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howInkAnnotation="0" autoCompressPictures="0" defaultThemeVersion="124226"/>
  <mc:AlternateContent xmlns:mc="http://schemas.openxmlformats.org/markup-compatibility/2006">
    <mc:Choice Requires="x15">
      <x15ac:absPath xmlns:x15ac="http://schemas.microsoft.com/office/spreadsheetml/2010/11/ac" url="C:\Users\moipone.mokanyane\OneDrive - Centlec (Soc) LTD\Desktop\Retail\Budget 2021\Mangaung\"/>
    </mc:Choice>
  </mc:AlternateContent>
  <xr:revisionPtr revIDLastSave="0" documentId="8_{C3E6539F-C256-4767-A87F-0A05BF520B88}" xr6:coauthVersionLast="47" xr6:coauthVersionMax="47" xr10:uidLastSave="{00000000-0000-0000-0000-000000000000}"/>
  <bookViews>
    <workbookView xWindow="-110" yWindow="-110" windowWidth="19420" windowHeight="10420" tabRatio="593" activeTab="5" xr2:uid="{00000000-000D-0000-FFFF-FFFF00000000}"/>
  </bookViews>
  <sheets>
    <sheet name="Tariff SUMMARY" sheetId="30" r:id="rId1"/>
    <sheet name="FBE" sheetId="31" state="hidden" r:id="rId2"/>
    <sheet name="Summary" sheetId="27" state="hidden" r:id="rId3"/>
    <sheet name="Tariff Structure to complete" sheetId="3" state="hidden" r:id="rId4"/>
    <sheet name="MSCOA - Tariff Structure" sheetId="28" r:id="rId5"/>
    <sheet name="Annexure A" sheetId="19" r:id="rId6"/>
    <sheet name="Tariff Rand Values " sheetId="18" r:id="rId7"/>
    <sheet name="SOLAR BUDGET " sheetId="29" state="hidden" r:id="rId8"/>
    <sheet name="SCOA 5.3" sheetId="13" state="hidden" r:id="rId9"/>
    <sheet name="BP091-TARIFF-CENTLE-EL" sheetId="11" state="hidden" r:id="rId10"/>
    <sheet name="BUDGET FIGURES - APPROVED" sheetId="8" state="hidden" r:id="rId11"/>
    <sheet name="Lenka - mSCOA MAPPING" sheetId="9" state="hidden" r:id="rId12"/>
    <sheet name="Tariff - RAND VALUES" sheetId="6" state="hidden" r:id="rId13"/>
    <sheet name="V5.1 (SCOA FRAMWORK)" sheetId="1" state="hidden" r:id="rId14"/>
    <sheet name="R-Value" sheetId="22" state="hidden" r:id="rId15"/>
    <sheet name="CFO - 1" sheetId="24" state="hidden" r:id="rId16"/>
    <sheet name="CFO - 2 Presentation" sheetId="25"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9" hidden="1">'BP091-TARIFF-CENTLE-EL'!$A$1:$BP$313</definedName>
    <definedName name="_xlnm._FilterDatabase" localSheetId="4" hidden="1">'MSCOA - Tariff Structure'!$A$3:$W$3</definedName>
    <definedName name="_xlnm._FilterDatabase" localSheetId="3" hidden="1">'Tariff Structure to complete'!$A$3:$Y$3</definedName>
    <definedName name="_xlnm._FilterDatabase" localSheetId="13" hidden="1">'V5.1 (SCOA FRAMWORK)'!$A$6:$IK$52</definedName>
    <definedName name="Asset_Management_Guide">'[1]Mapping List CAG'!$D$3:$D$339</definedName>
    <definedName name="iglrbsitem">[2]iglrbsitem!$A$4:$F$301</definedName>
    <definedName name="Legends" localSheetId="15">#REF!</definedName>
    <definedName name="Legends" localSheetId="16">#REF!</definedName>
    <definedName name="Legends" localSheetId="4">#REF!</definedName>
    <definedName name="Legends" localSheetId="2">#REF!</definedName>
    <definedName name="Legends" localSheetId="0">#REF!</definedName>
    <definedName name="Legends">#REF!</definedName>
    <definedName name="_xlnm.Print_Area" localSheetId="5">'Annexure A'!$A$1:$N$141</definedName>
    <definedName name="_xlnm.Print_Area" localSheetId="15">[3]Journals!#REF!</definedName>
    <definedName name="_xlnm.Print_Area" localSheetId="16">'CFO - 2 Presentation'!$A$3:$D$112</definedName>
    <definedName name="_xlnm.Print_Area" localSheetId="4">[3]Journals!#REF!</definedName>
    <definedName name="_xlnm.Print_Area" localSheetId="2">Summary!$A$3:$A$113</definedName>
    <definedName name="_xlnm.Print_Area" localSheetId="6">'Tariff Rand Values '!$A$1:$D$99</definedName>
    <definedName name="_xlnm.Print_Area" localSheetId="0">'Tariff SUMMARY'!$A$3:$A$114</definedName>
    <definedName name="_xlnm.Print_Area" localSheetId="13">'V5.1 (SCOA FRAMWORK)'!$X$7:$AG$52</definedName>
    <definedName name="_xlnm.Print_Area">[3]Journals!#REF!</definedName>
    <definedName name="PRINT_AREA_MI" localSheetId="15">[3]Journals!#REF!</definedName>
    <definedName name="PRINT_AREA_MI" localSheetId="16">[3]Journals!#REF!</definedName>
    <definedName name="PRINT_AREA_MI" localSheetId="4">[3]Journals!#REF!</definedName>
    <definedName name="PRINT_AREA_MI" localSheetId="2">[3]Journals!#REF!</definedName>
    <definedName name="PRINT_AREA_MI" localSheetId="0">[3]Journals!#REF!</definedName>
    <definedName name="PRINT_AREA_MI">[3]Journals!#REF!</definedName>
    <definedName name="_xlnm.Print_Titles" localSheetId="13">'V5.1 (SCOA FRAMWORK)'!$3:$5</definedName>
    <definedName name="Reference" localSheetId="15">#REF!</definedName>
    <definedName name="Reference" localSheetId="16">#REF!</definedName>
    <definedName name="Reference" localSheetId="4">#REF!</definedName>
    <definedName name="Reference" localSheetId="2">#REF!</definedName>
    <definedName name="Reference" localSheetId="0">#REF!</definedName>
    <definedName name="Reference">#REF!</definedName>
    <definedName name="Results" localSheetId="15">[4]Item!#REF!</definedName>
    <definedName name="Results" localSheetId="16">[4]Item!#REF!</definedName>
    <definedName name="Results" localSheetId="4">[4]Item!#REF!</definedName>
    <definedName name="Results" localSheetId="2">[4]Item!#REF!</definedName>
    <definedName name="Results" localSheetId="0">[4]Item!#REF!</definedName>
    <definedName name="Results">[4]Item!#REF!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9" i="19" l="1"/>
  <c r="I179" i="19"/>
  <c r="K170" i="19"/>
  <c r="I170" i="19"/>
  <c r="K161" i="19"/>
  <c r="I161" i="19"/>
  <c r="M129" i="19"/>
  <c r="L129" i="19"/>
  <c r="M123" i="19"/>
  <c r="M124" i="19"/>
  <c r="L123" i="19"/>
  <c r="L124" i="19"/>
  <c r="M122" i="19"/>
  <c r="L122" i="19"/>
  <c r="M116" i="19"/>
  <c r="M117" i="19"/>
  <c r="L116" i="19"/>
  <c r="L117" i="19"/>
  <c r="M115" i="19"/>
  <c r="L115" i="19"/>
  <c r="M107" i="19"/>
  <c r="M108" i="19"/>
  <c r="M109" i="19"/>
  <c r="M110" i="19"/>
  <c r="L107" i="19"/>
  <c r="L108" i="19"/>
  <c r="L109" i="19"/>
  <c r="L110" i="19"/>
  <c r="M106" i="19"/>
  <c r="L106" i="19"/>
  <c r="L98" i="19"/>
  <c r="M98" i="19"/>
  <c r="L99" i="19"/>
  <c r="M99" i="19"/>
  <c r="L100" i="19"/>
  <c r="M100" i="19"/>
  <c r="L101" i="19"/>
  <c r="M101" i="19"/>
  <c r="M97" i="19"/>
  <c r="L97" i="19"/>
  <c r="M87" i="19"/>
  <c r="M88" i="19"/>
  <c r="M89" i="19"/>
  <c r="M90" i="19"/>
  <c r="M91" i="19"/>
  <c r="M92" i="19"/>
  <c r="L88" i="19"/>
  <c r="L89" i="19"/>
  <c r="L90" i="19"/>
  <c r="L91" i="19"/>
  <c r="L92" i="19"/>
  <c r="L87" i="19"/>
  <c r="L78" i="19"/>
  <c r="M78" i="19"/>
  <c r="L79" i="19"/>
  <c r="M79" i="19"/>
  <c r="L80" i="19"/>
  <c r="M80" i="19"/>
  <c r="L81" i="19"/>
  <c r="M81" i="19"/>
  <c r="L82" i="19"/>
  <c r="M82" i="19"/>
  <c r="M77" i="19"/>
  <c r="L77" i="19"/>
  <c r="M68" i="19"/>
  <c r="M69" i="19"/>
  <c r="M70" i="19"/>
  <c r="M71" i="19"/>
  <c r="M72" i="19"/>
  <c r="L68" i="19"/>
  <c r="L69" i="19"/>
  <c r="L70" i="19"/>
  <c r="L71" i="19"/>
  <c r="L72" i="19"/>
  <c r="M67" i="19"/>
  <c r="L67" i="19"/>
  <c r="M52" i="19"/>
  <c r="M53" i="19"/>
  <c r="M54" i="19"/>
  <c r="L52" i="19"/>
  <c r="L53" i="19"/>
  <c r="L54" i="19"/>
  <c r="M51" i="19"/>
  <c r="L51" i="19"/>
  <c r="M46" i="19"/>
  <c r="L46" i="19"/>
  <c r="M41" i="19"/>
  <c r="L41" i="19"/>
  <c r="L34" i="19"/>
  <c r="M34" i="19"/>
  <c r="L35" i="19"/>
  <c r="M35" i="19"/>
  <c r="L36" i="19"/>
  <c r="M36" i="19"/>
  <c r="M33" i="19"/>
  <c r="L33" i="19"/>
  <c r="L26" i="19"/>
  <c r="M26" i="19"/>
  <c r="L27" i="19"/>
  <c r="M27" i="19"/>
  <c r="L28" i="19"/>
  <c r="M28" i="19"/>
  <c r="M25" i="19"/>
  <c r="L25" i="19"/>
  <c r="L20" i="19"/>
  <c r="M20" i="19"/>
  <c r="M19" i="19"/>
  <c r="L19" i="19"/>
  <c r="L14" i="19"/>
  <c r="M14" i="19"/>
  <c r="M13" i="19"/>
  <c r="L13" i="19"/>
  <c r="M6" i="19"/>
  <c r="M7" i="19"/>
  <c r="M8" i="19"/>
  <c r="L7" i="19"/>
  <c r="L8" i="19"/>
  <c r="L6" i="19"/>
  <c r="D84" i="30"/>
  <c r="C54" i="30"/>
  <c r="V52" i="18"/>
  <c r="V50" i="18"/>
  <c r="C83" i="30" l="1"/>
  <c r="R130" i="28" l="1"/>
  <c r="X130" i="28"/>
  <c r="I183" i="19"/>
  <c r="J183" i="19" s="1"/>
  <c r="I182" i="19"/>
  <c r="J182" i="19" s="1"/>
  <c r="I181" i="19"/>
  <c r="J181" i="19" s="1"/>
  <c r="I164" i="19"/>
  <c r="J164" i="19" s="1"/>
  <c r="I163" i="19"/>
  <c r="J163" i="19" s="1"/>
  <c r="I155" i="19"/>
  <c r="J155" i="19" s="1"/>
  <c r="I154" i="19"/>
  <c r="J154" i="19" s="1"/>
  <c r="S117" i="18" l="1"/>
  <c r="T109" i="18"/>
  <c r="P11" i="18"/>
  <c r="U12" i="18"/>
  <c r="U97" i="18" s="1"/>
  <c r="S17" i="28"/>
  <c r="S20" i="28"/>
  <c r="S23" i="28"/>
  <c r="S38" i="28"/>
  <c r="S47" i="28"/>
  <c r="S56" i="28"/>
  <c r="S59" i="28"/>
  <c r="S62" i="28"/>
  <c r="S70" i="28"/>
  <c r="S78" i="28"/>
  <c r="S88" i="28"/>
  <c r="S98" i="28"/>
  <c r="S108" i="28"/>
  <c r="S111" i="28"/>
  <c r="S118" i="28"/>
  <c r="S125" i="28"/>
  <c r="S14" i="28"/>
  <c r="B8" i="30" l="1"/>
  <c r="N142" i="19"/>
  <c r="N143" i="19"/>
  <c r="N144" i="19"/>
  <c r="N145" i="19"/>
  <c r="N146" i="19"/>
  <c r="N147" i="19"/>
  <c r="N148" i="19"/>
  <c r="N149" i="19"/>
  <c r="N150" i="19"/>
  <c r="L11" i="19" l="1"/>
  <c r="L17" i="19" s="1"/>
  <c r="L23" i="19" s="1"/>
  <c r="L31" i="19" s="1"/>
  <c r="L39" i="19" s="1"/>
  <c r="L44" i="19" s="1"/>
  <c r="L49" i="19" s="1"/>
  <c r="L57" i="19" s="1"/>
  <c r="L65" i="19" s="1"/>
  <c r="L75" i="19" s="1"/>
  <c r="L85" i="19" s="1"/>
  <c r="L95" i="19" s="1"/>
  <c r="L104" i="19" s="1"/>
  <c r="L113" i="19" s="1"/>
  <c r="L120" i="19" s="1"/>
  <c r="L127" i="19" s="1"/>
  <c r="I11" i="19"/>
  <c r="I17" i="19" s="1"/>
  <c r="I23" i="19" s="1"/>
  <c r="I31" i="19" s="1"/>
  <c r="I39" i="19" s="1"/>
  <c r="I44" i="19" s="1"/>
  <c r="I49" i="19" s="1"/>
  <c r="I57" i="19" s="1"/>
  <c r="I65" i="19" s="1"/>
  <c r="I75" i="19" s="1"/>
  <c r="I85" i="19" s="1"/>
  <c r="I95" i="19" s="1"/>
  <c r="I104" i="19" s="1"/>
  <c r="I113" i="19" s="1"/>
  <c r="I120" i="19" s="1"/>
  <c r="I127" i="19" s="1"/>
  <c r="I132" i="19" s="1"/>
  <c r="I137" i="19" s="1"/>
  <c r="K11" i="19"/>
  <c r="K17" i="19" s="1"/>
  <c r="K23" i="19" s="1"/>
  <c r="K31" i="19" s="1"/>
  <c r="K39" i="19" s="1"/>
  <c r="K44" i="19" s="1"/>
  <c r="K49" i="19" s="1"/>
  <c r="K57" i="19" s="1"/>
  <c r="K65" i="19" s="1"/>
  <c r="K75" i="19" s="1"/>
  <c r="K85" i="19" s="1"/>
  <c r="K95" i="19" s="1"/>
  <c r="K104" i="19" s="1"/>
  <c r="K113" i="19" s="1"/>
  <c r="K120" i="19" s="1"/>
  <c r="K127" i="19" s="1"/>
  <c r="H11" i="19"/>
  <c r="H17" i="19" s="1"/>
  <c r="H23" i="19" s="1"/>
  <c r="H31" i="19" s="1"/>
  <c r="H39" i="19" s="1"/>
  <c r="H44" i="19" s="1"/>
  <c r="H49" i="19" s="1"/>
  <c r="H57" i="19" s="1"/>
  <c r="H65" i="19" s="1"/>
  <c r="H75" i="19" s="1"/>
  <c r="H85" i="19" s="1"/>
  <c r="H95" i="19" s="1"/>
  <c r="H113" i="19" l="1"/>
  <c r="H120" i="19" s="1"/>
  <c r="H127" i="19" s="1"/>
  <c r="H132" i="19" s="1"/>
  <c r="H137" i="19" s="1"/>
  <c r="H104" i="19"/>
  <c r="C26" i="30"/>
  <c r="C20" i="30"/>
  <c r="C15" i="30"/>
  <c r="C10" i="30"/>
  <c r="C9" i="30"/>
  <c r="P92" i="19"/>
  <c r="P89" i="19"/>
  <c r="O89" i="19"/>
  <c r="P88" i="19"/>
  <c r="P72" i="19"/>
  <c r="O72" i="19"/>
  <c r="P71" i="19"/>
  <c r="P68" i="19"/>
  <c r="O68" i="19"/>
  <c r="P67" i="19"/>
  <c r="P46" i="19"/>
  <c r="O46" i="19"/>
  <c r="P41" i="19"/>
  <c r="O41" i="19"/>
  <c r="O36" i="19"/>
  <c r="P28" i="19"/>
  <c r="O28" i="19"/>
  <c r="N28" i="19" s="1"/>
  <c r="P27" i="19"/>
  <c r="O27" i="19"/>
  <c r="P26" i="19"/>
  <c r="O26" i="19"/>
  <c r="P25" i="19"/>
  <c r="O25" i="19"/>
  <c r="P20" i="19"/>
  <c r="P8" i="19"/>
  <c r="P129" i="19"/>
  <c r="O129" i="19"/>
  <c r="P124" i="19"/>
  <c r="O124" i="19"/>
  <c r="N124" i="19" s="1"/>
  <c r="P123" i="19"/>
  <c r="O123" i="19"/>
  <c r="P122" i="19"/>
  <c r="O122" i="19"/>
  <c r="P117" i="19"/>
  <c r="O117" i="19"/>
  <c r="P116" i="19"/>
  <c r="O116" i="19"/>
  <c r="P115" i="19"/>
  <c r="O115" i="19"/>
  <c r="N115" i="19" s="1"/>
  <c r="P110" i="19"/>
  <c r="O110" i="19"/>
  <c r="N110" i="19" s="1"/>
  <c r="P109" i="19"/>
  <c r="O109" i="19"/>
  <c r="P108" i="19"/>
  <c r="O108" i="19"/>
  <c r="P107" i="19"/>
  <c r="O107" i="19"/>
  <c r="P106" i="19"/>
  <c r="O106" i="19"/>
  <c r="P101" i="19"/>
  <c r="O101" i="19"/>
  <c r="P100" i="19"/>
  <c r="O100" i="19"/>
  <c r="P99" i="19"/>
  <c r="O99" i="19"/>
  <c r="P98" i="19"/>
  <c r="O98" i="19"/>
  <c r="N98" i="19" s="1"/>
  <c r="P97" i="19"/>
  <c r="O97" i="19"/>
  <c r="O92" i="19"/>
  <c r="P91" i="19"/>
  <c r="O91" i="19"/>
  <c r="P90" i="19"/>
  <c r="O90" i="19"/>
  <c r="O88" i="19"/>
  <c r="N88" i="19" s="1"/>
  <c r="P87" i="19"/>
  <c r="O87" i="19"/>
  <c r="P82" i="19"/>
  <c r="O82" i="19"/>
  <c r="N82" i="19" s="1"/>
  <c r="P81" i="19"/>
  <c r="O81" i="19"/>
  <c r="P80" i="19"/>
  <c r="O80" i="19"/>
  <c r="P79" i="19"/>
  <c r="O79" i="19"/>
  <c r="N79" i="19" s="1"/>
  <c r="P78" i="19"/>
  <c r="O78" i="19"/>
  <c r="N78" i="19" s="1"/>
  <c r="P77" i="19"/>
  <c r="O77" i="19"/>
  <c r="N77" i="19" s="1"/>
  <c r="O71" i="19"/>
  <c r="P70" i="19"/>
  <c r="O70" i="19"/>
  <c r="P69" i="19"/>
  <c r="O69" i="19"/>
  <c r="O67" i="19"/>
  <c r="M62" i="19"/>
  <c r="P62" i="19" s="1"/>
  <c r="L62" i="19"/>
  <c r="O62" i="19" s="1"/>
  <c r="M61" i="19"/>
  <c r="P61" i="19" s="1"/>
  <c r="L61" i="19"/>
  <c r="O61" i="19" s="1"/>
  <c r="N61" i="19" s="1"/>
  <c r="M60" i="19"/>
  <c r="P60" i="19" s="1"/>
  <c r="L60" i="19"/>
  <c r="O60" i="19" s="1"/>
  <c r="N60" i="19" s="1"/>
  <c r="M59" i="19"/>
  <c r="P59" i="19" s="1"/>
  <c r="L59" i="19"/>
  <c r="O59" i="19" s="1"/>
  <c r="N59" i="19" s="1"/>
  <c r="P54" i="19"/>
  <c r="O54" i="19"/>
  <c r="P53" i="19"/>
  <c r="O53" i="19"/>
  <c r="P52" i="19"/>
  <c r="O52" i="19"/>
  <c r="N52" i="19" s="1"/>
  <c r="P51" i="19"/>
  <c r="O51" i="19"/>
  <c r="N51" i="19" s="1"/>
  <c r="P36" i="19"/>
  <c r="P35" i="19"/>
  <c r="O35" i="19"/>
  <c r="P34" i="19"/>
  <c r="O34" i="19"/>
  <c r="P33" i="19"/>
  <c r="O33" i="19"/>
  <c r="O20" i="19"/>
  <c r="P19" i="19"/>
  <c r="O19" i="19"/>
  <c r="P14" i="19"/>
  <c r="O14" i="19"/>
  <c r="P13" i="19"/>
  <c r="O13" i="19"/>
  <c r="N13" i="19" s="1"/>
  <c r="O8" i="19"/>
  <c r="P7" i="19"/>
  <c r="O7" i="19"/>
  <c r="P6" i="19"/>
  <c r="O6" i="19"/>
  <c r="N68" i="19" l="1"/>
  <c r="N54" i="19"/>
  <c r="N67" i="19"/>
  <c r="N91" i="19"/>
  <c r="N41" i="19"/>
  <c r="N42" i="19" s="1"/>
  <c r="N53" i="19"/>
  <c r="N55" i="19" s="1"/>
  <c r="N80" i="19"/>
  <c r="N106" i="19"/>
  <c r="N92" i="19"/>
  <c r="N34" i="19"/>
  <c r="N109" i="19"/>
  <c r="N36" i="19"/>
  <c r="N69" i="19"/>
  <c r="N7" i="19"/>
  <c r="N87" i="19"/>
  <c r="N99" i="19"/>
  <c r="N72" i="19"/>
  <c r="N6" i="19"/>
  <c r="N14" i="19"/>
  <c r="N15" i="19" s="1"/>
  <c r="N35" i="19"/>
  <c r="N26" i="19"/>
  <c r="N101" i="19"/>
  <c r="N89" i="19"/>
  <c r="N19" i="19"/>
  <c r="N122" i="19"/>
  <c r="N100" i="19"/>
  <c r="N97" i="19"/>
  <c r="N90" i="19"/>
  <c r="N70" i="19"/>
  <c r="N46" i="19"/>
  <c r="N33" i="19"/>
  <c r="N27" i="19"/>
  <c r="N25" i="19"/>
  <c r="N20" i="19"/>
  <c r="N8" i="19"/>
  <c r="N129" i="19"/>
  <c r="N130" i="19" s="1"/>
  <c r="N123" i="19"/>
  <c r="N125" i="19" s="1"/>
  <c r="N116" i="19"/>
  <c r="N117" i="19"/>
  <c r="N108" i="19"/>
  <c r="N107" i="19"/>
  <c r="N81" i="19"/>
  <c r="N71" i="19"/>
  <c r="N62" i="19"/>
  <c r="N63" i="19" s="1"/>
  <c r="Y11" i="28"/>
  <c r="Y14" i="28"/>
  <c r="Y17" i="28"/>
  <c r="Y20" i="28"/>
  <c r="Y23" i="28"/>
  <c r="Y38" i="28"/>
  <c r="Y47" i="28"/>
  <c r="Y56" i="28"/>
  <c r="Y59" i="28"/>
  <c r="Y62" i="28"/>
  <c r="Y70" i="28"/>
  <c r="Y78" i="28"/>
  <c r="Y88" i="28"/>
  <c r="Y98" i="28"/>
  <c r="Y108" i="28"/>
  <c r="Y111" i="28"/>
  <c r="Y118" i="28"/>
  <c r="Y125" i="28"/>
  <c r="Y127" i="28"/>
  <c r="Y141" i="28"/>
  <c r="N83" i="19" l="1"/>
  <c r="N9" i="19"/>
  <c r="N111" i="19"/>
  <c r="N93" i="19"/>
  <c r="N102" i="19"/>
  <c r="N73" i="19"/>
  <c r="N37" i="19"/>
  <c r="N118" i="19"/>
  <c r="N21" i="19"/>
  <c r="N29" i="19"/>
  <c r="F11" i="19"/>
  <c r="F17" i="19" s="1"/>
  <c r="F23" i="19" s="1"/>
  <c r="F31" i="19" s="1"/>
  <c r="F39" i="19" s="1"/>
  <c r="F44" i="19" s="1"/>
  <c r="F49" i="19" s="1"/>
  <c r="F57" i="19" s="1"/>
  <c r="F65" i="19" s="1"/>
  <c r="F75" i="19" s="1"/>
  <c r="F85" i="19" s="1"/>
  <c r="F95" i="19" s="1"/>
  <c r="F104" i="19" s="1"/>
  <c r="F113" i="19" s="1"/>
  <c r="F120" i="19" s="1"/>
  <c r="F127" i="19" s="1"/>
  <c r="F132" i="19" s="1"/>
  <c r="F137" i="19" s="1"/>
  <c r="U98" i="18"/>
  <c r="B84" i="30" l="1"/>
  <c r="U99" i="18" l="1"/>
  <c r="U110" i="18" s="1"/>
  <c r="U118" i="18" s="1"/>
  <c r="T99" i="18"/>
  <c r="T110" i="18" s="1"/>
  <c r="T118" i="18" s="1"/>
  <c r="S99" i="18"/>
  <c r="S110" i="18" s="1"/>
  <c r="S118" i="18" s="1"/>
  <c r="R99" i="18"/>
  <c r="R110" i="18" s="1"/>
  <c r="Q99" i="18"/>
  <c r="Q110" i="18" s="1"/>
  <c r="Q118" i="18" s="1"/>
  <c r="P99" i="18"/>
  <c r="P110" i="18" s="1"/>
  <c r="O99" i="18"/>
  <c r="O110" i="18" s="1"/>
  <c r="O118" i="18" s="1"/>
  <c r="N99" i="18"/>
  <c r="N110" i="18" s="1"/>
  <c r="N118" i="18" s="1"/>
  <c r="M99" i="18"/>
  <c r="M110" i="18" s="1"/>
  <c r="M118" i="18" s="1"/>
  <c r="L99" i="18"/>
  <c r="L110" i="18" s="1"/>
  <c r="L118" i="18" s="1"/>
  <c r="K99" i="18"/>
  <c r="K110" i="18" s="1"/>
  <c r="K118" i="18" s="1"/>
  <c r="T98" i="18"/>
  <c r="S98" i="18"/>
  <c r="R98" i="18"/>
  <c r="Q98" i="18"/>
  <c r="P98" i="18"/>
  <c r="O98" i="18"/>
  <c r="N98" i="18"/>
  <c r="M98" i="18"/>
  <c r="L98" i="18"/>
  <c r="K98" i="18"/>
  <c r="T97" i="18"/>
  <c r="S97" i="18"/>
  <c r="R97" i="18"/>
  <c r="Q97" i="18"/>
  <c r="P97" i="18"/>
  <c r="O97" i="18"/>
  <c r="N97" i="18"/>
  <c r="M97" i="18"/>
  <c r="L97" i="18"/>
  <c r="K97" i="18"/>
  <c r="J98" i="18"/>
  <c r="J97" i="18"/>
  <c r="U84" i="18"/>
  <c r="U88" i="18"/>
  <c r="U87" i="18"/>
  <c r="U86" i="18"/>
  <c r="U85" i="18"/>
  <c r="T88" i="18"/>
  <c r="S88" i="18"/>
  <c r="R88" i="18"/>
  <c r="Q88" i="18"/>
  <c r="P88" i="18"/>
  <c r="O88" i="18"/>
  <c r="N88" i="18"/>
  <c r="M88" i="18"/>
  <c r="L88" i="18"/>
  <c r="K88" i="18"/>
  <c r="T87" i="18"/>
  <c r="S87" i="18"/>
  <c r="R87" i="18"/>
  <c r="Q87" i="18"/>
  <c r="P87" i="18"/>
  <c r="O87" i="18"/>
  <c r="N87" i="18"/>
  <c r="M87" i="18"/>
  <c r="L87" i="18"/>
  <c r="K87" i="18"/>
  <c r="T86" i="18"/>
  <c r="S86" i="18"/>
  <c r="R86" i="18"/>
  <c r="Q86" i="18"/>
  <c r="P86" i="18"/>
  <c r="O86" i="18"/>
  <c r="N86" i="18"/>
  <c r="M86" i="18"/>
  <c r="L86" i="18"/>
  <c r="K86" i="18"/>
  <c r="T85" i="18"/>
  <c r="S85" i="18"/>
  <c r="R85" i="18"/>
  <c r="Q85" i="18"/>
  <c r="P85" i="18"/>
  <c r="O85" i="18"/>
  <c r="N85" i="18"/>
  <c r="M85" i="18"/>
  <c r="L85" i="18"/>
  <c r="K85" i="18"/>
  <c r="T84" i="18"/>
  <c r="S84" i="18"/>
  <c r="R84" i="18"/>
  <c r="Q84" i="18"/>
  <c r="P84" i="18"/>
  <c r="O84" i="18"/>
  <c r="N84" i="18"/>
  <c r="M84" i="18"/>
  <c r="L84" i="18"/>
  <c r="K84" i="18"/>
  <c r="J87" i="18"/>
  <c r="J86" i="18"/>
  <c r="J85" i="18"/>
  <c r="J84" i="18"/>
  <c r="J88" i="18"/>
  <c r="I83" i="18"/>
  <c r="Q126" i="28" s="1"/>
  <c r="S126" i="28" s="1"/>
  <c r="T126" i="28" l="1"/>
  <c r="Y126" i="28" s="1"/>
  <c r="P89" i="18"/>
  <c r="M89" i="18"/>
  <c r="Q89" i="18"/>
  <c r="N89" i="18"/>
  <c r="R89" i="18"/>
  <c r="L89" i="18"/>
  <c r="T89" i="18"/>
  <c r="U89" i="18"/>
  <c r="J89" i="18"/>
  <c r="K89" i="18"/>
  <c r="O89" i="18"/>
  <c r="S89" i="18"/>
  <c r="J108" i="18"/>
  <c r="J96" i="18"/>
  <c r="Q96" i="18"/>
  <c r="Q108" i="18"/>
  <c r="P118" i="18"/>
  <c r="N108" i="18"/>
  <c r="N96" i="18"/>
  <c r="R108" i="18"/>
  <c r="R96" i="18"/>
  <c r="K108" i="18"/>
  <c r="K96" i="18"/>
  <c r="O108" i="18"/>
  <c r="O96" i="18"/>
  <c r="S108" i="18"/>
  <c r="S96" i="18"/>
  <c r="R118" i="18"/>
  <c r="M96" i="18"/>
  <c r="M108" i="18"/>
  <c r="U108" i="18"/>
  <c r="U96" i="18"/>
  <c r="L108" i="18"/>
  <c r="L96" i="18"/>
  <c r="P108" i="18"/>
  <c r="P96" i="18"/>
  <c r="T108" i="18"/>
  <c r="T96" i="18"/>
  <c r="P128" i="28"/>
  <c r="P10" i="28" s="1"/>
  <c r="P138" i="28"/>
  <c r="P7" i="28"/>
  <c r="P116" i="18" l="1"/>
  <c r="P115" i="18" s="1"/>
  <c r="P107" i="18"/>
  <c r="P111" i="18" s="1"/>
  <c r="Q116" i="18"/>
  <c r="Q115" i="18" s="1"/>
  <c r="Q107" i="18"/>
  <c r="Q111" i="18" s="1"/>
  <c r="U116" i="18"/>
  <c r="U107" i="18"/>
  <c r="U111" i="18" s="1"/>
  <c r="S116" i="18"/>
  <c r="S107" i="18"/>
  <c r="S111" i="18" s="1"/>
  <c r="K107" i="18"/>
  <c r="K111" i="18" s="1"/>
  <c r="K116" i="18"/>
  <c r="K115" i="18" s="1"/>
  <c r="N107" i="18"/>
  <c r="N111" i="18" s="1"/>
  <c r="N116" i="18"/>
  <c r="N115" i="18" s="1"/>
  <c r="T116" i="18"/>
  <c r="T107" i="18"/>
  <c r="T111" i="18" s="1"/>
  <c r="L116" i="18"/>
  <c r="L115" i="18" s="1"/>
  <c r="L107" i="18"/>
  <c r="L111" i="18" s="1"/>
  <c r="M116" i="18"/>
  <c r="M115" i="18" s="1"/>
  <c r="M107" i="18"/>
  <c r="M111" i="18" s="1"/>
  <c r="O116" i="18"/>
  <c r="O115" i="18" s="1"/>
  <c r="O107" i="18"/>
  <c r="O111" i="18" s="1"/>
  <c r="R107" i="18"/>
  <c r="R111" i="18" s="1"/>
  <c r="R116" i="18"/>
  <c r="R115" i="18" s="1"/>
  <c r="J116" i="18"/>
  <c r="J115" i="18" s="1"/>
  <c r="J107" i="18"/>
  <c r="P5" i="28"/>
  <c r="P4" i="28" s="1"/>
  <c r="S115" i="18" l="1"/>
  <c r="S124" i="18"/>
  <c r="U115" i="18"/>
  <c r="U124" i="18"/>
  <c r="T115" i="18"/>
  <c r="T124" i="18"/>
  <c r="R17" i="31"/>
  <c r="F5" i="31" l="1"/>
  <c r="O18" i="31" l="1"/>
  <c r="O20" i="31" s="1"/>
  <c r="N18" i="31"/>
  <c r="N20" i="31" s="1"/>
  <c r="M18" i="31"/>
  <c r="M20" i="31" s="1"/>
  <c r="L18" i="31"/>
  <c r="L20" i="31" s="1"/>
  <c r="K18" i="31"/>
  <c r="K20" i="31" s="1"/>
  <c r="J18" i="31"/>
  <c r="J20" i="31" s="1"/>
  <c r="I18" i="31"/>
  <c r="I20" i="31" s="1"/>
  <c r="H18" i="31"/>
  <c r="H20" i="31" s="1"/>
  <c r="G18" i="31"/>
  <c r="G20" i="31" s="1"/>
  <c r="F18" i="31"/>
  <c r="F20" i="31" s="1"/>
  <c r="E18" i="31"/>
  <c r="E20" i="31" s="1"/>
  <c r="D18" i="31"/>
  <c r="P18" i="31" l="1"/>
  <c r="D20" i="31"/>
  <c r="P20" i="31" s="1"/>
  <c r="F6" i="31" l="1"/>
  <c r="G6" i="31" s="1"/>
  <c r="G5" i="31"/>
  <c r="G7" i="31" l="1"/>
  <c r="B101" i="30" l="1"/>
  <c r="B103" i="30" s="1"/>
  <c r="C89" i="30"/>
  <c r="N11" i="30" l="1"/>
  <c r="V100" i="29" l="1"/>
  <c r="U100" i="29"/>
  <c r="S100" i="29"/>
  <c r="T100" i="29"/>
  <c r="T110" i="29" s="1"/>
  <c r="J99" i="18" l="1"/>
  <c r="J110" i="18" s="1"/>
  <c r="J118" i="18" l="1"/>
  <c r="J111" i="18"/>
  <c r="V84" i="18"/>
  <c r="R100" i="29"/>
  <c r="P137" i="28"/>
  <c r="R140" i="28"/>
  <c r="R132" i="28"/>
  <c r="P139" i="28" l="1"/>
  <c r="V128" i="28"/>
  <c r="W128" i="28" s="1"/>
  <c r="P132" i="28"/>
  <c r="W127" i="28"/>
  <c r="W126" i="28"/>
  <c r="M124" i="28"/>
  <c r="V124" i="28" s="1"/>
  <c r="M123" i="28"/>
  <c r="V123" i="28" s="1"/>
  <c r="M122" i="28"/>
  <c r="V122" i="28" s="1"/>
  <c r="V121" i="28"/>
  <c r="V120" i="28"/>
  <c r="V119" i="28"/>
  <c r="M117" i="28"/>
  <c r="V117" i="28" s="1"/>
  <c r="M116" i="28"/>
  <c r="V116" i="28" s="1"/>
  <c r="M115" i="28"/>
  <c r="V115" i="28" s="1"/>
  <c r="M114" i="28"/>
  <c r="V114" i="28" s="1"/>
  <c r="W113" i="28"/>
  <c r="M113" i="28"/>
  <c r="M112" i="28"/>
  <c r="V112" i="28" s="1"/>
  <c r="W110" i="28"/>
  <c r="W109" i="28"/>
  <c r="V107" i="28"/>
  <c r="M105" i="28"/>
  <c r="V105" i="28" s="1"/>
  <c r="M104" i="28"/>
  <c r="V104" i="28" s="1"/>
  <c r="M103" i="28"/>
  <c r="V103" i="28" s="1"/>
  <c r="M102" i="28"/>
  <c r="V102" i="28" s="1"/>
  <c r="M101" i="28"/>
  <c r="V101" i="28" s="1"/>
  <c r="M100" i="28"/>
  <c r="V100" i="28" s="1"/>
  <c r="M99" i="28"/>
  <c r="V99" i="28" s="1"/>
  <c r="M97" i="28"/>
  <c r="V97" i="28" s="1"/>
  <c r="W95" i="28"/>
  <c r="M95" i="28"/>
  <c r="M94" i="28"/>
  <c r="V94" i="28" s="1"/>
  <c r="W93" i="28"/>
  <c r="M93" i="28"/>
  <c r="M92" i="28"/>
  <c r="V92" i="28" s="1"/>
  <c r="M91" i="28"/>
  <c r="V91" i="28" s="1"/>
  <c r="M90" i="28"/>
  <c r="V90" i="28" s="1"/>
  <c r="M89" i="28"/>
  <c r="V89" i="28" s="1"/>
  <c r="M87" i="28"/>
  <c r="V87" i="28" s="1"/>
  <c r="M85" i="28"/>
  <c r="V85" i="28" s="1"/>
  <c r="M84" i="28"/>
  <c r="V84" i="28" s="1"/>
  <c r="M83" i="28"/>
  <c r="V83" i="28" s="1"/>
  <c r="M82" i="28"/>
  <c r="V82" i="28" s="1"/>
  <c r="M81" i="28"/>
  <c r="V81" i="28" s="1"/>
  <c r="M80" i="28"/>
  <c r="V80" i="28" s="1"/>
  <c r="M79" i="28"/>
  <c r="V79" i="28" s="1"/>
  <c r="M77" i="28"/>
  <c r="V77" i="28" s="1"/>
  <c r="M76" i="28"/>
  <c r="V76" i="28" s="1"/>
  <c r="M75" i="28"/>
  <c r="V75" i="28" s="1"/>
  <c r="M74" i="28"/>
  <c r="V74" i="28" s="1"/>
  <c r="M73" i="28"/>
  <c r="V73" i="28" s="1"/>
  <c r="W72" i="28"/>
  <c r="M72" i="28"/>
  <c r="M71" i="28"/>
  <c r="V71" i="28" s="1"/>
  <c r="M69" i="28"/>
  <c r="V69" i="28" s="1"/>
  <c r="M68" i="28"/>
  <c r="V68" i="28" s="1"/>
  <c r="M67" i="28"/>
  <c r="V67" i="28" s="1"/>
  <c r="M66" i="28"/>
  <c r="V66" i="28" s="1"/>
  <c r="M65" i="28"/>
  <c r="V65" i="28" s="1"/>
  <c r="M64" i="28"/>
  <c r="V64" i="28" s="1"/>
  <c r="M63" i="28"/>
  <c r="V63" i="28" s="1"/>
  <c r="V61" i="28"/>
  <c r="V60" i="28"/>
  <c r="M58" i="28"/>
  <c r="V58" i="28" s="1"/>
  <c r="M57" i="28"/>
  <c r="V57" i="28" s="1"/>
  <c r="M55" i="28"/>
  <c r="V55" i="28" s="1"/>
  <c r="M54" i="28"/>
  <c r="V54" i="28" s="1"/>
  <c r="M53" i="28"/>
  <c r="V53" i="28" s="1"/>
  <c r="M52" i="28"/>
  <c r="V52" i="28" s="1"/>
  <c r="M51" i="28"/>
  <c r="V51" i="28" s="1"/>
  <c r="M50" i="28"/>
  <c r="V50" i="28" s="1"/>
  <c r="M49" i="28"/>
  <c r="V49" i="28" s="1"/>
  <c r="M48" i="28"/>
  <c r="V48" i="28" s="1"/>
  <c r="M46" i="28"/>
  <c r="V46" i="28" s="1"/>
  <c r="M45" i="28"/>
  <c r="V45" i="28" s="1"/>
  <c r="M44" i="28"/>
  <c r="V44" i="28" s="1"/>
  <c r="M43" i="28"/>
  <c r="V43" i="28" s="1"/>
  <c r="W42" i="28"/>
  <c r="M42" i="28"/>
  <c r="M41" i="28"/>
  <c r="V41" i="28" s="1"/>
  <c r="M40" i="28"/>
  <c r="V40" i="28" s="1"/>
  <c r="W39" i="28"/>
  <c r="M39" i="28"/>
  <c r="M37" i="28"/>
  <c r="M36" i="28"/>
  <c r="M35" i="28"/>
  <c r="M34" i="28"/>
  <c r="M33" i="28"/>
  <c r="M32" i="28"/>
  <c r="M31" i="28"/>
  <c r="W30" i="28"/>
  <c r="M30" i="28"/>
  <c r="M29" i="28"/>
  <c r="V29" i="28" s="1"/>
  <c r="W28" i="28"/>
  <c r="M28" i="28"/>
  <c r="M27" i="28"/>
  <c r="W26" i="28"/>
  <c r="M26" i="28"/>
  <c r="W25" i="28"/>
  <c r="M25" i="28"/>
  <c r="M24" i="28"/>
  <c r="V24" i="28" s="1"/>
  <c r="M19" i="28"/>
  <c r="M18" i="28"/>
  <c r="V18" i="28" s="1"/>
  <c r="M16" i="28"/>
  <c r="M15" i="28"/>
  <c r="W14" i="28"/>
  <c r="W10" i="28"/>
  <c r="W5" i="28"/>
  <c r="W4" i="28"/>
  <c r="V130" i="28" l="1"/>
  <c r="W130" i="28"/>
  <c r="P140" i="28"/>
  <c r="S102" i="29"/>
  <c r="S104" i="29" s="1"/>
  <c r="Q121" i="3"/>
  <c r="Q120" i="3"/>
  <c r="Q119" i="3"/>
  <c r="Q118" i="3"/>
  <c r="Q117" i="3"/>
  <c r="Q115" i="3"/>
  <c r="Q114" i="3"/>
  <c r="Q113" i="3"/>
  <c r="Q112" i="3"/>
  <c r="Q111" i="3"/>
  <c r="Q110" i="3"/>
  <c r="Q108" i="3"/>
  <c r="Q107" i="3"/>
  <c r="Q105" i="3"/>
  <c r="Q104" i="3"/>
  <c r="Q103" i="3"/>
  <c r="Q102" i="3"/>
  <c r="Q101" i="3"/>
  <c r="Q100" i="3"/>
  <c r="Q99" i="3"/>
  <c r="Q98" i="3"/>
  <c r="Q97" i="3"/>
  <c r="Q95" i="3"/>
  <c r="Q94" i="3"/>
  <c r="Q92" i="3"/>
  <c r="Q91" i="3"/>
  <c r="Q90" i="3"/>
  <c r="Q89" i="3"/>
  <c r="Q88" i="3"/>
  <c r="Q87" i="3"/>
  <c r="Q85" i="3"/>
  <c r="Q84" i="3"/>
  <c r="Q82" i="3"/>
  <c r="Q81" i="3"/>
  <c r="Q80" i="3"/>
  <c r="Q79" i="3"/>
  <c r="Q78" i="3"/>
  <c r="Q77" i="3"/>
  <c r="Q75" i="3"/>
  <c r="Q74" i="3"/>
  <c r="Q73" i="3"/>
  <c r="Q72" i="3"/>
  <c r="Q71" i="3"/>
  <c r="Q70" i="3"/>
  <c r="Q69" i="3"/>
  <c r="Q67" i="3"/>
  <c r="Q66" i="3"/>
  <c r="Q65" i="3"/>
  <c r="Q64" i="3"/>
  <c r="Q63" i="3"/>
  <c r="Q62" i="3"/>
  <c r="Q61" i="3"/>
  <c r="Q59" i="3"/>
  <c r="Q58" i="3"/>
  <c r="Q56" i="3"/>
  <c r="Q55" i="3"/>
  <c r="Q53" i="3"/>
  <c r="Q52" i="3"/>
  <c r="Q51" i="3"/>
  <c r="Q50" i="3"/>
  <c r="Q49" i="3"/>
  <c r="Q48" i="3"/>
  <c r="Q47" i="3"/>
  <c r="Q46" i="3"/>
  <c r="Q44" i="3"/>
  <c r="Q43" i="3"/>
  <c r="Q42" i="3"/>
  <c r="Q41" i="3"/>
  <c r="Q40" i="3"/>
  <c r="Q39" i="3"/>
  <c r="Q38" i="3"/>
  <c r="Q37" i="3"/>
  <c r="Q35" i="3"/>
  <c r="Q34" i="3"/>
  <c r="Q33" i="3"/>
  <c r="Q32" i="3"/>
  <c r="Q31" i="3"/>
  <c r="Q30" i="3"/>
  <c r="Q29" i="3"/>
  <c r="Q28" i="3"/>
  <c r="Q27" i="3"/>
  <c r="Q26" i="3"/>
  <c r="Q25" i="3"/>
  <c r="Q24" i="3"/>
  <c r="Q23" i="3"/>
  <c r="Q22" i="3"/>
  <c r="Q20" i="3"/>
  <c r="Q19" i="3"/>
  <c r="Q17" i="3"/>
  <c r="Q16" i="3"/>
  <c r="Q14" i="3"/>
  <c r="Q13" i="3"/>
  <c r="Q126" i="3" l="1"/>
  <c r="R145" i="3"/>
  <c r="P145" i="3"/>
  <c r="R141" i="3"/>
  <c r="P141" i="3"/>
  <c r="R139" i="3"/>
  <c r="P139" i="3"/>
  <c r="P126" i="3"/>
  <c r="P10" i="3" s="1"/>
  <c r="P7" i="3"/>
  <c r="P6" i="3" s="1"/>
  <c r="P143" i="3" l="1"/>
  <c r="P147" i="3" s="1"/>
  <c r="R130" i="3"/>
  <c r="R143" i="3"/>
  <c r="R147" i="3" s="1"/>
  <c r="P130" i="3"/>
  <c r="P5" i="3"/>
  <c r="P4" i="3" s="1"/>
  <c r="E137" i="19" l="1"/>
  <c r="E62" i="19"/>
  <c r="E61" i="19"/>
  <c r="E60" i="19"/>
  <c r="E59" i="19"/>
  <c r="E57" i="19"/>
  <c r="C57" i="19"/>
  <c r="E36" i="19"/>
  <c r="E35" i="19"/>
  <c r="E34" i="19"/>
  <c r="E33" i="19"/>
  <c r="E31" i="19"/>
  <c r="C31" i="19"/>
  <c r="E20" i="19"/>
  <c r="E19" i="19"/>
  <c r="E8" i="19"/>
  <c r="E132" i="19"/>
  <c r="E127" i="19"/>
  <c r="E120" i="19"/>
  <c r="E113" i="19"/>
  <c r="E104" i="19"/>
  <c r="E95" i="19"/>
  <c r="E85" i="19"/>
  <c r="E75" i="19"/>
  <c r="E65" i="19"/>
  <c r="E49" i="19"/>
  <c r="E44" i="19"/>
  <c r="E39" i="19"/>
  <c r="E23" i="19"/>
  <c r="E17" i="19"/>
  <c r="C137" i="19"/>
  <c r="C132" i="19"/>
  <c r="C127" i="19"/>
  <c r="C120" i="19"/>
  <c r="C113" i="19"/>
  <c r="C104" i="19"/>
  <c r="C95" i="19"/>
  <c r="C85" i="19"/>
  <c r="C75" i="19"/>
  <c r="C65" i="19"/>
  <c r="C49" i="19"/>
  <c r="C44" i="19"/>
  <c r="C39" i="19"/>
  <c r="C23" i="19"/>
  <c r="C17" i="19"/>
  <c r="C11" i="19"/>
  <c r="D16" i="27" l="1"/>
  <c r="D31" i="27"/>
  <c r="H6" i="19"/>
  <c r="E63" i="19"/>
  <c r="H59" i="19"/>
  <c r="H34" i="19"/>
  <c r="K59" i="19"/>
  <c r="K62" i="19"/>
  <c r="K60" i="19"/>
  <c r="K61" i="19"/>
  <c r="H61" i="19"/>
  <c r="H60" i="19"/>
  <c r="H62" i="19"/>
  <c r="H36" i="19"/>
  <c r="K34" i="19"/>
  <c r="K33" i="19"/>
  <c r="K35" i="19"/>
  <c r="E37" i="19"/>
  <c r="H35" i="19"/>
  <c r="K36" i="19"/>
  <c r="H33" i="19"/>
  <c r="M13" i="3"/>
  <c r="M14" i="3"/>
  <c r="W94" i="3"/>
  <c r="W104" i="3"/>
  <c r="W84" i="3"/>
  <c r="W14" i="3"/>
  <c r="K63" i="19" l="1"/>
  <c r="H63" i="19"/>
  <c r="H37" i="19"/>
  <c r="K37" i="19"/>
  <c r="S145" i="3"/>
  <c r="S141" i="3"/>
  <c r="S139" i="3"/>
  <c r="R103" i="18"/>
  <c r="W9" i="18"/>
  <c r="V9" i="18"/>
  <c r="I9" i="18"/>
  <c r="W8" i="18"/>
  <c r="V8" i="18"/>
  <c r="I8" i="18"/>
  <c r="W7" i="18"/>
  <c r="V7" i="18"/>
  <c r="I7" i="18"/>
  <c r="W10" i="18" l="1"/>
  <c r="Q13" i="28" s="1"/>
  <c r="S13" i="28" s="1"/>
  <c r="V10" i="18"/>
  <c r="X8" i="18"/>
  <c r="X9" i="18"/>
  <c r="X7" i="18"/>
  <c r="S103" i="18"/>
  <c r="P103" i="18"/>
  <c r="T103" i="18"/>
  <c r="O103" i="18"/>
  <c r="K103" i="18"/>
  <c r="L103" i="18"/>
  <c r="Q103" i="18"/>
  <c r="U103" i="18"/>
  <c r="W13" i="3"/>
  <c r="U141" i="3"/>
  <c r="U139" i="3"/>
  <c r="U145" i="3"/>
  <c r="I6" i="18"/>
  <c r="X56" i="18"/>
  <c r="S126" i="18"/>
  <c r="O126" i="18"/>
  <c r="K126" i="18"/>
  <c r="N124" i="18"/>
  <c r="O124" i="18"/>
  <c r="J125" i="18"/>
  <c r="K125" i="18"/>
  <c r="L125" i="18"/>
  <c r="P125" i="18"/>
  <c r="R125" i="18"/>
  <c r="S125" i="18"/>
  <c r="S123" i="18" s="1"/>
  <c r="T125" i="18"/>
  <c r="T123" i="18" s="1"/>
  <c r="M126" i="18"/>
  <c r="N126" i="18"/>
  <c r="P126" i="18"/>
  <c r="R126" i="18"/>
  <c r="T126" i="18"/>
  <c r="U126" i="18"/>
  <c r="L126" i="18"/>
  <c r="Q126" i="18"/>
  <c r="Q12" i="28" l="1"/>
  <c r="V98" i="18"/>
  <c r="X10" i="18"/>
  <c r="U125" i="18"/>
  <c r="U123" i="18" s="1"/>
  <c r="Q125" i="18"/>
  <c r="V87" i="18"/>
  <c r="V109" i="18"/>
  <c r="V108" i="18"/>
  <c r="U143" i="3"/>
  <c r="U147" i="3" s="1"/>
  <c r="M125" i="18"/>
  <c r="S100" i="18"/>
  <c r="S102" i="18" s="1"/>
  <c r="K100" i="18"/>
  <c r="K102" i="18" s="1"/>
  <c r="R100" i="18"/>
  <c r="R102" i="18" s="1"/>
  <c r="U100" i="18"/>
  <c r="U102" i="18" s="1"/>
  <c r="Q100" i="18"/>
  <c r="Q102" i="18" s="1"/>
  <c r="T100" i="18"/>
  <c r="T102" i="18" s="1"/>
  <c r="P100" i="18"/>
  <c r="P102" i="18" s="1"/>
  <c r="L100" i="18"/>
  <c r="L102" i="18" s="1"/>
  <c r="M124" i="18"/>
  <c r="S12" i="28" l="1"/>
  <c r="Q8" i="28"/>
  <c r="V110" i="18"/>
  <c r="J126" i="18"/>
  <c r="V126" i="18" s="1"/>
  <c r="J100" i="18"/>
  <c r="J102" i="18" s="1"/>
  <c r="J103" i="18"/>
  <c r="J124" i="18"/>
  <c r="N125" i="18"/>
  <c r="N123" i="18" s="1"/>
  <c r="Q124" i="18"/>
  <c r="Q123" i="18" s="1"/>
  <c r="R124" i="18"/>
  <c r="R123" i="18" s="1"/>
  <c r="M123" i="18"/>
  <c r="O125" i="18"/>
  <c r="O123" i="18" s="1"/>
  <c r="U130" i="3"/>
  <c r="N103" i="18"/>
  <c r="M103" i="18"/>
  <c r="N100" i="18"/>
  <c r="N102" i="18" s="1"/>
  <c r="M100" i="18"/>
  <c r="M102" i="18" s="1"/>
  <c r="O100" i="18"/>
  <c r="O102" i="18" s="1"/>
  <c r="J119" i="18" l="1"/>
  <c r="L124" i="18"/>
  <c r="L123" i="18" s="1"/>
  <c r="K124" i="18"/>
  <c r="K123" i="18" s="1"/>
  <c r="J123" i="18"/>
  <c r="V107" i="18"/>
  <c r="P124" i="18"/>
  <c r="P123" i="18" s="1"/>
  <c r="V125" i="18"/>
  <c r="M121" i="3"/>
  <c r="M120" i="3"/>
  <c r="M112" i="3"/>
  <c r="M111" i="3"/>
  <c r="M110" i="3"/>
  <c r="M115" i="3"/>
  <c r="M114" i="3"/>
  <c r="M113" i="3"/>
  <c r="M89" i="3"/>
  <c r="M88" i="3"/>
  <c r="M87" i="3"/>
  <c r="M92" i="3"/>
  <c r="M91" i="3"/>
  <c r="M90" i="3"/>
  <c r="M95" i="3"/>
  <c r="M93" i="3"/>
  <c r="M79" i="3"/>
  <c r="M78" i="3"/>
  <c r="M77" i="3"/>
  <c r="M82" i="3"/>
  <c r="M81" i="3"/>
  <c r="M80" i="3"/>
  <c r="M85" i="3"/>
  <c r="M83" i="3"/>
  <c r="M99" i="3"/>
  <c r="M98" i="3"/>
  <c r="M97" i="3"/>
  <c r="M102" i="3"/>
  <c r="M101" i="3"/>
  <c r="M100" i="3"/>
  <c r="M103" i="3"/>
  <c r="M53" i="3"/>
  <c r="M52" i="3"/>
  <c r="M48" i="3"/>
  <c r="M47" i="3"/>
  <c r="M46" i="3"/>
  <c r="M51" i="3"/>
  <c r="M50" i="3"/>
  <c r="M49" i="3"/>
  <c r="M44" i="3"/>
  <c r="M43" i="3"/>
  <c r="M39" i="3"/>
  <c r="M38" i="3"/>
  <c r="M37" i="3"/>
  <c r="M42" i="3"/>
  <c r="M41" i="3"/>
  <c r="M40" i="3"/>
  <c r="M28" i="3"/>
  <c r="M24" i="3"/>
  <c r="M23" i="3"/>
  <c r="M22" i="3"/>
  <c r="M27" i="3"/>
  <c r="M26" i="3"/>
  <c r="M25" i="3"/>
  <c r="M35" i="3"/>
  <c r="M31" i="3"/>
  <c r="M30" i="3"/>
  <c r="M29" i="3"/>
  <c r="M34" i="3"/>
  <c r="M33" i="3"/>
  <c r="M32" i="3"/>
  <c r="M17" i="3"/>
  <c r="M16" i="3"/>
  <c r="M75" i="3"/>
  <c r="M71" i="3"/>
  <c r="M70" i="3"/>
  <c r="M69" i="3"/>
  <c r="M74" i="3"/>
  <c r="M73" i="3"/>
  <c r="M72" i="3"/>
  <c r="M67" i="3"/>
  <c r="M63" i="3"/>
  <c r="M62" i="3"/>
  <c r="M61" i="3"/>
  <c r="M66" i="3"/>
  <c r="M65" i="3"/>
  <c r="M64" i="3"/>
  <c r="M55" i="3"/>
  <c r="M56" i="3"/>
  <c r="M122" i="3"/>
  <c r="V124" i="18" l="1"/>
  <c r="V123" i="18"/>
  <c r="V127" i="18" s="1"/>
  <c r="J127" i="18"/>
  <c r="I3" i="18"/>
  <c r="I4" i="18"/>
  <c r="I5" i="18"/>
  <c r="I11" i="18"/>
  <c r="I12" i="18"/>
  <c r="I14" i="18"/>
  <c r="I15" i="18"/>
  <c r="I17" i="18"/>
  <c r="I18" i="18"/>
  <c r="I19" i="18"/>
  <c r="I20" i="18"/>
  <c r="I22" i="18"/>
  <c r="I23" i="18"/>
  <c r="I24" i="18"/>
  <c r="I25" i="18"/>
  <c r="I27" i="18"/>
  <c r="I29" i="18"/>
  <c r="I31" i="18"/>
  <c r="C36" i="30" s="1"/>
  <c r="I32" i="18"/>
  <c r="C37" i="30" s="1"/>
  <c r="I33" i="18"/>
  <c r="C38" i="30" s="1"/>
  <c r="I34" i="18"/>
  <c r="C39" i="30" s="1"/>
  <c r="I36" i="18"/>
  <c r="C31" i="30" s="1"/>
  <c r="I37" i="18"/>
  <c r="C32" i="30" s="1"/>
  <c r="I38" i="18"/>
  <c r="C33" i="30" s="1"/>
  <c r="I39" i="18"/>
  <c r="C34" i="30" s="1"/>
  <c r="I41" i="18"/>
  <c r="C41" i="30" s="1"/>
  <c r="I42" i="18"/>
  <c r="C42" i="30" s="1"/>
  <c r="I43" i="18"/>
  <c r="C43" i="30" s="1"/>
  <c r="I44" i="18"/>
  <c r="C44" i="30" s="1"/>
  <c r="I45" i="18"/>
  <c r="C45" i="30" s="1"/>
  <c r="I46" i="18"/>
  <c r="C46" i="30" s="1"/>
  <c r="I48" i="18"/>
  <c r="C48" i="30" s="1"/>
  <c r="I49" i="18"/>
  <c r="C49" i="30" s="1"/>
  <c r="I50" i="18"/>
  <c r="C50" i="30" s="1"/>
  <c r="I51" i="18"/>
  <c r="C51" i="30" s="1"/>
  <c r="I52" i="18"/>
  <c r="C52" i="30" s="1"/>
  <c r="I53" i="18"/>
  <c r="C53" i="30" s="1"/>
  <c r="I55" i="18"/>
  <c r="C55" i="30" s="1"/>
  <c r="I56" i="18"/>
  <c r="C56" i="30" s="1"/>
  <c r="I57" i="18"/>
  <c r="C57" i="30" s="1"/>
  <c r="I58" i="18"/>
  <c r="C58" i="30" s="1"/>
  <c r="I59" i="18"/>
  <c r="C59" i="30" s="1"/>
  <c r="I60" i="18"/>
  <c r="C60" i="30" s="1"/>
  <c r="I62" i="18"/>
  <c r="C62" i="30" s="1"/>
  <c r="I63" i="18"/>
  <c r="C63" i="30" s="1"/>
  <c r="I64" i="18"/>
  <c r="C64" i="30" s="1"/>
  <c r="I65" i="18"/>
  <c r="C65" i="30" s="1"/>
  <c r="I66" i="18"/>
  <c r="C66" i="30" s="1"/>
  <c r="I68" i="18"/>
  <c r="C68" i="30" s="1"/>
  <c r="I69" i="18"/>
  <c r="C69" i="30" s="1"/>
  <c r="I70" i="18"/>
  <c r="C70" i="30" s="1"/>
  <c r="I71" i="18"/>
  <c r="C71" i="30" s="1"/>
  <c r="I72" i="18"/>
  <c r="C72" i="30" s="1"/>
  <c r="I74" i="18"/>
  <c r="C74" i="30" s="1"/>
  <c r="I75" i="18"/>
  <c r="C75" i="30" s="1"/>
  <c r="I76" i="18"/>
  <c r="C76" i="30" s="1"/>
  <c r="I78" i="18"/>
  <c r="I79" i="18"/>
  <c r="C79" i="30" s="1"/>
  <c r="I80" i="18"/>
  <c r="C80" i="30" s="1"/>
  <c r="I82" i="18"/>
  <c r="C82" i="30" s="1"/>
  <c r="I90" i="18" l="1"/>
  <c r="I26" i="18"/>
  <c r="C25" i="30" s="1"/>
  <c r="I28" i="18"/>
  <c r="C27" i="30" s="1"/>
  <c r="C28" i="30"/>
  <c r="C78" i="30"/>
  <c r="C7" i="27"/>
  <c r="I81" i="18"/>
  <c r="C81" i="30" s="1"/>
  <c r="C35" i="30"/>
  <c r="C30" i="30"/>
  <c r="C6" i="27"/>
  <c r="C5" i="27"/>
  <c r="W131" i="3"/>
  <c r="U133" i="28"/>
  <c r="I13" i="18"/>
  <c r="C11" i="30" s="1"/>
  <c r="I47" i="18"/>
  <c r="C47" i="30" s="1"/>
  <c r="I73" i="18"/>
  <c r="C73" i="30" s="1"/>
  <c r="I21" i="18"/>
  <c r="I77" i="18"/>
  <c r="C77" i="30" s="1"/>
  <c r="I67" i="18"/>
  <c r="C67" i="30" s="1"/>
  <c r="I61" i="18"/>
  <c r="C61" i="30" s="1"/>
  <c r="I54" i="18"/>
  <c r="I40" i="18"/>
  <c r="C40" i="30" s="1"/>
  <c r="I30" i="18"/>
  <c r="I35" i="18"/>
  <c r="I16" i="18"/>
  <c r="I10" i="18"/>
  <c r="C8" i="30" s="1"/>
  <c r="I2" i="18"/>
  <c r="C4" i="30" s="1"/>
  <c r="C29" i="30" l="1"/>
  <c r="C14" i="30"/>
  <c r="I89" i="18"/>
  <c r="I91" i="18" s="1"/>
  <c r="W8" i="3" l="1"/>
  <c r="W145" i="3" s="1"/>
  <c r="V145" i="3"/>
  <c r="W111" i="3" l="1"/>
  <c r="W91" i="3"/>
  <c r="W90" i="3"/>
  <c r="W93" i="3"/>
  <c r="W37" i="3"/>
  <c r="W42" i="3"/>
  <c r="W40" i="3"/>
  <c r="W28" i="3"/>
  <c r="W24" i="3"/>
  <c r="W23" i="3"/>
  <c r="W22" i="3"/>
  <c r="W26" i="3"/>
  <c r="W25" i="3"/>
  <c r="W35" i="3"/>
  <c r="W31" i="3"/>
  <c r="W30" i="3"/>
  <c r="W29" i="3"/>
  <c r="W34" i="3"/>
  <c r="W33" i="3"/>
  <c r="W32" i="3"/>
  <c r="W107" i="3"/>
  <c r="W108" i="3"/>
  <c r="W70" i="3"/>
  <c r="W69" i="3"/>
  <c r="W74" i="3"/>
  <c r="W73" i="3"/>
  <c r="W72" i="3"/>
  <c r="W17" i="3" l="1"/>
  <c r="V99" i="18"/>
  <c r="G9" i="31" s="1"/>
  <c r="G11" i="31" s="1"/>
  <c r="V97" i="18"/>
  <c r="V96" i="18" s="1"/>
  <c r="D7" i="27"/>
  <c r="B29" i="27"/>
  <c r="B14" i="27"/>
  <c r="D13" i="27"/>
  <c r="D12" i="27"/>
  <c r="W14" i="18"/>
  <c r="V14" i="18"/>
  <c r="W15" i="18"/>
  <c r="V15" i="18"/>
  <c r="C13" i="27"/>
  <c r="V16" i="18" l="1"/>
  <c r="Q18" i="28" s="1"/>
  <c r="S18" i="28" s="1"/>
  <c r="T18" i="28" s="1"/>
  <c r="Y18" i="28" s="1"/>
  <c r="W16" i="18"/>
  <c r="Q19" i="28" s="1"/>
  <c r="S19" i="28" s="1"/>
  <c r="T19" i="28" s="1"/>
  <c r="Y19" i="28" s="1"/>
  <c r="V117" i="18"/>
  <c r="B83" i="27"/>
  <c r="D11" i="27"/>
  <c r="U19" i="28" l="1"/>
  <c r="U18" i="28"/>
  <c r="V100" i="18"/>
  <c r="V115" i="18"/>
  <c r="Y133" i="28" s="1"/>
  <c r="V111" i="18"/>
  <c r="V116" i="18"/>
  <c r="V118" i="18"/>
  <c r="C12" i="27"/>
  <c r="C11" i="27" s="1"/>
  <c r="S131" i="3" l="1"/>
  <c r="U131" i="3"/>
  <c r="U132" i="3" s="1"/>
  <c r="V119" i="18"/>
  <c r="W120" i="18" s="1"/>
  <c r="C82" i="27"/>
  <c r="C81" i="27" s="1"/>
  <c r="W82" i="18"/>
  <c r="V82" i="18"/>
  <c r="W5" i="18"/>
  <c r="V5" i="18"/>
  <c r="V131" i="3" l="1"/>
  <c r="W83" i="18"/>
  <c r="Q110" i="28" s="1"/>
  <c r="S110" i="28" s="1"/>
  <c r="T110" i="28" s="1"/>
  <c r="Y110" i="28" s="1"/>
  <c r="V83" i="18"/>
  <c r="Q109" i="28" s="1"/>
  <c r="S109" i="28" s="1"/>
  <c r="T109" i="28" s="1"/>
  <c r="Y109" i="28" s="1"/>
  <c r="E28" i="19"/>
  <c r="H8" i="19"/>
  <c r="U110" i="28" l="1"/>
  <c r="U109" i="28"/>
  <c r="X83" i="18"/>
  <c r="D24" i="27"/>
  <c r="D19" i="27"/>
  <c r="K8" i="19"/>
  <c r="D9" i="19"/>
  <c r="C9" i="19"/>
  <c r="D10" i="19" l="1"/>
  <c r="E46" i="19" l="1"/>
  <c r="D28" i="27" l="1"/>
  <c r="D27" i="27" s="1"/>
  <c r="E21" i="19"/>
  <c r="E47" i="19"/>
  <c r="W4" i="18"/>
  <c r="V4" i="18"/>
  <c r="W3" i="18"/>
  <c r="V3" i="18"/>
  <c r="V6" i="18" l="1"/>
  <c r="Q15" i="28" s="1"/>
  <c r="W6" i="18"/>
  <c r="Q16" i="28" s="1"/>
  <c r="S16" i="28" s="1"/>
  <c r="Q139" i="28"/>
  <c r="Z3" i="18"/>
  <c r="AA3" i="18"/>
  <c r="T13" i="28"/>
  <c r="Y13" i="28" s="1"/>
  <c r="X4" i="18"/>
  <c r="W27" i="3"/>
  <c r="K19" i="19"/>
  <c r="H19" i="19"/>
  <c r="K20" i="19"/>
  <c r="H20" i="19"/>
  <c r="K46" i="19"/>
  <c r="K47" i="19" s="1"/>
  <c r="H46" i="19"/>
  <c r="H47" i="19" l="1"/>
  <c r="S15" i="28"/>
  <c r="AB3" i="18"/>
  <c r="S8" i="28"/>
  <c r="S139" i="28" s="1"/>
  <c r="Q7" i="28"/>
  <c r="Q6" i="28"/>
  <c r="T16" i="28"/>
  <c r="Y16" i="28" s="1"/>
  <c r="W95" i="3"/>
  <c r="H21" i="19"/>
  <c r="K21" i="19"/>
  <c r="B100" i="27"/>
  <c r="B102" i="27" s="1"/>
  <c r="T15" i="28" l="1"/>
  <c r="T8" i="28"/>
  <c r="S7" i="28"/>
  <c r="T7" i="28" s="1"/>
  <c r="S6" i="28"/>
  <c r="T12" i="28"/>
  <c r="Y12" i="28" s="1"/>
  <c r="U16" i="28"/>
  <c r="U15" i="28"/>
  <c r="C37" i="27"/>
  <c r="C38" i="27"/>
  <c r="C39" i="27"/>
  <c r="C36" i="27"/>
  <c r="C32" i="27"/>
  <c r="C33" i="27"/>
  <c r="C34" i="27"/>
  <c r="C31" i="27"/>
  <c r="C22" i="27"/>
  <c r="C23" i="27"/>
  <c r="C24" i="27"/>
  <c r="C21" i="27"/>
  <c r="C17" i="27"/>
  <c r="C18" i="27"/>
  <c r="C19" i="27"/>
  <c r="C16" i="27"/>
  <c r="Y15" i="28" l="1"/>
  <c r="T6" i="28"/>
  <c r="Y6" i="28" s="1"/>
  <c r="U7" i="28"/>
  <c r="Y7" i="28"/>
  <c r="T139" i="28"/>
  <c r="Y139" i="28" s="1"/>
  <c r="Y8" i="28"/>
  <c r="U8" i="28"/>
  <c r="U139" i="28" s="1"/>
  <c r="C15" i="27"/>
  <c r="C20" i="27"/>
  <c r="C35" i="27"/>
  <c r="C30" i="27"/>
  <c r="I4" i="25"/>
  <c r="U6" i="28" l="1"/>
  <c r="C29" i="27"/>
  <c r="C14" i="27"/>
  <c r="I26" i="25"/>
  <c r="I12" i="25"/>
  <c r="C42" i="27" l="1"/>
  <c r="C43" i="27"/>
  <c r="C44" i="27"/>
  <c r="C45" i="27"/>
  <c r="C46" i="27"/>
  <c r="C41" i="27"/>
  <c r="C40" i="27" l="1"/>
  <c r="I36" i="25"/>
  <c r="AG88" i="25"/>
  <c r="AH88" i="25" s="1"/>
  <c r="H99" i="25" s="1"/>
  <c r="H101" i="25" s="1"/>
  <c r="Y83" i="25"/>
  <c r="AA83" i="25" s="1"/>
  <c r="AE22" i="25"/>
  <c r="AD22" i="25"/>
  <c r="J11" i="24"/>
  <c r="B11" i="24"/>
  <c r="C11" i="24"/>
  <c r="C13" i="24" s="1"/>
  <c r="C14" i="24" s="1"/>
  <c r="D11" i="24"/>
  <c r="P9" i="24"/>
  <c r="Q9" i="24" s="1"/>
  <c r="N9" i="24"/>
  <c r="E39" i="24"/>
  <c r="D39" i="24"/>
  <c r="C39" i="24"/>
  <c r="B26" i="24"/>
  <c r="D24" i="24"/>
  <c r="B97" i="25"/>
  <c r="C94" i="25"/>
  <c r="D94" i="25" s="1"/>
  <c r="C93" i="25"/>
  <c r="D93" i="25" s="1"/>
  <c r="C92" i="25"/>
  <c r="D92" i="25" s="1"/>
  <c r="C91" i="25"/>
  <c r="AE10" i="25"/>
  <c r="C23" i="24"/>
  <c r="D23" i="24" s="1"/>
  <c r="C22" i="24"/>
  <c r="D22" i="24" s="1"/>
  <c r="C21" i="24"/>
  <c r="D21" i="24" s="1"/>
  <c r="C20" i="24"/>
  <c r="D20" i="24" s="1"/>
  <c r="H83" i="25"/>
  <c r="H86" i="25" s="1"/>
  <c r="AE24" i="25" l="1"/>
  <c r="AE26" i="25" s="1"/>
  <c r="D26" i="24"/>
  <c r="D14" i="24"/>
  <c r="E14" i="24" s="1"/>
  <c r="AF10" i="25"/>
  <c r="C26" i="24"/>
  <c r="AI88" i="25"/>
  <c r="D91" i="25"/>
  <c r="D97" i="25" s="1"/>
  <c r="C97" i="25"/>
  <c r="AG10" i="25" l="1"/>
  <c r="U113" i="25"/>
  <c r="T113" i="25"/>
  <c r="S113" i="25"/>
  <c r="R113" i="25"/>
  <c r="Q113" i="25"/>
  <c r="P113" i="25"/>
  <c r="O113" i="25"/>
  <c r="N113" i="25"/>
  <c r="M113" i="25"/>
  <c r="L113" i="25"/>
  <c r="K113" i="25"/>
  <c r="J113" i="25"/>
  <c r="U112" i="25"/>
  <c r="T112" i="25"/>
  <c r="S112" i="25"/>
  <c r="R112" i="25"/>
  <c r="Q112" i="25"/>
  <c r="P112" i="25"/>
  <c r="O112" i="25"/>
  <c r="N112" i="25"/>
  <c r="M112" i="25"/>
  <c r="L112" i="25"/>
  <c r="K112" i="25"/>
  <c r="J112" i="25"/>
  <c r="U111" i="25"/>
  <c r="T111" i="25"/>
  <c r="S111" i="25"/>
  <c r="R111" i="25"/>
  <c r="Q111" i="25"/>
  <c r="P111" i="25"/>
  <c r="O111" i="25"/>
  <c r="N111" i="25"/>
  <c r="M111" i="25"/>
  <c r="L111" i="25"/>
  <c r="K111" i="25"/>
  <c r="J111" i="25"/>
  <c r="V110" i="25"/>
  <c r="X110" i="25" s="1"/>
  <c r="V109" i="25"/>
  <c r="X109" i="25" s="1"/>
  <c r="U108" i="25"/>
  <c r="T108" i="25"/>
  <c r="S108" i="25"/>
  <c r="R108" i="25"/>
  <c r="Q108" i="25"/>
  <c r="P108" i="25"/>
  <c r="O108" i="25"/>
  <c r="N108" i="25"/>
  <c r="M108" i="25"/>
  <c r="L108" i="25"/>
  <c r="K108" i="25"/>
  <c r="J108" i="25"/>
  <c r="W76" i="25"/>
  <c r="V76" i="25"/>
  <c r="I76" i="25"/>
  <c r="W75" i="25"/>
  <c r="V75" i="25"/>
  <c r="I75" i="25"/>
  <c r="W74" i="25"/>
  <c r="V74" i="25"/>
  <c r="I74" i="25"/>
  <c r="W72" i="25"/>
  <c r="V72" i="25"/>
  <c r="I72" i="25"/>
  <c r="W71" i="25"/>
  <c r="V71" i="25"/>
  <c r="I71" i="25"/>
  <c r="W70" i="25"/>
  <c r="V70" i="25"/>
  <c r="I70" i="25"/>
  <c r="W68" i="25"/>
  <c r="V68" i="25"/>
  <c r="I68" i="25"/>
  <c r="W67" i="25"/>
  <c r="V67" i="25"/>
  <c r="I67" i="25"/>
  <c r="W66" i="25"/>
  <c r="V66" i="25"/>
  <c r="I66" i="25"/>
  <c r="W65" i="25"/>
  <c r="V65" i="25"/>
  <c r="I65" i="25"/>
  <c r="W64" i="25"/>
  <c r="V64" i="25"/>
  <c r="I64" i="25"/>
  <c r="W62" i="25"/>
  <c r="V62" i="25"/>
  <c r="I62" i="25"/>
  <c r="W61" i="25"/>
  <c r="V61" i="25"/>
  <c r="I61" i="25"/>
  <c r="W60" i="25"/>
  <c r="V60" i="25"/>
  <c r="I60" i="25"/>
  <c r="W59" i="25"/>
  <c r="V59" i="25"/>
  <c r="I59" i="25"/>
  <c r="W58" i="25"/>
  <c r="V58" i="25"/>
  <c r="I58" i="25"/>
  <c r="W56" i="25"/>
  <c r="V56" i="25"/>
  <c r="I56" i="25"/>
  <c r="W55" i="25"/>
  <c r="V55" i="25"/>
  <c r="I55" i="25"/>
  <c r="W54" i="25"/>
  <c r="V54" i="25"/>
  <c r="I54" i="25"/>
  <c r="W53" i="25"/>
  <c r="V53" i="25"/>
  <c r="I53" i="25"/>
  <c r="W52" i="25"/>
  <c r="V52" i="25"/>
  <c r="I52" i="25"/>
  <c r="W51" i="25"/>
  <c r="V51" i="25"/>
  <c r="I51" i="25"/>
  <c r="W49" i="25"/>
  <c r="V49" i="25"/>
  <c r="I49" i="25"/>
  <c r="W48" i="25"/>
  <c r="V48" i="25"/>
  <c r="I48" i="25"/>
  <c r="W47" i="25"/>
  <c r="V47" i="25"/>
  <c r="I47" i="25"/>
  <c r="W46" i="25"/>
  <c r="V46" i="25"/>
  <c r="I46" i="25"/>
  <c r="W45" i="25"/>
  <c r="V45" i="25"/>
  <c r="I45" i="25"/>
  <c r="W44" i="25"/>
  <c r="V44" i="25"/>
  <c r="I44" i="25"/>
  <c r="W42" i="25"/>
  <c r="V42" i="25"/>
  <c r="W41" i="25"/>
  <c r="V41" i="25"/>
  <c r="W40" i="25"/>
  <c r="V40" i="25"/>
  <c r="W39" i="25"/>
  <c r="V39" i="25"/>
  <c r="W38" i="25"/>
  <c r="V38" i="25"/>
  <c r="W37" i="25"/>
  <c r="V37" i="25"/>
  <c r="W35" i="25"/>
  <c r="V35" i="25"/>
  <c r="I35" i="25"/>
  <c r="W34" i="25"/>
  <c r="V34" i="25"/>
  <c r="I34" i="25"/>
  <c r="W33" i="25"/>
  <c r="V33" i="25"/>
  <c r="I33" i="25"/>
  <c r="W32" i="25"/>
  <c r="V32" i="25"/>
  <c r="I32" i="25"/>
  <c r="W30" i="25"/>
  <c r="V30" i="25"/>
  <c r="I30" i="25"/>
  <c r="W29" i="25"/>
  <c r="V29" i="25"/>
  <c r="I29" i="25"/>
  <c r="W28" i="25"/>
  <c r="V28" i="25"/>
  <c r="I28" i="25"/>
  <c r="W27" i="25"/>
  <c r="V27" i="25"/>
  <c r="I27" i="25"/>
  <c r="W25" i="25"/>
  <c r="V25" i="25"/>
  <c r="I25" i="25"/>
  <c r="W23" i="25"/>
  <c r="V23" i="25"/>
  <c r="I23" i="25"/>
  <c r="W21" i="25"/>
  <c r="V21" i="25"/>
  <c r="I21" i="25"/>
  <c r="W20" i="25"/>
  <c r="V20" i="25"/>
  <c r="I20" i="25"/>
  <c r="W19" i="25"/>
  <c r="V19" i="25"/>
  <c r="I19" i="25"/>
  <c r="W18" i="25"/>
  <c r="V18" i="25"/>
  <c r="I18" i="25"/>
  <c r="W16" i="25"/>
  <c r="V16" i="25"/>
  <c r="I16" i="25"/>
  <c r="W15" i="25"/>
  <c r="V15" i="25"/>
  <c r="I15" i="25"/>
  <c r="W14" i="25"/>
  <c r="V14" i="25"/>
  <c r="I14" i="25"/>
  <c r="W13" i="25"/>
  <c r="V13" i="25"/>
  <c r="I13" i="25"/>
  <c r="W11" i="25"/>
  <c r="V11" i="25"/>
  <c r="I11" i="25"/>
  <c r="W10" i="25"/>
  <c r="V10" i="25"/>
  <c r="I10" i="25"/>
  <c r="W8" i="25"/>
  <c r="V8" i="25"/>
  <c r="I8" i="25"/>
  <c r="W7" i="25"/>
  <c r="V7" i="25"/>
  <c r="I7" i="25"/>
  <c r="L24" i="24"/>
  <c r="L23" i="24"/>
  <c r="L11" i="24"/>
  <c r="K11" i="24"/>
  <c r="G11" i="24"/>
  <c r="G13" i="24" s="1"/>
  <c r="P8" i="24"/>
  <c r="Q8" i="24" s="1"/>
  <c r="N8" i="24"/>
  <c r="P7" i="24"/>
  <c r="Q7" i="24" s="1"/>
  <c r="N7" i="24"/>
  <c r="P6" i="24"/>
  <c r="Q6" i="24" s="1"/>
  <c r="N6" i="24"/>
  <c r="P5" i="24"/>
  <c r="N5" i="24"/>
  <c r="X75" i="25" l="1"/>
  <c r="X10" i="25"/>
  <c r="X40" i="25"/>
  <c r="X47" i="25"/>
  <c r="X62" i="25"/>
  <c r="X72" i="25"/>
  <c r="V111" i="25"/>
  <c r="X111" i="25" s="1"/>
  <c r="V113" i="25"/>
  <c r="P11" i="24"/>
  <c r="V112" i="25"/>
  <c r="X19" i="25"/>
  <c r="X34" i="25"/>
  <c r="X52" i="25"/>
  <c r="X56" i="25"/>
  <c r="X76" i="25"/>
  <c r="X11" i="25"/>
  <c r="X37" i="25"/>
  <c r="X39" i="25"/>
  <c r="X54" i="25"/>
  <c r="X74" i="25"/>
  <c r="X23" i="25"/>
  <c r="X30" i="25"/>
  <c r="X35" i="25"/>
  <c r="X42" i="25"/>
  <c r="X7" i="25"/>
  <c r="X16" i="25"/>
  <c r="X21" i="25"/>
  <c r="X29" i="25"/>
  <c r="X33" i="25"/>
  <c r="X46" i="25"/>
  <c r="X49" i="25"/>
  <c r="X51" i="25"/>
  <c r="X55" i="25"/>
  <c r="X61" i="25"/>
  <c r="X66" i="25"/>
  <c r="X71" i="25"/>
  <c r="X32" i="25"/>
  <c r="X48" i="25"/>
  <c r="X53" i="25"/>
  <c r="X64" i="25"/>
  <c r="X68" i="25"/>
  <c r="X8" i="25"/>
  <c r="X15" i="25"/>
  <c r="X14" i="25"/>
  <c r="X13" i="25"/>
  <c r="X25" i="25"/>
  <c r="X18" i="25"/>
  <c r="X20" i="25"/>
  <c r="X28" i="25"/>
  <c r="X27" i="25"/>
  <c r="X41" i="25"/>
  <c r="X38" i="25"/>
  <c r="X45" i="25"/>
  <c r="X44" i="25"/>
  <c r="X59" i="25"/>
  <c r="X60" i="25"/>
  <c r="X58" i="25"/>
  <c r="X65" i="25"/>
  <c r="X67" i="25"/>
  <c r="X70" i="25"/>
  <c r="V108" i="25"/>
  <c r="Q5" i="24"/>
  <c r="Q11" i="24" s="1"/>
  <c r="Q13" i="24" s="1"/>
  <c r="V114" i="25" l="1"/>
  <c r="V119" i="25" s="1"/>
  <c r="X83" i="25"/>
  <c r="X108" i="25"/>
  <c r="I118" i="25" s="1"/>
  <c r="C78" i="27"/>
  <c r="C10" i="27"/>
  <c r="C9" i="27"/>
  <c r="W17" i="18"/>
  <c r="V17" i="18"/>
  <c r="Q30" i="28" s="1"/>
  <c r="S30" i="28" s="1"/>
  <c r="T30" i="28" l="1"/>
  <c r="Y30" i="28" s="1"/>
  <c r="C8" i="27"/>
  <c r="U30" i="28" l="1"/>
  <c r="I9" i="25"/>
  <c r="C80" i="27"/>
  <c r="C75" i="27"/>
  <c r="C76" i="27"/>
  <c r="C74" i="27"/>
  <c r="C69" i="27"/>
  <c r="C70" i="27"/>
  <c r="C71" i="27"/>
  <c r="C72" i="27"/>
  <c r="C68" i="27"/>
  <c r="C63" i="27"/>
  <c r="C64" i="27"/>
  <c r="C65" i="27"/>
  <c r="C66" i="27"/>
  <c r="C62" i="27"/>
  <c r="C56" i="27"/>
  <c r="C57" i="27"/>
  <c r="C58" i="27"/>
  <c r="C59" i="27"/>
  <c r="C60" i="27"/>
  <c r="C55" i="27"/>
  <c r="C49" i="27"/>
  <c r="C50" i="27"/>
  <c r="C51" i="27"/>
  <c r="C52" i="27"/>
  <c r="C53" i="27"/>
  <c r="C48" i="27"/>
  <c r="C67" i="27" l="1"/>
  <c r="C47" i="27"/>
  <c r="I24" i="25"/>
  <c r="C28" i="27"/>
  <c r="C27" i="27" s="1"/>
  <c r="C61" i="27"/>
  <c r="I6" i="25"/>
  <c r="C4" i="27"/>
  <c r="C54" i="27"/>
  <c r="C73" i="27"/>
  <c r="I69" i="25"/>
  <c r="I57" i="25"/>
  <c r="I43" i="25"/>
  <c r="I63" i="25"/>
  <c r="I50" i="25"/>
  <c r="W11" i="3"/>
  <c r="C79" i="27" l="1"/>
  <c r="C77" i="27" s="1"/>
  <c r="I73" i="25"/>
  <c r="W29" i="18" l="1"/>
  <c r="W80" i="18"/>
  <c r="V80" i="18"/>
  <c r="W79" i="18"/>
  <c r="V79" i="18"/>
  <c r="W78" i="18"/>
  <c r="V78" i="18"/>
  <c r="W76" i="18"/>
  <c r="V76" i="18"/>
  <c r="W75" i="18"/>
  <c r="V75" i="18"/>
  <c r="W74" i="18"/>
  <c r="V74" i="18"/>
  <c r="W72" i="18"/>
  <c r="V72" i="18"/>
  <c r="W71" i="18"/>
  <c r="V71" i="18"/>
  <c r="W70" i="18"/>
  <c r="V70" i="18"/>
  <c r="W69" i="18"/>
  <c r="V69" i="18"/>
  <c r="W68" i="18"/>
  <c r="V68" i="18"/>
  <c r="W66" i="18"/>
  <c r="V66" i="18"/>
  <c r="W65" i="18"/>
  <c r="V65" i="18"/>
  <c r="W64" i="18"/>
  <c r="V64" i="18"/>
  <c r="W63" i="18"/>
  <c r="V63" i="18"/>
  <c r="W62" i="18"/>
  <c r="V62" i="18"/>
  <c r="W60" i="18"/>
  <c r="V60" i="18"/>
  <c r="W59" i="18"/>
  <c r="V59" i="18"/>
  <c r="W58" i="18"/>
  <c r="V58" i="18"/>
  <c r="W57" i="18"/>
  <c r="V57" i="18"/>
  <c r="W56" i="18"/>
  <c r="V56" i="18"/>
  <c r="W55" i="18"/>
  <c r="V55" i="18"/>
  <c r="W53" i="18"/>
  <c r="V53" i="18"/>
  <c r="W52" i="18"/>
  <c r="W51" i="18"/>
  <c r="V51" i="18"/>
  <c r="W50" i="18"/>
  <c r="W49" i="18"/>
  <c r="V49" i="18"/>
  <c r="W48" i="18"/>
  <c r="V48" i="18"/>
  <c r="W46" i="18"/>
  <c r="V46" i="18"/>
  <c r="W45" i="18"/>
  <c r="V45" i="18"/>
  <c r="W44" i="18"/>
  <c r="V44" i="18"/>
  <c r="W43" i="18"/>
  <c r="V43" i="18"/>
  <c r="W42" i="18"/>
  <c r="V42" i="18"/>
  <c r="W41" i="18"/>
  <c r="V41" i="18"/>
  <c r="W39" i="18"/>
  <c r="V39" i="18"/>
  <c r="W38" i="18"/>
  <c r="V38" i="18"/>
  <c r="W37" i="18"/>
  <c r="V37" i="18"/>
  <c r="W36" i="18"/>
  <c r="V36" i="18"/>
  <c r="W34" i="18"/>
  <c r="V34" i="18"/>
  <c r="W33" i="18"/>
  <c r="V33" i="18"/>
  <c r="W32" i="18"/>
  <c r="V32" i="18"/>
  <c r="Q63" i="28" s="1"/>
  <c r="W31" i="18"/>
  <c r="V31" i="18"/>
  <c r="V29" i="18"/>
  <c r="V27" i="18"/>
  <c r="W25" i="18"/>
  <c r="V25" i="18"/>
  <c r="W24" i="18"/>
  <c r="V24" i="18"/>
  <c r="W23" i="18"/>
  <c r="V23" i="18"/>
  <c r="W22" i="18"/>
  <c r="V22" i="18"/>
  <c r="W20" i="18"/>
  <c r="V20" i="18"/>
  <c r="W19" i="18"/>
  <c r="V19" i="18"/>
  <c r="W18" i="18"/>
  <c r="V18" i="18"/>
  <c r="W12" i="18"/>
  <c r="V12" i="18"/>
  <c r="W11" i="18"/>
  <c r="V11" i="18"/>
  <c r="Q36" i="28" l="1"/>
  <c r="S36" i="28" s="1"/>
  <c r="T36" i="28" s="1"/>
  <c r="Q93" i="28"/>
  <c r="S93" i="28" s="1"/>
  <c r="T93" i="28" s="1"/>
  <c r="Q52" i="28"/>
  <c r="S52" i="28" s="1"/>
  <c r="T52" i="28" s="1"/>
  <c r="Q65" i="28"/>
  <c r="S65" i="28" s="1"/>
  <c r="T65" i="28" s="1"/>
  <c r="Q69" i="28"/>
  <c r="S69" i="28" s="1"/>
  <c r="T69" i="28" s="1"/>
  <c r="Y69" i="28" s="1"/>
  <c r="Q91" i="28"/>
  <c r="S91" i="28" s="1"/>
  <c r="T91" i="28" s="1"/>
  <c r="Q112" i="28"/>
  <c r="S112" i="28" s="1"/>
  <c r="T112" i="28" s="1"/>
  <c r="Q68" i="28"/>
  <c r="S68" i="28" s="1"/>
  <c r="T68" i="28" s="1"/>
  <c r="Q94" i="28"/>
  <c r="S94" i="28" s="1"/>
  <c r="T94" i="28" s="1"/>
  <c r="Y94" i="28" s="1"/>
  <c r="Q53" i="28"/>
  <c r="S53" i="28" s="1"/>
  <c r="T53" i="28" s="1"/>
  <c r="Q115" i="28"/>
  <c r="S115" i="28" s="1"/>
  <c r="T115" i="28" s="1"/>
  <c r="Q31" i="28"/>
  <c r="S31" i="28" s="1"/>
  <c r="T31" i="28" s="1"/>
  <c r="Q77" i="28"/>
  <c r="S77" i="28" s="1"/>
  <c r="T77" i="28" s="1"/>
  <c r="Q85" i="28"/>
  <c r="S85" i="28" s="1"/>
  <c r="T85" i="28" s="1"/>
  <c r="Q80" i="28"/>
  <c r="S80" i="28" s="1"/>
  <c r="T80" i="28" s="1"/>
  <c r="Q105" i="28"/>
  <c r="S105" i="28" s="1"/>
  <c r="T105" i="28" s="1"/>
  <c r="Q100" i="28"/>
  <c r="S100" i="28" s="1"/>
  <c r="T100" i="28" s="1"/>
  <c r="Q55" i="28"/>
  <c r="S55" i="28" s="1"/>
  <c r="T55" i="28" s="1"/>
  <c r="Q119" i="28"/>
  <c r="S119" i="28" s="1"/>
  <c r="T119" i="28" s="1"/>
  <c r="Q113" i="28"/>
  <c r="S113" i="28" s="1"/>
  <c r="T113" i="28" s="1"/>
  <c r="Q67" i="28"/>
  <c r="S67" i="28" s="1"/>
  <c r="T67" i="28" s="1"/>
  <c r="Q103" i="28"/>
  <c r="S103" i="28" s="1"/>
  <c r="T103" i="28" s="1"/>
  <c r="Q122" i="28"/>
  <c r="S122" i="28" s="1"/>
  <c r="T122" i="28" s="1"/>
  <c r="Q116" i="28"/>
  <c r="S116" i="28" s="1"/>
  <c r="T116" i="28" s="1"/>
  <c r="Q75" i="28"/>
  <c r="S75" i="28" s="1"/>
  <c r="T75" i="28" s="1"/>
  <c r="Q44" i="28"/>
  <c r="S44" i="28" s="1"/>
  <c r="T44" i="28" s="1"/>
  <c r="Q37" i="28"/>
  <c r="S37" i="28" s="1"/>
  <c r="T37" i="28" s="1"/>
  <c r="Q73" i="28"/>
  <c r="S73" i="28" s="1"/>
  <c r="T73" i="28" s="1"/>
  <c r="Q46" i="28"/>
  <c r="S46" i="28" s="1"/>
  <c r="T46" i="28" s="1"/>
  <c r="Q76" i="28"/>
  <c r="S76" i="28" s="1"/>
  <c r="T76" i="28" s="1"/>
  <c r="Q34" i="28"/>
  <c r="S34" i="28" s="1"/>
  <c r="T34" i="28" s="1"/>
  <c r="Q83" i="28"/>
  <c r="S83" i="28" s="1"/>
  <c r="T83" i="28" s="1"/>
  <c r="Q25" i="28"/>
  <c r="S25" i="28" s="1"/>
  <c r="T25" i="28" s="1"/>
  <c r="Y25" i="28" s="1"/>
  <c r="S63" i="28"/>
  <c r="Q71" i="28"/>
  <c r="S71" i="28" s="1"/>
  <c r="T71" i="28" s="1"/>
  <c r="Q86" i="28"/>
  <c r="S86" i="28" s="1"/>
  <c r="T86" i="28" s="1"/>
  <c r="Q81" i="28"/>
  <c r="S81" i="28" s="1"/>
  <c r="T81" i="28" s="1"/>
  <c r="Q89" i="28"/>
  <c r="S89" i="28" s="1"/>
  <c r="T89" i="28" s="1"/>
  <c r="Q106" i="28"/>
  <c r="S106" i="28" s="1"/>
  <c r="T106" i="28" s="1"/>
  <c r="Q101" i="28"/>
  <c r="S101" i="28" s="1"/>
  <c r="T101" i="28" s="1"/>
  <c r="Q48" i="28"/>
  <c r="S48" i="28" s="1"/>
  <c r="T48" i="28" s="1"/>
  <c r="Q39" i="28"/>
  <c r="S39" i="28" s="1"/>
  <c r="T39" i="28" s="1"/>
  <c r="Y39" i="28" s="1"/>
  <c r="Q120" i="28"/>
  <c r="S120" i="28" s="1"/>
  <c r="T120" i="28" s="1"/>
  <c r="Q114" i="28"/>
  <c r="S114" i="28" s="1"/>
  <c r="T114" i="28" s="1"/>
  <c r="Q79" i="28"/>
  <c r="S79" i="28" s="1"/>
  <c r="T79" i="28" s="1"/>
  <c r="Q50" i="28"/>
  <c r="S50" i="28" s="1"/>
  <c r="T50" i="28" s="1"/>
  <c r="Q41" i="28"/>
  <c r="S41" i="28" s="1"/>
  <c r="T41" i="28" s="1"/>
  <c r="Q82" i="28"/>
  <c r="S82" i="28" s="1"/>
  <c r="T82" i="28" s="1"/>
  <c r="Y82" i="28" s="1"/>
  <c r="Q102" i="28"/>
  <c r="S102" i="28" s="1"/>
  <c r="T102" i="28" s="1"/>
  <c r="Q27" i="28"/>
  <c r="S27" i="28" s="1"/>
  <c r="T27" i="28" s="1"/>
  <c r="Q32" i="28"/>
  <c r="S32" i="28" s="1"/>
  <c r="T32" i="28" s="1"/>
  <c r="Q28" i="28"/>
  <c r="S28" i="28" s="1"/>
  <c r="T28" i="28" s="1"/>
  <c r="Y28" i="28" s="1"/>
  <c r="Q35" i="28"/>
  <c r="S35" i="28" s="1"/>
  <c r="T35" i="28" s="1"/>
  <c r="Q66" i="28"/>
  <c r="S66" i="28" s="1"/>
  <c r="T66" i="28" s="1"/>
  <c r="Y66" i="28" s="1"/>
  <c r="Q74" i="28"/>
  <c r="S74" i="28" s="1"/>
  <c r="T74" i="28" s="1"/>
  <c r="Q84" i="28"/>
  <c r="S84" i="28" s="1"/>
  <c r="T84" i="28" s="1"/>
  <c r="Y84" i="28" s="1"/>
  <c r="Q92" i="28"/>
  <c r="S92" i="28" s="1"/>
  <c r="T92" i="28" s="1"/>
  <c r="Q104" i="28"/>
  <c r="S104" i="28" s="1"/>
  <c r="T104" i="28" s="1"/>
  <c r="Q43" i="28"/>
  <c r="S43" i="28" s="1"/>
  <c r="T43" i="28" s="1"/>
  <c r="Q51" i="28"/>
  <c r="S51" i="28" s="1"/>
  <c r="T51" i="28" s="1"/>
  <c r="Q123" i="28"/>
  <c r="S123" i="28" s="1"/>
  <c r="T123" i="28" s="1"/>
  <c r="Q117" i="28"/>
  <c r="S117" i="28" s="1"/>
  <c r="T117" i="28" s="1"/>
  <c r="Y117" i="28" s="1"/>
  <c r="Q29" i="28"/>
  <c r="S29" i="28" s="1"/>
  <c r="T29" i="28" s="1"/>
  <c r="Q124" i="28"/>
  <c r="S124" i="28" s="1"/>
  <c r="T124" i="28" s="1"/>
  <c r="Y124" i="28" s="1"/>
  <c r="Q96" i="28"/>
  <c r="S96" i="28" s="1"/>
  <c r="T96" i="28" s="1"/>
  <c r="Q99" i="28"/>
  <c r="S99" i="28" s="1"/>
  <c r="T99" i="28" s="1"/>
  <c r="Q54" i="28"/>
  <c r="S54" i="28" s="1"/>
  <c r="T54" i="28" s="1"/>
  <c r="Q24" i="28"/>
  <c r="S24" i="28" s="1"/>
  <c r="T24" i="28" s="1"/>
  <c r="Y24" i="28" s="1"/>
  <c r="Q26" i="28"/>
  <c r="S26" i="28" s="1"/>
  <c r="T26" i="28" s="1"/>
  <c r="Q33" i="28"/>
  <c r="S33" i="28" s="1"/>
  <c r="T33" i="28" s="1"/>
  <c r="Y33" i="28" s="1"/>
  <c r="Q64" i="28"/>
  <c r="S64" i="28" s="1"/>
  <c r="T64" i="28" s="1"/>
  <c r="Q72" i="28"/>
  <c r="S72" i="28" s="1"/>
  <c r="T72" i="28" s="1"/>
  <c r="Y72" i="28" s="1"/>
  <c r="Q87" i="28"/>
  <c r="S87" i="28" s="1"/>
  <c r="T87" i="28" s="1"/>
  <c r="Y87" i="28" s="1"/>
  <c r="Q95" i="28"/>
  <c r="S95" i="28" s="1"/>
  <c r="T95" i="28" s="1"/>
  <c r="Y95" i="28" s="1"/>
  <c r="Q90" i="28"/>
  <c r="S90" i="28" s="1"/>
  <c r="T90" i="28" s="1"/>
  <c r="Q107" i="28"/>
  <c r="S107" i="28" s="1"/>
  <c r="T107" i="28" s="1"/>
  <c r="U107" i="28" s="1"/>
  <c r="Q45" i="28"/>
  <c r="S45" i="28" s="1"/>
  <c r="T45" i="28" s="1"/>
  <c r="Q49" i="28"/>
  <c r="S49" i="28" s="1"/>
  <c r="T49" i="28" s="1"/>
  <c r="Y49" i="28" s="1"/>
  <c r="Q40" i="28"/>
  <c r="S40" i="28" s="1"/>
  <c r="T40" i="28" s="1"/>
  <c r="Q121" i="28"/>
  <c r="S121" i="28" s="1"/>
  <c r="T121" i="28" s="1"/>
  <c r="Y121" i="28" s="1"/>
  <c r="Q42" i="28"/>
  <c r="W30" i="18"/>
  <c r="Q58" i="28" s="1"/>
  <c r="S58" i="28" s="1"/>
  <c r="T58" i="28" s="1"/>
  <c r="Y58" i="28" s="1"/>
  <c r="V28" i="18"/>
  <c r="Q60" i="28" s="1"/>
  <c r="S60" i="28" s="1"/>
  <c r="V30" i="18"/>
  <c r="Q57" i="28" s="1"/>
  <c r="S57" i="28" s="1"/>
  <c r="T57" i="28" s="1"/>
  <c r="Y57" i="28" s="1"/>
  <c r="V35" i="18"/>
  <c r="W40" i="18"/>
  <c r="V81" i="18"/>
  <c r="W81" i="18"/>
  <c r="W77" i="18"/>
  <c r="V77" i="18"/>
  <c r="W61" i="18"/>
  <c r="V61" i="18"/>
  <c r="W54" i="18"/>
  <c r="V40" i="18"/>
  <c r="V47" i="18"/>
  <c r="W47" i="18"/>
  <c r="W35" i="18"/>
  <c r="V73" i="18"/>
  <c r="W73" i="18"/>
  <c r="W67" i="18"/>
  <c r="V67" i="18"/>
  <c r="V26" i="18"/>
  <c r="W26" i="18"/>
  <c r="W21" i="18"/>
  <c r="V21" i="18"/>
  <c r="V13" i="18"/>
  <c r="Q21" i="28" s="1"/>
  <c r="W13" i="18"/>
  <c r="Q22" i="28" s="1"/>
  <c r="W41" i="3"/>
  <c r="U25" i="28" l="1"/>
  <c r="Y112" i="28"/>
  <c r="U112" i="28"/>
  <c r="Y46" i="28"/>
  <c r="U46" i="28"/>
  <c r="Y100" i="28"/>
  <c r="U100" i="28"/>
  <c r="U87" i="28"/>
  <c r="Y48" i="28"/>
  <c r="U48" i="28"/>
  <c r="Y115" i="28"/>
  <c r="U115" i="28"/>
  <c r="Y51" i="28"/>
  <c r="U51" i="28"/>
  <c r="Y27" i="28"/>
  <c r="U27" i="28"/>
  <c r="Y81" i="28"/>
  <c r="U81" i="28"/>
  <c r="Y75" i="28"/>
  <c r="U75" i="28"/>
  <c r="Y85" i="28"/>
  <c r="U85" i="28"/>
  <c r="Y79" i="28"/>
  <c r="U79" i="28"/>
  <c r="Y104" i="28"/>
  <c r="U104" i="28"/>
  <c r="Y99" i="28"/>
  <c r="U99" i="28"/>
  <c r="Y67" i="28"/>
  <c r="U67" i="28"/>
  <c r="Y107" i="28"/>
  <c r="U117" i="28"/>
  <c r="U66" i="28"/>
  <c r="U49" i="28"/>
  <c r="Y116" i="28"/>
  <c r="U116" i="28"/>
  <c r="Y31" i="28"/>
  <c r="U31" i="28"/>
  <c r="Y26" i="28"/>
  <c r="U26" i="28"/>
  <c r="Y35" i="28"/>
  <c r="U35" i="28"/>
  <c r="Y71" i="28"/>
  <c r="U71" i="28"/>
  <c r="Y103" i="28"/>
  <c r="U103" i="28"/>
  <c r="Y105" i="28"/>
  <c r="U105" i="28"/>
  <c r="Y91" i="28"/>
  <c r="U91" i="28"/>
  <c r="Y120" i="28"/>
  <c r="U120" i="28"/>
  <c r="Y86" i="28"/>
  <c r="U86" i="28"/>
  <c r="Y40" i="28"/>
  <c r="U40" i="28"/>
  <c r="Y29" i="28"/>
  <c r="U29" i="28"/>
  <c r="Y41" i="28"/>
  <c r="U41" i="28"/>
  <c r="Y73" i="28"/>
  <c r="U73" i="28"/>
  <c r="Y96" i="28"/>
  <c r="U96" i="28"/>
  <c r="Y43" i="28"/>
  <c r="U43" i="28"/>
  <c r="Y50" i="28"/>
  <c r="U50" i="28"/>
  <c r="Y37" i="28"/>
  <c r="U37" i="28"/>
  <c r="Y65" i="28"/>
  <c r="U65" i="28"/>
  <c r="Y54" i="28"/>
  <c r="U54" i="28"/>
  <c r="Y32" i="28"/>
  <c r="U32" i="28"/>
  <c r="Y106" i="28"/>
  <c r="U106" i="28"/>
  <c r="Y44" i="28"/>
  <c r="U44" i="28"/>
  <c r="Y113" i="28"/>
  <c r="U113" i="28"/>
  <c r="Y52" i="28"/>
  <c r="U52" i="28"/>
  <c r="Y102" i="28"/>
  <c r="U102" i="28"/>
  <c r="Y90" i="28"/>
  <c r="U90" i="28"/>
  <c r="Y80" i="28"/>
  <c r="U80" i="28"/>
  <c r="Y45" i="28"/>
  <c r="U45" i="28"/>
  <c r="Y123" i="28"/>
  <c r="U123" i="28"/>
  <c r="Y89" i="28"/>
  <c r="U89" i="28"/>
  <c r="Y83" i="28"/>
  <c r="U83" i="28"/>
  <c r="Y119" i="28"/>
  <c r="U119" i="28"/>
  <c r="Y93" i="28"/>
  <c r="U93" i="28"/>
  <c r="Y76" i="28"/>
  <c r="U76" i="28"/>
  <c r="Y122" i="28"/>
  <c r="U122" i="28"/>
  <c r="Y92" i="28"/>
  <c r="U92" i="28"/>
  <c r="Y101" i="28"/>
  <c r="U101" i="28"/>
  <c r="Y53" i="28"/>
  <c r="U53" i="28"/>
  <c r="Y64" i="28"/>
  <c r="U64" i="28"/>
  <c r="Y74" i="28"/>
  <c r="U74" i="28"/>
  <c r="Y114" i="28"/>
  <c r="U114" i="28"/>
  <c r="Y34" i="28"/>
  <c r="U34" i="28"/>
  <c r="Y55" i="28"/>
  <c r="U55" i="28"/>
  <c r="Y77" i="28"/>
  <c r="U77" i="28"/>
  <c r="Y68" i="28"/>
  <c r="U68" i="28"/>
  <c r="Y36" i="28"/>
  <c r="U36" i="28"/>
  <c r="S21" i="28"/>
  <c r="T21" i="28" s="1"/>
  <c r="U95" i="28"/>
  <c r="U33" i="28"/>
  <c r="U69" i="28"/>
  <c r="U94" i="28"/>
  <c r="U28" i="28"/>
  <c r="U24" i="28"/>
  <c r="U72" i="28"/>
  <c r="U84" i="28"/>
  <c r="U121" i="28"/>
  <c r="U124" i="28"/>
  <c r="U82" i="28"/>
  <c r="S42" i="28"/>
  <c r="T42" i="28" s="1"/>
  <c r="S22" i="28"/>
  <c r="T22" i="28" s="1"/>
  <c r="Y22" i="28" s="1"/>
  <c r="X35" i="18"/>
  <c r="C84" i="30"/>
  <c r="F77" i="30" s="1"/>
  <c r="U39" i="28"/>
  <c r="X77" i="18"/>
  <c r="T60" i="28"/>
  <c r="Y60" i="28" s="1"/>
  <c r="X47" i="18"/>
  <c r="X73" i="18"/>
  <c r="X26" i="18"/>
  <c r="X17" i="18"/>
  <c r="X40" i="18"/>
  <c r="U57" i="28"/>
  <c r="U58" i="28"/>
  <c r="T63" i="28"/>
  <c r="X61" i="18"/>
  <c r="X81" i="18"/>
  <c r="X30" i="18"/>
  <c r="X67" i="18"/>
  <c r="P67" i="13"/>
  <c r="P66" i="13"/>
  <c r="P65" i="13"/>
  <c r="P64" i="13"/>
  <c r="P63" i="13"/>
  <c r="P62" i="13"/>
  <c r="P61" i="13"/>
  <c r="P60" i="13"/>
  <c r="P59" i="13"/>
  <c r="P58" i="13"/>
  <c r="P57" i="13"/>
  <c r="P56" i="13"/>
  <c r="Y21" i="28" l="1"/>
  <c r="Y63" i="28"/>
  <c r="Y42" i="28"/>
  <c r="U42" i="28"/>
  <c r="U22" i="28"/>
  <c r="D101" i="30"/>
  <c r="U60" i="28"/>
  <c r="U63" i="28"/>
  <c r="U21" i="28"/>
  <c r="W79" i="3"/>
  <c r="W121" i="3"/>
  <c r="W80" i="3"/>
  <c r="W102" i="3"/>
  <c r="W88" i="3"/>
  <c r="W103" i="3"/>
  <c r="W39" i="3"/>
  <c r="W112" i="3"/>
  <c r="W97" i="3"/>
  <c r="W87" i="3"/>
  <c r="W46" i="3"/>
  <c r="W82" i="3"/>
  <c r="W115" i="3"/>
  <c r="W120" i="3"/>
  <c r="W83" i="3"/>
  <c r="W85" i="3"/>
  <c r="W47" i="3"/>
  <c r="W89" i="3"/>
  <c r="W113" i="3"/>
  <c r="W105" i="3"/>
  <c r="W77" i="3"/>
  <c r="W100" i="3"/>
  <c r="W78" i="3"/>
  <c r="W110" i="3"/>
  <c r="W44" i="3" l="1"/>
  <c r="W118" i="3"/>
  <c r="W50" i="3"/>
  <c r="W52" i="3"/>
  <c r="W114" i="3"/>
  <c r="W53" i="3"/>
  <c r="W38" i="3"/>
  <c r="W7" i="3"/>
  <c r="W119" i="3" l="1"/>
  <c r="W43" i="3"/>
  <c r="W51" i="3"/>
  <c r="W98" i="3"/>
  <c r="W58" i="3"/>
  <c r="W81" i="3"/>
  <c r="W63" i="3"/>
  <c r="W122" i="3"/>
  <c r="W62" i="3"/>
  <c r="W56" i="3"/>
  <c r="W101" i="3"/>
  <c r="W48" i="3"/>
  <c r="W99" i="3"/>
  <c r="W117" i="3"/>
  <c r="W75" i="3"/>
  <c r="W65" i="3"/>
  <c r="W92" i="3"/>
  <c r="W67" i="3"/>
  <c r="W71" i="3"/>
  <c r="W49" i="3"/>
  <c r="W6" i="3"/>
  <c r="W55" i="3" l="1"/>
  <c r="W64" i="3"/>
  <c r="W66" i="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P18" i="13"/>
  <c r="P17" i="13"/>
  <c r="P16" i="13"/>
  <c r="P15" i="13"/>
  <c r="P14" i="13"/>
  <c r="P13" i="13"/>
  <c r="P12" i="13"/>
  <c r="P11" i="13"/>
  <c r="P10" i="13"/>
  <c r="P9" i="13"/>
  <c r="P8" i="13"/>
  <c r="W16" i="3" l="1"/>
  <c r="W61" i="3"/>
  <c r="V141" i="3"/>
  <c r="W20" i="3"/>
  <c r="G23" i="6"/>
  <c r="G14" i="6"/>
  <c r="H78" i="6"/>
  <c r="G9" i="6"/>
  <c r="E7" i="6"/>
  <c r="W141" i="3" l="1"/>
  <c r="W59" i="3"/>
  <c r="H15" i="6"/>
  <c r="H10" i="6"/>
  <c r="H32" i="6"/>
  <c r="G10" i="6"/>
  <c r="G11" i="6"/>
  <c r="G12" i="6"/>
  <c r="G13" i="6"/>
  <c r="H29" i="6"/>
  <c r="H30" i="6"/>
  <c r="H31" i="6"/>
  <c r="G32" i="6"/>
  <c r="G30" i="6"/>
  <c r="G31" i="6"/>
  <c r="G29" i="6"/>
  <c r="I29" i="6"/>
  <c r="J29" i="6"/>
  <c r="K29" i="6"/>
  <c r="L29" i="6"/>
  <c r="M29" i="6"/>
  <c r="N29" i="6"/>
  <c r="O29" i="6"/>
  <c r="P29" i="6"/>
  <c r="Q29" i="6"/>
  <c r="R29" i="6"/>
  <c r="S29" i="6"/>
  <c r="I30" i="6"/>
  <c r="J30" i="6"/>
  <c r="K30" i="6"/>
  <c r="L30" i="6"/>
  <c r="M30" i="6"/>
  <c r="N30" i="6"/>
  <c r="O30" i="6"/>
  <c r="P30" i="6"/>
  <c r="Q30" i="6"/>
  <c r="R30" i="6"/>
  <c r="S30" i="6"/>
  <c r="I31" i="6"/>
  <c r="J31" i="6"/>
  <c r="K31" i="6"/>
  <c r="L31" i="6"/>
  <c r="M31" i="6"/>
  <c r="N31" i="6"/>
  <c r="O31" i="6"/>
  <c r="P31" i="6"/>
  <c r="Q31" i="6"/>
  <c r="R31" i="6"/>
  <c r="S31" i="6"/>
  <c r="I32" i="6"/>
  <c r="J32" i="6"/>
  <c r="K32" i="6"/>
  <c r="L32" i="6"/>
  <c r="M32" i="6"/>
  <c r="N32" i="6"/>
  <c r="O32" i="6"/>
  <c r="P32" i="6"/>
  <c r="Q32" i="6"/>
  <c r="R32" i="6"/>
  <c r="S32" i="6"/>
  <c r="G24" i="6"/>
  <c r="G25" i="6"/>
  <c r="G26" i="6"/>
  <c r="G27" i="6"/>
  <c r="I24" i="6"/>
  <c r="J24" i="6"/>
  <c r="K24" i="6"/>
  <c r="L24" i="6"/>
  <c r="M24" i="6"/>
  <c r="N24" i="6"/>
  <c r="O24" i="6"/>
  <c r="P24" i="6"/>
  <c r="Q24" i="6"/>
  <c r="R24" i="6"/>
  <c r="S24" i="6"/>
  <c r="I25" i="6"/>
  <c r="J25" i="6"/>
  <c r="K25" i="6"/>
  <c r="L25" i="6"/>
  <c r="M25" i="6"/>
  <c r="N25" i="6"/>
  <c r="O25" i="6"/>
  <c r="P25" i="6"/>
  <c r="Q25" i="6"/>
  <c r="R25" i="6"/>
  <c r="S25" i="6"/>
  <c r="I26" i="6"/>
  <c r="J26" i="6"/>
  <c r="K26" i="6"/>
  <c r="L26" i="6"/>
  <c r="M26" i="6"/>
  <c r="N26" i="6"/>
  <c r="O26" i="6"/>
  <c r="P26" i="6"/>
  <c r="Q26" i="6"/>
  <c r="R26" i="6"/>
  <c r="S26" i="6"/>
  <c r="I27" i="6"/>
  <c r="J27" i="6"/>
  <c r="K27" i="6"/>
  <c r="L27" i="6"/>
  <c r="M27" i="6"/>
  <c r="N27" i="6"/>
  <c r="O27" i="6"/>
  <c r="P27" i="6"/>
  <c r="Q27" i="6"/>
  <c r="R27" i="6"/>
  <c r="S27" i="6"/>
  <c r="H25" i="6"/>
  <c r="H26" i="6"/>
  <c r="H27" i="6"/>
  <c r="H24" i="6"/>
  <c r="H16" i="6"/>
  <c r="H17" i="6"/>
  <c r="H18" i="6"/>
  <c r="G17" i="6"/>
  <c r="G16" i="6"/>
  <c r="G15" i="6"/>
  <c r="I15" i="6"/>
  <c r="J15" i="6"/>
  <c r="K15" i="6"/>
  <c r="L15" i="6"/>
  <c r="M15" i="6"/>
  <c r="N15" i="6"/>
  <c r="O15" i="6"/>
  <c r="P15" i="6"/>
  <c r="Q15" i="6"/>
  <c r="R15" i="6"/>
  <c r="S15" i="6"/>
  <c r="I16" i="6"/>
  <c r="J16" i="6"/>
  <c r="K16" i="6"/>
  <c r="L16" i="6"/>
  <c r="M16" i="6"/>
  <c r="N16" i="6"/>
  <c r="O16" i="6"/>
  <c r="P16" i="6"/>
  <c r="Q16" i="6"/>
  <c r="R16" i="6"/>
  <c r="S16" i="6"/>
  <c r="I17" i="6"/>
  <c r="J17" i="6"/>
  <c r="K17" i="6"/>
  <c r="L17" i="6"/>
  <c r="M17" i="6"/>
  <c r="N17" i="6"/>
  <c r="O17" i="6"/>
  <c r="P17" i="6"/>
  <c r="Q17" i="6"/>
  <c r="R17" i="6"/>
  <c r="S17" i="6"/>
  <c r="I18" i="6"/>
  <c r="J18" i="6"/>
  <c r="K18" i="6"/>
  <c r="L18" i="6"/>
  <c r="M18" i="6"/>
  <c r="N18" i="6"/>
  <c r="O18" i="6"/>
  <c r="P18" i="6"/>
  <c r="Q18" i="6"/>
  <c r="R18" i="6"/>
  <c r="S18" i="6"/>
  <c r="I10" i="6"/>
  <c r="J10" i="6"/>
  <c r="K10" i="6"/>
  <c r="L10" i="6"/>
  <c r="M10" i="6"/>
  <c r="N10" i="6"/>
  <c r="O10" i="6"/>
  <c r="P10" i="6"/>
  <c r="Q10" i="6"/>
  <c r="R10" i="6"/>
  <c r="S10" i="6"/>
  <c r="I11" i="6"/>
  <c r="J11" i="6"/>
  <c r="K11" i="6"/>
  <c r="L11" i="6"/>
  <c r="M11" i="6"/>
  <c r="N11" i="6"/>
  <c r="O11" i="6"/>
  <c r="P11" i="6"/>
  <c r="Q11" i="6"/>
  <c r="R11" i="6"/>
  <c r="S11" i="6"/>
  <c r="I12" i="6"/>
  <c r="J12" i="6"/>
  <c r="K12" i="6"/>
  <c r="L12" i="6"/>
  <c r="M12" i="6"/>
  <c r="N12" i="6"/>
  <c r="O12" i="6"/>
  <c r="P12" i="6"/>
  <c r="Q12" i="6"/>
  <c r="R12" i="6"/>
  <c r="S12" i="6"/>
  <c r="I13" i="6"/>
  <c r="J13" i="6"/>
  <c r="K13" i="6"/>
  <c r="L13" i="6"/>
  <c r="M13" i="6"/>
  <c r="N13" i="6"/>
  <c r="O13" i="6"/>
  <c r="P13" i="6"/>
  <c r="Q13" i="6"/>
  <c r="R13" i="6"/>
  <c r="S13" i="6"/>
  <c r="H11" i="6"/>
  <c r="H12" i="6"/>
  <c r="H13" i="6"/>
  <c r="F25" i="6"/>
  <c r="F30" i="6" s="1"/>
  <c r="F26" i="6"/>
  <c r="F31" i="6" s="1"/>
  <c r="F27" i="6"/>
  <c r="F32" i="6" s="1"/>
  <c r="E26" i="6"/>
  <c r="E31" i="6" s="1"/>
  <c r="E27" i="6"/>
  <c r="E32" i="6" s="1"/>
  <c r="E25" i="6"/>
  <c r="E30" i="6" s="1"/>
  <c r="E24" i="6"/>
  <c r="E29" i="6" s="1"/>
  <c r="F29" i="6" s="1"/>
  <c r="E10" i="6"/>
  <c r="E15" i="6" s="1"/>
  <c r="F15" i="6" s="1"/>
  <c r="F11" i="6"/>
  <c r="F16" i="6" s="1"/>
  <c r="F12" i="6"/>
  <c r="F17" i="6" s="1"/>
  <c r="F13" i="6"/>
  <c r="F18" i="6" s="1"/>
  <c r="E12" i="6"/>
  <c r="E17" i="6" s="1"/>
  <c r="E13" i="6"/>
  <c r="E18" i="6" s="1"/>
  <c r="E11" i="6"/>
  <c r="E16" i="6" s="1"/>
  <c r="X79" i="3"/>
  <c r="X78" i="3"/>
  <c r="X64" i="3"/>
  <c r="X55" i="3"/>
  <c r="X66" i="3"/>
  <c r="X62" i="3"/>
  <c r="X61" i="3"/>
  <c r="X77" i="3"/>
  <c r="X82" i="3"/>
  <c r="X81" i="3"/>
  <c r="X80" i="3"/>
  <c r="X85" i="3"/>
  <c r="X83" i="3"/>
  <c r="E167" i="9"/>
  <c r="X99" i="3"/>
  <c r="X98" i="3"/>
  <c r="X97" i="3"/>
  <c r="X102" i="3"/>
  <c r="X101" i="3"/>
  <c r="X100" i="3"/>
  <c r="X105" i="3"/>
  <c r="X103" i="3"/>
  <c r="X69" i="3"/>
  <c r="X74" i="3"/>
  <c r="X73" i="3"/>
  <c r="X72" i="3"/>
  <c r="X67" i="3"/>
  <c r="X63" i="3"/>
  <c r="X16" i="3"/>
  <c r="X58" i="3"/>
  <c r="X59" i="3"/>
  <c r="X75" i="3"/>
  <c r="X71" i="3"/>
  <c r="X53" i="3"/>
  <c r="X52" i="3"/>
  <c r="X48" i="3"/>
  <c r="X47" i="3"/>
  <c r="X46" i="3"/>
  <c r="X51" i="3"/>
  <c r="X50" i="3"/>
  <c r="X49" i="3"/>
  <c r="X44" i="3"/>
  <c r="X43" i="3"/>
  <c r="X39" i="3"/>
  <c r="X38" i="3"/>
  <c r="X42" i="3"/>
  <c r="X41" i="3"/>
  <c r="X22" i="3"/>
  <c r="X27" i="3"/>
  <c r="X90" i="3"/>
  <c r="X95" i="3"/>
  <c r="X119" i="3"/>
  <c r="X118" i="3"/>
  <c r="X117" i="3"/>
  <c r="X122" i="3"/>
  <c r="X121" i="3"/>
  <c r="X120" i="3"/>
  <c r="X112" i="3"/>
  <c r="X110" i="3"/>
  <c r="X115" i="3"/>
  <c r="X114" i="3"/>
  <c r="X113" i="3"/>
  <c r="X89" i="3"/>
  <c r="X88" i="3"/>
  <c r="X87" i="3"/>
  <c r="X92" i="3"/>
  <c r="X65" i="3"/>
  <c r="X56" i="3"/>
  <c r="F6" i="8"/>
  <c r="E6" i="8"/>
  <c r="B6" i="8"/>
  <c r="I78" i="6"/>
  <c r="J78" i="6" s="1"/>
  <c r="K78" i="6" s="1"/>
  <c r="L78" i="6" s="1"/>
  <c r="M78" i="6" s="1"/>
  <c r="N78" i="6" s="1"/>
  <c r="G74" i="6"/>
  <c r="H79" i="6" s="1"/>
  <c r="T79" i="6" s="1"/>
  <c r="C4" i="8" s="1"/>
  <c r="D4" i="8" s="1"/>
  <c r="F73" i="6"/>
  <c r="J73" i="6" s="1"/>
  <c r="E73" i="6"/>
  <c r="S73" i="6" s="1"/>
  <c r="F72" i="6"/>
  <c r="H72" i="6" s="1"/>
  <c r="E72" i="6"/>
  <c r="Q72" i="6" s="1"/>
  <c r="F71" i="6"/>
  <c r="J71" i="6" s="1"/>
  <c r="E71" i="6"/>
  <c r="L71" i="6" s="1"/>
  <c r="F69" i="6"/>
  <c r="J69" i="6" s="1"/>
  <c r="E69" i="6"/>
  <c r="M69" i="6" s="1"/>
  <c r="F68" i="6"/>
  <c r="J68" i="6" s="1"/>
  <c r="E68" i="6"/>
  <c r="P68" i="6" s="1"/>
  <c r="F67" i="6"/>
  <c r="J67" i="6" s="1"/>
  <c r="E67" i="6"/>
  <c r="F65" i="6"/>
  <c r="J65" i="6" s="1"/>
  <c r="E65" i="6"/>
  <c r="R65" i="6" s="1"/>
  <c r="F64" i="6"/>
  <c r="H64" i="6" s="1"/>
  <c r="E64" i="6"/>
  <c r="N64" i="6" s="1"/>
  <c r="F63" i="6"/>
  <c r="J63" i="6" s="1"/>
  <c r="E63" i="6"/>
  <c r="O63" i="6" s="1"/>
  <c r="F62" i="6"/>
  <c r="J62" i="6" s="1"/>
  <c r="E62" i="6"/>
  <c r="E61" i="6"/>
  <c r="S61" i="6" s="1"/>
  <c r="F59" i="6"/>
  <c r="I59" i="6" s="1"/>
  <c r="E59" i="6"/>
  <c r="S59" i="6" s="1"/>
  <c r="F58" i="6"/>
  <c r="E58" i="6"/>
  <c r="P58" i="6" s="1"/>
  <c r="F57" i="6"/>
  <c r="E57" i="6"/>
  <c r="Q57" i="6" s="1"/>
  <c r="F56" i="6"/>
  <c r="E56" i="6"/>
  <c r="R56" i="6" s="1"/>
  <c r="E55" i="6"/>
  <c r="R55" i="6" s="1"/>
  <c r="F53" i="6"/>
  <c r="H53" i="6" s="1"/>
  <c r="E53" i="6"/>
  <c r="L53" i="6" s="1"/>
  <c r="F52" i="6"/>
  <c r="I52" i="6" s="1"/>
  <c r="E52" i="6"/>
  <c r="P52" i="6" s="1"/>
  <c r="F51" i="6"/>
  <c r="J51" i="6" s="1"/>
  <c r="E51" i="6"/>
  <c r="K51" i="6" s="1"/>
  <c r="F50" i="6"/>
  <c r="H50" i="6" s="1"/>
  <c r="E50" i="6"/>
  <c r="Q50" i="6" s="1"/>
  <c r="F49" i="6"/>
  <c r="E49" i="6"/>
  <c r="R49" i="6" s="1"/>
  <c r="E48" i="6"/>
  <c r="P48" i="6" s="1"/>
  <c r="F46" i="6"/>
  <c r="J46" i="6" s="1"/>
  <c r="E46" i="6"/>
  <c r="F45" i="6"/>
  <c r="H45" i="6" s="1"/>
  <c r="E45" i="6"/>
  <c r="S45" i="6" s="1"/>
  <c r="F44" i="6"/>
  <c r="I44" i="6" s="1"/>
  <c r="E44" i="6"/>
  <c r="L44" i="6" s="1"/>
  <c r="F43" i="6"/>
  <c r="E43" i="6"/>
  <c r="R43" i="6" s="1"/>
  <c r="F42" i="6"/>
  <c r="E42" i="6"/>
  <c r="S42" i="6" s="1"/>
  <c r="E41" i="6"/>
  <c r="L41" i="6" s="1"/>
  <c r="F39" i="6"/>
  <c r="J39" i="6" s="1"/>
  <c r="E39" i="6"/>
  <c r="Q39" i="6" s="1"/>
  <c r="F38" i="6"/>
  <c r="I38" i="6" s="1"/>
  <c r="E38" i="6"/>
  <c r="F37" i="6"/>
  <c r="J37" i="6" s="1"/>
  <c r="E37" i="6"/>
  <c r="S37" i="6" s="1"/>
  <c r="F36" i="6"/>
  <c r="J36" i="6" s="1"/>
  <c r="E36" i="6"/>
  <c r="N36" i="6" s="1"/>
  <c r="F35" i="6"/>
  <c r="J35" i="6" s="1"/>
  <c r="E35" i="6"/>
  <c r="S35" i="6" s="1"/>
  <c r="E34" i="6"/>
  <c r="L34" i="6" s="1"/>
  <c r="F20" i="6"/>
  <c r="E20" i="6"/>
  <c r="E22" i="6" s="1"/>
  <c r="F8" i="6"/>
  <c r="E8" i="6"/>
  <c r="P8" i="6" s="1"/>
  <c r="F7" i="6"/>
  <c r="J7" i="6" s="1"/>
  <c r="Q7" i="6"/>
  <c r="F5" i="6"/>
  <c r="E5" i="6"/>
  <c r="Q5" i="6" s="1"/>
  <c r="F4" i="6"/>
  <c r="H4" i="6" s="1"/>
  <c r="E4" i="6"/>
  <c r="R4" i="6" s="1"/>
  <c r="I72" i="6"/>
  <c r="K7" i="6"/>
  <c r="N7" i="6"/>
  <c r="S7" i="6"/>
  <c r="P7" i="6"/>
  <c r="L7" i="6"/>
  <c r="R7" i="6"/>
  <c r="O7" i="6"/>
  <c r="M7" i="6"/>
  <c r="Y4" i="3"/>
  <c r="Y5" i="3"/>
  <c r="Y10" i="3"/>
  <c r="Y12" i="3"/>
  <c r="Y70" i="3"/>
  <c r="Y108" i="3"/>
  <c r="Y107" i="3"/>
  <c r="Y26" i="3"/>
  <c r="Y23" i="3"/>
  <c r="Y24" i="3"/>
  <c r="Y28" i="3"/>
  <c r="Y40" i="3"/>
  <c r="Y37" i="3"/>
  <c r="Y93" i="3"/>
  <c r="Y91" i="3"/>
  <c r="Y111" i="3"/>
  <c r="Y124" i="3"/>
  <c r="Y125" i="3"/>
  <c r="X126" i="3"/>
  <c r="Y126" i="3" s="1"/>
  <c r="P39" i="1"/>
  <c r="P32" i="1"/>
  <c r="P48" i="1"/>
  <c r="P33" i="1"/>
  <c r="P27" i="1"/>
  <c r="P22" i="1"/>
  <c r="P12" i="1"/>
  <c r="P10" i="1"/>
  <c r="P8" i="1"/>
  <c r="P7" i="1"/>
  <c r="P52" i="1"/>
  <c r="P51" i="1"/>
  <c r="P50" i="1"/>
  <c r="P49" i="1"/>
  <c r="P47" i="1"/>
  <c r="P46" i="1"/>
  <c r="P45" i="1"/>
  <c r="P44" i="1"/>
  <c r="P43" i="1"/>
  <c r="P42" i="1"/>
  <c r="P41" i="1"/>
  <c r="P40" i="1"/>
  <c r="P38" i="1"/>
  <c r="P37" i="1"/>
  <c r="P36" i="1"/>
  <c r="P35" i="1"/>
  <c r="P34" i="1"/>
  <c r="P31" i="1"/>
  <c r="P30" i="1"/>
  <c r="P29" i="1"/>
  <c r="P28" i="1"/>
  <c r="P26" i="1"/>
  <c r="P25" i="1"/>
  <c r="P24" i="1"/>
  <c r="P23" i="1"/>
  <c r="P21" i="1"/>
  <c r="P20" i="1"/>
  <c r="P19" i="1"/>
  <c r="P18" i="1"/>
  <c r="P17" i="1"/>
  <c r="P16" i="1"/>
  <c r="P15" i="1"/>
  <c r="P14" i="1"/>
  <c r="P13" i="1"/>
  <c r="P11" i="1"/>
  <c r="P9" i="1"/>
  <c r="K37" i="6" l="1"/>
  <c r="K49" i="6"/>
  <c r="N61" i="6"/>
  <c r="F61" i="6"/>
  <c r="I61" i="6" s="1"/>
  <c r="M57" i="6"/>
  <c r="H68" i="6"/>
  <c r="M42" i="6"/>
  <c r="P49" i="6"/>
  <c r="O49" i="6"/>
  <c r="O42" i="6"/>
  <c r="S49" i="6"/>
  <c r="F34" i="6"/>
  <c r="H34" i="6" s="1"/>
  <c r="L68" i="6"/>
  <c r="M49" i="6"/>
  <c r="R39" i="6"/>
  <c r="I45" i="6"/>
  <c r="U45" i="6" s="1"/>
  <c r="N49" i="6"/>
  <c r="L49" i="6"/>
  <c r="O73" i="6"/>
  <c r="J50" i="6"/>
  <c r="Q68" i="6"/>
  <c r="N68" i="6"/>
  <c r="M68" i="6"/>
  <c r="K39" i="6"/>
  <c r="R61" i="6"/>
  <c r="K63" i="6"/>
  <c r="H63" i="6"/>
  <c r="L39" i="6"/>
  <c r="R73" i="6"/>
  <c r="S71" i="6"/>
  <c r="Q49" i="6"/>
  <c r="P39" i="6"/>
  <c r="P4" i="6"/>
  <c r="M34" i="6"/>
  <c r="S34" i="6"/>
  <c r="K8" i="6"/>
  <c r="P57" i="6"/>
  <c r="R42" i="6"/>
  <c r="K65" i="6"/>
  <c r="P71" i="6"/>
  <c r="N65" i="6"/>
  <c r="K71" i="6"/>
  <c r="J64" i="6"/>
  <c r="O57" i="6"/>
  <c r="M39" i="6"/>
  <c r="O39" i="6"/>
  <c r="I62" i="6"/>
  <c r="K68" i="6"/>
  <c r="M63" i="6"/>
  <c r="P63" i="6"/>
  <c r="Q42" i="6"/>
  <c r="N39" i="6"/>
  <c r="S39" i="6"/>
  <c r="N4" i="6"/>
  <c r="I50" i="6"/>
  <c r="P42" i="6"/>
  <c r="L42" i="6"/>
  <c r="K42" i="6"/>
  <c r="N42" i="6"/>
  <c r="K73" i="6"/>
  <c r="O61" i="6"/>
  <c r="N73" i="6"/>
  <c r="M56" i="6"/>
  <c r="I65" i="6"/>
  <c r="Q61" i="6"/>
  <c r="I63" i="6"/>
  <c r="H71" i="6"/>
  <c r="H52" i="6"/>
  <c r="P73" i="6"/>
  <c r="Q34" i="6"/>
  <c r="K61" i="6"/>
  <c r="Q73" i="6"/>
  <c r="M61" i="6"/>
  <c r="N58" i="6"/>
  <c r="L73" i="6"/>
  <c r="I37" i="6"/>
  <c r="I68" i="6"/>
  <c r="M73" i="6"/>
  <c r="H65" i="6"/>
  <c r="P61" i="6"/>
  <c r="L61" i="6"/>
  <c r="K53" i="6"/>
  <c r="L8" i="6"/>
  <c r="O8" i="6"/>
  <c r="Q8" i="6"/>
  <c r="J44" i="6"/>
  <c r="H44" i="6"/>
  <c r="H37" i="6"/>
  <c r="R8" i="6"/>
  <c r="H46" i="6"/>
  <c r="J52" i="6"/>
  <c r="M5" i="6"/>
  <c r="S8" i="6"/>
  <c r="N8" i="6"/>
  <c r="M8" i="6"/>
  <c r="I35" i="6"/>
  <c r="O55" i="6"/>
  <c r="K57" i="6"/>
  <c r="L57" i="6"/>
  <c r="S4" i="6"/>
  <c r="O4" i="6"/>
  <c r="L4" i="6"/>
  <c r="H73" i="6"/>
  <c r="M4" i="6"/>
  <c r="P55" i="6"/>
  <c r="N57" i="6"/>
  <c r="S57" i="6"/>
  <c r="M72" i="6"/>
  <c r="Q4" i="6"/>
  <c r="Q76" i="6" s="1"/>
  <c r="R57" i="6"/>
  <c r="K4" i="6"/>
  <c r="S69" i="6"/>
  <c r="Q43" i="6"/>
  <c r="Q20" i="6"/>
  <c r="O72" i="6"/>
  <c r="O58" i="6"/>
  <c r="R35" i="6"/>
  <c r="H62" i="6"/>
  <c r="R48" i="6"/>
  <c r="S43" i="6"/>
  <c r="K43" i="6"/>
  <c r="P69" i="6"/>
  <c r="O69" i="6"/>
  <c r="N43" i="6"/>
  <c r="M43" i="6"/>
  <c r="P43" i="6"/>
  <c r="S58" i="6"/>
  <c r="N45" i="6"/>
  <c r="L35" i="6"/>
  <c r="O43" i="6"/>
  <c r="L43" i="6"/>
  <c r="M58" i="6"/>
  <c r="Q58" i="6"/>
  <c r="Q22" i="6"/>
  <c r="L22" i="6"/>
  <c r="O22" i="6"/>
  <c r="K22" i="6"/>
  <c r="P22" i="6"/>
  <c r="N56" i="6"/>
  <c r="M50" i="6"/>
  <c r="S50" i="6"/>
  <c r="I36" i="6"/>
  <c r="M20" i="6"/>
  <c r="N72" i="6"/>
  <c r="S72" i="6"/>
  <c r="U72" i="6" s="1"/>
  <c r="R41" i="6"/>
  <c r="K35" i="6"/>
  <c r="P35" i="6"/>
  <c r="I51" i="6"/>
  <c r="R44" i="6"/>
  <c r="R20" i="6"/>
  <c r="K5" i="6"/>
  <c r="N50" i="6"/>
  <c r="K56" i="6"/>
  <c r="O5" i="6"/>
  <c r="N5" i="6"/>
  <c r="H51" i="6"/>
  <c r="P56" i="6"/>
  <c r="H69" i="6"/>
  <c r="P50" i="6"/>
  <c r="O50" i="6"/>
  <c r="S44" i="6"/>
  <c r="R72" i="6"/>
  <c r="L72" i="6"/>
  <c r="M35" i="6"/>
  <c r="O35" i="6"/>
  <c r="F10" i="6"/>
  <c r="R50" i="6"/>
  <c r="L20" i="6"/>
  <c r="R5" i="6"/>
  <c r="R76" i="6" s="1"/>
  <c r="S5" i="6"/>
  <c r="O20" i="6"/>
  <c r="O56" i="6"/>
  <c r="P20" i="6"/>
  <c r="R53" i="6"/>
  <c r="H67" i="6"/>
  <c r="S20" i="6"/>
  <c r="O65" i="6"/>
  <c r="O53" i="6"/>
  <c r="Q56" i="6"/>
  <c r="I73" i="6"/>
  <c r="I67" i="6"/>
  <c r="L56" i="6"/>
  <c r="I69" i="6"/>
  <c r="L50" i="6"/>
  <c r="K50" i="6"/>
  <c r="O44" i="6"/>
  <c r="K72" i="6"/>
  <c r="P72" i="6"/>
  <c r="Q35" i="6"/>
  <c r="N35" i="6"/>
  <c r="S56" i="6"/>
  <c r="L5" i="6"/>
  <c r="P5" i="6"/>
  <c r="N20" i="6"/>
  <c r="K20" i="6"/>
  <c r="Q44" i="6"/>
  <c r="J45" i="6"/>
  <c r="O59" i="6"/>
  <c r="J72" i="6"/>
  <c r="I53" i="6"/>
  <c r="I71" i="6"/>
  <c r="N59" i="6"/>
  <c r="H36" i="6"/>
  <c r="I64" i="6"/>
  <c r="K59" i="6"/>
  <c r="M65" i="6"/>
  <c r="Q59" i="6"/>
  <c r="M55" i="6"/>
  <c r="M44" i="6"/>
  <c r="P44" i="6"/>
  <c r="J53" i="6"/>
  <c r="M48" i="6"/>
  <c r="K44" i="6"/>
  <c r="O34" i="6"/>
  <c r="J38" i="6"/>
  <c r="R58" i="6"/>
  <c r="L58" i="6"/>
  <c r="H38" i="6"/>
  <c r="S22" i="6"/>
  <c r="M22" i="6"/>
  <c r="H35" i="6"/>
  <c r="F24" i="6"/>
  <c r="R34" i="6"/>
  <c r="I39" i="6"/>
  <c r="R59" i="6"/>
  <c r="M59" i="6"/>
  <c r="I46" i="6"/>
  <c r="K34" i="6"/>
  <c r="K58" i="6"/>
  <c r="N22" i="6"/>
  <c r="R22" i="6"/>
  <c r="H39" i="6"/>
  <c r="P34" i="6"/>
  <c r="N34" i="6"/>
  <c r="P59" i="6"/>
  <c r="N44" i="6"/>
  <c r="L59" i="6"/>
  <c r="U11" i="6"/>
  <c r="T11" i="6" s="1"/>
  <c r="U26" i="6"/>
  <c r="T26" i="6" s="1"/>
  <c r="U29" i="6"/>
  <c r="T29" i="6" s="1"/>
  <c r="U10" i="6"/>
  <c r="T10" i="6" s="1"/>
  <c r="U24" i="6"/>
  <c r="T24" i="6" s="1"/>
  <c r="U15" i="6"/>
  <c r="T15" i="6" s="1"/>
  <c r="G28" i="6"/>
  <c r="U18" i="6"/>
  <c r="U31" i="6"/>
  <c r="T31" i="6" s="1"/>
  <c r="U32" i="6"/>
  <c r="T32" i="6" s="1"/>
  <c r="U17" i="6"/>
  <c r="T17" i="6" s="1"/>
  <c r="U30" i="6"/>
  <c r="U16" i="6"/>
  <c r="T16" i="6" s="1"/>
  <c r="U25" i="6"/>
  <c r="T25" i="6" s="1"/>
  <c r="U12" i="6"/>
  <c r="T12" i="6" s="1"/>
  <c r="U13" i="6"/>
  <c r="T13" i="6" s="1"/>
  <c r="U27" i="6"/>
  <c r="T27" i="6" s="1"/>
  <c r="O78" i="6"/>
  <c r="I8" i="6"/>
  <c r="J8" i="6"/>
  <c r="H8" i="6"/>
  <c r="R38" i="6"/>
  <c r="P38" i="6"/>
  <c r="K38" i="6"/>
  <c r="M38" i="6"/>
  <c r="Q38" i="6"/>
  <c r="L38" i="6"/>
  <c r="N38" i="6"/>
  <c r="S38" i="6"/>
  <c r="I42" i="6"/>
  <c r="J42" i="6"/>
  <c r="H42" i="6"/>
  <c r="I49" i="6"/>
  <c r="H49" i="6"/>
  <c r="J49" i="6"/>
  <c r="S51" i="6"/>
  <c r="N51" i="6"/>
  <c r="O51" i="6"/>
  <c r="M51" i="6"/>
  <c r="L51" i="6"/>
  <c r="R51" i="6"/>
  <c r="Q51" i="6"/>
  <c r="I56" i="6"/>
  <c r="J56" i="6"/>
  <c r="H56" i="6"/>
  <c r="O62" i="6"/>
  <c r="S62" i="6"/>
  <c r="L62" i="6"/>
  <c r="Q62" i="6"/>
  <c r="N62" i="6"/>
  <c r="R62" i="6"/>
  <c r="K62" i="6"/>
  <c r="Q67" i="6"/>
  <c r="N67" i="6"/>
  <c r="K67" i="6"/>
  <c r="P67" i="6"/>
  <c r="S67" i="6"/>
  <c r="P51" i="6"/>
  <c r="H7" i="6"/>
  <c r="I7" i="6"/>
  <c r="P37" i="6"/>
  <c r="Q37" i="6"/>
  <c r="N37" i="6"/>
  <c r="O37" i="6"/>
  <c r="R37" i="6"/>
  <c r="L37" i="6"/>
  <c r="M37" i="6"/>
  <c r="M41" i="6"/>
  <c r="O41" i="6"/>
  <c r="F41" i="6"/>
  <c r="P41" i="6"/>
  <c r="K41" i="6"/>
  <c r="Q41" i="6"/>
  <c r="S41" i="6"/>
  <c r="N41" i="6"/>
  <c r="F48" i="6"/>
  <c r="K48" i="6"/>
  <c r="N48" i="6"/>
  <c r="L48" i="6"/>
  <c r="S48" i="6"/>
  <c r="O48" i="6"/>
  <c r="Q48" i="6"/>
  <c r="N55" i="6"/>
  <c r="F55" i="6"/>
  <c r="K55" i="6"/>
  <c r="L55" i="6"/>
  <c r="S55" i="6"/>
  <c r="Q55" i="6"/>
  <c r="H59" i="6"/>
  <c r="J59" i="6"/>
  <c r="L65" i="6"/>
  <c r="Q65" i="6"/>
  <c r="P65" i="6"/>
  <c r="S65" i="6"/>
  <c r="K69" i="6"/>
  <c r="L69" i="6"/>
  <c r="Q69" i="6"/>
  <c r="N69" i="6"/>
  <c r="R69" i="6"/>
  <c r="O38" i="6"/>
  <c r="L67" i="6"/>
  <c r="H5" i="6"/>
  <c r="J5" i="6"/>
  <c r="I5" i="6"/>
  <c r="L36" i="6"/>
  <c r="M36" i="6"/>
  <c r="R36" i="6"/>
  <c r="Q36" i="6"/>
  <c r="S36" i="6"/>
  <c r="K36" i="6"/>
  <c r="P36" i="6"/>
  <c r="O36" i="6"/>
  <c r="L46" i="6"/>
  <c r="N46" i="6"/>
  <c r="R46" i="6"/>
  <c r="O46" i="6"/>
  <c r="K46" i="6"/>
  <c r="Q46" i="6"/>
  <c r="P46" i="6"/>
  <c r="S46" i="6"/>
  <c r="M46" i="6"/>
  <c r="P53" i="6"/>
  <c r="M53" i="6"/>
  <c r="Q53" i="6"/>
  <c r="S53" i="6"/>
  <c r="N53" i="6"/>
  <c r="I58" i="6"/>
  <c r="J58" i="6"/>
  <c r="H58" i="6"/>
  <c r="L64" i="6"/>
  <c r="K64" i="6"/>
  <c r="S64" i="6"/>
  <c r="R64" i="6"/>
  <c r="M64" i="6"/>
  <c r="P64" i="6"/>
  <c r="O64" i="6"/>
  <c r="Q64" i="6"/>
  <c r="O67" i="6"/>
  <c r="R67" i="6"/>
  <c r="M62" i="6"/>
  <c r="M67" i="6"/>
  <c r="P62" i="6"/>
  <c r="J34" i="6"/>
  <c r="I4" i="6"/>
  <c r="J4" i="6"/>
  <c r="F22" i="6"/>
  <c r="J20" i="6"/>
  <c r="H20" i="6"/>
  <c r="I20" i="6"/>
  <c r="H43" i="6"/>
  <c r="I43" i="6"/>
  <c r="J43" i="6"/>
  <c r="P45" i="6"/>
  <c r="K45" i="6"/>
  <c r="L45" i="6"/>
  <c r="R45" i="6"/>
  <c r="Q45" i="6"/>
  <c r="O45" i="6"/>
  <c r="M45" i="6"/>
  <c r="O52" i="6"/>
  <c r="R52" i="6"/>
  <c r="N52" i="6"/>
  <c r="K52" i="6"/>
  <c r="M52" i="6"/>
  <c r="S52" i="6"/>
  <c r="L52" i="6"/>
  <c r="Q52" i="6"/>
  <c r="I57" i="6"/>
  <c r="H57" i="6"/>
  <c r="J57" i="6"/>
  <c r="R63" i="6"/>
  <c r="S63" i="6"/>
  <c r="L63" i="6"/>
  <c r="Q63" i="6"/>
  <c r="N63" i="6"/>
  <c r="S68" i="6"/>
  <c r="R68" i="6"/>
  <c r="O68" i="6"/>
  <c r="N71" i="6"/>
  <c r="R71" i="6"/>
  <c r="O71" i="6"/>
  <c r="M71" i="6"/>
  <c r="Q71" i="6"/>
  <c r="J61" i="6" l="1"/>
  <c r="H61" i="6"/>
  <c r="U61" i="6" s="1"/>
  <c r="I34" i="6"/>
  <c r="M76" i="6"/>
  <c r="U37" i="6"/>
  <c r="L76" i="6"/>
  <c r="P76" i="6"/>
  <c r="U38" i="6"/>
  <c r="U39" i="6"/>
  <c r="U53" i="6"/>
  <c r="U73" i="6"/>
  <c r="O76" i="6"/>
  <c r="G73" i="6"/>
  <c r="U68" i="6"/>
  <c r="U65" i="6"/>
  <c r="U71" i="6"/>
  <c r="U52" i="6"/>
  <c r="U36" i="6"/>
  <c r="U67" i="6"/>
  <c r="U8" i="6"/>
  <c r="U50" i="6"/>
  <c r="U63" i="6"/>
  <c r="U64" i="6"/>
  <c r="N76" i="6"/>
  <c r="U62" i="6"/>
  <c r="U44" i="6"/>
  <c r="U51" i="6"/>
  <c r="G72" i="6"/>
  <c r="T72" i="6" s="1"/>
  <c r="K76" i="6"/>
  <c r="G50" i="6"/>
  <c r="U69" i="6"/>
  <c r="G44" i="6"/>
  <c r="U5" i="6"/>
  <c r="S76" i="6"/>
  <c r="G65" i="6"/>
  <c r="G4" i="6"/>
  <c r="U46" i="6"/>
  <c r="G35" i="6"/>
  <c r="G71" i="6"/>
  <c r="K75" i="6"/>
  <c r="G36" i="6"/>
  <c r="M75" i="6"/>
  <c r="H76" i="6"/>
  <c r="L75" i="6"/>
  <c r="N75" i="6"/>
  <c r="U35" i="6"/>
  <c r="G53" i="6"/>
  <c r="G37" i="6"/>
  <c r="G39" i="6"/>
  <c r="G64" i="6"/>
  <c r="U28" i="6"/>
  <c r="T30" i="6"/>
  <c r="T28" i="6" s="1"/>
  <c r="U14" i="6"/>
  <c r="T23" i="6"/>
  <c r="U23" i="6"/>
  <c r="U9" i="6"/>
  <c r="T9" i="6"/>
  <c r="G20" i="6"/>
  <c r="U20" i="6"/>
  <c r="U19" i="6" s="1"/>
  <c r="U4" i="6"/>
  <c r="G69" i="6"/>
  <c r="G7" i="6"/>
  <c r="U7" i="6"/>
  <c r="U49" i="6"/>
  <c r="G49" i="6"/>
  <c r="O75" i="6"/>
  <c r="P78" i="6"/>
  <c r="G68" i="6"/>
  <c r="G52" i="6"/>
  <c r="I76" i="6"/>
  <c r="I41" i="6"/>
  <c r="J41" i="6"/>
  <c r="H41" i="6"/>
  <c r="U56" i="6"/>
  <c r="G56" i="6"/>
  <c r="G8" i="6"/>
  <c r="G45" i="6"/>
  <c r="T45" i="6" s="1"/>
  <c r="U43" i="6"/>
  <c r="G43" i="6"/>
  <c r="J22" i="6"/>
  <c r="H22" i="6"/>
  <c r="I22" i="6"/>
  <c r="G34" i="6"/>
  <c r="G5" i="6"/>
  <c r="G59" i="6"/>
  <c r="U59" i="6"/>
  <c r="G62" i="6"/>
  <c r="G51" i="6"/>
  <c r="U42" i="6"/>
  <c r="G42" i="6"/>
  <c r="G38" i="6"/>
  <c r="G63" i="6"/>
  <c r="U57" i="6"/>
  <c r="G57" i="6"/>
  <c r="J76" i="6"/>
  <c r="G61" i="6"/>
  <c r="G58" i="6"/>
  <c r="U58" i="6"/>
  <c r="G46" i="6"/>
  <c r="I55" i="6"/>
  <c r="J55" i="6"/>
  <c r="H55" i="6"/>
  <c r="J48" i="6"/>
  <c r="I48" i="6"/>
  <c r="H48" i="6"/>
  <c r="U34" i="6"/>
  <c r="G67" i="6"/>
  <c r="T39" i="6" l="1"/>
  <c r="T52" i="6"/>
  <c r="M77" i="6"/>
  <c r="T37" i="6"/>
  <c r="L77" i="6"/>
  <c r="T38" i="6"/>
  <c r="T68" i="6"/>
  <c r="T63" i="6"/>
  <c r="U60" i="6"/>
  <c r="K77" i="6"/>
  <c r="N77" i="6"/>
  <c r="U70" i="6"/>
  <c r="G70" i="6"/>
  <c r="T53" i="6"/>
  <c r="T71" i="6"/>
  <c r="U6" i="6"/>
  <c r="T73" i="6"/>
  <c r="T8" i="6"/>
  <c r="T46" i="6"/>
  <c r="T5" i="6"/>
  <c r="T62" i="6"/>
  <c r="T64" i="6"/>
  <c r="T65" i="6"/>
  <c r="U66" i="6"/>
  <c r="T36" i="6"/>
  <c r="T50" i="6"/>
  <c r="T51" i="6"/>
  <c r="T44" i="6"/>
  <c r="T69" i="6"/>
  <c r="T43" i="6"/>
  <c r="T56" i="6"/>
  <c r="T35" i="6"/>
  <c r="H75" i="6"/>
  <c r="H77" i="6" s="1"/>
  <c r="U3" i="6"/>
  <c r="U33" i="6"/>
  <c r="G33" i="6"/>
  <c r="U48" i="6"/>
  <c r="U47" i="6" s="1"/>
  <c r="T57" i="6"/>
  <c r="T42" i="6"/>
  <c r="I75" i="6"/>
  <c r="I77" i="6" s="1"/>
  <c r="J75" i="6"/>
  <c r="J77" i="6" s="1"/>
  <c r="G41" i="6"/>
  <c r="G40" i="6" s="1"/>
  <c r="O77" i="6"/>
  <c r="G60" i="6"/>
  <c r="T61" i="6"/>
  <c r="T59" i="6"/>
  <c r="T34" i="6"/>
  <c r="G6" i="6"/>
  <c r="T7" i="6"/>
  <c r="T76" i="6"/>
  <c r="C3" i="8" s="1"/>
  <c r="D3" i="8" s="1"/>
  <c r="G19" i="6"/>
  <c r="T20" i="6"/>
  <c r="T19" i="6" s="1"/>
  <c r="G66" i="6"/>
  <c r="T67" i="6"/>
  <c r="G3" i="6"/>
  <c r="T4" i="6"/>
  <c r="G48" i="6"/>
  <c r="G55" i="6"/>
  <c r="T49" i="6"/>
  <c r="U55" i="6"/>
  <c r="U54" i="6" s="1"/>
  <c r="Q78" i="6"/>
  <c r="P75" i="6"/>
  <c r="T58" i="6"/>
  <c r="G22" i="6"/>
  <c r="U22" i="6"/>
  <c r="U21" i="6" s="1"/>
  <c r="U41" i="6"/>
  <c r="U40" i="6" s="1"/>
  <c r="T70" i="6" l="1"/>
  <c r="T6" i="6"/>
  <c r="T3" i="6"/>
  <c r="T60" i="6"/>
  <c r="T66" i="6"/>
  <c r="T33" i="6"/>
  <c r="P77" i="6"/>
  <c r="Q75" i="6"/>
  <c r="R78" i="6"/>
  <c r="T22" i="6"/>
  <c r="T21" i="6" s="1"/>
  <c r="G21" i="6"/>
  <c r="T41" i="6"/>
  <c r="T40" i="6" s="1"/>
  <c r="G54" i="6"/>
  <c r="T55" i="6"/>
  <c r="T54" i="6" s="1"/>
  <c r="T48" i="6"/>
  <c r="T47" i="6" s="1"/>
  <c r="G47" i="6"/>
  <c r="Q77" i="6" l="1"/>
  <c r="S78" i="6"/>
  <c r="R75" i="6"/>
  <c r="R77" i="6" l="1"/>
  <c r="S75" i="6"/>
  <c r="T78" i="6"/>
  <c r="C5" i="8" s="1"/>
  <c r="D5" i="8" s="1"/>
  <c r="S77" i="6" l="1"/>
  <c r="T77" i="6" s="1"/>
  <c r="C2" i="8" s="1"/>
  <c r="C6" i="8" s="1"/>
  <c r="D6" i="8" s="1"/>
  <c r="T75" i="6"/>
  <c r="D2" i="8" l="1"/>
  <c r="W27" i="18" l="1"/>
  <c r="W28" i="18" l="1"/>
  <c r="C26" i="27"/>
  <c r="C25" i="27" s="1"/>
  <c r="C83" i="27" s="1"/>
  <c r="I22" i="25"/>
  <c r="G18" i="6"/>
  <c r="T18" i="6" s="1"/>
  <c r="T14" i="6" s="1"/>
  <c r="X28" i="18" l="1"/>
  <c r="Q61" i="28"/>
  <c r="D100" i="27"/>
  <c r="S143" i="3"/>
  <c r="S147" i="3" s="1"/>
  <c r="I116" i="25"/>
  <c r="I120" i="25" s="1"/>
  <c r="I83" i="25"/>
  <c r="Q137" i="28" l="1"/>
  <c r="S61" i="28"/>
  <c r="Y99" i="25"/>
  <c r="AI89" i="25"/>
  <c r="AI90" i="25" s="1"/>
  <c r="I86" i="25"/>
  <c r="S137" i="28" l="1"/>
  <c r="T61" i="28"/>
  <c r="V139" i="3"/>
  <c r="W19" i="3"/>
  <c r="Y61" i="28" l="1"/>
  <c r="T137" i="28"/>
  <c r="U61" i="28"/>
  <c r="V130" i="3"/>
  <c r="V132" i="3" s="1"/>
  <c r="V143" i="3"/>
  <c r="V147" i="3" s="1"/>
  <c r="W139" i="3"/>
  <c r="W126" i="3"/>
  <c r="U137" i="28" l="1"/>
  <c r="U140" i="28" s="1"/>
  <c r="Y137" i="28"/>
  <c r="W10" i="3"/>
  <c r="W5" i="3" s="1"/>
  <c r="W4" i="3" s="1"/>
  <c r="W130" i="3" s="1"/>
  <c r="W132" i="3" s="1"/>
  <c r="W143" i="3"/>
  <c r="W147" i="3" s="1"/>
  <c r="K7" i="19"/>
  <c r="E7" i="19"/>
  <c r="K6" i="19"/>
  <c r="E6" i="19"/>
  <c r="D6" i="27" l="1"/>
  <c r="D5" i="27"/>
  <c r="E9" i="19"/>
  <c r="Z4" i="25" s="1"/>
  <c r="K9" i="19"/>
  <c r="H7" i="19"/>
  <c r="H9" i="19" s="1"/>
  <c r="E14" i="19"/>
  <c r="H14" i="19"/>
  <c r="H13" i="19"/>
  <c r="E13" i="19"/>
  <c r="D4" i="27" l="1"/>
  <c r="D10" i="27"/>
  <c r="E15" i="19"/>
  <c r="D9" i="27"/>
  <c r="H15" i="19"/>
  <c r="K13" i="19"/>
  <c r="K14" i="19"/>
  <c r="H25" i="19"/>
  <c r="K25" i="19"/>
  <c r="E25" i="19"/>
  <c r="D8" i="27" l="1"/>
  <c r="D21" i="27"/>
  <c r="K15" i="19"/>
  <c r="K28" i="19"/>
  <c r="E26" i="19"/>
  <c r="H26" i="19"/>
  <c r="H27" i="19"/>
  <c r="E27" i="19"/>
  <c r="D18" i="27" l="1"/>
  <c r="D23" i="27"/>
  <c r="D22" i="27"/>
  <c r="D17" i="27"/>
  <c r="E29" i="19"/>
  <c r="H28" i="19"/>
  <c r="H29" i="19" s="1"/>
  <c r="K27" i="19"/>
  <c r="K26" i="19"/>
  <c r="E41" i="19"/>
  <c r="H41" i="19"/>
  <c r="H42" i="19" s="1"/>
  <c r="D15" i="27" l="1"/>
  <c r="D20" i="27"/>
  <c r="E42" i="19"/>
  <c r="D26" i="27"/>
  <c r="D25" i="27" s="1"/>
  <c r="K29" i="19"/>
  <c r="K41" i="19"/>
  <c r="K42" i="19" s="1"/>
  <c r="H51" i="19"/>
  <c r="E51" i="19"/>
  <c r="K51" i="19"/>
  <c r="D14" i="27" l="1"/>
  <c r="D36" i="27"/>
  <c r="K53" i="19"/>
  <c r="E52" i="19"/>
  <c r="H52" i="19"/>
  <c r="E54" i="19"/>
  <c r="K54" i="19"/>
  <c r="E53" i="19"/>
  <c r="H53" i="19"/>
  <c r="D39" i="27" l="1"/>
  <c r="D34" i="27"/>
  <c r="D38" i="27"/>
  <c r="D33" i="27"/>
  <c r="D37" i="27"/>
  <c r="D32" i="27"/>
  <c r="H54" i="19"/>
  <c r="H55" i="19" s="1"/>
  <c r="E55" i="19"/>
  <c r="K52" i="19"/>
  <c r="K55" i="19" s="1"/>
  <c r="H70" i="19"/>
  <c r="K70" i="19"/>
  <c r="H72" i="19"/>
  <c r="H69" i="19"/>
  <c r="E72" i="19"/>
  <c r="E71" i="19"/>
  <c r="H71" i="19"/>
  <c r="E69" i="19"/>
  <c r="E67" i="19"/>
  <c r="H67" i="19"/>
  <c r="K67" i="19"/>
  <c r="E68" i="19"/>
  <c r="H68" i="19"/>
  <c r="E70" i="19"/>
  <c r="D42" i="27" l="1"/>
  <c r="D43" i="27"/>
  <c r="D44" i="27"/>
  <c r="D45" i="27"/>
  <c r="D41" i="27"/>
  <c r="D46" i="27"/>
  <c r="D30" i="27"/>
  <c r="D35" i="27"/>
  <c r="K69" i="19"/>
  <c r="H73" i="19"/>
  <c r="K68" i="19"/>
  <c r="K72" i="19"/>
  <c r="E73" i="19"/>
  <c r="K71" i="19"/>
  <c r="H81" i="19"/>
  <c r="H82" i="19"/>
  <c r="K81" i="19"/>
  <c r="E80" i="19"/>
  <c r="K80" i="19"/>
  <c r="K82" i="19"/>
  <c r="E81" i="19"/>
  <c r="E77" i="19"/>
  <c r="H77" i="19"/>
  <c r="E82" i="19"/>
  <c r="E79" i="19"/>
  <c r="H79" i="19"/>
  <c r="K79" i="19"/>
  <c r="E78" i="19"/>
  <c r="K78" i="19"/>
  <c r="H78" i="19"/>
  <c r="D40" i="27" l="1"/>
  <c r="D29" i="27"/>
  <c r="D50" i="27"/>
  <c r="D49" i="27"/>
  <c r="D53" i="27"/>
  <c r="D52" i="27"/>
  <c r="D51" i="27"/>
  <c r="E83" i="19"/>
  <c r="D48" i="27"/>
  <c r="K73" i="19"/>
  <c r="K77" i="19"/>
  <c r="K83" i="19" s="1"/>
  <c r="H80" i="19"/>
  <c r="H83" i="19" s="1"/>
  <c r="H92" i="19"/>
  <c r="K91" i="19"/>
  <c r="E91" i="19"/>
  <c r="E89" i="19"/>
  <c r="H89" i="19"/>
  <c r="K89" i="19"/>
  <c r="H87" i="19"/>
  <c r="K87" i="19"/>
  <c r="E92" i="19"/>
  <c r="E90" i="19"/>
  <c r="H90" i="19"/>
  <c r="E87" i="19"/>
  <c r="E88" i="19"/>
  <c r="H88" i="19"/>
  <c r="K88" i="19"/>
  <c r="D47" i="27" l="1"/>
  <c r="D58" i="27"/>
  <c r="D56" i="27"/>
  <c r="D60" i="27"/>
  <c r="D55" i="27"/>
  <c r="D57" i="27"/>
  <c r="E93" i="19"/>
  <c r="D59" i="27"/>
  <c r="H91" i="19"/>
  <c r="H93" i="19" s="1"/>
  <c r="K92" i="19"/>
  <c r="K90" i="19"/>
  <c r="H100" i="19"/>
  <c r="E99" i="19"/>
  <c r="K99" i="19"/>
  <c r="H101" i="19"/>
  <c r="K100" i="19"/>
  <c r="E101" i="19"/>
  <c r="E100" i="19"/>
  <c r="E98" i="19"/>
  <c r="H98" i="19"/>
  <c r="K98" i="19"/>
  <c r="E97" i="19"/>
  <c r="H97" i="19"/>
  <c r="D63" i="27" l="1"/>
  <c r="D65" i="27"/>
  <c r="D66" i="27"/>
  <c r="D64" i="27"/>
  <c r="D54" i="27"/>
  <c r="K93" i="19"/>
  <c r="E102" i="19"/>
  <c r="D62" i="27"/>
  <c r="K97" i="19"/>
  <c r="K101" i="19"/>
  <c r="H99" i="19"/>
  <c r="H102" i="19" s="1"/>
  <c r="H109" i="19"/>
  <c r="H107" i="19"/>
  <c r="K107" i="19"/>
  <c r="E108" i="19"/>
  <c r="H108" i="19"/>
  <c r="K108" i="19"/>
  <c r="E110" i="19"/>
  <c r="H110" i="19"/>
  <c r="E106" i="19"/>
  <c r="K106" i="19"/>
  <c r="H106" i="19"/>
  <c r="E107" i="19"/>
  <c r="E109" i="19"/>
  <c r="K109" i="19"/>
  <c r="D70" i="27" l="1"/>
  <c r="D72" i="27"/>
  <c r="D69" i="27"/>
  <c r="D71" i="27"/>
  <c r="D68" i="27"/>
  <c r="D61" i="27"/>
  <c r="K102" i="19"/>
  <c r="E111" i="19"/>
  <c r="H111" i="19"/>
  <c r="K110" i="19"/>
  <c r="K111" i="19" s="1"/>
  <c r="E117" i="19"/>
  <c r="K117" i="19"/>
  <c r="E116" i="19"/>
  <c r="H116" i="19"/>
  <c r="E115" i="19"/>
  <c r="H115" i="19"/>
  <c r="D67" i="27" l="1"/>
  <c r="D75" i="27"/>
  <c r="D74" i="27"/>
  <c r="D76" i="27"/>
  <c r="E118" i="19"/>
  <c r="H117" i="19"/>
  <c r="H118" i="19" s="1"/>
  <c r="K116" i="19"/>
  <c r="K115" i="19"/>
  <c r="E124" i="19"/>
  <c r="K124" i="19"/>
  <c r="H123" i="19"/>
  <c r="E123" i="19"/>
  <c r="E122" i="19"/>
  <c r="H122" i="19"/>
  <c r="K122" i="19"/>
  <c r="D73" i="27" l="1"/>
  <c r="D78" i="27"/>
  <c r="D80" i="27"/>
  <c r="E125" i="19"/>
  <c r="D79" i="27"/>
  <c r="K118" i="19"/>
  <c r="H124" i="19"/>
  <c r="H125" i="19" s="1"/>
  <c r="K123" i="19"/>
  <c r="K125" i="19" s="1"/>
  <c r="E129" i="19"/>
  <c r="K129" i="19"/>
  <c r="K130" i="19" s="1"/>
  <c r="D77" i="27" l="1"/>
  <c r="E130" i="19"/>
  <c r="D82" i="27"/>
  <c r="D81" i="27" s="1"/>
  <c r="D83" i="27" s="1"/>
  <c r="H129" i="19"/>
  <c r="H130" i="19" s="1"/>
  <c r="E134" i="19"/>
  <c r="E135" i="19" s="1"/>
  <c r="E139" i="19" l="1"/>
  <c r="E140" i="19"/>
  <c r="E141" i="19" l="1"/>
  <c r="E143" i="19" s="1"/>
  <c r="E145" i="19" s="1"/>
  <c r="H143" i="19"/>
  <c r="H145" i="19" s="1"/>
  <c r="K143" i="19"/>
  <c r="K145" i="19" s="1"/>
  <c r="S130" i="3" l="1"/>
  <c r="S132" i="3" s="1"/>
  <c r="C88" i="27"/>
  <c r="Q138" i="28" l="1"/>
  <c r="Q140" i="28" s="1"/>
  <c r="Q144" i="28" s="1"/>
  <c r="V54" i="18"/>
  <c r="X54" i="18" s="1"/>
  <c r="Q97" i="28"/>
  <c r="Q130" i="28" s="1"/>
  <c r="Q128" i="28"/>
  <c r="Q10" i="28" s="1"/>
  <c r="Q5" i="28" l="1"/>
  <c r="Q4" i="28" s="1"/>
  <c r="T102" i="29" s="1"/>
  <c r="T104" i="29" s="1"/>
  <c r="Z24" i="18"/>
  <c r="Z25" i="18" s="1"/>
  <c r="S97" i="28"/>
  <c r="Q132" i="28"/>
  <c r="Q134" i="28" s="1"/>
  <c r="S128" i="28" l="1"/>
  <c r="S130" i="28"/>
  <c r="V112" i="18" s="1"/>
  <c r="W112" i="18" s="1"/>
  <c r="T97" i="28"/>
  <c r="S138" i="28"/>
  <c r="S140" i="28" s="1"/>
  <c r="S144" i="28" s="1"/>
  <c r="Y97" i="28" l="1"/>
  <c r="Y130" i="28" s="1"/>
  <c r="T138" i="28"/>
  <c r="T128" i="28"/>
  <c r="U97" i="28"/>
  <c r="T130" i="28"/>
  <c r="S132" i="28"/>
  <c r="S134" i="28" s="1"/>
  <c r="S10" i="28"/>
  <c r="S5" i="28" s="1"/>
  <c r="S4" i="28" s="1"/>
  <c r="U102" i="29" s="1"/>
  <c r="U104" i="29" s="1"/>
  <c r="U128" i="28" l="1"/>
  <c r="U10" i="28" s="1"/>
  <c r="U5" i="28" s="1"/>
  <c r="U4" i="28" s="1"/>
  <c r="U132" i="28" s="1"/>
  <c r="U134" i="28" s="1"/>
  <c r="U138" i="28"/>
  <c r="U130" i="28"/>
  <c r="T132" i="28"/>
  <c r="AA132" i="28" s="1"/>
  <c r="T10" i="28"/>
  <c r="Y128" i="28"/>
  <c r="Y138" i="28"/>
  <c r="T140" i="28"/>
  <c r="Y10" i="28" l="1"/>
  <c r="T5" i="28"/>
  <c r="Y132" i="28"/>
  <c r="T134" i="28"/>
  <c r="Y134" i="28" s="1"/>
  <c r="Y140" i="28"/>
  <c r="T144" i="28"/>
  <c r="Y144" i="28" s="1"/>
  <c r="T4" i="28" l="1"/>
  <c r="Y5" i="28"/>
  <c r="Y4" i="28" l="1"/>
  <c r="V102" i="29"/>
  <c r="V104"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Zoe Williams</author>
  </authors>
  <commentList>
    <comment ref="A60" authorId="0" shapeId="0" xr:uid="{00000000-0006-0000-0000-000001000000}">
      <text>
        <r>
          <rPr>
            <b/>
            <sz val="9"/>
            <color indexed="81"/>
            <rFont val="Tahoma"/>
            <family val="2"/>
          </rPr>
          <t>user:</t>
        </r>
        <r>
          <rPr>
            <sz val="9"/>
            <color indexed="81"/>
            <rFont val="Tahoma"/>
            <family val="2"/>
          </rPr>
          <t xml:space="preserve">
Changed from ELH003 to ELO003</t>
        </r>
      </text>
    </comment>
    <comment ref="A74" authorId="0" shapeId="0" xr:uid="{00000000-0006-0000-0000-000002000000}">
      <text>
        <r>
          <rPr>
            <b/>
            <sz val="9"/>
            <color indexed="81"/>
            <rFont val="Tahoma"/>
            <family val="2"/>
          </rPr>
          <t>user:</t>
        </r>
        <r>
          <rPr>
            <sz val="9"/>
            <color indexed="81"/>
            <rFont val="Tahoma"/>
            <family val="2"/>
          </rPr>
          <t xml:space="preserve">
Changed from MLP001 to MSP01 in accordance with BP091 Tariff schedule</t>
        </r>
      </text>
    </comment>
    <comment ref="A75" authorId="0" shapeId="0" xr:uid="{00000000-0006-0000-0000-000003000000}">
      <text>
        <r>
          <rPr>
            <b/>
            <sz val="9"/>
            <color indexed="81"/>
            <rFont val="Tahoma"/>
            <family val="2"/>
          </rPr>
          <t>user:</t>
        </r>
        <r>
          <rPr>
            <sz val="9"/>
            <color indexed="81"/>
            <rFont val="Tahoma"/>
            <family val="2"/>
          </rPr>
          <t xml:space="preserve">
Changed from MLS001 to MSS01 in accordance with BP091 Tariff schedule</t>
        </r>
      </text>
    </comment>
    <comment ref="A76" authorId="0" shapeId="0" xr:uid="{00000000-0006-0000-0000-000004000000}">
      <text>
        <r>
          <rPr>
            <b/>
            <sz val="9"/>
            <color indexed="81"/>
            <rFont val="Tahoma"/>
            <family val="2"/>
          </rPr>
          <t>user:</t>
        </r>
        <r>
          <rPr>
            <sz val="9"/>
            <color indexed="81"/>
            <rFont val="Tahoma"/>
            <family val="2"/>
          </rPr>
          <t xml:space="preserve">
Changed from MLO001 to MSO01 in accordance with BP091 Tariff schedule</t>
        </r>
      </text>
    </comment>
    <comment ref="A93" authorId="1" shapeId="0" xr:uid="{00000000-0006-0000-0000-000005000000}">
      <text>
        <r>
          <rPr>
            <b/>
            <sz val="9"/>
            <color indexed="81"/>
            <rFont val="Tahoma"/>
            <family val="2"/>
          </rPr>
          <t>Zoe Williams:</t>
        </r>
        <r>
          <rPr>
            <sz val="9"/>
            <color indexed="81"/>
            <rFont val="Tahoma"/>
            <family val="2"/>
          </rPr>
          <t xml:space="preserve">
Name changed</t>
        </r>
      </text>
    </comment>
    <comment ref="A94" authorId="1" shapeId="0" xr:uid="{00000000-0006-0000-0000-000006000000}">
      <text>
        <r>
          <rPr>
            <b/>
            <sz val="9"/>
            <color indexed="81"/>
            <rFont val="Tahoma"/>
            <family val="2"/>
          </rPr>
          <t>Zoe Williams:</t>
        </r>
        <r>
          <rPr>
            <sz val="9"/>
            <color indexed="81"/>
            <rFont val="Tahoma"/>
            <family val="2"/>
          </rPr>
          <t xml:space="preserve">
Name changed</t>
        </r>
      </text>
    </comment>
    <comment ref="A95" authorId="1" shapeId="0" xr:uid="{00000000-0006-0000-0000-000007000000}">
      <text>
        <r>
          <rPr>
            <b/>
            <sz val="9"/>
            <color indexed="81"/>
            <rFont val="Tahoma"/>
            <family val="2"/>
          </rPr>
          <t>Zoe Williams:</t>
        </r>
        <r>
          <rPr>
            <sz val="9"/>
            <color indexed="81"/>
            <rFont val="Tahoma"/>
            <family val="2"/>
          </rPr>
          <t xml:space="preserve">
Name changed</t>
        </r>
      </text>
    </comment>
    <comment ref="A96" authorId="1" shapeId="0" xr:uid="{00000000-0006-0000-0000-000008000000}">
      <text>
        <r>
          <rPr>
            <b/>
            <sz val="9"/>
            <color indexed="81"/>
            <rFont val="Tahoma"/>
            <family val="2"/>
          </rPr>
          <t>Zoe Williams:</t>
        </r>
        <r>
          <rPr>
            <sz val="9"/>
            <color indexed="81"/>
            <rFont val="Tahoma"/>
            <family val="2"/>
          </rPr>
          <t xml:space="preserve">
Name changed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Renier Hansen</author>
    <author>user</author>
    <author>Zoe Williams</author>
  </authors>
  <commentList>
    <comment ref="C4" authorId="0" shapeId="0" xr:uid="{00000000-0006-0000-0200-000001000000}">
      <text>
        <r>
          <rPr>
            <b/>
            <sz val="9"/>
            <color indexed="81"/>
            <rFont val="Tahoma"/>
            <family val="2"/>
          </rPr>
          <t>Renier Hansen:</t>
        </r>
        <r>
          <rPr>
            <sz val="9"/>
            <color indexed="81"/>
            <rFont val="Tahoma"/>
            <family val="2"/>
          </rPr>
          <t xml:space="preserve">
INCLUDES FBE, CAN BE EDITED IN BELOW HIDDEN ROWS</t>
        </r>
      </text>
    </comment>
    <comment ref="A60" authorId="1" shapeId="0" xr:uid="{00000000-0006-0000-0200-000002000000}">
      <text>
        <r>
          <rPr>
            <b/>
            <sz val="9"/>
            <color indexed="81"/>
            <rFont val="Tahoma"/>
            <family val="2"/>
          </rPr>
          <t>user:</t>
        </r>
        <r>
          <rPr>
            <sz val="9"/>
            <color indexed="81"/>
            <rFont val="Tahoma"/>
            <family val="2"/>
          </rPr>
          <t xml:space="preserve">
Changed from ELH003 to ELO003</t>
        </r>
      </text>
    </comment>
    <comment ref="A74" authorId="1" shapeId="0" xr:uid="{00000000-0006-0000-0200-000003000000}">
      <text>
        <r>
          <rPr>
            <b/>
            <sz val="9"/>
            <color indexed="81"/>
            <rFont val="Tahoma"/>
            <family val="2"/>
          </rPr>
          <t>user:</t>
        </r>
        <r>
          <rPr>
            <sz val="9"/>
            <color indexed="81"/>
            <rFont val="Tahoma"/>
            <family val="2"/>
          </rPr>
          <t xml:space="preserve">
Changed from MLP001 to MSP01 in accordance with BP091 Tariff schedule</t>
        </r>
      </text>
    </comment>
    <comment ref="A75" authorId="1" shapeId="0" xr:uid="{00000000-0006-0000-0200-000004000000}">
      <text>
        <r>
          <rPr>
            <b/>
            <sz val="9"/>
            <color indexed="81"/>
            <rFont val="Tahoma"/>
            <family val="2"/>
          </rPr>
          <t>user:</t>
        </r>
        <r>
          <rPr>
            <sz val="9"/>
            <color indexed="81"/>
            <rFont val="Tahoma"/>
            <family val="2"/>
          </rPr>
          <t xml:space="preserve">
Changed from MLS001 to MSS01 in accordance with BP091 Tariff schedule</t>
        </r>
      </text>
    </comment>
    <comment ref="A76" authorId="1" shapeId="0" xr:uid="{00000000-0006-0000-0200-000005000000}">
      <text>
        <r>
          <rPr>
            <b/>
            <sz val="9"/>
            <color indexed="81"/>
            <rFont val="Tahoma"/>
            <family val="2"/>
          </rPr>
          <t>user:</t>
        </r>
        <r>
          <rPr>
            <sz val="9"/>
            <color indexed="81"/>
            <rFont val="Tahoma"/>
            <family val="2"/>
          </rPr>
          <t xml:space="preserve">
Changed from MLO001 to MSO01 in accordance with BP091 Tariff schedule</t>
        </r>
      </text>
    </comment>
    <comment ref="A92" authorId="2" shapeId="0" xr:uid="{00000000-0006-0000-0200-000006000000}">
      <text>
        <r>
          <rPr>
            <b/>
            <sz val="9"/>
            <color indexed="81"/>
            <rFont val="Tahoma"/>
            <family val="2"/>
          </rPr>
          <t>Zoe Williams:</t>
        </r>
        <r>
          <rPr>
            <sz val="9"/>
            <color indexed="81"/>
            <rFont val="Tahoma"/>
            <family val="2"/>
          </rPr>
          <t xml:space="preserve">
Name changed</t>
        </r>
      </text>
    </comment>
    <comment ref="A93" authorId="2" shapeId="0" xr:uid="{00000000-0006-0000-0200-000007000000}">
      <text>
        <r>
          <rPr>
            <b/>
            <sz val="9"/>
            <color indexed="81"/>
            <rFont val="Tahoma"/>
            <family val="2"/>
          </rPr>
          <t>Zoe Williams:</t>
        </r>
        <r>
          <rPr>
            <sz val="9"/>
            <color indexed="81"/>
            <rFont val="Tahoma"/>
            <family val="2"/>
          </rPr>
          <t xml:space="preserve">
Name changed</t>
        </r>
      </text>
    </comment>
    <comment ref="A94" authorId="2" shapeId="0" xr:uid="{00000000-0006-0000-0200-000008000000}">
      <text>
        <r>
          <rPr>
            <b/>
            <sz val="9"/>
            <color indexed="81"/>
            <rFont val="Tahoma"/>
            <family val="2"/>
          </rPr>
          <t>Zoe Williams:</t>
        </r>
        <r>
          <rPr>
            <sz val="9"/>
            <color indexed="81"/>
            <rFont val="Tahoma"/>
            <family val="2"/>
          </rPr>
          <t xml:space="preserve">
Name changed</t>
        </r>
      </text>
    </comment>
    <comment ref="A95" authorId="2" shapeId="0" xr:uid="{00000000-0006-0000-0200-000009000000}">
      <text>
        <r>
          <rPr>
            <b/>
            <sz val="9"/>
            <color indexed="81"/>
            <rFont val="Tahoma"/>
            <family val="2"/>
          </rPr>
          <t>Zoe Williams:</t>
        </r>
        <r>
          <rPr>
            <sz val="9"/>
            <color indexed="81"/>
            <rFont val="Tahoma"/>
            <family val="2"/>
          </rPr>
          <t xml:space="preserve">
Name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3" authorId="0" shapeId="0" xr:uid="{00000000-0006-0000-0600-000001000000}">
      <text>
        <r>
          <rPr>
            <b/>
            <sz val="9"/>
            <color indexed="81"/>
            <rFont val="Tahoma"/>
            <family val="2"/>
          </rPr>
          <t>user:</t>
        </r>
        <r>
          <rPr>
            <sz val="9"/>
            <color indexed="81"/>
            <rFont val="Tahoma"/>
            <family val="2"/>
          </rPr>
          <t xml:space="preserve">
Inelsm01 changed to Inelsm according to tariff structure per system</t>
        </r>
      </text>
    </comment>
    <comment ref="A7" authorId="0" shapeId="0" xr:uid="{00000000-0006-0000-0600-000002000000}">
      <text>
        <r>
          <rPr>
            <b/>
            <sz val="9"/>
            <color indexed="81"/>
            <rFont val="Tahoma"/>
            <family val="2"/>
          </rPr>
          <t>user:</t>
        </r>
        <r>
          <rPr>
            <sz val="9"/>
            <color indexed="81"/>
            <rFont val="Tahoma"/>
            <family val="2"/>
          </rPr>
          <t xml:space="preserve">
Inelsm01 changed to Inelsm according to tariff structure per system</t>
        </r>
      </text>
    </comment>
    <comment ref="A60" authorId="0" shapeId="0" xr:uid="{00000000-0006-0000-0600-000003000000}">
      <text>
        <r>
          <rPr>
            <b/>
            <sz val="9"/>
            <color indexed="81"/>
            <rFont val="Tahoma"/>
            <family val="2"/>
          </rPr>
          <t>user:</t>
        </r>
        <r>
          <rPr>
            <sz val="9"/>
            <color indexed="81"/>
            <rFont val="Tahoma"/>
            <family val="2"/>
          </rPr>
          <t xml:space="preserve">
Changed from ELH003 to ELO003</t>
        </r>
      </text>
    </comment>
    <comment ref="A74" authorId="0" shapeId="0" xr:uid="{00000000-0006-0000-0600-000004000000}">
      <text>
        <r>
          <rPr>
            <b/>
            <sz val="9"/>
            <color indexed="81"/>
            <rFont val="Tahoma"/>
            <family val="2"/>
          </rPr>
          <t>user:</t>
        </r>
        <r>
          <rPr>
            <sz val="9"/>
            <color indexed="81"/>
            <rFont val="Tahoma"/>
            <family val="2"/>
          </rPr>
          <t xml:space="preserve">
Changed from MLP001 to MSP01 in accordance with BP091 Tariff schedule</t>
        </r>
      </text>
    </comment>
    <comment ref="A75" authorId="0" shapeId="0" xr:uid="{00000000-0006-0000-0600-000005000000}">
      <text>
        <r>
          <rPr>
            <b/>
            <sz val="9"/>
            <color indexed="81"/>
            <rFont val="Tahoma"/>
            <family val="2"/>
          </rPr>
          <t>user:</t>
        </r>
        <r>
          <rPr>
            <sz val="9"/>
            <color indexed="81"/>
            <rFont val="Tahoma"/>
            <family val="2"/>
          </rPr>
          <t xml:space="preserve">
Changed from MLS001 to MSS01 in accordance with BP091 Tariff schedule</t>
        </r>
      </text>
    </comment>
    <comment ref="A76" authorId="0" shapeId="0" xr:uid="{00000000-0006-0000-0600-000006000000}">
      <text>
        <r>
          <rPr>
            <b/>
            <sz val="9"/>
            <color indexed="81"/>
            <rFont val="Tahoma"/>
            <family val="2"/>
          </rPr>
          <t>user:</t>
        </r>
        <r>
          <rPr>
            <sz val="9"/>
            <color indexed="81"/>
            <rFont val="Tahoma"/>
            <family val="2"/>
          </rPr>
          <t xml:space="preserve">
Changed from MLO001 to MSO01 in accordance with BP091 Tariff schedule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Zoe Williams</author>
  </authors>
  <commentList>
    <comment ref="A5" authorId="0" shapeId="0" xr:uid="{00000000-0006-0000-0F00-000001000000}">
      <text>
        <r>
          <rPr>
            <b/>
            <sz val="9"/>
            <color indexed="81"/>
            <rFont val="Tahoma"/>
            <family val="2"/>
          </rPr>
          <t>Zoe Williams:</t>
        </r>
        <r>
          <rPr>
            <sz val="9"/>
            <color indexed="81"/>
            <rFont val="Tahoma"/>
            <family val="2"/>
          </rPr>
          <t xml:space="preserve">
Name changed</t>
        </r>
      </text>
    </comment>
    <comment ref="A6" authorId="0" shapeId="0" xr:uid="{00000000-0006-0000-0F00-000002000000}">
      <text>
        <r>
          <rPr>
            <b/>
            <sz val="9"/>
            <color indexed="81"/>
            <rFont val="Tahoma"/>
            <family val="2"/>
          </rPr>
          <t>Zoe Williams:</t>
        </r>
        <r>
          <rPr>
            <sz val="9"/>
            <color indexed="81"/>
            <rFont val="Tahoma"/>
            <family val="2"/>
          </rPr>
          <t xml:space="preserve">
Name changed</t>
        </r>
      </text>
    </comment>
    <comment ref="A7" authorId="0" shapeId="0" xr:uid="{00000000-0006-0000-0F00-000003000000}">
      <text>
        <r>
          <rPr>
            <b/>
            <sz val="9"/>
            <color indexed="81"/>
            <rFont val="Tahoma"/>
            <family val="2"/>
          </rPr>
          <t>Zoe Williams:</t>
        </r>
        <r>
          <rPr>
            <sz val="9"/>
            <color indexed="81"/>
            <rFont val="Tahoma"/>
            <family val="2"/>
          </rPr>
          <t xml:space="preserve">
Name changed</t>
        </r>
      </text>
    </comment>
    <comment ref="A8" authorId="0" shapeId="0" xr:uid="{00000000-0006-0000-0F00-000004000000}">
      <text>
        <r>
          <rPr>
            <b/>
            <sz val="9"/>
            <color indexed="81"/>
            <rFont val="Tahoma"/>
            <family val="2"/>
          </rPr>
          <t>Zoe Williams:</t>
        </r>
        <r>
          <rPr>
            <sz val="9"/>
            <color indexed="81"/>
            <rFont val="Tahoma"/>
            <family val="2"/>
          </rPr>
          <t xml:space="preserve">
Name changed</t>
        </r>
      </text>
    </comment>
    <comment ref="A20" authorId="0" shapeId="0" xr:uid="{00000000-0006-0000-0F00-000005000000}">
      <text>
        <r>
          <rPr>
            <b/>
            <sz val="9"/>
            <color indexed="81"/>
            <rFont val="Tahoma"/>
            <family val="2"/>
          </rPr>
          <t>Zoe Williams:</t>
        </r>
        <r>
          <rPr>
            <sz val="9"/>
            <color indexed="81"/>
            <rFont val="Tahoma"/>
            <family val="2"/>
          </rPr>
          <t xml:space="preserve">
Name changed</t>
        </r>
      </text>
    </comment>
    <comment ref="A21" authorId="0" shapeId="0" xr:uid="{00000000-0006-0000-0F00-000006000000}">
      <text>
        <r>
          <rPr>
            <b/>
            <sz val="9"/>
            <color indexed="81"/>
            <rFont val="Tahoma"/>
            <family val="2"/>
          </rPr>
          <t>Zoe Williams:</t>
        </r>
        <r>
          <rPr>
            <sz val="9"/>
            <color indexed="81"/>
            <rFont val="Tahoma"/>
            <family val="2"/>
          </rPr>
          <t xml:space="preserve">
Name changed</t>
        </r>
      </text>
    </comment>
    <comment ref="A22" authorId="0" shapeId="0" xr:uid="{00000000-0006-0000-0F00-000007000000}">
      <text>
        <r>
          <rPr>
            <b/>
            <sz val="9"/>
            <color indexed="81"/>
            <rFont val="Tahoma"/>
            <family val="2"/>
          </rPr>
          <t>Zoe Williams:</t>
        </r>
        <r>
          <rPr>
            <sz val="9"/>
            <color indexed="81"/>
            <rFont val="Tahoma"/>
            <family val="2"/>
          </rPr>
          <t xml:space="preserve">
Name changed</t>
        </r>
      </text>
    </comment>
    <comment ref="A23" authorId="0" shapeId="0" xr:uid="{00000000-0006-0000-0F00-000008000000}">
      <text>
        <r>
          <rPr>
            <b/>
            <sz val="9"/>
            <color indexed="81"/>
            <rFont val="Tahoma"/>
            <family val="2"/>
          </rPr>
          <t>Zoe Williams:</t>
        </r>
        <r>
          <rPr>
            <sz val="9"/>
            <color indexed="81"/>
            <rFont val="Tahoma"/>
            <family val="2"/>
          </rPr>
          <t xml:space="preserve">
Name changed</t>
        </r>
      </text>
    </comment>
    <comment ref="A33" authorId="0" shapeId="0" xr:uid="{00000000-0006-0000-0F00-000009000000}">
      <text>
        <r>
          <rPr>
            <b/>
            <sz val="9"/>
            <color indexed="81"/>
            <rFont val="Tahoma"/>
            <family val="2"/>
          </rPr>
          <t>Zoe Williams:</t>
        </r>
        <r>
          <rPr>
            <sz val="9"/>
            <color indexed="81"/>
            <rFont val="Tahoma"/>
            <family val="2"/>
          </rPr>
          <t xml:space="preserve">
Name changed</t>
        </r>
      </text>
    </comment>
    <comment ref="A34" authorId="0" shapeId="0" xr:uid="{00000000-0006-0000-0F00-00000A000000}">
      <text>
        <r>
          <rPr>
            <b/>
            <sz val="9"/>
            <color indexed="81"/>
            <rFont val="Tahoma"/>
            <family val="2"/>
          </rPr>
          <t>Zoe Williams:</t>
        </r>
        <r>
          <rPr>
            <sz val="9"/>
            <color indexed="81"/>
            <rFont val="Tahoma"/>
            <family val="2"/>
          </rPr>
          <t xml:space="preserve">
Name changed</t>
        </r>
      </text>
    </comment>
    <comment ref="A35" authorId="0" shapeId="0" xr:uid="{00000000-0006-0000-0F00-00000B000000}">
      <text>
        <r>
          <rPr>
            <b/>
            <sz val="9"/>
            <color indexed="81"/>
            <rFont val="Tahoma"/>
            <family val="2"/>
          </rPr>
          <t>Zoe Williams:</t>
        </r>
        <r>
          <rPr>
            <sz val="9"/>
            <color indexed="81"/>
            <rFont val="Tahoma"/>
            <family val="2"/>
          </rPr>
          <t xml:space="preserve">
Name changed</t>
        </r>
      </text>
    </comment>
    <comment ref="A36" authorId="0" shapeId="0" xr:uid="{00000000-0006-0000-0F00-00000C000000}">
      <text>
        <r>
          <rPr>
            <b/>
            <sz val="9"/>
            <color indexed="81"/>
            <rFont val="Tahoma"/>
            <family val="2"/>
          </rPr>
          <t>Zoe Williams:</t>
        </r>
        <r>
          <rPr>
            <sz val="9"/>
            <color indexed="81"/>
            <rFont val="Tahoma"/>
            <family val="2"/>
          </rPr>
          <t xml:space="preserve">
Name changed</t>
        </r>
      </text>
    </comment>
    <comment ref="A45" authorId="0" shapeId="0" xr:uid="{00000000-0006-0000-0F00-00000D000000}">
      <text>
        <r>
          <rPr>
            <b/>
            <sz val="9"/>
            <color indexed="81"/>
            <rFont val="Tahoma"/>
            <family val="2"/>
          </rPr>
          <t>Zoe Williams:</t>
        </r>
        <r>
          <rPr>
            <sz val="9"/>
            <color indexed="81"/>
            <rFont val="Tahoma"/>
            <family val="2"/>
          </rPr>
          <t xml:space="preserve">
Name changed</t>
        </r>
      </text>
    </comment>
    <comment ref="A46" authorId="0" shapeId="0" xr:uid="{00000000-0006-0000-0F00-00000E000000}">
      <text>
        <r>
          <rPr>
            <b/>
            <sz val="9"/>
            <color indexed="81"/>
            <rFont val="Tahoma"/>
            <family val="2"/>
          </rPr>
          <t>Zoe Williams:</t>
        </r>
        <r>
          <rPr>
            <sz val="9"/>
            <color indexed="81"/>
            <rFont val="Tahoma"/>
            <family val="2"/>
          </rPr>
          <t xml:space="preserve">
Name changed</t>
        </r>
      </text>
    </comment>
    <comment ref="A47" authorId="0" shapeId="0" xr:uid="{00000000-0006-0000-0F00-00000F000000}">
      <text>
        <r>
          <rPr>
            <b/>
            <sz val="9"/>
            <color indexed="81"/>
            <rFont val="Tahoma"/>
            <family val="2"/>
          </rPr>
          <t>Zoe Williams:</t>
        </r>
        <r>
          <rPr>
            <sz val="9"/>
            <color indexed="81"/>
            <rFont val="Tahoma"/>
            <family val="2"/>
          </rPr>
          <t xml:space="preserve">
Name changed</t>
        </r>
      </text>
    </comment>
    <comment ref="A48" authorId="0" shapeId="0" xr:uid="{00000000-0006-0000-0F00-000010000000}">
      <text>
        <r>
          <rPr>
            <b/>
            <sz val="9"/>
            <color indexed="81"/>
            <rFont val="Tahoma"/>
            <family val="2"/>
          </rPr>
          <t>Zoe Williams:</t>
        </r>
        <r>
          <rPr>
            <sz val="9"/>
            <color indexed="81"/>
            <rFont val="Tahoma"/>
            <family val="2"/>
          </rPr>
          <t xml:space="preserve">
Name changed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Zoe Williams</author>
  </authors>
  <commentList>
    <comment ref="A7" authorId="0" shapeId="0" xr:uid="{00000000-0006-0000-1000-000001000000}">
      <text>
        <r>
          <rPr>
            <b/>
            <sz val="9"/>
            <color indexed="81"/>
            <rFont val="Tahoma"/>
            <family val="2"/>
          </rPr>
          <t>user:</t>
        </r>
        <r>
          <rPr>
            <sz val="9"/>
            <color indexed="81"/>
            <rFont val="Tahoma"/>
            <family val="2"/>
          </rPr>
          <t xml:space="preserve">
Inelsm01 changed to Inelsm according to tariff structure per system</t>
        </r>
      </text>
    </comment>
    <comment ref="A56" authorId="0" shapeId="0" xr:uid="{00000000-0006-0000-1000-000002000000}">
      <text>
        <r>
          <rPr>
            <b/>
            <sz val="9"/>
            <color indexed="81"/>
            <rFont val="Tahoma"/>
            <family val="2"/>
          </rPr>
          <t>user:</t>
        </r>
        <r>
          <rPr>
            <sz val="9"/>
            <color indexed="81"/>
            <rFont val="Tahoma"/>
            <family val="2"/>
          </rPr>
          <t xml:space="preserve">
Changed from ELH003 to ELO003</t>
        </r>
      </text>
    </comment>
    <comment ref="A70" authorId="0" shapeId="0" xr:uid="{00000000-0006-0000-1000-000003000000}">
      <text>
        <r>
          <rPr>
            <b/>
            <sz val="9"/>
            <color indexed="81"/>
            <rFont val="Tahoma"/>
            <family val="2"/>
          </rPr>
          <t>user:</t>
        </r>
        <r>
          <rPr>
            <sz val="9"/>
            <color indexed="81"/>
            <rFont val="Tahoma"/>
            <family val="2"/>
          </rPr>
          <t xml:space="preserve">
Changed from MLP001 to MSP01 in accordance with BP091 Tariff schedule</t>
        </r>
      </text>
    </comment>
    <comment ref="A71" authorId="0" shapeId="0" xr:uid="{00000000-0006-0000-1000-000004000000}">
      <text>
        <r>
          <rPr>
            <b/>
            <sz val="9"/>
            <color indexed="81"/>
            <rFont val="Tahoma"/>
            <family val="2"/>
          </rPr>
          <t>user:</t>
        </r>
        <r>
          <rPr>
            <sz val="9"/>
            <color indexed="81"/>
            <rFont val="Tahoma"/>
            <family val="2"/>
          </rPr>
          <t xml:space="preserve">
Changed from MLS001 to MSS01 in accordance with BP091 Tariff schedule</t>
        </r>
      </text>
    </comment>
    <comment ref="A72" authorId="0" shapeId="0" xr:uid="{00000000-0006-0000-1000-000005000000}">
      <text>
        <r>
          <rPr>
            <b/>
            <sz val="9"/>
            <color indexed="81"/>
            <rFont val="Tahoma"/>
            <family val="2"/>
          </rPr>
          <t>user:</t>
        </r>
        <r>
          <rPr>
            <sz val="9"/>
            <color indexed="81"/>
            <rFont val="Tahoma"/>
            <family val="2"/>
          </rPr>
          <t xml:space="preserve">
Changed from MLO001 to MSO01 in accordance with BP091 Tariff schedule</t>
        </r>
      </text>
    </comment>
    <comment ref="AF83" authorId="1" shapeId="0" xr:uid="{00000000-0006-0000-1000-000006000000}">
      <text>
        <r>
          <rPr>
            <b/>
            <sz val="9"/>
            <color indexed="81"/>
            <rFont val="Tahoma"/>
            <family val="2"/>
          </rPr>
          <t>Zoe Williams:</t>
        </r>
        <r>
          <rPr>
            <sz val="9"/>
            <color indexed="81"/>
            <rFont val="Tahoma"/>
            <family val="2"/>
          </rPr>
          <t xml:space="preserve">
Name changed</t>
        </r>
      </text>
    </comment>
    <comment ref="AF84" authorId="1" shapeId="0" xr:uid="{00000000-0006-0000-1000-000007000000}">
      <text>
        <r>
          <rPr>
            <b/>
            <sz val="9"/>
            <color indexed="81"/>
            <rFont val="Tahoma"/>
            <family val="2"/>
          </rPr>
          <t>Zoe Williams:</t>
        </r>
        <r>
          <rPr>
            <sz val="9"/>
            <color indexed="81"/>
            <rFont val="Tahoma"/>
            <family val="2"/>
          </rPr>
          <t xml:space="preserve">
Name changed</t>
        </r>
      </text>
    </comment>
    <comment ref="AF85" authorId="1" shapeId="0" xr:uid="{00000000-0006-0000-1000-000008000000}">
      <text>
        <r>
          <rPr>
            <b/>
            <sz val="9"/>
            <color indexed="81"/>
            <rFont val="Tahoma"/>
            <family val="2"/>
          </rPr>
          <t>Zoe Williams:</t>
        </r>
        <r>
          <rPr>
            <sz val="9"/>
            <color indexed="81"/>
            <rFont val="Tahoma"/>
            <family val="2"/>
          </rPr>
          <t xml:space="preserve">
Name changed</t>
        </r>
      </text>
    </comment>
    <comment ref="AF86" authorId="1" shapeId="0" xr:uid="{00000000-0006-0000-1000-000009000000}">
      <text>
        <r>
          <rPr>
            <b/>
            <sz val="9"/>
            <color indexed="81"/>
            <rFont val="Tahoma"/>
            <family val="2"/>
          </rPr>
          <t>Zoe Williams:</t>
        </r>
        <r>
          <rPr>
            <sz val="9"/>
            <color indexed="81"/>
            <rFont val="Tahoma"/>
            <family val="2"/>
          </rPr>
          <t xml:space="preserve">
Name changed</t>
        </r>
      </text>
    </comment>
    <comment ref="A91" authorId="1" shapeId="0" xr:uid="{00000000-0006-0000-1000-00000A000000}">
      <text>
        <r>
          <rPr>
            <b/>
            <sz val="9"/>
            <color indexed="81"/>
            <rFont val="Tahoma"/>
            <family val="2"/>
          </rPr>
          <t>Zoe Williams:</t>
        </r>
        <r>
          <rPr>
            <sz val="9"/>
            <color indexed="81"/>
            <rFont val="Tahoma"/>
            <family val="2"/>
          </rPr>
          <t xml:space="preserve">
Name changed</t>
        </r>
      </text>
    </comment>
    <comment ref="A92" authorId="1" shapeId="0" xr:uid="{00000000-0006-0000-1000-00000B000000}">
      <text>
        <r>
          <rPr>
            <b/>
            <sz val="9"/>
            <color indexed="81"/>
            <rFont val="Tahoma"/>
            <family val="2"/>
          </rPr>
          <t>Zoe Williams:</t>
        </r>
        <r>
          <rPr>
            <sz val="9"/>
            <color indexed="81"/>
            <rFont val="Tahoma"/>
            <family val="2"/>
          </rPr>
          <t xml:space="preserve">
Name changed</t>
        </r>
      </text>
    </comment>
    <comment ref="A93" authorId="1" shapeId="0" xr:uid="{00000000-0006-0000-1000-00000C000000}">
      <text>
        <r>
          <rPr>
            <b/>
            <sz val="9"/>
            <color indexed="81"/>
            <rFont val="Tahoma"/>
            <family val="2"/>
          </rPr>
          <t>Zoe Williams:</t>
        </r>
        <r>
          <rPr>
            <sz val="9"/>
            <color indexed="81"/>
            <rFont val="Tahoma"/>
            <family val="2"/>
          </rPr>
          <t xml:space="preserve">
Name changed</t>
        </r>
      </text>
    </comment>
    <comment ref="A94" authorId="1" shapeId="0" xr:uid="{00000000-0006-0000-1000-00000D000000}">
      <text>
        <r>
          <rPr>
            <b/>
            <sz val="9"/>
            <color indexed="81"/>
            <rFont val="Tahoma"/>
            <family val="2"/>
          </rPr>
          <t>Zoe Williams:</t>
        </r>
        <r>
          <rPr>
            <sz val="9"/>
            <color indexed="81"/>
            <rFont val="Tahoma"/>
            <family val="2"/>
          </rPr>
          <t xml:space="preserve">
Name changed</t>
        </r>
      </text>
    </comment>
  </commentList>
</comments>
</file>

<file path=xl/sharedStrings.xml><?xml version="1.0" encoding="utf-8"?>
<sst xmlns="http://schemas.openxmlformats.org/spreadsheetml/2006/main" count="21277" uniqueCount="1923">
  <si>
    <t>DEFINITIONS</t>
  </si>
  <si>
    <t>Posting Level</t>
  </si>
  <si>
    <t>Statement of Financial Performance</t>
  </si>
  <si>
    <t xml:space="preserve">Count </t>
  </si>
  <si>
    <t>STANDARD CHART OF ACCOUNTS</t>
  </si>
  <si>
    <t>REPORTING STRUCTURE</t>
  </si>
  <si>
    <t>Exchange Revenue:  Service Charges</t>
  </si>
  <si>
    <t xml:space="preserve">Sale of electricity by the municipality to the community.  </t>
  </si>
  <si>
    <t>Exchange Revenue:  Service Charges - Electricity</t>
  </si>
  <si>
    <t>Revenue on maintenance of appliances, wiring; piping or other installations on customers' premises. [NERSA Reporting Requirements]</t>
  </si>
  <si>
    <t xml:space="preserve">Exchange Revenue:  Service Charges - Electricity:  Appliance Maintenance </t>
  </si>
  <si>
    <t xml:space="preserve">Exchange Revenue:  Service Charges - Electricity:  Connection/Reconnection </t>
  </si>
  <si>
    <t>Exchange Revenue:  Service Charges - Electricity:  Connection/Reconnection - Change Circuit Breaker</t>
  </si>
  <si>
    <t>Fees charged for the installation of new meters.  [NERSA Regulatory Reporting Requirements]</t>
  </si>
  <si>
    <t>Exchange Revenue:  Service Charges - Electricity:  Connection/Reconnection - Connections New</t>
  </si>
  <si>
    <t>Special tariff for service connections used by housing in large developments (government schemes).   [NERSA Regulatory Reporting Requirements]</t>
  </si>
  <si>
    <t>Exchange Revenue:  Service Charges - Electricity:  Connection/Reconnection - Connections New:  Connection Fees Government Housing</t>
  </si>
  <si>
    <t>Service connections used by non-government housing. [NERSA Regulatory Reporting Requirements]</t>
  </si>
  <si>
    <t>Exchange Revenue:  Service Charges - Electricity:  Connection/Reconnection - Connections New:  Connection Fees Non-government Housing</t>
  </si>
  <si>
    <t>Fees charged for the disconnection and reconnection of meters.   [NERSA Regulatory Reporting Requirements]</t>
  </si>
  <si>
    <t>Exchange Revenue:  Service Charges - Electricity:  Connection/Reconnection - Disconnection/Reconnection Fees</t>
  </si>
  <si>
    <t>Fees charged for providing temporary electricity connections for exhibitions, sport events, etc.</t>
  </si>
  <si>
    <t>Exchange Revenue:  Service Charges - Electricity:  Connection/Reconnection - Temporary Connection Fee</t>
  </si>
  <si>
    <t>Fees collected from other services providers making use of Electricity Poles for other uses.</t>
  </si>
  <si>
    <t>Exchange Revenue:  Service Charges - Electricity:  Joint Pole Usage</t>
  </si>
  <si>
    <t>Exchange Revenue:  Service Charges - Electricity:  Meter Reading Fees</t>
  </si>
  <si>
    <t>Exchange Revenue:  Service Charges - Electricity: Sales</t>
  </si>
  <si>
    <t>This account should record all revenue resulting from the sale of electrical energy used by customers classified as agricultural/rural/farm dwellings.  Records should be maintained so that the quantity of electricity sold and the revenue received under each rate schedule is readily available.</t>
  </si>
  <si>
    <t>This account should record all revenue resulting from the sale of electricity energy used by customers classified as commercial conventional (single phase).  Records should be maintained so that the quantity of electricity sold and the revenue received under each rate schedule is readily available.</t>
  </si>
  <si>
    <t>Exchange Revenue:  Service Charges - Electricity:  Sales - Commercial Conventional (Single Phase)</t>
  </si>
  <si>
    <t>This account should record all revenue resulting from the sale of electrical energy used by customers classified as commercial conventional (3-phase).  Records should be maintained so that the quantity of electricity sold and the revenue received under each rate schedule is readily available.</t>
  </si>
  <si>
    <t>Exchange Revenue:  Service Charges - Electricity:  Sales - Commercial Conventional (3-Phase)</t>
  </si>
  <si>
    <t xml:space="preserve">This account should record all revenue resulting from the sale of electrical energy used by customers classified as commercial prepaid.  Records should be maintained so that the quantity of electricity sold and the revenue received under each rate schedule is readily available.  </t>
  </si>
  <si>
    <t>Exchange Revenue:  Service Charges - Electricity:  Sales - Commercial Prepaid</t>
  </si>
  <si>
    <t>This account should record the net billing for electricity supplied for low usage domestic (indigent/prepaid) purposes.  Records should be maintained so that the quantity of electricity sold and the revenue received under each rate schedule is readily available.</t>
  </si>
  <si>
    <t xml:space="preserve">Exchange Revenue:  Service Charges - Electricity:  Sales - Domestic Low </t>
  </si>
  <si>
    <t>Homelight is a suite of electricity tariffs that provides a subsidy to low-usage for single-phase residential supplies in urban and electrification areas.  Homelight 1 and 2 is any combination of appliances can be used at the same time as long as the capacity of all appliances does not exceed a maximum of 4200 W fore 20A limited supplies and 12500W for 60A limited supplies.</t>
  </si>
  <si>
    <t>Exchange Revenue:  Service Charges - Electricity:  Sales - Domestic Low:  Home light 1 20A</t>
  </si>
  <si>
    <t>Exchange Revenue:  Service Charges - Electricity:  Sales - Domestic Low:  Home light 1 60A</t>
  </si>
  <si>
    <t>Exchange Revenue:  Service Charges - Electricity:  Sales - Domestic Low:  Home light 2 20A</t>
  </si>
  <si>
    <t>Exchange Revenue:  Service Charges - Electricity:  Sales - Domestic Low:  Home light 2 60A</t>
  </si>
  <si>
    <t>This account should record the net billing for electricity supplied for low usage domestic (indigent/prepaid) purposes.  Records should be maintained so that the quantity of electricity sold and the revenue received under each rate schedule is readily available.  Homepower standard is the electricity tariff suitable for residential customers and low consumption supplies such as churches, schools, halls, clinics, old-age homes or similar supplies in urban areas with an NMD of up to 100 kva.</t>
  </si>
  <si>
    <t>Exchange Revenue:  Service Charges - Electricity:  Sales - Domestic High:</t>
  </si>
  <si>
    <t>Homepower 1 dual-phase 32 kVA (80A per phase) three phases 25 kVA (40 A per phase)</t>
  </si>
  <si>
    <t>Homepower 2 dual-phase 64 kVA (150 A per phase) three phases 50 kVA (80 A per phase)</t>
  </si>
  <si>
    <t>Exchange Revenue:  Service Charges - Electricity:  Sales - Domestic High:  Home power 2</t>
  </si>
  <si>
    <t>Homepower 3 dual-phase 100 kVA (225 A per phase) three phases 100 kVA (150 A per phase)</t>
  </si>
  <si>
    <t>Exchange Revenue:  Service Charges - Electricity:  Sales - Domestic High:  Home power 3</t>
  </si>
  <si>
    <t>Homepower 4 single-phase 16kVA (80A per phase)</t>
  </si>
  <si>
    <t>Homepower Bulk - Electricity tariff for residential bulk supplies &gt; 100 kVA, typically sectional title developments and multiple housing unit, in urban areas connected prior to 1 January 2004.</t>
  </si>
  <si>
    <t>Exchange Revenue:  Service Charges - Electricity:  Sales - Domestic High:  Home power Bulk</t>
  </si>
  <si>
    <t>This account should record all revenue resulting from the sale of electrical energy used by customers classified as industrial low-voltage.  Records should be maintained so the  quantity of electricity sold and the revenue received under each rate schedule is readily available.</t>
  </si>
  <si>
    <t>Exchange Revenue:  Service Charges - Electricity:  Sales - Industrial (400 Volts) (Low Voltage)</t>
  </si>
  <si>
    <t>This account should record all revenue resulting from the sale of electrical energy used by customers classified as industrial high-voltage.  Records should be maintained so that the quantity of electricity sold and the revenue received under each rate schedule is readily available.</t>
  </si>
  <si>
    <t>Exchange Revenue:  Service Charges - Electricity:  Sales - Industrial (11 000 Volts) (High Voltage)</t>
  </si>
  <si>
    <t>This account should record all revenues (tariff, non-conventional or non-tariff) for services and charges billed to affiliates, in accordance with the provisions of each Utility's policy on affiliate transactions as prescribed in RRM Volume 1.  These transactions are not specifically provided for in other accounts.  NOTE:  This account will be broken down by major revenue classifications per utility specific requirements.</t>
  </si>
  <si>
    <t>Exchange Revenue:  Service Charges - Electricity:  Sales - Miscellaneous Services Revenue:  Affiliates and Inter Affiliates</t>
  </si>
  <si>
    <t>This account should record both unbilled revenue adjustments and prior year billing adjustments.  Each adjustment should be completely described.</t>
  </si>
  <si>
    <t>Exchange Revenue:  Service Charges - Electricity:  Sales - Revenue Adjustment</t>
  </si>
  <si>
    <t>This account should record all revenue resulting from the sale of electrical energy used by customers classified under special/negotiated tariff arrangements.  Records should be maintained so that the quantity of electricity sold and the revenue received under each rate schedule is readily available.</t>
  </si>
  <si>
    <t>Exchange Revenue:  Service Charges - Electricity:  Sales - Special Negotiated Tariffs</t>
  </si>
  <si>
    <t xml:space="preserve">This account should record all revenue resulting from the sale of electrical energy used by customers classified as sports grounds/churches/holiday/old age homes.  Records should be maintained so that the quantity of electricity sold and the revenue received under each rate schedule is readily available. </t>
  </si>
  <si>
    <t>Exchange Revenue:  Service Charges - Electricity:  Sales - Sports Grounds/Churches/Holiday/Old-age homes</t>
  </si>
  <si>
    <t>This account should record all revenue resulting from the sale of electrical energy used for the lighting of streets and parks.</t>
  </si>
  <si>
    <t>Exchange Revenue:  Service Charges - Electricity:  Sales - Street Lighting</t>
  </si>
  <si>
    <t>This account should record all revenue resulting from the sale of electrical energy used for water pumps.  Records should be maintained so that the quantity of electricity sold and the revenue received under each rate schedule is readily available.</t>
  </si>
  <si>
    <t>Exchange Revenue:  Service Charges - Electricity:  Sales - Water pumps</t>
  </si>
  <si>
    <t>Yes</t>
  </si>
  <si>
    <t>N/a</t>
  </si>
  <si>
    <t>Various</t>
  </si>
  <si>
    <t>Note 32</t>
  </si>
  <si>
    <t>Service fees charge for changing/replacing circuit breakers.</t>
  </si>
  <si>
    <t>Exchange Revenue:  Service Charges - Electricity:  Sales - Domestic High:  Home power 1</t>
  </si>
  <si>
    <t>Exchange Revenue:  Service Charges - Electricity:  Sales - Domestic High:  Home power 4</t>
  </si>
  <si>
    <t>This group of accounts provide for the sale of electricity to third parties using the NERSA classification and includes availability charges.</t>
  </si>
  <si>
    <t>Summary</t>
  </si>
  <si>
    <t>A1</t>
  </si>
  <si>
    <t>A4</t>
  </si>
  <si>
    <t>SA2</t>
  </si>
  <si>
    <t>SA11</t>
  </si>
  <si>
    <t>SA12</t>
  </si>
  <si>
    <t>SA13</t>
  </si>
  <si>
    <t>SA18</t>
  </si>
  <si>
    <t>SA25</t>
  </si>
  <si>
    <t>SA27</t>
  </si>
  <si>
    <t>SA31</t>
  </si>
  <si>
    <t>Y</t>
  </si>
  <si>
    <t>A4 SA1</t>
  </si>
  <si>
    <t>SA1</t>
  </si>
  <si>
    <t>SA3</t>
  </si>
  <si>
    <t>Notes</t>
  </si>
  <si>
    <t>NERSA</t>
  </si>
  <si>
    <t>Function</t>
  </si>
  <si>
    <t>Acc Nr.</t>
  </si>
  <si>
    <t>Description</t>
  </si>
  <si>
    <t>Electricity</t>
  </si>
  <si>
    <t>NERSA Reporting Table</t>
  </si>
  <si>
    <t>Clarification pending from NERSA</t>
  </si>
  <si>
    <t>Wheeling is the transmission of electricity by an entity that does not own or directly use the electricity that it is transmitting.  Wheeling service being the use of the transmission facilities of one system to transmit power and energy by agreement of, and for, another system with a corresponding wheeling charge.</t>
  </si>
  <si>
    <t xml:space="preserve">This account should record revenues from network distribution charge that should not be included in sale/distribution/reticulation of electricity accounts.  </t>
  </si>
  <si>
    <t>Fees charge for connecting/reconnecting a new user or disconnect user to the water or electricity distribution network.  Reported as part of Total Other Income ito NERSA IS1:  Fees for changing, connecting or disconnecting service.  See Miscellaneous Service Revenue - Other [IS1].</t>
  </si>
  <si>
    <t>Fees collected from the  test water or electricity meters, special readings, call-out fees and off-cycle reads.</t>
  </si>
  <si>
    <t>Exchange Revenue:  Service Charges - Electricity:  Electricity Distribution Revenue for Services</t>
  </si>
  <si>
    <t>Exchange Revenue:  Service Charges - Electricity:  Notice Revenues</t>
  </si>
  <si>
    <t>Payments in lieu of notice revenues collected from customers.</t>
  </si>
  <si>
    <t>Exchange Revenue:  Service Charges - Electricity:  Meter Compliance Testing</t>
  </si>
  <si>
    <t xml:space="preserve">Fees gained from third parties for work done to complete meter compliance testing.  </t>
  </si>
  <si>
    <t xml:space="preserve">Exchange Revenue:  Service Charges - Electricity:  Temporary Service Plant </t>
  </si>
  <si>
    <t xml:space="preserve">Net credit or debit (cost less net salvage and less payment from customers) on closing of work orders for plant installed for temporary service of less than one year.  </t>
  </si>
  <si>
    <t>Project</t>
  </si>
  <si>
    <t>Other</t>
  </si>
  <si>
    <t>IS1</t>
  </si>
  <si>
    <t>Report</t>
  </si>
  <si>
    <t>Label</t>
  </si>
  <si>
    <t>Item</t>
  </si>
  <si>
    <t>Operating Revenue:  Service Charges</t>
  </si>
  <si>
    <t>0400</t>
  </si>
  <si>
    <t>Ancillary charges occur from those services necessary to support the transmission of energy from resources to loads while maintaining reliable operation of the transmission provider’s transmission system.  Ancillary services include black start service, non-spinning reserve service, regulation and frequent response service, replacement reserve service, spinning reserve service and voltage support service.</t>
  </si>
  <si>
    <t>Posting Level (Yes/No)</t>
  </si>
  <si>
    <t>Breakdown Allowed (Yes/No)</t>
  </si>
  <si>
    <t>AFS</t>
  </si>
  <si>
    <t>BRF</t>
  </si>
  <si>
    <t>National Treasury Return Forms [Statement of Financial Performance]</t>
  </si>
  <si>
    <t>Exchange Revenue:  Service Charges - Electricity:  Sales - Agricultural/Rural/Farm Dwellings Tariffs</t>
  </si>
  <si>
    <t>No</t>
  </si>
  <si>
    <t>VAT Status</t>
  </si>
  <si>
    <t>StdOut</t>
  </si>
  <si>
    <t>Notes on VAT Status and Reference</t>
  </si>
  <si>
    <t>VAT 419 Annexure B</t>
  </si>
  <si>
    <t>Exchange Revenue:  Service Charges - Electricity Distribution Revenue for Services:  Network Charges</t>
  </si>
  <si>
    <t>Exchange Revenue:  Service Charges - Electricity Distribution Revenue for Services:  Ancillary Charges</t>
  </si>
  <si>
    <t>Exchange Revenue:  Service Charges - Electricity Distribution Revenue for Services:  Losses</t>
  </si>
  <si>
    <t>Exchange Revenue:  Service Charges - Electricity Distribution Revenue for Services:  Electricity Services Incidental to Energy Sales</t>
  </si>
  <si>
    <t>All</t>
  </si>
  <si>
    <t>IR</t>
  </si>
  <si>
    <t>10</t>
  </si>
  <si>
    <t>11</t>
  </si>
  <si>
    <t>12</t>
  </si>
  <si>
    <t>13</t>
  </si>
  <si>
    <t>Application</t>
  </si>
  <si>
    <t>Exchange Revenue:  Service Charges - Electricity:  Sales - Domestic Low:  Prepaid</t>
  </si>
  <si>
    <t>Exchange Revenue:  Service Charges - Electricity:  Sales - Domestic High:  Prepaid</t>
  </si>
  <si>
    <t>Prepaid electricity.</t>
  </si>
  <si>
    <t>SEGMENT:  ITEM - REVENUE</t>
  </si>
  <si>
    <t>1</t>
  </si>
  <si>
    <t>3</t>
  </si>
  <si>
    <t>4</t>
  </si>
  <si>
    <t>5</t>
  </si>
  <si>
    <t>6</t>
  </si>
  <si>
    <t>7</t>
  </si>
  <si>
    <t>8</t>
  </si>
  <si>
    <t>9</t>
  </si>
  <si>
    <t>SCOA FOR MUNICS:  VERSION 5.1  (? 2014)</t>
  </si>
  <si>
    <t>Code Structure</t>
  </si>
  <si>
    <t>Principle</t>
  </si>
  <si>
    <t>2</t>
  </si>
  <si>
    <t>Provide detail to SCOA Technical Committee</t>
  </si>
  <si>
    <t xml:space="preserve">This group of accounts provides for the basic services delivered by municipalities.   </t>
  </si>
  <si>
    <t>000</t>
  </si>
  <si>
    <t>001</t>
  </si>
  <si>
    <t>002</t>
  </si>
  <si>
    <t>003</t>
  </si>
  <si>
    <t>004</t>
  </si>
  <si>
    <t>005</t>
  </si>
  <si>
    <t>006</t>
  </si>
  <si>
    <t>007</t>
  </si>
  <si>
    <t>008</t>
  </si>
  <si>
    <t>009</t>
  </si>
  <si>
    <t>010</t>
  </si>
  <si>
    <t>011</t>
  </si>
  <si>
    <t>012</t>
  </si>
  <si>
    <t>013</t>
  </si>
  <si>
    <t>014</t>
  </si>
  <si>
    <t>e060505b-a548-43a8-a378-e13a2baba875</t>
  </si>
  <si>
    <t>8849c3f5-55bf-4ad4-8163-542f07c5dc5d</t>
  </si>
  <si>
    <t>3cdf31fd-786a-480e-bf38-5ee6400c8429</t>
  </si>
  <si>
    <t>cdabca49-ecc1-4b4d-8cfa-da2ca5ef587d</t>
  </si>
  <si>
    <t>ca79d014-a3bf-4869-9937-99f5b4841fa4</t>
  </si>
  <si>
    <t>18123445-8b2e-48a5-a599-eb38b8b2c505</t>
  </si>
  <si>
    <t>c148d1f0-8493-4b5a-a63f-93b446eaa9e2</t>
  </si>
  <si>
    <t>36d97a84-3ec6-4991-afe3-21d8338685c1</t>
  </si>
  <si>
    <t>c7cf7ca3-97e8-4c72-a34b-c3e5c77275bc</t>
  </si>
  <si>
    <t>e3984c93-2b1a-4797-a0d6-61d439c16dbf</t>
  </si>
  <si>
    <t>d1555676-7781-4a0e-b8fd-a2d30aea7f7d</t>
  </si>
  <si>
    <t>1f11e730-6b3e-40e7-b771-01dec9363574</t>
  </si>
  <si>
    <t>87933de2-b138-4343-9d84-1385da0e216a</t>
  </si>
  <si>
    <t>b2978d92-de38-4f3a-8c1e-da1a30ee16ee</t>
  </si>
  <si>
    <t>6c129c3f-3086-4fe6-8f6f-7e1e8cc8ffbc</t>
  </si>
  <si>
    <t>a54d2d13-1693-4ccc-979f-cf59e2e5973b</t>
  </si>
  <si>
    <t>1332d335-3eac-4071-8320-b4fecc0731d4</t>
  </si>
  <si>
    <t>864a0647-13fb-4dd6-be51-6c14b0811198</t>
  </si>
  <si>
    <t>f2f7d547-9e2d-438f-80ca-770a59bcbcac</t>
  </si>
  <si>
    <t>bb942643-72a0-4789-9175-aab26afe8ef0</t>
  </si>
  <si>
    <t>920f4721-c889-4b75-bbf4-4b5653cc7709</t>
  </si>
  <si>
    <t>891a3b4a-13a2-41eb-8de6-3d4dbd2addd6</t>
  </si>
  <si>
    <t>803263a2-532a-4b57-a51b-130da229d4b8</t>
  </si>
  <si>
    <t>688267d4-ead3-400c-9dd8-aae5fc02154d</t>
  </si>
  <si>
    <t>204c9b0c-a6a7-4c22-b812-3d55cb1ed1bd</t>
  </si>
  <si>
    <t>982be2c3-93b5-48a1-bd78-56c6bc138f61</t>
  </si>
  <si>
    <t>72ad9d30-c8be-4e84-8d38-228c348057a6</t>
  </si>
  <si>
    <t>0051a881-9898-4297-8194-526c20907da1</t>
  </si>
  <si>
    <t>753a9394-1907-4fb9-9ee2-7ff8a2a57dd5</t>
  </si>
  <si>
    <t>120f6f74-4b7e-47dd-96c3-93f4921adee7</t>
  </si>
  <si>
    <t>05f99939-8709-4323-ad90-50530082aada</t>
  </si>
  <si>
    <t>2345276c-edc7-44a4-aece-3b77a65aa91d</t>
  </si>
  <si>
    <t>7f32c6dc-05de-43a2-ae90-de1615ac8eac</t>
  </si>
  <si>
    <t>e7b2cf47-ac8d-4a72-8bc2-79c7920e8253</t>
  </si>
  <si>
    <t>62e459ae-405d-40a3-b61c-129531a2bb53</t>
  </si>
  <si>
    <t>68f4c725-0527-4d8e-97a3-caec45c1123a</t>
  </si>
  <si>
    <t>8955829a-0fb6-41ab-b1f9-af29e5d5603a</t>
  </si>
  <si>
    <t>65845508-7f14-4558-a935-023d3e82b136</t>
  </si>
  <si>
    <t>07da2c2a-5280-4206-93c7-95aa7f054a9d</t>
  </si>
  <si>
    <t>9825ea71-7d75-4e90-81fc-1b41b6621c93</t>
  </si>
  <si>
    <t>ac03444b-7a8a-4d9a-91a5-b1a4fd1d8ce3</t>
  </si>
  <si>
    <t>8b28575b-2b31-4092-9bd7-381b8c762f3a</t>
  </si>
  <si>
    <t>491bc517-5c10-4d84-89dc-510e7607069a</t>
  </si>
  <si>
    <t>bc298523-5166-4c7a-bddd-07cea50ce474</t>
  </si>
  <si>
    <t>48c9cc8b-52d0-417d-a679-9ccd4879597d</t>
  </si>
  <si>
    <t>9cb3dc05-5bd3-42f7-ae50-d2fc0fcd0588</t>
  </si>
  <si>
    <t>112</t>
  </si>
  <si>
    <t>113</t>
  </si>
  <si>
    <t>114</t>
  </si>
  <si>
    <t>118</t>
  </si>
  <si>
    <t>119</t>
  </si>
  <si>
    <t>120</t>
  </si>
  <si>
    <t>121</t>
  </si>
  <si>
    <t>123</t>
  </si>
  <si>
    <t>124</t>
  </si>
  <si>
    <t>125</t>
  </si>
  <si>
    <t>126</t>
  </si>
  <si>
    <t>127</t>
  </si>
  <si>
    <t>S</t>
  </si>
  <si>
    <t>R</t>
  </si>
  <si>
    <t>SALE OF ELECTRICITY</t>
  </si>
  <si>
    <t>P</t>
  </si>
  <si>
    <t>ELECTRICITY: SALES - DOMESTIC LOW:MMM INDIG LD IBT INELSM</t>
  </si>
  <si>
    <t>SALE OF PREPAID ELECTRICITY</t>
  </si>
  <si>
    <t>ELEC SALES: COMMERC CONVEN SINGLE PHASE:MMM ROT BUSI LD FLAT RATE ELSMO5</t>
  </si>
  <si>
    <t>ELEC SALES: COMMERC CONVEN SINGLE PHASE:MMM ROT BUSI HD FLAT RATE EL0005</t>
  </si>
  <si>
    <t>ELEC SALES: AGRIC/RURAL/FARM DWEL TARIFF:MMM INDIG LD IBT (SUM) INELSM</t>
  </si>
  <si>
    <t>Exchange Revenue:  Service Charges - Electricity:  Sales - Agricultural/Rural/Farm Dwellings Tariffs Mangaung Indigent Low Demand IBT (Summer) INELSM</t>
  </si>
  <si>
    <t>SERVICE CHARGES</t>
  </si>
  <si>
    <t>H</t>
  </si>
  <si>
    <t>EXCHANGE REVENUE</t>
  </si>
  <si>
    <t>INCOME</t>
  </si>
  <si>
    <t>SCOA Short Description</t>
  </si>
  <si>
    <t>SCOA Description</t>
  </si>
  <si>
    <t>SCOA Mapping No</t>
  </si>
  <si>
    <t>Tariff Split</t>
  </si>
  <si>
    <t>Summer</t>
  </si>
  <si>
    <t>Winter</t>
  </si>
  <si>
    <t>Block 1 (1 - 350kWh)</t>
  </si>
  <si>
    <t>EL0001</t>
  </si>
  <si>
    <t>Comflex</t>
  </si>
  <si>
    <t>Elecflex 1</t>
  </si>
  <si>
    <t>Basic Charge</t>
  </si>
  <si>
    <t>ACC001</t>
  </si>
  <si>
    <t>ELK001</t>
  </si>
  <si>
    <t>ELHP01</t>
  </si>
  <si>
    <t>ELHS01</t>
  </si>
  <si>
    <t>ELHO01</t>
  </si>
  <si>
    <t>Elecflex 2</t>
  </si>
  <si>
    <t>ACC002</t>
  </si>
  <si>
    <t>ELK002</t>
  </si>
  <si>
    <t>ELHP02</t>
  </si>
  <si>
    <t>ELHS02</t>
  </si>
  <si>
    <t>ELHO02</t>
  </si>
  <si>
    <t>Elecflex 3</t>
  </si>
  <si>
    <t>ACC003</t>
  </si>
  <si>
    <t>ELK003</t>
  </si>
  <si>
    <t>Bulk Resell 2</t>
  </si>
  <si>
    <t>Bulk Resell 3</t>
  </si>
  <si>
    <t>ELK005</t>
  </si>
  <si>
    <t>ELHS05</t>
  </si>
  <si>
    <t>ELHO05</t>
  </si>
  <si>
    <t>Sport Stadiums on ToU</t>
  </si>
  <si>
    <t>MHP001</t>
  </si>
  <si>
    <t>MHS001</t>
  </si>
  <si>
    <t>MHO001</t>
  </si>
  <si>
    <t>kWh</t>
  </si>
  <si>
    <t>High</t>
  </si>
  <si>
    <t>Low</t>
  </si>
  <si>
    <t>Yearly</t>
  </si>
  <si>
    <t>Block 2 (&gt; 350kWh)</t>
  </si>
  <si>
    <t>IBT</t>
  </si>
  <si>
    <t>O</t>
  </si>
  <si>
    <t>PP flat business</t>
  </si>
  <si>
    <t>Tariff</t>
  </si>
  <si>
    <t>Rotary flat business</t>
  </si>
  <si>
    <t>Access</t>
  </si>
  <si>
    <t>MD</t>
  </si>
  <si>
    <t>Bulk Residential 2</t>
  </si>
  <si>
    <t>Bulk Residential 3</t>
  </si>
  <si>
    <t>Centlec Departmental on Tou</t>
  </si>
  <si>
    <t>Centlec Street Lights (BASED ON ACTUAL REVENUE 2013/2014)</t>
  </si>
  <si>
    <t>Total</t>
  </si>
  <si>
    <t>Prepayment</t>
  </si>
  <si>
    <t>Conventional</t>
  </si>
  <si>
    <t>FBE</t>
  </si>
  <si>
    <t>Streetlights</t>
  </si>
  <si>
    <t>Typ</t>
  </si>
  <si>
    <t>Votenumber</t>
  </si>
  <si>
    <t>Budget/OpenBal</t>
  </si>
  <si>
    <t>0000-00-2-10-1100</t>
  </si>
  <si>
    <t>MANGAUNG DOMESTIC HIGH WINTER</t>
  </si>
  <si>
    <t>ELSM01</t>
  </si>
  <si>
    <t>MANGAUNG DOMESTIC HIGH SUMMER</t>
  </si>
  <si>
    <t>INEL01</t>
  </si>
  <si>
    <t>MANGAUNG Indigent High Demand IBT(Winter)</t>
  </si>
  <si>
    <t>INELSM</t>
  </si>
  <si>
    <t>MANGAUNG Indigent Low Demand IBT(Summer)</t>
  </si>
  <si>
    <t>EL0005</t>
  </si>
  <si>
    <t>MANGAUNG ROTARY BUSINESS HIGH DEMAND FLAT RATE</t>
  </si>
  <si>
    <t>ELSM05</t>
  </si>
  <si>
    <t>MANGAUNG ROTARY BUSINESS LOW DEMAND FLAT RATE</t>
  </si>
  <si>
    <t>Exchange Revenue:  Service Charges - Electricity:  Sales - Commercial Conventional (3-Phase) N/A</t>
  </si>
  <si>
    <t>MANGAUNG Indigent Low Demand IBT</t>
  </si>
  <si>
    <t>Exchange Revenue:  Service Charges - Electricity:  Sales - Domestic Low:  Home light 1 20A - N/A</t>
  </si>
  <si>
    <t>Exchange Revenue:  Service Charges - Electricity:  Sales - Domestic Low:  Home light 1 60A N/A</t>
  </si>
  <si>
    <t>Exchange Revenue:  Service Charges - Electricity:  Sales - Domestic Low:  Home light 2 20A N/A</t>
  </si>
  <si>
    <t>Exchange Revenue:  Service Charges - Electricity:  Sales - Domestic Low:  Home light 2 60A N/A</t>
  </si>
  <si>
    <t>MANGAUNG Indigent High Demand IBT</t>
  </si>
  <si>
    <t>Exchange Revenue:  Service Charges - Electricity:  Sales - Domestic High:  Home power 1 - N/A</t>
  </si>
  <si>
    <t>Exchange Revenue:  Service Charges - Electricity:  Sales - Domestic High:  Home power 2 - N/A</t>
  </si>
  <si>
    <t>Exchange Revenue:  Service Charges - Electricity:  Sales - Domestic High:  Home power 3 - N/A</t>
  </si>
  <si>
    <t>Exchange Revenue:  Service Charges - Electricity:  Sales - Domestic High:  Home power 4 - N/A</t>
  </si>
  <si>
    <t>Exchange Revenue:  Service Charges - Electricity:  Sales - Domestic High:  Home power Bulk N/A</t>
  </si>
  <si>
    <t>MANGAUNG Elecflex 3 Access Charge</t>
  </si>
  <si>
    <t>ELHO03</t>
  </si>
  <si>
    <t>MANGAUNG Elecflex 3 High Demand Off-Peak</t>
  </si>
  <si>
    <t>ELHP03</t>
  </si>
  <si>
    <t>MANGAUNG Elecflex 3 High Demand Peak</t>
  </si>
  <si>
    <t>ELHS03</t>
  </si>
  <si>
    <t>MANGAUNG Elecflex 3 High Demand Standard</t>
  </si>
  <si>
    <t>MANGAUNG Elecflex 3 kVA</t>
  </si>
  <si>
    <t>ELO003</t>
  </si>
  <si>
    <t>MANGAUNG Elecflex 3 Low Demand Off-Peak</t>
  </si>
  <si>
    <t>ELP003</t>
  </si>
  <si>
    <t>MANGAUNG Elecflex 3 Low Demand Peak</t>
  </si>
  <si>
    <t>ELS003</t>
  </si>
  <si>
    <t>MANGAUNG Elecflex 3 Low Demand Standard</t>
  </si>
  <si>
    <t>Exchange Revenue:  Service Charges - Electricity:  Sales - Residential (400 Volts) (Low Voltage)</t>
  </si>
  <si>
    <t>ACC005</t>
  </si>
  <si>
    <t>MANGAUNG Bulk Resell 3 Access Charge</t>
  </si>
  <si>
    <t>MANGAUNG Bulk Resell 3 High Demand Off-Peak</t>
  </si>
  <si>
    <t>ELHP05</t>
  </si>
  <si>
    <t>MANGAUNG Bulk resell 3 High Demand Peak</t>
  </si>
  <si>
    <t>MANGAUNG Bulk Resell 3 High Demand Standard</t>
  </si>
  <si>
    <t>MANGAUNG Bulk Resell 3 kVA</t>
  </si>
  <si>
    <t>ELP005</t>
  </si>
  <si>
    <t>MANGAUNG Bulk Resell 3 Low Demand Peak</t>
  </si>
  <si>
    <t>ELO005</t>
  </si>
  <si>
    <t>MANGAUNG Bulk Resell 3 Low Demand Off-Peak</t>
  </si>
  <si>
    <t>ELS005</t>
  </si>
  <si>
    <t>MANGAUNG Bulk Resell 3 Low Demand Standard</t>
  </si>
  <si>
    <t>Exchange Revenue:  Service Charges - Electricity:  Sales - Residential (Bulk) 80-150A per phase (3 Phase) Domestic</t>
  </si>
  <si>
    <t>ELRHDO</t>
  </si>
  <si>
    <t>MANGAUNG Homeflex High Demand Off-Peak 3 Phase</t>
  </si>
  <si>
    <t>ELRHDP</t>
  </si>
  <si>
    <t>MANGAUNG Homeflex High Demand Peak 3 Phase</t>
  </si>
  <si>
    <t>ELRHDS</t>
  </si>
  <si>
    <t>MANGAUNG Homeflex High Demand Standard 3 Phase</t>
  </si>
  <si>
    <t>ELRLDO</t>
  </si>
  <si>
    <t>MANGAUNG Homeflex Low Demand Off-Peak 3 Phase</t>
  </si>
  <si>
    <t>ELRLDP</t>
  </si>
  <si>
    <t>MANGAUNG Homeflex Low Demand Peak 3 Phase</t>
  </si>
  <si>
    <t>ELRLDS</t>
  </si>
  <si>
    <t>MANGAUNG Homeflex Low Demand Standard 3 Phase</t>
  </si>
  <si>
    <t>ELROBC</t>
  </si>
  <si>
    <t>MANGAUNG Homeflex Service Charge</t>
  </si>
  <si>
    <t>Exchange Revenue:  Service Charges - Electricity:  Sales - Residential (Bulk) 80-150A per phase (1 Phase) Domestic</t>
  </si>
  <si>
    <t>ELREBC</t>
  </si>
  <si>
    <t>MANGAUNG Homeflex Servicwe Charge</t>
  </si>
  <si>
    <t>E1RHDO</t>
  </si>
  <si>
    <t>MANGAUNG Homeflex High Demand Off-Peak 1 Phase</t>
  </si>
  <si>
    <t>E1RHDP</t>
  </si>
  <si>
    <t>MANGAUNG Homeflex High Demand Peak 1 Phase</t>
  </si>
  <si>
    <t>E1RHDS</t>
  </si>
  <si>
    <t>MANGAUNG Homeflex High Demand Standard 1 Phase</t>
  </si>
  <si>
    <t>E1RLDO</t>
  </si>
  <si>
    <t>MANGAUNG Homeflex Low Demand Off-Peak 1 Phase</t>
  </si>
  <si>
    <t>E1RLDP</t>
  </si>
  <si>
    <t>MANGAUNG Homeflex Low Demand Peak 1 Phase</t>
  </si>
  <si>
    <t>E1RLDS</t>
  </si>
  <si>
    <t>MANGAUNG Homeflex Low Demand Standard 1 Phase</t>
  </si>
  <si>
    <t>Exchange Revenue:  Service Charges - Electricity:  Sales - Commercial (Bulk) 80-150A per phase (3 Phase)</t>
  </si>
  <si>
    <t>ELCHDO</t>
  </si>
  <si>
    <t>MANGAUNG Comflex Highg Demand Off-Peak 3 Phase</t>
  </si>
  <si>
    <t>ELCHDP</t>
  </si>
  <si>
    <t>MANGAUNG Comflex High Demand Peak 3 Phase</t>
  </si>
  <si>
    <t>ELCHDS</t>
  </si>
  <si>
    <t>MANGAUNG Comflex High Demand Standard 3 Phase</t>
  </si>
  <si>
    <t>ELCOBC</t>
  </si>
  <si>
    <t>MANGAUNG Comflex Service Charge 3 Phase</t>
  </si>
  <si>
    <t>ELCLDO</t>
  </si>
  <si>
    <t>MANGAUNG Comflex Low Demand Off-Peak 3 Phase</t>
  </si>
  <si>
    <t>ELCLDP</t>
  </si>
  <si>
    <t>MANGAUNG Comflex Low Demand Peak 3 Phase</t>
  </si>
  <si>
    <t>ELCLDS</t>
  </si>
  <si>
    <t>MANGAUNG Comflex Low Demand Standard 3 Phase</t>
  </si>
  <si>
    <t>Exchange Revenue:  Service Charges - Electricity:  Sales - Comemmercial (Bulk) 80-150A per phase (1 Phase)</t>
  </si>
  <si>
    <t>ELCEBC</t>
  </si>
  <si>
    <t>MANGAUNG Comflex Service Charge 1 Phase</t>
  </si>
  <si>
    <t>E1CLDP</t>
  </si>
  <si>
    <t>MANGAUNG Comflex Low Demand Peak 1 Phase</t>
  </si>
  <si>
    <t>E1CLDS</t>
  </si>
  <si>
    <t>MANGAUNG Comflex Low Demand Standard 1 Phase</t>
  </si>
  <si>
    <t>E1CLDO</t>
  </si>
  <si>
    <t>MANGAUNG Comflex Low Demand Off Peak 1 Phase</t>
  </si>
  <si>
    <t>E1CHDO</t>
  </si>
  <si>
    <t>MANGAUNG Comflex High Demand Off Peak 1 Phase</t>
  </si>
  <si>
    <t>E1CHDP</t>
  </si>
  <si>
    <t>MANGAUNG Comflex High Demand Peak 1 Phase</t>
  </si>
  <si>
    <t>E1CHDS</t>
  </si>
  <si>
    <t>MANGAUNG Comflex High Demand Standard 1 phase</t>
  </si>
  <si>
    <t>Exchange Revenue:  Service Charges - Electricity:  Sales - Industrial (11 000 Volts) (High Voltage) 500kVA and upwards</t>
  </si>
  <si>
    <t>MANGAUNG Elekflex 2 Access Charge</t>
  </si>
  <si>
    <t>MANGAUNG Elecflex 2 High Demand Off-Peak</t>
  </si>
  <si>
    <t>MANGAUNG Elecflex 2 High Demand Peak</t>
  </si>
  <si>
    <t>MANGAUNG Elecflex 2 High Demand Standard</t>
  </si>
  <si>
    <t>MANGAUNG Elecflex 2 kVA</t>
  </si>
  <si>
    <t>ELO002</t>
  </si>
  <si>
    <t>MANGAUNG Elecflex 2 Low Demand Off-Peak</t>
  </si>
  <si>
    <t>ELP002</t>
  </si>
  <si>
    <t>MANGAUNG Elecflex 2 Low Demand Peak</t>
  </si>
  <si>
    <t>ELS002</t>
  </si>
  <si>
    <t>MANGAUNG Elecflex 2 Low Demand Standard</t>
  </si>
  <si>
    <t>Exchange Revenue:  Service Charges - Electricity:  Sales - Residential (11 000 Volts) (High Voltage) 500kVA and upwards</t>
  </si>
  <si>
    <t>MANGAUNG Bulk Resell 3 Acess Charge</t>
  </si>
  <si>
    <t>MANGAUNG Bulk Resell 3 High Demand Peak</t>
  </si>
  <si>
    <t>MANGAUNG Elecflex 1 Access Charge</t>
  </si>
  <si>
    <t>MANGAUNG Elecflex 1 High Demand Off-Peak</t>
  </si>
  <si>
    <t>MANGAUNG Elecflex  1 High Demand Peak</t>
  </si>
  <si>
    <t>MANGAUNG Elecflex 1 High Demand Standard</t>
  </si>
  <si>
    <t>MANGAUNG Elecflex 1 kVA</t>
  </si>
  <si>
    <t>ELP001</t>
  </si>
  <si>
    <t>MANGAUNG Elecflex  1 Low Demand Off-peak</t>
  </si>
  <si>
    <t>MANGAUNG Elecflex 1 Low Demand Peak</t>
  </si>
  <si>
    <t>ELS001</t>
  </si>
  <si>
    <t>MANGAUNG Elecflex 1 Low Demand Standard</t>
  </si>
  <si>
    <t>Exchange Revenue:  Service Charges - Electricity:  Sales - Sports Grounds/Ngo's/Holiday/Old Age Homes</t>
  </si>
  <si>
    <t>CNHO01</t>
  </si>
  <si>
    <t>MANGAUNG CENTLEC ENERGY HIGH SEASON OFF-PEAK</t>
  </si>
  <si>
    <t>CNHP01</t>
  </si>
  <si>
    <t>MANGAUNG CENTLEC ENERGY HIGH SEASON PEAK</t>
  </si>
  <si>
    <t>CNHS01</t>
  </si>
  <si>
    <t>MANGAUNG CENTLEC ENERGY HIGH SEASON STANDARD</t>
  </si>
  <si>
    <t>CNO001</t>
  </si>
  <si>
    <t>MANGAUNG CENTLEC ENERGY LOW Demand OFF-PEAK</t>
  </si>
  <si>
    <t>CNP001</t>
  </si>
  <si>
    <t>MANGAUNG CENTLEC ENERGY LOW DEMAND PEAK</t>
  </si>
  <si>
    <t>CNS001</t>
  </si>
  <si>
    <t>MANGAUNG CENTLEC ENERGY LOW DEMAND STANDARD</t>
  </si>
  <si>
    <t>Exchange Revenue:  Service Charges - Electricity:  Sales - Departmental ToU</t>
  </si>
  <si>
    <t>MANGAUNG SPORT STADIUMS HIGH SEASON OFF-PEAK</t>
  </si>
  <si>
    <t>MANGAUNG SPORT STADIUMS HIGH SEASON PEAK</t>
  </si>
  <si>
    <t>MANGAUNG SPORT STADIUMS HIGH SEASON STANDARD</t>
  </si>
  <si>
    <t>MLS001</t>
  </si>
  <si>
    <t>MANGAUNG SPORT STADIUMS LOW SEASON STANDARD</t>
  </si>
  <si>
    <t>MLP001</t>
  </si>
  <si>
    <t>MANGAUNG SPORT STADIUMS LOW SEASON PEAK</t>
  </si>
  <si>
    <t>MLO001</t>
  </si>
  <si>
    <t>MANGAUNG SPORT STADIUMS LOW SEASON OFF-PEAK</t>
  </si>
  <si>
    <t>0000-00-2-10-1110</t>
  </si>
  <si>
    <t>Exchange Revenue:  Service Charges - Electricity:  Sales - Industrial Directly from Distribution Centre (High Voltage)</t>
  </si>
  <si>
    <t>8 Tariffs not on scoa</t>
  </si>
  <si>
    <t>2015/6 mSCOA BUDGET SUBMITTED ON 31 MARCH 2015</t>
  </si>
  <si>
    <t>2016/17</t>
  </si>
  <si>
    <t>2017/18</t>
  </si>
  <si>
    <t>SALE OF ELECTRICITY - CONVENTIONAL</t>
  </si>
  <si>
    <t xml:space="preserve">SALE OF ELECTRICITY - PREPAID </t>
  </si>
  <si>
    <t>SALE OF ELECTRICITY -  STREET LIGHTS</t>
  </si>
  <si>
    <t xml:space="preserve">  SALE OF ELECTRICITY - FREE SERVICES RECOVERABLE               </t>
  </si>
  <si>
    <t>ITEMS</t>
  </si>
  <si>
    <t xml:space="preserve">Ivaan </t>
  </si>
  <si>
    <t>Need on the Tariffs in Rands 12% increase</t>
  </si>
  <si>
    <t>Tariff Code</t>
  </si>
  <si>
    <t>Tariff Description</t>
  </si>
  <si>
    <t xml:space="preserve"> </t>
  </si>
  <si>
    <t>MSBC01</t>
  </si>
  <si>
    <t>MSO01</t>
  </si>
  <si>
    <t>MANGAUNG SPORT STADIUMS BASIC CHARGE</t>
  </si>
  <si>
    <t>MANGAUNG SPORTS LOW DEMAND OFF-PEAK</t>
  </si>
  <si>
    <t>N</t>
  </si>
  <si>
    <t>MANGAUNG STREETLIGHTS</t>
  </si>
  <si>
    <t>ELSLC1</t>
  </si>
  <si>
    <t>MANGAUNG SPORTS STADIUMS LOW DEMAND STANDARD</t>
  </si>
  <si>
    <t>MSS01</t>
  </si>
  <si>
    <t>MANGAUNG SPORTS STADIUMS LOW DEMAND PEAK</t>
  </si>
  <si>
    <t>MSP01</t>
  </si>
  <si>
    <t>MANGAUNG ELECFLEX 1-ENERGY LOW DEMAND OFF-PEAK</t>
  </si>
  <si>
    <t>ELO001</t>
  </si>
  <si>
    <t>ELO004</t>
  </si>
  <si>
    <t>MANGAUNG BULK RESIDENTIAL 2-HIGH DEMAND OFF-PEAK</t>
  </si>
  <si>
    <t>ELHO04</t>
  </si>
  <si>
    <t>MANGAUNG BULK RESIDENTIAL 2 - LOW DEMAND STANDARD</t>
  </si>
  <si>
    <t>ELS004</t>
  </si>
  <si>
    <t>MANGAUNG BULK RESIDENTIAL 2 - LOW DEMAND PEAK</t>
  </si>
  <si>
    <t>ELP004</t>
  </si>
  <si>
    <t>MANGAUNG BULK RESIDENTIAL 2 - LOW DEMAND OFF-PEAK</t>
  </si>
  <si>
    <t>MANGAUNG BULK RESIDENTIAL 2 - HIGH DEMAND STANDARD</t>
  </si>
  <si>
    <t>ELHS04</t>
  </si>
  <si>
    <t>MANGAUNG BULK RESIDENTIAL 2 - HIGH DEMAND PEAK</t>
  </si>
  <si>
    <t>ELHP04</t>
  </si>
  <si>
    <t>CENTLEC ENERGY LOW DEMAND STANDARD</t>
  </si>
  <si>
    <t>CENS01</t>
  </si>
  <si>
    <t>CENTLEC ENERGY LOW DEMAND PEAK</t>
  </si>
  <si>
    <t>CENP01</t>
  </si>
  <si>
    <t>CENTLEC ENERGY LOW DEMAND OFF - PEAK</t>
  </si>
  <si>
    <t>CENO01</t>
  </si>
  <si>
    <t>BUSINESS MANGAUNG LOW DEMAND FLAT RATE</t>
  </si>
  <si>
    <t>ELSM64</t>
  </si>
  <si>
    <t>ELSM08</t>
  </si>
  <si>
    <t>ELSM04</t>
  </si>
  <si>
    <t>BUSINESS MANGAUNG HIGH DEMAND FLAT RATE</t>
  </si>
  <si>
    <t>EL0008</t>
  </si>
  <si>
    <t>EL0004</t>
  </si>
  <si>
    <t>BULK RESIDENTIAL2-MAXIMUM DEMAND</t>
  </si>
  <si>
    <t>ELK004</t>
  </si>
  <si>
    <t>BULK RESIDENTIAL 2 - SERVICE CHARGE</t>
  </si>
  <si>
    <t>ACC004</t>
  </si>
  <si>
    <t>Jul</t>
  </si>
  <si>
    <t>Aug</t>
  </si>
  <si>
    <t>Sep</t>
  </si>
  <si>
    <t>Oct</t>
  </si>
  <si>
    <t>Nov</t>
  </si>
  <si>
    <t>Dec</t>
  </si>
  <si>
    <t>Jan</t>
  </si>
  <si>
    <t>Feb</t>
  </si>
  <si>
    <t>May</t>
  </si>
  <si>
    <t>Jun</t>
  </si>
  <si>
    <t>CODES Summer</t>
  </si>
  <si>
    <t>CODES Winter</t>
  </si>
  <si>
    <t>ELH003</t>
  </si>
  <si>
    <t>INELSM01</t>
  </si>
  <si>
    <t>PP IBT  Indigents</t>
  </si>
  <si>
    <t>Homeflex 3 Phase</t>
  </si>
  <si>
    <t>Homeflex 1 Phase</t>
  </si>
  <si>
    <t>Comflex 3 Phase</t>
  </si>
  <si>
    <t>Comflex 1 Phase</t>
  </si>
  <si>
    <t>Ma</t>
  </si>
  <si>
    <t>Ap</t>
  </si>
  <si>
    <t>Pepayment</t>
  </si>
  <si>
    <t>Steetlights</t>
  </si>
  <si>
    <t>PP IBT Indigents</t>
  </si>
  <si>
    <t>PP Flat Business</t>
  </si>
  <si>
    <t>Rotary Flat Business</t>
  </si>
  <si>
    <t>Sports Stadiums on ToU</t>
  </si>
  <si>
    <t>Description Summer</t>
  </si>
  <si>
    <t>Description Winter</t>
  </si>
  <si>
    <t>04</t>
  </si>
  <si>
    <t>03</t>
  </si>
  <si>
    <t>01</t>
  </si>
  <si>
    <t>0</t>
  </si>
  <si>
    <t>ELO022</t>
  </si>
  <si>
    <t>5050022101100</t>
  </si>
  <si>
    <t>0.000000</t>
  </si>
  <si>
    <t>0.00</t>
  </si>
  <si>
    <t>VATNAL</t>
  </si>
  <si>
    <t>NALEDI ELECFLEX 2-ENERGY HIGH DEMAND OFF-PEAK</t>
  </si>
  <si>
    <t>20130701</t>
  </si>
  <si>
    <t>ELHO22</t>
  </si>
  <si>
    <t>EL</t>
  </si>
  <si>
    <t>CENTLE</t>
  </si>
  <si>
    <t>NALEDI STREETLIGHTS</t>
  </si>
  <si>
    <t>ENSL01</t>
  </si>
  <si>
    <t>NALEDI STADIUMS ENERGY LOW DEMAND STANDARD</t>
  </si>
  <si>
    <t>NSS001</t>
  </si>
  <si>
    <t>NALEDI STADIUMS ENERGY LOW DEMAND OFF-PEAK</t>
  </si>
  <si>
    <t>NSO001</t>
  </si>
  <si>
    <t>NALEDI STADIUMS ENERGY HIGH DEMAND STANDARD</t>
  </si>
  <si>
    <t>NSHS01</t>
  </si>
  <si>
    <t>NSP001</t>
  </si>
  <si>
    <t>NALEDI STADIUMS ENERGY HIGH DEMAND PEAK</t>
  </si>
  <si>
    <t>NSHP01</t>
  </si>
  <si>
    <t>NALEDI STADIUMS ENERGY HIGH DEMAND OFF-PEAK</t>
  </si>
  <si>
    <t>NSHO01</t>
  </si>
  <si>
    <t>NALEDI SPORTS STADIUMS ENERGY LOW DEMAND PEAK</t>
  </si>
  <si>
    <t>NALEDI SPORTS STADIUMS -BASIC CHARGE</t>
  </si>
  <si>
    <t>NSBC01</t>
  </si>
  <si>
    <t>ELO914</t>
  </si>
  <si>
    <t>NALEDI HIGH DEMAND OFF-PEAK</t>
  </si>
  <si>
    <t>EHO914</t>
  </si>
  <si>
    <t>NALEDI ELECFLEX1-ENERGY LOW DEMAND PEAK</t>
  </si>
  <si>
    <t>ELP021</t>
  </si>
  <si>
    <t>ELS021</t>
  </si>
  <si>
    <t>NALEDI ELECFLEX1-ENERGY HIGH DEMAND STANDARD</t>
  </si>
  <si>
    <t>ELHS21</t>
  </si>
  <si>
    <t>ELO021</t>
  </si>
  <si>
    <t>NALEDI ELECFLEX1-ENERGY HIGH DEMAND OFF-PEAK</t>
  </si>
  <si>
    <t>ELHO21</t>
  </si>
  <si>
    <t>NALEDI ELECFLEX1 ENERGY LOW DEMAND STANDARD</t>
  </si>
  <si>
    <t>NALEDI ELECFLEX 3 ENERGY LOW DEMAND STANDARD</t>
  </si>
  <si>
    <t>ELS023</t>
  </si>
  <si>
    <t>NALEDI ELECFLEX 3 ENERGY LOW DEMAND PEAK</t>
  </si>
  <si>
    <t>ELP023</t>
  </si>
  <si>
    <t>NALEDI ELECFLEX 3 ENERGY LOW DEMAND OFF-PEAK</t>
  </si>
  <si>
    <t>ELO023</t>
  </si>
  <si>
    <t>NALEDI ELECFLEX 3 ENERGY HIGH DEMAND STANDARD</t>
  </si>
  <si>
    <t>ELHS23</t>
  </si>
  <si>
    <t>NALEDI ELECFLEX 3 ENERGY HIGH DEMAND PEAK</t>
  </si>
  <si>
    <t>ELHP23</t>
  </si>
  <si>
    <t>NALEDI ELECFLEX 3 ENERGY HIGH DEMAND OFF-PEAK</t>
  </si>
  <si>
    <t>ELHO23</t>
  </si>
  <si>
    <t>NALEDI ELECFLEX 3 -ACCESS CHARGE</t>
  </si>
  <si>
    <t>ACC023</t>
  </si>
  <si>
    <t>NALEDI ELECFLEX 2-MAXIMUM DEMAND KVA</t>
  </si>
  <si>
    <t>ELK022</t>
  </si>
  <si>
    <t>NALEDI ELECFLEX 2-ENERGY LOW DEMAND PEAK</t>
  </si>
  <si>
    <t>ELP022</t>
  </si>
  <si>
    <t>NALEDI ELECFLEX 2-ENERGY LOW DEMAND OFF-PEAK</t>
  </si>
  <si>
    <t>ELS022</t>
  </si>
  <si>
    <t>NALEDI ELECFLEX 2-ENERGY HIGH DEMAND STANDARD</t>
  </si>
  <si>
    <t>ELHS22</t>
  </si>
  <si>
    <t>NALEDI ELECFLEX 2-ENERGY HIGH DEMAND PEAK</t>
  </si>
  <si>
    <t>ELHP22</t>
  </si>
  <si>
    <t>NALEDI ELECFLEX 2 - ACCESS CHARGE</t>
  </si>
  <si>
    <t>ACC022</t>
  </si>
  <si>
    <t>NALEDI ELECFLEX 1-ENERGY LOW DEMAND OFF-PEAK</t>
  </si>
  <si>
    <t>NALEDI ELECFLEX 1-ACCESS CHARGE</t>
  </si>
  <si>
    <t>ACC021</t>
  </si>
  <si>
    <t>NALEDI ELECFLEX 1 -MAXIMUM DEMAND KVA</t>
  </si>
  <si>
    <t>ELK021</t>
  </si>
  <si>
    <t>NALEDI ELECFLEX 1 -ENERGY HIGH DEMAND PEAK</t>
  </si>
  <si>
    <t>ELHP21</t>
  </si>
  <si>
    <t>NALEDI ELCFLEX 2-ENERGY LOW DEMAND STANDARD</t>
  </si>
  <si>
    <t>NALEDI DOMESTIC LOW DEMAND IBT</t>
  </si>
  <si>
    <t>EL91S1</t>
  </si>
  <si>
    <t>NALEDI DOMESTIC</t>
  </si>
  <si>
    <t>NALEDI DOMESTIC HIGH DEMAND IBT</t>
  </si>
  <si>
    <t>EL9101</t>
  </si>
  <si>
    <t>NALEDI DEPARTMENTAL ENERGY LOW DEMAND STANDARD</t>
  </si>
  <si>
    <t>NALEDI DEPARTMENTAL ENERGY LOW DEMAND PEAK</t>
  </si>
  <si>
    <t>NALEDI DEPARTMENTAL ENERGY LOW DEMAND OFF-PEAK</t>
  </si>
  <si>
    <t>NALEDI DEPARTMENTAL ENERGY HIGH DEMAND STANDARD</t>
  </si>
  <si>
    <t>CEHS01</t>
  </si>
  <si>
    <t>NALEDI DEPARTMENTAL ENERGY HIGH DEMAND PEAK</t>
  </si>
  <si>
    <t>CEHP01</t>
  </si>
  <si>
    <t>NALEDI DEPARTMENTAL ENERGY HIGH DEMAND OFF-PEAK</t>
  </si>
  <si>
    <t>CEHO01</t>
  </si>
  <si>
    <t>NALEDI COMMFLEX LOW DEMAND STANDARD</t>
  </si>
  <si>
    <t>ENCLDS</t>
  </si>
  <si>
    <t>NALEDI COMMFLEX LOW DEMAND PEAK</t>
  </si>
  <si>
    <t>ENCLDP</t>
  </si>
  <si>
    <t>NALEDI COMMFLEX LOW DEMAND OFF-PEAK</t>
  </si>
  <si>
    <t>ENCLDO</t>
  </si>
  <si>
    <t>NALEDI COMMFLEX HIGH DEMAND STANDARD</t>
  </si>
  <si>
    <t>ENCHDS</t>
  </si>
  <si>
    <t>NALEDI COMMFLEX HIGH DEMAND OFF-PEAK</t>
  </si>
  <si>
    <t>ENCHDO</t>
  </si>
  <si>
    <t>NALEDI COMMFLEX HIGH  DEMAND PEAK</t>
  </si>
  <si>
    <t>ENCHDP</t>
  </si>
  <si>
    <t>NALEDI COMMFLEX BASIC CHARGE</t>
  </si>
  <si>
    <t>ENCEBC</t>
  </si>
  <si>
    <t>NALEDI BUSINESS LOW DEMAND FLAT RATE</t>
  </si>
  <si>
    <t>EL91S5</t>
  </si>
  <si>
    <t>NALEDI BUSINESS HIGH DEMAND FLAT RATE</t>
  </si>
  <si>
    <t>EL9105</t>
  </si>
  <si>
    <t>NALEDI BULK RESIDENTIAL 3-MAXIMUM DEMAND</t>
  </si>
  <si>
    <t>ELK915</t>
  </si>
  <si>
    <t>NALEDI BULK RESIDENTIAL 3-LOW DEMMAND STANDARD</t>
  </si>
  <si>
    <t>ELS915</t>
  </si>
  <si>
    <t>NALEDI BULK RESIDENTIAL 3-LOW DEMAND PEAK</t>
  </si>
  <si>
    <t>ELP915</t>
  </si>
  <si>
    <t>NALEDI BULK RESIDENTIAL 3-LOW DEMAND OFF-PEAK</t>
  </si>
  <si>
    <t>ELO915</t>
  </si>
  <si>
    <t>NALEDI BULK RESIDENTIAL 3-HIGH DEMAND STANDARD</t>
  </si>
  <si>
    <t>EHS915</t>
  </si>
  <si>
    <t>NALEDI BULK RESIDENTIAL 3-HIGH DEMAND PEAK</t>
  </si>
  <si>
    <t>EHP915</t>
  </si>
  <si>
    <t>NALEDI BULK RESIDENTIAL 3-HIGH DEMAND OFF-PEAK</t>
  </si>
  <si>
    <t>EHO915</t>
  </si>
  <si>
    <t>NALEDI BULK RESIDENTIAL 3-ACCESS CHARGE</t>
  </si>
  <si>
    <t>ACC915</t>
  </si>
  <si>
    <t>NALEDI BULK RESIDENTIAL 2-LOW DEMAND STANDARD</t>
  </si>
  <si>
    <t>ELS914</t>
  </si>
  <si>
    <t>NALEDI BULK RESIDENTIAL 2-LOW DEMAND PEAK</t>
  </si>
  <si>
    <t>ELP914</t>
  </si>
  <si>
    <t>NALEDI BULK RESIDENTIAL 2-LOW DEMAND OFF-PEAK</t>
  </si>
  <si>
    <t>NALEDI BULK RESIDENTIAL 2-HIGH DEMAND STANDARD</t>
  </si>
  <si>
    <t>EHS914</t>
  </si>
  <si>
    <t>NALEDI BULK RESIDENTIAL 2-HIGH DEMAND PEAK</t>
  </si>
  <si>
    <t>EHP914</t>
  </si>
  <si>
    <t>NALEDI BULK RESIDENTIAL 2-ACCESS CHARGE</t>
  </si>
  <si>
    <t>ACC914</t>
  </si>
  <si>
    <t>NALEDI BULK RESIDENTIAL 2 MAXIMUM DEMAND</t>
  </si>
  <si>
    <t>ELK914</t>
  </si>
  <si>
    <t>NAL ELECFLEX 3 MAXIMUM DEMAND KVA</t>
  </si>
  <si>
    <t>ELK023</t>
  </si>
  <si>
    <t>5050032101100</t>
  </si>
  <si>
    <t>VATMOH</t>
  </si>
  <si>
    <t>MOHOKARE STREETLIGHTS</t>
  </si>
  <si>
    <t>EMSL01</t>
  </si>
  <si>
    <t>MOHOKARE SPORTS STADIUMS ENERGY LOW DEMAND STANDAR</t>
  </si>
  <si>
    <t>MSS001</t>
  </si>
  <si>
    <t>MOHOKARE SPORTS STADIUMS - HIGH DEMAND STANDARD</t>
  </si>
  <si>
    <t>MSHS01</t>
  </si>
  <si>
    <t>MSP001</t>
  </si>
  <si>
    <t>MOHOKARE SPORTS STADIUMS - ENERGY HIGH DEM PEAK</t>
  </si>
  <si>
    <t>MSHP01</t>
  </si>
  <si>
    <t>MSO001</t>
  </si>
  <si>
    <t>MOHOKARE SPORTS STADIUMS - ENERGY HIGH DEM O-PEAK</t>
  </si>
  <si>
    <t>MSHO01</t>
  </si>
  <si>
    <t>MOHOKARE SPORTS STADIUM LOW DEMAND PEAK</t>
  </si>
  <si>
    <t>MOHOKARE SPORTS STADIUM LOW DEMAND OFF-PEAK</t>
  </si>
  <si>
    <t>MOHOKARE ELECFLEX1 -MAXIMUM EMAND KVA</t>
  </si>
  <si>
    <t>ELK031</t>
  </si>
  <si>
    <t>MOHOKARE ELECFLEX1 -ACCESS CHARGE</t>
  </si>
  <si>
    <t>ACC031</t>
  </si>
  <si>
    <t>MOHOKARE ELECFLEX 3 MAXIMUM DEMAND KVA</t>
  </si>
  <si>
    <t>ELK033</t>
  </si>
  <si>
    <t>MOHOKARE ELECFLEX 3 ENERGY LOW DEMAND STANDARD</t>
  </si>
  <si>
    <t>ELS033</t>
  </si>
  <si>
    <t>MOHOKARE ELECFLEX 3 ENERGY LOW DEMAND PEAK</t>
  </si>
  <si>
    <t>ELP033</t>
  </si>
  <si>
    <t>MOHOKARE ELECFLEX 3 ENERGY LOW DEMAND OFF-PEAK</t>
  </si>
  <si>
    <t>ELO033</t>
  </si>
  <si>
    <t>MOHOKARE ELECFLEX 3 ENERGY HIGH DEMAND STANDARD</t>
  </si>
  <si>
    <t>ELHS33</t>
  </si>
  <si>
    <t>MOHOKARE ELECFLEX 3 ENERGY HIGH DEMAND PEAK</t>
  </si>
  <si>
    <t>ELHP33</t>
  </si>
  <si>
    <t>MOHOKARE ELECFLEX 3 ENERGY HIGH DEMAND OFF-PEAK</t>
  </si>
  <si>
    <t>ELHO33</t>
  </si>
  <si>
    <t>MOHOKARE ELECFLEX 3 -ACCESS CHARGE</t>
  </si>
  <si>
    <t>ACC033</t>
  </si>
  <si>
    <t>MOHOKARE ELECFLEX 2-MAXIMUM DEMAND KVA</t>
  </si>
  <si>
    <t>ELK032</t>
  </si>
  <si>
    <t>MOHOKARE ELECFLEX 2-ENERGY LOW DEMAND STANDARD</t>
  </si>
  <si>
    <t>ELS032</t>
  </si>
  <si>
    <t>MOHOKARE ELECFLEX 2-ENERGY LOW DEMAND PEAK</t>
  </si>
  <si>
    <t>ELP032</t>
  </si>
  <si>
    <t>MOHOKARE ELECFLEX 2-ENERGY LOW DEMAND OFF-PEAK</t>
  </si>
  <si>
    <t>ELO032</t>
  </si>
  <si>
    <t>MOHOKARE ELECFLEX 2-ENERGY HIGH DEMAND STANDARD</t>
  </si>
  <si>
    <t>ELHS32</t>
  </si>
  <si>
    <t>MOHOKARE ELECFLEX 2-ENERGY HIGH DEMAND PEAK</t>
  </si>
  <si>
    <t>ELHP32</t>
  </si>
  <si>
    <t>MOHOKARE ELECFLEX 2-ENERGY HIGH DEMAND OFF-PEAK</t>
  </si>
  <si>
    <t>ELHO32</t>
  </si>
  <si>
    <t>MOHOKARE ELECFLEX 2 -ACCESS CHARGE</t>
  </si>
  <si>
    <t>ACC032</t>
  </si>
  <si>
    <t>MOHOKARE ELECFLEX 1 ENERGY LOW DEMAND OFF-PEAK</t>
  </si>
  <si>
    <t>ELO031</t>
  </si>
  <si>
    <t>ELS031</t>
  </si>
  <si>
    <t>MOHOKARE ELECFLEX 1 ENERGY HIGH DEMAND STANDARD</t>
  </si>
  <si>
    <t>ELHS31</t>
  </si>
  <si>
    <t>ELP031</t>
  </si>
  <si>
    <t>MOHOKARE ELECFLEX 1 ENERGY HIGH DEMAND PEAK</t>
  </si>
  <si>
    <t>ELHP31</t>
  </si>
  <si>
    <t>MOHOKARE ELECFLEX 1 ENERGY HIGH DEMAND OFF-PEAK</t>
  </si>
  <si>
    <t>ELHO31</t>
  </si>
  <si>
    <t>MOHOKARE ELECFLEX 1 - ENERGY LOW DEMAND STANDARD</t>
  </si>
  <si>
    <t>MOHOKARE ELECFLEX 1 - ENERGY LOW DEMAND PEAK</t>
  </si>
  <si>
    <t>MOHOKARE DOMESTIC LOW DEMAND</t>
  </si>
  <si>
    <t>EL92S1</t>
  </si>
  <si>
    <t>MOHOKARE DOMESTIC HIGH DEMAND</t>
  </si>
  <si>
    <t>EL9201</t>
  </si>
  <si>
    <t>CEMP01</t>
  </si>
  <si>
    <t>MOHOKARE DEPARTMENTAL ENERGY HIGH DEMAND PEAK</t>
  </si>
  <si>
    <t>CMHP01</t>
  </si>
  <si>
    <t>MOHOKARE DEPARMENTAL ENERGY LOW DEMAND STANDARD</t>
  </si>
  <si>
    <t>CEMS01</t>
  </si>
  <si>
    <t>MOHOKARE DEPARMENTAL ENERGY LOW DEMAND PEAK</t>
  </si>
  <si>
    <t>MOHOKARE DEPARMENTAL ENERGY LOW DEMAND OFF-PEAK</t>
  </si>
  <si>
    <t>CEMO01</t>
  </si>
  <si>
    <t>MOHOKARE DEPARMENTAL ENERGY HIGH DEMAND STANDARD</t>
  </si>
  <si>
    <t>CMHS01</t>
  </si>
  <si>
    <t>MOHOKARE DEPARMENTAL ENERGY HIGH DEMAND OFF-PEAK</t>
  </si>
  <si>
    <t>CMHO01</t>
  </si>
  <si>
    <t>MOHOKARE COMMFLEX LOW DEMAND STANDARD</t>
  </si>
  <si>
    <t>EMCLDS</t>
  </si>
  <si>
    <t>MOHOKARE COMMFLEX LOW DEMAND PEAK</t>
  </si>
  <si>
    <t>EMCLDP</t>
  </si>
  <si>
    <t>MOHOKARE COMMFLEX LOW DEMAND OFF-PEAK</t>
  </si>
  <si>
    <t>EMCLDO</t>
  </si>
  <si>
    <t>MOHOKARE COMMFLEX HIGH DEMAND STANDARD</t>
  </si>
  <si>
    <t>EMCHDS</t>
  </si>
  <si>
    <t>MOHOKARE COMMFLEX HIGH DEMAND PEAK</t>
  </si>
  <si>
    <t>EMCHDP</t>
  </si>
  <si>
    <t>MOHOKARE COMMFLEX HIGH DEMAND OFF-PEAK</t>
  </si>
  <si>
    <t>EMCHDO</t>
  </si>
  <si>
    <t>MOHOKARE COMMFLEX BASIC CHARGE</t>
  </si>
  <si>
    <t>EMCEBC</t>
  </si>
  <si>
    <t>MOHOKARE BUSNIESS LOW DEMAND FLAT RATE</t>
  </si>
  <si>
    <t>EL92S5</t>
  </si>
  <si>
    <t>MOHOKARE BUSINESS HIGH DEMAND FLAT RATE</t>
  </si>
  <si>
    <t>EL9205</t>
  </si>
  <si>
    <t>MOHOKARE BULK RESIDENTIAL 3-MAXIMUM DEMAND</t>
  </si>
  <si>
    <t>ELK924</t>
  </si>
  <si>
    <t>MOHOKARE BULK RESIDENTIAL 3-LOW DEMAND OFF-PEAK</t>
  </si>
  <si>
    <t>ELO924</t>
  </si>
  <si>
    <t>ELS924</t>
  </si>
  <si>
    <t>MOHOKARE BULK RESIDENTIAL 3-HIGH DEMAND STANDARD</t>
  </si>
  <si>
    <t>EHS924</t>
  </si>
  <si>
    <t>ELP924</t>
  </si>
  <si>
    <t>MOHOKARE BULK RESIDENTIAL 3-HIGH DEMAND PEAK</t>
  </si>
  <si>
    <t>EHP924</t>
  </si>
  <si>
    <t>MOHOKARE BULK RESIDENTIAL 3-ACCESS CHARGE</t>
  </si>
  <si>
    <t>ACC924</t>
  </si>
  <si>
    <t>MOHOKARE BULK RESIDENTIAL 3- LOW DEMAND STANDARD</t>
  </si>
  <si>
    <t>MOHOKARE BULK RESIDENTIAL 3- LOW DEMAND PEAK</t>
  </si>
  <si>
    <t>MOHOKARE BULK RESIDENTIAL 3 HIGH DEMAND OFF-PEAK</t>
  </si>
  <si>
    <t>EHO924</t>
  </si>
  <si>
    <t>MOHOKARE BULK RESIDENTIAL 2-LOW DEMAND STANDARD</t>
  </si>
  <si>
    <t>ELS925</t>
  </si>
  <si>
    <t>MOHOKARE BULK RESIDENTIAL 2-LOW DEMAND PEAK</t>
  </si>
  <si>
    <t>ELP925</t>
  </si>
  <si>
    <t>MOHOKARE BULK RESIDENTIAL 2-LOW DEMAND OFF-PEAK</t>
  </si>
  <si>
    <t>ELO925</t>
  </si>
  <si>
    <t>MOHOKARE BULK RESIDENTIAL 2-HIGH DEMAND STANDARD</t>
  </si>
  <si>
    <t>EHS925</t>
  </si>
  <si>
    <t>MOHOKARE BULK RESIDENTIAL 2-HIGH DEMAND PEAK</t>
  </si>
  <si>
    <t>EHP925</t>
  </si>
  <si>
    <t>MOHOKARE BULK RESIDENTIAL 2-ACCESS CHARGE</t>
  </si>
  <si>
    <t>ACC925</t>
  </si>
  <si>
    <t>MOHOKARE BULK RESIDENTIAL 2 MAXIMUM DEMAND</t>
  </si>
  <si>
    <t>ELK925</t>
  </si>
  <si>
    <t>MOHOKARE BULK RESIDENTIAL 2 HIGH DEMAND OFF-PEAK</t>
  </si>
  <si>
    <t>EHO925</t>
  </si>
  <si>
    <t>5012042101100</t>
  </si>
  <si>
    <t>VATEL</t>
  </si>
  <si>
    <t>MANGAUNG SPORTS STADIUMS HIGH DEMAND STANDARD</t>
  </si>
  <si>
    <t>MANGAUNG SPORTS STADIUMS HIGH DEMAND PEAK</t>
  </si>
  <si>
    <t>MANGAUNG SPORTS STADIUMS HIGH DEMAND OFF-PEAK</t>
  </si>
  <si>
    <t>MANGAUNG INDIGENT LOW - FREE BASIC ELECTRICITY</t>
  </si>
  <si>
    <t>MANGAUNG INDIGENT HIGH - FREE BASIC ELECTRICITY</t>
  </si>
  <si>
    <t>MANGAUNG HOMEFLEX THREE PH LOW DEMAND STANDARD</t>
  </si>
  <si>
    <t>MANGAUNG HOMEFLEX THREE PH LOW DEMAND PEAK</t>
  </si>
  <si>
    <t>MANGAUNG HOMEFLEX THREE PH LOW DEMAND OFF-PEAK</t>
  </si>
  <si>
    <t>MANGAUNG HOMEFLEX THREE PH HIGH DEMAND STANDARD</t>
  </si>
  <si>
    <t>MANGAUNG HOMEFLEX THREE PH HIGH DEMAND PEAK</t>
  </si>
  <si>
    <t>MANGAUNG HOMEFLEX THREE PH HIGH DEMAND OFF-PEAK</t>
  </si>
  <si>
    <t>MANGAUNG HOMEFLEX SINGLE PH LOW DEMAND STANDARD</t>
  </si>
  <si>
    <t>MANGAUNG HOMEFLEX SINGLE PH LOW DEMAND OFF-PEAK</t>
  </si>
  <si>
    <t>MANGAUNG HOMEFLEX SINGLE PH LOW DEMAND  PEAK</t>
  </si>
  <si>
    <t>MANGAUNG HOMEFLEX SINGLE PH HIGH DEMAND STANDARD</t>
  </si>
  <si>
    <t>MANGAUNG HOMEFLEX SINGLE PH HIGH DEMAND PEAK</t>
  </si>
  <si>
    <t>MANGAUNG HOMEFLEX SINGLE PH HIGH DEMAND OFF-PEAK</t>
  </si>
  <si>
    <t>MANGAUNG HOMEFLEX BASIC CHARGE-SINGLE PHASE</t>
  </si>
  <si>
    <t>MANGAUNG HOMEFLEX BASIC CHARGE-3 PHASE</t>
  </si>
  <si>
    <t>MANGAUNG ELECFLEX 3-ENERGY LOW DEMAND STANDARD</t>
  </si>
  <si>
    <t>MANGAUNG ELECFLEX 3-ENERGY LOW DEMAND PEAK</t>
  </si>
  <si>
    <t>MANGAUNG ELECFLEX 3-ENERGY LOW DEMAND OFF-PEAK</t>
  </si>
  <si>
    <t>MANGAUNG ELECFLEX 3-ENERGY HIGH DEMAND STANDARD</t>
  </si>
  <si>
    <t>MANGAUNG ELECFLEX 3-ENERGY HIGH DEMAND PEAK</t>
  </si>
  <si>
    <t>MANGAUNG ELECFLEX 3-ENERGY HIGH DEMAND OFF PEAK</t>
  </si>
  <si>
    <t>MANGAUNG ELECFLEX 3 MAXIMUM DEMAND KVA</t>
  </si>
  <si>
    <t>MANGAUNG ELECFLEX 3 ACCESS CHARGE</t>
  </si>
  <si>
    <t>MANGAUNG ELECFLEX 2-ENERGY LOW DEMAND STANDARD</t>
  </si>
  <si>
    <t>MANGAUNG ELECFLEX 2-ENERGY LOW DEMAND PEAK</t>
  </si>
  <si>
    <t>MANGAUNG ELECFLEX 2-ENERGY LOW DEMAND OFF-PEAK</t>
  </si>
  <si>
    <t>MANGAUNG ELECFLEX 2-ENERGY HIGH DEMAND STANDARD</t>
  </si>
  <si>
    <t>MANGAUNG ELECFLEX 2-ENERGY HIGH DEMAND PEAK</t>
  </si>
  <si>
    <t>MANGAUNG ELECFLEX 2- SERVICE CHARGE</t>
  </si>
  <si>
    <t>MANGAUNG ELECFLEX 2 ACCESS CHARGE</t>
  </si>
  <si>
    <t>MANGAUNG ELECFLEX 2 - ENERGY HIGH DEMAND OFF-PEAK</t>
  </si>
  <si>
    <t>MANGAUNG ELECFLEX 1-ENERGY LOW DEMAND STANDARD</t>
  </si>
  <si>
    <t>MANGAUNG ELECFLEX 1-ENERGY LOW DEMAND PEAK</t>
  </si>
  <si>
    <t>MANGAUNG ELECFLEX 1-ENERGY HIGH DEMAND STANDARD</t>
  </si>
  <si>
    <t>MANGAUNG ELECFLEX 1-ENERGY HIGH DEMAND PEAK</t>
  </si>
  <si>
    <t>MANGAUNG ELECFLEX 1-ENERGY HIGH DEMAND OFF PEAK</t>
  </si>
  <si>
    <t>MANGAUNG ELECFLEX 1- SERVICE CHARGE</t>
  </si>
  <si>
    <t>MANGAUNG ELECFLEX 1 - ACCESS CHARGE</t>
  </si>
  <si>
    <t>MANGAUNG COMMFLEX THREE PH LOW DEMAND STANDARD</t>
  </si>
  <si>
    <t>MANGAUNG COMMFLEX THREE PH LOW DEMAND PEAK</t>
  </si>
  <si>
    <t>MANGAUNG COMMFLEX THREE PH LOW DEMAND OFF-PEAK</t>
  </si>
  <si>
    <t>MANGAUNG COMMFLEX THREE PH HIGH DEMAND STANDARD</t>
  </si>
  <si>
    <t>MANGAUNG COMMFLEX THREE PH HIGH DEMAND PEAK</t>
  </si>
  <si>
    <t>MANGAUNG COMMFLEX THREE PH HIGH DEMAND OFF-PEAK</t>
  </si>
  <si>
    <t>MANGAUNG COMMFLEX SINGLE PHASE HIGH DEMAND OFF-PEA</t>
  </si>
  <si>
    <t>MANGAUNG COMMFLEX SINGLE PH LOW DEMAND STANDARD</t>
  </si>
  <si>
    <t>MANGAUNG COMMFLEX SINGLE PH LOW DEMAND PEAK</t>
  </si>
  <si>
    <t>MANGAUNG COMMFLEX SINGLE PH LOW DEMAND OFF-PEAK</t>
  </si>
  <si>
    <t>MANGAUNG COMMFLEX SINGLE PH HIGH DEMAND STANDARD</t>
  </si>
  <si>
    <t>MANGAUNG COMMFLEX SINGLE PH HIGH DEMAND PEAK</t>
  </si>
  <si>
    <t>MANGAUNG COMMFLEX BASIC CHARGE-SINGLE PHASE</t>
  </si>
  <si>
    <t>MANGAUNG COMMFLEX BASIC CHARGE-3 PHASE</t>
  </si>
  <si>
    <t>MANGAUNG BULK RESIDENTIAL 3 - LOW DEMAND STANDARD</t>
  </si>
  <si>
    <t>MANGAUNG BULK RESIDENTIAL 3 - LOW DEMAND PEAK</t>
  </si>
  <si>
    <t>MANGAUNG BULK RESIDENTIAL 3 - LOW DEMAND OFF-PEAK</t>
  </si>
  <si>
    <t>MANGAUNG BULK RESIDENTIAL 3 - HIGH DEMAND STANDARD</t>
  </si>
  <si>
    <t>MANGAUNG BULK RESIDENTIAL 3 - HIGH DEMAND PEAK</t>
  </si>
  <si>
    <t>MANGAUNG BULK RESIDENTIAL 3 - HIGH DEMAND OFF-PEAK</t>
  </si>
  <si>
    <t>5050012101100</t>
  </si>
  <si>
    <t>VATKOP</t>
  </si>
  <si>
    <t>KOPANONG STREET LIGHT</t>
  </si>
  <si>
    <t>EKSC01</t>
  </si>
  <si>
    <t>KSP001</t>
  </si>
  <si>
    <t>KOPANONG STADIUMS -ENERGY HIGH DEMAND PEAK</t>
  </si>
  <si>
    <t>KSHP01</t>
  </si>
  <si>
    <t>KOPANONG SPORTS STADIUMS -ENERGY LOW DEMAND STAND</t>
  </si>
  <si>
    <t>KSS001</t>
  </si>
  <si>
    <t>KOPANONG SPORTS STADIUMS -ENERGY LOW DEMAND PEAK</t>
  </si>
  <si>
    <t>KOPANONG SPORTS STADIUMS -ENERGY LOW DEMAND OFF-PE</t>
  </si>
  <si>
    <t>KSO001</t>
  </si>
  <si>
    <t>KOPANONG SPORTS STADIUMS -ENERGY HIGH DEMAND STAND</t>
  </si>
  <si>
    <t>KSHS01</t>
  </si>
  <si>
    <t>KOPANONG SPORTS STADIUMS -ENERGY HIGH DEMAND OFF-</t>
  </si>
  <si>
    <t>KSHO01</t>
  </si>
  <si>
    <t>KOPANONG SPORTS STADIUMS BASIC CHARGE</t>
  </si>
  <si>
    <t>KSBC01</t>
  </si>
  <si>
    <t>KOPANONG ELECFLEX 3 MAXIMUM DEMAND KVA</t>
  </si>
  <si>
    <t>ELK013</t>
  </si>
  <si>
    <t>KOPANONG ELECFLEX 3 ENERGY LOW DEMAND STANDARD</t>
  </si>
  <si>
    <t>ELS013</t>
  </si>
  <si>
    <t>KOPANONG ELECFLEX 3 ENERGY LOW DEMAND PEAK</t>
  </si>
  <si>
    <t>ELP013</t>
  </si>
  <si>
    <t>KOPANONG ELECFLEX 3 ENERGY LOW DEMAND OFF-PEAK</t>
  </si>
  <si>
    <t>ELO013</t>
  </si>
  <si>
    <t>KOPANONG ELECFLEX 3 ENERGY HIGH DEMAND STANDARD</t>
  </si>
  <si>
    <t>ELHS13</t>
  </si>
  <si>
    <t>KOPANONG ELECFLEX 3 ENERGY HIGH DEMAND PEAK</t>
  </si>
  <si>
    <t>ELHP13</t>
  </si>
  <si>
    <t>KOPANONG ELECFLEX 3 ENERGY HIGH DEMAND OFF-PEAK</t>
  </si>
  <si>
    <t>ELHO13</t>
  </si>
  <si>
    <t>KOPANONG ELECFLEX 3 ACCESS CHARGE</t>
  </si>
  <si>
    <t>ACC013</t>
  </si>
  <si>
    <t>KOPANONG ELECFLEX 2 ENERGY LOW DEMAND PEAK</t>
  </si>
  <si>
    <t>ELP012</t>
  </si>
  <si>
    <t>KOPANONG ELECFLEX 2 ENERGY LOW DEMAND OFF-PEAK</t>
  </si>
  <si>
    <t>ELO012</t>
  </si>
  <si>
    <t>KOPANONG ELECFLEX 2 ENERGY HIGH DEMAND PEAK</t>
  </si>
  <si>
    <t>ELHP12</t>
  </si>
  <si>
    <t>KOPANONG ELECFLEX 2 ENERGY HIGH DEMAND OFF-PEAK</t>
  </si>
  <si>
    <t>ELHO12</t>
  </si>
  <si>
    <t>KOPANONG ELECFLEX 2 - MAXIMUM DEMAND KVA</t>
  </si>
  <si>
    <t>ELK012</t>
  </si>
  <si>
    <t>KOPANONG ELECFLEX 2 - ACCESS CHARGE</t>
  </si>
  <si>
    <t>ACC012</t>
  </si>
  <si>
    <t>KOPANONG ELECFLEX 1-ENERGY LOW DEMAND STANDARD</t>
  </si>
  <si>
    <t>ELS011</t>
  </si>
  <si>
    <t>KOPANONG ELECFLEX 1-ENERGY LOW DEMAND PEAK</t>
  </si>
  <si>
    <t>ELP011</t>
  </si>
  <si>
    <t>ELO011</t>
  </si>
  <si>
    <t>KOPANONG ELECFLEX 1-ENERGY HIGH OFF-PEAK</t>
  </si>
  <si>
    <t>ELHO11</t>
  </si>
  <si>
    <t>KOPANONG ELECFLEX 1-ACCESS CHARGE</t>
  </si>
  <si>
    <t>ACC011</t>
  </si>
  <si>
    <t>KOPANONG ELECFLEX 1 -MAXIMUM DEMAND KVA</t>
  </si>
  <si>
    <t>ELK011</t>
  </si>
  <si>
    <t>KOPANONG DEPARTMENTAL ENERGY LOW DEMAND STANDARD</t>
  </si>
  <si>
    <t>CEKS01</t>
  </si>
  <si>
    <t>KOPANONG DEPARTMENTAL ENERGY LOW DEMAND PEAK</t>
  </si>
  <si>
    <t>CEKP01</t>
  </si>
  <si>
    <t>KOPANONG DEPARTMENTAL ENERGY LOW DEMAND OFF-PEAK</t>
  </si>
  <si>
    <t>CEKO01</t>
  </si>
  <si>
    <t>KOPANONG DEPARTMENTAL ENERGY HIGH DEMAND STANDARD</t>
  </si>
  <si>
    <t>CKHS01</t>
  </si>
  <si>
    <t>KOPANONG DEPARTMENTAL ENERGY HIGH DEMAND PEAK</t>
  </si>
  <si>
    <t>CKHP01</t>
  </si>
  <si>
    <t>KOPANONG COMMFLEX LOW DEMAND STANDARD</t>
  </si>
  <si>
    <t>EKCLDS</t>
  </si>
  <si>
    <t>KOPANONG COMMFLEX LOW DEMAND PEAK</t>
  </si>
  <si>
    <t>EKCLDP</t>
  </si>
  <si>
    <t>KOPANONG COMMFLEX LOW DEMAND OFF-PEAK</t>
  </si>
  <si>
    <t>EKCLDO</t>
  </si>
  <si>
    <t>KOPANONG COMMFLEX HIGH DEMAND STANDARD</t>
  </si>
  <si>
    <t>EKCHDS</t>
  </si>
  <si>
    <t>KOPANONG COMMFLEX HIGH DEMAND PEAK</t>
  </si>
  <si>
    <t>EKCHDP</t>
  </si>
  <si>
    <t>KOPANONG COMMFLEX HIGH DEMAND OFF-PEAK</t>
  </si>
  <si>
    <t>EKCHDO</t>
  </si>
  <si>
    <t>KOPANONG COMMFLEX BASIC CHARGE</t>
  </si>
  <si>
    <t>EKCEBC</t>
  </si>
  <si>
    <t>KOPANONG BULK RESIDENTIAL 3-LOW DEMAND STANDARD</t>
  </si>
  <si>
    <t>ELS905</t>
  </si>
  <si>
    <t>KOPANONG BULK RESIDENTIAL 3-LOW DEMAND PEAK</t>
  </si>
  <si>
    <t>ELP905</t>
  </si>
  <si>
    <t>KOPANONG BULK RESIDENTIAL 3-LOW DEMAND OFF-PEAK</t>
  </si>
  <si>
    <t>ELO905</t>
  </si>
  <si>
    <t>KOPANONG BULK RESIDENTIAL 3-HIGH DEMAND STANDARD</t>
  </si>
  <si>
    <t>EHS905</t>
  </si>
  <si>
    <t>KOPANONG BULK RESIDENTIAL 3-HIGH DEMAND PEAK</t>
  </si>
  <si>
    <t>EHP905</t>
  </si>
  <si>
    <t>KOPANONG BULK RESIDENTIAL 3-HIGH DEMAND OFF-PEAK</t>
  </si>
  <si>
    <t>EHO905</t>
  </si>
  <si>
    <t>KOPANONG BULK RESIDENTIAL 3-ACCESS CHARGE</t>
  </si>
  <si>
    <t>AC9005</t>
  </si>
  <si>
    <t>KOPANONG BULK RESIDENTIAL 3 MAXIMUM DEMAND</t>
  </si>
  <si>
    <t>ELK905</t>
  </si>
  <si>
    <t>KOPANONG BULK RESIDENTIAL 2-MAXIMUM DEMAND</t>
  </si>
  <si>
    <t>ELK904</t>
  </si>
  <si>
    <t>KOPANONG BULK RESIDENTIAL 2-LOW DEMAND STANDARD</t>
  </si>
  <si>
    <t>ELS904</t>
  </si>
  <si>
    <t>KOPANONG BULK RESIDENTIAL 2-LOW DEMAND PEAK</t>
  </si>
  <si>
    <t>ELP904</t>
  </si>
  <si>
    <t>KOPANONG BULK RESIDENTIAL 2-LOW DEMAND OFF-PEAK</t>
  </si>
  <si>
    <t>ELO904</t>
  </si>
  <si>
    <t>KOPANONG BULK RESIDENTIAL 2-HIGH DEMAND STANDARD</t>
  </si>
  <si>
    <t>EHS904</t>
  </si>
  <si>
    <t>KOPANONG BULK RESIDENTIAL 2-HIGH DEMAND PEAK</t>
  </si>
  <si>
    <t>EHP904</t>
  </si>
  <si>
    <t>KOPANONG BULK RESIDENTIAL 2-HIGH DEMAND OFF-PEAK</t>
  </si>
  <si>
    <t>EHO904</t>
  </si>
  <si>
    <t>KOPANONG BULK RESIDENTIAL 2-ACCESS CHARGE</t>
  </si>
  <si>
    <t>AC9004</t>
  </si>
  <si>
    <t>KOP ELECFLEX 2-ENERGY LOW DEMAND STANDARD</t>
  </si>
  <si>
    <t>ELS012</t>
  </si>
  <si>
    <t>KOP ELECFLEX 2-ENERGY HIGH DEMAND STANDARD</t>
  </si>
  <si>
    <t>ELHS12</t>
  </si>
  <si>
    <t>HOMEFLEX-NALEDI LOW DEMAND STANDARD</t>
  </si>
  <si>
    <t>ENRLDS</t>
  </si>
  <si>
    <t>HOMEFLEX-NALEDI LOW DEMAND PEAK</t>
  </si>
  <si>
    <t>ENRLDP</t>
  </si>
  <si>
    <t>HOMEFLEX-NALEDI LOW DEMAND OFF-PEAK</t>
  </si>
  <si>
    <t>ENRLDO</t>
  </si>
  <si>
    <t>HOMEFLEX-NALEDI HIGH DEMAND STANDARD</t>
  </si>
  <si>
    <t>ENRHDS</t>
  </si>
  <si>
    <t>HOMEFLEX-NALEDI HIGH DEMAND PEAK</t>
  </si>
  <si>
    <t>ENRHDP</t>
  </si>
  <si>
    <t>HOMEFLEX-NALEDI HIGH DEMAND OFF-PEAK</t>
  </si>
  <si>
    <t>ENRHDO</t>
  </si>
  <si>
    <t>HOMEFLEX-KOPANONG LOW DEMAND PEAK</t>
  </si>
  <si>
    <t>EKRLDP</t>
  </si>
  <si>
    <t>EKRLDS</t>
  </si>
  <si>
    <t>HOMEFLEX-KOPANONG HIGH DEMAND STANDARD</t>
  </si>
  <si>
    <t>EKRHDS</t>
  </si>
  <si>
    <t>HOMEFLEX-KOPANONG HIGH DEMAND PEAK</t>
  </si>
  <si>
    <t>EKRHDP</t>
  </si>
  <si>
    <t>EKRLDO</t>
  </si>
  <si>
    <t>HOMEFLEX-KOPANONG HIGH DEMAND OFF-PEAK</t>
  </si>
  <si>
    <t>EKRHDO</t>
  </si>
  <si>
    <t>HOMEFLEX NALEDI BASIC CHARGE</t>
  </si>
  <si>
    <t>ENREBC</t>
  </si>
  <si>
    <t>HOMEFLEX KOPANONG LOW DEMAND STANDARD</t>
  </si>
  <si>
    <t>HOMEFLEX KOPANONG LOW DEMAND OFF-PEAK</t>
  </si>
  <si>
    <t>HOMEFLEX KOPANONG BASIC CHARGE</t>
  </si>
  <si>
    <t>EKREBC</t>
  </si>
  <si>
    <t>HOMEFLEX - MOHOKARE LOW DEMAND STANDARD</t>
  </si>
  <si>
    <t>EMRLDS</t>
  </si>
  <si>
    <t>HOMEFLEX - MOHOKARE LOW DEMAND PEAK</t>
  </si>
  <si>
    <t>EMRLDP</t>
  </si>
  <si>
    <t>HOMEFLEX - MOHOKARE LOW DEMAND OFF-PEAK</t>
  </si>
  <si>
    <t>EMRLDO</t>
  </si>
  <si>
    <t>HOMEFLEX - MOHOKARE HIGH DEMAND STANDARD</t>
  </si>
  <si>
    <t>EMRHDS</t>
  </si>
  <si>
    <t>HOMEFLEX - MOHOKARE HIGH DEMAND PEAK</t>
  </si>
  <si>
    <t>EMRHDP</t>
  </si>
  <si>
    <t>HOMEFLEX - MOHOKARE HIGH DEMAND OFF-PEAK</t>
  </si>
  <si>
    <t>EMRHDO</t>
  </si>
  <si>
    <t>HOMEFLEX - MOHOKARE BASIC CHARGE</t>
  </si>
  <si>
    <t>EMREBC</t>
  </si>
  <si>
    <t>DOMESTIC MANGAUNG LOW DEMAND IBT</t>
  </si>
  <si>
    <t>ELSM60</t>
  </si>
  <si>
    <t>ELSM03</t>
  </si>
  <si>
    <t>DOMESTIC MANGAUNG HIGH DEMAND IBT</t>
  </si>
  <si>
    <t>EL0060</t>
  </si>
  <si>
    <t>EL0003</t>
  </si>
  <si>
    <t>DOMESTIC KOPANONG HOMEPOWER LOW DEMAND</t>
  </si>
  <si>
    <t>EL9SM1</t>
  </si>
  <si>
    <t>DOMESTIC KOPANONG HOMEPOWER</t>
  </si>
  <si>
    <t>EL9001</t>
  </si>
  <si>
    <t>CENTLEC ENERGY HIGH DEMAND STANDARD</t>
  </si>
  <si>
    <t>CENTLEC ENERGY HIGH DEMAND PEAK</t>
  </si>
  <si>
    <t>CENTLEC ENERGY HIGH DEMAND OFF-PEAK</t>
  </si>
  <si>
    <t>ELS921</t>
  </si>
  <si>
    <t>CENTLEC DEPARTMENTAL MOHOKARE HIGH DEMAND</t>
  </si>
  <si>
    <t>EL9211</t>
  </si>
  <si>
    <t>BUSINESS KOPANONG LOW DEMAND FLAT RATE</t>
  </si>
  <si>
    <t>EL9SM5</t>
  </si>
  <si>
    <t>BUSINESS KOPANONG HIGH DEMAND FLAT RATE</t>
  </si>
  <si>
    <t>EL9005</t>
  </si>
  <si>
    <t>BULK RESIDENTIAL 3 - ACCESS CHARGE</t>
  </si>
  <si>
    <t>BULK RESIDENTAL 3 - MAXIMUM DEMAND</t>
  </si>
  <si>
    <t xml:space="preserve"> KOPANONG ELECFLEX 1-ENERGY LOW DEMAND OFF-PEAK</t>
  </si>
  <si>
    <t xml:space="preserve"> KOPANONG ELECFLEX 1-ENERGY HIGH DEMAND STANDARD</t>
  </si>
  <si>
    <t>ELHS11</t>
  </si>
  <si>
    <t xml:space="preserve"> KOPANONG ELECFLEX 1-ENERGY HIGH DEMAND PEAK</t>
  </si>
  <si>
    <t>ELHP11</t>
  </si>
  <si>
    <t xml:space="preserve"> EL_SUR_DISC_PERC </t>
  </si>
  <si>
    <t xml:space="preserve"> EL_FREE_SCALE </t>
  </si>
  <si>
    <t xml:space="preserve"> EL_KVA_LIMIT </t>
  </si>
  <si>
    <t xml:space="preserve"> EL_KVKW_RATE </t>
  </si>
  <si>
    <t xml:space="preserve"> EL_KVA_RATE </t>
  </si>
  <si>
    <t xml:space="preserve"> EL_LIMIT </t>
  </si>
  <si>
    <t xml:space="preserve"> EL_RATE </t>
  </si>
  <si>
    <t xml:space="preserve"> EL_STEP </t>
  </si>
  <si>
    <t xml:space="preserve"> EL_SWITCH_CONS_LIMIT </t>
  </si>
  <si>
    <t xml:space="preserve"> EL_OFFPEAK_TAR_SWITCH </t>
  </si>
  <si>
    <t xml:space="preserve"> EL_PEAK_TAR_IND </t>
  </si>
  <si>
    <t xml:space="preserve"> EL_INTERIM_AMOUNT </t>
  </si>
  <si>
    <t xml:space="preserve"> EL_MAIN_SURCH_PERC </t>
  </si>
  <si>
    <t xml:space="preserve"> EL_MAIN_SURCH_VOTE </t>
  </si>
  <si>
    <t xml:space="preserve"> EL_MAX_AMOUNT </t>
  </si>
  <si>
    <t xml:space="preserve"> EL_PREPAID_YORN </t>
  </si>
  <si>
    <t xml:space="preserve"> EL_ADD_SERV_FLAT </t>
  </si>
  <si>
    <t xml:space="preserve"> EL_NETWORK_CHARGE </t>
  </si>
  <si>
    <t xml:space="preserve"> EL_SURC_AMT </t>
  </si>
  <si>
    <t xml:space="preserve"> EL_LVOLT_SURCH_DISC </t>
  </si>
  <si>
    <t xml:space="preserve"> EL_GROSS_SURCH_DISC </t>
  </si>
  <si>
    <t xml:space="preserve"> EL_BULK_SURCH_DISC </t>
  </si>
  <si>
    <t xml:space="preserve"> EL_UNIT_SURCH_DISC </t>
  </si>
  <si>
    <t xml:space="preserve"> EL_AMPS_VARIABLE </t>
  </si>
  <si>
    <t xml:space="preserve"> EL_AMPS_FIXED </t>
  </si>
  <si>
    <t xml:space="preserve"> EL_ADD_SERV </t>
  </si>
  <si>
    <t xml:space="preserve"> EL_ADD_SERV_VOTE </t>
  </si>
  <si>
    <t xml:space="preserve"> EL_ADD_MIN </t>
  </si>
  <si>
    <t xml:space="preserve"> EL_MIN_AMOUNT </t>
  </si>
  <si>
    <t xml:space="preserve"> EL_ALLOC_CODE </t>
  </si>
  <si>
    <t xml:space="preserve"> EL_VAT_CODE </t>
  </si>
  <si>
    <t xml:space="preserve"> EL_LINE_INC_VOTE </t>
  </si>
  <si>
    <t xml:space="preserve"> EL_LINE_LOSS </t>
  </si>
  <si>
    <t xml:space="preserve"> EL_EXP_VOTE </t>
  </si>
  <si>
    <t xml:space="preserve"> EL_DEBITS </t>
  </si>
  <si>
    <t xml:space="preserve"> EL_APPROVED </t>
  </si>
  <si>
    <t xml:space="preserve"> EL_TAR_TYPE </t>
  </si>
  <si>
    <t xml:space="preserve"> EL_GENERAL_DESCRIP </t>
  </si>
  <si>
    <t xml:space="preserve"> EL_TAR_CODE_DESCR </t>
  </si>
  <si>
    <t xml:space="preserve"> EL_UTIL_IND </t>
  </si>
  <si>
    <t xml:space="preserve"> EL_EFFECT_DATE </t>
  </si>
  <si>
    <t xml:space="preserve"> EL_TAR_CODE </t>
  </si>
  <si>
    <t xml:space="preserve"> EL_TARIFF_TYPE </t>
  </si>
  <si>
    <t xml:space="preserve">EL_MUNICIPAL_ID </t>
  </si>
  <si>
    <t xml:space="preserve">Appliance Maintenance </t>
  </si>
  <si>
    <t>Consolidated Budget Summary:  Financial Performance - Service Charges</t>
  </si>
  <si>
    <t>Revenue by Source:  Service Charges - Electricity Revenue</t>
  </si>
  <si>
    <t>Consolidated Budgeted Financial Performance (Revenue and Expenditure( by Standard Classification:  Expenditure - Standards</t>
  </si>
  <si>
    <t>Revenue Items:  Service Charges - Electricity Revenue  #Total Service Charges - Electricity Revenue</t>
  </si>
  <si>
    <t>[0400]  Service Charges</t>
  </si>
  <si>
    <t xml:space="preserve">Connection/Reconnection </t>
  </si>
  <si>
    <t>Change Circuit Breaker</t>
  </si>
  <si>
    <t>Connections New</t>
  </si>
  <si>
    <t>Government Housing</t>
  </si>
  <si>
    <t>Non-government Housing</t>
  </si>
  <si>
    <t>Disconnection/Reconnection Fees</t>
  </si>
  <si>
    <t>Temporary Connection Fee</t>
  </si>
  <si>
    <t>Joint Pole Usage</t>
  </si>
  <si>
    <t>Meter Compliance Testing</t>
  </si>
  <si>
    <t>Meter Reading Fees</t>
  </si>
  <si>
    <t>Notice Revenues</t>
  </si>
  <si>
    <t xml:space="preserve">Temporary Service Plant </t>
  </si>
  <si>
    <t>Electricity Sales</t>
  </si>
  <si>
    <t>Agricultural/Rural/Farm Dwellings Tariffs</t>
  </si>
  <si>
    <t>Commercial Conventional (Single Phase)</t>
  </si>
  <si>
    <t>Commercial Conventional (3-Phase)</t>
  </si>
  <si>
    <t>Commercial Prepaid</t>
  </si>
  <si>
    <t xml:space="preserve">Domestic Low </t>
  </si>
  <si>
    <t>Home light 1 20A</t>
  </si>
  <si>
    <t>Home light 1 60A</t>
  </si>
  <si>
    <t>Home light 2 20A</t>
  </si>
  <si>
    <t>Home light 2 60A</t>
  </si>
  <si>
    <t>Prepaid</t>
  </si>
  <si>
    <t>Domestic High</t>
  </si>
  <si>
    <t>Home power 1</t>
  </si>
  <si>
    <t>Home power 2</t>
  </si>
  <si>
    <t>Home power 3</t>
  </si>
  <si>
    <t>Home power 4</t>
  </si>
  <si>
    <t>Home power Bulk</t>
  </si>
  <si>
    <t>Industrial (400 Volts) (Low Voltage)</t>
  </si>
  <si>
    <t>Industrial (11 000 Volts) (High Voltage)</t>
  </si>
  <si>
    <t>Miscellaneous Services Revenue Affiliates and Inter Affiliates</t>
  </si>
  <si>
    <t>Revenue Adjustment</t>
  </si>
  <si>
    <t>Special Negotiated Tariffs</t>
  </si>
  <si>
    <t>Sports Grounds/Churches/Holiday/Old-age homes</t>
  </si>
  <si>
    <t>Street Lighting</t>
  </si>
  <si>
    <t>Water pumps</t>
  </si>
  <si>
    <t>Electricity Distribution Revenue for Services</t>
  </si>
  <si>
    <t>Network Charges</t>
  </si>
  <si>
    <t>Ancillary Charges</t>
  </si>
  <si>
    <t>Losses</t>
  </si>
  <si>
    <t>Electricity Services Incidental to Energy Sales</t>
  </si>
  <si>
    <t>mSCOA  VERSION 5.3  [Released April 2015]</t>
  </si>
  <si>
    <t>GUID</t>
  </si>
  <si>
    <t>LINK TO FUNCTION not updated to Version 5.3</t>
  </si>
  <si>
    <t>Link to BRF</t>
  </si>
  <si>
    <t>IYR</t>
  </si>
  <si>
    <t>Community and Social Service</t>
  </si>
  <si>
    <t>Environmental Protection</t>
  </si>
  <si>
    <t>Executive and Council</t>
  </si>
  <si>
    <t>Finance and Administration</t>
  </si>
  <si>
    <t>Health</t>
  </si>
  <si>
    <t>Housing</t>
  </si>
  <si>
    <t>Internal Audit</t>
  </si>
  <si>
    <t>Planning and Development</t>
  </si>
  <si>
    <t>Public Safety</t>
  </si>
  <si>
    <t>Road Transport</t>
  </si>
  <si>
    <t>Sport and Recreation</t>
  </si>
  <si>
    <t>Waste Management</t>
  </si>
  <si>
    <t>Waste Water Management</t>
  </si>
  <si>
    <t>Water</t>
  </si>
  <si>
    <t>Applicability</t>
  </si>
  <si>
    <t>Core Function</t>
  </si>
  <si>
    <t>Non-core</t>
  </si>
  <si>
    <t>A2 &amp; A2A</t>
  </si>
  <si>
    <t>SA12a&amp;b</t>
  </si>
  <si>
    <t>SA13a</t>
  </si>
  <si>
    <t>OSA</t>
  </si>
  <si>
    <t>Aged Care, Home Assistance and Transport Facilities</t>
  </si>
  <si>
    <t>Cemetaries and Crematoriums</t>
  </si>
  <si>
    <t>Child Care Facilities</t>
  </si>
  <si>
    <t>Community Halls and Facilities</t>
  </si>
  <si>
    <t>Libraries and Archives</t>
  </si>
  <si>
    <t>Museums and Art Galleries</t>
  </si>
  <si>
    <t>Other Community:  Animal Care</t>
  </si>
  <si>
    <t>Other Community:  Literacy Programmes</t>
  </si>
  <si>
    <t>Other Social:  Theatres</t>
  </si>
  <si>
    <t>Other Social:  Zoo's</t>
  </si>
  <si>
    <t>Agricultural</t>
  </si>
  <si>
    <t>Animal Control and Diseases</t>
  </si>
  <si>
    <t>Archives</t>
  </si>
  <si>
    <t>Cultural Matters</t>
  </si>
  <si>
    <t>Consumer Protection</t>
  </si>
  <si>
    <t>Disaster Management</t>
  </si>
  <si>
    <t>Education</t>
  </si>
  <si>
    <t>Indigenous and Customary Law</t>
  </si>
  <si>
    <t>Industrial Promotion</t>
  </si>
  <si>
    <t>Language Policy</t>
  </si>
  <si>
    <t>Libraries</t>
  </si>
  <si>
    <t>Media Services</t>
  </si>
  <si>
    <t>Museums</t>
  </si>
  <si>
    <t>Population Development</t>
  </si>
  <si>
    <t>Provincial Cultural Matters</t>
  </si>
  <si>
    <t>Electricity Distribution</t>
  </si>
  <si>
    <t>Electricity Generation</t>
  </si>
  <si>
    <t>Biodiversity and Landscape</t>
  </si>
  <si>
    <t>Other:  Coastal Protection</t>
  </si>
  <si>
    <t>Pollution Control</t>
  </si>
  <si>
    <t>Indigenous Forests</t>
  </si>
  <si>
    <t>Nature Conservation</t>
  </si>
  <si>
    <t>Soil Conservation</t>
  </si>
  <si>
    <t>Mayor and Council</t>
  </si>
  <si>
    <t>Municipal Manager</t>
  </si>
  <si>
    <t>Budget</t>
  </si>
  <si>
    <t>Finance</t>
  </si>
  <si>
    <t>Human Resources</t>
  </si>
  <si>
    <t>Information Technology</t>
  </si>
  <si>
    <t>Property Services</t>
  </si>
  <si>
    <t>Other:  Asset Management</t>
  </si>
  <si>
    <t>Other:   Fleet Management</t>
  </si>
  <si>
    <t>Other:  Legal Services</t>
  </si>
  <si>
    <t>Other:  Marketing, Publicity and Media Co-ordination</t>
  </si>
  <si>
    <t>Other:  Risk Management</t>
  </si>
  <si>
    <t>Other:  Security Services</t>
  </si>
  <si>
    <t>Supply Chain Management</t>
  </si>
  <si>
    <t>Treasury Office</t>
  </si>
  <si>
    <t>Health Inspections</t>
  </si>
  <si>
    <t>Ambulance</t>
  </si>
  <si>
    <t>Health Service</t>
  </si>
  <si>
    <t>Note 1</t>
  </si>
  <si>
    <t>Governance Function</t>
  </si>
  <si>
    <t>Abattoirs</t>
  </si>
  <si>
    <t>Air Transport</t>
  </si>
  <si>
    <t>Forestry</t>
  </si>
  <si>
    <t>Licensing and Regulation</t>
  </si>
  <si>
    <t>Markets:  Street Trading</t>
  </si>
  <si>
    <t>Tourism</t>
  </si>
  <si>
    <t>Licensing and Regulation:  Liquor Licensing</t>
  </si>
  <si>
    <t>Markets:  Trade</t>
  </si>
  <si>
    <t>Corporate Wide Strategic Planning (IDPs, LEDs)</t>
  </si>
  <si>
    <t>Economic Development/Planning</t>
  </si>
  <si>
    <t>Town Planning, Building Regulations and Enforcement, City Engineer</t>
  </si>
  <si>
    <t>Provincial Planning</t>
  </si>
  <si>
    <t>Regional Planning and Development</t>
  </si>
  <si>
    <t>Urban and Rural Development</t>
  </si>
  <si>
    <t>Civil Defence (Municipal Commando's)</t>
  </si>
  <si>
    <t>Fire Fighting and Protection</t>
  </si>
  <si>
    <t>Other:  Control of Public Nuisance</t>
  </si>
  <si>
    <t>Other:  Cleansing</t>
  </si>
  <si>
    <t>Other:  Disaster Management</t>
  </si>
  <si>
    <t>Other:  Fencing and Fences</t>
  </si>
  <si>
    <t>Other:  Licensing and Control of Animals</t>
  </si>
  <si>
    <t>Other:  Police Forces, Traffic and Street Parking Control</t>
  </si>
  <si>
    <t>Parking Garages</t>
  </si>
  <si>
    <t>Public Buses</t>
  </si>
  <si>
    <t>Roads</t>
  </si>
  <si>
    <t>Other:  Taxi Ranks</t>
  </si>
  <si>
    <t>Pounds</t>
  </si>
  <si>
    <t>Provincial Roads and Traffic</t>
  </si>
  <si>
    <t>Public Transport</t>
  </si>
  <si>
    <t>Road Traffic Regulation</t>
  </si>
  <si>
    <t>Vehicle Licensing and Testing</t>
  </si>
  <si>
    <t>Beaches and Jetties for Recreation</t>
  </si>
  <si>
    <t>Billboards and Amusement Facilities</t>
  </si>
  <si>
    <t>Camping Sites</t>
  </si>
  <si>
    <t>Community Parks (including Nurseries)</t>
  </si>
  <si>
    <t>Lakes, Dams and Jetties for Recreation</t>
  </si>
  <si>
    <t>Sports, Grounds and Stadiums</t>
  </si>
  <si>
    <t>Swimming Pools</t>
  </si>
  <si>
    <t>Casino's, Racing, Gambling and Wagering</t>
  </si>
  <si>
    <t>Provincial Recreation and Amenities</t>
  </si>
  <si>
    <t>Provincial Sport</t>
  </si>
  <si>
    <t>Recycling</t>
  </si>
  <si>
    <t>Solid Waste Disposal (Landfill Sites)</t>
  </si>
  <si>
    <t>Solid Waste Removal</t>
  </si>
  <si>
    <t>Street Cleaning</t>
  </si>
  <si>
    <t>Sewerage</t>
  </si>
  <si>
    <t>Storm Water Management</t>
  </si>
  <si>
    <t>Public Toilets</t>
  </si>
  <si>
    <t>Treatment</t>
  </si>
  <si>
    <t>N/ate 1</t>
  </si>
  <si>
    <t>Water Distribution</t>
  </si>
  <si>
    <t>Water Storage</t>
  </si>
  <si>
    <t>STREETLIGHTS</t>
  </si>
  <si>
    <t>Covers the free basic services according to national policy, i.e. 6 kl water, 50 kWh electricity, free sewerage and free weekly refuse removal.  Must be the actual cost to the municipality and not the revenue cost to the municipality of providing these services.  Refer to Operational Cost for the equal deduction for Cost of Free Basic Services.</t>
  </si>
  <si>
    <t>Cost of Free Basic Services</t>
  </si>
  <si>
    <t>720ad1af-a99d-432c-8dd7-419a3e20593a</t>
  </si>
  <si>
    <t>Eout</t>
  </si>
  <si>
    <t>This account provides for the free basic service according to national policy being 50 kwh electricity per household per month.  Refer to Operational Cost for the equal deduction for Cost of Free Basic Services.</t>
  </si>
  <si>
    <t>Electricity (50 kwh per household per month)</t>
  </si>
  <si>
    <t>605b8064-4deb-464d-85bf-913c6c77fab6</t>
  </si>
  <si>
    <t>Consolidated Budget Summary:  Free Services - Cost of Free Basic Services Provided</t>
  </si>
  <si>
    <t>Position Paper</t>
  </si>
  <si>
    <t>This account provides for the free basic service according to national policy being the minimum level of service for sanitation.  Refer to Operational Cost for the equal deduction for Cost of Free Basic Services sanitation free minimum level of service.</t>
  </si>
  <si>
    <t>Waste Water Management (free minimum level service)</t>
  </si>
  <si>
    <t>d78f2ad6-41f1-4454-a260-c311c9548f69</t>
  </si>
  <si>
    <t>This account provides for the free basic service according to national policy being removal of solid waste once a week.  Refer to Operational Cost for the equal deduction for Cost of Free Basic Services solid waste.</t>
  </si>
  <si>
    <t>Waste Management (removed once a week)</t>
  </si>
  <si>
    <t>76abfe3e-bc90-4e3f-bbfd-64275dbd6a7b</t>
  </si>
  <si>
    <t>This account provides for the free basic service according to national policy being 6 kl of water per household per month.   Refer to Operational Cost for the equal deduction for Cost of Free Basic Services.</t>
  </si>
  <si>
    <t>Water (6 kl per household per month)</t>
  </si>
  <si>
    <t>ac34b81e-cd49-45b4-96be-cbd60a6d624e</t>
  </si>
  <si>
    <t>Covers all rates rebates, exemption and discounts given to households and other customer groups either in general or specifically.  Covers all free services or service discounts given to households and other customer groups in relation to services for which the municipality normally charges.  Must be the revenue cost to the municipality of providing these rebates, discounts and free services and includes the revenue cost to the municipality of providing the free basic services to households according to national policy and must not include the cost of debt write-offs.  Entry:  Debit Cost of Free Basic Services (Expenditure), Credit Transfers to Households</t>
  </si>
  <si>
    <t>Revenue Cost of Free Services</t>
  </si>
  <si>
    <t>972bf106-06f5-4d74-a8bc-aa49e011f8da</t>
  </si>
  <si>
    <t>This account provides for the revenue cost of free electricity services provided including free basic services.</t>
  </si>
  <si>
    <t>Electricity (Other Energy)</t>
  </si>
  <si>
    <t>17af3312-0705-4208-8848-52365ba6b49e</t>
  </si>
  <si>
    <t>Consolidated Budget Summary:  Free Services - Revenue Cost of Free Services Provided</t>
  </si>
  <si>
    <t>Revenue Items:  Service Charges - Electricity Revenue  #less Revenue Foregone</t>
  </si>
  <si>
    <t xml:space="preserve">This account provides for the revenue cost of free housing given to the top structures of the municipality.  </t>
  </si>
  <si>
    <t>Housing (Top Structures)</t>
  </si>
  <si>
    <t>a98e7763-3c6f-4649-8056-d4d8148e680b</t>
  </si>
  <si>
    <t xml:space="preserve">This account provides for the revenue cost of free municipal housing - rental rebates given. </t>
  </si>
  <si>
    <t>Rental Rebates</t>
  </si>
  <si>
    <t>cbf2afd4-c60b-4cee-ace2-473cb8d16bba</t>
  </si>
  <si>
    <t>This account provides for the revenue cost of free refuse services provided including free basic services.</t>
  </si>
  <si>
    <t>3669db8d-6d25-4a1c-94c2-19a2e90ed490</t>
  </si>
  <si>
    <t>Revenue Items:  Service Charges - Refuse Revenue  #less Revenue Foregone</t>
  </si>
  <si>
    <t>This account provides for the revenue cost of free sanitation services provided including free basic services.</t>
  </si>
  <si>
    <t>d0c497d8-da79-45d1-a015-5b9ad82b26e6</t>
  </si>
  <si>
    <t>Revenue Items:  Service Charges - Sanitation Revenue  #less Revenue Foregone</t>
  </si>
  <si>
    <t>This account provides for the revenue cost of free water services provided including free basic services.</t>
  </si>
  <si>
    <t>cf8a7998-3c1a-4ee7-a487-314d3c4b9819</t>
  </si>
  <si>
    <t>Revenue Items:  Service Charges - Water Revenue  #less Revenue Foregone</t>
  </si>
  <si>
    <t>CONTRA ACCOUNT</t>
  </si>
  <si>
    <t>Exchange Revenue:  Contra Accounts - Cost of Free Basic Services:  Electricity (50 kwh per household per month)</t>
  </si>
  <si>
    <t>Tariff Rand Values revised 2,4B</t>
  </si>
  <si>
    <t>Tariff Structure to complete</t>
  </si>
  <si>
    <t>Difference</t>
  </si>
  <si>
    <t xml:space="preserve">CENTLEC : ELECTRICITY SERVICES COSTS - ELECTRICITY TARIFFS </t>
  </si>
  <si>
    <t>Annexure A</t>
  </si>
  <si>
    <t>Prepayment Inclining Block for Indigents Tariff</t>
  </si>
  <si>
    <t>Indigent (1 to 50) Free Basic Electricity</t>
  </si>
  <si>
    <t>Indigent (51 to 350) Lifeline Tariff</t>
  </si>
  <si>
    <t>Overall</t>
  </si>
  <si>
    <t>Pre Payment Inclining Block Tariff</t>
  </si>
  <si>
    <t>EL0001/ELSM01</t>
  </si>
  <si>
    <t>Block 2 (351kWh and above)</t>
  </si>
  <si>
    <t>Overall (Including Indigent Tariffs)</t>
  </si>
  <si>
    <t>Conventional Inclining Block</t>
  </si>
  <si>
    <t>Single Phase Basic Charge</t>
  </si>
  <si>
    <t>Three Phase Basic Charge</t>
  </si>
  <si>
    <t>ELRHDP/E1RHDP</t>
  </si>
  <si>
    <t>Peak Energy (kWh)</t>
  </si>
  <si>
    <t>ELRHDS/E1RHDS</t>
  </si>
  <si>
    <t>Standard Energy (kWh)</t>
  </si>
  <si>
    <t>ELRHDO/E1RHDO</t>
  </si>
  <si>
    <t>OffPeak Energy (kWh)</t>
  </si>
  <si>
    <t xml:space="preserve">Pre Payment Flat Business Tariff </t>
  </si>
  <si>
    <t>Units (kWh)</t>
  </si>
  <si>
    <t>Rotary Flat Business Tariff (EL0005)</t>
  </si>
  <si>
    <t xml:space="preserve">Conventional Flat Business Tariff </t>
  </si>
  <si>
    <t>EL0005/ELSM05</t>
  </si>
  <si>
    <t>E1CHDP/ELCHDP</t>
  </si>
  <si>
    <t>E1CHDS/ELCHDS</t>
  </si>
  <si>
    <t>E1CHDO/ELCHD0</t>
  </si>
  <si>
    <t>Off-Peak (kWh)</t>
  </si>
  <si>
    <t>Access Charge (kVA)</t>
  </si>
  <si>
    <t>Max Demand (kVA)</t>
  </si>
  <si>
    <t>Off-Peak Energy (kWh)</t>
  </si>
  <si>
    <t>ELHP03/ELP003</t>
  </si>
  <si>
    <t>ELHS03/ELS003</t>
  </si>
  <si>
    <t>ELHO03/ELO003</t>
  </si>
  <si>
    <t>ELHP05/ELP005</t>
  </si>
  <si>
    <t>Centlec Departmental on ToU</t>
  </si>
  <si>
    <t xml:space="preserve">Departmental </t>
  </si>
  <si>
    <t>kWh (Centlec)</t>
  </si>
  <si>
    <t>Net Metering</t>
  </si>
  <si>
    <t>Alternative Resell Tariff</t>
  </si>
  <si>
    <t>Basic</t>
  </si>
  <si>
    <t>PP IBT</t>
  </si>
  <si>
    <t>Homeflex</t>
  </si>
  <si>
    <t>MANGAUNG ELECFLEX 1 - SERVICE CHARGE</t>
  </si>
  <si>
    <t>MANGAUNG ELECFLEX 2 SERVICE CHARGE</t>
  </si>
  <si>
    <t>MANGAUNG ELECFLEX 2-   MAXIMUM DEMAND</t>
  </si>
  <si>
    <t>MANGAUNG ELECFLEX 1-   MAXIMUM DEMAND</t>
  </si>
  <si>
    <t>MANGAUNG ELECFLEX 3 SERVICE CHARGE</t>
  </si>
  <si>
    <t>BULK RESIDENTIAL 3 - SERVICE CHARGE</t>
  </si>
  <si>
    <t>Revenue forgone - Own consumption</t>
  </si>
  <si>
    <t xml:space="preserve">TOTALS </t>
  </si>
  <si>
    <t>STREETLIGHTS IS THE DIFFERENCE</t>
  </si>
  <si>
    <t xml:space="preserve">SALE OF ELECTRICITY - CONVENTIONAL               </t>
  </si>
  <si>
    <t xml:space="preserve">SALE OF ELECTRICITY   - PREPAID          </t>
  </si>
  <si>
    <t xml:space="preserve">SALE OF ELECTRICITY - STREET LIGHTS      </t>
  </si>
  <si>
    <t xml:space="preserve">SALE OF ELECTRICITY - FREE SERVICES RECOVERABLE               </t>
  </si>
  <si>
    <t>SALES OF ELECTRICITY REVENUE FORGONE  - OWN CONSUMPTION</t>
  </si>
  <si>
    <t>Budget 
2017/18</t>
  </si>
  <si>
    <t>Budget 
2018/19</t>
  </si>
  <si>
    <t>Adjusment Budget 2015-16</t>
  </si>
  <si>
    <t>APPROVED BUDGET 2015/16</t>
  </si>
  <si>
    <t>STREETLIGHT MAINTENANCE</t>
  </si>
  <si>
    <t>tariff increase</t>
  </si>
  <si>
    <t>increase in demand</t>
  </si>
  <si>
    <t>additional customers</t>
  </si>
  <si>
    <t>reasons for increase:</t>
  </si>
  <si>
    <t>7.64% on the Adjustment Budget</t>
  </si>
  <si>
    <t>Eskom Accounts</t>
  </si>
  <si>
    <t>Correction on Benchmarking exercise (7.64% Of Nersa Approval)</t>
  </si>
  <si>
    <t>Current Customer per category and related revenue</t>
  </si>
  <si>
    <t>Budget Line items</t>
  </si>
  <si>
    <t>SLIDE 1</t>
  </si>
  <si>
    <t>SLIDE 2</t>
  </si>
  <si>
    <t>SLIDE 3</t>
  </si>
  <si>
    <t>Draft Budget submitted
2016/17</t>
  </si>
  <si>
    <t>YTD Figures as April 2016</t>
  </si>
  <si>
    <t>Forcast Revenue 30 June 2016</t>
  </si>
  <si>
    <t>7.64% INCREASE OF NERSA</t>
  </si>
  <si>
    <t>Total Revenue after 7.64%</t>
  </si>
  <si>
    <t>Customers</t>
  </si>
  <si>
    <t>Demand</t>
  </si>
  <si>
    <t>Tariffs</t>
  </si>
  <si>
    <t>Current consumer draft Budget</t>
  </si>
  <si>
    <t>New Consumer base</t>
  </si>
  <si>
    <t>Total Meters current consumer base</t>
  </si>
  <si>
    <t>Revenue anticipated based on current customers</t>
  </si>
  <si>
    <t>SLIDE 4</t>
  </si>
  <si>
    <t>Total Number of Customers</t>
  </si>
  <si>
    <t>Growth in consumption</t>
  </si>
  <si>
    <t>Projected Revenue</t>
  </si>
  <si>
    <t>Number of Customers</t>
  </si>
  <si>
    <t>TOTAL EXCLUDING STREETLIGHTS AND FBE</t>
  </si>
  <si>
    <t>TOTAL REVENUE PER DRAFT BUDGET</t>
  </si>
  <si>
    <t>REVENUE FORGONE - OWN CONSUMPTION</t>
  </si>
  <si>
    <t>It is not spilted it is as Homeflex Consolidate</t>
  </si>
  <si>
    <t>Comflex  (Single and Three Phase)</t>
  </si>
  <si>
    <t>Homeflex (Single and Three Phase)</t>
  </si>
  <si>
    <t xml:space="preserve">TOTAL </t>
  </si>
  <si>
    <t xml:space="preserve">TARIFF CODES </t>
  </si>
  <si>
    <t xml:space="preserve">PROJECTED REVENUE PER SUBMITTED DRAFT BUDGET </t>
  </si>
  <si>
    <t>NUMBER OF CUSTOMERS</t>
  </si>
  <si>
    <t>IBT (ROTATIONAL)</t>
  </si>
  <si>
    <t>PP IBT (PREPAID)</t>
  </si>
  <si>
    <t>LESS OWN CONSUMPTION</t>
  </si>
  <si>
    <t>DRAFT BUDGET (REVENUE) SUBMITTED</t>
  </si>
  <si>
    <t>Total Revenue after 7.64% increase</t>
  </si>
  <si>
    <t>Number of Meters (New Projected Consumer Base )</t>
  </si>
  <si>
    <t>AVERGE TARIFF INCREAS %</t>
  </si>
  <si>
    <t>ELSLC1 (Streetlights)</t>
  </si>
  <si>
    <t>TOTALS</t>
  </si>
  <si>
    <t xml:space="preserve">Forcast Revenue  30 June 2016 </t>
  </si>
  <si>
    <t>Total Projected Revenue after 7.64% increase</t>
  </si>
  <si>
    <t>SLIDE 5</t>
  </si>
  <si>
    <t>accounts not buying</t>
  </si>
  <si>
    <t>MMR REPORT</t>
  </si>
  <si>
    <r>
      <t>SALE OF ELECTRICITY - CONVENTIONAL              </t>
    </r>
    <r>
      <rPr>
        <sz val="16"/>
        <color rgb="FF1F497D"/>
        <rFont val="Arial Narrow"/>
        <family val="2"/>
      </rPr>
      <t>R1340109155</t>
    </r>
    <r>
      <rPr>
        <sz val="16"/>
        <color theme="1"/>
        <rFont val="Arial Narrow"/>
        <family val="2"/>
      </rPr>
      <t xml:space="preserve"> </t>
    </r>
    <r>
      <rPr>
        <sz val="16"/>
        <color rgb="FF1F497D"/>
        <rFont val="Arial Narrow"/>
        <family val="2"/>
      </rPr>
      <t>  check note 24 AFS</t>
    </r>
  </si>
  <si>
    <r>
      <t xml:space="preserve">SALE OF ELECTRICITY   - PREPAID          </t>
    </r>
    <r>
      <rPr>
        <sz val="16"/>
        <color rgb="FF1F497D"/>
        <rFont val="Arial Narrow"/>
        <family val="2"/>
      </rPr>
      <t>R542646943 check note 24 AFS</t>
    </r>
  </si>
  <si>
    <r>
      <t>SALE OF ELECTRICITY - STREET LIGHTS     </t>
    </r>
    <r>
      <rPr>
        <sz val="8"/>
        <color rgb="FF1F497D"/>
        <rFont val="Arial Narrow"/>
        <family val="2"/>
      </rPr>
      <t>R</t>
    </r>
    <r>
      <rPr>
        <sz val="8"/>
        <color theme="1"/>
        <rFont val="Arial Narrow"/>
        <family val="2"/>
      </rPr>
      <t xml:space="preserve"> </t>
    </r>
    <r>
      <rPr>
        <sz val="14"/>
        <color theme="1"/>
        <rFont val="Calibri"/>
        <family val="2"/>
      </rPr>
      <t>47 165 402  check AFS note 46</t>
    </r>
  </si>
  <si>
    <r>
      <t>SALE OF ELECTRICITY - FREE SERVICES RECOVERABLE  </t>
    </r>
    <r>
      <rPr>
        <sz val="16"/>
        <color rgb="FF1F497D"/>
        <rFont val="Arial Narrow"/>
        <family val="2"/>
      </rPr>
      <t>R 5533456</t>
    </r>
    <r>
      <rPr>
        <sz val="8"/>
        <color rgb="FF1F497D"/>
        <rFont val="Arial Narrow"/>
        <family val="2"/>
      </rPr>
      <t xml:space="preserve"> </t>
    </r>
    <r>
      <rPr>
        <sz val="8"/>
        <color theme="1"/>
        <rFont val="Arial Narrow"/>
        <family val="2"/>
      </rPr>
      <t> </t>
    </r>
    <r>
      <rPr>
        <sz val="16"/>
        <color rgb="FF1F497D"/>
        <rFont val="Arial Narrow"/>
        <family val="2"/>
      </rPr>
      <t>check note 24 AFS</t>
    </r>
    <r>
      <rPr>
        <sz val="8"/>
        <color theme="1"/>
        <rFont val="Arial Narrow"/>
        <family val="2"/>
      </rPr>
      <t xml:space="preserve">            </t>
    </r>
  </si>
  <si>
    <r>
      <t>SALES OF ELECTRICITY REVENUE FORGONE  - OWN CONSUMPTION</t>
    </r>
    <r>
      <rPr>
        <sz val="8"/>
        <color rgb="FF1F497D"/>
        <rFont val="Arial Narrow"/>
        <family val="2"/>
      </rPr>
      <t xml:space="preserve"> </t>
    </r>
    <r>
      <rPr>
        <sz val="16"/>
        <color rgb="FF1F497D"/>
        <rFont val="Arial Narrow"/>
        <family val="2"/>
      </rPr>
      <t xml:space="preserve">R </t>
    </r>
    <r>
      <rPr>
        <sz val="16"/>
        <color theme="1"/>
        <rFont val="Calibri"/>
        <family val="2"/>
      </rPr>
      <t>647 474 check note 53</t>
    </r>
  </si>
  <si>
    <t>Adjustment Budget 2015/16:</t>
  </si>
  <si>
    <t>2015/16</t>
  </si>
  <si>
    <t>less than the Draft budget submitted</t>
  </si>
  <si>
    <t xml:space="preserve">over budgeted in 2015/16 </t>
  </si>
  <si>
    <t>BASIS OF THE TARIFF ON HIGH LEVEL:</t>
  </si>
  <si>
    <t>AFS FIGURES 2014/15 AUDITED</t>
  </si>
  <si>
    <t>BUDGET SUBMITTED ON 18 MARCH 2016</t>
  </si>
  <si>
    <t>Difference is the minimum loss for load shedding in 2014/15 that is ccounted for in the 2016/17 tariffs</t>
  </si>
  <si>
    <t>total amount of customers on MMR report</t>
  </si>
  <si>
    <t>customers buying electricity</t>
  </si>
  <si>
    <t xml:space="preserve">Centlec Street Lights </t>
  </si>
  <si>
    <t>Centlec kWh</t>
  </si>
  <si>
    <t>Nersa</t>
  </si>
  <si>
    <t>TARIFF CATEGORIES</t>
  </si>
  <si>
    <t xml:space="preserve">PROJECTED REVENUE PER BUDGET </t>
  </si>
  <si>
    <t>AVERAGE TARIFF INCREASE %</t>
  </si>
  <si>
    <t>Budget 2019/2020</t>
  </si>
  <si>
    <t>MSCOA</t>
  </si>
  <si>
    <t>Indigent (&gt; 350) Lifeline Tariff</t>
  </si>
  <si>
    <t>Centlec Dept ToU</t>
  </si>
  <si>
    <t>Centlec Dept</t>
  </si>
  <si>
    <t>???</t>
  </si>
  <si>
    <t>CENTLEC ENERGY FLAT RATE</t>
  </si>
  <si>
    <t>IBT Indigents (PREPAID &amp; ROTARY)</t>
  </si>
  <si>
    <t>IBT (Rotary)</t>
  </si>
  <si>
    <t>IBT (PP)</t>
  </si>
  <si>
    <t>Centlec ToU</t>
  </si>
  <si>
    <t>Centlec Flat Rate</t>
  </si>
  <si>
    <t>INEL01 (FBE)</t>
  </si>
  <si>
    <t>EL0011</t>
  </si>
  <si>
    <t>Budget Increase %</t>
  </si>
  <si>
    <t>IBT (PREPAID)</t>
  </si>
  <si>
    <t xml:space="preserve">PREPAID </t>
  </si>
  <si>
    <t>Rotational</t>
  </si>
  <si>
    <t>.</t>
  </si>
  <si>
    <t>32</t>
  </si>
  <si>
    <t>18</t>
  </si>
  <si>
    <t>ZZZ</t>
  </si>
  <si>
    <t>ZZ</t>
  </si>
  <si>
    <t>FB1</t>
  </si>
  <si>
    <t>MMM CFLEX - 3 PHASE WINTER PEAK ELCHDP</t>
  </si>
  <si>
    <t>MMM CFLEX - 3 PHASE WINTER STD ELCHDS</t>
  </si>
  <si>
    <t>MMM CFLEX - 3 PHASE BASIC CHARGE ELCOBC</t>
  </si>
  <si>
    <t>MMM DEPARTMENTAL FLAT RATE WINTER</t>
  </si>
  <si>
    <t>MMM DEPARTMENTAL FLAT RATE SUMMER</t>
  </si>
  <si>
    <t>MMM HFLEX - 3 PHASE SUMMER PEAK ELRLDP</t>
  </si>
  <si>
    <t>MMM HFLEX - 3 PHASE BASIC CHARGE ELROBC</t>
  </si>
  <si>
    <t>MMM BULK RES 2 - SUMMER OFF PEAK ELO004</t>
  </si>
  <si>
    <t>MMM BULK RES 2 - DEMAND CHARGE ELK004</t>
  </si>
  <si>
    <t>MMM BULK RES 3 - WINTER PEAK ELHP05</t>
  </si>
  <si>
    <t>MMM BULK RES 3 - WINTER OFF PEAK ELH005</t>
  </si>
  <si>
    <t>MMM BULK RES 3 - SUMMER PEAK ELP005</t>
  </si>
  <si>
    <t>MMM BULK RES 3 - DEMAND CHARGE ELK005</t>
  </si>
  <si>
    <t>MMM ELFLEX 3 - ENERGY WINTER PEAK ELHPO3</t>
  </si>
  <si>
    <t>MMM ELFLEX 1 - ENERGY WINTER PEAK ELHP01</t>
  </si>
  <si>
    <t>MMM ELFLEX 1 - ENERGY SUMMER PEAK ELP001</t>
  </si>
  <si>
    <t>MMM ELFLEX 2 - ENERGY WINTER PEAK ELHP02</t>
  </si>
  <si>
    <t>CEN DEPART TOU ENERGY WINTER PEAK CNHPO1</t>
  </si>
  <si>
    <t>CEN DEPART TOU ENERGY SUMMER STD CENS01</t>
  </si>
  <si>
    <t>PP</t>
  </si>
  <si>
    <t>Budget 2021/22</t>
  </si>
  <si>
    <t>Indigent PP</t>
  </si>
  <si>
    <t>Indigent Conventional</t>
  </si>
  <si>
    <t>2020/2021</t>
  </si>
  <si>
    <t>Budget 2020/2021</t>
  </si>
  <si>
    <t>Budget 2022/23</t>
  </si>
  <si>
    <t>INDIGENT OTHER WINTER CONV &amp; PP INEL01</t>
  </si>
  <si>
    <t>INDIGENT OTHER SUMMER CONV &amp; PP INELSM1</t>
  </si>
  <si>
    <t>111</t>
  </si>
  <si>
    <t>115</t>
  </si>
  <si>
    <t>116</t>
  </si>
  <si>
    <t>117</t>
  </si>
  <si>
    <t>122</t>
  </si>
  <si>
    <t>MMM INDIGENT - OTHER THAN FBE</t>
  </si>
  <si>
    <t xml:space="preserve">MMM DOMESTIC IBT CONVENTIONAL </t>
  </si>
  <si>
    <t>MMM DOMESTIC IBT PREPAID</t>
  </si>
  <si>
    <t>MMM HOMEFLEX SINGLE PHASE</t>
  </si>
  <si>
    <t>MMM BULK RESELL 2</t>
  </si>
  <si>
    <t>MMM BULK RESELL 3</t>
  </si>
  <si>
    <t>MMM BUSINESS FLAT RATE CONVENTIONAL</t>
  </si>
  <si>
    <t>MMM BUSINESS FLAT RATE PREPAID</t>
  </si>
  <si>
    <t>MMM COMFLEX SINGLE PHASE</t>
  </si>
  <si>
    <t>MMM COMFLEX THREE PHASE</t>
  </si>
  <si>
    <t>MMM ELECFLEX 2</t>
  </si>
  <si>
    <t>MMM ELECFLEX 3</t>
  </si>
  <si>
    <t>MMM DEPARTMENTAL FLAT RATE</t>
  </si>
  <si>
    <t>MMM DEPARTMENTAL TIME OF USE</t>
  </si>
  <si>
    <t>MMM SPORTS STADIUMS TIME OF USE</t>
  </si>
  <si>
    <t>MMM HFLEX - 1 PHASE SUMMER PEAK E1RLDP</t>
  </si>
  <si>
    <t>MMM HFLEX - 1 PHASE SUMMER STD E1RLDS</t>
  </si>
  <si>
    <t>MMM HFLEX - 1 PHASE SUMMER OFF-PEAK E1RLDO</t>
  </si>
  <si>
    <t>MMM HFLEX - 1 PHASE WINTER PEAK E1RHDP</t>
  </si>
  <si>
    <t>MMM HFLEX - 1 PHASE WINTER STD E1RHDS</t>
  </si>
  <si>
    <t>MMM HFLEX - 1 PHASE WINTER OFF PEAK E1RHDO</t>
  </si>
  <si>
    <t>MMM HFLEX - 1 PHASE BASIC CHARGE ELREBC</t>
  </si>
  <si>
    <t>MMM HFLEX - 3 PHASE SUMMER STD ELRLDS</t>
  </si>
  <si>
    <t>MMM HFLEX - 3 PHASE SUMMER OFF PEAK ELRLDO</t>
  </si>
  <si>
    <t>MMM HFLEX - 3 PHASE WINTER STD PEAK ELRHDS</t>
  </si>
  <si>
    <t>MMM HFLEX - 3 PHASE WINTER PEAK ELRHDP</t>
  </si>
  <si>
    <t>MMM HFLEX - 3 PHASE WINTER OFF PEAK ELRHDO</t>
  </si>
  <si>
    <t>MMM BULK RES 2 - SUMMER PEAK ELP004</t>
  </si>
  <si>
    <t>MMM BULK RES 2 - SUMMER STD ELS004</t>
  </si>
  <si>
    <t>MMM BULK RES 2 - WINTER PEAK ELHPO4</t>
  </si>
  <si>
    <t>MMM BULK RES 2 - WINTER STD ELHSO4</t>
  </si>
  <si>
    <t>MMM BULK RES 2 -WINTER OFF PEAK ELHO04</t>
  </si>
  <si>
    <t>MMM BULK RES 2 - BASIC CHARGE ACC004</t>
  </si>
  <si>
    <t>MMM BULK RES 3 - SUMMER STD ELS005</t>
  </si>
  <si>
    <t>MMM BULK RES 3 - SUMMER OFF PEAK ELO005</t>
  </si>
  <si>
    <t>MMM BULK RES 3 - WINTER STD ELHS05</t>
  </si>
  <si>
    <t>MMM BULK RES 3 - BASIC CHARGE ACC005</t>
  </si>
  <si>
    <t>MMM BUSINESS FLAT - SUMMER CONV ELSM05</t>
  </si>
  <si>
    <t>MMM BUSINESS FLAT - WINTER CONV EL0005</t>
  </si>
  <si>
    <t>MMM CFLEX - 1 PHASE SUMMER PEAK E1CLDP</t>
  </si>
  <si>
    <t>MMM CFLEX - 1 PHASE SUMMER STD E1CLDS</t>
  </si>
  <si>
    <t>MMM CFLEX - 1 PHASE SUMMER OFF PEAK E1CLDO</t>
  </si>
  <si>
    <t>MMM CFLEX - 1 PHASE WINTER PEAK E1CHDP</t>
  </si>
  <si>
    <t>MMM CFLEX - 1 PHASE WINTER STD E1CHDS</t>
  </si>
  <si>
    <t>MMM CFLEX - 1 PHASE WINTER OFF PEAK E1CHDO</t>
  </si>
  <si>
    <t>MMM CFLEX - 1 PHASE BASIC CHARGE ELCEBC</t>
  </si>
  <si>
    <t>MMM CFLEX - 3 PHASE SUMMER OFF-PEAK ELCLDO</t>
  </si>
  <si>
    <t>MMM ELFLEX 1 - ENERGY SUMMER STD ELS001</t>
  </si>
  <si>
    <t>MMM ELFLEX 1 - ENERGY SUMMER OFF PEAK ELO001</t>
  </si>
  <si>
    <t>MMM ELFLEX 1 - ENERGY WINTER STD ELHS01</t>
  </si>
  <si>
    <t>MMM ELFLEX 1 - ENERGY WINTER OFF PEAK ELHO01</t>
  </si>
  <si>
    <t>MMM ELFLEX 1 - DEMAND CHARGE ELK001</t>
  </si>
  <si>
    <t>MMM ELFLEX 2 - ENERGY WINTER STD ELHS02</t>
  </si>
  <si>
    <t>MMM ELFLEX 2 - ENERGY WINTER OFF PEAK ELHO02</t>
  </si>
  <si>
    <t>MMM ELFLEX 2 - BASIC CHARGE</t>
  </si>
  <si>
    <t>MMM ELFLEX 2 - ACCESS CHARGE</t>
  </si>
  <si>
    <t>MMM ELFLEX 3 - ENERGY WINTER STD ELHS03</t>
  </si>
  <si>
    <t>MMM ELFLEX 3 - DEMAND CHARGE ELK003</t>
  </si>
  <si>
    <t>CEN DEPART TOU ENERGY WINTER STD CNHS01</t>
  </si>
  <si>
    <t>CEN DEPART TOU ENERGY SUMMER PEAK CENP01</t>
  </si>
  <si>
    <t>CEN DEPART TOU ENERGY SUMMER OFF PEAK CEN001</t>
  </si>
  <si>
    <t>CEN DEPART TOU ENERGY WINTER OFF PEAK CNHO01</t>
  </si>
  <si>
    <t>MMM SPORTS STAD SUMMER PEAK MSP01</t>
  </si>
  <si>
    <t>MMM SPORTS STAD SUMMER STD MSS01</t>
  </si>
  <si>
    <t>MMM SPORTS STAD WINTER PEAK MHP001</t>
  </si>
  <si>
    <t>MMM SPORTS STAD SUMMER OFF PEAK MSO01</t>
  </si>
  <si>
    <t>MMM SPORTS STAD WINTER STD MHS001</t>
  </si>
  <si>
    <t>MMM SPORTS STAD WINTER OFF PEAK MHO001</t>
  </si>
  <si>
    <t>MMM ELFLEX 3 - ENERGY WINTER OFF PEAK ELHO03</t>
  </si>
  <si>
    <t>MMM ELFLEX 3 - ACCESS CHARGE</t>
  </si>
  <si>
    <t>MMM ELFLEX 3 - ENERGY SUMMER STD ELS003</t>
  </si>
  <si>
    <t>MMM ELFLEX 3 - ENERGY SUMMER OFF PEAK ELO003</t>
  </si>
  <si>
    <t>MMM ELFLEX 3 - ENERGY SUMMER PEAK ELP003</t>
  </si>
  <si>
    <t>MMM ELFLEX 3 - BASIC CHARGE</t>
  </si>
  <si>
    <t>MMM ELFLEX 2 - DEMAND CHARGE ELK002</t>
  </si>
  <si>
    <t>MMM ELFLEX 2 - ENERGY SUMMER OFF PEAK ELO002</t>
  </si>
  <si>
    <t>MMM ELFLEX 2 - ENERGY SUMMER STD ELS002</t>
  </si>
  <si>
    <t>MMM ELFLEX 2 - ENERGY SUMMER PEAK ELP002</t>
  </si>
  <si>
    <t>MMM ELECFLEX 1</t>
  </si>
  <si>
    <t>MMM ELFLEX 1 - BASIC CHARGE</t>
  </si>
  <si>
    <t xml:space="preserve">MMM ELFLEX 1 - ACCESS CHARGE </t>
  </si>
  <si>
    <t>MMM CFLEX - 3 PHASE SUMMER PEAK ELCLDP</t>
  </si>
  <si>
    <t>MMM CFLEX - 3 PHASE SUMMER STD ELCLDS</t>
  </si>
  <si>
    <t>MMM CFLEX - 3 PHASE WINTER OFF-PEAK ELCHDO</t>
  </si>
  <si>
    <t>MMM BUSINESS FLAT - SUMMER PREPAID</t>
  </si>
  <si>
    <t>MMM BUSINESS FLAT - WINTER PREPAID</t>
  </si>
  <si>
    <t>MMM IBT DOMESTIC SUMMER PREPAID</t>
  </si>
  <si>
    <t>MMM IBT DOMESTIC WINTER PREPAID</t>
  </si>
  <si>
    <t>MMM IBT DOMESTIC SUMMER CONV ELSM01</t>
  </si>
  <si>
    <t>MMM IBT DOMESTIC WINTER CONV EL0001</t>
  </si>
  <si>
    <t>2021/2022</t>
  </si>
  <si>
    <t>% Increase (for 20/21)</t>
  </si>
  <si>
    <t>Homeflex Tariff  Single Phase</t>
  </si>
  <si>
    <t>Comflex Single Phase</t>
  </si>
  <si>
    <t>Comflex Three Phase</t>
  </si>
  <si>
    <t>Homeflex Tariff  Three Phase</t>
  </si>
  <si>
    <t>TARIFF SUMMARY 2019-20</t>
  </si>
  <si>
    <t>ACCESS</t>
  </si>
  <si>
    <t>2022/2023</t>
  </si>
  <si>
    <t>Budget 2018/19</t>
  </si>
  <si>
    <t>Revised Budget 2018/19</t>
  </si>
  <si>
    <t>-</t>
  </si>
  <si>
    <t>Adjustments 2018/19</t>
  </si>
  <si>
    <t>RAND VALUES</t>
  </si>
  <si>
    <t>MSCOA TARIFF STRUCTURE - SERVICE CHARGES</t>
  </si>
  <si>
    <t>SALES</t>
  </si>
  <si>
    <t>TOTAL SALES AS PER STRUCTURE</t>
  </si>
  <si>
    <t>TOTAL SALES AS PER RAND VALUES</t>
  </si>
  <si>
    <t>differences</t>
  </si>
  <si>
    <t>P132112</t>
  </si>
  <si>
    <t>1407132112118ZZZZZ11</t>
  </si>
  <si>
    <t>14</t>
  </si>
  <si>
    <t>07</t>
  </si>
  <si>
    <t>MMM FLAT BUSINESS CONVENT WINTER EL0005</t>
  </si>
  <si>
    <t>1407132112218ZZZZZ11</t>
  </si>
  <si>
    <t>MMM FLAT BUSINESS CONVENT SUMMER ELSM05</t>
  </si>
  <si>
    <t>1407132112318ZZZZZ11</t>
  </si>
  <si>
    <t>MMM CFLEX - SING PHASE WINTR PEAK E1CHDP</t>
  </si>
  <si>
    <t>1407132112418ZZZZZ11</t>
  </si>
  <si>
    <t>MMM CFLEX - SIN PHASE WINTER STD E1CHDS</t>
  </si>
  <si>
    <t>1407132112518ZZZZZ11</t>
  </si>
  <si>
    <t>MMM CFLEX - SIN PHAS WIN OFF PEAK E1CHDO</t>
  </si>
  <si>
    <t>1407132112618ZZZZZ11</t>
  </si>
  <si>
    <t>MMM CFLEX - SIN PHASE SUMMER PEAK E1CLDP</t>
  </si>
  <si>
    <t>1407132112718ZZZZZ11</t>
  </si>
  <si>
    <t>MMM CFLEX - SIN PHASE SUMMER STD E1CLDS</t>
  </si>
  <si>
    <t>1407132112818ZZZZZ11</t>
  </si>
  <si>
    <t>MMM CFLEX - SIN PHA SUM OFF PEAK E1CLDO</t>
  </si>
  <si>
    <t>1407132112918ZZZZZ11</t>
  </si>
  <si>
    <t>MMM CFLEX - SIN PHASE BASIC CHRG ELCEBC</t>
  </si>
  <si>
    <t>P132113</t>
  </si>
  <si>
    <t>1407132113118ZZZZZ11</t>
  </si>
  <si>
    <t>1407132113218ZZZZZ11</t>
  </si>
  <si>
    <t>1407132113318ZZZZZ11</t>
  </si>
  <si>
    <t>MMM CFLEX - 3PHASE WIN OFF-PEAK ELCHDO</t>
  </si>
  <si>
    <t>1407132113418ZZZZZ11</t>
  </si>
  <si>
    <t>MMM CFLEX -3PHASE SUMMER PEAK ELCLDP</t>
  </si>
  <si>
    <t>1407132113518ZZZZZ11</t>
  </si>
  <si>
    <t>MMM CFLEX -3 PHASE SUM STANDARD ELCLDS</t>
  </si>
  <si>
    <t>1407132113618ZZZZZ11</t>
  </si>
  <si>
    <t>MMM CFLEX - 3 PHASE SUM OFF-PEAK ELCLDO</t>
  </si>
  <si>
    <t>1407132113718ZZZZZ11</t>
  </si>
  <si>
    <t>P132114</t>
  </si>
  <si>
    <t>1407132114118ZZZZZ11</t>
  </si>
  <si>
    <t>MMM BUSINESS FLAT RATE WINTER PREPAID</t>
  </si>
  <si>
    <t>1407132114218ZZZZZ11</t>
  </si>
  <si>
    <t>MMM BUSINESS FLAT RATE SUMMER PREPAID</t>
  </si>
  <si>
    <t>P132118</t>
  </si>
  <si>
    <t>1407132118118ZZZZZ11</t>
  </si>
  <si>
    <t>MMM IBT DOMESTIC CONVEN SUMMER ELSM01</t>
  </si>
  <si>
    <t>P132F111</t>
  </si>
  <si>
    <t>1407132119006FB1ZZ11</t>
  </si>
  <si>
    <t>06</t>
  </si>
  <si>
    <t>F1</t>
  </si>
  <si>
    <t>MMM INDIGENT IBT SUMMER FBE CONV &amp; PP</t>
  </si>
  <si>
    <t>P132119</t>
  </si>
  <si>
    <t>1407132119018ZZZZZ11</t>
  </si>
  <si>
    <t>MANGAUNG IBT DOMESTIC PREPAID SUMMER</t>
  </si>
  <si>
    <t>1407132119118ZZZZZ11</t>
  </si>
  <si>
    <t>MMM IBT DOMESTIC PREPAID WINTER</t>
  </si>
  <si>
    <t>P132120</t>
  </si>
  <si>
    <t>1407132120018ZZZZZ11</t>
  </si>
  <si>
    <t>MMM INDIGENT OTHER  SUMMER PP &amp; CONV</t>
  </si>
  <si>
    <t>P132121</t>
  </si>
  <si>
    <t>1407132121118ZZZZZ11</t>
  </si>
  <si>
    <t>1407132121218ZZZZZ11</t>
  </si>
  <si>
    <t>P132123</t>
  </si>
  <si>
    <t>1407132123118ZZZZZ11</t>
  </si>
  <si>
    <t>MMM IBT DOMESTIC CONVEN WINTER EL0001</t>
  </si>
  <si>
    <t>P132124</t>
  </si>
  <si>
    <t>1407132124118ZZZZZ11</t>
  </si>
  <si>
    <t>MMM HOMEFLEX - 3PHASE WINTER PEAK ELRHDP</t>
  </si>
  <si>
    <t>1407132124218ZZZZZ11</t>
  </si>
  <si>
    <t>MMM HOMEFLEX - 3PHASE WINTE STAND ELRHDS</t>
  </si>
  <si>
    <t>1407132124318ZZZZZ11</t>
  </si>
  <si>
    <t>MMM HOMEF HIGH DEM OFF-P 3 PH ELRHDO</t>
  </si>
  <si>
    <t>1407132124418ZZZZZ11</t>
  </si>
  <si>
    <t>1407132124518ZZZZZ11</t>
  </si>
  <si>
    <t>MMM HOMEF LOW DEM STAN 3 PH ELRLDS</t>
  </si>
  <si>
    <t>1407132124618ZZZZZ11</t>
  </si>
  <si>
    <t>MMM HFLEX - 3PHASE SUMMR OFF-PEAK ELRLDO</t>
  </si>
  <si>
    <t>1407132124718ZZZZZ11</t>
  </si>
  <si>
    <t>1407132124818ZZZZZ11</t>
  </si>
  <si>
    <t>MMM HFLEX - SINGLE PHASE WINTER E1RHDP</t>
  </si>
  <si>
    <t>1407132124918ZZZZZ11</t>
  </si>
  <si>
    <t>MMM HFLEX - SINGLE PHAS WINTR STD E1RHDS</t>
  </si>
  <si>
    <t>1407132124A18ZZZZZ11</t>
  </si>
  <si>
    <t>A</t>
  </si>
  <si>
    <t>MMM HFELEX -SIN PHASE WINT OFF PE E1RHDO</t>
  </si>
  <si>
    <t>1407132124B18ZZZZZ11</t>
  </si>
  <si>
    <t>B</t>
  </si>
  <si>
    <t>MMM HFLEX - SINGL PHAS SUMM PEAK E1RLDP</t>
  </si>
  <si>
    <t>1407132124C18ZZZZZ11</t>
  </si>
  <si>
    <t>C</t>
  </si>
  <si>
    <t>MMM HFLEX - SING PHASE SUMM STD E1RLDS</t>
  </si>
  <si>
    <t>1407132124D18ZZZZZ11</t>
  </si>
  <si>
    <t>D</t>
  </si>
  <si>
    <t>MMM CFLEX -SIN PHASE SUM OFF-PEAK ELCLDO</t>
  </si>
  <si>
    <t>1407132124E18ZZZZZ11</t>
  </si>
  <si>
    <t>E</t>
  </si>
  <si>
    <t>MMM HFLEX SING BASIC SER CHARGE ELREBC</t>
  </si>
  <si>
    <t>1407132124F18ZZZZZ11</t>
  </si>
  <si>
    <t>F</t>
  </si>
  <si>
    <t>MMM BULK RESIDEN 2 - WINTER PEAK ELHPO1</t>
  </si>
  <si>
    <t>1407132124G18ZZZZZ11</t>
  </si>
  <si>
    <t>G</t>
  </si>
  <si>
    <t>MMM BULK RESIDE 2 - WINTER STD ELHSO1</t>
  </si>
  <si>
    <t>1407132124H18ZZZZZ11</t>
  </si>
  <si>
    <t>MMM BULK RESIDEN 2 -WINT OFF PEAK ELH001</t>
  </si>
  <si>
    <t>1407132124I18ZZZZZ11</t>
  </si>
  <si>
    <t>I</t>
  </si>
  <si>
    <t>MMM BULK RESIDE - 2 SUMMER PEAK ELP004</t>
  </si>
  <si>
    <t>1407132124J18ZZZZZ11</t>
  </si>
  <si>
    <t>J</t>
  </si>
  <si>
    <t>MMM BULK RES 2 - SUMMER STAND ELS004</t>
  </si>
  <si>
    <t>1407132124K18ZZZZZ11</t>
  </si>
  <si>
    <t>K</t>
  </si>
  <si>
    <t>1407132124L18ZZZZZ11</t>
  </si>
  <si>
    <t>L</t>
  </si>
  <si>
    <t>MMM BULK RESL 2 - BASIC CHARGE ACC004</t>
  </si>
  <si>
    <t>1407132124M18ZZZZZ11</t>
  </si>
  <si>
    <t>M</t>
  </si>
  <si>
    <t>1407132124N18ZZZZZ11</t>
  </si>
  <si>
    <t>1407132124O18ZZZZZ11</t>
  </si>
  <si>
    <t>MMM BULK RESI 3 - WINTER STD ELHS05</t>
  </si>
  <si>
    <t>1407132124P18ZZZZZ11</t>
  </si>
  <si>
    <t>1407132124Q18ZZZZZ11</t>
  </si>
  <si>
    <t>Q</t>
  </si>
  <si>
    <t>1407132124R18ZZZZZ11</t>
  </si>
  <si>
    <t>MMM BULK RES 3 - SUMMER STANDARD ELS005</t>
  </si>
  <si>
    <t>1407132124S18ZZZZZ11</t>
  </si>
  <si>
    <t>MMM BULK RESI 3 - SUMMER OFF PEAK ELO005</t>
  </si>
  <si>
    <t>1407132124T18ZZZZZ11</t>
  </si>
  <si>
    <t>T</t>
  </si>
  <si>
    <t>MMM BULK RESI 3 - BASIC CHARGE ACC005</t>
  </si>
  <si>
    <t>1407132124U18ZZZZZ11</t>
  </si>
  <si>
    <t>U</t>
  </si>
  <si>
    <t>P132125</t>
  </si>
  <si>
    <t>1407132125218ZZZZZ11</t>
  </si>
  <si>
    <t>MMM INDIG IBT WINTER OTHER PREPAID&amp;CONV INEL01</t>
  </si>
  <si>
    <t>P132126</t>
  </si>
  <si>
    <t>1407132126118ZZZZZ11</t>
  </si>
  <si>
    <t>MMM ELFLEX 3ACCESS CHARGE BASIC ACC003</t>
  </si>
  <si>
    <t>1407132126218ZZZZZ11</t>
  </si>
  <si>
    <t>MMM ELFLEX 3DEMAND CHARGE KVA ELK 003</t>
  </si>
  <si>
    <t>1407132126318ZZZZZ11</t>
  </si>
  <si>
    <t>1407132126418ZZZZZ11</t>
  </si>
  <si>
    <t>MMM ELFLEX 3 - ENERGY WINTER STAN ELHS03</t>
  </si>
  <si>
    <t>1407132126518ZZZZZ11</t>
  </si>
  <si>
    <t>MMM ELFLEX 3-ENERGY WIN OFF PEAK ELHO03</t>
  </si>
  <si>
    <t>1407132126618ZZZZZ11</t>
  </si>
  <si>
    <t>MMM ELFLEX 3- ENERGY SUMMER PEAK ELP003</t>
  </si>
  <si>
    <t>1407132126718ZZZZZ11</t>
  </si>
  <si>
    <t>MMM ELFLEX 3-ENERGY SUMMER STAN ELS003</t>
  </si>
  <si>
    <t>1407132126818ZZZZZ11</t>
  </si>
  <si>
    <t>MMM ELFLEX 3 -ENERGY SUM OFF PEAK ELO003</t>
  </si>
  <si>
    <t>P132127</t>
  </si>
  <si>
    <t>1407132127118ZZZZZ11</t>
  </si>
  <si>
    <t>MMM ELFLEX 1 -ACCESS CHARG &amp; BASI ACC001</t>
  </si>
  <si>
    <t>1407132127218ZZZZZ11</t>
  </si>
  <si>
    <t>MMM ELECFLEX 1 - DEMAND CHARGE ELK001</t>
  </si>
  <si>
    <t>1407132127318ZZZZZ11</t>
  </si>
  <si>
    <t>1407132127418ZZZZZ11</t>
  </si>
  <si>
    <t>MMM ELFLEX 1 - ENERGY WINTER STAN ELHS01</t>
  </si>
  <si>
    <t>1407132127518ZZZZZ11</t>
  </si>
  <si>
    <t>MMM ELFLEX 1 - ENER WIN OFF PEAK ELHO01</t>
  </si>
  <si>
    <t>1407132127618ZZZZZ11</t>
  </si>
  <si>
    <t>1407132127718ZZZZZ11</t>
  </si>
  <si>
    <t>MMM ELFLEX 1 - ENERGY SUMMER STAN ELS001</t>
  </si>
  <si>
    <t>1407132127818ZZZZZ11</t>
  </si>
  <si>
    <t>MMM ELFLEX 1 - ENER SUM OFF PEAK ELO001</t>
  </si>
  <si>
    <t>1407132127918ZZZZZ11</t>
  </si>
  <si>
    <t>MMM ELFLEX 2 ACCESS CHARGE &amp; BASI ACC002</t>
  </si>
  <si>
    <t>1407132127A18ZZZZZ11</t>
  </si>
  <si>
    <t>MMM ELECFLEX 2 DEMAND CHARGE ELK002</t>
  </si>
  <si>
    <t>1407132127B18ZZZZZ11</t>
  </si>
  <si>
    <t>1407132127C18ZZZZZ11</t>
  </si>
  <si>
    <t>MMM ELFLEX 2 - ENERGY WINTER STAN ELHS02</t>
  </si>
  <si>
    <t>1407132127D18ZZZZZ11</t>
  </si>
  <si>
    <t>MMM ELFLEX 2 - ENERG WIN OFF PEAK ELHO02</t>
  </si>
  <si>
    <t>1407132127E18ZZZZZ11</t>
  </si>
  <si>
    <t>MMM ELFLEX 2-ENERGY SUMMER PEAK ELP002</t>
  </si>
  <si>
    <t>1407132127F18ZZZZZ11</t>
  </si>
  <si>
    <t>MMM ELFLEX 2-ENERGY SUMMER STAN ELS002</t>
  </si>
  <si>
    <t>1407132127G18ZZZZZ11</t>
  </si>
  <si>
    <t>MMM ELFLEX 2-ENERGY SUM OFF PEAK ELO002</t>
  </si>
  <si>
    <t>P132128</t>
  </si>
  <si>
    <t>1407132128118ZZZZZ11</t>
  </si>
  <si>
    <t>128</t>
  </si>
  <si>
    <t>1407132128218ZZZZZ11</t>
  </si>
  <si>
    <t>CEN ENER HIGH DEMAND STANDARD CNHS01</t>
  </si>
  <si>
    <t>1407132128318ZZZZZ11</t>
  </si>
  <si>
    <t>CEN DEPART TOU ENERG WIN OFF PEAK CNHO01</t>
  </si>
  <si>
    <t>1407132128418ZZZZZ11</t>
  </si>
  <si>
    <t>CEN DEPAR TOU ENERGY SUMMER PEAK CENP01</t>
  </si>
  <si>
    <t>1407132128518ZZZZZ11</t>
  </si>
  <si>
    <t>1407132128618ZZZZZ11</t>
  </si>
  <si>
    <t>CEN DEPAR TOU ENER SUMM OFF PEAK CEN001</t>
  </si>
  <si>
    <t>P132131</t>
  </si>
  <si>
    <t>1407132131118ZZZZZ11</t>
  </si>
  <si>
    <t>131</t>
  </si>
  <si>
    <t>MMM SPORTS STADIUMS WINT PEAK MHP001</t>
  </si>
  <si>
    <t>1407132131218ZZZZZ11</t>
  </si>
  <si>
    <t>MMM SPORTS STAD ENERGY WIN SUM MHS001</t>
  </si>
  <si>
    <t>1407132131318ZZZZZ11</t>
  </si>
  <si>
    <t>MMM SPORTS STAD ENER WINT OFF PEA MHO001</t>
  </si>
  <si>
    <t>1407132131418ZZZZZ11</t>
  </si>
  <si>
    <t>MMM SPORTS STAD ENERGY SUM PEAK MSP01</t>
  </si>
  <si>
    <t>1407132131518ZZZZZ11</t>
  </si>
  <si>
    <t>MMM SPORTS STAD ENERGY SUMMER STD MSS01</t>
  </si>
  <si>
    <t>1407132131618ZZZZZ11</t>
  </si>
  <si>
    <t>MMM SPORTS STAD ENER SUM OFF PEAK MSO01</t>
  </si>
  <si>
    <t>132</t>
  </si>
  <si>
    <t>NEW</t>
  </si>
  <si>
    <t>Unique ID</t>
  </si>
  <si>
    <t>DIRECTORATE</t>
  </si>
  <si>
    <t>COST CENTRE</t>
  </si>
  <si>
    <t>P132104</t>
  </si>
  <si>
    <t>CATEGORY</t>
  </si>
  <si>
    <t>ITEM</t>
  </si>
  <si>
    <t>SUB-ITEM</t>
  </si>
  <si>
    <t>FUND</t>
  </si>
  <si>
    <t>PROJECT</t>
  </si>
  <si>
    <t>COST</t>
  </si>
  <si>
    <t>REGION</t>
  </si>
  <si>
    <t>Increase /(Decrease)</t>
  </si>
  <si>
    <t>Adjustment Budget 2018-19</t>
  </si>
  <si>
    <t>MMM INDIGENT - FBE</t>
  </si>
  <si>
    <t>NEW VOTES TO BE CREATED</t>
  </si>
  <si>
    <t>NEW VOTE TO BE CREATED</t>
  </si>
  <si>
    <t>MSCOA TARIFF STRUCTURE</t>
  </si>
  <si>
    <t>DIFF IS FBE EXPENSE</t>
  </si>
  <si>
    <t>INDIGENT FBE SUMMER CONV &amp; PP INELSM1</t>
  </si>
  <si>
    <t>INDIGENT FBE WINTER CONV &amp; PP INEL01</t>
  </si>
  <si>
    <t>TOTAL REVENUE PER  BUDGET</t>
  </si>
  <si>
    <t>TOTAL ROTATIONAL AND PREPAID</t>
  </si>
  <si>
    <t>FBE CALCULATION:</t>
  </si>
  <si>
    <t>Number of Indigents</t>
  </si>
  <si>
    <t xml:space="preserve">Winter </t>
  </si>
  <si>
    <t>Seasons</t>
  </si>
  <si>
    <t>Free Kilowatt HRS</t>
  </si>
  <si>
    <t>Tariff for 2019/20</t>
  </si>
  <si>
    <t>Monthly FBE Rand value</t>
  </si>
  <si>
    <t>Annual FBE Rand Value</t>
  </si>
  <si>
    <t xml:space="preserve">Randvalue </t>
  </si>
  <si>
    <t>INDIGENT FBE SUMMER CONV &amp; INELSM1</t>
  </si>
  <si>
    <t>INDIGENT FBE WINTER CONV &amp; INEL01</t>
  </si>
  <si>
    <t>Indigent IBT PP</t>
  </si>
  <si>
    <t>FBE 50 Units</t>
  </si>
  <si>
    <t>No Of Consumers</t>
  </si>
  <si>
    <t>Total kWh</t>
  </si>
  <si>
    <t>Total R-Value</t>
  </si>
  <si>
    <t>Total FBE</t>
  </si>
  <si>
    <t>MONTHS</t>
  </si>
  <si>
    <t>Average Indigents</t>
  </si>
  <si>
    <t>MTREF Budget 2019-20</t>
  </si>
  <si>
    <t>MTREF  Budget 2020-21</t>
  </si>
  <si>
    <t>MTREF Budget 2021-22</t>
  </si>
  <si>
    <t>1407132127H18ZZZZZ11</t>
  </si>
  <si>
    <t>1407132127K18ZZZZZ11</t>
  </si>
  <si>
    <t>1407132127M18ZZZZZ11</t>
  </si>
  <si>
    <t>1407132125418ZZZZZ11</t>
  </si>
  <si>
    <t>1407132125318ZZZZZ11</t>
  </si>
  <si>
    <t>% Increase (for 21/22)</t>
  </si>
  <si>
    <t>2023/2024</t>
  </si>
  <si>
    <t>% Increase (for 22/23)</t>
  </si>
  <si>
    <t>% Increase (for 2023/24)</t>
  </si>
  <si>
    <t>DISCONTINUED</t>
  </si>
  <si>
    <t xml:space="preserve">NEW NET METERING TARIFF </t>
  </si>
  <si>
    <t>Basic Charge Single Phase</t>
  </si>
  <si>
    <t xml:space="preserve">Basic Charge 3 phase </t>
  </si>
  <si>
    <t>Homeflex Net Metering (NEW)</t>
  </si>
  <si>
    <t>Bulk Resell Net Metering (NEW)</t>
  </si>
  <si>
    <t>Commflex Net Metering (NEW)</t>
  </si>
  <si>
    <t xml:space="preserve">Basic Charge Single Phase </t>
  </si>
  <si>
    <t>Peak (kWh)</t>
  </si>
  <si>
    <t>Standard (kWh)</t>
  </si>
  <si>
    <t>Off Peak (kWh)</t>
  </si>
  <si>
    <t>Demand Charge (kVA)</t>
  </si>
  <si>
    <t xml:space="preserve">NEW </t>
  </si>
  <si>
    <t>2024/2025</t>
  </si>
  <si>
    <t>Elecflex Net Metering (NEW)</t>
  </si>
  <si>
    <t>TARIFF SUMMARY 2022-2023</t>
  </si>
  <si>
    <t>PROPOSED BUDGET 2023/2024</t>
  </si>
  <si>
    <t>Budget Increase 4,7%</t>
  </si>
  <si>
    <t>MTREF 2024/2025</t>
  </si>
  <si>
    <t>MTREF 2025/26</t>
  </si>
  <si>
    <t>MTREF 2026/2027</t>
  </si>
  <si>
    <t>2019-20 TO 2024/2025</t>
  </si>
  <si>
    <t>2023/2024 IMPORT</t>
  </si>
  <si>
    <t>2023/2024 EXPORT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</si>
</sst>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 #,##0_);_(* \(#,##0\);_(* &quot;-&quot;_);_(@_)"/>
    <numFmt numFmtId="165" formatCode="_(&quot;R&quot;* #,##0.00_);_(&quot;R&quot;* \(#,##0.00\);_(&quot;R&quot;* &quot;-&quot;??_);_(@_)"/>
    <numFmt numFmtId="166" formatCode="_(* #,##0.00_);_(* \(#,##0.00\);_(* &quot;-&quot;??_);_(@_)"/>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
    <numFmt numFmtId="173" formatCode="00"/>
    <numFmt numFmtId="174" formatCode="000"/>
    <numFmt numFmtId="175" formatCode="&quot;R&quot;\ #,##0.00"/>
    <numFmt numFmtId="176" formatCode="&quot;R&quot;#,##0.00;[Red]&quot;R&quot;#,##0.00"/>
    <numFmt numFmtId="177" formatCode="_ * #,##0_ ;_ * \-#,##0_ ;_ * &quot;-&quot;??_ ;_ @_ "/>
    <numFmt numFmtId="178" formatCode="0.0%"/>
    <numFmt numFmtId="179" formatCode="[$R-1C09]\ #,##0.00"/>
    <numFmt numFmtId="180" formatCode="_(* #,##0.0_);_(* \(#,##0.0\);_(* &quot;-&quot;?_);_(@_)"/>
    <numFmt numFmtId="181" formatCode="_(* #,##0_);_(* \(#,##0\);_(* &quot;-&quot;??_);_(@_)"/>
    <numFmt numFmtId="182" formatCode="&quot;R&quot;\ #,##0.0000"/>
    <numFmt numFmtId="183" formatCode="_ &quot;R&quot;\ * #,##0.000_ ;_ &quot;R&quot;\ * \-#,##0.000_ ;_ &quot;R&quot;\ * &quot;-&quot;??_ ;_ @_ "/>
  </numFmts>
  <fonts count="92" x14ac:knownFonts="1">
    <font>
      <sz val="11"/>
      <color theme="1"/>
      <name val="Calibri"/>
      <family val="2"/>
      <scheme val="minor"/>
    </font>
    <font>
      <sz val="11"/>
      <color theme="1"/>
      <name val="Calibri"/>
      <family val="2"/>
      <scheme val="minor"/>
    </font>
    <font>
      <sz val="10"/>
      <name val="MS Sans Serif"/>
      <family val="2"/>
    </font>
    <font>
      <sz val="8"/>
      <color theme="1"/>
      <name val="Arial"/>
      <family val="2"/>
    </font>
    <font>
      <sz val="8"/>
      <name val="Arial"/>
      <family val="2"/>
    </font>
    <font>
      <b/>
      <sz val="8"/>
      <color theme="0"/>
      <name val="Arial"/>
      <family val="2"/>
    </font>
    <font>
      <sz val="8"/>
      <color rgb="FFFF0000"/>
      <name val="Arial"/>
      <family val="2"/>
    </font>
    <font>
      <sz val="10"/>
      <name val="Arial"/>
      <family val="2"/>
    </font>
    <font>
      <sz val="1"/>
      <color indexed="16"/>
      <name val="Courier"/>
      <family val="3"/>
    </font>
    <font>
      <sz val="11"/>
      <color indexed="8"/>
      <name val="Calibri"/>
      <family val="2"/>
    </font>
    <font>
      <sz val="9"/>
      <color theme="1"/>
      <name val="Arial"/>
      <family val="2"/>
    </font>
    <font>
      <b/>
      <sz val="8"/>
      <name val="Arial"/>
      <family val="2"/>
    </font>
    <font>
      <b/>
      <sz val="11"/>
      <color theme="1"/>
      <name val="Calibri"/>
      <family val="2"/>
      <scheme val="minor"/>
    </font>
    <font>
      <sz val="10"/>
      <color theme="1"/>
      <name val="Courier New"/>
      <family val="3"/>
    </font>
    <font>
      <sz val="11"/>
      <name val="Calibri"/>
      <family val="2"/>
      <scheme val="minor"/>
    </font>
    <font>
      <b/>
      <sz val="10"/>
      <color theme="1"/>
      <name val="Courier New"/>
      <family val="3"/>
    </font>
    <font>
      <b/>
      <sz val="14"/>
      <color theme="1"/>
      <name val="Calibri"/>
      <family val="2"/>
      <scheme val="minor"/>
    </font>
    <font>
      <b/>
      <u/>
      <sz val="16"/>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2"/>
      <color rgb="FFFF0000"/>
      <name val="Calibri"/>
      <family val="2"/>
      <scheme val="minor"/>
    </font>
    <font>
      <sz val="12"/>
      <color rgb="FFFF0000"/>
      <name val="Calibri"/>
      <family val="2"/>
      <scheme val="minor"/>
    </font>
    <font>
      <b/>
      <sz val="10"/>
      <name val="Arial"/>
      <family val="2"/>
    </font>
    <font>
      <sz val="10"/>
      <color theme="1"/>
      <name val="Arial"/>
      <family val="2"/>
    </font>
    <font>
      <b/>
      <sz val="10"/>
      <color theme="1"/>
      <name val="Arial"/>
      <family val="2"/>
    </font>
    <font>
      <b/>
      <sz val="11"/>
      <name val="Calibri"/>
      <family val="2"/>
      <scheme val="minor"/>
    </font>
    <font>
      <sz val="11"/>
      <color rgb="FFFFFFFF"/>
      <name val="Calibri"/>
      <family val="2"/>
    </font>
    <font>
      <sz val="10"/>
      <color theme="1"/>
      <name val="Times New Roman"/>
      <family val="1"/>
    </font>
    <font>
      <sz val="11"/>
      <color rgb="FF000000"/>
      <name val="Calibri"/>
      <family val="2"/>
    </font>
    <font>
      <sz val="12"/>
      <color theme="1"/>
      <name val="Times New Roman"/>
      <family val="1"/>
    </font>
    <font>
      <sz val="11"/>
      <color rgb="FFFF0000"/>
      <name val="Calibri"/>
      <family val="2"/>
      <scheme val="minor"/>
    </font>
    <font>
      <u/>
      <sz val="11"/>
      <color theme="10"/>
      <name val="Calibri"/>
      <family val="2"/>
      <scheme val="minor"/>
    </font>
    <font>
      <u/>
      <sz val="11"/>
      <color theme="11"/>
      <name val="Calibri"/>
      <family val="2"/>
      <scheme val="minor"/>
    </font>
    <font>
      <sz val="11"/>
      <name val="Arial Narrow"/>
      <family val="2"/>
    </font>
    <font>
      <b/>
      <sz val="11"/>
      <color rgb="FFFF0000"/>
      <name val="Calibri"/>
      <family val="2"/>
      <scheme val="minor"/>
    </font>
    <font>
      <b/>
      <sz val="11"/>
      <color rgb="FF00B050"/>
      <name val="Calibri"/>
      <family val="2"/>
      <scheme val="minor"/>
    </font>
    <font>
      <b/>
      <sz val="11"/>
      <color rgb="FF0070C0"/>
      <name val="Calibri"/>
      <family val="2"/>
      <scheme val="minor"/>
    </font>
    <font>
      <b/>
      <sz val="9"/>
      <color indexed="81"/>
      <name val="Tahoma"/>
      <family val="2"/>
    </font>
    <font>
      <sz val="9"/>
      <color indexed="81"/>
      <name val="Tahoma"/>
      <family val="2"/>
    </font>
    <font>
      <b/>
      <sz val="12"/>
      <name val="Arial"/>
      <family val="2"/>
    </font>
    <font>
      <b/>
      <sz val="14"/>
      <name val="Arial"/>
      <family val="2"/>
    </font>
    <font>
      <b/>
      <sz val="11"/>
      <name val="Calibri"/>
      <family val="2"/>
    </font>
    <font>
      <sz val="11"/>
      <color theme="1"/>
      <name val="Calibri"/>
      <family val="2"/>
    </font>
    <font>
      <sz val="11"/>
      <color rgb="FF1F497D"/>
      <name val="Calibri"/>
      <family val="2"/>
      <scheme val="minor"/>
    </font>
    <font>
      <b/>
      <sz val="11"/>
      <color rgb="FFFF0000"/>
      <name val="Calibri"/>
      <family val="2"/>
    </font>
    <font>
      <sz val="10"/>
      <color rgb="FFFF0000"/>
      <name val="Times New Roman"/>
      <family val="1"/>
    </font>
    <font>
      <sz val="11"/>
      <color rgb="FFFF0000"/>
      <name val="Calibri"/>
      <family val="2"/>
    </font>
    <font>
      <sz val="11"/>
      <color rgb="FFFF0000"/>
      <name val="Arial Narrow"/>
      <family val="2"/>
    </font>
    <font>
      <sz val="11"/>
      <name val="Calibri"/>
      <family val="2"/>
    </font>
    <font>
      <sz val="8"/>
      <name val="Arial Narrow"/>
      <family val="2"/>
    </font>
    <font>
      <b/>
      <sz val="8"/>
      <name val="Arial Narrow"/>
      <family val="2"/>
    </font>
    <font>
      <sz val="11"/>
      <color theme="1"/>
      <name val="Arial Narrow"/>
      <family val="2"/>
    </font>
    <font>
      <sz val="8"/>
      <color theme="1"/>
      <name val="Arial Narrow"/>
      <family val="2"/>
    </font>
    <font>
      <b/>
      <sz val="8"/>
      <color theme="1"/>
      <name val="Arial Narrow"/>
      <family val="2"/>
    </font>
    <font>
      <b/>
      <sz val="11"/>
      <color rgb="FF000000"/>
      <name val="Calibri"/>
      <family val="2"/>
    </font>
    <font>
      <b/>
      <sz val="11"/>
      <color theme="1"/>
      <name val="Calibri"/>
      <family val="2"/>
    </font>
    <font>
      <b/>
      <sz val="11"/>
      <color theme="1"/>
      <name val="Arial Narrow"/>
      <family val="2"/>
    </font>
    <font>
      <sz val="16"/>
      <color rgb="FF1F497D"/>
      <name val="Arial Narrow"/>
      <family val="2"/>
    </font>
    <font>
      <sz val="16"/>
      <color theme="1"/>
      <name val="Arial Narrow"/>
      <family val="2"/>
    </font>
    <font>
      <sz val="8"/>
      <color rgb="FF1F497D"/>
      <name val="Arial Narrow"/>
      <family val="2"/>
    </font>
    <font>
      <sz val="14"/>
      <color theme="1"/>
      <name val="Calibri"/>
      <family val="2"/>
    </font>
    <font>
      <sz val="16"/>
      <color theme="1"/>
      <name val="Calibri"/>
      <family val="2"/>
    </font>
    <font>
      <b/>
      <sz val="12"/>
      <color theme="1"/>
      <name val="Arial"/>
      <family val="2"/>
    </font>
    <font>
      <b/>
      <sz val="14"/>
      <name val="Calibri"/>
      <family val="2"/>
      <scheme val="minor"/>
    </font>
    <font>
      <b/>
      <sz val="12"/>
      <color rgb="FFFF0000"/>
      <name val="Arial"/>
      <family val="2"/>
    </font>
    <font>
      <sz val="11"/>
      <name val="Times New Roman"/>
      <family val="1"/>
    </font>
    <font>
      <sz val="11"/>
      <name val="Arial"/>
      <family val="2"/>
    </font>
    <font>
      <b/>
      <sz val="16"/>
      <color theme="1"/>
      <name val="Calibri"/>
      <family val="2"/>
      <scheme val="minor"/>
    </font>
    <font>
      <b/>
      <sz val="11"/>
      <color theme="0"/>
      <name val="Calibri"/>
      <family val="2"/>
    </font>
    <font>
      <b/>
      <i/>
      <sz val="10"/>
      <color theme="1"/>
      <name val="Arial"/>
      <family val="2"/>
    </font>
    <font>
      <sz val="10"/>
      <color rgb="FFFF0000"/>
      <name val="Arial"/>
      <family val="2"/>
    </font>
    <font>
      <sz val="10"/>
      <color rgb="FF7030A0"/>
      <name val="Arial"/>
      <family val="2"/>
    </font>
    <font>
      <b/>
      <sz val="10"/>
      <color rgb="FFFF0000"/>
      <name val="Arial"/>
      <family val="2"/>
    </font>
    <font>
      <sz val="11"/>
      <color theme="0"/>
      <name val="Calibri"/>
      <family val="2"/>
    </font>
    <font>
      <sz val="11"/>
      <color theme="1"/>
      <name val="Arial"/>
      <family val="2"/>
    </font>
    <font>
      <sz val="10"/>
      <name val="Times New Roman"/>
      <family val="1"/>
    </font>
    <font>
      <b/>
      <sz val="11"/>
      <color theme="1"/>
      <name val="Arial"/>
      <family val="2"/>
    </font>
    <font>
      <b/>
      <sz val="16"/>
      <color theme="1"/>
      <name val="Arial"/>
      <family val="2"/>
    </font>
    <font>
      <sz val="11"/>
      <color rgb="FFFF0000"/>
      <name val="Arial"/>
      <family val="2"/>
    </font>
    <font>
      <sz val="10"/>
      <name val="Courier New"/>
      <family val="3"/>
    </font>
    <font>
      <b/>
      <sz val="11"/>
      <name val="Arial"/>
      <family val="2"/>
    </font>
    <font>
      <sz val="11"/>
      <color rgb="FF000000"/>
      <name val="Arial"/>
      <family val="2"/>
    </font>
    <font>
      <b/>
      <sz val="11"/>
      <color rgb="FF000000"/>
      <name val="Arial"/>
      <family val="2"/>
    </font>
    <font>
      <sz val="11"/>
      <color theme="0"/>
      <name val="Arial"/>
      <family val="2"/>
    </font>
    <font>
      <sz val="11"/>
      <color indexed="9"/>
      <name val="Calibri"/>
      <family val="2"/>
    </font>
    <font>
      <b/>
      <sz val="11"/>
      <color rgb="FF000000"/>
      <name val="Calibri"/>
      <family val="2"/>
      <scheme val="minor"/>
    </font>
    <font>
      <b/>
      <sz val="11"/>
      <color rgb="FFFFFFFF"/>
      <name val="Calibri"/>
      <family val="2"/>
      <scheme val="minor"/>
    </font>
    <font>
      <sz val="11"/>
      <color rgb="FF000000"/>
      <name val="Calibri"/>
      <family val="2"/>
      <scheme val="minor"/>
    </font>
    <font>
      <sz val="12"/>
      <color theme="1"/>
      <name val="Arial"/>
      <family val="2"/>
    </font>
  </fonts>
  <fills count="32">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theme="0"/>
        <bgColor theme="9" tint="0.39994506668294322"/>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C00000"/>
        <bgColor indexed="64"/>
      </patternFill>
    </fill>
    <fill>
      <patternFill patternType="solid">
        <fgColor theme="4"/>
      </patternFill>
    </fill>
    <fill>
      <patternFill patternType="solid">
        <fgColor theme="4" tint="0.39997558519241921"/>
        <bgColor indexed="65"/>
      </patternFill>
    </fill>
    <fill>
      <patternFill patternType="solid">
        <fgColor theme="4"/>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rgb="FF4F81BD"/>
        <bgColor indexed="64"/>
      </patternFill>
    </fill>
    <fill>
      <patternFill patternType="solid">
        <fgColor rgb="FF95B3D7"/>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FF66"/>
        <bgColor indexed="64"/>
      </patternFill>
    </fill>
    <fill>
      <patternFill patternType="solid">
        <fgColor theme="2"/>
        <bgColor indexed="64"/>
      </patternFill>
    </fill>
    <fill>
      <patternFill patternType="solid">
        <fgColor theme="9" tint="0.39997558519241921"/>
        <bgColor indexed="64"/>
      </patternFill>
    </fill>
    <fill>
      <patternFill patternType="solid">
        <fgColor theme="6"/>
        <bgColor indexed="64"/>
      </patternFill>
    </fill>
    <fill>
      <patternFill patternType="solid">
        <fgColor theme="7" tint="0.59999389629810485"/>
        <bgColor indexed="64"/>
      </patternFill>
    </fill>
    <fill>
      <patternFill patternType="solid">
        <fgColor rgb="FF00FF00"/>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indexed="64"/>
      </left>
      <right/>
      <top/>
      <bottom/>
      <diagonal/>
    </border>
    <border>
      <left/>
      <right/>
      <top style="thin">
        <color indexed="64"/>
      </top>
      <bottom style="double">
        <color indexed="64"/>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auto="1"/>
      </left>
      <right style="medium">
        <color auto="1"/>
      </right>
      <top style="thin">
        <color indexed="64"/>
      </top>
      <bottom style="medium">
        <color indexed="64"/>
      </bottom>
      <diagonal/>
    </border>
    <border>
      <left style="medium">
        <color auto="1"/>
      </left>
      <right style="medium">
        <color auto="1"/>
      </right>
      <top style="medium">
        <color auto="1"/>
      </top>
      <bottom/>
      <diagonal/>
    </border>
  </borders>
  <cellStyleXfs count="40">
    <xf numFmtId="0" fontId="0" fillId="0" borderId="0"/>
    <xf numFmtId="171" fontId="1" fillId="0" borderId="0" applyFont="0" applyFill="0" applyBorder="0" applyAlignment="0" applyProtection="0"/>
    <xf numFmtId="0" fontId="2" fillId="0" borderId="0"/>
    <xf numFmtId="171" fontId="7" fillId="0" borderId="0" applyFont="0" applyFill="0" applyBorder="0" applyAlignment="0" applyProtection="0"/>
    <xf numFmtId="171" fontId="7" fillId="0" borderId="0" applyFont="0" applyFill="0" applyBorder="0" applyAlignment="0" applyProtection="0"/>
    <xf numFmtId="172" fontId="8" fillId="0" borderId="0">
      <protection locked="0"/>
    </xf>
    <xf numFmtId="172" fontId="8" fillId="0" borderId="0">
      <protection locked="0"/>
    </xf>
    <xf numFmtId="172" fontId="8" fillId="0" borderId="0">
      <protection locked="0"/>
    </xf>
    <xf numFmtId="172" fontId="8" fillId="0" borderId="0">
      <protection locked="0"/>
    </xf>
    <xf numFmtId="172" fontId="8" fillId="0" borderId="0">
      <protection locked="0"/>
    </xf>
    <xf numFmtId="172" fontId="8" fillId="0" borderId="0">
      <protection locked="0"/>
    </xf>
    <xf numFmtId="172" fontId="8" fillId="0" borderId="0">
      <protection locked="0"/>
    </xf>
    <xf numFmtId="0" fontId="2" fillId="0" borderId="0"/>
    <xf numFmtId="0" fontId="9" fillId="0" borderId="0"/>
    <xf numFmtId="0" fontId="7" fillId="0" borderId="0"/>
    <xf numFmtId="0" fontId="2" fillId="0" borderId="0"/>
    <xf numFmtId="0" fontId="2" fillId="0" borderId="0"/>
    <xf numFmtId="0" fontId="2" fillId="0" borderId="0"/>
    <xf numFmtId="0" fontId="7" fillId="0" borderId="0"/>
    <xf numFmtId="0" fontId="2" fillId="0" borderId="0"/>
    <xf numFmtId="0" fontId="7" fillId="0" borderId="0"/>
    <xf numFmtId="0" fontId="10" fillId="0" borderId="0"/>
    <xf numFmtId="0" fontId="2" fillId="0" borderId="0"/>
    <xf numFmtId="0" fontId="2" fillId="0" borderId="0"/>
    <xf numFmtId="0" fontId="1" fillId="0" borderId="0"/>
    <xf numFmtId="0" fontId="1" fillId="0" borderId="0"/>
    <xf numFmtId="0" fontId="2" fillId="0" borderId="0"/>
    <xf numFmtId="0" fontId="18" fillId="12" borderId="0" applyNumberFormat="0" applyBorder="0" applyAlignment="0" applyProtection="0"/>
    <xf numFmtId="0" fontId="18" fillId="1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171" fontId="9" fillId="0" borderId="0" applyFont="0" applyFill="0" applyBorder="0" applyAlignment="0" applyProtection="0"/>
  </cellStyleXfs>
  <cellXfs count="1025">
    <xf numFmtId="0" fontId="0" fillId="0" borderId="0" xfId="0"/>
    <xf numFmtId="0" fontId="3" fillId="2" borderId="0" xfId="0" applyFont="1" applyFill="1" applyAlignment="1">
      <alignment horizontal="left" vertical="top"/>
    </xf>
    <xf numFmtId="0" fontId="3" fillId="2" borderId="0" xfId="0" applyFont="1" applyFill="1" applyAlignment="1">
      <alignment horizontal="left" vertical="top"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vertical="top"/>
    </xf>
    <xf numFmtId="49" fontId="3" fillId="5" borderId="0" xfId="0" applyNumberFormat="1" applyFont="1" applyFill="1" applyAlignment="1">
      <alignment horizontal="left" vertical="top" wrapText="1"/>
    </xf>
    <xf numFmtId="49" fontId="3" fillId="2" borderId="0" xfId="0" applyNumberFormat="1" applyFont="1" applyFill="1" applyAlignment="1">
      <alignment horizontal="left" vertical="top" wrapText="1"/>
    </xf>
    <xf numFmtId="49" fontId="6" fillId="2" borderId="0" xfId="0" applyNumberFormat="1" applyFont="1" applyFill="1" applyAlignment="1">
      <alignment horizontal="left" vertical="top" wrapText="1"/>
    </xf>
    <xf numFmtId="0" fontId="3" fillId="5" borderId="0" xfId="0" applyFont="1" applyFill="1" applyAlignment="1">
      <alignment horizontal="left" vertical="top"/>
    </xf>
    <xf numFmtId="0" fontId="11" fillId="4" borderId="1" xfId="0" applyFont="1" applyFill="1" applyBorder="1" applyAlignment="1">
      <alignment horizontal="center"/>
    </xf>
    <xf numFmtId="0" fontId="11" fillId="4" borderId="1" xfId="0" applyFont="1" applyFill="1" applyBorder="1" applyAlignment="1">
      <alignment horizontal="center" wrapText="1"/>
    </xf>
    <xf numFmtId="49" fontId="11" fillId="4" borderId="1" xfId="0" applyNumberFormat="1" applyFont="1" applyFill="1" applyBorder="1" applyAlignment="1">
      <alignment horizontal="center" wrapText="1"/>
    </xf>
    <xf numFmtId="49" fontId="11" fillId="4" borderId="1" xfId="0" quotePrefix="1" applyNumberFormat="1" applyFont="1" applyFill="1" applyBorder="1" applyAlignment="1">
      <alignment horizontal="center" wrapText="1"/>
    </xf>
    <xf numFmtId="0" fontId="5" fillId="0" borderId="0" xfId="0" applyFont="1" applyAlignment="1">
      <alignment horizontal="left" vertic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Alignment="1">
      <alignment horizontal="left" vertical="top"/>
    </xf>
    <xf numFmtId="0" fontId="4" fillId="6" borderId="1" xfId="0" applyFont="1" applyFill="1" applyBorder="1" applyAlignment="1">
      <alignment horizontal="left" vertical="top" wrapText="1"/>
    </xf>
    <xf numFmtId="49" fontId="4" fillId="6" borderId="1" xfId="0" applyNumberFormat="1" applyFont="1" applyFill="1" applyBorder="1" applyAlignment="1">
      <alignment horizontal="left" vertical="top" wrapText="1"/>
    </xf>
    <xf numFmtId="49" fontId="4" fillId="6" borderId="3" xfId="0" applyNumberFormat="1" applyFont="1" applyFill="1" applyBorder="1" applyAlignment="1">
      <alignment horizontal="left" vertical="top" wrapText="1"/>
    </xf>
    <xf numFmtId="49" fontId="4" fillId="6" borderId="1" xfId="0" applyNumberFormat="1" applyFont="1" applyFill="1" applyBorder="1" applyAlignment="1">
      <alignment horizontal="left" vertical="top"/>
    </xf>
    <xf numFmtId="0" fontId="4" fillId="6" borderId="1" xfId="0" applyFont="1" applyFill="1" applyBorder="1" applyAlignment="1">
      <alignment horizontal="left" vertical="top"/>
    </xf>
    <xf numFmtId="0" fontId="4" fillId="6" borderId="1" xfId="2" applyFont="1" applyFill="1" applyBorder="1" applyAlignment="1">
      <alignment vertical="top" wrapText="1"/>
    </xf>
    <xf numFmtId="2" fontId="4" fillId="6" borderId="1" xfId="1" quotePrefix="1" applyNumberFormat="1" applyFont="1" applyFill="1" applyBorder="1" applyAlignment="1">
      <alignment vertical="top"/>
    </xf>
    <xf numFmtId="0" fontId="4" fillId="6" borderId="1" xfId="0" applyFont="1" applyFill="1" applyBorder="1" applyAlignment="1">
      <alignment vertical="top"/>
    </xf>
    <xf numFmtId="0" fontId="4" fillId="6" borderId="1" xfId="0" quotePrefix="1" applyFont="1" applyFill="1" applyBorder="1" applyAlignment="1">
      <alignment horizontal="left" vertical="top"/>
    </xf>
    <xf numFmtId="0" fontId="4" fillId="6" borderId="1" xfId="0" applyFont="1" applyFill="1" applyBorder="1" applyAlignment="1">
      <alignment vertical="top" wrapText="1"/>
    </xf>
    <xf numFmtId="49" fontId="4" fillId="6" borderId="1" xfId="0" applyNumberFormat="1" applyFont="1" applyFill="1" applyBorder="1" applyAlignment="1">
      <alignment vertical="top" wrapText="1"/>
    </xf>
    <xf numFmtId="11" fontId="4" fillId="6" borderId="1" xfId="0" applyNumberFormat="1" applyFont="1" applyFill="1" applyBorder="1" applyAlignment="1">
      <alignment horizontal="left" vertical="top" wrapText="1"/>
    </xf>
    <xf numFmtId="0" fontId="0" fillId="0" borderId="0" xfId="0" applyAlignment="1">
      <alignment horizontal="left"/>
    </xf>
    <xf numFmtId="171" fontId="1" fillId="0" borderId="0" xfId="1" applyFont="1" applyAlignment="1">
      <alignment horizontal="left"/>
    </xf>
    <xf numFmtId="0" fontId="13" fillId="0" borderId="0" xfId="0" applyFont="1" applyAlignment="1">
      <alignment horizontal="left"/>
    </xf>
    <xf numFmtId="173" fontId="13" fillId="0" borderId="0" xfId="0" applyNumberFormat="1" applyFont="1" applyAlignment="1">
      <alignment horizontal="left"/>
    </xf>
    <xf numFmtId="174" fontId="13" fillId="0" borderId="0" xfId="0" applyNumberFormat="1" applyFont="1" applyAlignment="1">
      <alignment horizontal="left"/>
    </xf>
    <xf numFmtId="1" fontId="13" fillId="0" borderId="0" xfId="0" applyNumberFormat="1" applyFont="1" applyAlignment="1">
      <alignment horizontal="left"/>
    </xf>
    <xf numFmtId="171" fontId="0" fillId="0" borderId="0" xfId="1" applyFont="1" applyBorder="1"/>
    <xf numFmtId="0" fontId="14" fillId="0" borderId="0" xfId="0" quotePrefix="1" applyFont="1" applyAlignment="1">
      <alignment horizontal="left" vertical="top"/>
    </xf>
    <xf numFmtId="0" fontId="12" fillId="0" borderId="0" xfId="0" applyFont="1"/>
    <xf numFmtId="0" fontId="16" fillId="0" borderId="0" xfId="0" applyFont="1"/>
    <xf numFmtId="0" fontId="11" fillId="0" borderId="1" xfId="0" applyFont="1" applyBorder="1" applyAlignment="1">
      <alignment horizontal="left" vertical="top" wrapText="1"/>
    </xf>
    <xf numFmtId="49" fontId="11" fillId="0" borderId="1"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0" borderId="1" xfId="0" applyNumberFormat="1" applyFont="1" applyBorder="1" applyAlignment="1">
      <alignment horizontal="left" vertical="top"/>
    </xf>
    <xf numFmtId="0" fontId="11" fillId="0" borderId="1" xfId="0" applyFont="1" applyBorder="1" applyAlignment="1">
      <alignment horizontal="left" vertical="top"/>
    </xf>
    <xf numFmtId="0" fontId="11" fillId="0" borderId="1" xfId="2" applyFont="1" applyBorder="1" applyAlignment="1">
      <alignment vertical="top" wrapText="1"/>
    </xf>
    <xf numFmtId="2" fontId="11" fillId="0" borderId="1" xfId="1" quotePrefix="1" applyNumberFormat="1" applyFont="1" applyFill="1" applyBorder="1" applyAlignment="1">
      <alignment vertical="top"/>
    </xf>
    <xf numFmtId="0" fontId="11" fillId="0" borderId="1" xfId="0" applyFont="1" applyBorder="1" applyAlignment="1">
      <alignment vertical="top"/>
    </xf>
    <xf numFmtId="0" fontId="11" fillId="0" borderId="1" xfId="0" quotePrefix="1" applyFont="1" applyBorder="1" applyAlignment="1">
      <alignment horizontal="left" vertical="top"/>
    </xf>
    <xf numFmtId="0" fontId="11" fillId="0" borderId="0" xfId="0" applyFont="1" applyAlignment="1">
      <alignment horizontal="left" vertical="top"/>
    </xf>
    <xf numFmtId="0" fontId="17" fillId="0" borderId="0" xfId="0" applyFont="1"/>
    <xf numFmtId="0" fontId="4" fillId="9" borderId="1" xfId="0" applyFont="1" applyFill="1" applyBorder="1" applyAlignment="1">
      <alignment vertical="top" wrapText="1"/>
    </xf>
    <xf numFmtId="49" fontId="4" fillId="9" borderId="1" xfId="0" applyNumberFormat="1" applyFont="1" applyFill="1" applyBorder="1" applyAlignment="1">
      <alignment horizontal="left" vertical="top" wrapText="1"/>
    </xf>
    <xf numFmtId="49" fontId="4" fillId="9" borderId="1" xfId="0" applyNumberFormat="1" applyFont="1" applyFill="1" applyBorder="1" applyAlignment="1">
      <alignment vertical="top" wrapText="1"/>
    </xf>
    <xf numFmtId="49" fontId="4" fillId="9" borderId="3" xfId="0" applyNumberFormat="1" applyFont="1" applyFill="1" applyBorder="1" applyAlignment="1">
      <alignment horizontal="left" vertical="top" wrapText="1"/>
    </xf>
    <xf numFmtId="49" fontId="4" fillId="9" borderId="1" xfId="0" applyNumberFormat="1" applyFont="1" applyFill="1" applyBorder="1" applyAlignment="1">
      <alignment horizontal="left" vertical="top"/>
    </xf>
    <xf numFmtId="0" fontId="4" fillId="9" borderId="1" xfId="0" applyFont="1" applyFill="1" applyBorder="1" applyAlignment="1">
      <alignment horizontal="left" vertical="top"/>
    </xf>
    <xf numFmtId="0" fontId="4" fillId="9" borderId="1" xfId="0" applyFont="1" applyFill="1" applyBorder="1" applyAlignment="1">
      <alignment horizontal="left" vertical="top" wrapText="1"/>
    </xf>
    <xf numFmtId="0" fontId="4" fillId="9" borderId="1" xfId="2" applyFont="1" applyFill="1" applyBorder="1" applyAlignment="1">
      <alignment vertical="top" wrapText="1"/>
    </xf>
    <xf numFmtId="2" fontId="4" fillId="9" borderId="1" xfId="1" quotePrefix="1" applyNumberFormat="1" applyFont="1" applyFill="1" applyBorder="1" applyAlignment="1">
      <alignment vertical="top"/>
    </xf>
    <xf numFmtId="0" fontId="4" fillId="9" borderId="1" xfId="0" applyFont="1" applyFill="1" applyBorder="1" applyAlignment="1">
      <alignment vertical="top"/>
    </xf>
    <xf numFmtId="0" fontId="4" fillId="9" borderId="1" xfId="0" quotePrefix="1" applyFont="1" applyFill="1" applyBorder="1" applyAlignment="1">
      <alignment horizontal="left" vertical="top"/>
    </xf>
    <xf numFmtId="0" fontId="11" fillId="4" borderId="1" xfId="0" applyFont="1" applyFill="1" applyBorder="1" applyAlignment="1">
      <alignment horizontal="left" vertical="top" wrapText="1"/>
    </xf>
    <xf numFmtId="49" fontId="11" fillId="4" borderId="1" xfId="0" applyNumberFormat="1" applyFont="1" applyFill="1" applyBorder="1" applyAlignment="1">
      <alignment horizontal="left" vertical="top" wrapText="1"/>
    </xf>
    <xf numFmtId="49" fontId="11" fillId="4" borderId="1" xfId="0" applyNumberFormat="1" applyFont="1" applyFill="1" applyBorder="1" applyAlignment="1">
      <alignment vertical="top" wrapText="1"/>
    </xf>
    <xf numFmtId="49" fontId="11" fillId="4" borderId="3" xfId="0" applyNumberFormat="1" applyFont="1" applyFill="1" applyBorder="1" applyAlignment="1">
      <alignment horizontal="left" vertical="top" wrapText="1"/>
    </xf>
    <xf numFmtId="49" fontId="11" fillId="4" borderId="1" xfId="0" applyNumberFormat="1" applyFont="1" applyFill="1" applyBorder="1" applyAlignment="1">
      <alignment horizontal="left" vertical="top"/>
    </xf>
    <xf numFmtId="0" fontId="11" fillId="4" borderId="1" xfId="0" applyFont="1" applyFill="1" applyBorder="1" applyAlignment="1">
      <alignment horizontal="left" vertical="top"/>
    </xf>
    <xf numFmtId="0" fontId="11" fillId="4" borderId="1" xfId="2" applyFont="1" applyFill="1" applyBorder="1" applyAlignment="1">
      <alignment vertical="top" wrapText="1"/>
    </xf>
    <xf numFmtId="2" fontId="11" fillId="4" borderId="1" xfId="1" quotePrefix="1" applyNumberFormat="1" applyFont="1" applyFill="1" applyBorder="1" applyAlignment="1">
      <alignment vertical="top"/>
    </xf>
    <xf numFmtId="0" fontId="11" fillId="4" borderId="1" xfId="0" applyFont="1" applyFill="1" applyBorder="1" applyAlignment="1">
      <alignment vertical="top"/>
    </xf>
    <xf numFmtId="0" fontId="11" fillId="4" borderId="1" xfId="0" quotePrefix="1" applyFont="1" applyFill="1" applyBorder="1" applyAlignment="1">
      <alignment horizontal="left" vertical="top"/>
    </xf>
    <xf numFmtId="0" fontId="4" fillId="4" borderId="1" xfId="0" applyFont="1" applyFill="1" applyBorder="1" applyAlignment="1">
      <alignment vertical="top" wrapText="1"/>
    </xf>
    <xf numFmtId="49" fontId="4" fillId="4" borderId="1" xfId="0" applyNumberFormat="1" applyFont="1" applyFill="1" applyBorder="1" applyAlignment="1">
      <alignment horizontal="left" vertical="top" wrapText="1"/>
    </xf>
    <xf numFmtId="49" fontId="4" fillId="4" borderId="1" xfId="0" applyNumberFormat="1" applyFont="1" applyFill="1" applyBorder="1" applyAlignment="1">
      <alignment vertical="top" wrapText="1"/>
    </xf>
    <xf numFmtId="49" fontId="4" fillId="4" borderId="3" xfId="0" applyNumberFormat="1" applyFont="1" applyFill="1" applyBorder="1" applyAlignment="1">
      <alignment horizontal="left" vertical="top" wrapText="1"/>
    </xf>
    <xf numFmtId="49" fontId="4" fillId="4" borderId="1" xfId="0" applyNumberFormat="1" applyFont="1" applyFill="1" applyBorder="1" applyAlignment="1">
      <alignment horizontal="left" vertical="top"/>
    </xf>
    <xf numFmtId="0" fontId="4" fillId="4" borderId="1"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1" xfId="2" applyFont="1" applyFill="1" applyBorder="1" applyAlignment="1">
      <alignment vertical="top" wrapText="1"/>
    </xf>
    <xf numFmtId="2" fontId="4" fillId="4" borderId="1" xfId="1" quotePrefix="1" applyNumberFormat="1" applyFont="1" applyFill="1" applyBorder="1" applyAlignment="1">
      <alignment vertical="top"/>
    </xf>
    <xf numFmtId="0" fontId="4" fillId="4" borderId="1" xfId="0" applyFont="1" applyFill="1" applyBorder="1" applyAlignment="1">
      <alignment vertical="top"/>
    </xf>
    <xf numFmtId="0" fontId="4" fillId="4" borderId="1" xfId="0" quotePrefix="1" applyFont="1" applyFill="1" applyBorder="1" applyAlignment="1">
      <alignment horizontal="left" vertical="top"/>
    </xf>
    <xf numFmtId="0" fontId="11" fillId="10" borderId="1" xfId="0" applyFont="1" applyFill="1" applyBorder="1" applyAlignment="1">
      <alignment horizontal="left" vertical="top" wrapText="1"/>
    </xf>
    <xf numFmtId="49" fontId="11" fillId="10" borderId="1" xfId="0" applyNumberFormat="1" applyFont="1" applyFill="1" applyBorder="1" applyAlignment="1">
      <alignment horizontal="left" vertical="top" wrapText="1"/>
    </xf>
    <xf numFmtId="49" fontId="11" fillId="10" borderId="1" xfId="0" applyNumberFormat="1" applyFont="1" applyFill="1" applyBorder="1" applyAlignment="1">
      <alignment vertical="top" wrapText="1"/>
    </xf>
    <xf numFmtId="49" fontId="11" fillId="10" borderId="3" xfId="0" applyNumberFormat="1" applyFont="1" applyFill="1" applyBorder="1" applyAlignment="1">
      <alignment horizontal="left" vertical="top" wrapText="1"/>
    </xf>
    <xf numFmtId="49" fontId="11" fillId="10" borderId="1" xfId="0" applyNumberFormat="1" applyFont="1" applyFill="1" applyBorder="1" applyAlignment="1">
      <alignment horizontal="left" vertical="top"/>
    </xf>
    <xf numFmtId="0" fontId="11" fillId="10" borderId="1" xfId="0" applyFont="1" applyFill="1" applyBorder="1" applyAlignment="1">
      <alignment horizontal="left" vertical="top"/>
    </xf>
    <xf numFmtId="0" fontId="11" fillId="10" borderId="1" xfId="2" applyFont="1" applyFill="1" applyBorder="1" applyAlignment="1">
      <alignment vertical="top" wrapText="1"/>
    </xf>
    <xf numFmtId="2" fontId="11" fillId="10" borderId="1" xfId="1" quotePrefix="1" applyNumberFormat="1" applyFont="1" applyFill="1" applyBorder="1" applyAlignment="1">
      <alignment vertical="top"/>
    </xf>
    <xf numFmtId="0" fontId="11" fillId="10" borderId="1" xfId="0" applyFont="1" applyFill="1" applyBorder="1" applyAlignment="1">
      <alignment vertical="top"/>
    </xf>
    <xf numFmtId="0" fontId="11" fillId="10" borderId="1" xfId="0" quotePrefix="1" applyFont="1" applyFill="1" applyBorder="1" applyAlignment="1">
      <alignment horizontal="left" vertical="top"/>
    </xf>
    <xf numFmtId="0" fontId="4" fillId="10" borderId="1" xfId="0" applyFont="1" applyFill="1" applyBorder="1" applyAlignment="1">
      <alignment vertical="top" wrapText="1"/>
    </xf>
    <xf numFmtId="49" fontId="4" fillId="10" borderId="1" xfId="0" applyNumberFormat="1" applyFont="1" applyFill="1" applyBorder="1" applyAlignment="1">
      <alignment horizontal="left" vertical="top" wrapText="1"/>
    </xf>
    <xf numFmtId="49" fontId="4" fillId="10" borderId="1" xfId="0" applyNumberFormat="1" applyFont="1" applyFill="1" applyBorder="1" applyAlignment="1">
      <alignment vertical="top" wrapText="1"/>
    </xf>
    <xf numFmtId="49" fontId="4" fillId="10" borderId="3" xfId="0" applyNumberFormat="1" applyFont="1" applyFill="1" applyBorder="1" applyAlignment="1">
      <alignment horizontal="left" vertical="top" wrapText="1"/>
    </xf>
    <xf numFmtId="49" fontId="4" fillId="10" borderId="1" xfId="0" applyNumberFormat="1" applyFont="1" applyFill="1" applyBorder="1" applyAlignment="1">
      <alignment horizontal="left" vertical="top"/>
    </xf>
    <xf numFmtId="0" fontId="4" fillId="10" borderId="1" xfId="0" applyFont="1" applyFill="1" applyBorder="1" applyAlignment="1">
      <alignment horizontal="left" vertical="top"/>
    </xf>
    <xf numFmtId="0" fontId="4" fillId="10" borderId="1" xfId="0" applyFont="1" applyFill="1" applyBorder="1" applyAlignment="1">
      <alignment horizontal="left" vertical="top" wrapText="1"/>
    </xf>
    <xf numFmtId="0" fontId="4" fillId="10" borderId="1" xfId="2" applyFont="1" applyFill="1" applyBorder="1" applyAlignment="1">
      <alignment vertical="top" wrapText="1"/>
    </xf>
    <xf numFmtId="2" fontId="4" fillId="10" borderId="1" xfId="1" quotePrefix="1" applyNumberFormat="1" applyFont="1" applyFill="1" applyBorder="1" applyAlignment="1">
      <alignment vertical="top"/>
    </xf>
    <xf numFmtId="0" fontId="4" fillId="10" borderId="1" xfId="0" applyFont="1" applyFill="1" applyBorder="1" applyAlignment="1">
      <alignment vertical="top"/>
    </xf>
    <xf numFmtId="0" fontId="4" fillId="10" borderId="1" xfId="0" quotePrefix="1" applyFont="1" applyFill="1" applyBorder="1" applyAlignment="1">
      <alignment horizontal="left" vertical="top"/>
    </xf>
    <xf numFmtId="0" fontId="11" fillId="3" borderId="1" xfId="0" applyFont="1" applyFill="1" applyBorder="1" applyAlignment="1">
      <alignment horizontal="left" vertical="top" wrapText="1"/>
    </xf>
    <xf numFmtId="49" fontId="11" fillId="3" borderId="1" xfId="0" applyNumberFormat="1" applyFont="1" applyFill="1" applyBorder="1" applyAlignment="1">
      <alignment horizontal="left" vertical="top" wrapText="1"/>
    </xf>
    <xf numFmtId="49" fontId="11" fillId="3" borderId="1" xfId="0" applyNumberFormat="1" applyFont="1" applyFill="1" applyBorder="1" applyAlignment="1">
      <alignment vertical="top" wrapText="1"/>
    </xf>
    <xf numFmtId="49" fontId="11" fillId="3" borderId="3" xfId="0" applyNumberFormat="1" applyFont="1" applyFill="1" applyBorder="1" applyAlignment="1">
      <alignment horizontal="left" vertical="top" wrapText="1"/>
    </xf>
    <xf numFmtId="49" fontId="11" fillId="3" borderId="1" xfId="0" applyNumberFormat="1" applyFont="1" applyFill="1" applyBorder="1" applyAlignment="1">
      <alignment horizontal="left" vertical="top"/>
    </xf>
    <xf numFmtId="0" fontId="11" fillId="3" borderId="1" xfId="0" applyFont="1" applyFill="1" applyBorder="1" applyAlignment="1">
      <alignment horizontal="left" vertical="top"/>
    </xf>
    <xf numFmtId="0" fontId="11" fillId="3" borderId="1" xfId="2" applyFont="1" applyFill="1" applyBorder="1" applyAlignment="1">
      <alignment vertical="top" wrapText="1"/>
    </xf>
    <xf numFmtId="2" fontId="11" fillId="3" borderId="1" xfId="1" quotePrefix="1" applyNumberFormat="1" applyFont="1" applyFill="1" applyBorder="1" applyAlignment="1">
      <alignment vertical="top"/>
    </xf>
    <xf numFmtId="0" fontId="11" fillId="3" borderId="1" xfId="0" applyFont="1" applyFill="1" applyBorder="1" applyAlignment="1">
      <alignment vertical="top"/>
    </xf>
    <xf numFmtId="0" fontId="11" fillId="3" borderId="1" xfId="0" quotePrefix="1" applyFont="1" applyFill="1" applyBorder="1" applyAlignment="1">
      <alignment horizontal="left" vertical="top"/>
    </xf>
    <xf numFmtId="0" fontId="4" fillId="3" borderId="1" xfId="0" applyFont="1" applyFill="1" applyBorder="1" applyAlignment="1">
      <alignment vertical="top" wrapText="1"/>
    </xf>
    <xf numFmtId="49" fontId="4" fillId="3" borderId="1" xfId="0" applyNumberFormat="1" applyFont="1" applyFill="1" applyBorder="1" applyAlignment="1">
      <alignment horizontal="left" vertical="top" wrapText="1"/>
    </xf>
    <xf numFmtId="49" fontId="4" fillId="3" borderId="1" xfId="0" applyNumberFormat="1" applyFont="1" applyFill="1" applyBorder="1" applyAlignment="1">
      <alignment vertical="top" wrapText="1"/>
    </xf>
    <xf numFmtId="49" fontId="4" fillId="3" borderId="3"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xf>
    <xf numFmtId="0" fontId="4" fillId="3" borderId="1" xfId="0" applyFont="1" applyFill="1" applyBorder="1" applyAlignment="1">
      <alignment horizontal="left" vertical="top"/>
    </xf>
    <xf numFmtId="0" fontId="4" fillId="3" borderId="1" xfId="0" applyFont="1" applyFill="1" applyBorder="1" applyAlignment="1">
      <alignment horizontal="left" vertical="top" wrapText="1"/>
    </xf>
    <xf numFmtId="0" fontId="4" fillId="3" borderId="1" xfId="2" applyFont="1" applyFill="1" applyBorder="1" applyAlignment="1">
      <alignment vertical="top" wrapText="1"/>
    </xf>
    <xf numFmtId="2" fontId="4" fillId="3" borderId="1" xfId="1" quotePrefix="1" applyNumberFormat="1" applyFont="1" applyFill="1" applyBorder="1" applyAlignment="1">
      <alignment vertical="top"/>
    </xf>
    <xf numFmtId="0" fontId="4" fillId="3" borderId="1" xfId="0" applyFont="1" applyFill="1" applyBorder="1" applyAlignment="1">
      <alignment vertical="top"/>
    </xf>
    <xf numFmtId="0" fontId="4" fillId="3" borderId="1" xfId="0" quotePrefix="1" applyFont="1" applyFill="1" applyBorder="1" applyAlignment="1">
      <alignment horizontal="left" vertical="top"/>
    </xf>
    <xf numFmtId="0" fontId="4" fillId="8" borderId="1" xfId="0" applyFont="1" applyFill="1" applyBorder="1" applyAlignment="1">
      <alignment vertical="top" wrapText="1"/>
    </xf>
    <xf numFmtId="49" fontId="4" fillId="8" borderId="1" xfId="0" applyNumberFormat="1" applyFont="1" applyFill="1" applyBorder="1" applyAlignment="1">
      <alignment horizontal="left" vertical="top" wrapText="1"/>
    </xf>
    <xf numFmtId="49" fontId="4" fillId="8" borderId="1" xfId="0" applyNumberFormat="1" applyFont="1" applyFill="1" applyBorder="1" applyAlignment="1">
      <alignment vertical="top" wrapText="1"/>
    </xf>
    <xf numFmtId="49" fontId="4" fillId="8" borderId="3" xfId="0" applyNumberFormat="1" applyFont="1" applyFill="1" applyBorder="1" applyAlignment="1">
      <alignment horizontal="left" vertical="top" wrapText="1"/>
    </xf>
    <xf numFmtId="49" fontId="4" fillId="8" borderId="1" xfId="0" applyNumberFormat="1" applyFont="1" applyFill="1" applyBorder="1" applyAlignment="1">
      <alignment horizontal="left" vertical="top"/>
    </xf>
    <xf numFmtId="0" fontId="4" fillId="8" borderId="1" xfId="0" applyFont="1" applyFill="1" applyBorder="1" applyAlignment="1">
      <alignment horizontal="left" vertical="top"/>
    </xf>
    <xf numFmtId="0" fontId="4" fillId="8" borderId="1" xfId="0" applyFont="1" applyFill="1" applyBorder="1" applyAlignment="1">
      <alignment horizontal="left" vertical="top" wrapText="1"/>
    </xf>
    <xf numFmtId="0" fontId="4" fillId="8" borderId="1" xfId="2" applyFont="1" applyFill="1" applyBorder="1" applyAlignment="1">
      <alignment vertical="top" wrapText="1"/>
    </xf>
    <xf numFmtId="2" fontId="4" fillId="8" borderId="1" xfId="1" quotePrefix="1" applyNumberFormat="1" applyFont="1" applyFill="1" applyBorder="1" applyAlignment="1">
      <alignment vertical="top"/>
    </xf>
    <xf numFmtId="0" fontId="4" fillId="8" borderId="1" xfId="0" applyFont="1" applyFill="1" applyBorder="1" applyAlignment="1">
      <alignment vertical="top"/>
    </xf>
    <xf numFmtId="0" fontId="4" fillId="8" borderId="1" xfId="0" quotePrefix="1" applyFont="1" applyFill="1" applyBorder="1" applyAlignment="1">
      <alignment horizontal="left" vertical="top"/>
    </xf>
    <xf numFmtId="0" fontId="11" fillId="11" borderId="1" xfId="0" applyFont="1" applyFill="1" applyBorder="1" applyAlignment="1">
      <alignment vertical="top" wrapText="1"/>
    </xf>
    <xf numFmtId="0" fontId="11" fillId="11" borderId="1" xfId="0" applyFont="1" applyFill="1" applyBorder="1" applyAlignment="1">
      <alignment horizontal="left" vertical="top" wrapText="1"/>
    </xf>
    <xf numFmtId="49" fontId="11" fillId="11" borderId="1" xfId="0" applyNumberFormat="1" applyFont="1" applyFill="1" applyBorder="1" applyAlignment="1">
      <alignment horizontal="left" vertical="top" wrapText="1"/>
    </xf>
    <xf numFmtId="49" fontId="11" fillId="11" borderId="1" xfId="0" applyNumberFormat="1" applyFont="1" applyFill="1" applyBorder="1" applyAlignment="1">
      <alignment vertical="top" wrapText="1"/>
    </xf>
    <xf numFmtId="49" fontId="11" fillId="11" borderId="3" xfId="0" applyNumberFormat="1" applyFont="1" applyFill="1" applyBorder="1" applyAlignment="1">
      <alignment horizontal="left" vertical="top" wrapText="1"/>
    </xf>
    <xf numFmtId="49" fontId="11" fillId="11" borderId="1" xfId="0" applyNumberFormat="1" applyFont="1" applyFill="1" applyBorder="1" applyAlignment="1">
      <alignment horizontal="left" vertical="top"/>
    </xf>
    <xf numFmtId="0" fontId="11" fillId="11" borderId="1" xfId="0" applyFont="1" applyFill="1" applyBorder="1" applyAlignment="1">
      <alignment horizontal="left" vertical="top"/>
    </xf>
    <xf numFmtId="0" fontId="11" fillId="11" borderId="1" xfId="2" applyFont="1" applyFill="1" applyBorder="1" applyAlignment="1">
      <alignment vertical="top" wrapText="1"/>
    </xf>
    <xf numFmtId="2" fontId="11" fillId="11" borderId="1" xfId="1" quotePrefix="1" applyNumberFormat="1" applyFont="1" applyFill="1" applyBorder="1" applyAlignment="1">
      <alignment vertical="top"/>
    </xf>
    <xf numFmtId="0" fontId="11" fillId="11" borderId="1" xfId="0" applyFont="1" applyFill="1" applyBorder="1" applyAlignment="1">
      <alignment vertical="top"/>
    </xf>
    <xf numFmtId="0" fontId="11" fillId="11" borderId="1" xfId="0" applyFont="1" applyFill="1" applyBorder="1" applyAlignment="1">
      <alignment horizontal="left"/>
    </xf>
    <xf numFmtId="0" fontId="11" fillId="11" borderId="1" xfId="0" quotePrefix="1" applyFont="1" applyFill="1" applyBorder="1" applyAlignment="1">
      <alignment horizontal="left" vertical="top"/>
    </xf>
    <xf numFmtId="0" fontId="4" fillId="11" borderId="1" xfId="0" applyFont="1" applyFill="1" applyBorder="1" applyAlignment="1">
      <alignment vertical="top" wrapText="1"/>
    </xf>
    <xf numFmtId="49" fontId="4" fillId="11" borderId="1" xfId="0" applyNumberFormat="1" applyFont="1" applyFill="1" applyBorder="1" applyAlignment="1">
      <alignment horizontal="left" vertical="top" wrapText="1"/>
    </xf>
    <xf numFmtId="49" fontId="4" fillId="11" borderId="1" xfId="0" applyNumberFormat="1" applyFont="1" applyFill="1" applyBorder="1" applyAlignment="1">
      <alignment vertical="top" wrapText="1"/>
    </xf>
    <xf numFmtId="49" fontId="4" fillId="11" borderId="3" xfId="0" applyNumberFormat="1" applyFont="1" applyFill="1" applyBorder="1" applyAlignment="1">
      <alignment horizontal="left" vertical="top" wrapText="1"/>
    </xf>
    <xf numFmtId="49" fontId="4" fillId="11" borderId="1" xfId="0" applyNumberFormat="1" applyFont="1" applyFill="1" applyBorder="1" applyAlignment="1">
      <alignment horizontal="left" vertical="top"/>
    </xf>
    <xf numFmtId="0" fontId="4" fillId="11" borderId="1" xfId="0" applyFont="1" applyFill="1" applyBorder="1" applyAlignment="1">
      <alignment horizontal="left" vertical="top"/>
    </xf>
    <xf numFmtId="0" fontId="4" fillId="11" borderId="1" xfId="0" applyFont="1" applyFill="1" applyBorder="1" applyAlignment="1">
      <alignment horizontal="left" vertical="top" wrapText="1"/>
    </xf>
    <xf numFmtId="0" fontId="4" fillId="11" borderId="1" xfId="2" applyFont="1" applyFill="1" applyBorder="1" applyAlignment="1">
      <alignment vertical="top" wrapText="1"/>
    </xf>
    <xf numFmtId="2" fontId="4" fillId="11" borderId="1" xfId="1" quotePrefix="1" applyNumberFormat="1" applyFont="1" applyFill="1" applyBorder="1" applyAlignment="1">
      <alignment vertical="top"/>
    </xf>
    <xf numFmtId="0" fontId="4" fillId="11" borderId="1" xfId="0" applyFont="1" applyFill="1" applyBorder="1" applyAlignment="1">
      <alignment vertical="top"/>
    </xf>
    <xf numFmtId="0" fontId="4" fillId="11" borderId="1" xfId="0" quotePrefix="1" applyFont="1" applyFill="1" applyBorder="1" applyAlignment="1">
      <alignment horizontal="left" vertical="top"/>
    </xf>
    <xf numFmtId="0" fontId="11" fillId="8" borderId="1" xfId="0" applyFont="1" applyFill="1" applyBorder="1" applyAlignment="1">
      <alignment horizontal="left" vertical="top" wrapText="1"/>
    </xf>
    <xf numFmtId="49" fontId="11" fillId="8" borderId="1" xfId="0" applyNumberFormat="1" applyFont="1" applyFill="1" applyBorder="1" applyAlignment="1">
      <alignment horizontal="left" vertical="top" wrapText="1"/>
    </xf>
    <xf numFmtId="49" fontId="11" fillId="8" borderId="3" xfId="0" applyNumberFormat="1" applyFont="1" applyFill="1" applyBorder="1" applyAlignment="1">
      <alignment horizontal="left" vertical="top" wrapText="1"/>
    </xf>
    <xf numFmtId="49" fontId="11" fillId="8" borderId="1" xfId="0" applyNumberFormat="1" applyFont="1" applyFill="1" applyBorder="1" applyAlignment="1">
      <alignment horizontal="left" vertical="top"/>
    </xf>
    <xf numFmtId="0" fontId="11" fillId="8" borderId="1" xfId="0" applyFont="1" applyFill="1" applyBorder="1" applyAlignment="1">
      <alignment horizontal="left" vertical="top"/>
    </xf>
    <xf numFmtId="0" fontId="11" fillId="8" borderId="1" xfId="2" applyFont="1" applyFill="1" applyBorder="1" applyAlignment="1">
      <alignment vertical="top" wrapText="1"/>
    </xf>
    <xf numFmtId="2" fontId="11" fillId="8" borderId="1" xfId="1" quotePrefix="1" applyNumberFormat="1" applyFont="1" applyFill="1" applyBorder="1" applyAlignment="1">
      <alignment vertical="top"/>
    </xf>
    <xf numFmtId="0" fontId="11" fillId="8" borderId="1" xfId="0" applyFont="1" applyFill="1" applyBorder="1" applyAlignment="1">
      <alignment vertical="top"/>
    </xf>
    <xf numFmtId="0" fontId="11" fillId="8" borderId="1" xfId="0" quotePrefix="1" applyFont="1" applyFill="1" applyBorder="1" applyAlignment="1">
      <alignment horizontal="left" vertical="top"/>
    </xf>
    <xf numFmtId="173" fontId="15" fillId="0" borderId="15" xfId="0" applyNumberFormat="1" applyFont="1" applyBorder="1" applyAlignment="1">
      <alignment horizontal="left"/>
    </xf>
    <xf numFmtId="173" fontId="15" fillId="0" borderId="0" xfId="0" applyNumberFormat="1" applyFont="1" applyAlignment="1">
      <alignment horizontal="left"/>
    </xf>
    <xf numFmtId="1" fontId="15" fillId="0" borderId="0" xfId="0" applyNumberFormat="1" applyFont="1" applyAlignment="1">
      <alignment horizontal="left"/>
    </xf>
    <xf numFmtId="174" fontId="15" fillId="0" borderId="0" xfId="0" applyNumberFormat="1" applyFont="1" applyAlignment="1">
      <alignment horizontal="left"/>
    </xf>
    <xf numFmtId="0" fontId="15" fillId="0" borderId="16" xfId="0" applyFont="1" applyBorder="1" applyAlignment="1">
      <alignment horizontal="left"/>
    </xf>
    <xf numFmtId="173" fontId="13" fillId="0" borderId="15" xfId="0" applyNumberFormat="1" applyFont="1" applyBorder="1" applyAlignment="1">
      <alignment horizontal="left"/>
    </xf>
    <xf numFmtId="0" fontId="13" fillId="0" borderId="16" xfId="0" applyFont="1" applyBorder="1" applyAlignment="1">
      <alignment horizontal="left"/>
    </xf>
    <xf numFmtId="173" fontId="13" fillId="0" borderId="17" xfId="0" applyNumberFormat="1" applyFont="1" applyBorder="1" applyAlignment="1">
      <alignment horizontal="left"/>
    </xf>
    <xf numFmtId="173" fontId="13" fillId="0" borderId="18" xfId="0" applyNumberFormat="1" applyFont="1" applyBorder="1" applyAlignment="1">
      <alignment horizontal="left"/>
    </xf>
    <xf numFmtId="1" fontId="13" fillId="0" borderId="18" xfId="0" applyNumberFormat="1" applyFont="1" applyBorder="1" applyAlignment="1">
      <alignment horizontal="left"/>
    </xf>
    <xf numFmtId="174" fontId="13" fillId="0" borderId="18" xfId="0" applyNumberFormat="1" applyFont="1" applyBorder="1" applyAlignment="1">
      <alignment horizontal="left"/>
    </xf>
    <xf numFmtId="0" fontId="13" fillId="0" borderId="18" xfId="0" applyFont="1" applyBorder="1" applyAlignment="1">
      <alignment horizontal="left"/>
    </xf>
    <xf numFmtId="0" fontId="13" fillId="0" borderId="19" xfId="0" applyFont="1" applyBorder="1" applyAlignment="1">
      <alignment horizontal="left"/>
    </xf>
    <xf numFmtId="0" fontId="15" fillId="0" borderId="15" xfId="0" applyFont="1" applyBorder="1" applyAlignment="1">
      <alignment horizontal="left"/>
    </xf>
    <xf numFmtId="0" fontId="13" fillId="0" borderId="15" xfId="0" applyFont="1" applyBorder="1" applyAlignment="1">
      <alignment horizontal="left"/>
    </xf>
    <xf numFmtId="0" fontId="13" fillId="0" borderId="17" xfId="0" applyFont="1" applyBorder="1" applyAlignment="1">
      <alignment horizontal="left"/>
    </xf>
    <xf numFmtId="0" fontId="12" fillId="0" borderId="23" xfId="0" applyFont="1" applyBorder="1" applyAlignment="1">
      <alignment horizontal="left"/>
    </xf>
    <xf numFmtId="0" fontId="14" fillId="4" borderId="23" xfId="0" applyFont="1" applyFill="1" applyBorder="1" applyAlignment="1">
      <alignment horizontal="left" vertical="top"/>
    </xf>
    <xf numFmtId="0" fontId="14" fillId="10" borderId="23" xfId="0" applyFont="1" applyFill="1" applyBorder="1" applyAlignment="1">
      <alignment horizontal="left" vertical="top"/>
    </xf>
    <xf numFmtId="0" fontId="14" fillId="3" borderId="23" xfId="0" applyFont="1" applyFill="1" applyBorder="1" applyAlignment="1">
      <alignment horizontal="left" vertical="top"/>
    </xf>
    <xf numFmtId="0" fontId="14" fillId="6" borderId="23" xfId="0" applyFont="1" applyFill="1" applyBorder="1" applyAlignment="1">
      <alignment horizontal="left" vertical="top"/>
    </xf>
    <xf numFmtId="0" fontId="14" fillId="11" borderId="23" xfId="0" applyFont="1" applyFill="1" applyBorder="1" applyAlignment="1">
      <alignment horizontal="left" vertical="top"/>
    </xf>
    <xf numFmtId="0" fontId="0" fillId="0" borderId="24" xfId="0" applyBorder="1" applyAlignment="1">
      <alignment horizontal="left"/>
    </xf>
    <xf numFmtId="0" fontId="0" fillId="0" borderId="23" xfId="0" applyBorder="1" applyAlignment="1">
      <alignment horizontal="left"/>
    </xf>
    <xf numFmtId="0" fontId="16" fillId="0" borderId="14" xfId="0" applyFont="1" applyBorder="1"/>
    <xf numFmtId="0" fontId="16" fillId="0" borderId="20" xfId="0" applyFont="1" applyBorder="1" applyAlignment="1">
      <alignment vertical="center"/>
    </xf>
    <xf numFmtId="0" fontId="16" fillId="0" borderId="21" xfId="0" applyFont="1" applyBorder="1" applyAlignment="1">
      <alignment vertical="center"/>
    </xf>
    <xf numFmtId="0" fontId="16" fillId="0" borderId="14" xfId="0" applyFont="1" applyBorder="1" applyAlignment="1">
      <alignment vertical="center"/>
    </xf>
    <xf numFmtId="167" fontId="14" fillId="2" borderId="0" xfId="0" applyNumberFormat="1" applyFont="1" applyFill="1"/>
    <xf numFmtId="0" fontId="19" fillId="0" borderId="1" xfId="0" applyFont="1" applyBorder="1"/>
    <xf numFmtId="0" fontId="20" fillId="0" borderId="0" xfId="0" applyFont="1"/>
    <xf numFmtId="171" fontId="19" fillId="0" borderId="3" xfId="1" applyFont="1" applyFill="1" applyBorder="1"/>
    <xf numFmtId="0" fontId="20" fillId="0" borderId="1" xfId="0" applyFont="1" applyBorder="1"/>
    <xf numFmtId="171" fontId="20" fillId="0" borderId="0" xfId="1" applyFont="1" applyFill="1"/>
    <xf numFmtId="0" fontId="22" fillId="0" borderId="0" xfId="2" applyFont="1" applyAlignment="1">
      <alignment vertical="top" wrapText="1"/>
    </xf>
    <xf numFmtId="0" fontId="20" fillId="0" borderId="0" xfId="0" applyFont="1" applyAlignment="1">
      <alignment horizontal="left"/>
    </xf>
    <xf numFmtId="0" fontId="21" fillId="0" borderId="1" xfId="2" applyFont="1" applyBorder="1" applyAlignment="1">
      <alignment vertical="top" wrapText="1"/>
    </xf>
    <xf numFmtId="0" fontId="24" fillId="0" borderId="0" xfId="2" applyFont="1" applyAlignment="1">
      <alignment vertical="top" wrapText="1"/>
    </xf>
    <xf numFmtId="0" fontId="20" fillId="0" borderId="0" xfId="0" applyFont="1" applyAlignment="1">
      <alignment horizontal="center"/>
    </xf>
    <xf numFmtId="0" fontId="22" fillId="0" borderId="0" xfId="0" applyFont="1"/>
    <xf numFmtId="0" fontId="20" fillId="15" borderId="1" xfId="0" applyFont="1" applyFill="1" applyBorder="1" applyAlignment="1">
      <alignment horizontal="left"/>
    </xf>
    <xf numFmtId="0" fontId="20" fillId="15" borderId="1" xfId="0" applyFont="1" applyFill="1" applyBorder="1"/>
    <xf numFmtId="0" fontId="22" fillId="15" borderId="1" xfId="2" applyFont="1" applyFill="1" applyBorder="1" applyAlignment="1">
      <alignment vertical="top" wrapText="1"/>
    </xf>
    <xf numFmtId="0" fontId="21" fillId="15" borderId="1" xfId="2" applyFont="1" applyFill="1" applyBorder="1" applyAlignment="1">
      <alignment vertical="top" wrapText="1"/>
    </xf>
    <xf numFmtId="14" fontId="20" fillId="15" borderId="1" xfId="0" applyNumberFormat="1" applyFont="1" applyFill="1" applyBorder="1"/>
    <xf numFmtId="0" fontId="22" fillId="15" borderId="12" xfId="0" applyFont="1" applyFill="1" applyBorder="1"/>
    <xf numFmtId="0" fontId="22" fillId="0" borderId="1" xfId="0" applyFont="1" applyBorder="1"/>
    <xf numFmtId="0" fontId="22" fillId="15" borderId="1" xfId="0" applyFont="1" applyFill="1" applyBorder="1"/>
    <xf numFmtId="14" fontId="20" fillId="15" borderId="1" xfId="0" applyNumberFormat="1" applyFont="1" applyFill="1" applyBorder="1" applyAlignment="1">
      <alignment horizontal="left"/>
    </xf>
    <xf numFmtId="0" fontId="24" fillId="15" borderId="1" xfId="2" applyFont="1" applyFill="1" applyBorder="1" applyAlignment="1">
      <alignment vertical="top" wrapText="1"/>
    </xf>
    <xf numFmtId="0" fontId="23" fillId="0" borderId="0" xfId="0" applyFont="1"/>
    <xf numFmtId="0" fontId="26" fillId="0" borderId="0" xfId="0" applyFont="1"/>
    <xf numFmtId="13" fontId="25" fillId="16" borderId="1" xfId="0" quotePrefix="1" applyNumberFormat="1" applyFont="1" applyFill="1" applyBorder="1" applyAlignment="1">
      <alignment horizontal="center" vertical="center" wrapText="1"/>
    </xf>
    <xf numFmtId="13" fontId="25" fillId="2" borderId="1" xfId="0" quotePrefix="1" applyNumberFormat="1" applyFont="1" applyFill="1" applyBorder="1" applyAlignment="1">
      <alignment horizontal="center" vertical="center"/>
    </xf>
    <xf numFmtId="0" fontId="7" fillId="0" borderId="1" xfId="0" applyFont="1" applyBorder="1" applyAlignment="1">
      <alignment horizontal="left" indent="1"/>
    </xf>
    <xf numFmtId="0" fontId="26" fillId="0" borderId="1" xfId="0" applyFont="1" applyBorder="1"/>
    <xf numFmtId="164" fontId="7" fillId="16" borderId="1" xfId="1" applyNumberFormat="1" applyFont="1" applyFill="1" applyBorder="1"/>
    <xf numFmtId="164" fontId="7" fillId="2" borderId="1" xfId="1" applyNumberFormat="1" applyFont="1" applyFill="1" applyBorder="1"/>
    <xf numFmtId="164" fontId="26" fillId="0" borderId="1" xfId="1" applyNumberFormat="1" applyFont="1" applyBorder="1"/>
    <xf numFmtId="13" fontId="25" fillId="2" borderId="1" xfId="0" quotePrefix="1" applyNumberFormat="1" applyFont="1" applyFill="1" applyBorder="1" applyAlignment="1">
      <alignment horizontal="center" vertical="center" wrapText="1"/>
    </xf>
    <xf numFmtId="164" fontId="26" fillId="2" borderId="1" xfId="1" applyNumberFormat="1" applyFont="1" applyFill="1" applyBorder="1"/>
    <xf numFmtId="0" fontId="25" fillId="0" borderId="12" xfId="0" applyFont="1" applyBorder="1" applyAlignment="1">
      <alignment horizontal="center" vertical="center"/>
    </xf>
    <xf numFmtId="164" fontId="27" fillId="0" borderId="25" xfId="0" applyNumberFormat="1" applyFont="1" applyBorder="1"/>
    <xf numFmtId="0" fontId="27" fillId="0" borderId="0" xfId="0" applyFont="1"/>
    <xf numFmtId="164" fontId="25" fillId="16" borderId="26" xfId="1" applyNumberFormat="1" applyFont="1" applyFill="1" applyBorder="1"/>
    <xf numFmtId="164" fontId="27" fillId="0" borderId="27" xfId="0" applyNumberFormat="1" applyFont="1" applyBorder="1"/>
    <xf numFmtId="164" fontId="27" fillId="0" borderId="28" xfId="0" applyNumberFormat="1" applyFont="1" applyBorder="1"/>
    <xf numFmtId="171" fontId="26" fillId="0" borderId="0" xfId="1" applyFont="1"/>
    <xf numFmtId="166" fontId="26" fillId="0" borderId="0" xfId="0" applyNumberFormat="1" applyFont="1"/>
    <xf numFmtId="0" fontId="21" fillId="6" borderId="0" xfId="2" applyFont="1" applyFill="1" applyAlignment="1">
      <alignment vertical="top" wrapText="1"/>
    </xf>
    <xf numFmtId="0" fontId="20" fillId="4" borderId="0" xfId="0" applyFont="1" applyFill="1" applyAlignment="1">
      <alignment wrapText="1"/>
    </xf>
    <xf numFmtId="0" fontId="23" fillId="0" borderId="0" xfId="2" applyFont="1" applyAlignment="1">
      <alignment vertical="top" wrapText="1"/>
    </xf>
    <xf numFmtId="0" fontId="23" fillId="0" borderId="1" xfId="2" applyFont="1" applyBorder="1" applyAlignment="1">
      <alignment vertical="top" wrapText="1"/>
    </xf>
    <xf numFmtId="0" fontId="22" fillId="4" borderId="0" xfId="0" applyFont="1" applyFill="1" applyAlignment="1">
      <alignment wrapText="1"/>
    </xf>
    <xf numFmtId="0" fontId="28" fillId="4" borderId="23" xfId="0" applyFont="1" applyFill="1" applyBorder="1" applyAlignment="1">
      <alignment horizontal="left" vertical="top"/>
    </xf>
    <xf numFmtId="0" fontId="28" fillId="10" borderId="23" xfId="0" applyFont="1" applyFill="1" applyBorder="1" applyAlignment="1">
      <alignment horizontal="left" vertical="top"/>
    </xf>
    <xf numFmtId="0" fontId="28" fillId="3" borderId="23" xfId="0" applyFont="1" applyFill="1" applyBorder="1" applyAlignment="1">
      <alignment horizontal="left" vertical="top"/>
    </xf>
    <xf numFmtId="0" fontId="28" fillId="6" borderId="23" xfId="0" applyFont="1" applyFill="1" applyBorder="1" applyAlignment="1">
      <alignment horizontal="left" vertical="top"/>
    </xf>
    <xf numFmtId="2" fontId="0" fillId="0" borderId="0" xfId="0" applyNumberFormat="1"/>
    <xf numFmtId="2" fontId="32" fillId="0" borderId="0" xfId="0" applyNumberFormat="1" applyFont="1" applyAlignment="1">
      <alignment vertical="center"/>
    </xf>
    <xf numFmtId="2" fontId="12" fillId="0" borderId="0" xfId="0" applyNumberFormat="1" applyFont="1"/>
    <xf numFmtId="0" fontId="14" fillId="0" borderId="0" xfId="0" applyFont="1"/>
    <xf numFmtId="175" fontId="14" fillId="0" borderId="0" xfId="0" applyNumberFormat="1" applyFont="1"/>
    <xf numFmtId="0" fontId="28" fillId="0" borderId="0" xfId="0" applyFont="1" applyAlignment="1">
      <alignment horizontal="center"/>
    </xf>
    <xf numFmtId="0" fontId="14" fillId="12" borderId="0" xfId="27" applyFont="1"/>
    <xf numFmtId="175" fontId="14" fillId="12" borderId="0" xfId="27" applyNumberFormat="1" applyFont="1"/>
    <xf numFmtId="17" fontId="14" fillId="12" borderId="0" xfId="27" applyNumberFormat="1" applyFont="1"/>
    <xf numFmtId="167" fontId="14" fillId="12" borderId="0" xfId="27" applyNumberFormat="1" applyFont="1"/>
    <xf numFmtId="167" fontId="14" fillId="14" borderId="0" xfId="0" applyNumberFormat="1" applyFont="1" applyFill="1"/>
    <xf numFmtId="0" fontId="14" fillId="13" borderId="0" xfId="28" applyFont="1"/>
    <xf numFmtId="175" fontId="14" fillId="13" borderId="0" xfId="28" applyNumberFormat="1" applyFont="1"/>
    <xf numFmtId="167" fontId="14" fillId="13" borderId="0" xfId="28" applyNumberFormat="1" applyFont="1"/>
    <xf numFmtId="167" fontId="14" fillId="0" borderId="0" xfId="0" applyNumberFormat="1" applyFont="1"/>
    <xf numFmtId="0" fontId="28" fillId="0" borderId="0" xfId="0" applyFont="1"/>
    <xf numFmtId="167" fontId="28" fillId="0" borderId="0" xfId="0" applyNumberFormat="1" applyFont="1"/>
    <xf numFmtId="176" fontId="14" fillId="0" borderId="0" xfId="0" applyNumberFormat="1" applyFont="1"/>
    <xf numFmtId="167" fontId="14" fillId="20" borderId="0" xfId="0" applyNumberFormat="1" applyFont="1" applyFill="1"/>
    <xf numFmtId="0" fontId="14" fillId="20" borderId="0" xfId="27" applyFont="1" applyFill="1"/>
    <xf numFmtId="176" fontId="14" fillId="20" borderId="0" xfId="0" applyNumberFormat="1" applyFont="1" applyFill="1"/>
    <xf numFmtId="167" fontId="14" fillId="21" borderId="0" xfId="0" applyNumberFormat="1" applyFont="1" applyFill="1"/>
    <xf numFmtId="176" fontId="14" fillId="21" borderId="0" xfId="0" applyNumberFormat="1" applyFont="1" applyFill="1"/>
    <xf numFmtId="175" fontId="31" fillId="0" borderId="0" xfId="37" applyNumberFormat="1" applyFont="1" applyAlignment="1">
      <alignment vertical="center"/>
    </xf>
    <xf numFmtId="167" fontId="37" fillId="0" borderId="0" xfId="0" applyNumberFormat="1" applyFont="1"/>
    <xf numFmtId="171" fontId="0" fillId="0" borderId="0" xfId="1" applyFont="1"/>
    <xf numFmtId="0" fontId="12" fillId="0" borderId="0" xfId="0" applyFont="1" applyAlignment="1">
      <alignment horizontal="center"/>
    </xf>
    <xf numFmtId="177" fontId="38" fillId="0" borderId="0" xfId="0" applyNumberFormat="1" applyFont="1"/>
    <xf numFmtId="0" fontId="39" fillId="0" borderId="0" xfId="0" applyFont="1" applyAlignment="1">
      <alignment horizontal="center"/>
    </xf>
    <xf numFmtId="0" fontId="0" fillId="0" borderId="0" xfId="0" applyAlignment="1">
      <alignment horizontal="center"/>
    </xf>
    <xf numFmtId="0" fontId="33" fillId="0" borderId="0" xfId="0" applyFont="1"/>
    <xf numFmtId="171" fontId="33" fillId="0" borderId="0" xfId="1" applyFont="1"/>
    <xf numFmtId="49" fontId="0" fillId="0" borderId="0" xfId="0" applyNumberFormat="1"/>
    <xf numFmtId="49" fontId="12" fillId="0" borderId="0" xfId="0" applyNumberFormat="1" applyFont="1" applyAlignment="1">
      <alignment horizontal="center"/>
    </xf>
    <xf numFmtId="177" fontId="38" fillId="0" borderId="0" xfId="1" applyNumberFormat="1" applyFont="1" applyAlignment="1"/>
    <xf numFmtId="49" fontId="37" fillId="0" borderId="0" xfId="0" applyNumberFormat="1" applyFont="1" applyAlignment="1">
      <alignment horizontal="center"/>
    </xf>
    <xf numFmtId="49" fontId="28" fillId="0" borderId="0" xfId="0" applyNumberFormat="1" applyFont="1" applyAlignment="1">
      <alignment horizontal="center"/>
    </xf>
    <xf numFmtId="49" fontId="39" fillId="0" borderId="0" xfId="0" applyNumberFormat="1" applyFont="1" applyAlignment="1">
      <alignment horizontal="center"/>
    </xf>
    <xf numFmtId="49" fontId="0" fillId="0" borderId="0" xfId="0" applyNumberFormat="1" applyAlignment="1">
      <alignment horizontal="center"/>
    </xf>
    <xf numFmtId="49" fontId="14" fillId="0" borderId="0" xfId="0" applyNumberFormat="1" applyFont="1"/>
    <xf numFmtId="171" fontId="14" fillId="0" borderId="0" xfId="1" applyFont="1"/>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49" fontId="4" fillId="0" borderId="1" xfId="0" applyNumberFormat="1" applyFont="1" applyBorder="1" applyAlignment="1">
      <alignment horizontal="left" vertical="top"/>
    </xf>
    <xf numFmtId="0" fontId="4" fillId="0" borderId="1" xfId="0" applyFont="1" applyBorder="1" applyAlignment="1">
      <alignment horizontal="left" vertical="top"/>
    </xf>
    <xf numFmtId="0" fontId="4" fillId="0" borderId="1" xfId="2" applyFont="1" applyBorder="1" applyAlignment="1">
      <alignment vertical="top" wrapText="1"/>
    </xf>
    <xf numFmtId="2" fontId="4" fillId="0" borderId="1" xfId="1" quotePrefix="1" applyNumberFormat="1" applyFont="1" applyFill="1" applyBorder="1" applyAlignment="1">
      <alignment vertical="top"/>
    </xf>
    <xf numFmtId="0" fontId="4" fillId="0" borderId="1" xfId="0" applyFont="1" applyBorder="1" applyAlignment="1">
      <alignment vertical="top"/>
    </xf>
    <xf numFmtId="0" fontId="4" fillId="0" borderId="3" xfId="0" applyFont="1" applyBorder="1" applyAlignment="1">
      <alignment horizontal="left" vertical="top"/>
    </xf>
    <xf numFmtId="0" fontId="4" fillId="0" borderId="1" xfId="0" applyFont="1" applyBorder="1" applyAlignment="1">
      <alignment vertical="top" wrapText="1"/>
    </xf>
    <xf numFmtId="49" fontId="4" fillId="0" borderId="1" xfId="0" applyNumberFormat="1" applyFont="1" applyBorder="1" applyAlignment="1">
      <alignment vertical="top" wrapText="1"/>
    </xf>
    <xf numFmtId="11" fontId="4" fillId="0" borderId="1" xfId="0" applyNumberFormat="1" applyFont="1" applyBorder="1" applyAlignment="1">
      <alignment horizontal="left" vertical="top" wrapText="1"/>
    </xf>
    <xf numFmtId="0" fontId="4" fillId="0" borderId="1" xfId="0" applyFont="1" applyBorder="1" applyAlignment="1">
      <alignment horizontal="left"/>
    </xf>
    <xf numFmtId="0" fontId="5" fillId="22" borderId="0" xfId="0" applyFont="1" applyFill="1" applyAlignment="1">
      <alignment horizontal="center" vertical="center" wrapText="1"/>
    </xf>
    <xf numFmtId="0" fontId="5" fillId="22" borderId="0" xfId="0" applyFont="1" applyFill="1" applyAlignment="1">
      <alignment horizontal="center" vertical="center"/>
    </xf>
    <xf numFmtId="0" fontId="5" fillId="22" borderId="1" xfId="0" applyFont="1" applyFill="1" applyBorder="1" applyAlignment="1">
      <alignment horizontal="center" vertical="center" wrapText="1"/>
    </xf>
    <xf numFmtId="0" fontId="5" fillId="0" borderId="0" xfId="0" applyFont="1" applyAlignment="1">
      <alignment horizontal="center" vertical="center"/>
    </xf>
    <xf numFmtId="0" fontId="11" fillId="23"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Alignment="1">
      <alignment horizontal="center" vertical="center" wrapText="1"/>
    </xf>
    <xf numFmtId="49" fontId="11" fillId="23" borderId="1" xfId="0" applyNumberFormat="1" applyFont="1" applyFill="1" applyBorder="1" applyAlignment="1">
      <alignment horizontal="center" vertical="center" wrapText="1"/>
    </xf>
    <xf numFmtId="49" fontId="11" fillId="23" borderId="1" xfId="0" quotePrefix="1" applyNumberFormat="1" applyFont="1" applyFill="1" applyBorder="1" applyAlignment="1">
      <alignment horizontal="center" vertical="center" wrapText="1"/>
    </xf>
    <xf numFmtId="0" fontId="14" fillId="8" borderId="0" xfId="0" applyFont="1" applyFill="1"/>
    <xf numFmtId="171" fontId="0" fillId="0" borderId="0" xfId="1" applyFont="1" applyFill="1" applyBorder="1"/>
    <xf numFmtId="0" fontId="14" fillId="4" borderId="0" xfId="0" applyFont="1" applyFill="1"/>
    <xf numFmtId="2" fontId="0" fillId="4" borderId="0" xfId="0" applyNumberFormat="1" applyFill="1"/>
    <xf numFmtId="171" fontId="0" fillId="0" borderId="15" xfId="1" applyFont="1" applyFill="1" applyBorder="1"/>
    <xf numFmtId="171" fontId="12" fillId="0" borderId="0" xfId="1" applyFont="1" applyFill="1" applyBorder="1"/>
    <xf numFmtId="171" fontId="0" fillId="0" borderId="0" xfId="0" applyNumberFormat="1"/>
    <xf numFmtId="0" fontId="42" fillId="2" borderId="0" xfId="0" applyFont="1" applyFill="1" applyAlignment="1">
      <alignment horizontal="left"/>
    </xf>
    <xf numFmtId="0" fontId="7" fillId="2" borderId="0" xfId="0" applyFont="1" applyFill="1" applyAlignment="1">
      <alignment horizontal="center"/>
    </xf>
    <xf numFmtId="0" fontId="7" fillId="2" borderId="0" xfId="0" applyFont="1" applyFill="1"/>
    <xf numFmtId="0" fontId="0" fillId="2" borderId="0" xfId="0" applyFill="1"/>
    <xf numFmtId="10" fontId="44" fillId="24" borderId="0" xfId="0" applyNumberFormat="1" applyFont="1" applyFill="1" applyAlignment="1">
      <alignment horizontal="right" vertical="center"/>
    </xf>
    <xf numFmtId="0" fontId="45" fillId="2" borderId="0" xfId="0" applyFont="1" applyFill="1" applyAlignment="1">
      <alignment vertical="center"/>
    </xf>
    <xf numFmtId="0" fontId="18" fillId="12" borderId="0" xfId="27"/>
    <xf numFmtId="175" fontId="18" fillId="12" borderId="0" xfId="27" applyNumberFormat="1"/>
    <xf numFmtId="17" fontId="18" fillId="12" borderId="0" xfId="27" applyNumberFormat="1"/>
    <xf numFmtId="167" fontId="18" fillId="12" borderId="0" xfId="27" applyNumberFormat="1"/>
    <xf numFmtId="0" fontId="18" fillId="13" borderId="0" xfId="28"/>
    <xf numFmtId="175" fontId="18" fillId="13" borderId="0" xfId="28" applyNumberFormat="1"/>
    <xf numFmtId="167" fontId="18" fillId="13" borderId="0" xfId="28" applyNumberFormat="1"/>
    <xf numFmtId="167" fontId="0" fillId="0" borderId="0" xfId="0" applyNumberFormat="1"/>
    <xf numFmtId="175" fontId="0" fillId="0" borderId="0" xfId="0" applyNumberFormat="1"/>
    <xf numFmtId="0" fontId="33" fillId="4" borderId="0" xfId="0" applyFont="1" applyFill="1"/>
    <xf numFmtId="2" fontId="12" fillId="2" borderId="0" xfId="0" applyNumberFormat="1" applyFont="1" applyFill="1"/>
    <xf numFmtId="2" fontId="0" fillId="2" borderId="0" xfId="0" applyNumberFormat="1" applyFill="1"/>
    <xf numFmtId="171" fontId="13" fillId="0" borderId="0" xfId="0" applyNumberFormat="1" applyFont="1" applyAlignment="1">
      <alignment horizontal="left"/>
    </xf>
    <xf numFmtId="0" fontId="0" fillId="0" borderId="14" xfId="0" applyBorder="1" applyAlignment="1">
      <alignment horizontal="left"/>
    </xf>
    <xf numFmtId="0" fontId="12" fillId="0" borderId="16" xfId="0" applyFont="1" applyBorder="1" applyAlignment="1">
      <alignment horizontal="left"/>
    </xf>
    <xf numFmtId="0" fontId="0" fillId="0" borderId="16" xfId="0" applyBorder="1" applyAlignment="1">
      <alignment horizontal="left"/>
    </xf>
    <xf numFmtId="0" fontId="28" fillId="4" borderId="16" xfId="0" applyFont="1" applyFill="1" applyBorder="1" applyAlignment="1">
      <alignment horizontal="left" vertical="top"/>
    </xf>
    <xf numFmtId="0" fontId="14" fillId="4" borderId="16" xfId="0" applyFont="1" applyFill="1" applyBorder="1" applyAlignment="1">
      <alignment horizontal="left" vertical="top"/>
    </xf>
    <xf numFmtId="0" fontId="28" fillId="10" borderId="16" xfId="0" applyFont="1" applyFill="1" applyBorder="1" applyAlignment="1">
      <alignment horizontal="left" vertical="top"/>
    </xf>
    <xf numFmtId="0" fontId="14" fillId="10" borderId="16" xfId="0" applyFont="1" applyFill="1" applyBorder="1" applyAlignment="1">
      <alignment horizontal="left" vertical="top"/>
    </xf>
    <xf numFmtId="0" fontId="28" fillId="3" borderId="16" xfId="0" applyFont="1" applyFill="1" applyBorder="1" applyAlignment="1">
      <alignment horizontal="left" vertical="top"/>
    </xf>
    <xf numFmtId="0" fontId="14" fillId="3" borderId="16" xfId="0" applyFont="1" applyFill="1" applyBorder="1" applyAlignment="1">
      <alignment horizontal="left" vertical="top"/>
    </xf>
    <xf numFmtId="0" fontId="28" fillId="6" borderId="16" xfId="0" applyFont="1" applyFill="1" applyBorder="1" applyAlignment="1">
      <alignment horizontal="left" vertical="top"/>
    </xf>
    <xf numFmtId="0" fontId="14" fillId="6" borderId="16" xfId="0" applyFont="1" applyFill="1" applyBorder="1" applyAlignment="1">
      <alignment horizontal="left" vertical="top"/>
    </xf>
    <xf numFmtId="0" fontId="14" fillId="11" borderId="16" xfId="0" applyFont="1" applyFill="1" applyBorder="1" applyAlignment="1">
      <alignment horizontal="left" vertical="top"/>
    </xf>
    <xf numFmtId="0" fontId="16" fillId="0" borderId="22" xfId="0" applyFont="1" applyBorder="1" applyAlignment="1">
      <alignment horizontal="center" vertical="center" wrapText="1"/>
    </xf>
    <xf numFmtId="175" fontId="49" fillId="0" borderId="0" xfId="37" applyNumberFormat="1" applyFont="1" applyAlignment="1">
      <alignment horizontal="right" vertical="center"/>
    </xf>
    <xf numFmtId="2" fontId="33" fillId="0" borderId="0" xfId="0" applyNumberFormat="1" applyFont="1"/>
    <xf numFmtId="171" fontId="28" fillId="0" borderId="0" xfId="1" applyFont="1"/>
    <xf numFmtId="171" fontId="14" fillId="0" borderId="0" xfId="1" applyFont="1" applyFill="1" applyAlignment="1">
      <alignment horizontal="center"/>
    </xf>
    <xf numFmtId="171" fontId="14" fillId="0" borderId="0" xfId="1" applyFont="1" applyFill="1" applyBorder="1"/>
    <xf numFmtId="171" fontId="36" fillId="0" borderId="0" xfId="1" applyFont="1" applyFill="1" applyBorder="1"/>
    <xf numFmtId="166" fontId="13" fillId="0" borderId="0" xfId="0" applyNumberFormat="1" applyFont="1" applyAlignment="1">
      <alignment horizontal="left"/>
    </xf>
    <xf numFmtId="0" fontId="44" fillId="24" borderId="0" xfId="0" applyFont="1" applyFill="1" applyAlignment="1">
      <alignment vertical="center"/>
    </xf>
    <xf numFmtId="10" fontId="18" fillId="0" borderId="0" xfId="27" applyNumberFormat="1" applyFill="1" applyBorder="1"/>
    <xf numFmtId="0" fontId="45" fillId="0" borderId="0" xfId="0" applyFont="1" applyAlignment="1">
      <alignment vertical="center"/>
    </xf>
    <xf numFmtId="10" fontId="28" fillId="24" borderId="0" xfId="27" applyNumberFormat="1" applyFont="1" applyFill="1" applyBorder="1"/>
    <xf numFmtId="0" fontId="30" fillId="0" borderId="0" xfId="0" applyFont="1"/>
    <xf numFmtId="10" fontId="0" fillId="0" borderId="0" xfId="0" applyNumberFormat="1"/>
    <xf numFmtId="0" fontId="31" fillId="0" borderId="0" xfId="0" applyFont="1" applyAlignment="1">
      <alignment vertical="center"/>
    </xf>
    <xf numFmtId="2" fontId="28" fillId="0" borderId="0" xfId="0" applyNumberFormat="1" applyFont="1"/>
    <xf numFmtId="0" fontId="14" fillId="25" borderId="0" xfId="0" applyFont="1" applyFill="1"/>
    <xf numFmtId="167" fontId="14" fillId="25" borderId="0" xfId="0" applyNumberFormat="1" applyFont="1" applyFill="1"/>
    <xf numFmtId="167" fontId="28" fillId="25" borderId="0" xfId="0" applyNumberFormat="1" applyFont="1" applyFill="1"/>
    <xf numFmtId="171" fontId="28" fillId="25" borderId="0" xfId="1" applyFont="1" applyFill="1"/>
    <xf numFmtId="2" fontId="14" fillId="0" borderId="0" xfId="0" applyNumberFormat="1" applyFont="1"/>
    <xf numFmtId="167" fontId="14" fillId="25" borderId="32" xfId="0" applyNumberFormat="1" applyFont="1" applyFill="1" applyBorder="1"/>
    <xf numFmtId="167" fontId="14" fillId="25" borderId="33" xfId="0" applyNumberFormat="1" applyFont="1" applyFill="1" applyBorder="1"/>
    <xf numFmtId="167" fontId="28" fillId="25" borderId="34" xfId="0" applyNumberFormat="1" applyFont="1" applyFill="1" applyBorder="1"/>
    <xf numFmtId="171" fontId="14" fillId="25" borderId="7" xfId="1" applyFont="1" applyFill="1" applyBorder="1"/>
    <xf numFmtId="171" fontId="14" fillId="25" borderId="11" xfId="1" applyFont="1" applyFill="1" applyBorder="1"/>
    <xf numFmtId="167" fontId="14" fillId="25" borderId="17" xfId="0" applyNumberFormat="1" applyFont="1" applyFill="1" applyBorder="1"/>
    <xf numFmtId="167" fontId="14" fillId="25" borderId="18" xfId="0" applyNumberFormat="1" applyFont="1" applyFill="1" applyBorder="1"/>
    <xf numFmtId="167" fontId="28" fillId="25" borderId="19" xfId="0" applyNumberFormat="1" applyFont="1" applyFill="1" applyBorder="1"/>
    <xf numFmtId="171" fontId="14" fillId="25" borderId="31" xfId="1" applyFont="1" applyFill="1" applyBorder="1"/>
    <xf numFmtId="171" fontId="14" fillId="25" borderId="13" xfId="1" applyFont="1" applyFill="1" applyBorder="1"/>
    <xf numFmtId="175" fontId="14" fillId="25" borderId="0" xfId="0" applyNumberFormat="1" applyFont="1" applyFill="1"/>
    <xf numFmtId="171" fontId="14" fillId="25" borderId="0" xfId="1" applyFont="1" applyFill="1" applyBorder="1"/>
    <xf numFmtId="171" fontId="36" fillId="25" borderId="0" xfId="1" applyFont="1" applyFill="1" applyBorder="1"/>
    <xf numFmtId="0" fontId="14" fillId="6" borderId="0" xfId="0" applyFont="1" applyFill="1"/>
    <xf numFmtId="167" fontId="14" fillId="6" borderId="0" xfId="0" applyNumberFormat="1" applyFont="1" applyFill="1"/>
    <xf numFmtId="167" fontId="28" fillId="6" borderId="0" xfId="0" applyNumberFormat="1" applyFont="1" applyFill="1"/>
    <xf numFmtId="2" fontId="12" fillId="0" borderId="0" xfId="0" applyNumberFormat="1" applyFont="1" applyAlignment="1">
      <alignment horizontal="right"/>
    </xf>
    <xf numFmtId="171" fontId="12" fillId="0" borderId="0" xfId="1" applyFont="1"/>
    <xf numFmtId="164" fontId="53" fillId="26" borderId="11" xfId="3" applyNumberFormat="1" applyFont="1" applyFill="1" applyBorder="1" applyAlignment="1" applyProtection="1">
      <alignment horizontal="center" vertical="center" wrapText="1"/>
      <protection locked="0"/>
    </xf>
    <xf numFmtId="0" fontId="52" fillId="0" borderId="1" xfId="0" applyFont="1" applyBorder="1"/>
    <xf numFmtId="0" fontId="0" fillId="0" borderId="1" xfId="0" applyBorder="1"/>
    <xf numFmtId="171" fontId="0" fillId="0" borderId="1" xfId="1" applyFont="1" applyBorder="1"/>
    <xf numFmtId="0" fontId="46" fillId="0" borderId="0" xfId="0" applyFont="1" applyAlignment="1">
      <alignment vertical="center"/>
    </xf>
    <xf numFmtId="164" fontId="11" fillId="0" borderId="1" xfId="39" applyNumberFormat="1" applyFont="1" applyFill="1" applyBorder="1" applyAlignment="1" applyProtection="1">
      <alignment horizontal="center" vertical="center" wrapText="1"/>
      <protection locked="0"/>
    </xf>
    <xf numFmtId="171" fontId="14" fillId="0" borderId="1" xfId="1" applyFont="1" applyBorder="1"/>
    <xf numFmtId="0" fontId="14" fillId="0" borderId="1" xfId="0" applyFont="1" applyBorder="1"/>
    <xf numFmtId="166" fontId="0" fillId="0" borderId="1" xfId="0" applyNumberFormat="1" applyBorder="1"/>
    <xf numFmtId="0" fontId="54" fillId="0" borderId="0" xfId="0" applyFont="1"/>
    <xf numFmtId="0" fontId="54" fillId="0" borderId="1" xfId="0" applyFont="1" applyBorder="1"/>
    <xf numFmtId="0" fontId="56" fillId="8" borderId="1" xfId="0" applyFont="1" applyFill="1" applyBorder="1" applyAlignment="1">
      <alignment horizontal="center" wrapText="1"/>
    </xf>
    <xf numFmtId="1" fontId="0" fillId="0" borderId="0" xfId="0" applyNumberFormat="1"/>
    <xf numFmtId="1" fontId="14" fillId="0" borderId="0" xfId="0" applyNumberFormat="1" applyFont="1"/>
    <xf numFmtId="1" fontId="28" fillId="0" borderId="0" xfId="0" applyNumberFormat="1" applyFont="1"/>
    <xf numFmtId="2" fontId="12" fillId="0" borderId="1" xfId="0" applyNumberFormat="1" applyFont="1" applyBorder="1"/>
    <xf numFmtId="2" fontId="47" fillId="18" borderId="1" xfId="0" applyNumberFormat="1" applyFont="1" applyFill="1" applyBorder="1" applyAlignment="1">
      <alignment horizontal="center" vertical="center"/>
    </xf>
    <xf numFmtId="2" fontId="0" fillId="0" borderId="1" xfId="0" applyNumberFormat="1" applyBorder="1"/>
    <xf numFmtId="2" fontId="0" fillId="4" borderId="1" xfId="0" applyNumberFormat="1" applyFill="1" applyBorder="1"/>
    <xf numFmtId="0" fontId="14" fillId="4" borderId="1" xfId="0" applyFont="1" applyFill="1" applyBorder="1"/>
    <xf numFmtId="0" fontId="14" fillId="8" borderId="1" xfId="0" applyFont="1" applyFill="1" applyBorder="1"/>
    <xf numFmtId="2" fontId="0" fillId="2" borderId="1" xfId="0" applyNumberFormat="1" applyFill="1" applyBorder="1"/>
    <xf numFmtId="0" fontId="33" fillId="0" borderId="1" xfId="0" applyFont="1" applyBorder="1"/>
    <xf numFmtId="0" fontId="33" fillId="4" borderId="1" xfId="0" applyFont="1" applyFill="1" applyBorder="1"/>
    <xf numFmtId="2" fontId="58" fillId="0" borderId="1" xfId="0" applyNumberFormat="1" applyFont="1" applyBorder="1" applyAlignment="1">
      <alignment horizontal="center" vertical="center"/>
    </xf>
    <xf numFmtId="175" fontId="45" fillId="0" borderId="1" xfId="37" applyNumberFormat="1" applyFont="1" applyFill="1" applyBorder="1" applyAlignment="1">
      <alignment horizontal="right" vertical="center"/>
    </xf>
    <xf numFmtId="167" fontId="1" fillId="0" borderId="1" xfId="27" applyNumberFormat="1" applyFont="1" applyFill="1" applyBorder="1"/>
    <xf numFmtId="2" fontId="12" fillId="24" borderId="1" xfId="0" applyNumberFormat="1" applyFont="1" applyFill="1" applyBorder="1" applyAlignment="1">
      <alignment horizontal="center" vertical="center"/>
    </xf>
    <xf numFmtId="2" fontId="58" fillId="24" borderId="1" xfId="0" applyNumberFormat="1" applyFont="1" applyFill="1" applyBorder="1" applyAlignment="1">
      <alignment horizontal="center" vertical="center" wrapText="1"/>
    </xf>
    <xf numFmtId="1" fontId="12" fillId="24" borderId="1" xfId="0" applyNumberFormat="1" applyFont="1" applyFill="1" applyBorder="1" applyAlignment="1">
      <alignment horizontal="center" vertical="center" wrapText="1"/>
    </xf>
    <xf numFmtId="177" fontId="0" fillId="0" borderId="1" xfId="1" applyNumberFormat="1" applyFont="1" applyBorder="1" applyAlignment="1">
      <alignment horizontal="left"/>
    </xf>
    <xf numFmtId="177" fontId="12" fillId="0" borderId="1" xfId="1" applyNumberFormat="1" applyFont="1" applyBorder="1" applyAlignment="1">
      <alignment horizontal="left"/>
    </xf>
    <xf numFmtId="177" fontId="12" fillId="0" borderId="1" xfId="1" applyNumberFormat="1" applyFont="1" applyFill="1" applyBorder="1" applyAlignment="1">
      <alignment horizontal="left"/>
    </xf>
    <xf numFmtId="177" fontId="0" fillId="0" borderId="1" xfId="1" applyNumberFormat="1" applyFont="1" applyFill="1" applyBorder="1" applyAlignment="1">
      <alignment horizontal="left"/>
    </xf>
    <xf numFmtId="171" fontId="12" fillId="0" borderId="25" xfId="0" applyNumberFormat="1" applyFont="1" applyBorder="1"/>
    <xf numFmtId="171" fontId="12" fillId="0" borderId="18" xfId="0" applyNumberFormat="1" applyFont="1" applyBorder="1"/>
    <xf numFmtId="171" fontId="12" fillId="0" borderId="18" xfId="1" applyFont="1" applyBorder="1"/>
    <xf numFmtId="171" fontId="57" fillId="0" borderId="18" xfId="1" applyFont="1" applyBorder="1" applyAlignment="1">
      <alignment vertical="center"/>
    </xf>
    <xf numFmtId="1" fontId="0" fillId="0" borderId="1" xfId="0" applyNumberFormat="1" applyBorder="1" applyAlignment="1">
      <alignment horizontal="center" wrapText="1"/>
    </xf>
    <xf numFmtId="175" fontId="31" fillId="0" borderId="1" xfId="37" applyNumberFormat="1" applyFont="1" applyBorder="1" applyAlignment="1">
      <alignment horizontal="center" vertical="center" wrapText="1"/>
    </xf>
    <xf numFmtId="171" fontId="31" fillId="0" borderId="1" xfId="1" applyFont="1" applyBorder="1" applyAlignment="1">
      <alignment vertical="center"/>
    </xf>
    <xf numFmtId="0" fontId="56" fillId="8" borderId="1" xfId="0" applyFont="1" applyFill="1" applyBorder="1" applyAlignment="1">
      <alignment horizontal="center" vertical="center" wrapText="1"/>
    </xf>
    <xf numFmtId="178" fontId="0" fillId="0" borderId="0" xfId="38" applyNumberFormat="1" applyFont="1" applyFill="1"/>
    <xf numFmtId="10" fontId="12" fillId="0" borderId="0" xfId="38" applyNumberFormat="1" applyFont="1"/>
    <xf numFmtId="10" fontId="0" fillId="0" borderId="0" xfId="38" applyNumberFormat="1" applyFont="1"/>
    <xf numFmtId="10" fontId="12" fillId="0" borderId="1" xfId="38" applyNumberFormat="1" applyFont="1" applyBorder="1" applyAlignment="1">
      <alignment horizontal="center"/>
    </xf>
    <xf numFmtId="10" fontId="0" fillId="0" borderId="1" xfId="38" applyNumberFormat="1" applyFont="1" applyBorder="1" applyAlignment="1">
      <alignment horizontal="center"/>
    </xf>
    <xf numFmtId="10" fontId="0" fillId="0" borderId="1" xfId="38" applyNumberFormat="1" applyFont="1" applyFill="1" applyBorder="1" applyAlignment="1">
      <alignment horizontal="center"/>
    </xf>
    <xf numFmtId="2" fontId="0" fillId="0" borderId="0" xfId="0" applyNumberFormat="1" applyAlignment="1">
      <alignment horizontal="center"/>
    </xf>
    <xf numFmtId="166" fontId="0" fillId="0" borderId="1" xfId="0" applyNumberFormat="1" applyBorder="1" applyAlignment="1">
      <alignment horizontal="center"/>
    </xf>
    <xf numFmtId="0" fontId="0" fillId="0" borderId="1" xfId="0" applyBorder="1" applyAlignment="1">
      <alignment horizontal="center"/>
    </xf>
    <xf numFmtId="171" fontId="12" fillId="0" borderId="25" xfId="0" applyNumberFormat="1" applyFont="1" applyBorder="1" applyAlignment="1">
      <alignment horizontal="center"/>
    </xf>
    <xf numFmtId="171" fontId="0" fillId="0" borderId="0" xfId="1" applyFont="1" applyAlignment="1">
      <alignment horizontal="center"/>
    </xf>
    <xf numFmtId="2" fontId="12" fillId="0" borderId="0" xfId="0" applyNumberFormat="1" applyFont="1" applyAlignment="1">
      <alignment horizontal="center"/>
    </xf>
    <xf numFmtId="10" fontId="1" fillId="0" borderId="1" xfId="38" applyNumberFormat="1" applyFont="1" applyBorder="1" applyAlignment="1">
      <alignment horizontal="center"/>
    </xf>
    <xf numFmtId="171" fontId="14" fillId="0" borderId="1" xfId="1" applyFont="1" applyFill="1" applyBorder="1"/>
    <xf numFmtId="0" fontId="53" fillId="0" borderId="26" xfId="0" applyFont="1" applyBorder="1"/>
    <xf numFmtId="0" fontId="59" fillId="0" borderId="0" xfId="0" applyFont="1"/>
    <xf numFmtId="0" fontId="59" fillId="0" borderId="1" xfId="0" applyFont="1" applyBorder="1" applyAlignment="1">
      <alignment horizontal="left" vertical="center"/>
    </xf>
    <xf numFmtId="164" fontId="53" fillId="16" borderId="1" xfId="39" applyNumberFormat="1" applyFont="1" applyFill="1" applyBorder="1" applyAlignment="1" applyProtection="1">
      <alignment horizontal="center" vertical="center" wrapText="1"/>
      <protection locked="0"/>
    </xf>
    <xf numFmtId="164" fontId="53" fillId="7" borderId="1" xfId="39" applyNumberFormat="1" applyFont="1" applyFill="1" applyBorder="1" applyAlignment="1" applyProtection="1">
      <alignment horizontal="center" vertical="center" wrapText="1"/>
      <protection locked="0"/>
    </xf>
    <xf numFmtId="164" fontId="53" fillId="7" borderId="11" xfId="39" applyNumberFormat="1" applyFont="1" applyFill="1" applyBorder="1" applyAlignment="1" applyProtection="1">
      <alignment horizontal="center" vertical="center" wrapText="1"/>
      <protection locked="0"/>
    </xf>
    <xf numFmtId="164" fontId="53" fillId="0" borderId="0" xfId="39" applyNumberFormat="1" applyFont="1" applyFill="1" applyBorder="1" applyAlignment="1" applyProtection="1">
      <alignment horizontal="center" vertical="center" wrapText="1"/>
      <protection locked="0"/>
    </xf>
    <xf numFmtId="164" fontId="53" fillId="0" borderId="11" xfId="39" applyNumberFormat="1" applyFont="1" applyFill="1" applyBorder="1" applyAlignment="1" applyProtection="1">
      <alignment horizontal="center" vertical="center" wrapText="1"/>
      <protection locked="0"/>
    </xf>
    <xf numFmtId="10" fontId="54" fillId="0" borderId="0" xfId="0" applyNumberFormat="1" applyFont="1" applyAlignment="1">
      <alignment horizontal="center" vertical="center" wrapText="1"/>
    </xf>
    <xf numFmtId="171" fontId="54" fillId="0" borderId="1" xfId="1" applyFont="1" applyBorder="1"/>
    <xf numFmtId="171" fontId="36" fillId="0" borderId="1" xfId="1" applyFont="1" applyFill="1" applyBorder="1"/>
    <xf numFmtId="171" fontId="54" fillId="0" borderId="0" xfId="1" applyFont="1" applyBorder="1"/>
    <xf numFmtId="9" fontId="54" fillId="0" borderId="0" xfId="38" applyFont="1"/>
    <xf numFmtId="171" fontId="54" fillId="0" borderId="0" xfId="1" applyFont="1"/>
    <xf numFmtId="166" fontId="54" fillId="0" borderId="0" xfId="0" applyNumberFormat="1" applyFont="1"/>
    <xf numFmtId="0" fontId="36" fillId="0" borderId="1" xfId="0" applyFont="1" applyBorder="1"/>
    <xf numFmtId="171" fontId="59" fillId="0" borderId="25" xfId="0" applyNumberFormat="1" applyFont="1" applyBorder="1"/>
    <xf numFmtId="171" fontId="59" fillId="0" borderId="26" xfId="0" applyNumberFormat="1" applyFont="1" applyBorder="1"/>
    <xf numFmtId="171" fontId="59" fillId="0" borderId="0" xfId="0" applyNumberFormat="1" applyFont="1"/>
    <xf numFmtId="171" fontId="54" fillId="0" borderId="0" xfId="0" applyNumberFormat="1" applyFont="1"/>
    <xf numFmtId="166" fontId="59" fillId="0" borderId="0" xfId="0" applyNumberFormat="1" applyFont="1"/>
    <xf numFmtId="166" fontId="54" fillId="0" borderId="1" xfId="0" applyNumberFormat="1" applyFont="1" applyBorder="1"/>
    <xf numFmtId="0" fontId="54" fillId="7" borderId="1" xfId="0" applyFont="1" applyFill="1" applyBorder="1"/>
    <xf numFmtId="0" fontId="59" fillId="0" borderId="26" xfId="0" applyFont="1" applyBorder="1"/>
    <xf numFmtId="166" fontId="59" fillId="0" borderId="26" xfId="0" applyNumberFormat="1" applyFont="1" applyBorder="1"/>
    <xf numFmtId="0" fontId="54" fillId="0" borderId="26" xfId="0" applyFont="1" applyBorder="1"/>
    <xf numFmtId="0" fontId="59" fillId="7" borderId="1" xfId="0" applyFont="1" applyFill="1" applyBorder="1" applyAlignment="1">
      <alignment horizontal="left" vertical="center"/>
    </xf>
    <xf numFmtId="0" fontId="56" fillId="7" borderId="1" xfId="0" applyFont="1" applyFill="1" applyBorder="1" applyAlignment="1">
      <alignment horizontal="center" vertical="center" wrapText="1"/>
    </xf>
    <xf numFmtId="171" fontId="59" fillId="0" borderId="0" xfId="1" applyFont="1"/>
    <xf numFmtId="171" fontId="54" fillId="0" borderId="0" xfId="1" applyFont="1" applyFill="1" applyBorder="1"/>
    <xf numFmtId="0" fontId="56" fillId="7" borderId="1" xfId="0" applyFont="1" applyFill="1" applyBorder="1" applyAlignment="1">
      <alignment horizontal="left" vertical="center"/>
    </xf>
    <xf numFmtId="171" fontId="59" fillId="0" borderId="26" xfId="1" applyFont="1" applyBorder="1"/>
    <xf numFmtId="164" fontId="53" fillId="6" borderId="1" xfId="3" applyNumberFormat="1" applyFont="1" applyFill="1" applyBorder="1" applyAlignment="1" applyProtection="1">
      <alignment horizontal="center" vertical="center" wrapText="1"/>
      <protection locked="0"/>
    </xf>
    <xf numFmtId="10" fontId="33" fillId="0" borderId="0" xfId="38" applyNumberFormat="1" applyFont="1"/>
    <xf numFmtId="171" fontId="50" fillId="0" borderId="1" xfId="1" applyFont="1" applyBorder="1"/>
    <xf numFmtId="171" fontId="12" fillId="6" borderId="0" xfId="1" applyFont="1" applyFill="1"/>
    <xf numFmtId="2" fontId="12" fillId="0" borderId="0" xfId="0" applyNumberFormat="1" applyFont="1" applyAlignment="1">
      <alignment horizontal="center" vertical="center"/>
    </xf>
    <xf numFmtId="171" fontId="28" fillId="0" borderId="1" xfId="1" applyFont="1" applyBorder="1"/>
    <xf numFmtId="175" fontId="48" fillId="0" borderId="1" xfId="37" applyNumberFormat="1" applyFont="1" applyBorder="1"/>
    <xf numFmtId="167" fontId="14" fillId="0" borderId="1" xfId="0" applyNumberFormat="1" applyFont="1" applyBorder="1"/>
    <xf numFmtId="171" fontId="14" fillId="4" borderId="1" xfId="1" applyFont="1" applyFill="1" applyBorder="1"/>
    <xf numFmtId="170" fontId="14" fillId="0" borderId="1" xfId="0" applyNumberFormat="1" applyFont="1" applyBorder="1"/>
    <xf numFmtId="167" fontId="14" fillId="4" borderId="1" xfId="1" applyNumberFormat="1" applyFont="1" applyFill="1" applyBorder="1"/>
    <xf numFmtId="167" fontId="14" fillId="0" borderId="1" xfId="1" applyNumberFormat="1" applyFont="1" applyBorder="1"/>
    <xf numFmtId="175" fontId="49" fillId="0" borderId="1" xfId="37" applyNumberFormat="1" applyFont="1" applyBorder="1" applyAlignment="1">
      <alignment horizontal="right" vertical="center"/>
    </xf>
    <xf numFmtId="175" fontId="51" fillId="0" borderId="1" xfId="37" applyNumberFormat="1" applyFont="1" applyBorder="1" applyAlignment="1">
      <alignment horizontal="right" vertical="center"/>
    </xf>
    <xf numFmtId="171" fontId="14" fillId="8" borderId="1" xfId="1" applyFont="1" applyFill="1" applyBorder="1"/>
    <xf numFmtId="175" fontId="48" fillId="2" borderId="1" xfId="37" applyNumberFormat="1" applyFont="1" applyFill="1" applyBorder="1"/>
    <xf numFmtId="175" fontId="14" fillId="0" borderId="1" xfId="1" applyNumberFormat="1" applyFont="1" applyFill="1" applyBorder="1"/>
    <xf numFmtId="171" fontId="14" fillId="2" borderId="1" xfId="1" applyFont="1" applyFill="1" applyBorder="1"/>
    <xf numFmtId="171" fontId="14" fillId="0" borderId="1" xfId="1" applyFont="1" applyFill="1" applyBorder="1" applyAlignment="1">
      <alignment horizontal="center"/>
    </xf>
    <xf numFmtId="175" fontId="45" fillId="0" borderId="1" xfId="37" applyNumberFormat="1" applyFont="1" applyFill="1" applyBorder="1" applyAlignment="1">
      <alignment vertical="center"/>
    </xf>
    <xf numFmtId="171" fontId="28" fillId="0" borderId="1" xfId="1" applyFont="1" applyFill="1" applyBorder="1"/>
    <xf numFmtId="2" fontId="12" fillId="16" borderId="1" xfId="0" applyNumberFormat="1" applyFont="1" applyFill="1" applyBorder="1"/>
    <xf numFmtId="2" fontId="0" fillId="16" borderId="1" xfId="0" applyNumberFormat="1" applyFill="1" applyBorder="1"/>
    <xf numFmtId="177" fontId="12" fillId="16" borderId="1" xfId="1" applyNumberFormat="1" applyFont="1" applyFill="1" applyBorder="1" applyAlignment="1">
      <alignment horizontal="left"/>
    </xf>
    <xf numFmtId="175" fontId="58" fillId="16" borderId="1" xfId="37" applyNumberFormat="1" applyFont="1" applyFill="1" applyBorder="1" applyAlignment="1"/>
    <xf numFmtId="10" fontId="28" fillId="16" borderId="1" xfId="38" applyNumberFormat="1" applyFont="1" applyFill="1" applyBorder="1" applyAlignment="1">
      <alignment horizontal="center"/>
    </xf>
    <xf numFmtId="171" fontId="14" fillId="2" borderId="0" xfId="1" applyFont="1" applyFill="1" applyBorder="1"/>
    <xf numFmtId="171" fontId="36" fillId="2" borderId="0" xfId="1" applyFont="1" applyFill="1" applyBorder="1"/>
    <xf numFmtId="2" fontId="0" fillId="2" borderId="5" xfId="0" applyNumberFormat="1" applyFill="1" applyBorder="1"/>
    <xf numFmtId="2" fontId="0" fillId="2" borderId="6" xfId="0" applyNumberFormat="1" applyFill="1" applyBorder="1"/>
    <xf numFmtId="1" fontId="0" fillId="2" borderId="6" xfId="0" applyNumberFormat="1" applyFill="1" applyBorder="1"/>
    <xf numFmtId="175" fontId="31" fillId="2" borderId="6" xfId="37" applyNumberFormat="1" applyFont="1" applyFill="1" applyBorder="1" applyAlignment="1">
      <alignment vertical="center"/>
    </xf>
    <xf numFmtId="175" fontId="49" fillId="2" borderId="6" xfId="37" applyNumberFormat="1" applyFont="1" applyFill="1" applyBorder="1" applyAlignment="1">
      <alignment horizontal="right" vertical="center"/>
    </xf>
    <xf numFmtId="171" fontId="14" fillId="2" borderId="6" xfId="1" applyFont="1" applyFill="1" applyBorder="1"/>
    <xf numFmtId="171" fontId="36" fillId="2" borderId="6" xfId="1" applyFont="1" applyFill="1" applyBorder="1"/>
    <xf numFmtId="2" fontId="0" fillId="2" borderId="7" xfId="0" applyNumberFormat="1" applyFill="1" applyBorder="1" applyAlignment="1">
      <alignment horizontal="center"/>
    </xf>
    <xf numFmtId="2" fontId="0" fillId="2" borderId="29" xfId="0" applyNumberFormat="1" applyFill="1" applyBorder="1"/>
    <xf numFmtId="1" fontId="0" fillId="2" borderId="0" xfId="0" applyNumberFormat="1" applyFill="1"/>
    <xf numFmtId="175" fontId="31" fillId="2" borderId="0" xfId="37" applyNumberFormat="1" applyFont="1" applyFill="1" applyBorder="1" applyAlignment="1">
      <alignment vertical="center"/>
    </xf>
    <xf numFmtId="175" fontId="49" fillId="2" borderId="0" xfId="37" applyNumberFormat="1" applyFont="1" applyFill="1" applyBorder="1" applyAlignment="1">
      <alignment horizontal="right" vertical="center"/>
    </xf>
    <xf numFmtId="2" fontId="0" fillId="2" borderId="31" xfId="0" applyNumberFormat="1" applyFill="1" applyBorder="1" applyAlignment="1">
      <alignment horizontal="center"/>
    </xf>
    <xf numFmtId="2" fontId="0" fillId="2" borderId="8" xfId="0" applyNumberFormat="1" applyFill="1" applyBorder="1"/>
    <xf numFmtId="2" fontId="0" fillId="2" borderId="9" xfId="0" applyNumberFormat="1" applyFill="1" applyBorder="1"/>
    <xf numFmtId="2" fontId="12" fillId="2" borderId="9" xfId="0" applyNumberFormat="1" applyFont="1" applyFill="1" applyBorder="1"/>
    <xf numFmtId="177" fontId="12" fillId="2" borderId="9" xfId="1" applyNumberFormat="1" applyFont="1" applyFill="1" applyBorder="1"/>
    <xf numFmtId="175" fontId="49" fillId="2" borderId="9" xfId="37" applyNumberFormat="1" applyFont="1" applyFill="1" applyBorder="1" applyAlignment="1">
      <alignment horizontal="right" vertical="center"/>
    </xf>
    <xf numFmtId="171" fontId="14" fillId="2" borderId="9" xfId="1" applyFont="1" applyFill="1" applyBorder="1"/>
    <xf numFmtId="171" fontId="36" fillId="2" borderId="9" xfId="1" applyFont="1" applyFill="1" applyBorder="1"/>
    <xf numFmtId="2" fontId="0" fillId="2" borderId="10" xfId="0" applyNumberFormat="1" applyFill="1" applyBorder="1" applyAlignment="1">
      <alignment horizontal="center"/>
    </xf>
    <xf numFmtId="175" fontId="57" fillId="2" borderId="9" xfId="37" applyNumberFormat="1" applyFont="1" applyFill="1" applyBorder="1" applyAlignment="1">
      <alignment horizontal="right" vertical="center"/>
    </xf>
    <xf numFmtId="177" fontId="12" fillId="17" borderId="1" xfId="1" applyNumberFormat="1" applyFont="1" applyFill="1" applyBorder="1" applyAlignment="1">
      <alignment horizontal="left"/>
    </xf>
    <xf numFmtId="0" fontId="55" fillId="27" borderId="0" xfId="0" applyFont="1" applyFill="1" applyAlignment="1">
      <alignment vertical="center"/>
    </xf>
    <xf numFmtId="2" fontId="0" fillId="27" borderId="0" xfId="0" applyNumberFormat="1" applyFill="1"/>
    <xf numFmtId="171" fontId="12" fillId="27" borderId="0" xfId="1" applyFont="1" applyFill="1"/>
    <xf numFmtId="2" fontId="12" fillId="27" borderId="0" xfId="0" quotePrefix="1" applyNumberFormat="1" applyFont="1" applyFill="1" applyAlignment="1">
      <alignment horizontal="center"/>
    </xf>
    <xf numFmtId="10" fontId="12" fillId="27" borderId="0" xfId="38" applyNumberFormat="1" applyFont="1" applyFill="1" applyAlignment="1">
      <alignment horizontal="center"/>
    </xf>
    <xf numFmtId="0" fontId="52" fillId="27" borderId="0" xfId="0" applyFont="1" applyFill="1" applyAlignment="1">
      <alignment horizontal="right"/>
    </xf>
    <xf numFmtId="2" fontId="0" fillId="27" borderId="7" xfId="0" applyNumberFormat="1" applyFill="1" applyBorder="1"/>
    <xf numFmtId="2" fontId="0" fillId="27" borderId="31" xfId="0" applyNumberFormat="1" applyFill="1" applyBorder="1"/>
    <xf numFmtId="171" fontId="0" fillId="27" borderId="11" xfId="1" applyFont="1" applyFill="1" applyBorder="1"/>
    <xf numFmtId="2" fontId="0" fillId="27" borderId="10" xfId="0" applyNumberFormat="1" applyFill="1" applyBorder="1"/>
    <xf numFmtId="171" fontId="12" fillId="27" borderId="25" xfId="1" applyFont="1" applyFill="1" applyBorder="1"/>
    <xf numFmtId="2" fontId="12" fillId="27" borderId="0" xfId="0" applyNumberFormat="1" applyFont="1" applyFill="1" applyAlignment="1">
      <alignment horizontal="center" wrapText="1"/>
    </xf>
    <xf numFmtId="2" fontId="0" fillId="27" borderId="6" xfId="0" applyNumberFormat="1" applyFill="1" applyBorder="1"/>
    <xf numFmtId="2" fontId="0" fillId="27" borderId="9" xfId="0" applyNumberFormat="1" applyFill="1" applyBorder="1"/>
    <xf numFmtId="171" fontId="12" fillId="27" borderId="18" xfId="1" applyFont="1" applyFill="1" applyBorder="1"/>
    <xf numFmtId="171" fontId="0" fillId="27" borderId="13" xfId="1" applyFont="1" applyFill="1" applyBorder="1"/>
    <xf numFmtId="171" fontId="0" fillId="27" borderId="12" xfId="1" applyFont="1" applyFill="1" applyBorder="1"/>
    <xf numFmtId="2" fontId="0" fillId="27" borderId="0" xfId="0" applyNumberFormat="1" applyFill="1" applyAlignment="1">
      <alignment horizontal="right"/>
    </xf>
    <xf numFmtId="171" fontId="12" fillId="27" borderId="30" xfId="1" applyFont="1" applyFill="1" applyBorder="1" applyAlignment="1">
      <alignment vertical="center"/>
    </xf>
    <xf numFmtId="171" fontId="0" fillId="27" borderId="0" xfId="1" applyFont="1" applyFill="1"/>
    <xf numFmtId="2" fontId="12" fillId="6" borderId="0" xfId="0" applyNumberFormat="1" applyFont="1" applyFill="1"/>
    <xf numFmtId="10" fontId="0" fillId="2" borderId="0" xfId="0" applyNumberFormat="1" applyFill="1"/>
    <xf numFmtId="10" fontId="12" fillId="24" borderId="0" xfId="0" applyNumberFormat="1" applyFont="1" applyFill="1"/>
    <xf numFmtId="171" fontId="28" fillId="0" borderId="0" xfId="0" applyNumberFormat="1" applyFont="1"/>
    <xf numFmtId="171" fontId="14" fillId="0" borderId="0" xfId="0" applyNumberFormat="1" applyFont="1"/>
    <xf numFmtId="171" fontId="15" fillId="0" borderId="0" xfId="0" applyNumberFormat="1" applyFont="1" applyAlignment="1">
      <alignment horizontal="left"/>
    </xf>
    <xf numFmtId="179" fontId="45" fillId="0" borderId="1" xfId="1" applyNumberFormat="1" applyFont="1" applyFill="1" applyBorder="1" applyAlignment="1">
      <alignment horizontal="right"/>
    </xf>
    <xf numFmtId="171" fontId="33" fillId="0" borderId="0" xfId="1" applyFont="1" applyAlignment="1">
      <alignment horizontal="left"/>
    </xf>
    <xf numFmtId="171" fontId="33" fillId="0" borderId="0" xfId="0" applyNumberFormat="1" applyFont="1"/>
    <xf numFmtId="177" fontId="12" fillId="2" borderId="1" xfId="1" applyNumberFormat="1" applyFont="1" applyFill="1" applyBorder="1" applyAlignment="1">
      <alignment horizontal="left"/>
    </xf>
    <xf numFmtId="177" fontId="0" fillId="2" borderId="1" xfId="1" applyNumberFormat="1" applyFont="1" applyFill="1" applyBorder="1" applyAlignment="1">
      <alignment horizontal="left"/>
    </xf>
    <xf numFmtId="175" fontId="45" fillId="2" borderId="1" xfId="37" applyNumberFormat="1" applyFont="1" applyFill="1" applyBorder="1" applyAlignment="1">
      <alignment horizontal="right" vertical="center"/>
    </xf>
    <xf numFmtId="10" fontId="0" fillId="2" borderId="1" xfId="38" applyNumberFormat="1" applyFont="1" applyFill="1" applyBorder="1" applyAlignment="1">
      <alignment horizontal="center"/>
    </xf>
    <xf numFmtId="0" fontId="59" fillId="2" borderId="1" xfId="0" applyFont="1" applyFill="1" applyBorder="1" applyAlignment="1">
      <alignment horizontal="left" vertical="center"/>
    </xf>
    <xf numFmtId="164" fontId="11" fillId="2" borderId="1" xfId="39" applyNumberFormat="1" applyFont="1" applyFill="1" applyBorder="1" applyAlignment="1" applyProtection="1">
      <alignment horizontal="center" vertical="center" wrapText="1"/>
      <protection locked="0"/>
    </xf>
    <xf numFmtId="0" fontId="52" fillId="2" borderId="1" xfId="0" applyFont="1" applyFill="1" applyBorder="1"/>
    <xf numFmtId="166" fontId="0" fillId="2" borderId="1" xfId="0" applyNumberFormat="1" applyFill="1" applyBorder="1" applyAlignment="1">
      <alignment horizontal="center"/>
    </xf>
    <xf numFmtId="0" fontId="0" fillId="2" borderId="1" xfId="0" applyFill="1" applyBorder="1" applyAlignment="1">
      <alignment horizontal="center"/>
    </xf>
    <xf numFmtId="0" fontId="66" fillId="0" borderId="21" xfId="0" applyFont="1" applyBorder="1" applyAlignment="1">
      <alignment horizontal="center" vertical="center" wrapText="1"/>
    </xf>
    <xf numFmtId="0" fontId="12" fillId="2" borderId="0" xfId="0" applyFont="1" applyFill="1"/>
    <xf numFmtId="1" fontId="14" fillId="2" borderId="1" xfId="0" applyNumberFormat="1" applyFont="1" applyFill="1" applyBorder="1" applyAlignment="1">
      <alignment horizontal="center" wrapText="1"/>
    </xf>
    <xf numFmtId="175" fontId="51" fillId="2" borderId="1" xfId="37" applyNumberFormat="1" applyFont="1" applyFill="1" applyBorder="1" applyAlignment="1">
      <alignment horizontal="center" vertical="center" wrapText="1"/>
    </xf>
    <xf numFmtId="171" fontId="51" fillId="2" borderId="1" xfId="1" applyFont="1" applyFill="1" applyBorder="1" applyAlignment="1">
      <alignment vertical="center"/>
    </xf>
    <xf numFmtId="171" fontId="14" fillId="2" borderId="18" xfId="1" applyFont="1" applyFill="1" applyBorder="1"/>
    <xf numFmtId="171" fontId="51" fillId="2" borderId="18" xfId="1" applyFont="1" applyFill="1" applyBorder="1" applyAlignment="1">
      <alignment vertical="center"/>
    </xf>
    <xf numFmtId="175" fontId="51" fillId="2" borderId="25" xfId="37" applyNumberFormat="1" applyFont="1" applyFill="1" applyBorder="1" applyAlignment="1">
      <alignment vertical="center"/>
    </xf>
    <xf numFmtId="2" fontId="70" fillId="0" borderId="0" xfId="0" applyNumberFormat="1" applyFont="1"/>
    <xf numFmtId="177" fontId="12" fillId="2" borderId="6" xfId="1" applyNumberFormat="1" applyFont="1" applyFill="1" applyBorder="1"/>
    <xf numFmtId="175" fontId="57" fillId="2" borderId="6" xfId="37" applyNumberFormat="1" applyFont="1" applyFill="1" applyBorder="1" applyAlignment="1">
      <alignment horizontal="right" vertical="center"/>
    </xf>
    <xf numFmtId="1" fontId="14" fillId="2" borderId="0" xfId="0" applyNumberFormat="1" applyFont="1" applyFill="1"/>
    <xf numFmtId="175" fontId="51" fillId="2" borderId="0" xfId="37" applyNumberFormat="1" applyFont="1" applyFill="1" applyBorder="1" applyAlignment="1">
      <alignment vertical="center"/>
    </xf>
    <xf numFmtId="0" fontId="0" fillId="2" borderId="29" xfId="0" applyFill="1" applyBorder="1"/>
    <xf numFmtId="171" fontId="12" fillId="2" borderId="28" xfId="0" applyNumberFormat="1" applyFont="1" applyFill="1" applyBorder="1" applyAlignment="1">
      <alignment horizontal="center"/>
    </xf>
    <xf numFmtId="171" fontId="0" fillId="2" borderId="31" xfId="1" applyFont="1" applyFill="1" applyBorder="1" applyAlignment="1">
      <alignment horizontal="center"/>
    </xf>
    <xf numFmtId="2" fontId="68" fillId="2" borderId="0" xfId="0" applyNumberFormat="1" applyFont="1" applyFill="1" applyAlignment="1">
      <alignment vertical="center"/>
    </xf>
    <xf numFmtId="2" fontId="12" fillId="2" borderId="29" xfId="0" applyNumberFormat="1" applyFont="1" applyFill="1" applyBorder="1"/>
    <xf numFmtId="0" fontId="14" fillId="2" borderId="0" xfId="0" applyFont="1" applyFill="1"/>
    <xf numFmtId="2" fontId="12" fillId="2" borderId="31" xfId="0" applyNumberFormat="1" applyFont="1" applyFill="1" applyBorder="1" applyAlignment="1">
      <alignment horizontal="center"/>
    </xf>
    <xf numFmtId="2" fontId="14" fillId="2" borderId="0" xfId="0" applyNumberFormat="1" applyFont="1" applyFill="1"/>
    <xf numFmtId="2" fontId="65" fillId="2" borderId="29" xfId="0" applyNumberFormat="1" applyFont="1" applyFill="1" applyBorder="1"/>
    <xf numFmtId="1" fontId="69" fillId="2" borderId="0" xfId="0" applyNumberFormat="1" applyFont="1" applyFill="1"/>
    <xf numFmtId="2" fontId="69" fillId="2" borderId="0" xfId="0" applyNumberFormat="1" applyFont="1" applyFill="1"/>
    <xf numFmtId="2" fontId="65" fillId="2" borderId="31" xfId="0" applyNumberFormat="1" applyFont="1" applyFill="1" applyBorder="1" applyAlignment="1">
      <alignment horizontal="center"/>
    </xf>
    <xf numFmtId="2" fontId="65" fillId="2" borderId="8" xfId="0" applyNumberFormat="1" applyFont="1" applyFill="1" applyBorder="1"/>
    <xf numFmtId="1" fontId="67" fillId="2" borderId="9" xfId="0" applyNumberFormat="1" applyFont="1" applyFill="1" applyBorder="1"/>
    <xf numFmtId="2" fontId="67" fillId="2" borderId="9" xfId="0" applyNumberFormat="1" applyFont="1" applyFill="1" applyBorder="1"/>
    <xf numFmtId="2" fontId="65" fillId="2" borderId="10" xfId="0" applyNumberFormat="1" applyFont="1" applyFill="1" applyBorder="1" applyAlignment="1">
      <alignment horizontal="center"/>
    </xf>
    <xf numFmtId="2" fontId="12" fillId="8" borderId="1" xfId="0" applyNumberFormat="1" applyFont="1" applyFill="1" applyBorder="1" applyAlignment="1">
      <alignment horizontal="center" vertical="center"/>
    </xf>
    <xf numFmtId="1" fontId="12" fillId="8" borderId="1" xfId="0" applyNumberFormat="1" applyFont="1" applyFill="1" applyBorder="1" applyAlignment="1">
      <alignment horizontal="center" vertical="center" wrapText="1"/>
    </xf>
    <xf numFmtId="2" fontId="58" fillId="8" borderId="1" xfId="0" applyNumberFormat="1" applyFont="1" applyFill="1" applyBorder="1" applyAlignment="1">
      <alignment horizontal="center" vertical="center" wrapText="1"/>
    </xf>
    <xf numFmtId="2" fontId="12" fillId="8" borderId="1" xfId="0" applyNumberFormat="1" applyFont="1" applyFill="1" applyBorder="1"/>
    <xf numFmtId="177" fontId="12" fillId="8" borderId="1" xfId="1" applyNumberFormat="1" applyFont="1" applyFill="1" applyBorder="1" applyAlignment="1">
      <alignment horizontal="left"/>
    </xf>
    <xf numFmtId="10" fontId="28" fillId="8" borderId="1" xfId="38" applyNumberFormat="1" applyFont="1" applyFill="1" applyBorder="1" applyAlignment="1">
      <alignment horizontal="center"/>
    </xf>
    <xf numFmtId="177" fontId="71" fillId="18" borderId="0" xfId="1" applyNumberFormat="1" applyFont="1" applyFill="1" applyAlignment="1">
      <alignment horizontal="center" vertical="center"/>
    </xf>
    <xf numFmtId="177" fontId="28" fillId="0" borderId="0" xfId="1" applyNumberFormat="1" applyFont="1"/>
    <xf numFmtId="177" fontId="14" fillId="0" borderId="0" xfId="1" applyNumberFormat="1" applyFont="1"/>
    <xf numFmtId="177" fontId="0" fillId="0" borderId="0" xfId="1" applyNumberFormat="1" applyFont="1"/>
    <xf numFmtId="177" fontId="49" fillId="0" borderId="0" xfId="1" applyNumberFormat="1" applyFont="1" applyAlignment="1">
      <alignment horizontal="right" vertical="center"/>
    </xf>
    <xf numFmtId="177" fontId="14" fillId="0" borderId="0" xfId="1" applyNumberFormat="1" applyFont="1" applyFill="1" applyAlignment="1">
      <alignment horizontal="center"/>
    </xf>
    <xf numFmtId="177" fontId="31" fillId="0" borderId="0" xfId="1" applyNumberFormat="1" applyFont="1" applyAlignment="1">
      <alignment vertical="center"/>
    </xf>
    <xf numFmtId="177" fontId="14" fillId="0" borderId="0" xfId="1" applyNumberFormat="1" applyFont="1" applyFill="1" applyBorder="1"/>
    <xf numFmtId="177" fontId="36" fillId="0" borderId="0" xfId="1" applyNumberFormat="1" applyFont="1" applyFill="1" applyBorder="1"/>
    <xf numFmtId="177" fontId="33" fillId="0" borderId="0" xfId="1" applyNumberFormat="1" applyFont="1"/>
    <xf numFmtId="177" fontId="14" fillId="25" borderId="0" xfId="1" applyNumberFormat="1" applyFont="1" applyFill="1"/>
    <xf numFmtId="177" fontId="28" fillId="0" borderId="0" xfId="1" applyNumberFormat="1" applyFont="1" applyFill="1" applyBorder="1"/>
    <xf numFmtId="177" fontId="28" fillId="0" borderId="30" xfId="1" applyNumberFormat="1" applyFont="1" applyBorder="1"/>
    <xf numFmtId="177" fontId="14" fillId="28" borderId="0" xfId="1" applyNumberFormat="1" applyFont="1" applyFill="1"/>
    <xf numFmtId="177" fontId="14" fillId="29" borderId="0" xfId="1" applyNumberFormat="1" applyFont="1" applyFill="1"/>
    <xf numFmtId="177" fontId="28" fillId="0" borderId="35" xfId="1" applyNumberFormat="1" applyFont="1" applyBorder="1"/>
    <xf numFmtId="170" fontId="0" fillId="0" borderId="0" xfId="0" applyNumberFormat="1"/>
    <xf numFmtId="168" fontId="29" fillId="18" borderId="0" xfId="1" applyNumberFormat="1" applyFont="1" applyFill="1" applyAlignment="1">
      <alignment horizontal="right" vertical="center"/>
    </xf>
    <xf numFmtId="168" fontId="48" fillId="0" borderId="0" xfId="1" applyNumberFormat="1" applyFont="1"/>
    <xf numFmtId="168" fontId="14" fillId="0" borderId="0" xfId="1" applyNumberFormat="1" applyFont="1"/>
    <xf numFmtId="168" fontId="29" fillId="19" borderId="0" xfId="1" applyNumberFormat="1" applyFont="1" applyFill="1" applyAlignment="1">
      <alignment horizontal="right" vertical="center"/>
    </xf>
    <xf numFmtId="168" fontId="14" fillId="4" borderId="0" xfId="1" applyNumberFormat="1" applyFont="1" applyFill="1"/>
    <xf numFmtId="168" fontId="0" fillId="0" borderId="0" xfId="1" applyNumberFormat="1" applyFont="1"/>
    <xf numFmtId="168" fontId="49" fillId="0" borderId="0" xfId="1" applyNumberFormat="1" applyFont="1" applyAlignment="1">
      <alignment horizontal="right" vertical="center"/>
    </xf>
    <xf numFmtId="168" fontId="51" fillId="0" borderId="0" xfId="1" applyNumberFormat="1" applyFont="1" applyAlignment="1">
      <alignment horizontal="right" vertical="center"/>
    </xf>
    <xf numFmtId="168" fontId="14" fillId="8" borderId="0" xfId="1" applyNumberFormat="1" applyFont="1" applyFill="1"/>
    <xf numFmtId="168" fontId="48" fillId="2" borderId="0" xfId="1" applyNumberFormat="1" applyFont="1" applyFill="1"/>
    <xf numFmtId="168" fontId="14" fillId="0" borderId="0" xfId="1" applyNumberFormat="1" applyFont="1" applyFill="1"/>
    <xf numFmtId="168" fontId="18" fillId="12" borderId="0" xfId="1" applyNumberFormat="1" applyFont="1" applyFill="1"/>
    <xf numFmtId="168" fontId="14" fillId="0" borderId="0" xfId="1" applyNumberFormat="1" applyFont="1" applyFill="1" applyAlignment="1">
      <alignment horizontal="center"/>
    </xf>
    <xf numFmtId="168" fontId="28" fillId="0" borderId="0" xfId="1" applyNumberFormat="1" applyFont="1" applyFill="1"/>
    <xf numFmtId="168" fontId="14" fillId="0" borderId="0" xfId="1" applyNumberFormat="1" applyFont="1" applyFill="1" applyBorder="1"/>
    <xf numFmtId="168" fontId="36" fillId="0" borderId="0" xfId="1" applyNumberFormat="1" applyFont="1" applyFill="1" applyBorder="1"/>
    <xf numFmtId="177" fontId="14" fillId="25" borderId="5" xfId="1" applyNumberFormat="1" applyFont="1" applyFill="1" applyBorder="1"/>
    <xf numFmtId="177" fontId="14" fillId="25" borderId="8" xfId="1" applyNumberFormat="1" applyFont="1" applyFill="1" applyBorder="1"/>
    <xf numFmtId="10" fontId="33" fillId="0" borderId="0" xfId="0" applyNumberFormat="1" applyFont="1"/>
    <xf numFmtId="168" fontId="28" fillId="25" borderId="0" xfId="1" applyNumberFormat="1" applyFont="1" applyFill="1"/>
    <xf numFmtId="168" fontId="28" fillId="0" borderId="30" xfId="1" applyNumberFormat="1" applyFont="1" applyBorder="1"/>
    <xf numFmtId="168" fontId="14" fillId="28" borderId="0" xfId="1" applyNumberFormat="1" applyFont="1" applyFill="1"/>
    <xf numFmtId="168" fontId="14" fillId="28" borderId="5" xfId="1" applyNumberFormat="1" applyFont="1" applyFill="1" applyBorder="1"/>
    <xf numFmtId="177" fontId="14" fillId="29" borderId="0" xfId="1" applyNumberFormat="1" applyFont="1" applyFill="1" applyBorder="1"/>
    <xf numFmtId="177" fontId="14" fillId="29" borderId="5" xfId="1" applyNumberFormat="1" applyFont="1" applyFill="1" applyBorder="1"/>
    <xf numFmtId="177" fontId="14" fillId="29" borderId="8" xfId="1" applyNumberFormat="1" applyFont="1" applyFill="1" applyBorder="1"/>
    <xf numFmtId="0" fontId="14" fillId="0" borderId="0" xfId="1" applyNumberFormat="1" applyFont="1" applyFill="1" applyBorder="1"/>
    <xf numFmtId="168" fontId="33" fillId="4" borderId="0" xfId="1" applyNumberFormat="1" applyFont="1" applyFill="1"/>
    <xf numFmtId="0" fontId="13" fillId="2" borderId="15" xfId="0" applyFont="1" applyFill="1" applyBorder="1" applyAlignment="1">
      <alignment horizontal="left"/>
    </xf>
    <xf numFmtId="171" fontId="0" fillId="2" borderId="0" xfId="1" applyFont="1" applyFill="1" applyBorder="1"/>
    <xf numFmtId="166" fontId="13" fillId="2" borderId="0" xfId="0" applyNumberFormat="1" applyFont="1" applyFill="1" applyAlignment="1">
      <alignment horizontal="left"/>
    </xf>
    <xf numFmtId="0" fontId="13" fillId="2" borderId="16" xfId="0" applyFont="1" applyFill="1" applyBorder="1" applyAlignment="1">
      <alignment horizontal="left"/>
    </xf>
    <xf numFmtId="177" fontId="19" fillId="0" borderId="0" xfId="1" quotePrefix="1" applyNumberFormat="1" applyFont="1" applyAlignment="1">
      <alignment vertical="center"/>
    </xf>
    <xf numFmtId="171" fontId="1" fillId="0" borderId="0" xfId="1" applyFont="1" applyFill="1" applyBorder="1"/>
    <xf numFmtId="171" fontId="1" fillId="0" borderId="15" xfId="1" applyFont="1" applyFill="1" applyBorder="1"/>
    <xf numFmtId="0" fontId="15" fillId="0" borderId="0" xfId="0" applyFont="1" applyAlignment="1">
      <alignment horizontal="left"/>
    </xf>
    <xf numFmtId="168" fontId="33" fillId="0" borderId="0" xfId="1" applyNumberFormat="1" applyFont="1" applyFill="1"/>
    <xf numFmtId="168" fontId="33" fillId="0" borderId="0" xfId="1" applyNumberFormat="1" applyFont="1"/>
    <xf numFmtId="168" fontId="0" fillId="0" borderId="0" xfId="0" applyNumberFormat="1"/>
    <xf numFmtId="177" fontId="19" fillId="0" borderId="0" xfId="1" quotePrefix="1" applyNumberFormat="1" applyFont="1"/>
    <xf numFmtId="177" fontId="14" fillId="30" borderId="0" xfId="1" applyNumberFormat="1" applyFont="1" applyFill="1"/>
    <xf numFmtId="177" fontId="14" fillId="30" borderId="0" xfId="1" applyNumberFormat="1" applyFont="1" applyFill="1" applyBorder="1"/>
    <xf numFmtId="177" fontId="14" fillId="30" borderId="5" xfId="1" applyNumberFormat="1" applyFont="1" applyFill="1" applyBorder="1"/>
    <xf numFmtId="177" fontId="14" fillId="30" borderId="6" xfId="1" applyNumberFormat="1" applyFont="1" applyFill="1" applyBorder="1"/>
    <xf numFmtId="177" fontId="14" fillId="30" borderId="7" xfId="1" applyNumberFormat="1" applyFont="1" applyFill="1" applyBorder="1"/>
    <xf numFmtId="177" fontId="14" fillId="30" borderId="8" xfId="1" applyNumberFormat="1" applyFont="1" applyFill="1" applyBorder="1"/>
    <xf numFmtId="177" fontId="14" fillId="30" borderId="9" xfId="1" applyNumberFormat="1" applyFont="1" applyFill="1" applyBorder="1"/>
    <xf numFmtId="177" fontId="14" fillId="30" borderId="10" xfId="1" applyNumberFormat="1" applyFont="1" applyFill="1" applyBorder="1"/>
    <xf numFmtId="177" fontId="33" fillId="30" borderId="0" xfId="1" applyNumberFormat="1" applyFont="1" applyFill="1" applyBorder="1"/>
    <xf numFmtId="169" fontId="14" fillId="0" borderId="1" xfId="1" applyNumberFormat="1" applyFont="1" applyFill="1" applyBorder="1" applyAlignment="1">
      <alignment horizontal="left"/>
    </xf>
    <xf numFmtId="169" fontId="28" fillId="0" borderId="12" xfId="1" applyNumberFormat="1" applyFont="1" applyBorder="1" applyAlignment="1">
      <alignment horizontal="left"/>
    </xf>
    <xf numFmtId="169" fontId="14" fillId="0" borderId="1" xfId="1" applyNumberFormat="1" applyFont="1" applyBorder="1" applyAlignment="1">
      <alignment horizontal="left"/>
    </xf>
    <xf numFmtId="169" fontId="14" fillId="7" borderId="1" xfId="1" applyNumberFormat="1" applyFont="1" applyFill="1" applyBorder="1" applyAlignment="1">
      <alignment horizontal="left"/>
    </xf>
    <xf numFmtId="169" fontId="1" fillId="7" borderId="1" xfId="1" applyNumberFormat="1" applyFont="1" applyFill="1" applyBorder="1" applyAlignment="1">
      <alignment horizontal="left"/>
    </xf>
    <xf numFmtId="169" fontId="12" fillId="7" borderId="1" xfId="1" applyNumberFormat="1" applyFont="1" applyFill="1" applyBorder="1" applyAlignment="1">
      <alignment horizontal="left"/>
    </xf>
    <xf numFmtId="169" fontId="28" fillId="2" borderId="27" xfId="0" applyNumberFormat="1" applyFont="1" applyFill="1" applyBorder="1"/>
    <xf numFmtId="169" fontId="28" fillId="2" borderId="36" xfId="0" applyNumberFormat="1" applyFont="1" applyFill="1" applyBorder="1"/>
    <xf numFmtId="168" fontId="14" fillId="0" borderId="0" xfId="37" applyNumberFormat="1" applyFont="1"/>
    <xf numFmtId="168" fontId="14" fillId="0" borderId="30" xfId="37" applyNumberFormat="1" applyFont="1" applyFill="1" applyBorder="1"/>
    <xf numFmtId="168" fontId="14" fillId="0" borderId="0" xfId="0" applyNumberFormat="1" applyFont="1"/>
    <xf numFmtId="168" fontId="14" fillId="0" borderId="30" xfId="0" applyNumberFormat="1" applyFont="1" applyBorder="1"/>
    <xf numFmtId="169" fontId="33" fillId="7" borderId="1" xfId="1" applyNumberFormat="1" applyFont="1" applyFill="1" applyBorder="1" applyAlignment="1">
      <alignment horizontal="left"/>
    </xf>
    <xf numFmtId="169" fontId="14" fillId="0" borderId="12" xfId="1" applyNumberFormat="1" applyFont="1" applyFill="1" applyBorder="1" applyAlignment="1">
      <alignment horizontal="left"/>
    </xf>
    <xf numFmtId="169" fontId="28" fillId="0" borderId="1" xfId="1" applyNumberFormat="1" applyFont="1" applyFill="1" applyBorder="1" applyAlignment="1">
      <alignment horizontal="left"/>
    </xf>
    <xf numFmtId="169" fontId="28" fillId="0" borderId="12" xfId="1" applyNumberFormat="1" applyFont="1" applyFill="1" applyBorder="1" applyAlignment="1">
      <alignment horizontal="left"/>
    </xf>
    <xf numFmtId="169" fontId="28" fillId="0" borderId="1" xfId="1" applyNumberFormat="1" applyFont="1" applyBorder="1" applyAlignment="1">
      <alignment horizontal="left"/>
    </xf>
    <xf numFmtId="168" fontId="28" fillId="0" borderId="30" xfId="0" applyNumberFormat="1" applyFont="1" applyBorder="1"/>
    <xf numFmtId="168" fontId="37" fillId="25" borderId="0" xfId="1" applyNumberFormat="1" applyFont="1" applyFill="1"/>
    <xf numFmtId="177" fontId="37" fillId="29" borderId="0" xfId="1" applyNumberFormat="1" applyFont="1" applyFill="1" applyBorder="1"/>
    <xf numFmtId="168" fontId="37" fillId="28" borderId="0" xfId="1" applyNumberFormat="1" applyFont="1" applyFill="1"/>
    <xf numFmtId="168" fontId="14" fillId="28" borderId="11" xfId="1" applyNumberFormat="1" applyFont="1" applyFill="1" applyBorder="1"/>
    <xf numFmtId="168" fontId="14" fillId="28" borderId="12" xfId="1" applyNumberFormat="1" applyFont="1" applyFill="1" applyBorder="1"/>
    <xf numFmtId="177" fontId="14" fillId="29" borderId="11" xfId="1" applyNumberFormat="1" applyFont="1" applyFill="1" applyBorder="1"/>
    <xf numFmtId="177" fontId="14" fillId="29" borderId="12" xfId="1" applyNumberFormat="1" applyFont="1" applyFill="1" applyBorder="1"/>
    <xf numFmtId="177" fontId="28" fillId="29" borderId="0" xfId="1" applyNumberFormat="1" applyFont="1" applyFill="1" applyBorder="1"/>
    <xf numFmtId="168" fontId="28" fillId="28" borderId="0" xfId="1" applyNumberFormat="1" applyFont="1" applyFill="1"/>
    <xf numFmtId="168" fontId="14" fillId="25" borderId="11" xfId="1" applyNumberFormat="1" applyFont="1" applyFill="1" applyBorder="1"/>
    <xf numFmtId="168" fontId="14" fillId="25" borderId="12" xfId="1" applyNumberFormat="1" applyFont="1" applyFill="1" applyBorder="1"/>
    <xf numFmtId="168" fontId="28" fillId="0" borderId="0" xfId="0" applyNumberFormat="1" applyFont="1"/>
    <xf numFmtId="0" fontId="14" fillId="0" borderId="30" xfId="0" applyFont="1" applyBorder="1"/>
    <xf numFmtId="180" fontId="14" fillId="0" borderId="30" xfId="0" applyNumberFormat="1" applyFont="1" applyBorder="1"/>
    <xf numFmtId="171" fontId="7" fillId="2" borderId="0" xfId="1" applyFont="1" applyFill="1" applyAlignment="1"/>
    <xf numFmtId="171" fontId="0" fillId="2" borderId="0" xfId="1" applyFont="1" applyFill="1"/>
    <xf numFmtId="171" fontId="44" fillId="24" borderId="0" xfId="1" applyFont="1" applyFill="1" applyAlignment="1">
      <alignment vertical="center"/>
    </xf>
    <xf numFmtId="171" fontId="31" fillId="0" borderId="0" xfId="1" applyFont="1" applyFill="1" applyBorder="1" applyAlignment="1">
      <alignment horizontal="right" vertical="center"/>
    </xf>
    <xf numFmtId="171" fontId="30" fillId="0" borderId="0" xfId="1" applyFont="1" applyFill="1"/>
    <xf numFmtId="171" fontId="31" fillId="0" borderId="0" xfId="1" applyFont="1" applyFill="1" applyAlignment="1">
      <alignment horizontal="right" vertical="center"/>
    </xf>
    <xf numFmtId="171" fontId="51" fillId="0" borderId="0" xfId="1" applyFont="1" applyFill="1" applyBorder="1"/>
    <xf numFmtId="171" fontId="44" fillId="24" borderId="0" xfId="1" applyFont="1" applyFill="1" applyAlignment="1">
      <alignment horizontal="right" vertical="center"/>
    </xf>
    <xf numFmtId="171" fontId="0" fillId="0" borderId="0" xfId="1" applyFont="1" applyFill="1"/>
    <xf numFmtId="171" fontId="28" fillId="24" borderId="0" xfId="1" applyFont="1" applyFill="1" applyBorder="1"/>
    <xf numFmtId="171" fontId="18" fillId="0" borderId="0" xfId="1" applyFont="1" applyFill="1" applyBorder="1"/>
    <xf numFmtId="171" fontId="28" fillId="0" borderId="0" xfId="1" applyFont="1" applyFill="1" applyBorder="1"/>
    <xf numFmtId="171" fontId="14" fillId="24" borderId="0" xfId="1" applyFont="1" applyFill="1" applyBorder="1"/>
    <xf numFmtId="171" fontId="72" fillId="0" borderId="0" xfId="1" applyFont="1" applyAlignment="1">
      <alignment horizontal="center" vertical="center" wrapText="1"/>
    </xf>
    <xf numFmtId="171" fontId="72" fillId="0" borderId="0" xfId="1" applyFont="1" applyAlignment="1">
      <alignment vertical="center"/>
    </xf>
    <xf numFmtId="0" fontId="72" fillId="0" borderId="0" xfId="0" applyFont="1" applyAlignment="1">
      <alignment vertical="center"/>
    </xf>
    <xf numFmtId="0" fontId="7" fillId="0" borderId="1" xfId="0" applyFont="1" applyBorder="1"/>
    <xf numFmtId="1" fontId="7" fillId="0" borderId="1" xfId="0" applyNumberFormat="1" applyFont="1" applyBorder="1"/>
    <xf numFmtId="49" fontId="7" fillId="0" borderId="1" xfId="0" applyNumberFormat="1" applyFont="1" applyBorder="1" applyAlignment="1">
      <alignment horizontal="center"/>
    </xf>
    <xf numFmtId="171" fontId="7" fillId="0" borderId="1" xfId="1" applyFont="1" applyFill="1" applyBorder="1"/>
    <xf numFmtId="177" fontId="7" fillId="0" borderId="1" xfId="1" applyNumberFormat="1" applyFont="1" applyFill="1" applyBorder="1"/>
    <xf numFmtId="171" fontId="7" fillId="0" borderId="0" xfId="1" applyFont="1" applyFill="1"/>
    <xf numFmtId="0" fontId="7" fillId="0" borderId="0" xfId="0" applyFont="1"/>
    <xf numFmtId="181" fontId="7" fillId="0" borderId="1" xfId="1" applyNumberFormat="1" applyFont="1" applyFill="1" applyBorder="1"/>
    <xf numFmtId="0" fontId="73" fillId="0" borderId="1" xfId="0" applyFont="1" applyBorder="1"/>
    <xf numFmtId="49" fontId="73" fillId="0" borderId="1" xfId="0" applyNumberFormat="1" applyFont="1" applyBorder="1" applyAlignment="1">
      <alignment horizontal="center"/>
    </xf>
    <xf numFmtId="171" fontId="73" fillId="0" borderId="1" xfId="1" applyFont="1" applyFill="1" applyBorder="1"/>
    <xf numFmtId="177" fontId="73" fillId="0" borderId="1" xfId="1" applyNumberFormat="1" applyFont="1" applyFill="1" applyBorder="1"/>
    <xf numFmtId="171" fontId="26" fillId="0" borderId="0" xfId="1" applyFont="1" applyFill="1"/>
    <xf numFmtId="171" fontId="74" fillId="0" borderId="0" xfId="1" applyFont="1" applyFill="1"/>
    <xf numFmtId="0" fontId="74" fillId="0" borderId="0" xfId="0" applyFont="1"/>
    <xf numFmtId="171" fontId="27" fillId="0" borderId="35" xfId="0" applyNumberFormat="1" applyFont="1" applyBorder="1"/>
    <xf numFmtId="177" fontId="27" fillId="0" borderId="35" xfId="1" applyNumberFormat="1" applyFont="1" applyBorder="1"/>
    <xf numFmtId="177" fontId="26" fillId="0" borderId="0" xfId="1" applyNumberFormat="1" applyFont="1"/>
    <xf numFmtId="177" fontId="26" fillId="0" borderId="30" xfId="1" applyNumberFormat="1" applyFont="1" applyBorder="1"/>
    <xf numFmtId="168" fontId="28" fillId="8" borderId="30" xfId="1" applyNumberFormat="1" applyFont="1" applyFill="1" applyBorder="1"/>
    <xf numFmtId="177" fontId="28" fillId="8" borderId="35" xfId="1" applyNumberFormat="1" applyFont="1" applyFill="1" applyBorder="1"/>
    <xf numFmtId="168" fontId="57" fillId="8" borderId="0" xfId="1" applyNumberFormat="1" applyFont="1" applyFill="1" applyAlignment="1">
      <alignment vertical="center"/>
    </xf>
    <xf numFmtId="171" fontId="12" fillId="8" borderId="0" xfId="1" applyFont="1" applyFill="1"/>
    <xf numFmtId="168" fontId="31" fillId="8" borderId="5" xfId="1" applyNumberFormat="1" applyFont="1" applyFill="1" applyBorder="1" applyAlignment="1">
      <alignment vertical="center"/>
    </xf>
    <xf numFmtId="171" fontId="0" fillId="8" borderId="6" xfId="1" applyFont="1" applyFill="1" applyBorder="1"/>
    <xf numFmtId="168" fontId="31" fillId="8" borderId="29" xfId="1" applyNumberFormat="1" applyFont="1" applyFill="1" applyBorder="1" applyAlignment="1">
      <alignment vertical="center"/>
    </xf>
    <xf numFmtId="171" fontId="0" fillId="8" borderId="0" xfId="1" applyFont="1" applyFill="1" applyBorder="1"/>
    <xf numFmtId="168" fontId="31" fillId="8" borderId="8" xfId="1" applyNumberFormat="1" applyFont="1" applyFill="1" applyBorder="1" applyAlignment="1">
      <alignment vertical="center"/>
    </xf>
    <xf numFmtId="171" fontId="0" fillId="8" borderId="9" xfId="1" applyFont="1" applyFill="1" applyBorder="1"/>
    <xf numFmtId="168" fontId="28" fillId="8" borderId="0" xfId="1" applyNumberFormat="1" applyFont="1" applyFill="1"/>
    <xf numFmtId="168" fontId="76" fillId="19" borderId="0" xfId="1" applyNumberFormat="1" applyFont="1" applyFill="1" applyAlignment="1">
      <alignment horizontal="right" vertical="center"/>
    </xf>
    <xf numFmtId="168" fontId="28" fillId="8" borderId="0" xfId="1" applyNumberFormat="1" applyFont="1" applyFill="1" applyBorder="1"/>
    <xf numFmtId="177" fontId="57" fillId="8" borderId="30" xfId="1" applyNumberFormat="1" applyFont="1" applyFill="1" applyBorder="1" applyAlignment="1">
      <alignment vertical="center"/>
    </xf>
    <xf numFmtId="168" fontId="31" fillId="0" borderId="0" xfId="1" applyNumberFormat="1" applyFont="1" applyFill="1" applyAlignment="1">
      <alignment vertical="center"/>
    </xf>
    <xf numFmtId="177" fontId="26" fillId="6" borderId="30" xfId="1" applyNumberFormat="1" applyFont="1" applyFill="1" applyBorder="1"/>
    <xf numFmtId="177" fontId="73" fillId="6" borderId="30" xfId="1" applyNumberFormat="1" applyFont="1" applyFill="1" applyBorder="1"/>
    <xf numFmtId="177" fontId="75" fillId="6" borderId="35" xfId="1" applyNumberFormat="1" applyFont="1" applyFill="1" applyBorder="1"/>
    <xf numFmtId="2" fontId="69" fillId="8" borderId="1" xfId="0" applyNumberFormat="1" applyFont="1" applyFill="1" applyBorder="1" applyAlignment="1">
      <alignment vertical="center"/>
    </xf>
    <xf numFmtId="2" fontId="69" fillId="8" borderId="1" xfId="0" applyNumberFormat="1" applyFont="1" applyFill="1" applyBorder="1" applyAlignment="1">
      <alignment horizontal="center" vertical="center" wrapText="1"/>
    </xf>
    <xf numFmtId="0" fontId="51" fillId="0" borderId="0" xfId="0" applyFont="1" applyAlignment="1">
      <alignment vertical="center"/>
    </xf>
    <xf numFmtId="0" fontId="78" fillId="0" borderId="0" xfId="0" applyFont="1"/>
    <xf numFmtId="171" fontId="51" fillId="0" borderId="0" xfId="1" applyFont="1" applyFill="1" applyBorder="1" applyAlignment="1">
      <alignment horizontal="right" vertical="center"/>
    </xf>
    <xf numFmtId="10" fontId="14" fillId="0" borderId="0" xfId="0" applyNumberFormat="1" applyFont="1"/>
    <xf numFmtId="0" fontId="77" fillId="0" borderId="1" xfId="0" applyFont="1" applyBorder="1"/>
    <xf numFmtId="2" fontId="77" fillId="0" borderId="1" xfId="0" applyNumberFormat="1" applyFont="1" applyBorder="1"/>
    <xf numFmtId="171" fontId="77" fillId="0" borderId="1" xfId="1" applyFont="1" applyBorder="1"/>
    <xf numFmtId="171" fontId="79" fillId="0" borderId="1" xfId="1" applyFont="1" applyBorder="1"/>
    <xf numFmtId="2" fontId="79" fillId="0" borderId="0" xfId="0" applyNumberFormat="1" applyFont="1"/>
    <xf numFmtId="0" fontId="77" fillId="0" borderId="0" xfId="0" applyFont="1"/>
    <xf numFmtId="2" fontId="77" fillId="0" borderId="0" xfId="0" applyNumberFormat="1" applyFont="1"/>
    <xf numFmtId="171" fontId="77" fillId="0" borderId="0" xfId="1" applyFont="1"/>
    <xf numFmtId="171" fontId="81" fillId="0" borderId="0" xfId="1" applyFont="1"/>
    <xf numFmtId="0" fontId="79" fillId="0" borderId="1" xfId="0" applyFont="1" applyBorder="1" applyAlignment="1">
      <alignment horizontal="center"/>
    </xf>
    <xf numFmtId="0" fontId="82" fillId="0" borderId="0" xfId="0" applyFont="1" applyAlignment="1">
      <alignment horizontal="left"/>
    </xf>
    <xf numFmtId="169" fontId="14" fillId="2" borderId="1" xfId="1" applyNumberFormat="1" applyFont="1" applyFill="1" applyBorder="1" applyAlignment="1">
      <alignment horizontal="left"/>
    </xf>
    <xf numFmtId="0" fontId="81" fillId="0" borderId="0" xfId="0" applyFont="1"/>
    <xf numFmtId="3" fontId="77" fillId="0" borderId="0" xfId="0" applyNumberFormat="1" applyFont="1"/>
    <xf numFmtId="177" fontId="25" fillId="4" borderId="11" xfId="1" applyNumberFormat="1" applyFont="1" applyFill="1" applyBorder="1" applyAlignment="1">
      <alignment horizontal="center" vertical="center" wrapText="1"/>
    </xf>
    <xf numFmtId="177" fontId="27" fillId="4" borderId="11" xfId="1" applyNumberFormat="1" applyFont="1" applyFill="1" applyBorder="1" applyAlignment="1">
      <alignment horizontal="center" vertical="center" wrapText="1"/>
    </xf>
    <xf numFmtId="0" fontId="27" fillId="4" borderId="0" xfId="0" applyFont="1" applyFill="1" applyAlignment="1">
      <alignment horizontal="left" vertical="center"/>
    </xf>
    <xf numFmtId="0" fontId="27" fillId="4" borderId="11" xfId="0" applyFont="1" applyFill="1" applyBorder="1" applyAlignment="1">
      <alignment horizontal="left" vertical="center"/>
    </xf>
    <xf numFmtId="1" fontId="27" fillId="4" borderId="11" xfId="0" applyNumberFormat="1" applyFont="1" applyFill="1" applyBorder="1" applyAlignment="1">
      <alignment horizontal="left" vertical="center"/>
    </xf>
    <xf numFmtId="0" fontId="27" fillId="4" borderId="11" xfId="0" applyFont="1" applyFill="1" applyBorder="1" applyAlignment="1">
      <alignment horizontal="left" textRotation="90"/>
    </xf>
    <xf numFmtId="173" fontId="27" fillId="4" borderId="11" xfId="0" applyNumberFormat="1" applyFont="1" applyFill="1" applyBorder="1" applyAlignment="1">
      <alignment horizontal="left" textRotation="90"/>
    </xf>
    <xf numFmtId="174" fontId="27" fillId="4" borderId="11" xfId="0" applyNumberFormat="1" applyFont="1" applyFill="1" applyBorder="1" applyAlignment="1">
      <alignment horizontal="left" textRotation="90"/>
    </xf>
    <xf numFmtId="0" fontId="25" fillId="4" borderId="11" xfId="0" applyFont="1" applyFill="1" applyBorder="1" applyAlignment="1">
      <alignment horizontal="left" vertical="center"/>
    </xf>
    <xf numFmtId="181" fontId="27" fillId="4" borderId="11" xfId="1" applyNumberFormat="1" applyFont="1" applyFill="1" applyBorder="1" applyAlignment="1">
      <alignment horizontal="left" vertical="center" wrapText="1"/>
    </xf>
    <xf numFmtId="2" fontId="80" fillId="0" borderId="0" xfId="0" applyNumberFormat="1" applyFont="1"/>
    <xf numFmtId="2" fontId="77" fillId="0" borderId="0" xfId="0" applyNumberFormat="1" applyFont="1" applyAlignment="1">
      <alignment horizontal="center"/>
    </xf>
    <xf numFmtId="2" fontId="79" fillId="8" borderId="1" xfId="0" applyNumberFormat="1" applyFont="1" applyFill="1" applyBorder="1" applyAlignment="1">
      <alignment horizontal="center" vertical="center"/>
    </xf>
    <xf numFmtId="1" fontId="79" fillId="8" borderId="1" xfId="0" applyNumberFormat="1" applyFont="1" applyFill="1" applyBorder="1" applyAlignment="1">
      <alignment horizontal="center" vertical="center" wrapText="1"/>
    </xf>
    <xf numFmtId="2" fontId="79" fillId="8" borderId="1" xfId="0" applyNumberFormat="1" applyFont="1" applyFill="1" applyBorder="1" applyAlignment="1">
      <alignment horizontal="center" vertical="center" wrapText="1"/>
    </xf>
    <xf numFmtId="2" fontId="69" fillId="0" borderId="1" xfId="0" applyNumberFormat="1" applyFont="1" applyBorder="1"/>
    <xf numFmtId="179" fontId="69" fillId="0" borderId="1" xfId="1" applyNumberFormat="1" applyFont="1" applyFill="1" applyBorder="1" applyAlignment="1">
      <alignment horizontal="right"/>
    </xf>
    <xf numFmtId="10" fontId="69" fillId="2" borderId="1" xfId="38" applyNumberFormat="1" applyFont="1" applyFill="1" applyBorder="1" applyAlignment="1">
      <alignment horizontal="center"/>
    </xf>
    <xf numFmtId="171" fontId="79" fillId="0" borderId="0" xfId="1" applyFont="1"/>
    <xf numFmtId="2" fontId="77" fillId="4" borderId="1" xfId="0" applyNumberFormat="1" applyFont="1" applyFill="1" applyBorder="1"/>
    <xf numFmtId="179" fontId="77" fillId="0" borderId="1" xfId="1" applyNumberFormat="1" applyFont="1" applyFill="1" applyBorder="1" applyAlignment="1">
      <alignment horizontal="right"/>
    </xf>
    <xf numFmtId="2" fontId="77" fillId="2" borderId="1" xfId="0" applyNumberFormat="1" applyFont="1" applyFill="1" applyBorder="1"/>
    <xf numFmtId="175" fontId="77" fillId="2" borderId="1" xfId="37" applyNumberFormat="1" applyFont="1" applyFill="1" applyBorder="1" applyAlignment="1">
      <alignment horizontal="right" vertical="center"/>
    </xf>
    <xf numFmtId="175" fontId="77" fillId="0" borderId="1" xfId="37" applyNumberFormat="1" applyFont="1" applyFill="1" applyBorder="1" applyAlignment="1">
      <alignment horizontal="right" vertical="center"/>
    </xf>
    <xf numFmtId="0" fontId="69" fillId="4" borderId="1" xfId="0" applyFont="1" applyFill="1" applyBorder="1"/>
    <xf numFmtId="0" fontId="69" fillId="8" borderId="1" xfId="0" applyFont="1" applyFill="1" applyBorder="1"/>
    <xf numFmtId="2" fontId="69" fillId="0" borderId="0" xfId="0" applyNumberFormat="1" applyFont="1"/>
    <xf numFmtId="171" fontId="77" fillId="0" borderId="0" xfId="1" applyFont="1" applyFill="1"/>
    <xf numFmtId="0" fontId="69" fillId="0" borderId="1" xfId="0" applyFont="1" applyBorder="1"/>
    <xf numFmtId="2" fontId="79" fillId="8" borderId="1" xfId="0" applyNumberFormat="1" applyFont="1" applyFill="1" applyBorder="1"/>
    <xf numFmtId="10" fontId="83" fillId="8" borderId="1" xfId="38" applyNumberFormat="1" applyFont="1" applyFill="1" applyBorder="1" applyAlignment="1">
      <alignment horizontal="center"/>
    </xf>
    <xf numFmtId="2" fontId="77" fillId="2" borderId="5" xfId="0" applyNumberFormat="1" applyFont="1" applyFill="1" applyBorder="1"/>
    <xf numFmtId="175" fontId="84" fillId="2" borderId="6" xfId="37" applyNumberFormat="1" applyFont="1" applyFill="1" applyBorder="1" applyAlignment="1">
      <alignment vertical="center"/>
    </xf>
    <xf numFmtId="2" fontId="77" fillId="2" borderId="7" xfId="0" applyNumberFormat="1" applyFont="1" applyFill="1" applyBorder="1" applyAlignment="1">
      <alignment horizontal="center"/>
    </xf>
    <xf numFmtId="2" fontId="77" fillId="2" borderId="29" xfId="0" applyNumberFormat="1" applyFont="1" applyFill="1" applyBorder="1"/>
    <xf numFmtId="175" fontId="84" fillId="2" borderId="0" xfId="37" applyNumberFormat="1" applyFont="1" applyFill="1" applyBorder="1" applyAlignment="1">
      <alignment vertical="center"/>
    </xf>
    <xf numFmtId="2" fontId="77" fillId="2" borderId="31" xfId="0" applyNumberFormat="1" applyFont="1" applyFill="1" applyBorder="1" applyAlignment="1">
      <alignment horizontal="center"/>
    </xf>
    <xf numFmtId="2" fontId="77" fillId="2" borderId="8" xfId="0" applyNumberFormat="1" applyFont="1" applyFill="1" applyBorder="1"/>
    <xf numFmtId="175" fontId="85" fillId="2" borderId="9" xfId="37" applyNumberFormat="1" applyFont="1" applyFill="1" applyBorder="1" applyAlignment="1">
      <alignment horizontal="right" vertical="center"/>
    </xf>
    <xf numFmtId="2" fontId="77" fillId="2" borderId="10" xfId="0" applyNumberFormat="1" applyFont="1" applyFill="1" applyBorder="1" applyAlignment="1">
      <alignment horizontal="center"/>
    </xf>
    <xf numFmtId="175" fontId="85" fillId="2" borderId="6" xfId="37" applyNumberFormat="1" applyFont="1" applyFill="1" applyBorder="1" applyAlignment="1">
      <alignment horizontal="right" vertical="center"/>
    </xf>
    <xf numFmtId="175" fontId="69" fillId="2" borderId="25" xfId="37" applyNumberFormat="1" applyFont="1" applyFill="1" applyBorder="1" applyAlignment="1">
      <alignment vertical="center"/>
    </xf>
    <xf numFmtId="175" fontId="69" fillId="2" borderId="0" xfId="37" applyNumberFormat="1" applyFont="1" applyFill="1" applyBorder="1" applyAlignment="1">
      <alignment vertical="center"/>
    </xf>
    <xf numFmtId="0" fontId="79" fillId="2" borderId="1" xfId="0" applyFont="1" applyFill="1" applyBorder="1" applyAlignment="1">
      <alignment horizontal="left" vertical="center"/>
    </xf>
    <xf numFmtId="1" fontId="69" fillId="2" borderId="1" xfId="0" applyNumberFormat="1" applyFont="1" applyFill="1" applyBorder="1" applyAlignment="1">
      <alignment horizontal="center" wrapText="1"/>
    </xf>
    <xf numFmtId="175" fontId="69" fillId="2" borderId="1" xfId="37" applyNumberFormat="1" applyFont="1" applyFill="1" applyBorder="1" applyAlignment="1">
      <alignment horizontal="center" vertical="center" wrapText="1"/>
    </xf>
    <xf numFmtId="0" fontId="4" fillId="2" borderId="1" xfId="0" applyFont="1" applyFill="1" applyBorder="1"/>
    <xf numFmtId="171" fontId="69" fillId="2" borderId="1" xfId="1" applyFont="1" applyFill="1" applyBorder="1" applyAlignment="1">
      <alignment vertical="center"/>
    </xf>
    <xf numFmtId="166" fontId="77" fillId="2" borderId="1" xfId="0" applyNumberFormat="1" applyFont="1" applyFill="1" applyBorder="1" applyAlignment="1">
      <alignment horizontal="center"/>
    </xf>
    <xf numFmtId="0" fontId="77" fillId="2" borderId="1" xfId="0" applyFont="1" applyFill="1" applyBorder="1" applyAlignment="1">
      <alignment horizontal="center"/>
    </xf>
    <xf numFmtId="0" fontId="77" fillId="2" borderId="29" xfId="0" applyFont="1" applyFill="1" applyBorder="1"/>
    <xf numFmtId="171" fontId="69" fillId="2" borderId="18" xfId="1" applyFont="1" applyFill="1" applyBorder="1" applyAlignment="1">
      <alignment vertical="center"/>
    </xf>
    <xf numFmtId="171" fontId="79" fillId="2" borderId="28" xfId="0" applyNumberFormat="1" applyFont="1" applyFill="1" applyBorder="1" applyAlignment="1">
      <alignment horizontal="center"/>
    </xf>
    <xf numFmtId="171" fontId="69" fillId="2" borderId="0" xfId="1" applyFont="1" applyFill="1" applyBorder="1"/>
    <xf numFmtId="171" fontId="77" fillId="2" borderId="31" xfId="1" applyFont="1" applyFill="1" applyBorder="1" applyAlignment="1">
      <alignment horizontal="center"/>
    </xf>
    <xf numFmtId="2" fontId="69" fillId="2" borderId="0" xfId="0" applyNumberFormat="1" applyFont="1" applyFill="1" applyAlignment="1">
      <alignment vertical="center"/>
    </xf>
    <xf numFmtId="2" fontId="79" fillId="2" borderId="29" xfId="0" applyNumberFormat="1" applyFont="1" applyFill="1" applyBorder="1"/>
    <xf numFmtId="0" fontId="69" fillId="2" borderId="0" xfId="0" applyFont="1" applyFill="1"/>
    <xf numFmtId="2" fontId="79" fillId="2" borderId="31" xfId="0" applyNumberFormat="1" applyFont="1" applyFill="1" applyBorder="1" applyAlignment="1">
      <alignment horizontal="center"/>
    </xf>
    <xf numFmtId="1" fontId="77" fillId="0" borderId="0" xfId="0" applyNumberFormat="1" applyFont="1" applyAlignment="1">
      <alignment horizontal="center"/>
    </xf>
    <xf numFmtId="177" fontId="69" fillId="0" borderId="1" xfId="1" applyNumberFormat="1" applyFont="1" applyBorder="1" applyAlignment="1">
      <alignment horizontal="center"/>
    </xf>
    <xf numFmtId="177" fontId="77" fillId="0" borderId="1" xfId="1" applyNumberFormat="1" applyFont="1" applyBorder="1" applyAlignment="1">
      <alignment horizontal="center"/>
    </xf>
    <xf numFmtId="177" fontId="79" fillId="0" borderId="1" xfId="1" applyNumberFormat="1" applyFont="1" applyBorder="1" applyAlignment="1">
      <alignment horizontal="center"/>
    </xf>
    <xf numFmtId="177" fontId="77" fillId="2" borderId="1" xfId="1" applyNumberFormat="1" applyFont="1" applyFill="1" applyBorder="1" applyAlignment="1">
      <alignment horizontal="center"/>
    </xf>
    <xf numFmtId="177" fontId="79" fillId="0" borderId="1" xfId="1" applyNumberFormat="1" applyFont="1" applyFill="1" applyBorder="1" applyAlignment="1">
      <alignment horizontal="center"/>
    </xf>
    <xf numFmtId="177" fontId="77" fillId="0" borderId="1" xfId="1" applyNumberFormat="1" applyFont="1" applyFill="1" applyBorder="1" applyAlignment="1">
      <alignment horizontal="center"/>
    </xf>
    <xf numFmtId="177" fontId="79" fillId="8" borderId="1" xfId="1" applyNumberFormat="1" applyFont="1" applyFill="1" applyBorder="1" applyAlignment="1">
      <alignment horizontal="center"/>
    </xf>
    <xf numFmtId="1" fontId="77" fillId="2" borderId="6" xfId="0" applyNumberFormat="1" applyFont="1" applyFill="1" applyBorder="1" applyAlignment="1">
      <alignment horizontal="center"/>
    </xf>
    <xf numFmtId="1" fontId="77" fillId="2" borderId="0" xfId="0" applyNumberFormat="1" applyFont="1" applyFill="1" applyAlignment="1">
      <alignment horizontal="center"/>
    </xf>
    <xf numFmtId="177" fontId="79" fillId="2" borderId="9" xfId="1" applyNumberFormat="1" applyFont="1" applyFill="1" applyBorder="1" applyAlignment="1">
      <alignment horizontal="center"/>
    </xf>
    <xf numFmtId="177" fontId="79" fillId="2" borderId="6" xfId="1" applyNumberFormat="1" applyFont="1" applyFill="1" applyBorder="1" applyAlignment="1">
      <alignment horizontal="center"/>
    </xf>
    <xf numFmtId="1" fontId="69" fillId="2" borderId="0" xfId="0" applyNumberFormat="1" applyFont="1" applyFill="1" applyAlignment="1">
      <alignment horizontal="center"/>
    </xf>
    <xf numFmtId="171" fontId="69" fillId="2" borderId="1" xfId="1" applyFont="1" applyFill="1" applyBorder="1" applyAlignment="1">
      <alignment horizontal="center"/>
    </xf>
    <xf numFmtId="171" fontId="69" fillId="2" borderId="18" xfId="1" applyFont="1" applyFill="1" applyBorder="1" applyAlignment="1">
      <alignment horizontal="center"/>
    </xf>
    <xf numFmtId="171" fontId="69" fillId="2" borderId="0" xfId="1" applyFont="1" applyFill="1" applyBorder="1" applyAlignment="1">
      <alignment horizontal="center"/>
    </xf>
    <xf numFmtId="1" fontId="67" fillId="2" borderId="9" xfId="0" applyNumberFormat="1" applyFont="1" applyFill="1" applyBorder="1" applyAlignment="1">
      <alignment horizontal="center"/>
    </xf>
    <xf numFmtId="3" fontId="81" fillId="0" borderId="0" xfId="0" applyNumberFormat="1" applyFont="1"/>
    <xf numFmtId="4" fontId="86" fillId="12" borderId="1" xfId="27" applyNumberFormat="1" applyFont="1" applyBorder="1" applyAlignment="1">
      <alignment vertical="center"/>
    </xf>
    <xf numFmtId="17" fontId="86" fillId="12" borderId="1" xfId="27" quotePrefix="1" applyNumberFormat="1" applyFont="1" applyBorder="1" applyAlignment="1">
      <alignment horizontal="center" vertical="center"/>
    </xf>
    <xf numFmtId="4" fontId="83" fillId="23" borderId="11" xfId="27" applyNumberFormat="1" applyFont="1" applyFill="1" applyBorder="1"/>
    <xf numFmtId="4" fontId="77" fillId="0" borderId="0" xfId="0" applyNumberFormat="1" applyFont="1"/>
    <xf numFmtId="4" fontId="86" fillId="13" borderId="1" xfId="28" applyNumberFormat="1" applyFont="1" applyBorder="1"/>
    <xf numFmtId="3" fontId="77" fillId="0" borderId="1" xfId="0" applyNumberFormat="1" applyFont="1" applyBorder="1"/>
    <xf numFmtId="4" fontId="77" fillId="0" borderId="1" xfId="0" applyNumberFormat="1" applyFont="1" applyBorder="1"/>
    <xf numFmtId="17" fontId="86" fillId="12" borderId="1" xfId="27" quotePrefix="1" applyNumberFormat="1" applyFont="1" applyBorder="1"/>
    <xf numFmtId="182" fontId="77" fillId="0" borderId="1" xfId="0" applyNumberFormat="1" applyFont="1" applyBorder="1"/>
    <xf numFmtId="175" fontId="79" fillId="31" borderId="1" xfId="0" applyNumberFormat="1" applyFont="1" applyFill="1" applyBorder="1"/>
    <xf numFmtId="175" fontId="77" fillId="31" borderId="1" xfId="0" applyNumberFormat="1" applyFont="1" applyFill="1" applyBorder="1"/>
    <xf numFmtId="4" fontId="69" fillId="31" borderId="1" xfId="28" applyNumberFormat="1" applyFont="1" applyFill="1" applyBorder="1"/>
    <xf numFmtId="1" fontId="73" fillId="0" borderId="1" xfId="0" applyNumberFormat="1" applyFont="1" applyBorder="1"/>
    <xf numFmtId="0" fontId="74" fillId="0" borderId="1" xfId="0" applyFont="1" applyBorder="1"/>
    <xf numFmtId="1" fontId="74" fillId="0" borderId="1" xfId="0" applyNumberFormat="1" applyFont="1" applyBorder="1"/>
    <xf numFmtId="49" fontId="74" fillId="0" borderId="1" xfId="0" applyNumberFormat="1" applyFont="1" applyBorder="1" applyAlignment="1">
      <alignment horizontal="center"/>
    </xf>
    <xf numFmtId="177" fontId="74" fillId="0" borderId="1" xfId="1" applyNumberFormat="1" applyFont="1" applyFill="1" applyBorder="1"/>
    <xf numFmtId="177" fontId="7" fillId="6" borderId="1" xfId="1" applyNumberFormat="1" applyFont="1" applyFill="1" applyBorder="1"/>
    <xf numFmtId="0" fontId="7" fillId="6" borderId="1" xfId="0" applyFont="1" applyFill="1" applyBorder="1"/>
    <xf numFmtId="1" fontId="7" fillId="6" borderId="1" xfId="0" applyNumberFormat="1" applyFont="1" applyFill="1" applyBorder="1"/>
    <xf numFmtId="49" fontId="7" fillId="6" borderId="1" xfId="0" applyNumberFormat="1" applyFont="1" applyFill="1" applyBorder="1" applyAlignment="1">
      <alignment horizontal="center"/>
    </xf>
    <xf numFmtId="171" fontId="7" fillId="6" borderId="1" xfId="1" applyFont="1" applyFill="1" applyBorder="1"/>
    <xf numFmtId="171" fontId="7" fillId="6" borderId="0" xfId="1" applyFont="1" applyFill="1"/>
    <xf numFmtId="0" fontId="7" fillId="6" borderId="0" xfId="0" applyFont="1" applyFill="1"/>
    <xf numFmtId="173" fontId="13" fillId="28" borderId="15" xfId="0" applyNumberFormat="1" applyFont="1" applyFill="1" applyBorder="1" applyAlignment="1">
      <alignment horizontal="left"/>
    </xf>
    <xf numFmtId="173" fontId="13" fillId="28" borderId="0" xfId="0" applyNumberFormat="1" applyFont="1" applyFill="1" applyAlignment="1">
      <alignment horizontal="left"/>
    </xf>
    <xf numFmtId="1" fontId="13" fillId="28" borderId="0" xfId="0" applyNumberFormat="1" applyFont="1" applyFill="1" applyAlignment="1">
      <alignment horizontal="left"/>
    </xf>
    <xf numFmtId="49" fontId="0" fillId="28" borderId="0" xfId="0" applyNumberFormat="1" applyFill="1" applyAlignment="1">
      <alignment horizontal="center"/>
    </xf>
    <xf numFmtId="1" fontId="13" fillId="0" borderId="0" xfId="0" applyNumberFormat="1" applyFont="1" applyAlignment="1">
      <alignment horizontal="center"/>
    </xf>
    <xf numFmtId="2" fontId="7" fillId="2" borderId="0" xfId="38" applyNumberFormat="1" applyFont="1" applyFill="1" applyAlignment="1"/>
    <xf numFmtId="2" fontId="0" fillId="2" borderId="0" xfId="38" applyNumberFormat="1" applyFont="1" applyFill="1"/>
    <xf numFmtId="2" fontId="44" fillId="24" borderId="0" xfId="38" applyNumberFormat="1" applyFont="1" applyFill="1" applyAlignment="1">
      <alignment vertical="center"/>
    </xf>
    <xf numFmtId="2" fontId="51" fillId="0" borderId="0" xfId="38" applyNumberFormat="1" applyFont="1" applyFill="1" applyBorder="1" applyAlignment="1">
      <alignment horizontal="right" vertical="center"/>
    </xf>
    <xf numFmtId="2" fontId="31" fillId="0" borderId="0" xfId="38" applyNumberFormat="1" applyFont="1" applyFill="1" applyBorder="1" applyAlignment="1">
      <alignment horizontal="right" vertical="center"/>
    </xf>
    <xf numFmtId="2" fontId="30" fillId="0" borderId="0" xfId="38" applyNumberFormat="1" applyFont="1" applyFill="1"/>
    <xf numFmtId="2" fontId="0" fillId="0" borderId="0" xfId="38" applyNumberFormat="1" applyFont="1" applyBorder="1"/>
    <xf numFmtId="2" fontId="31" fillId="0" borderId="0" xfId="38" applyNumberFormat="1" applyFont="1" applyFill="1" applyAlignment="1">
      <alignment horizontal="right" vertical="center"/>
    </xf>
    <xf numFmtId="2" fontId="0" fillId="0" borderId="0" xfId="38" applyNumberFormat="1" applyFont="1"/>
    <xf numFmtId="2" fontId="51" fillId="0" borderId="0" xfId="38" applyNumberFormat="1" applyFont="1" applyFill="1" applyBorder="1"/>
    <xf numFmtId="2" fontId="0" fillId="0" borderId="0" xfId="38" applyNumberFormat="1" applyFont="1" applyFill="1" applyBorder="1"/>
    <xf numFmtId="2" fontId="0" fillId="0" borderId="0" xfId="38" applyNumberFormat="1" applyFont="1" applyFill="1"/>
    <xf numFmtId="175" fontId="77" fillId="0" borderId="0" xfId="0" applyNumberFormat="1" applyFont="1"/>
    <xf numFmtId="169" fontId="0" fillId="0" borderId="0" xfId="0" applyNumberFormat="1"/>
    <xf numFmtId="169" fontId="0" fillId="0" borderId="30" xfId="0" applyNumberFormat="1" applyBorder="1"/>
    <xf numFmtId="169" fontId="12" fillId="0" borderId="30" xfId="0" applyNumberFormat="1" applyFont="1" applyBorder="1"/>
    <xf numFmtId="0" fontId="16" fillId="0" borderId="37" xfId="0" applyFont="1" applyBorder="1" applyAlignment="1">
      <alignment wrapText="1"/>
    </xf>
    <xf numFmtId="169" fontId="0" fillId="0" borderId="1" xfId="0" applyNumberFormat="1" applyBorder="1"/>
    <xf numFmtId="169" fontId="0" fillId="7" borderId="1" xfId="0" applyNumberFormat="1" applyFill="1" applyBorder="1"/>
    <xf numFmtId="169" fontId="12" fillId="0" borderId="1" xfId="0" applyNumberFormat="1" applyFont="1" applyBorder="1"/>
    <xf numFmtId="169" fontId="12" fillId="0" borderId="26" xfId="0" applyNumberFormat="1" applyFont="1" applyBorder="1"/>
    <xf numFmtId="168" fontId="78" fillId="0" borderId="0" xfId="1" applyNumberFormat="1" applyFont="1"/>
    <xf numFmtId="177" fontId="0" fillId="0" borderId="0" xfId="0" applyNumberFormat="1"/>
    <xf numFmtId="165" fontId="0" fillId="0" borderId="0" xfId="0" applyNumberFormat="1"/>
    <xf numFmtId="0" fontId="30" fillId="6" borderId="0" xfId="0" applyFont="1" applyFill="1"/>
    <xf numFmtId="183" fontId="0" fillId="0" borderId="0" xfId="0" applyNumberFormat="1"/>
    <xf numFmtId="0" fontId="89" fillId="0" borderId="0" xfId="0" applyFont="1" applyAlignment="1">
      <alignment horizontal="center" vertical="center" wrapText="1"/>
    </xf>
    <xf numFmtId="0" fontId="1" fillId="0" borderId="0" xfId="0" applyFont="1" applyAlignment="1">
      <alignment horizontal="center" vertical="center" wrapText="1"/>
    </xf>
    <xf numFmtId="0" fontId="90" fillId="0" borderId="0" xfId="0" applyFont="1" applyAlignment="1">
      <alignment horizontal="right" vertical="center"/>
    </xf>
    <xf numFmtId="0" fontId="90" fillId="0" borderId="0" xfId="0" applyFont="1" applyAlignment="1">
      <alignment vertical="center"/>
    </xf>
    <xf numFmtId="0" fontId="89" fillId="0" borderId="0" xfId="0" applyFont="1" applyAlignment="1">
      <alignment horizontal="right" vertical="center" wrapText="1"/>
    </xf>
    <xf numFmtId="0" fontId="28" fillId="0" borderId="0" xfId="0" applyFont="1" applyAlignment="1">
      <alignment horizontal="left" vertical="center" wrapText="1"/>
    </xf>
    <xf numFmtId="0" fontId="0" fillId="24" borderId="0" xfId="0" applyFill="1"/>
    <xf numFmtId="171" fontId="0" fillId="24" borderId="0" xfId="1" applyFont="1" applyFill="1" applyBorder="1"/>
    <xf numFmtId="0" fontId="89" fillId="24" borderId="0" xfId="0" applyFont="1" applyFill="1" applyAlignment="1">
      <alignment horizontal="center" vertical="center" wrapText="1"/>
    </xf>
    <xf numFmtId="171" fontId="0" fillId="24" borderId="0" xfId="1" applyFont="1" applyFill="1"/>
    <xf numFmtId="0" fontId="14" fillId="24" borderId="0" xfId="0" applyFont="1" applyFill="1"/>
    <xf numFmtId="2" fontId="14" fillId="24" borderId="0" xfId="38" applyNumberFormat="1" applyFont="1" applyFill="1" applyBorder="1"/>
    <xf numFmtId="0" fontId="28" fillId="24" borderId="0" xfId="0" applyFont="1" applyFill="1" applyAlignment="1">
      <alignment horizontal="center" vertical="center" wrapText="1"/>
    </xf>
    <xf numFmtId="2" fontId="1" fillId="0" borderId="0" xfId="0" applyNumberFormat="1" applyFont="1" applyAlignment="1">
      <alignment horizontal="right" vertical="center" wrapText="1"/>
    </xf>
    <xf numFmtId="2" fontId="90" fillId="0" borderId="0" xfId="0" applyNumberFormat="1" applyFont="1" applyAlignment="1">
      <alignment horizontal="right" vertical="center"/>
    </xf>
    <xf numFmtId="0" fontId="28" fillId="24" borderId="0" xfId="0" applyFont="1" applyFill="1" applyAlignment="1">
      <alignment horizontal="left" vertical="center" wrapText="1"/>
    </xf>
    <xf numFmtId="0" fontId="90" fillId="24" borderId="0" xfId="0" applyFont="1" applyFill="1" applyAlignment="1">
      <alignment vertical="center"/>
    </xf>
    <xf numFmtId="0" fontId="89" fillId="24" borderId="0" xfId="0" applyFont="1" applyFill="1" applyAlignment="1">
      <alignment horizontal="right" vertical="center" wrapText="1"/>
    </xf>
    <xf numFmtId="2" fontId="0" fillId="0" borderId="0" xfId="1" applyNumberFormat="1" applyFont="1"/>
    <xf numFmtId="2" fontId="1" fillId="0" borderId="0" xfId="0" applyNumberFormat="1" applyFont="1" applyAlignment="1">
      <alignment horizontal="left" vertical="center" wrapText="1" indent="6"/>
    </xf>
    <xf numFmtId="2" fontId="90" fillId="0" borderId="0" xfId="0" applyNumberFormat="1" applyFont="1" applyAlignment="1">
      <alignment horizontal="left" vertical="center" indent="6"/>
    </xf>
    <xf numFmtId="2" fontId="0" fillId="0" borderId="0" xfId="1" applyNumberFormat="1" applyFont="1" applyFill="1"/>
    <xf numFmtId="0" fontId="14" fillId="0" borderId="0" xfId="0" applyFont="1" applyAlignment="1">
      <alignment vertical="center" wrapText="1"/>
    </xf>
    <xf numFmtId="0" fontId="14" fillId="0" borderId="0" xfId="0" applyFont="1" applyAlignment="1">
      <alignment horizontal="left" vertical="center" wrapText="1"/>
    </xf>
    <xf numFmtId="0" fontId="87" fillId="24" borderId="0" xfId="27" applyFont="1" applyFill="1" applyBorder="1"/>
    <xf numFmtId="0" fontId="28" fillId="24" borderId="0" xfId="27" applyFont="1" applyFill="1" applyBorder="1"/>
    <xf numFmtId="2" fontId="0" fillId="24" borderId="0" xfId="38" applyNumberFormat="1" applyFont="1" applyFill="1"/>
    <xf numFmtId="10" fontId="14" fillId="0" borderId="0" xfId="38" applyNumberFormat="1" applyFont="1"/>
    <xf numFmtId="2" fontId="0" fillId="24" borderId="0" xfId="0" applyNumberFormat="1" applyFill="1"/>
    <xf numFmtId="10" fontId="12" fillId="0" borderId="0" xfId="0" applyNumberFormat="1" applyFont="1"/>
    <xf numFmtId="0" fontId="90" fillId="0" borderId="0" xfId="0" applyFont="1"/>
    <xf numFmtId="171" fontId="91" fillId="0" borderId="1" xfId="1" applyFont="1" applyBorder="1"/>
    <xf numFmtId="43" fontId="0" fillId="0" borderId="0" xfId="0" applyNumberFormat="1"/>
    <xf numFmtId="0" fontId="65" fillId="0" borderId="0" xfId="0" applyFont="1"/>
    <xf numFmtId="4" fontId="42" fillId="0" borderId="0" xfId="1" applyNumberFormat="1" applyFont="1" applyFill="1" applyBorder="1" applyAlignment="1">
      <alignment horizontal="center" vertical="center" wrapText="1"/>
    </xf>
    <xf numFmtId="171" fontId="42" fillId="0" borderId="0" xfId="1" applyFont="1" applyFill="1" applyBorder="1" applyAlignment="1">
      <alignment horizontal="center" vertical="center" wrapText="1"/>
    </xf>
    <xf numFmtId="0" fontId="91" fillId="0" borderId="0" xfId="0" applyFont="1"/>
    <xf numFmtId="171" fontId="91" fillId="0" borderId="0" xfId="1" applyFont="1" applyFill="1" applyBorder="1"/>
    <xf numFmtId="177" fontId="79" fillId="8" borderId="1" xfId="1" applyNumberFormat="1" applyFont="1" applyFill="1" applyBorder="1" applyAlignment="1">
      <alignment horizontal="left"/>
    </xf>
    <xf numFmtId="177" fontId="28" fillId="0" borderId="0" xfId="1" applyNumberFormat="1" applyFont="1" applyFill="1"/>
    <xf numFmtId="169" fontId="28" fillId="0" borderId="27" xfId="0" applyNumberFormat="1" applyFont="1" applyBorder="1"/>
    <xf numFmtId="2" fontId="79" fillId="0" borderId="1" xfId="0" applyNumberFormat="1" applyFont="1" applyBorder="1" applyAlignment="1">
      <alignment horizontal="center" vertical="center"/>
    </xf>
    <xf numFmtId="4" fontId="83" fillId="23" borderId="7" xfId="27" applyNumberFormat="1" applyFont="1" applyFill="1" applyBorder="1" applyAlignment="1">
      <alignment horizontal="center"/>
    </xf>
    <xf numFmtId="0" fontId="83" fillId="23" borderId="11" xfId="0" applyFont="1" applyFill="1" applyBorder="1" applyAlignment="1">
      <alignment horizontal="center"/>
    </xf>
    <xf numFmtId="4" fontId="83" fillId="24" borderId="11" xfId="27" applyNumberFormat="1" applyFont="1" applyFill="1" applyBorder="1" applyAlignment="1">
      <alignment horizontal="center"/>
    </xf>
    <xf numFmtId="0" fontId="83" fillId="24" borderId="11" xfId="0" applyFont="1" applyFill="1" applyBorder="1" applyAlignment="1">
      <alignment horizont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44" fillId="24" borderId="0" xfId="0" applyFont="1" applyFill="1" applyAlignment="1">
      <alignment horizontal="center" vertical="center" wrapText="1"/>
    </xf>
    <xf numFmtId="14" fontId="28" fillId="24" borderId="0" xfId="27" quotePrefix="1" applyNumberFormat="1" applyFont="1" applyFill="1" applyBorder="1" applyAlignment="1">
      <alignment horizontal="center"/>
    </xf>
    <xf numFmtId="14" fontId="28" fillId="24" borderId="0" xfId="27" applyNumberFormat="1" applyFont="1" applyFill="1" applyBorder="1" applyAlignment="1">
      <alignment horizontal="center"/>
    </xf>
    <xf numFmtId="0" fontId="88" fillId="24" borderId="0" xfId="0" applyFont="1" applyFill="1" applyAlignment="1">
      <alignment vertical="center" wrapText="1"/>
    </xf>
    <xf numFmtId="0" fontId="89" fillId="24" borderId="0" xfId="0" applyFont="1" applyFill="1" applyAlignment="1">
      <alignment horizontal="center" vertical="center" wrapText="1"/>
    </xf>
    <xf numFmtId="0" fontId="28" fillId="24" borderId="0" xfId="0" applyFont="1" applyFill="1" applyAlignment="1">
      <alignment horizontal="center" vertical="center" wrapText="1"/>
    </xf>
    <xf numFmtId="0" fontId="28" fillId="24" borderId="0" xfId="0" applyFont="1" applyFill="1" applyAlignment="1">
      <alignment vertical="center" wrapText="1"/>
    </xf>
    <xf numFmtId="49" fontId="44" fillId="24" borderId="0" xfId="0" applyNumberFormat="1" applyFont="1" applyFill="1" applyAlignment="1">
      <alignment horizontal="center" vertical="center"/>
    </xf>
    <xf numFmtId="0" fontId="44" fillId="24" borderId="0" xfId="0" applyFont="1" applyFill="1" applyAlignment="1">
      <alignment horizontal="center" vertical="center"/>
    </xf>
    <xf numFmtId="14" fontId="28" fillId="0" borderId="0" xfId="27" quotePrefix="1" applyNumberFormat="1" applyFont="1" applyFill="1" applyBorder="1" applyAlignment="1">
      <alignment horizontal="center"/>
    </xf>
    <xf numFmtId="14" fontId="28" fillId="0" borderId="0" xfId="27" applyNumberFormat="1" applyFont="1" applyFill="1" applyBorder="1" applyAlignment="1">
      <alignment horizontal="center"/>
    </xf>
    <xf numFmtId="0" fontId="44" fillId="0" borderId="0" xfId="0" applyFont="1" applyAlignment="1">
      <alignment horizontal="center" vertical="center" wrapText="1"/>
    </xf>
    <xf numFmtId="0" fontId="44" fillId="24" borderId="0" xfId="0" applyFont="1" applyFill="1" applyAlignment="1">
      <alignment vertical="center"/>
    </xf>
    <xf numFmtId="0" fontId="43" fillId="2" borderId="0" xfId="0" applyFont="1" applyFill="1" applyAlignment="1">
      <alignment horizontal="center" wrapText="1"/>
    </xf>
    <xf numFmtId="0" fontId="4" fillId="23" borderId="1" xfId="0" applyFont="1" applyFill="1" applyBorder="1" applyAlignment="1">
      <alignment horizontal="center" vertical="center"/>
    </xf>
    <xf numFmtId="0" fontId="11" fillId="23" borderId="11" xfId="0" applyFont="1" applyFill="1" applyBorder="1" applyAlignment="1">
      <alignment horizontal="center" vertical="center" wrapText="1"/>
    </xf>
    <xf numFmtId="0" fontId="11" fillId="23" borderId="12" xfId="0" applyFont="1" applyFill="1" applyBorder="1" applyAlignment="1">
      <alignment horizontal="center" vertical="center" wrapText="1"/>
    </xf>
    <xf numFmtId="0" fontId="11" fillId="23" borderId="1" xfId="0" applyFont="1" applyFill="1" applyBorder="1" applyAlignment="1">
      <alignment horizontal="center" vertical="center"/>
    </xf>
    <xf numFmtId="0" fontId="11" fillId="23" borderId="1" xfId="0" applyFont="1" applyFill="1" applyBorder="1" applyAlignment="1">
      <alignment horizontal="center" vertical="center" wrapText="1"/>
    </xf>
    <xf numFmtId="0" fontId="11" fillId="23" borderId="1" xfId="0" applyFont="1" applyFill="1" applyBorder="1" applyAlignment="1">
      <alignment horizontal="center" wrapText="1"/>
    </xf>
    <xf numFmtId="0" fontId="11" fillId="23" borderId="11" xfId="0" applyFont="1" applyFill="1" applyBorder="1" applyAlignment="1">
      <alignment horizontal="center" wrapText="1"/>
    </xf>
    <xf numFmtId="0" fontId="11" fillId="23" borderId="12" xfId="0" applyFont="1" applyFill="1" applyBorder="1" applyAlignment="1">
      <alignment horizontal="center" wrapText="1"/>
    </xf>
    <xf numFmtId="0" fontId="11" fillId="23" borderId="3" xfId="0" applyFont="1" applyFill="1" applyBorder="1" applyAlignment="1">
      <alignment horizontal="center"/>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5" fillId="22" borderId="29" xfId="0" applyFont="1" applyFill="1" applyBorder="1" applyAlignment="1">
      <alignment horizontal="left" vertical="center" wrapText="1"/>
    </xf>
    <xf numFmtId="0" fontId="5" fillId="22" borderId="0" xfId="0" applyFont="1" applyFill="1" applyAlignment="1">
      <alignment horizontal="left" vertical="center" wrapText="1"/>
    </xf>
    <xf numFmtId="0" fontId="5" fillId="22" borderId="8" xfId="0" applyFont="1" applyFill="1" applyBorder="1" applyAlignment="1">
      <alignment horizontal="left" vertical="center" wrapText="1"/>
    </xf>
    <xf numFmtId="0" fontId="5" fillId="22" borderId="9" xfId="0" applyFont="1" applyFill="1" applyBorder="1" applyAlignment="1">
      <alignment horizontal="left" vertical="center" wrapText="1"/>
    </xf>
    <xf numFmtId="0" fontId="11" fillId="23" borderId="5" xfId="0" applyFont="1" applyFill="1" applyBorder="1" applyAlignment="1">
      <alignment horizontal="center"/>
    </xf>
    <xf numFmtId="0" fontId="11" fillId="23" borderId="6" xfId="0" applyFont="1" applyFill="1" applyBorder="1" applyAlignment="1">
      <alignment horizontal="center"/>
    </xf>
    <xf numFmtId="0" fontId="11" fillId="23" borderId="7" xfId="0" applyFont="1" applyFill="1" applyBorder="1" applyAlignment="1">
      <alignment horizontal="center"/>
    </xf>
    <xf numFmtId="0" fontId="11" fillId="23" borderId="8" xfId="0" applyFont="1" applyFill="1" applyBorder="1" applyAlignment="1">
      <alignment horizontal="center"/>
    </xf>
    <xf numFmtId="0" fontId="11" fillId="23" borderId="9" xfId="0" applyFont="1" applyFill="1" applyBorder="1" applyAlignment="1">
      <alignment horizontal="center"/>
    </xf>
    <xf numFmtId="0" fontId="11" fillId="23" borderId="10" xfId="0" applyFont="1" applyFill="1" applyBorder="1" applyAlignment="1">
      <alignment horizontal="center"/>
    </xf>
    <xf numFmtId="0" fontId="11" fillId="23" borderId="13" xfId="0" applyFont="1" applyFill="1" applyBorder="1" applyAlignment="1">
      <alignment horizontal="center" wrapText="1"/>
    </xf>
    <xf numFmtId="0" fontId="11" fillId="23" borderId="13" xfId="0" applyFont="1" applyFill="1" applyBorder="1" applyAlignment="1">
      <alignment horizontal="center" vertical="center" wrapText="1"/>
    </xf>
    <xf numFmtId="0" fontId="11" fillId="23" borderId="1" xfId="0" applyFont="1" applyFill="1" applyBorder="1" applyAlignment="1">
      <alignment horizontal="center"/>
    </xf>
    <xf numFmtId="0" fontId="11" fillId="0" borderId="1" xfId="0" applyFont="1" applyBorder="1" applyAlignment="1">
      <alignment horizontal="left" vertical="center"/>
    </xf>
    <xf numFmtId="0" fontId="11" fillId="0" borderId="3" xfId="0" applyFont="1" applyBorder="1" applyAlignment="1">
      <alignment horizontal="left" vertical="center"/>
    </xf>
    <xf numFmtId="49" fontId="11" fillId="23" borderId="3" xfId="0" applyNumberFormat="1" applyFont="1" applyFill="1" applyBorder="1" applyAlignment="1">
      <alignment horizontal="center" vertical="center" wrapText="1"/>
    </xf>
    <xf numFmtId="49" fontId="11" fillId="23" borderId="4" xfId="0" applyNumberFormat="1" applyFont="1" applyFill="1" applyBorder="1" applyAlignment="1">
      <alignment horizontal="center" vertical="center" wrapText="1"/>
    </xf>
    <xf numFmtId="49" fontId="11" fillId="23" borderId="2" xfId="0" applyNumberFormat="1" applyFont="1" applyFill="1" applyBorder="1" applyAlignment="1">
      <alignment horizontal="center" vertical="center" wrapText="1"/>
    </xf>
    <xf numFmtId="0" fontId="28" fillId="0" borderId="11" xfId="0" applyFont="1" applyBorder="1" applyAlignment="1">
      <alignment horizontal="left" vertical="center"/>
    </xf>
    <xf numFmtId="0" fontId="28" fillId="0" borderId="12" xfId="0" applyFont="1" applyBorder="1" applyAlignment="1">
      <alignment horizontal="left" vertical="center"/>
    </xf>
    <xf numFmtId="0" fontId="5" fillId="3" borderId="3" xfId="0" applyFont="1" applyFill="1" applyBorder="1" applyAlignment="1">
      <alignment horizontal="left" vertical="top"/>
    </xf>
    <xf numFmtId="0" fontId="5" fillId="3" borderId="4" xfId="0" applyFont="1" applyFill="1" applyBorder="1" applyAlignment="1">
      <alignment horizontal="left" vertical="top" wrapText="1"/>
    </xf>
    <xf numFmtId="0" fontId="5" fillId="3" borderId="2" xfId="0" applyFont="1" applyFill="1" applyBorder="1" applyAlignment="1">
      <alignment horizontal="left" vertical="top" wrapText="1"/>
    </xf>
    <xf numFmtId="49" fontId="11" fillId="4" borderId="3" xfId="0" applyNumberFormat="1" applyFont="1" applyFill="1" applyBorder="1" applyAlignment="1">
      <alignment horizontal="center" wrapText="1"/>
    </xf>
    <xf numFmtId="49" fontId="11" fillId="4" borderId="4" xfId="0" applyNumberFormat="1" applyFont="1" applyFill="1" applyBorder="1" applyAlignment="1">
      <alignment horizontal="center" wrapText="1"/>
    </xf>
    <xf numFmtId="49" fontId="11" fillId="4" borderId="2" xfId="0" applyNumberFormat="1" applyFont="1" applyFill="1" applyBorder="1" applyAlignment="1">
      <alignment horizontal="center" wrapText="1"/>
    </xf>
    <xf numFmtId="0" fontId="11" fillId="4" borderId="11" xfId="0" applyFont="1" applyFill="1" applyBorder="1" applyAlignment="1">
      <alignment horizontal="center" wrapText="1"/>
    </xf>
    <xf numFmtId="0" fontId="11" fillId="4" borderId="12" xfId="0" applyFont="1" applyFill="1" applyBorder="1" applyAlignment="1">
      <alignment horizontal="center" wrapText="1"/>
    </xf>
    <xf numFmtId="0" fontId="11" fillId="4" borderId="13" xfId="0" applyFont="1" applyFill="1" applyBorder="1" applyAlignment="1">
      <alignment horizontal="center" wrapText="1"/>
    </xf>
    <xf numFmtId="0" fontId="11" fillId="4" borderId="11" xfId="0" applyFont="1" applyFill="1" applyBorder="1" applyAlignment="1">
      <alignment horizontal="center"/>
    </xf>
    <xf numFmtId="0" fontId="11" fillId="4" borderId="12" xfId="0" applyFont="1" applyFill="1" applyBorder="1" applyAlignment="1">
      <alignment horizontal="center"/>
    </xf>
    <xf numFmtId="0" fontId="5" fillId="3" borderId="3" xfId="0" applyFont="1" applyFill="1" applyBorder="1" applyAlignment="1">
      <alignment vertical="top"/>
    </xf>
    <xf numFmtId="0" fontId="5" fillId="3" borderId="4" xfId="0" applyFont="1" applyFill="1" applyBorder="1" applyAlignment="1">
      <alignment vertical="top" wrapText="1"/>
    </xf>
    <xf numFmtId="0" fontId="5" fillId="3" borderId="2" xfId="0" applyFont="1" applyFill="1" applyBorder="1" applyAlignment="1">
      <alignment vertical="top" wrapText="1"/>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4" borderId="8"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1" xfId="0" applyFont="1" applyFill="1" applyBorder="1" applyAlignment="1">
      <alignment horizontal="center" wrapText="1"/>
    </xf>
    <xf numFmtId="0" fontId="11" fillId="4" borderId="1" xfId="0" applyFont="1" applyFill="1" applyBorder="1" applyAlignment="1">
      <alignment horizontal="center"/>
    </xf>
    <xf numFmtId="2" fontId="0" fillId="27" borderId="0" xfId="0" applyNumberFormat="1" applyFill="1" applyAlignment="1">
      <alignment horizontal="right" vertical="center" wrapText="1"/>
    </xf>
  </cellXfs>
  <cellStyles count="40">
    <cellStyle name="60% - Accent1" xfId="28" builtinId="32"/>
    <cellStyle name="Accent1" xfId="27" builtinId="29"/>
    <cellStyle name="Comma" xfId="1" builtinId="3"/>
    <cellStyle name="Comma 2" xfId="3" xr:uid="{00000000-0005-0000-0000-000003000000}"/>
    <cellStyle name="Comma 2 2 2" xfId="39" xr:uid="{00000000-0005-0000-0000-000004000000}"/>
    <cellStyle name="Comma 3" xfId="4" xr:uid="{00000000-0005-0000-0000-000005000000}"/>
    <cellStyle name="Currency" xfId="37" builtinId="4"/>
    <cellStyle name="F2" xfId="5" xr:uid="{00000000-0005-0000-0000-000007000000}"/>
    <cellStyle name="F3" xfId="6" xr:uid="{00000000-0005-0000-0000-000008000000}"/>
    <cellStyle name="F4" xfId="7" xr:uid="{00000000-0005-0000-0000-000009000000}"/>
    <cellStyle name="F5" xfId="8" xr:uid="{00000000-0005-0000-0000-00000A000000}"/>
    <cellStyle name="F6" xfId="9" xr:uid="{00000000-0005-0000-0000-00000B000000}"/>
    <cellStyle name="F7" xfId="10" xr:uid="{00000000-0005-0000-0000-00000C000000}"/>
    <cellStyle name="F8" xfId="11" xr:uid="{00000000-0005-0000-0000-00000D000000}"/>
    <cellStyle name="Followed Hyperlink" xfId="30" builtinId="9" hidden="1"/>
    <cellStyle name="Followed Hyperlink" xfId="32" builtinId="9" hidden="1"/>
    <cellStyle name="Followed Hyperlink" xfId="34" builtinId="9" hidden="1"/>
    <cellStyle name="Followed Hyperlink" xfId="36" builtinId="9" hidden="1"/>
    <cellStyle name="Hyperlink" xfId="29" builtinId="8" hidden="1"/>
    <cellStyle name="Hyperlink" xfId="31" builtinId="8" hidden="1"/>
    <cellStyle name="Hyperlink" xfId="33" builtinId="8" hidden="1"/>
    <cellStyle name="Hyperlink" xfId="35" builtinId="8" hidden="1"/>
    <cellStyle name="Normal" xfId="0" builtinId="0"/>
    <cellStyle name="Normal 10" xfId="12" xr:uid="{00000000-0005-0000-0000-000017000000}"/>
    <cellStyle name="Normal 2" xfId="13" xr:uid="{00000000-0005-0000-0000-000018000000}"/>
    <cellStyle name="Normal 2 2" xfId="14" xr:uid="{00000000-0005-0000-0000-000019000000}"/>
    <cellStyle name="Normal 2 2 2" xfId="15" xr:uid="{00000000-0005-0000-0000-00001A000000}"/>
    <cellStyle name="Normal 2 3" xfId="16" xr:uid="{00000000-0005-0000-0000-00001B000000}"/>
    <cellStyle name="Normal 2 4" xfId="17" xr:uid="{00000000-0005-0000-0000-00001C000000}"/>
    <cellStyle name="Normal 3" xfId="18" xr:uid="{00000000-0005-0000-0000-00001D000000}"/>
    <cellStyle name="Normal 3 2" xfId="19" xr:uid="{00000000-0005-0000-0000-00001E000000}"/>
    <cellStyle name="Normal 4" xfId="20" xr:uid="{00000000-0005-0000-0000-00001F000000}"/>
    <cellStyle name="Normal 5" xfId="21" xr:uid="{00000000-0005-0000-0000-000020000000}"/>
    <cellStyle name="Normal 6" xfId="22" xr:uid="{00000000-0005-0000-0000-000021000000}"/>
    <cellStyle name="Normal 6 2" xfId="23" xr:uid="{00000000-0005-0000-0000-000022000000}"/>
    <cellStyle name="Normal 7" xfId="24" xr:uid="{00000000-0005-0000-0000-000023000000}"/>
    <cellStyle name="Normal 8" xfId="25" xr:uid="{00000000-0005-0000-0000-000024000000}"/>
    <cellStyle name="Normal 9" xfId="26" xr:uid="{00000000-0005-0000-0000-000025000000}"/>
    <cellStyle name="Normal_Sheet1" xfId="2" xr:uid="{00000000-0005-0000-0000-000026000000}"/>
    <cellStyle name="Percent" xfId="38" builtinId="5"/>
  </cellStyles>
  <dxfs count="0"/>
  <tableStyles count="0" defaultTableStyle="TableStyleMedium9" defaultPivotStyle="PivotStyleLight16"/>
  <colors>
    <mruColors>
      <color rgb="FFFFFF99"/>
      <color rgb="FFFFCC66"/>
      <color rgb="FF00FF00"/>
      <color rgb="FFFF00FF"/>
      <color rgb="FFB8FC74"/>
      <color rgb="FF9966FF"/>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sset%20Categories%20Comparison.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SNT%20(200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in%20Ledger.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MENDED%20PROPOSAL%20SCOA%2021-12-07%20Excl%20item.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oipone.mokanyane\Desktop\Retail\Tariffs\20222023\Projections\Projections%20Mangaung%20Tariffs%2020222023%204.80%25%20straigh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entlec\Desktop\SCOA\22%20Jan%202015\SCOA\Short%20code\Al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uzanne.maartens.CENTLEC-DC\AppData\Local\Microsoft\Windows\Temporary%20Internet%20Files\Content.Outlook\CAEP4XT3\Annexure%20A%201%20(Electricity%20Tariffs%20-12%25%20increase)%2030%20March%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 Down List"/>
      <sheetName val="Cap Asset Guideline"/>
      <sheetName val="Mapping List CAG"/>
      <sheetName val="Annex A Repairs &amp; Maint"/>
      <sheetName val="Annex B Operating Leases"/>
      <sheetName val="An D BS NCS PPE"/>
      <sheetName val="Classes PPE extracted"/>
    </sheetNames>
    <sheetDataSet>
      <sheetData sheetId="0" refreshError="1"/>
      <sheetData sheetId="1" refreshError="1"/>
      <sheetData sheetId="2">
        <row r="3">
          <cell r="D3" t="str">
            <v>Asset Management Guide</v>
          </cell>
        </row>
        <row r="4">
          <cell r="D4" t="str">
            <v>Labels and description not clear to map account</v>
          </cell>
        </row>
        <row r="5">
          <cell r="D5" t="str">
            <v>Reconsider/determine the correct classification</v>
          </cell>
        </row>
        <row r="6">
          <cell r="D6" t="str">
            <v>Ignored cost price, accummuldated depreciation, disposal or purpose of the account and used the class of PPE for mapping purpose</v>
          </cell>
        </row>
        <row r="7">
          <cell r="D7" t="str">
            <v>Guideline is more specific regarding the description</v>
          </cell>
        </row>
        <row r="8">
          <cell r="D8" t="str">
            <v>Not provided for in the guideline</v>
          </cell>
        </row>
        <row r="9">
          <cell r="D9" t="str">
            <v>Group - N/a</v>
          </cell>
        </row>
        <row r="10">
          <cell r="D10" t="str">
            <v xml:space="preserve">[Land] Developed land </v>
          </cell>
        </row>
        <row r="11">
          <cell r="D11" t="str">
            <v xml:space="preserve">[Land] Undeveloped land </v>
          </cell>
        </row>
        <row r="12">
          <cell r="D12" t="str">
            <v>Group - N/a</v>
          </cell>
        </row>
        <row r="13">
          <cell r="D13" t="str">
            <v>Group - N/a</v>
          </cell>
        </row>
        <row r="14">
          <cell r="D14" t="str">
            <v xml:space="preserve">[Building / Dwellings] Caravans </v>
          </cell>
        </row>
        <row r="15">
          <cell r="D15" t="str">
            <v xml:space="preserve">[Building / Dwellings] Children’s homes </v>
          </cell>
        </row>
        <row r="16">
          <cell r="D16" t="str">
            <v xml:space="preserve">[Building / Dwellings] Foreign mission dwellings </v>
          </cell>
        </row>
        <row r="17">
          <cell r="D17" t="str">
            <v xml:space="preserve">[Building / Dwellings] Homes for the aged </v>
          </cell>
        </row>
        <row r="18">
          <cell r="D18" t="str">
            <v xml:space="preserve">[Building / Dwellings] Hostels </v>
          </cell>
        </row>
        <row r="19">
          <cell r="D19" t="str">
            <v xml:space="preserve">[Building / Dwellings] Military personnel dwellings </v>
          </cell>
        </row>
        <row r="20">
          <cell r="D20" t="str">
            <v xml:space="preserve">[Building / Dwellings] Mobile homes </v>
          </cell>
        </row>
        <row r="21">
          <cell r="D21" t="str">
            <v xml:space="preserve">[Building / Dwellings] Places of safety (children) </v>
          </cell>
        </row>
        <row r="22">
          <cell r="D22" t="str">
            <v xml:space="preserve">[Building / Dwellings] Prisons and rehabilitation facilities </v>
          </cell>
        </row>
        <row r="23">
          <cell r="D23" t="str">
            <v xml:space="preserve">[Building / Dwellings] Residences (presidential, embassies) </v>
          </cell>
        </row>
        <row r="24">
          <cell r="D24" t="str">
            <v xml:space="preserve">[Building / Dwellings] Residences (personnel) include garages and parking </v>
          </cell>
        </row>
        <row r="25">
          <cell r="D25" t="str">
            <v xml:space="preserve">[Building / Dwellings] Secure care centres </v>
          </cell>
        </row>
        <row r="26">
          <cell r="D26" t="str">
            <v>Group - N/a</v>
          </cell>
        </row>
        <row r="27">
          <cell r="D27" t="str">
            <v>[Building / Non Residential Dwellings] Airport and associated buildings (control towers, transfer halls, parking, hangars and warehousing)</v>
          </cell>
        </row>
        <row r="28">
          <cell r="D28" t="str">
            <v xml:space="preserve">[Building / Non Residential Dwellings] Border and custom control points </v>
          </cell>
        </row>
        <row r="29">
          <cell r="D29" t="str">
            <v xml:space="preserve">[Building / Non Residential Dwellings] Bus terminals </v>
          </cell>
        </row>
        <row r="30">
          <cell r="D30" t="str">
            <v xml:space="preserve">[Building / Non Residential Dwellings] Bus shelters </v>
          </cell>
        </row>
        <row r="31">
          <cell r="D31" t="str">
            <v xml:space="preserve">[Building / Non Residential Dwellings] Civic theatres </v>
          </cell>
        </row>
        <row r="32">
          <cell r="D32" t="str">
            <v xml:space="preserve">[Building / Non Residential Dwellings] Clinics and community health facilities </v>
          </cell>
        </row>
        <row r="33">
          <cell r="D33" t="str">
            <v xml:space="preserve">[Building / Non Residential Dwellings] Community centres and public entertainment buildings </v>
          </cell>
        </row>
        <row r="34">
          <cell r="D34" t="str">
            <v xml:space="preserve">[Building / Non Residential Dwellings] Driver and vehicle testing centres </v>
          </cell>
        </row>
        <row r="35">
          <cell r="D35" t="str">
            <v xml:space="preserve">[Building / Non Residential Dwellings] Fire stations </v>
          </cell>
        </row>
        <row r="36">
          <cell r="D36" t="str">
            <v xml:space="preserve">[Building / Non Residential Dwellings] Foreign mission offices </v>
          </cell>
        </row>
        <row r="37">
          <cell r="D37" t="str">
            <v xml:space="preserve">[Building / Non Residential Dwellings] Hospitals and ambulance stations </v>
          </cell>
        </row>
        <row r="38">
          <cell r="D38" t="str">
            <v xml:space="preserve">[Building / Non Residential Dwellings] Industrial buildings </v>
          </cell>
        </row>
        <row r="39">
          <cell r="D39" t="str">
            <v xml:space="preserve">[Building / Non Residential Dwellings] Laboratories </v>
          </cell>
        </row>
        <row r="40">
          <cell r="D40" t="str">
            <v xml:space="preserve">[Building / Non Residential Dwellings] Libraries </v>
          </cell>
        </row>
        <row r="41">
          <cell r="D41" t="str">
            <v xml:space="preserve">[Building / Non Residential Dwellings] Mortuaries </v>
          </cell>
        </row>
        <row r="42">
          <cell r="D42" t="str">
            <v xml:space="preserve">[Building / Non Residential Dwellings] Museums and art galleries </v>
          </cell>
        </row>
        <row r="43">
          <cell r="D43" t="str">
            <v>[Building / Non Residential Dwellings] Office buildings (including air conditioning systems) 25 - 30</v>
          </cell>
        </row>
        <row r="44">
          <cell r="D44" t="str">
            <v xml:space="preserve">[Building / Non Residential Dwellings] Public parking (covered and open) </v>
          </cell>
        </row>
        <row r="45">
          <cell r="D45" t="str">
            <v xml:space="preserve">[Building / Non Residential Dwellings] Police stations (and associated buildings) </v>
          </cell>
        </row>
        <row r="46">
          <cell r="D46" t="str">
            <v xml:space="preserve">[Building / Non Residential Dwellings] Railway and associated buildings </v>
          </cell>
        </row>
        <row r="47">
          <cell r="D47" t="str">
            <v xml:space="preserve">[Building / Non Residential Dwellings] Research facilities (including weather) </v>
          </cell>
        </row>
        <row r="48">
          <cell r="D48" t="str">
            <v xml:space="preserve">[Building / Non Residential Dwellings] Stadiums </v>
          </cell>
        </row>
        <row r="49">
          <cell r="D49" t="str">
            <v xml:space="preserve">[Building / Non Residential Dwellings] Taxi ranks </v>
          </cell>
        </row>
        <row r="50">
          <cell r="D50" t="str">
            <v xml:space="preserve">[Building / Non Residential Dwellings] Universities, colleges, schools etc. </v>
          </cell>
        </row>
        <row r="51">
          <cell r="D51" t="str">
            <v>[Building / Non Residential Dwellings] Warehouses (storage facilities, including data)</v>
          </cell>
        </row>
        <row r="52">
          <cell r="D52" t="str">
            <v>Group - N/a</v>
          </cell>
        </row>
        <row r="53">
          <cell r="D53" t="str">
            <v>Group - N/a</v>
          </cell>
        </row>
        <row r="54">
          <cell r="D54" t="str">
            <v xml:space="preserve">[Other Structures (Infrastructure Assets) - Electricity] Cooling towers </v>
          </cell>
        </row>
        <row r="55">
          <cell r="D55" t="str">
            <v xml:space="preserve">[Other Structures (Infrastructure Assets) - Electricity] Mains </v>
          </cell>
        </row>
        <row r="56">
          <cell r="D56" t="str">
            <v>Group - N/a</v>
          </cell>
        </row>
        <row r="57">
          <cell r="D57" t="str">
            <v>[Other Structures (Infrastructure Assets) - Electricity] Meters:  Prepaid</v>
          </cell>
        </row>
        <row r="58">
          <cell r="D58" t="str">
            <v>[Other Structures (Infrastructure Assets) - Electricity] Meters:  Credit</v>
          </cell>
        </row>
        <row r="59">
          <cell r="D59" t="str">
            <v>Group - N/a</v>
          </cell>
        </row>
        <row r="60">
          <cell r="D60" t="str">
            <v>[Other Structures (Infrastructure Assets) - Electricity] Power stations:  Coal</v>
          </cell>
        </row>
        <row r="61">
          <cell r="D61" t="str">
            <v>[Other Structures (Infrastructure Assets) - Electricity] Power stations:  Gas</v>
          </cell>
        </row>
        <row r="62">
          <cell r="D62" t="str">
            <v>[Other Structures (Infrastructure Assets) - Electricity] Power stations:  Hydro</v>
          </cell>
        </row>
        <row r="63">
          <cell r="D63" t="str">
            <v>[Other Structures (Infrastructure Assets) - Electricity] Power stations:  Nuclear</v>
          </cell>
        </row>
        <row r="64">
          <cell r="D64" t="str">
            <v xml:space="preserve">[Other Structures (Infrastructure Assets) - Electricity] Supply/reticulation </v>
          </cell>
        </row>
        <row r="65">
          <cell r="D65" t="str">
            <v xml:space="preserve">[Other Structures (Infrastructure Assets) - Electricity] Transformers </v>
          </cell>
        </row>
        <row r="66">
          <cell r="D66" t="str">
            <v>Group - N/a</v>
          </cell>
        </row>
        <row r="67">
          <cell r="D67" t="str">
            <v>[Other Structures (Infrastructure Assets) - Electricity] Lines:  Underground</v>
          </cell>
        </row>
        <row r="68">
          <cell r="D68" t="str">
            <v>[Other Structures (Infrastructure Assets) - Electricity] Lines:  Overhead</v>
          </cell>
        </row>
        <row r="69">
          <cell r="D69" t="str">
            <v>[Other Structures (Infrastructure Assets) - Electricity] Cables</v>
          </cell>
        </row>
        <row r="70">
          <cell r="D70" t="str">
            <v>Group - N/a</v>
          </cell>
        </row>
        <row r="71">
          <cell r="D71" t="str">
            <v>[Other Structures (Infrastructure Assets) - Electricity] Substations:  Switchgear</v>
          </cell>
        </row>
        <row r="72">
          <cell r="D72" t="str">
            <v>Group - N/a</v>
          </cell>
        </row>
        <row r="73">
          <cell r="D73" t="str">
            <v>[Other Structures (Infrastructure Assets) - Electricity] Substations:  Equipment - Outdoor</v>
          </cell>
        </row>
        <row r="74">
          <cell r="D74" t="str">
            <v>[Other Structures (Infrastructure Assets) - Electricity] Substations:  Equipment - GIS</v>
          </cell>
        </row>
        <row r="75">
          <cell r="D75" t="str">
            <v>[Other Structures (Infrastructure Assets) - Electricity] Substations:  Equipment - Indoor</v>
          </cell>
        </row>
        <row r="76">
          <cell r="D76" t="str">
            <v>[Other Structures (Infrastructure Assets) - Electricity] Electrical panels</v>
          </cell>
        </row>
        <row r="77">
          <cell r="D77" t="str">
            <v>[Other Structures (Infrastructure Assets) - Electricity] Telemetry</v>
          </cell>
        </row>
        <row r="78">
          <cell r="D78" t="str">
            <v>Group - N/a</v>
          </cell>
        </row>
        <row r="79">
          <cell r="D79" t="str">
            <v>Group - N/a</v>
          </cell>
        </row>
        <row r="80">
          <cell r="D80" t="str">
            <v>Group - N/a</v>
          </cell>
        </row>
        <row r="81">
          <cell r="D81" t="str">
            <v>[Other Structures (Infrastructure Assets) - Roads: Bridges] Vehicle:  Bridges - Concrete</v>
          </cell>
        </row>
        <row r="82">
          <cell r="D82" t="str">
            <v>[Other Structures (Infrastructure Assets) - Roads: Bridges] Vehicle:  Bridges - Steel</v>
          </cell>
        </row>
        <row r="83">
          <cell r="D83" t="str">
            <v>[Other Structures (Infrastructure Assets) - Roads: Bridges] Vehicle:  Bridges - Timber</v>
          </cell>
        </row>
        <row r="84">
          <cell r="D84" t="str">
            <v>Group - N/a</v>
          </cell>
        </row>
        <row r="85">
          <cell r="D85" t="str">
            <v>[Other Structures (Infrastructure Assets) - Roads: Bridges] Pedestrian:  Bridges - Concrete</v>
          </cell>
        </row>
        <row r="86">
          <cell r="D86" t="str">
            <v>[Other Structures (Infrastructure Assets) - Roads: Bridges] Pedestrian:  Bridges - Steel</v>
          </cell>
        </row>
        <row r="87">
          <cell r="D87" t="str">
            <v>[Other Structures (Infrastructure Assets) - Roads: Bridges] Pedestrian:  Bridges - Timber</v>
          </cell>
        </row>
        <row r="88">
          <cell r="D88" t="str">
            <v>Group - N/a</v>
          </cell>
        </row>
        <row r="89">
          <cell r="D89" t="str">
            <v>[Other Structures (Infrastructure Assets) - Roads: Bridges] Railway:  Bridges - Concrete</v>
          </cell>
        </row>
        <row r="90">
          <cell r="D90" t="str">
            <v>[Other Structures (Infrastructure Assets) - Roads: Bridges] Railway:  Bridges - Steel</v>
          </cell>
        </row>
        <row r="91">
          <cell r="D91" t="str">
            <v>[Other Structures (Infrastructure Assets) - Roads: Bridges] Railway:  Bridges - Timber</v>
          </cell>
        </row>
        <row r="92">
          <cell r="D92" t="str">
            <v>Group - N/a</v>
          </cell>
        </row>
        <row r="93">
          <cell r="D93" t="str">
            <v>[Other Structures (Infrastructure Assets) - Roads: Bridges] Reinforced retaining walls:  Earth</v>
          </cell>
        </row>
        <row r="94">
          <cell r="D94" t="str">
            <v>[Other Structures (Infrastructure Assets) - Roads: Bridges] Reinforced retaining walls:  Concrete</v>
          </cell>
        </row>
        <row r="95">
          <cell r="D95" t="str">
            <v>[Other Structures (Infrastructure Assets) - Roads: Bridges] Expansion and construction joints</v>
          </cell>
        </row>
        <row r="96">
          <cell r="D96" t="str">
            <v>Group - N/a</v>
          </cell>
        </row>
        <row r="97">
          <cell r="D97" t="str">
            <v>Group - N/a</v>
          </cell>
        </row>
        <row r="98">
          <cell r="D98" t="str">
            <v>[Other Structures (Infrastructure Assets) - Storm Water] Culverts:  Concrete</v>
          </cell>
        </row>
        <row r="99">
          <cell r="D99" t="str">
            <v>[Other Structures (Infrastructure Assets) - Storm Water] Culverts:  Armco</v>
          </cell>
        </row>
        <row r="100">
          <cell r="D100" t="str">
            <v>Group - N/a</v>
          </cell>
        </row>
        <row r="101">
          <cell r="D101" t="str">
            <v>[Other Structures (Infrastructure Assets) - Storm Water] Drains:  Earthworks</v>
          </cell>
        </row>
        <row r="102">
          <cell r="D102" t="str">
            <v>[Other Structures (Infrastructure Assets) - Storm Water] Drains:  Concrete lining</v>
          </cell>
        </row>
        <row r="103">
          <cell r="D103" t="str">
            <v xml:space="preserve">[Other Structures (Infrastructure Assets) - Storm Water] Stop banks </v>
          </cell>
        </row>
        <row r="104">
          <cell r="D104" t="str">
            <v xml:space="preserve">[Other Structures (Infrastructure Assets) - Storm Water] Pipes </v>
          </cell>
        </row>
        <row r="105">
          <cell r="D105" t="str">
            <v>Group - N/a</v>
          </cell>
        </row>
        <row r="106">
          <cell r="D106" t="str">
            <v>[Other Structures (Infrastructure Assets) - Storm Water] Coastal:  Structure (Retaining walls)</v>
          </cell>
        </row>
        <row r="107">
          <cell r="D107" t="str">
            <v>[Other Structures (Infrastructure Assets) - Storm Water] Coastal:  Piers</v>
          </cell>
        </row>
        <row r="108">
          <cell r="D108" t="str">
            <v>[Other Structures (Infrastructure Assets) - Storm Water] Coastal:  Storm water outfalls</v>
          </cell>
        </row>
        <row r="109">
          <cell r="D109" t="str">
            <v>Group - N/a</v>
          </cell>
        </row>
        <row r="110">
          <cell r="D110" t="str">
            <v xml:space="preserve">[Other Structures (Infrastructure Assets) - Roads] Kerb and channels </v>
          </cell>
        </row>
        <row r="111">
          <cell r="D111" t="str">
            <v>Group - N/a</v>
          </cell>
        </row>
        <row r="112">
          <cell r="D112" t="str">
            <v>[Other Structures (Infrastructure Assets) - Roads] Municipal roads :  Asphalt surface</v>
          </cell>
        </row>
        <row r="113">
          <cell r="D113" t="str">
            <v>[Other Structures (Infrastructure Assets) - Roads] Municipal roads :  Asphalt layer</v>
          </cell>
        </row>
        <row r="114">
          <cell r="D114" t="str">
            <v>[Other Structures (Infrastructure Assets) - Roads] Municipal roads :  Concrete surface</v>
          </cell>
        </row>
        <row r="115">
          <cell r="D115" t="str">
            <v>[Other Structures (Infrastructure Assets) - Roads] Municipal roads :  Concrete layer</v>
          </cell>
        </row>
        <row r="116">
          <cell r="D116" t="str">
            <v>[Other Structures (Infrastructure Assets) - Roads] Municipal roads :  Gravel surface</v>
          </cell>
        </row>
        <row r="117">
          <cell r="D117" t="str">
            <v>Group - N/a</v>
          </cell>
        </row>
        <row r="118">
          <cell r="D118" t="str">
            <v>[Other Structures (Infrastructure Assets) - Roads] National roads :  Asphalt surface</v>
          </cell>
        </row>
        <row r="119">
          <cell r="D119" t="str">
            <v>[Other Structures (Infrastructure Assets) - Roads] National roads :  Asphalt layer</v>
          </cell>
        </row>
        <row r="120">
          <cell r="D120" t="str">
            <v>[Other Structures (Infrastructure Assets) - Roads] National roads :  Concrete surface</v>
          </cell>
        </row>
        <row r="121">
          <cell r="D121" t="str">
            <v>[Other Structures (Infrastructure Assets) - Roads] National roads :  Concrete layer</v>
          </cell>
        </row>
        <row r="122">
          <cell r="D122" t="str">
            <v>[Other Structures (Infrastructure Assets) - Roads] National roads :  Gravel surface</v>
          </cell>
        </row>
        <row r="123">
          <cell r="D123" t="str">
            <v>Group - N/a</v>
          </cell>
        </row>
        <row r="124">
          <cell r="D124" t="str">
            <v>[Other Structures (Infrastructure Assets) - Roads] Provincial roads :  Asphalt surface</v>
          </cell>
        </row>
        <row r="125">
          <cell r="D125" t="str">
            <v>[Other Structures (Infrastructure Assets) - Roads] Provincial roads :  Asphalt layer</v>
          </cell>
        </row>
        <row r="126">
          <cell r="D126" t="str">
            <v>[Other Structures (Infrastructure Assets) - Roads] Provincial roads :  Concrete surface</v>
          </cell>
        </row>
        <row r="127">
          <cell r="D127" t="str">
            <v>[Other Structures (Infrastructure Assets) - Roads] Provincial roads :  Concrete layer</v>
          </cell>
        </row>
        <row r="128">
          <cell r="D128" t="str">
            <v>[Other Structures (Infrastructure Assets) - Roads] Provincial roads :  Gravel surface</v>
          </cell>
        </row>
        <row r="129">
          <cell r="D129" t="str">
            <v xml:space="preserve">[Other Structures (Infrastructure Assets) - Roads] Crash barriers </v>
          </cell>
        </row>
        <row r="130">
          <cell r="D130" t="str">
            <v xml:space="preserve">[Other Structures (Infrastructure Assets) - Roads] Retaining walls </v>
          </cell>
        </row>
        <row r="131">
          <cell r="D131" t="str">
            <v>Group - N/a</v>
          </cell>
        </row>
        <row r="132">
          <cell r="D132" t="str">
            <v>[Other Structures (Infrastructure Assets) - Roads] Overload control centres:  Electronic hardware</v>
          </cell>
        </row>
        <row r="133">
          <cell r="D133" t="str">
            <v>[Other Structures (Infrastructure Assets) - Roads] Overload control centres:  Other equipment</v>
          </cell>
        </row>
        <row r="134">
          <cell r="D134" t="str">
            <v xml:space="preserve">[Other Structures (Infrastructure Assets) - Roads] Pedestrian footpaths </v>
          </cell>
        </row>
        <row r="135">
          <cell r="D135" t="str">
            <v xml:space="preserve">[Other Structures (Infrastructure Assets) - Roads] Street lighting </v>
          </cell>
        </row>
        <row r="136">
          <cell r="D136" t="str">
            <v xml:space="preserve">[Other Structures (Infrastructure Assets) - Roads] Subways </v>
          </cell>
        </row>
        <row r="137">
          <cell r="D137" t="str">
            <v xml:space="preserve">[Other Structures (Infrastructure Assets) - Roads] Traffic islands </v>
          </cell>
        </row>
        <row r="138">
          <cell r="D138" t="str">
            <v>[Other Structures (Infrastructure Assets) - Roads] Traffic lights</v>
          </cell>
        </row>
        <row r="139">
          <cell r="D139" t="str">
            <v xml:space="preserve">[Other Structures (Infrastructure Assets) - Roads] Traffic lights – coastal </v>
          </cell>
        </row>
        <row r="140">
          <cell r="D140" t="str">
            <v xml:space="preserve">[Other Structures (Infrastructure Assets) - Roads] Traffic signs </v>
          </cell>
        </row>
        <row r="141">
          <cell r="D141" t="str">
            <v xml:space="preserve">[Other Structures (Infrastructure Assets) - Roads] Toll road plazas </v>
          </cell>
        </row>
        <row r="142">
          <cell r="D142" t="str">
            <v>Group - N/a</v>
          </cell>
        </row>
        <row r="143">
          <cell r="D143" t="str">
            <v xml:space="preserve">[Other Structures (Infrastructure Assets) - Airports] Airports and radio beacons </v>
          </cell>
        </row>
        <row r="144">
          <cell r="D144" t="str">
            <v xml:space="preserve">[Other Structures (Infrastructure Assets) - Airports] Aprons </v>
          </cell>
        </row>
        <row r="145">
          <cell r="D145" t="str">
            <v xml:space="preserve">[Other Structures (Infrastructure Assets) - Airports] Runways </v>
          </cell>
        </row>
        <row r="146">
          <cell r="D146" t="str">
            <v xml:space="preserve">[Other Structures (Infrastructure Assets) - Airports] Taxiways </v>
          </cell>
        </row>
        <row r="147">
          <cell r="D147" t="str">
            <v>Group - N/a</v>
          </cell>
        </row>
        <row r="148">
          <cell r="D148" t="str">
            <v>[Other Structures (Infrastructure Assets) - Airports] Specialised equipment:  Luggage movement equipment</v>
          </cell>
        </row>
        <row r="149">
          <cell r="D149" t="str">
            <v>[Other Structures (Infrastructure Assets) - Airports] Specialised equipment:  Communication equipment</v>
          </cell>
        </row>
        <row r="150">
          <cell r="D150" t="str">
            <v>Group - N/a</v>
          </cell>
        </row>
        <row r="151">
          <cell r="D151" t="str">
            <v>[Other Structures (Infrastructure Assets) - Water] Dams</v>
          </cell>
        </row>
        <row r="152">
          <cell r="D152" t="str">
            <v>Group - N/a</v>
          </cell>
        </row>
        <row r="153">
          <cell r="D153" t="str">
            <v>[Other Structures (Infrastructure Assets) - Water] Structure:  Concrete</v>
          </cell>
        </row>
        <row r="154">
          <cell r="D154" t="str">
            <v>[Other Structures (Infrastructure Assets) - Water] Structure:  Earth</v>
          </cell>
        </row>
        <row r="155">
          <cell r="D155" t="str">
            <v>[Other Structures (Infrastructure Assets) - Water] Mechanical and electrical</v>
          </cell>
        </row>
        <row r="156">
          <cell r="D156" t="str">
            <v xml:space="preserve">[Other Structures (Infrastructure Assets) - Water] Meters </v>
          </cell>
        </row>
        <row r="157">
          <cell r="D157" t="str">
            <v xml:space="preserve">[Other Structures (Infrastructure Assets) - Water] Standpipes </v>
          </cell>
        </row>
        <row r="158">
          <cell r="D158" t="str">
            <v>[Other Structures (Infrastructure Assets) - Water] Metalwork (steel stairs, ladders, handrails, weirs) 10 - 30</v>
          </cell>
        </row>
        <row r="159">
          <cell r="D159" t="str">
            <v>Group - N/a</v>
          </cell>
        </row>
        <row r="160">
          <cell r="D160" t="str">
            <v>[Other Structures (Infrastructure Assets) - Water] Pump stations:  Structure</v>
          </cell>
        </row>
        <row r="161">
          <cell r="D161" t="str">
            <v>[Other Structures (Infrastructure Assets) - Water] Pump stations:  Electrical</v>
          </cell>
        </row>
        <row r="162">
          <cell r="D162" t="str">
            <v>[Other Structures (Infrastructure Assets) - Water] Pump stations:  Mechanical</v>
          </cell>
        </row>
        <row r="163">
          <cell r="D163" t="str">
            <v>[Other Structures (Infrastructure Assets) - Water] Pump stations:  Perimeter protection</v>
          </cell>
        </row>
        <row r="164">
          <cell r="D164" t="str">
            <v>Group - N/a</v>
          </cell>
        </row>
        <row r="165">
          <cell r="D165" t="str">
            <v>[Other Structures (Infrastructure Assets) - Water] Reservoirs:  Structure</v>
          </cell>
        </row>
        <row r="166">
          <cell r="D166" t="str">
            <v>[Other Structures (Infrastructure Assets) - Water] Reservoirs:  Electrical</v>
          </cell>
        </row>
        <row r="167">
          <cell r="D167" t="str">
            <v>[Other Structures (Infrastructure Assets) - Water] Reservoirs:  Mechanical</v>
          </cell>
        </row>
        <row r="168">
          <cell r="D168" t="str">
            <v>[Other Structures (Infrastructure Assets) - Water] Reservoirs:  Perimeter protection</v>
          </cell>
        </row>
        <row r="169">
          <cell r="D169" t="str">
            <v xml:space="preserve">[Other Structures (Infrastructure Assets) - Water] Supply/reticulation </v>
          </cell>
        </row>
        <row r="170">
          <cell r="D170" t="str">
            <v>Group - N/a</v>
          </cell>
        </row>
        <row r="171">
          <cell r="D171" t="str">
            <v>[Other Structures (Infrastructure Assets) - Water] Underground chambers:  Valves</v>
          </cell>
        </row>
        <row r="172">
          <cell r="D172" t="str">
            <v>[Other Structures (Infrastructure Assets) - Water] Underground chambers:  Meters</v>
          </cell>
        </row>
        <row r="173">
          <cell r="D173" t="str">
            <v>[Other Structures (Infrastructure Assets) - Water] Underground chambers:  Transition</v>
          </cell>
        </row>
        <row r="174">
          <cell r="D174" t="str">
            <v>[Other Structures (Infrastructure Assets) - Water] Underground chambers:  Other</v>
          </cell>
        </row>
        <row r="175">
          <cell r="D175" t="str">
            <v>Group - N/a</v>
          </cell>
        </row>
        <row r="176">
          <cell r="D176" t="str">
            <v>[Other Structures (Infrastructure Assets) - Water] Water purification works:  Structure</v>
          </cell>
        </row>
        <row r="177">
          <cell r="D177" t="str">
            <v>[Other Structures (Infrastructure Assets) - Water] Water purification works:  Electrical</v>
          </cell>
        </row>
        <row r="178">
          <cell r="D178" t="str">
            <v>[Other Structures (Infrastructure Assets) - Water] Water purification works:  Mechanical</v>
          </cell>
        </row>
        <row r="179">
          <cell r="D179" t="str">
            <v xml:space="preserve">[Other Structures (Infrastructure Assets) - Water] Water purification works:  Perimeter protection </v>
          </cell>
        </row>
        <row r="180">
          <cell r="D180" t="str">
            <v>[Other Structures (Infrastructure Assets) - Water] Water purification works:  Meters</v>
          </cell>
        </row>
        <row r="181">
          <cell r="D181" t="str">
            <v>[Other Structures (Infrastructure Assets) - Water] Telemetry</v>
          </cell>
        </row>
        <row r="182">
          <cell r="D182" t="str">
            <v>Group - N/a</v>
          </cell>
        </row>
        <row r="183">
          <cell r="D183" t="str">
            <v>Group - N/a</v>
          </cell>
        </row>
        <row r="184">
          <cell r="D184" t="str">
            <v>[Other Structures (Infrastructure Assets) - Sewerage] Bulk pipelines (outfall sewers):  Rising mains</v>
          </cell>
        </row>
        <row r="185">
          <cell r="D185" t="str">
            <v>[Other Structures (Infrastructure Assets) - Sewerage] Bulk pipelines (outfall sewers):  Gravity mains</v>
          </cell>
        </row>
        <row r="186">
          <cell r="D186" t="str">
            <v>Group - N/a</v>
          </cell>
        </row>
        <row r="187">
          <cell r="D187" t="str">
            <v>[Other Structures (Infrastructure Assets) - Sewerage] Sewerage pump stations:  Structure</v>
          </cell>
        </row>
        <row r="188">
          <cell r="D188" t="str">
            <v>[Other Structures (Infrastructure Assets) - Sewerage] Sewerage pump stations:  Electrical</v>
          </cell>
        </row>
        <row r="189">
          <cell r="D189" t="str">
            <v>[Other Structures (Infrastructure Assets) - Sewerage] Sewerage pump stations:  Mechanical</v>
          </cell>
        </row>
        <row r="190">
          <cell r="D190" t="str">
            <v>[Other Structures (Infrastructure Assets) - Sewerage] Sewerage pump stations:  Perimeter protection</v>
          </cell>
        </row>
        <row r="191">
          <cell r="D191" t="str">
            <v>[Other Structures (Infrastructure Assets) - Sewerage] Sewerage pump stations:  Metalwork</v>
          </cell>
        </row>
        <row r="192">
          <cell r="D192" t="str">
            <v xml:space="preserve">[Other Structures (Infrastructure Assets) - Sewerage] Sewers/reticulation </v>
          </cell>
        </row>
        <row r="193">
          <cell r="D193" t="str">
            <v>Group - N/a</v>
          </cell>
        </row>
        <row r="194">
          <cell r="D194" t="str">
            <v>[Other Structures (Infrastructure Assets) - Sewerage] Waste purification works:  Structure</v>
          </cell>
        </row>
        <row r="195">
          <cell r="D195" t="str">
            <v>[Other Structures (Infrastructure Assets) - Sewerage] Waste purification works:  Electrical</v>
          </cell>
        </row>
        <row r="196">
          <cell r="D196" t="str">
            <v>[Other Structures (Infrastructure Assets) - Sewerage] Waste purification works:  Mechanical</v>
          </cell>
        </row>
        <row r="197">
          <cell r="D197" t="str">
            <v>[Other Structures (Infrastructure Assets) - Sewerage] Waste purification works:  Perimeter protection</v>
          </cell>
        </row>
        <row r="198">
          <cell r="D198" t="str">
            <v>[Other Structures (Infrastructure Assets) - Sewerage] Waste purification works:  Meters</v>
          </cell>
        </row>
        <row r="199">
          <cell r="D199" t="str">
            <v>Group - N/a</v>
          </cell>
        </row>
        <row r="200">
          <cell r="D200" t="str">
            <v>Group - N/a</v>
          </cell>
        </row>
        <row r="201">
          <cell r="D201" t="str">
            <v>[Other Structures (Infrastructure Assets) - Solid Waste Disposal] Collection:  Vehicles</v>
          </cell>
        </row>
        <row r="202">
          <cell r="D202" t="str">
            <v>[Other Structures (Infrastructure Assets) - Solid Waste Disposal] Collection:  Containers/Bins</v>
          </cell>
        </row>
        <row r="203">
          <cell r="D203" t="str">
            <v>Group - N/a</v>
          </cell>
        </row>
        <row r="204">
          <cell r="D204" t="str">
            <v>[Other Structures (Infrastructure Assets) - Solid Waste Disposal] Transfer stations and processing facilities:  Structure</v>
          </cell>
        </row>
        <row r="205">
          <cell r="D205" t="str">
            <v>[Other Structures (Infrastructure Assets) - Solid Waste Disposal] Transfer stations and processing facilities:  Electrical</v>
          </cell>
        </row>
        <row r="206">
          <cell r="D206" t="str">
            <v>[Other Structures (Infrastructure Assets) - Solid Waste Disposal] Transfer stations and processing facilities:  Mechanical</v>
          </cell>
        </row>
        <row r="207">
          <cell r="D207" t="str">
            <v>[Other Structures (Infrastructure Assets) - Solid Waste Disposal] Transfer stations and processing facilities:  Perimeter protection</v>
          </cell>
        </row>
        <row r="208">
          <cell r="D208" t="str">
            <v>Group - N/a</v>
          </cell>
        </row>
        <row r="209">
          <cell r="D209" t="str">
            <v>[Other Structures (Infrastructure Assets) - Solid Waste Disposal] Landfill site:  Earthmoving and compaction equipment</v>
          </cell>
        </row>
        <row r="210">
          <cell r="D210" t="str">
            <v>[Other Structures (Infrastructure Assets) - Solid Waste Disposal] Landfill site:  Landfill preparation</v>
          </cell>
        </row>
        <row r="211">
          <cell r="D211" t="str">
            <v>[Other Structures (Infrastructure Assets) - Solid Waste Disposal] Landfill site:  Structure</v>
          </cell>
        </row>
        <row r="212">
          <cell r="D212" t="str">
            <v>Group - N/a</v>
          </cell>
        </row>
        <row r="213">
          <cell r="D213" t="str">
            <v>[Other Structures (Infrastructure Assets) - Solid Waste Disposal] Landfill site:  Weighbridge - Mechanical</v>
          </cell>
        </row>
        <row r="214">
          <cell r="D214" t="str">
            <v>[Other Structures (Infrastructure Assets) - Solid Waste Disposal] Landfill site:  Weighbridge - Electrical</v>
          </cell>
        </row>
        <row r="215">
          <cell r="D215" t="str">
            <v>[Other Structures (Infrastructure Assets) - Solid Waste Disposal] Landfill site:  Perimeter protection</v>
          </cell>
        </row>
        <row r="216">
          <cell r="D216" t="str">
            <v>Group - N/a</v>
          </cell>
        </row>
        <row r="217">
          <cell r="D217" t="str">
            <v>[Other Structures (Infrastructure Assets) - Railways] Power supply units</v>
          </cell>
        </row>
        <row r="218">
          <cell r="D218" t="str">
            <v>[Other Structures (Infrastructure Assets) - Railways] Railway sidings</v>
          </cell>
        </row>
        <row r="219">
          <cell r="D219" t="str">
            <v>[Other Structures (Infrastructure Assets) - Railways] Railway tracks</v>
          </cell>
        </row>
        <row r="220">
          <cell r="D220" t="str">
            <v>[Other Structures (Infrastructure Assets) - Railways] Signalling systems</v>
          </cell>
        </row>
        <row r="221">
          <cell r="D221" t="str">
            <v>[Other Structures (Infrastructure Assets) - Railways] Shunting yards</v>
          </cell>
        </row>
        <row r="222">
          <cell r="D222" t="str">
            <v>Group - N/a</v>
          </cell>
        </row>
        <row r="223">
          <cell r="D223" t="str">
            <v xml:space="preserve">[Other Structures (Infrastructure Assets) - Gas Supply Systems] Structure </v>
          </cell>
        </row>
        <row r="224">
          <cell r="D224" t="str">
            <v xml:space="preserve">[Other Structures (Infrastructure Assets) - Gas Supply Systems] Electrical </v>
          </cell>
        </row>
        <row r="225">
          <cell r="D225" t="str">
            <v xml:space="preserve">[Other Structures (Infrastructure Assets) - Gas Supply Systems] Mechanical </v>
          </cell>
        </row>
        <row r="226">
          <cell r="D226" t="str">
            <v xml:space="preserve">[Other Structures (Infrastructure Assets) - Gas Supply Systems] Perimeter protection </v>
          </cell>
        </row>
        <row r="227">
          <cell r="D227" t="str">
            <v>Group - N/a</v>
          </cell>
        </row>
        <row r="228">
          <cell r="D228" t="str">
            <v>[Other Structures (Infrastructure Assets) - Gas Supply Systems] Stations:  Trunk receiving</v>
          </cell>
        </row>
        <row r="229">
          <cell r="D229" t="str">
            <v>[Other Structures (Infrastructure Assets) - Gas Supply Systems] Stations:  District regulating</v>
          </cell>
        </row>
        <row r="230">
          <cell r="D230" t="str">
            <v xml:space="preserve">[Other Structures (Infrastructure Assets) - Gas Supply Systems] Mains/pipelines </v>
          </cell>
        </row>
        <row r="231">
          <cell r="D231" t="str">
            <v xml:space="preserve">[Other Structures (Infrastructure Assets) - Gas Supply Systems] Meters </v>
          </cell>
        </row>
        <row r="232">
          <cell r="D232" t="str">
            <v xml:space="preserve">[Other Structures (Infrastructure Assets) - Gas Supply Systems] Storage facilities </v>
          </cell>
        </row>
        <row r="233">
          <cell r="D233" t="str">
            <v xml:space="preserve">[Other Structures (Infrastructure Assets) - Gas Supply Systems] Supply/reticulation </v>
          </cell>
        </row>
        <row r="234">
          <cell r="D234" t="str">
            <v>[Other Structures (Infrastructure Assets) - Cemeteries] Cemetries</v>
          </cell>
        </row>
        <row r="235">
          <cell r="D235" t="str">
            <v>Group - N/a</v>
          </cell>
        </row>
        <row r="236">
          <cell r="D236" t="str">
            <v>[Capital/Infrastructure Work in Progress]Buildings</v>
          </cell>
        </row>
        <row r="237">
          <cell r="D237" t="str">
            <v>[Capital/Infrastructure Work in Progress]Infrastructure</v>
          </cell>
        </row>
        <row r="238">
          <cell r="D238" t="str">
            <v>[Capital/Infrastructure Work in Progress]Other</v>
          </cell>
        </row>
        <row r="239">
          <cell r="D239" t="str">
            <v>Group - N/a</v>
          </cell>
        </row>
        <row r="240">
          <cell r="D240" t="str">
            <v xml:space="preserve">[Other Machinery and Equipment]Audiovisual equipment </v>
          </cell>
        </row>
        <row r="241">
          <cell r="D241" t="str">
            <v xml:space="preserve">[Other Machinery and Equipment]Building air conditioning systems </v>
          </cell>
        </row>
        <row r="242">
          <cell r="D242" t="str">
            <v xml:space="preserve">[Other Machinery and Equipment]Cellular phones (over R5 000) </v>
          </cell>
        </row>
        <row r="243">
          <cell r="D243" t="str">
            <v xml:space="preserve">[Other Machinery and Equipment]Cellular routers </v>
          </cell>
        </row>
        <row r="244">
          <cell r="D244" t="str">
            <v xml:space="preserve">[Other Machinery and Equipment]Domestic equipment (non kitchen appliances) </v>
          </cell>
        </row>
        <row r="245">
          <cell r="D245" t="str">
            <v>[Other Machinery and Equipment]Electric wire and power distribution equipment (compressors, generators &amp; allied equipment)</v>
          </cell>
        </row>
        <row r="246">
          <cell r="D246" t="str">
            <v xml:space="preserve">[Other Machinery and Equipment]Emergency/rescue equipment </v>
          </cell>
        </row>
        <row r="247">
          <cell r="D247" t="str">
            <v xml:space="preserve">[Other Machinery and Equipment]Elevator systems </v>
          </cell>
        </row>
        <row r="248">
          <cell r="D248" t="str">
            <v xml:space="preserve">[Other Machinery and Equipment]Farm/Agricultural equipment </v>
          </cell>
        </row>
        <row r="249">
          <cell r="D249" t="str">
            <v xml:space="preserve">[Other Machinery and Equipment]Fire Fighting equipment </v>
          </cell>
        </row>
        <row r="250">
          <cell r="D250" t="str">
            <v xml:space="preserve">[Other Machinery and Equipment]Gardening equipment </v>
          </cell>
        </row>
        <row r="251">
          <cell r="D251" t="str">
            <v xml:space="preserve">[Other Machinery and Equipment]Irrigation equipment </v>
          </cell>
        </row>
        <row r="252">
          <cell r="D252" t="str">
            <v xml:space="preserve">[Other Machinery and Equipment]Kitchen appliances </v>
          </cell>
        </row>
        <row r="253">
          <cell r="D253" t="str">
            <v>Group - N/a</v>
          </cell>
        </row>
        <row r="254">
          <cell r="D254" t="str">
            <v>[Other Machinery and Equipment]Laboratory equipment:  Agricultural</v>
          </cell>
        </row>
        <row r="255">
          <cell r="D255" t="str">
            <v>[Other Machinery and Equipment]Laboratory equipment:  Medical testing</v>
          </cell>
        </row>
        <row r="256">
          <cell r="D256" t="str">
            <v>[Other Machinery and Equipment]Laboratory equipment:  Roads and transport</v>
          </cell>
        </row>
        <row r="257">
          <cell r="D257" t="str">
            <v xml:space="preserve">[Other Machinery and Equipment]Laundry equipment and industrial sewing machines </v>
          </cell>
        </row>
        <row r="258">
          <cell r="D258" t="str">
            <v>[Other Machinery and Equipment]Learning, training support and library material (curriculum equipment)</v>
          </cell>
        </row>
        <row r="259">
          <cell r="D259" t="str">
            <v xml:space="preserve">[Other Machinery and Equipment]Machines for metallurgy </v>
          </cell>
        </row>
        <row r="260">
          <cell r="D260" t="str">
            <v xml:space="preserve">[Other Machinery and Equipment]Machines for mining and quarrying </v>
          </cell>
        </row>
        <row r="261">
          <cell r="D261" t="str">
            <v xml:space="preserve">[Other Machinery and Equipment]Machines for textile production </v>
          </cell>
        </row>
        <row r="262">
          <cell r="D262" t="str">
            <v xml:space="preserve">[Other Machinery and Equipment]Medical and allied equipment </v>
          </cell>
        </row>
        <row r="263">
          <cell r="D263" t="str">
            <v>[Other Machinery and Equipment]Music instruments</v>
          </cell>
        </row>
        <row r="264">
          <cell r="D264" t="str">
            <v xml:space="preserve">[Other Machinery and Equipment]Photographic equipment </v>
          </cell>
        </row>
        <row r="265">
          <cell r="D265" t="str">
            <v xml:space="preserve">[Other Machinery and Equipment]Pumps, plumbing, purification and sanitation equipment </v>
          </cell>
        </row>
        <row r="266">
          <cell r="D266" t="str">
            <v xml:space="preserve">[Other Machinery and Equipment]Radio equipment </v>
          </cell>
        </row>
        <row r="267">
          <cell r="D267" t="str">
            <v xml:space="preserve">[Other Machinery and Equipment]Road construction and maintenance equipment </v>
          </cell>
        </row>
        <row r="268">
          <cell r="D268" t="str">
            <v xml:space="preserve">[Other Machinery and Equipment]Saddles and other tack </v>
          </cell>
        </row>
        <row r="269">
          <cell r="D269" t="str">
            <v>Group - N/a</v>
          </cell>
        </row>
        <row r="270">
          <cell r="D270" t="str">
            <v>[Other Machinery and Equipment]Security equipment/systems/ materials:  Fixed</v>
          </cell>
        </row>
        <row r="271">
          <cell r="D271" t="str">
            <v>[Other Machinery and Equipment]Security equipment/systems/ materials:  Movable</v>
          </cell>
        </row>
        <row r="272">
          <cell r="D272" t="str">
            <v xml:space="preserve">[Other Machinery and Equipment]Ship and marine equipment </v>
          </cell>
        </row>
        <row r="273">
          <cell r="D273" t="str">
            <v xml:space="preserve">[Other Machinery and Equipment]Sport and recreational equipment </v>
          </cell>
        </row>
        <row r="274">
          <cell r="D274" t="str">
            <v xml:space="preserve">[Other Machinery and Equipment]Survey equipment </v>
          </cell>
        </row>
        <row r="275">
          <cell r="D275" t="str">
            <v xml:space="preserve">[Other Machinery and Equipment]Telecommunication equipment </v>
          </cell>
        </row>
        <row r="276">
          <cell r="D276" t="str">
            <v xml:space="preserve">[Other Machinery and Equipment]Tents, flags and accessories </v>
          </cell>
        </row>
        <row r="277">
          <cell r="D277" t="str">
            <v xml:space="preserve">[Other Machinery and Equipment]Woodworking machinery and equipment </v>
          </cell>
        </row>
        <row r="278">
          <cell r="D278" t="str">
            <v>Group - N/a</v>
          </cell>
        </row>
        <row r="279">
          <cell r="D279" t="str">
            <v xml:space="preserve">[Other Machinery and Equipment]Workshop equipment and loose tools - Fixed </v>
          </cell>
        </row>
        <row r="280">
          <cell r="D280" t="str">
            <v>[Other Machinery and Equipment]Workshop equipment and loose tools - Movable</v>
          </cell>
        </row>
        <row r="281">
          <cell r="D281" t="str">
            <v>Group - N/a</v>
          </cell>
        </row>
        <row r="282">
          <cell r="D282" t="str">
            <v xml:space="preserve">[Furniture and Office Equipment]Advertising boards </v>
          </cell>
        </row>
        <row r="283">
          <cell r="D283" t="str">
            <v xml:space="preserve">[Furniture and Office Equipment]Air conditioners (individual fixed &amp; portable) </v>
          </cell>
        </row>
        <row r="284">
          <cell r="D284" t="str">
            <v xml:space="preserve">[Furniture and Office Equipment]Cutlery and crockery </v>
          </cell>
        </row>
        <row r="285">
          <cell r="D285" t="str">
            <v xml:space="preserve">[Furniture and Office Equipment]Domestic and hostel furniture </v>
          </cell>
        </row>
        <row r="286">
          <cell r="D286" t="str">
            <v xml:space="preserve">[Furniture and Office Equipment]Linen and soft furnishings </v>
          </cell>
        </row>
        <row r="287">
          <cell r="D287" t="str">
            <v xml:space="preserve">[Furniture and Office Equipment]Office equipment (including fax machines) </v>
          </cell>
        </row>
        <row r="288">
          <cell r="D288" t="str">
            <v xml:space="preserve">[Furniture and Office Equipment]Office furniture </v>
          </cell>
        </row>
        <row r="289">
          <cell r="D289" t="str">
            <v>[Furniture and Office Equipment]Paintings, sculptures, ornaments (home and office)</v>
          </cell>
        </row>
        <row r="290">
          <cell r="D290" t="str">
            <v>Group - N/a</v>
          </cell>
        </row>
        <row r="291">
          <cell r="D291" t="str">
            <v xml:space="preserve">[Computer Equipment]Computer hardware including operating systems </v>
          </cell>
        </row>
        <row r="292">
          <cell r="D292" t="str">
            <v xml:space="preserve">[Computer Equipment]Networks </v>
          </cell>
        </row>
        <row r="293">
          <cell r="D293" t="str">
            <v>Group - N/a</v>
          </cell>
        </row>
        <row r="294">
          <cell r="D294" t="str">
            <v xml:space="preserve">[Transport Assets]Aircraft </v>
          </cell>
        </row>
        <row r="295">
          <cell r="D295" t="str">
            <v xml:space="preserve">[Transport Assets]Aircraft engines </v>
          </cell>
        </row>
        <row r="296">
          <cell r="D296" t="str">
            <v>[Transport Assets]Airport transport equipment (stairs and luggage)</v>
          </cell>
        </row>
        <row r="297">
          <cell r="D297" t="str">
            <v xml:space="preserve">[Transport Assets]Busses </v>
          </cell>
        </row>
        <row r="298">
          <cell r="D298" t="str">
            <v xml:space="preserve">[Transport Assets]Cycles </v>
          </cell>
        </row>
        <row r="299">
          <cell r="D299" t="str">
            <v xml:space="preserve">[Transport Assets]Emergency vehicles (Ambulances and fire engines) </v>
          </cell>
        </row>
        <row r="300">
          <cell r="D300" t="str">
            <v xml:space="preserve">[Transport Assets]Mobile clinics </v>
          </cell>
        </row>
        <row r="301">
          <cell r="D301" t="str">
            <v xml:space="preserve">[Transport Assets]Motor vehicles </v>
          </cell>
        </row>
        <row r="302">
          <cell r="D302" t="str">
            <v xml:space="preserve">[Transport Assets]Railway rolling stock </v>
          </cell>
        </row>
        <row r="303">
          <cell r="D303" t="str">
            <v xml:space="preserve">[Transport Assets]Ships </v>
          </cell>
        </row>
        <row r="304">
          <cell r="D304" t="str">
            <v xml:space="preserve">[Transport Assets]Ships engines </v>
          </cell>
        </row>
        <row r="305">
          <cell r="D305" t="str">
            <v xml:space="preserve">[Transport Assets]Trailers and accessories </v>
          </cell>
        </row>
        <row r="306">
          <cell r="D306" t="str">
            <v xml:space="preserve">[Transport Assets]Trucks </v>
          </cell>
        </row>
        <row r="307">
          <cell r="D307" t="str">
            <v>Group - N/a</v>
          </cell>
        </row>
        <row r="308">
          <cell r="D308" t="str">
            <v>[Heritage Assets] Archives</v>
          </cell>
        </row>
        <row r="309">
          <cell r="D309" t="str">
            <v>[Heritage Assets] Areas of land of historic or specific significance (i.e. World heritage site)</v>
          </cell>
        </row>
        <row r="310">
          <cell r="D310" t="str">
            <v>[Heritage Assets] Culturally significant buildings (parliamentary buildings)</v>
          </cell>
        </row>
        <row r="311">
          <cell r="D311" t="str">
            <v>[Heritage Assets] National monuments</v>
          </cell>
        </row>
        <row r="312">
          <cell r="D312" t="str">
            <v>[Heritage Assets] National parks/reserves (i.e. Kruger Park)</v>
          </cell>
        </row>
        <row r="313">
          <cell r="D313" t="str">
            <v>[Heritage Assets] Paintings</v>
          </cell>
        </row>
        <row r="314">
          <cell r="D314" t="str">
            <v>[Heritage Assets] Sculptures</v>
          </cell>
        </row>
        <row r="315">
          <cell r="D315" t="str">
            <v>[Heritage Assets] Municipal jewellery</v>
          </cell>
        </row>
        <row r="316">
          <cell r="D316" t="str">
            <v xml:space="preserve">[Heritage Assets] Works of art </v>
          </cell>
        </row>
        <row r="317">
          <cell r="D317" t="str">
            <v xml:space="preserve">[Heritage Assets] Other antiques and collections </v>
          </cell>
        </row>
        <row r="318">
          <cell r="D318" t="str">
            <v>Group - N/a</v>
          </cell>
        </row>
        <row r="319">
          <cell r="D319" t="str">
            <v xml:space="preserve">[Biological or Cultivated Assets]Dairy cattle </v>
          </cell>
        </row>
        <row r="320">
          <cell r="D320" t="str">
            <v xml:space="preserve">[Biological or Cultivated Assets]Feathered animals (for eggs and feathers) </v>
          </cell>
        </row>
        <row r="321">
          <cell r="D321" t="str">
            <v xml:space="preserve">[Biological or Cultivated Assets]Forests and plantations </v>
          </cell>
        </row>
        <row r="322">
          <cell r="D322" t="str">
            <v xml:space="preserve">[Biological or Cultivated Assets]Fruit trees </v>
          </cell>
        </row>
        <row r="323">
          <cell r="D323" t="str">
            <v xml:space="preserve">[Biological or Cultivated Assets]Game animals </v>
          </cell>
        </row>
        <row r="324">
          <cell r="D324" t="str">
            <v xml:space="preserve">[Biological or Cultivated Assets]Animals for reproduction (cattle, goats, sheep, pigs) </v>
          </cell>
        </row>
        <row r="325">
          <cell r="D325" t="str">
            <v xml:space="preserve">[Biological or Cultivated Assets]Animals for wool or milk (goats and sheep) </v>
          </cell>
        </row>
        <row r="326">
          <cell r="D326" t="str">
            <v xml:space="preserve">[Biological or Cultivated Assets]Dogs (law enforcement and security) </v>
          </cell>
        </row>
        <row r="327">
          <cell r="D327" t="str">
            <v xml:space="preserve">[Biological or Cultivated Assets]Horses (law enforcement and working) </v>
          </cell>
        </row>
        <row r="328">
          <cell r="D328" t="str">
            <v xml:space="preserve">[Biological or Cultivated Assets]Plants (for production of seeds) </v>
          </cell>
        </row>
        <row r="329">
          <cell r="D329" t="str">
            <v xml:space="preserve">[Biological or Cultivated Assets]Vines </v>
          </cell>
        </row>
        <row r="330">
          <cell r="D330" t="str">
            <v>[Biological or Cultivated Assets]Other animals</v>
          </cell>
        </row>
        <row r="331">
          <cell r="D331" t="str">
            <v>[Investment Property]Investment Property</v>
          </cell>
        </row>
        <row r="332">
          <cell r="D332" t="str">
            <v>Group - N/a</v>
          </cell>
        </row>
        <row r="333">
          <cell r="D333" t="str">
            <v xml:space="preserve">[Intangible Assets]Capitalised development costs </v>
          </cell>
        </row>
        <row r="334">
          <cell r="D334" t="str">
            <v xml:space="preserve">[Intangible Assets]Computer software </v>
          </cell>
        </row>
        <row r="335">
          <cell r="D335" t="str">
            <v xml:space="preserve">[Intangible Assets]Mastheads and publishing titles </v>
          </cell>
        </row>
        <row r="336">
          <cell r="D336" t="str">
            <v xml:space="preserve">[Intangible Assets]Patents, licences, copyrights, brand names and trademarks </v>
          </cell>
        </row>
        <row r="337">
          <cell r="D337" t="str">
            <v xml:space="preserve">[Intangible Assets]Recipes, formulae, prototypes, designs and models </v>
          </cell>
        </row>
        <row r="338">
          <cell r="D338" t="str">
            <v xml:space="preserve">[Intangible Assets]Service and operating rights </v>
          </cell>
        </row>
        <row r="339">
          <cell r="D339" t="str">
            <v>[Intangible Assets]Other intangibles</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 Specific (Loans)"/>
      <sheetName val="GL Specific (Loans AppA)"/>
      <sheetName val="GL Specific (Grants)"/>
      <sheetName val="GL Specific (grants2)"/>
      <sheetName val="GL Check"/>
      <sheetName val="GL Specific (FAR)"/>
      <sheetName val="GL Specific (FAR2)"/>
      <sheetName val="GL TB"/>
      <sheetName val="Data_BS"/>
      <sheetName val="aDD"/>
      <sheetName val="iglrlin"/>
      <sheetName val="iglrdef"/>
      <sheetName val="iglrbsitem"/>
      <sheetName val="GFS"/>
      <sheetName val="Item_Leon"/>
      <sheetName val="ASC_23"/>
      <sheetName val="Departmental"/>
      <sheetName val="Service Charges"/>
      <sheetName val="Data_IS"/>
      <sheetName val="IS_Adjustment Budget"/>
      <sheetName val="Manual Journals"/>
      <sheetName val="NTBranch"/>
      <sheetName val="NTCoding"/>
      <sheetName val="Lookups"/>
      <sheetName val="App E(2)"/>
      <sheetName val="Data_CAP"/>
      <sheetName val="ActualCap"/>
      <sheetName val="iglamf"/>
      <sheetName val="FSNT (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v>320</v>
          </cell>
          <cell r="B4" t="str">
            <v>Unspent</v>
          </cell>
          <cell r="C4" t="str">
            <v>1 NAL</v>
          </cell>
          <cell r="D4" t="str">
            <v>1 Net Assets</v>
          </cell>
          <cell r="E4">
            <v>1200</v>
          </cell>
          <cell r="F4" t="str">
            <v>Hous Dev Fund</v>
          </cell>
        </row>
        <row r="5">
          <cell r="A5">
            <v>1200</v>
          </cell>
          <cell r="B5" t="str">
            <v>Hous Dev Fund</v>
          </cell>
          <cell r="C5" t="str">
            <v>1 NAL</v>
          </cell>
          <cell r="D5" t="str">
            <v>1 Net Assets</v>
          </cell>
          <cell r="E5">
            <v>1200</v>
          </cell>
          <cell r="F5" t="str">
            <v>Hous Dev Fund</v>
          </cell>
        </row>
        <row r="6">
          <cell r="A6">
            <v>1210</v>
          </cell>
          <cell r="B6" t="str">
            <v>Realised</v>
          </cell>
          <cell r="C6" t="str">
            <v>1 NAL</v>
          </cell>
          <cell r="D6" t="str">
            <v>1 Net Assets</v>
          </cell>
          <cell r="E6">
            <v>1200</v>
          </cell>
          <cell r="F6" t="str">
            <v>Hous Dev Fund</v>
          </cell>
        </row>
        <row r="7">
          <cell r="A7">
            <v>1220</v>
          </cell>
          <cell r="B7" t="str">
            <v>Unrealised</v>
          </cell>
          <cell r="C7" t="str">
            <v>1 NAL</v>
          </cell>
          <cell r="D7" t="str">
            <v>1 Net Assets</v>
          </cell>
          <cell r="E7">
            <v>1200</v>
          </cell>
          <cell r="F7" t="str">
            <v>Hous Dev Fund</v>
          </cell>
        </row>
        <row r="8">
          <cell r="A8">
            <v>1250</v>
          </cell>
          <cell r="B8" t="str">
            <v>Government Loans</v>
          </cell>
          <cell r="C8" t="str">
            <v>1 NAL</v>
          </cell>
          <cell r="D8" t="str">
            <v>1 Net Assets</v>
          </cell>
          <cell r="E8">
            <v>1200</v>
          </cell>
          <cell r="F8" t="str">
            <v>Hous Dev Fund</v>
          </cell>
        </row>
        <row r="9">
          <cell r="A9">
            <v>1298</v>
          </cell>
          <cell r="B9" t="str">
            <v>ST Hous Dev Fund</v>
          </cell>
          <cell r="C9" t="str">
            <v>1 NAL</v>
          </cell>
          <cell r="D9" t="str">
            <v>1 Net Assets</v>
          </cell>
          <cell r="E9">
            <v>1200</v>
          </cell>
          <cell r="F9" t="str">
            <v>Hous Dev Fund</v>
          </cell>
        </row>
        <row r="10">
          <cell r="A10">
            <v>1299</v>
          </cell>
          <cell r="B10">
            <v>0</v>
          </cell>
          <cell r="C10" t="str">
            <v>1 NAL</v>
          </cell>
          <cell r="D10" t="str">
            <v>1 Net Assets</v>
          </cell>
        </row>
        <row r="11">
          <cell r="A11">
            <v>1300</v>
          </cell>
          <cell r="B11" t="str">
            <v>Cap Rep Reserve</v>
          </cell>
          <cell r="C11" t="str">
            <v>1 NAL</v>
          </cell>
          <cell r="D11" t="str">
            <v>1 Net Assets</v>
          </cell>
          <cell r="E11">
            <v>1300</v>
          </cell>
          <cell r="F11" t="str">
            <v>Cap Rep Reserve</v>
          </cell>
        </row>
        <row r="12">
          <cell r="A12">
            <v>1310</v>
          </cell>
          <cell r="B12" t="str">
            <v>Rate and General</v>
          </cell>
          <cell r="C12" t="str">
            <v>1 NAL</v>
          </cell>
          <cell r="D12" t="str">
            <v>1 Net Assets</v>
          </cell>
          <cell r="E12">
            <v>1300</v>
          </cell>
          <cell r="F12" t="str">
            <v>Cap Rep Reserve</v>
          </cell>
        </row>
        <row r="13">
          <cell r="A13">
            <v>1320</v>
          </cell>
          <cell r="B13" t="str">
            <v>Sewerage</v>
          </cell>
          <cell r="C13" t="str">
            <v>1 NAL</v>
          </cell>
          <cell r="D13" t="str">
            <v>1 Net Assets</v>
          </cell>
          <cell r="E13">
            <v>1300</v>
          </cell>
          <cell r="F13" t="str">
            <v>Cap Rep Reserve</v>
          </cell>
        </row>
        <row r="14">
          <cell r="A14">
            <v>1330</v>
          </cell>
          <cell r="B14" t="str">
            <v>Electricity</v>
          </cell>
          <cell r="C14" t="str">
            <v>1 NAL</v>
          </cell>
          <cell r="D14" t="str">
            <v>1 Net Assets</v>
          </cell>
          <cell r="E14">
            <v>1300</v>
          </cell>
          <cell r="F14" t="str">
            <v>Cap Rep Reserve</v>
          </cell>
        </row>
        <row r="15">
          <cell r="A15">
            <v>1340</v>
          </cell>
          <cell r="B15" t="str">
            <v>Water</v>
          </cell>
          <cell r="C15" t="str">
            <v>1 NAL</v>
          </cell>
          <cell r="D15" t="str">
            <v>1 Net Assets</v>
          </cell>
          <cell r="E15">
            <v>1300</v>
          </cell>
          <cell r="F15" t="str">
            <v>Cap Rep Reserve</v>
          </cell>
        </row>
        <row r="16">
          <cell r="A16">
            <v>1360</v>
          </cell>
          <cell r="B16" t="str">
            <v>Housing</v>
          </cell>
          <cell r="C16" t="str">
            <v>1 NAL</v>
          </cell>
          <cell r="D16" t="str">
            <v>1 Net Assets</v>
          </cell>
          <cell r="E16">
            <v>1300</v>
          </cell>
          <cell r="F16" t="str">
            <v>Cap Rep Reserve</v>
          </cell>
        </row>
        <row r="17">
          <cell r="A17">
            <v>1398</v>
          </cell>
          <cell r="B17" t="str">
            <v>ST Cap Rep Reserve</v>
          </cell>
          <cell r="C17" t="str">
            <v>1 NAL</v>
          </cell>
          <cell r="D17" t="str">
            <v>1 Net Assets</v>
          </cell>
          <cell r="E17">
            <v>1300</v>
          </cell>
          <cell r="F17" t="str">
            <v>Cap Rep Reserve</v>
          </cell>
        </row>
        <row r="18">
          <cell r="A18">
            <v>1399</v>
          </cell>
          <cell r="B18">
            <v>0</v>
          </cell>
          <cell r="C18" t="str">
            <v>1 NAL</v>
          </cell>
          <cell r="D18" t="str">
            <v>1 Net Assets</v>
          </cell>
        </row>
        <row r="19">
          <cell r="A19">
            <v>1400</v>
          </cell>
          <cell r="B19" t="str">
            <v>Capital Reserve</v>
          </cell>
          <cell r="C19" t="str">
            <v>1 NAL</v>
          </cell>
          <cell r="D19" t="str">
            <v>1 Net Assets</v>
          </cell>
          <cell r="E19">
            <v>1400</v>
          </cell>
          <cell r="F19" t="str">
            <v>Capital Reserve</v>
          </cell>
        </row>
        <row r="20">
          <cell r="A20">
            <v>1410</v>
          </cell>
          <cell r="B20" t="str">
            <v>Rate and General</v>
          </cell>
          <cell r="C20" t="str">
            <v>1 NAL</v>
          </cell>
          <cell r="D20" t="str">
            <v>1 Net Assets</v>
          </cell>
          <cell r="E20">
            <v>1400</v>
          </cell>
          <cell r="F20" t="str">
            <v>Capital Reserve</v>
          </cell>
        </row>
        <row r="21">
          <cell r="A21">
            <v>1420</v>
          </cell>
          <cell r="B21" t="str">
            <v>Sewerage</v>
          </cell>
          <cell r="C21" t="str">
            <v>1 NAL</v>
          </cell>
          <cell r="D21" t="str">
            <v>1 Net Assets</v>
          </cell>
          <cell r="E21">
            <v>1400</v>
          </cell>
          <cell r="F21" t="str">
            <v>Capital Reserve</v>
          </cell>
        </row>
        <row r="22">
          <cell r="A22">
            <v>1430</v>
          </cell>
          <cell r="B22" t="str">
            <v>Electricity</v>
          </cell>
          <cell r="C22" t="str">
            <v>1 NAL</v>
          </cell>
          <cell r="D22" t="str">
            <v>1 Net Assets</v>
          </cell>
          <cell r="E22">
            <v>1400</v>
          </cell>
          <cell r="F22" t="str">
            <v>Capital Reserve</v>
          </cell>
        </row>
        <row r="23">
          <cell r="A23">
            <v>1440</v>
          </cell>
          <cell r="B23" t="str">
            <v>Water</v>
          </cell>
          <cell r="C23" t="str">
            <v>1 NAL</v>
          </cell>
          <cell r="D23" t="str">
            <v>1 Net Assets</v>
          </cell>
          <cell r="E23">
            <v>1400</v>
          </cell>
          <cell r="F23" t="str">
            <v>Capital Reserve</v>
          </cell>
        </row>
        <row r="24">
          <cell r="A24">
            <v>1460</v>
          </cell>
          <cell r="B24" t="str">
            <v>Housing</v>
          </cell>
          <cell r="C24" t="str">
            <v>1 NAL</v>
          </cell>
          <cell r="D24" t="str">
            <v>1 Net Assets</v>
          </cell>
          <cell r="E24">
            <v>1400</v>
          </cell>
          <cell r="F24" t="str">
            <v>Capital Reserve</v>
          </cell>
        </row>
        <row r="25">
          <cell r="A25">
            <v>1498</v>
          </cell>
          <cell r="B25" t="str">
            <v>ST Capital Reserve</v>
          </cell>
          <cell r="C25" t="str">
            <v>1 NAL</v>
          </cell>
          <cell r="D25" t="str">
            <v>1 Net Assets</v>
          </cell>
          <cell r="E25">
            <v>1400</v>
          </cell>
          <cell r="F25" t="str">
            <v>Capital Reserve</v>
          </cell>
        </row>
        <row r="26">
          <cell r="A26">
            <v>1499</v>
          </cell>
          <cell r="B26">
            <v>0</v>
          </cell>
          <cell r="C26" t="str">
            <v>1 NAL</v>
          </cell>
          <cell r="D26" t="str">
            <v>1 Net Assets</v>
          </cell>
        </row>
        <row r="27">
          <cell r="A27">
            <v>1500</v>
          </cell>
          <cell r="B27" t="str">
            <v>Government Grant Re</v>
          </cell>
          <cell r="C27" t="str">
            <v>1 NAL</v>
          </cell>
          <cell r="D27" t="str">
            <v>1 Net Assets</v>
          </cell>
          <cell r="E27">
            <v>1500</v>
          </cell>
          <cell r="F27" t="str">
            <v>Government Grant Re</v>
          </cell>
        </row>
        <row r="28">
          <cell r="A28">
            <v>1510</v>
          </cell>
          <cell r="B28" t="str">
            <v>Rate and General</v>
          </cell>
          <cell r="C28" t="str">
            <v>1 NAL</v>
          </cell>
          <cell r="D28" t="str">
            <v>1 Net Assets</v>
          </cell>
          <cell r="E28">
            <v>1500</v>
          </cell>
          <cell r="F28" t="str">
            <v>Government Grant Re</v>
          </cell>
        </row>
        <row r="29">
          <cell r="A29">
            <v>1520</v>
          </cell>
          <cell r="B29" t="str">
            <v>Sewerage</v>
          </cell>
          <cell r="C29" t="str">
            <v>1 NAL</v>
          </cell>
          <cell r="D29" t="str">
            <v>1 Net Assets</v>
          </cell>
          <cell r="E29">
            <v>1500</v>
          </cell>
          <cell r="F29" t="str">
            <v>Government Grant Re</v>
          </cell>
        </row>
        <row r="30">
          <cell r="A30">
            <v>1530</v>
          </cell>
          <cell r="B30" t="str">
            <v>Electricity</v>
          </cell>
          <cell r="C30" t="str">
            <v>1 NAL</v>
          </cell>
          <cell r="D30" t="str">
            <v>1 Net Assets</v>
          </cell>
          <cell r="E30">
            <v>1500</v>
          </cell>
          <cell r="F30" t="str">
            <v>Government Grant Re</v>
          </cell>
        </row>
        <row r="31">
          <cell r="A31">
            <v>1540</v>
          </cell>
          <cell r="B31" t="str">
            <v>Water</v>
          </cell>
          <cell r="C31" t="str">
            <v>1 NAL</v>
          </cell>
          <cell r="D31" t="str">
            <v>1 Net Assets</v>
          </cell>
          <cell r="E31">
            <v>1500</v>
          </cell>
          <cell r="F31" t="str">
            <v>Government Grant Re</v>
          </cell>
        </row>
        <row r="32">
          <cell r="A32">
            <v>1560</v>
          </cell>
          <cell r="B32" t="str">
            <v>Housing</v>
          </cell>
          <cell r="C32" t="str">
            <v>1 NAL</v>
          </cell>
          <cell r="D32" t="str">
            <v>1 Net Assets</v>
          </cell>
          <cell r="E32">
            <v>1500</v>
          </cell>
          <cell r="F32" t="str">
            <v>Government Grant Re</v>
          </cell>
        </row>
        <row r="33">
          <cell r="A33">
            <v>1598</v>
          </cell>
          <cell r="B33" t="str">
            <v>ST Gov Grant Reserve</v>
          </cell>
          <cell r="C33" t="str">
            <v>1 NAL</v>
          </cell>
          <cell r="D33" t="str">
            <v>1 Net Assets</v>
          </cell>
          <cell r="E33">
            <v>1500</v>
          </cell>
          <cell r="F33" t="str">
            <v>Government Grant Re</v>
          </cell>
        </row>
        <row r="34">
          <cell r="A34">
            <v>1599</v>
          </cell>
          <cell r="B34">
            <v>0</v>
          </cell>
          <cell r="C34" t="str">
            <v>1 NAL</v>
          </cell>
          <cell r="D34" t="str">
            <v>1 Net Assets</v>
          </cell>
        </row>
        <row r="35">
          <cell r="A35">
            <v>1600</v>
          </cell>
          <cell r="B35" t="str">
            <v>Don &amp; Pubic Con Res</v>
          </cell>
          <cell r="C35" t="str">
            <v>1 NAL</v>
          </cell>
          <cell r="D35" t="str">
            <v>1 Net Assets</v>
          </cell>
          <cell r="E35">
            <v>1600</v>
          </cell>
          <cell r="F35" t="str">
            <v>Don &amp; Pubic Con Res</v>
          </cell>
        </row>
        <row r="36">
          <cell r="A36">
            <v>1610</v>
          </cell>
          <cell r="B36" t="str">
            <v>Rate and General</v>
          </cell>
          <cell r="C36" t="str">
            <v>1 NAL</v>
          </cell>
          <cell r="D36" t="str">
            <v>1 Net Assets</v>
          </cell>
          <cell r="E36">
            <v>1600</v>
          </cell>
          <cell r="F36" t="str">
            <v>Don &amp; Pubic Con Res</v>
          </cell>
        </row>
        <row r="37">
          <cell r="A37">
            <v>1620</v>
          </cell>
          <cell r="B37" t="str">
            <v>Sewerage</v>
          </cell>
          <cell r="C37" t="str">
            <v>1 NAL</v>
          </cell>
          <cell r="D37" t="str">
            <v>1 Net Assets</v>
          </cell>
          <cell r="E37">
            <v>1600</v>
          </cell>
          <cell r="F37" t="str">
            <v>Don &amp; Pubic Con Res</v>
          </cell>
        </row>
        <row r="38">
          <cell r="A38">
            <v>1630</v>
          </cell>
          <cell r="B38" t="str">
            <v>Electricity</v>
          </cell>
          <cell r="C38" t="str">
            <v>1 NAL</v>
          </cell>
          <cell r="D38" t="str">
            <v>1 Net Assets</v>
          </cell>
          <cell r="E38">
            <v>1600</v>
          </cell>
          <cell r="F38" t="str">
            <v>Don &amp; Pubic Con Res</v>
          </cell>
        </row>
        <row r="39">
          <cell r="A39">
            <v>1640</v>
          </cell>
          <cell r="B39" t="str">
            <v>Water</v>
          </cell>
          <cell r="C39" t="str">
            <v>1 NAL</v>
          </cell>
          <cell r="D39" t="str">
            <v>1 Net Assets</v>
          </cell>
          <cell r="E39">
            <v>1600</v>
          </cell>
          <cell r="F39" t="str">
            <v>Don &amp; Pubic Con Res</v>
          </cell>
        </row>
        <row r="40">
          <cell r="A40">
            <v>1698</v>
          </cell>
          <cell r="B40" t="str">
            <v>ST Don &amp; Pub Con Res</v>
          </cell>
          <cell r="C40" t="str">
            <v>1 NAL</v>
          </cell>
          <cell r="D40" t="str">
            <v>1 Net Assets</v>
          </cell>
          <cell r="E40">
            <v>1600</v>
          </cell>
          <cell r="F40" t="str">
            <v>Don &amp; Pubic Con Res</v>
          </cell>
        </row>
        <row r="41">
          <cell r="A41">
            <v>1699</v>
          </cell>
          <cell r="B41">
            <v>0</v>
          </cell>
          <cell r="C41" t="str">
            <v>1 NAL</v>
          </cell>
          <cell r="D41" t="str">
            <v>1 Net Assets</v>
          </cell>
        </row>
        <row r="42">
          <cell r="A42">
            <v>1800</v>
          </cell>
          <cell r="B42" t="str">
            <v>Accumulated Surplus</v>
          </cell>
          <cell r="C42" t="str">
            <v>1 NAL</v>
          </cell>
          <cell r="D42" t="str">
            <v>1 Net Assets</v>
          </cell>
          <cell r="E42">
            <v>1800</v>
          </cell>
          <cell r="F42" t="str">
            <v>Accumulated Surplus</v>
          </cell>
        </row>
        <row r="43">
          <cell r="A43">
            <v>1810</v>
          </cell>
          <cell r="B43" t="str">
            <v>Rates</v>
          </cell>
          <cell r="C43" t="str">
            <v>1 NAL</v>
          </cell>
          <cell r="D43" t="str">
            <v>1 Net Assets</v>
          </cell>
          <cell r="E43">
            <v>1800</v>
          </cell>
          <cell r="F43" t="str">
            <v>Accumulated Surplus</v>
          </cell>
        </row>
        <row r="44">
          <cell r="A44">
            <v>1820</v>
          </cell>
          <cell r="B44" t="str">
            <v>Sewerage</v>
          </cell>
          <cell r="C44" t="str">
            <v>1 NAL</v>
          </cell>
          <cell r="D44" t="str">
            <v>1 Net Assets</v>
          </cell>
          <cell r="E44">
            <v>1800</v>
          </cell>
          <cell r="F44" t="str">
            <v>Accumulated Surplus</v>
          </cell>
        </row>
        <row r="45">
          <cell r="A45">
            <v>1830</v>
          </cell>
          <cell r="B45" t="str">
            <v>Electricity</v>
          </cell>
          <cell r="C45" t="str">
            <v>1 NAL</v>
          </cell>
          <cell r="D45" t="str">
            <v>1 Net Assets</v>
          </cell>
          <cell r="E45">
            <v>1800</v>
          </cell>
          <cell r="F45" t="str">
            <v>Accumulated Surplus</v>
          </cell>
        </row>
        <row r="46">
          <cell r="A46">
            <v>1840</v>
          </cell>
          <cell r="B46" t="str">
            <v>Water</v>
          </cell>
          <cell r="C46" t="str">
            <v>1 NAL</v>
          </cell>
          <cell r="D46" t="str">
            <v>1 Net Assets</v>
          </cell>
          <cell r="E46">
            <v>1800</v>
          </cell>
          <cell r="F46" t="str">
            <v>Accumulated Surplus</v>
          </cell>
        </row>
        <row r="47">
          <cell r="A47">
            <v>1860</v>
          </cell>
          <cell r="B47" t="str">
            <v>Housing</v>
          </cell>
          <cell r="C47" t="str">
            <v>1 NAL</v>
          </cell>
          <cell r="D47" t="str">
            <v>1 Net Assets</v>
          </cell>
          <cell r="E47">
            <v>1800</v>
          </cell>
          <cell r="F47" t="str">
            <v>Accumulated Surplus</v>
          </cell>
        </row>
        <row r="48">
          <cell r="A48">
            <v>1898</v>
          </cell>
          <cell r="B48" t="str">
            <v>ST Accum Surplus</v>
          </cell>
          <cell r="C48" t="str">
            <v>1 NAL</v>
          </cell>
          <cell r="D48" t="str">
            <v>1 Net Assets</v>
          </cell>
          <cell r="E48">
            <v>1800</v>
          </cell>
          <cell r="F48" t="str">
            <v>Accumulated Surplus</v>
          </cell>
        </row>
        <row r="49">
          <cell r="A49">
            <v>1899</v>
          </cell>
          <cell r="B49">
            <v>0</v>
          </cell>
          <cell r="C49" t="str">
            <v>1 NAL</v>
          </cell>
          <cell r="D49" t="str">
            <v>1 Net Assets</v>
          </cell>
        </row>
        <row r="50">
          <cell r="A50">
            <v>2000</v>
          </cell>
          <cell r="B50" t="str">
            <v>Net Assets</v>
          </cell>
          <cell r="C50" t="str">
            <v>1 NAL</v>
          </cell>
          <cell r="D50" t="str">
            <v>1 Net Assets</v>
          </cell>
        </row>
        <row r="51">
          <cell r="A51">
            <v>2398</v>
          </cell>
          <cell r="B51">
            <v>0</v>
          </cell>
          <cell r="C51" t="str">
            <v>1 NAL</v>
          </cell>
          <cell r="D51" t="str">
            <v>1 Net Assets</v>
          </cell>
        </row>
        <row r="52">
          <cell r="A52">
            <v>2399</v>
          </cell>
          <cell r="B52" t="str">
            <v>Non-Current Liab</v>
          </cell>
          <cell r="C52" t="str">
            <v>1 NAL</v>
          </cell>
          <cell r="D52" t="str">
            <v>2 NC Liabilities</v>
          </cell>
        </row>
        <row r="53">
          <cell r="A53">
            <v>2400</v>
          </cell>
          <cell r="B53" t="str">
            <v>Long-term Liab</v>
          </cell>
          <cell r="C53" t="str">
            <v>1 NAL</v>
          </cell>
          <cell r="D53" t="str">
            <v>2 NC Liabilities</v>
          </cell>
          <cell r="E53">
            <v>2400</v>
          </cell>
          <cell r="F53" t="str">
            <v>Long-term Liab</v>
          </cell>
        </row>
        <row r="54">
          <cell r="A54">
            <v>2401</v>
          </cell>
          <cell r="B54" t="str">
            <v>Stk 231</v>
          </cell>
          <cell r="C54" t="str">
            <v>1 NAL</v>
          </cell>
          <cell r="D54" t="str">
            <v>2 NC Liabilities</v>
          </cell>
          <cell r="E54">
            <v>2400</v>
          </cell>
          <cell r="F54" t="str">
            <v>Long-term Liab</v>
          </cell>
        </row>
        <row r="55">
          <cell r="A55">
            <v>2402</v>
          </cell>
          <cell r="B55" t="str">
            <v>207-235</v>
          </cell>
          <cell r="C55" t="str">
            <v>1 NAL</v>
          </cell>
          <cell r="D55" t="str">
            <v>2 NC Liabilities</v>
          </cell>
          <cell r="E55">
            <v>2400</v>
          </cell>
          <cell r="F55" t="str">
            <v>Long-term Liab</v>
          </cell>
        </row>
        <row r="56">
          <cell r="A56">
            <v>2405</v>
          </cell>
          <cell r="B56" t="str">
            <v>73,76,78,79</v>
          </cell>
          <cell r="C56" t="str">
            <v>1 NAL</v>
          </cell>
          <cell r="D56" t="str">
            <v>2 NC Liabilities</v>
          </cell>
          <cell r="E56">
            <v>2400</v>
          </cell>
          <cell r="F56" t="str">
            <v>Long-term Liab</v>
          </cell>
        </row>
        <row r="57">
          <cell r="A57">
            <v>2406</v>
          </cell>
          <cell r="B57" t="str">
            <v>80-91,103-105,200</v>
          </cell>
          <cell r="C57" t="str">
            <v>1 NAL</v>
          </cell>
          <cell r="D57" t="str">
            <v>2 NC Liabilities</v>
          </cell>
          <cell r="E57">
            <v>2400</v>
          </cell>
          <cell r="F57" t="str">
            <v>Long-term Liab</v>
          </cell>
        </row>
        <row r="58">
          <cell r="A58">
            <v>2407</v>
          </cell>
          <cell r="B58" t="str">
            <v>201-205,106,86</v>
          </cell>
          <cell r="C58" t="str">
            <v>1 NAL</v>
          </cell>
          <cell r="D58" t="str">
            <v>2 NC Liabilities</v>
          </cell>
          <cell r="E58">
            <v>2400</v>
          </cell>
          <cell r="F58" t="str">
            <v>Long-term Liab</v>
          </cell>
        </row>
        <row r="59">
          <cell r="A59">
            <v>2408</v>
          </cell>
          <cell r="B59" t="str">
            <v>90,206</v>
          </cell>
          <cell r="C59" t="str">
            <v>1 NAL</v>
          </cell>
          <cell r="D59" t="str">
            <v>2 NC Liabilities</v>
          </cell>
          <cell r="E59">
            <v>2400</v>
          </cell>
          <cell r="F59" t="str">
            <v>Long-term Liab</v>
          </cell>
        </row>
        <row r="60">
          <cell r="A60">
            <v>2409</v>
          </cell>
          <cell r="B60" t="str">
            <v>9</v>
          </cell>
          <cell r="C60" t="str">
            <v>1 NAL</v>
          </cell>
          <cell r="D60" t="str">
            <v>2 NC Liabilities</v>
          </cell>
          <cell r="E60">
            <v>2400</v>
          </cell>
          <cell r="F60" t="str">
            <v>Long-term Liab</v>
          </cell>
        </row>
        <row r="61">
          <cell r="A61">
            <v>2429</v>
          </cell>
          <cell r="B61" t="str">
            <v>ST Local Reg Stock</v>
          </cell>
          <cell r="C61" t="str">
            <v>1 NAL</v>
          </cell>
          <cell r="D61" t="str">
            <v>2 NC Liabilities</v>
          </cell>
          <cell r="E61">
            <v>2400</v>
          </cell>
          <cell r="F61" t="str">
            <v>Long-term Liab</v>
          </cell>
        </row>
        <row r="62">
          <cell r="A62">
            <v>2430</v>
          </cell>
          <cell r="B62">
            <v>0</v>
          </cell>
          <cell r="C62" t="str">
            <v>1 NAL</v>
          </cell>
          <cell r="D62" t="str">
            <v>2 NC Liabilities</v>
          </cell>
        </row>
        <row r="63">
          <cell r="A63">
            <v>2431</v>
          </cell>
          <cell r="B63" t="str">
            <v>Eden</v>
          </cell>
          <cell r="C63" t="str">
            <v>1 NAL</v>
          </cell>
          <cell r="D63" t="str">
            <v>2 NC Liabilities</v>
          </cell>
          <cell r="E63">
            <v>2400</v>
          </cell>
          <cell r="F63" t="str">
            <v>Long-term Liab</v>
          </cell>
        </row>
        <row r="64">
          <cell r="A64">
            <v>2432</v>
          </cell>
          <cell r="B64" t="str">
            <v>IDC</v>
          </cell>
          <cell r="C64" t="str">
            <v>1 NAL</v>
          </cell>
          <cell r="D64" t="str">
            <v>2 NC Liabilities</v>
          </cell>
          <cell r="E64">
            <v>2400</v>
          </cell>
          <cell r="F64" t="str">
            <v>Long-term Liab</v>
          </cell>
        </row>
        <row r="65">
          <cell r="A65">
            <v>2433</v>
          </cell>
          <cell r="B65" t="str">
            <v>INCA</v>
          </cell>
          <cell r="C65" t="str">
            <v>1 NAL</v>
          </cell>
          <cell r="D65" t="str">
            <v>2 NC Liabilities</v>
          </cell>
          <cell r="E65">
            <v>2400</v>
          </cell>
          <cell r="F65" t="str">
            <v>Long-term Liab</v>
          </cell>
        </row>
        <row r="66">
          <cell r="A66">
            <v>2434</v>
          </cell>
          <cell r="B66" t="str">
            <v>DBSA</v>
          </cell>
          <cell r="C66" t="str">
            <v>1 NAL</v>
          </cell>
          <cell r="D66" t="str">
            <v>2 NC Liabilities</v>
          </cell>
          <cell r="E66">
            <v>2400</v>
          </cell>
          <cell r="F66" t="str">
            <v>Long-term Liab</v>
          </cell>
        </row>
        <row r="67">
          <cell r="A67">
            <v>2435</v>
          </cell>
          <cell r="B67" t="str">
            <v>ABSA</v>
          </cell>
          <cell r="C67" t="str">
            <v>1 NAL</v>
          </cell>
          <cell r="D67" t="str">
            <v>2 NC Liabilities</v>
          </cell>
          <cell r="E67">
            <v>2400</v>
          </cell>
          <cell r="F67" t="str">
            <v>Long-term Liab</v>
          </cell>
        </row>
        <row r="68">
          <cell r="A68">
            <v>2436</v>
          </cell>
          <cell r="B68" t="str">
            <v>Eden</v>
          </cell>
          <cell r="C68" t="str">
            <v>1 NAL</v>
          </cell>
          <cell r="D68" t="str">
            <v>2 NC Liabilities</v>
          </cell>
          <cell r="E68">
            <v>2400</v>
          </cell>
          <cell r="F68" t="str">
            <v>Long-term Liab</v>
          </cell>
        </row>
        <row r="69">
          <cell r="A69">
            <v>2460</v>
          </cell>
          <cell r="B69" t="str">
            <v>ST Annuity Loans</v>
          </cell>
          <cell r="C69" t="str">
            <v>1 NAL</v>
          </cell>
          <cell r="D69" t="str">
            <v>2 NC Liabilities</v>
          </cell>
          <cell r="E69">
            <v>2400</v>
          </cell>
          <cell r="F69" t="str">
            <v>Long-term Liab</v>
          </cell>
        </row>
        <row r="70">
          <cell r="A70">
            <v>2461</v>
          </cell>
          <cell r="C70" t="str">
            <v>1 NAL</v>
          </cell>
          <cell r="D70" t="str">
            <v>2 NC Liabilities</v>
          </cell>
          <cell r="E70">
            <v>2400</v>
          </cell>
          <cell r="F70" t="str">
            <v>Long-term Liab</v>
          </cell>
        </row>
        <row r="71">
          <cell r="A71">
            <v>2462</v>
          </cell>
          <cell r="B71" t="str">
            <v>Finance Leases</v>
          </cell>
          <cell r="C71" t="str">
            <v>1 NAL</v>
          </cell>
          <cell r="D71" t="str">
            <v>2 NC Liabilities</v>
          </cell>
          <cell r="E71">
            <v>2400</v>
          </cell>
          <cell r="F71" t="str">
            <v>Long-term Liab</v>
          </cell>
        </row>
        <row r="72">
          <cell r="A72">
            <v>2489</v>
          </cell>
          <cell r="C72" t="str">
            <v>1 NAL</v>
          </cell>
          <cell r="D72" t="str">
            <v>2 NC Liabilities</v>
          </cell>
          <cell r="E72">
            <v>2400</v>
          </cell>
          <cell r="F72" t="str">
            <v>Long-term Liab</v>
          </cell>
        </row>
        <row r="73">
          <cell r="A73">
            <v>2490</v>
          </cell>
          <cell r="B73" t="str">
            <v>Annuity Suspense</v>
          </cell>
          <cell r="C73" t="str">
            <v>1 NAL</v>
          </cell>
          <cell r="D73" t="str">
            <v>2 NC Liabilities</v>
          </cell>
          <cell r="E73">
            <v>2400</v>
          </cell>
          <cell r="F73" t="str">
            <v>Long-term Liab</v>
          </cell>
        </row>
        <row r="74">
          <cell r="A74">
            <v>2498</v>
          </cell>
          <cell r="B74" t="str">
            <v>Long Term Liab</v>
          </cell>
          <cell r="C74" t="str">
            <v>1 NAL</v>
          </cell>
          <cell r="D74" t="str">
            <v>2 NC Liabilities</v>
          </cell>
          <cell r="E74">
            <v>2400</v>
          </cell>
          <cell r="F74" t="str">
            <v>Long-term Liab</v>
          </cell>
        </row>
        <row r="75">
          <cell r="A75">
            <v>2499</v>
          </cell>
          <cell r="B75">
            <v>0</v>
          </cell>
          <cell r="C75" t="str">
            <v>1 NAL</v>
          </cell>
          <cell r="D75" t="str">
            <v>2 NC Liabilities</v>
          </cell>
        </row>
        <row r="76">
          <cell r="A76">
            <v>2500</v>
          </cell>
          <cell r="B76" t="str">
            <v>Unamortised Disc LTL</v>
          </cell>
          <cell r="C76" t="str">
            <v>1 NAL</v>
          </cell>
          <cell r="D76" t="str">
            <v>2 NC Liabilities</v>
          </cell>
          <cell r="E76">
            <v>2500</v>
          </cell>
          <cell r="F76" t="str">
            <v>Unamortised Discount</v>
          </cell>
        </row>
        <row r="77">
          <cell r="A77">
            <v>2510</v>
          </cell>
          <cell r="B77" t="str">
            <v>EDEN Loans</v>
          </cell>
          <cell r="C77" t="str">
            <v>1 NAL</v>
          </cell>
          <cell r="D77" t="str">
            <v>2 NC Liabilities</v>
          </cell>
          <cell r="E77">
            <v>2500</v>
          </cell>
          <cell r="F77" t="str">
            <v>Unamortised Discount</v>
          </cell>
        </row>
        <row r="78">
          <cell r="A78">
            <v>2520</v>
          </cell>
          <cell r="B78" t="str">
            <v>DBSA Consolidated Ln</v>
          </cell>
          <cell r="C78" t="str">
            <v>1 NAL</v>
          </cell>
          <cell r="D78" t="str">
            <v>2 NC Liabilities</v>
          </cell>
          <cell r="E78">
            <v>2500</v>
          </cell>
          <cell r="F78" t="str">
            <v>Unamortised Discount</v>
          </cell>
        </row>
        <row r="79">
          <cell r="A79">
            <v>2598</v>
          </cell>
          <cell r="B79" t="str">
            <v>ST Unamort Disc LTL</v>
          </cell>
          <cell r="C79" t="str">
            <v>1 NAL</v>
          </cell>
          <cell r="D79" t="str">
            <v>2 NC Liabilities</v>
          </cell>
          <cell r="E79">
            <v>2500</v>
          </cell>
          <cell r="F79" t="str">
            <v>Unamortised Discount</v>
          </cell>
        </row>
        <row r="80">
          <cell r="A80">
            <v>2599</v>
          </cell>
          <cell r="C80" t="str">
            <v>1 NAL</v>
          </cell>
          <cell r="D80" t="str">
            <v>2 NC Liabilities</v>
          </cell>
        </row>
        <row r="81">
          <cell r="A81">
            <v>2600</v>
          </cell>
          <cell r="B81" t="str">
            <v>Non-current Provisio</v>
          </cell>
          <cell r="C81" t="str">
            <v>1 NAL</v>
          </cell>
          <cell r="D81" t="str">
            <v>2 NC Liabilities</v>
          </cell>
          <cell r="E81">
            <v>2600</v>
          </cell>
          <cell r="F81" t="str">
            <v>Non-current Provisio</v>
          </cell>
        </row>
        <row r="82">
          <cell r="A82">
            <v>2698</v>
          </cell>
          <cell r="B82" t="str">
            <v>ST Non Cur Provision</v>
          </cell>
          <cell r="C82" t="str">
            <v>1 NAL</v>
          </cell>
          <cell r="D82" t="str">
            <v>2 NC Liabilities</v>
          </cell>
          <cell r="E82">
            <v>2600</v>
          </cell>
          <cell r="F82" t="str">
            <v>Non-current Provisio</v>
          </cell>
        </row>
        <row r="83">
          <cell r="A83">
            <v>2699</v>
          </cell>
          <cell r="B83">
            <v>0</v>
          </cell>
          <cell r="C83" t="str">
            <v>1 NAL</v>
          </cell>
          <cell r="D83" t="str">
            <v>2 NC Liabilities</v>
          </cell>
        </row>
        <row r="84">
          <cell r="A84">
            <v>2999</v>
          </cell>
          <cell r="B84">
            <v>0</v>
          </cell>
          <cell r="C84" t="str">
            <v>1 NAL</v>
          </cell>
          <cell r="D84" t="str">
            <v>2 NC Liabilities</v>
          </cell>
        </row>
        <row r="85">
          <cell r="A85">
            <v>3000</v>
          </cell>
          <cell r="B85" t="str">
            <v>Current Liabilities</v>
          </cell>
          <cell r="C85" t="str">
            <v>1 NAL</v>
          </cell>
          <cell r="D85" t="str">
            <v>3 C Liabilities</v>
          </cell>
        </row>
        <row r="86">
          <cell r="A86">
            <v>3100</v>
          </cell>
          <cell r="B86" t="str">
            <v>Consumer Deposits</v>
          </cell>
          <cell r="C86" t="str">
            <v>1 NAL</v>
          </cell>
          <cell r="D86" t="str">
            <v>3 C Liabilities</v>
          </cell>
          <cell r="E86">
            <v>3100</v>
          </cell>
          <cell r="F86" t="str">
            <v>Consumer Deposits</v>
          </cell>
        </row>
        <row r="87">
          <cell r="A87">
            <v>3130</v>
          </cell>
          <cell r="B87" t="str">
            <v>Electricity Deposits</v>
          </cell>
          <cell r="C87" t="str">
            <v>1 NAL</v>
          </cell>
          <cell r="D87" t="str">
            <v>3 C Liabilities</v>
          </cell>
          <cell r="E87">
            <v>3100</v>
          </cell>
          <cell r="F87" t="str">
            <v>Consumer Deposits</v>
          </cell>
        </row>
        <row r="88">
          <cell r="A88">
            <v>3140</v>
          </cell>
          <cell r="B88" t="str">
            <v>Water Deposits</v>
          </cell>
          <cell r="C88" t="str">
            <v>1 NAL</v>
          </cell>
          <cell r="D88" t="str">
            <v>3 C Liabilities</v>
          </cell>
          <cell r="E88">
            <v>3100</v>
          </cell>
          <cell r="F88" t="str">
            <v>Consumer Deposits</v>
          </cell>
        </row>
        <row r="89">
          <cell r="A89">
            <v>3198</v>
          </cell>
          <cell r="B89" t="str">
            <v>ST Counsumer Deposit</v>
          </cell>
          <cell r="C89" t="str">
            <v>1 NAL</v>
          </cell>
          <cell r="D89" t="str">
            <v>3 C Liabilities</v>
          </cell>
          <cell r="E89">
            <v>3100</v>
          </cell>
          <cell r="F89" t="str">
            <v>Consumer Deposits</v>
          </cell>
        </row>
        <row r="90">
          <cell r="A90">
            <v>3199</v>
          </cell>
          <cell r="B90">
            <v>0</v>
          </cell>
          <cell r="C90" t="str">
            <v>1 NAL</v>
          </cell>
          <cell r="D90" t="str">
            <v>3 C Liabilities</v>
          </cell>
        </row>
        <row r="91">
          <cell r="A91">
            <v>3200</v>
          </cell>
          <cell r="B91" t="str">
            <v>Provisions</v>
          </cell>
          <cell r="C91" t="str">
            <v>1 NAL</v>
          </cell>
          <cell r="D91" t="str">
            <v>3 C Liabilities</v>
          </cell>
          <cell r="E91">
            <v>3200</v>
          </cell>
          <cell r="F91" t="str">
            <v>Provisions</v>
          </cell>
        </row>
        <row r="92">
          <cell r="A92">
            <v>3210</v>
          </cell>
          <cell r="B92" t="str">
            <v>Leave R &amp; G</v>
          </cell>
          <cell r="C92" t="str">
            <v>1 NAL</v>
          </cell>
          <cell r="D92" t="str">
            <v>3 C Liabilities</v>
          </cell>
          <cell r="E92">
            <v>3200</v>
          </cell>
          <cell r="F92" t="str">
            <v>Provisions</v>
          </cell>
        </row>
        <row r="93">
          <cell r="A93">
            <v>3220</v>
          </cell>
          <cell r="B93" t="str">
            <v>Leave Sewerage</v>
          </cell>
          <cell r="C93" t="str">
            <v>1 NAL</v>
          </cell>
          <cell r="D93" t="str">
            <v>3 C Liabilities</v>
          </cell>
          <cell r="E93">
            <v>3200</v>
          </cell>
          <cell r="F93" t="str">
            <v>Provisions</v>
          </cell>
        </row>
        <row r="94">
          <cell r="A94">
            <v>3230</v>
          </cell>
          <cell r="B94" t="str">
            <v>Leave Electricity</v>
          </cell>
          <cell r="C94" t="str">
            <v>1 NAL</v>
          </cell>
          <cell r="D94" t="str">
            <v>3 C Liabilities</v>
          </cell>
          <cell r="E94">
            <v>3200</v>
          </cell>
          <cell r="F94" t="str">
            <v>Provisions</v>
          </cell>
        </row>
        <row r="95">
          <cell r="A95">
            <v>3240</v>
          </cell>
          <cell r="B95" t="str">
            <v>Leave Water</v>
          </cell>
          <cell r="C95" t="str">
            <v>1 NAL</v>
          </cell>
          <cell r="D95" t="str">
            <v>3 C Liabilities</v>
          </cell>
          <cell r="E95">
            <v>3200</v>
          </cell>
          <cell r="F95" t="str">
            <v>Provisions</v>
          </cell>
        </row>
        <row r="96">
          <cell r="A96">
            <v>3260</v>
          </cell>
          <cell r="B96" t="str">
            <v>Leave Housing</v>
          </cell>
          <cell r="C96" t="str">
            <v>1 NAL</v>
          </cell>
          <cell r="D96" t="str">
            <v>3 C Liabilities</v>
          </cell>
          <cell r="E96">
            <v>3200</v>
          </cell>
          <cell r="F96" t="str">
            <v>Provisions</v>
          </cell>
        </row>
        <row r="97">
          <cell r="A97">
            <v>3270</v>
          </cell>
          <cell r="B97">
            <v>0</v>
          </cell>
          <cell r="C97" t="str">
            <v>1 NAL</v>
          </cell>
          <cell r="D97" t="str">
            <v>3 C Liabilities</v>
          </cell>
        </row>
        <row r="98">
          <cell r="A98">
            <v>3271</v>
          </cell>
          <cell r="B98" t="str">
            <v>Bonus</v>
          </cell>
          <cell r="C98" t="str">
            <v>1 NAL</v>
          </cell>
          <cell r="D98" t="str">
            <v>3 C Liabilities</v>
          </cell>
          <cell r="E98">
            <v>3200</v>
          </cell>
          <cell r="F98" t="str">
            <v>Provisions</v>
          </cell>
        </row>
        <row r="99">
          <cell r="A99">
            <v>3298</v>
          </cell>
          <cell r="B99" t="str">
            <v>ST Provisions</v>
          </cell>
          <cell r="C99" t="str">
            <v>1 NAL</v>
          </cell>
          <cell r="D99" t="str">
            <v>3 C Liabilities</v>
          </cell>
          <cell r="E99">
            <v>3200</v>
          </cell>
          <cell r="F99" t="str">
            <v>Provisions</v>
          </cell>
        </row>
        <row r="100">
          <cell r="A100">
            <v>3299</v>
          </cell>
          <cell r="B100">
            <v>0</v>
          </cell>
          <cell r="C100" t="str">
            <v>1 NAL</v>
          </cell>
          <cell r="D100" t="str">
            <v>3 C Liabilities</v>
          </cell>
        </row>
        <row r="101">
          <cell r="A101">
            <v>3300</v>
          </cell>
          <cell r="B101" t="str">
            <v>Creditors</v>
          </cell>
          <cell r="C101" t="str">
            <v>1 NAL</v>
          </cell>
          <cell r="D101" t="str">
            <v>3 C Liabilities</v>
          </cell>
          <cell r="E101">
            <v>3300</v>
          </cell>
          <cell r="F101" t="str">
            <v>Creditors</v>
          </cell>
        </row>
        <row r="102">
          <cell r="A102">
            <v>3302</v>
          </cell>
          <cell r="B102" t="str">
            <v>Sundry Creditors</v>
          </cell>
          <cell r="C102" t="str">
            <v>1 NAL</v>
          </cell>
          <cell r="D102" t="str">
            <v>3 C Liabilities</v>
          </cell>
          <cell r="E102">
            <v>3300</v>
          </cell>
          <cell r="F102" t="str">
            <v>Creditors</v>
          </cell>
        </row>
        <row r="103">
          <cell r="A103">
            <v>3303</v>
          </cell>
          <cell r="B103" t="str">
            <v>Payments in Advance</v>
          </cell>
          <cell r="C103" t="str">
            <v>1 NAL</v>
          </cell>
          <cell r="D103" t="str">
            <v>3 C Liabilities</v>
          </cell>
          <cell r="E103">
            <v>3300</v>
          </cell>
          <cell r="F103" t="str">
            <v>Creditors</v>
          </cell>
        </row>
        <row r="104">
          <cell r="A104">
            <v>3304</v>
          </cell>
          <cell r="B104" t="str">
            <v>Deposits other</v>
          </cell>
          <cell r="C104" t="str">
            <v>1 NAL</v>
          </cell>
          <cell r="D104" t="str">
            <v>3 C Liabilities</v>
          </cell>
          <cell r="E104">
            <v>3300</v>
          </cell>
          <cell r="F104" t="str">
            <v>Creditors</v>
          </cell>
        </row>
        <row r="105">
          <cell r="A105">
            <v>3305</v>
          </cell>
          <cell r="B105" t="str">
            <v>Trade Creditors</v>
          </cell>
          <cell r="C105" t="str">
            <v>1 NAL</v>
          </cell>
          <cell r="D105" t="str">
            <v>3 C Liabilities</v>
          </cell>
          <cell r="E105">
            <v>3300</v>
          </cell>
          <cell r="F105" t="str">
            <v>Creditors</v>
          </cell>
        </row>
        <row r="106">
          <cell r="A106">
            <v>3308</v>
          </cell>
          <cell r="B106" t="str">
            <v>Hoarding Fees</v>
          </cell>
          <cell r="C106" t="str">
            <v>1 NAL</v>
          </cell>
          <cell r="D106" t="str">
            <v>3 C Liabilities</v>
          </cell>
          <cell r="E106">
            <v>3300</v>
          </cell>
          <cell r="F106" t="str">
            <v>Creditors</v>
          </cell>
        </row>
        <row r="107">
          <cell r="A107">
            <v>3309</v>
          </cell>
          <cell r="B107" t="str">
            <v>Retention Monies</v>
          </cell>
          <cell r="C107" t="str">
            <v>1 NAL</v>
          </cell>
          <cell r="D107" t="str">
            <v>3 C Liabilities</v>
          </cell>
          <cell r="E107">
            <v>3300</v>
          </cell>
          <cell r="F107" t="str">
            <v>Creditors</v>
          </cell>
        </row>
        <row r="108">
          <cell r="A108">
            <v>3398</v>
          </cell>
          <cell r="B108" t="str">
            <v>ST Creditors</v>
          </cell>
          <cell r="C108" t="str">
            <v>1 NAL</v>
          </cell>
          <cell r="D108" t="str">
            <v>3 C Liabilities</v>
          </cell>
          <cell r="E108">
            <v>3300</v>
          </cell>
          <cell r="F108" t="str">
            <v>Creditors</v>
          </cell>
        </row>
        <row r="109">
          <cell r="A109">
            <v>3399</v>
          </cell>
          <cell r="B109">
            <v>0</v>
          </cell>
          <cell r="C109" t="str">
            <v>1 NAL</v>
          </cell>
          <cell r="D109" t="str">
            <v>3 C Liabilities</v>
          </cell>
        </row>
        <row r="110">
          <cell r="A110">
            <v>3400</v>
          </cell>
          <cell r="B110" t="str">
            <v>Unspent Public Contr</v>
          </cell>
          <cell r="C110" t="str">
            <v>1 NAL</v>
          </cell>
          <cell r="D110" t="str">
            <v>3 C Liabilities</v>
          </cell>
          <cell r="E110">
            <v>3400</v>
          </cell>
          <cell r="F110" t="str">
            <v>Unspent Public Contr</v>
          </cell>
        </row>
        <row r="111">
          <cell r="A111">
            <v>3410</v>
          </cell>
          <cell r="B111" t="str">
            <v>Rate and General</v>
          </cell>
          <cell r="C111" t="str">
            <v>1 NAL</v>
          </cell>
          <cell r="D111" t="str">
            <v>3 C Liabilities</v>
          </cell>
          <cell r="E111">
            <v>3400</v>
          </cell>
          <cell r="F111" t="str">
            <v>Unspent Public Contr</v>
          </cell>
        </row>
        <row r="112">
          <cell r="A112">
            <v>3420</v>
          </cell>
          <cell r="B112" t="str">
            <v>Sewerage</v>
          </cell>
          <cell r="C112" t="str">
            <v>1 NAL</v>
          </cell>
          <cell r="D112" t="str">
            <v>3 C Liabilities</v>
          </cell>
          <cell r="E112">
            <v>3400</v>
          </cell>
          <cell r="F112" t="str">
            <v>Unspent Public Contr</v>
          </cell>
        </row>
        <row r="113">
          <cell r="A113">
            <v>3430</v>
          </cell>
          <cell r="B113" t="str">
            <v>Electricity</v>
          </cell>
          <cell r="C113" t="str">
            <v>1 NAL</v>
          </cell>
          <cell r="D113" t="str">
            <v>3 C Liabilities</v>
          </cell>
          <cell r="E113">
            <v>3400</v>
          </cell>
          <cell r="F113" t="str">
            <v>Unspent Public Contr</v>
          </cell>
        </row>
        <row r="114">
          <cell r="A114">
            <v>3440</v>
          </cell>
          <cell r="B114" t="str">
            <v>Water</v>
          </cell>
          <cell r="C114" t="str">
            <v>1 NAL</v>
          </cell>
          <cell r="D114" t="str">
            <v>3 C Liabilities</v>
          </cell>
          <cell r="E114">
            <v>3400</v>
          </cell>
          <cell r="F114" t="str">
            <v>Unspent Public Contr</v>
          </cell>
        </row>
        <row r="115">
          <cell r="A115">
            <v>3498</v>
          </cell>
          <cell r="B115" t="str">
            <v>ST Unspent Pub Cont</v>
          </cell>
          <cell r="C115" t="str">
            <v>1 NAL</v>
          </cell>
          <cell r="D115" t="str">
            <v>3 C Liabilities</v>
          </cell>
          <cell r="E115">
            <v>3400</v>
          </cell>
          <cell r="F115" t="str">
            <v>Unspent Public Contr</v>
          </cell>
        </row>
        <row r="116">
          <cell r="A116">
            <v>3499</v>
          </cell>
          <cell r="B116">
            <v>0</v>
          </cell>
          <cell r="C116" t="str">
            <v>1 NAL</v>
          </cell>
          <cell r="D116" t="str">
            <v>3 C Liabilities</v>
          </cell>
        </row>
        <row r="117">
          <cell r="A117">
            <v>3500</v>
          </cell>
          <cell r="B117" t="str">
            <v>Unspt Cond Granr Rec</v>
          </cell>
          <cell r="C117" t="str">
            <v>1 NAL</v>
          </cell>
          <cell r="D117" t="str">
            <v>3 C Liabilities</v>
          </cell>
          <cell r="E117">
            <v>3500</v>
          </cell>
          <cell r="F117" t="str">
            <v>Unspt Cond Granr Rec</v>
          </cell>
        </row>
        <row r="118">
          <cell r="A118">
            <v>3510</v>
          </cell>
          <cell r="B118" t="str">
            <v>Rate and General</v>
          </cell>
          <cell r="C118" t="str">
            <v>1 NAL</v>
          </cell>
          <cell r="D118" t="str">
            <v>3 C Liabilities</v>
          </cell>
          <cell r="E118">
            <v>3500</v>
          </cell>
          <cell r="F118" t="str">
            <v>Unspt Cond Granr Rec</v>
          </cell>
        </row>
        <row r="119">
          <cell r="A119">
            <v>3520</v>
          </cell>
          <cell r="B119" t="str">
            <v>Sewer</v>
          </cell>
          <cell r="C119" t="str">
            <v>1 NAL</v>
          </cell>
          <cell r="D119" t="str">
            <v>3 C Liabilities</v>
          </cell>
          <cell r="E119">
            <v>3500</v>
          </cell>
          <cell r="F119" t="str">
            <v>Unspt Cond Granr Rec</v>
          </cell>
        </row>
        <row r="120">
          <cell r="A120">
            <v>3530</v>
          </cell>
          <cell r="B120" t="str">
            <v>Electricity</v>
          </cell>
          <cell r="C120" t="str">
            <v>1 NAL</v>
          </cell>
          <cell r="D120" t="str">
            <v>3 C Liabilities</v>
          </cell>
          <cell r="E120">
            <v>3500</v>
          </cell>
          <cell r="F120" t="str">
            <v>Unspt Cond Granr Rec</v>
          </cell>
        </row>
        <row r="121">
          <cell r="A121">
            <v>3540</v>
          </cell>
          <cell r="B121" t="str">
            <v>Water</v>
          </cell>
          <cell r="C121" t="str">
            <v>1 NAL</v>
          </cell>
          <cell r="D121" t="str">
            <v>3 C Liabilities</v>
          </cell>
          <cell r="E121">
            <v>3500</v>
          </cell>
          <cell r="F121" t="str">
            <v>Unspt Cond Granr Rec</v>
          </cell>
        </row>
        <row r="122">
          <cell r="A122">
            <v>3560</v>
          </cell>
          <cell r="B122" t="str">
            <v>Housing</v>
          </cell>
          <cell r="C122" t="str">
            <v>1 NAL</v>
          </cell>
          <cell r="D122" t="str">
            <v>3 C Liabilities</v>
          </cell>
          <cell r="E122">
            <v>3500</v>
          </cell>
          <cell r="F122" t="str">
            <v>Unspt Cond Granr Rec</v>
          </cell>
        </row>
        <row r="123">
          <cell r="A123">
            <v>3589</v>
          </cell>
          <cell r="B123" t="str">
            <v>ST  Un Con Grant Rec</v>
          </cell>
          <cell r="C123" t="str">
            <v>1 NAL</v>
          </cell>
          <cell r="D123" t="str">
            <v>3 C Liabilities</v>
          </cell>
          <cell r="E123">
            <v>3500</v>
          </cell>
          <cell r="F123" t="str">
            <v>Unspt Cond Granr Rec</v>
          </cell>
        </row>
        <row r="124">
          <cell r="A124">
            <v>3600</v>
          </cell>
          <cell r="B124" t="str">
            <v>VAT</v>
          </cell>
          <cell r="C124" t="str">
            <v>1 NAL</v>
          </cell>
          <cell r="D124" t="str">
            <v>3 C Liabilities</v>
          </cell>
          <cell r="E124">
            <v>3600</v>
          </cell>
          <cell r="F124" t="str">
            <v>VAT</v>
          </cell>
        </row>
        <row r="125">
          <cell r="A125">
            <v>3699</v>
          </cell>
          <cell r="B125">
            <v>0</v>
          </cell>
          <cell r="C125" t="str">
            <v>1 NAL</v>
          </cell>
          <cell r="D125" t="str">
            <v>3 C Liabilities</v>
          </cell>
        </row>
        <row r="126">
          <cell r="A126">
            <v>3710</v>
          </cell>
          <cell r="B126" t="str">
            <v>Oper Lease Liab</v>
          </cell>
          <cell r="C126" t="str">
            <v>1 NAL</v>
          </cell>
          <cell r="D126" t="str">
            <v>3 C Liabilities</v>
          </cell>
          <cell r="E126">
            <v>3710</v>
          </cell>
          <cell r="F126" t="str">
            <v>Oper Lease Liab</v>
          </cell>
        </row>
        <row r="127">
          <cell r="A127">
            <v>3798</v>
          </cell>
          <cell r="B127" t="str">
            <v>ST Op Lease Liab</v>
          </cell>
          <cell r="C127" t="str">
            <v>1 NAL</v>
          </cell>
          <cell r="D127" t="str">
            <v>3 C Liabilities</v>
          </cell>
          <cell r="E127">
            <v>3710</v>
          </cell>
          <cell r="F127" t="str">
            <v>Oper Lease Liab</v>
          </cell>
        </row>
        <row r="128">
          <cell r="A128">
            <v>3799</v>
          </cell>
          <cell r="B128">
            <v>0</v>
          </cell>
          <cell r="C128" t="str">
            <v>1 NAL</v>
          </cell>
          <cell r="D128" t="str">
            <v>3 C Liabilities</v>
          </cell>
        </row>
        <row r="129">
          <cell r="A129">
            <v>3800</v>
          </cell>
          <cell r="B129" t="str">
            <v>Bank Overdraft</v>
          </cell>
          <cell r="C129" t="str">
            <v>1 NAL</v>
          </cell>
          <cell r="D129" t="str">
            <v>3 C Liabilities</v>
          </cell>
          <cell r="E129">
            <v>3800</v>
          </cell>
          <cell r="F129" t="str">
            <v>Bank Overdraft</v>
          </cell>
        </row>
        <row r="130">
          <cell r="A130">
            <v>3801</v>
          </cell>
          <cell r="B130" t="str">
            <v>Wages Cash Control</v>
          </cell>
          <cell r="C130" t="str">
            <v>1 NAL</v>
          </cell>
          <cell r="D130" t="str">
            <v>3 C Liabilities</v>
          </cell>
          <cell r="E130">
            <v>3800</v>
          </cell>
          <cell r="F130" t="str">
            <v>Bank Overdraft</v>
          </cell>
        </row>
        <row r="131">
          <cell r="A131">
            <v>3802</v>
          </cell>
          <cell r="B131" t="str">
            <v>Cash Control</v>
          </cell>
          <cell r="C131" t="str">
            <v>1 NAL</v>
          </cell>
          <cell r="D131" t="str">
            <v>3 C Liabilities</v>
          </cell>
          <cell r="E131">
            <v>3800</v>
          </cell>
          <cell r="F131" t="str">
            <v>Bank Overdraft</v>
          </cell>
        </row>
        <row r="132">
          <cell r="A132">
            <v>3803</v>
          </cell>
          <cell r="B132" t="str">
            <v>Petty Cash</v>
          </cell>
          <cell r="C132" t="str">
            <v>1 NAL</v>
          </cell>
          <cell r="D132" t="str">
            <v>3 C Liabilities</v>
          </cell>
          <cell r="E132">
            <v>3800</v>
          </cell>
          <cell r="F132" t="str">
            <v>Bank Overdraft</v>
          </cell>
        </row>
        <row r="133">
          <cell r="A133">
            <v>3898</v>
          </cell>
          <cell r="B133" t="str">
            <v>ST Bank Overdraft</v>
          </cell>
          <cell r="C133" t="str">
            <v>1 NAL</v>
          </cell>
          <cell r="D133" t="str">
            <v>3 C Liabilities</v>
          </cell>
          <cell r="E133">
            <v>3800</v>
          </cell>
          <cell r="F133" t="str">
            <v>Bank Overdraft</v>
          </cell>
        </row>
        <row r="134">
          <cell r="A134">
            <v>3899</v>
          </cell>
          <cell r="B134">
            <v>0</v>
          </cell>
          <cell r="C134" t="str">
            <v>1 NAL</v>
          </cell>
          <cell r="D134" t="str">
            <v>3 C Liabilities</v>
          </cell>
        </row>
        <row r="135">
          <cell r="A135">
            <v>3900</v>
          </cell>
          <cell r="B135" t="str">
            <v>Cur P of Long T Liab</v>
          </cell>
          <cell r="C135" t="str">
            <v>1 NAL</v>
          </cell>
          <cell r="D135" t="str">
            <v>3 C Liabilities</v>
          </cell>
          <cell r="E135">
            <v>3900</v>
          </cell>
          <cell r="F135" t="str">
            <v>Cur P of Long T Liab</v>
          </cell>
        </row>
        <row r="136">
          <cell r="A136">
            <v>3999</v>
          </cell>
          <cell r="B136">
            <v>0</v>
          </cell>
          <cell r="C136" t="str">
            <v>1 NAL</v>
          </cell>
          <cell r="D136" t="str">
            <v>3 C Liabilities</v>
          </cell>
        </row>
        <row r="137">
          <cell r="A137">
            <v>4050</v>
          </cell>
          <cell r="B137" t="str">
            <v>T Net Asst &amp; Liab</v>
          </cell>
          <cell r="C137" t="str">
            <v>2 ASSETS</v>
          </cell>
          <cell r="D137" t="str">
            <v>1 NC Assets</v>
          </cell>
        </row>
        <row r="138">
          <cell r="A138">
            <v>4100</v>
          </cell>
          <cell r="B138" t="str">
            <v>Intangible Assets_x000D_</v>
          </cell>
          <cell r="C138" t="str">
            <v>2 ASSETS</v>
          </cell>
          <cell r="D138" t="str">
            <v>1 NC Assets</v>
          </cell>
          <cell r="E138">
            <v>4100</v>
          </cell>
          <cell r="F138" t="str">
            <v>Intangible Assets_x000D_</v>
          </cell>
        </row>
        <row r="139">
          <cell r="A139">
            <v>4110</v>
          </cell>
          <cell r="B139" t="str">
            <v>Cost</v>
          </cell>
          <cell r="C139" t="str">
            <v>2 ASSETS</v>
          </cell>
          <cell r="D139" t="str">
            <v>1 NC Assets</v>
          </cell>
          <cell r="E139">
            <v>4100</v>
          </cell>
          <cell r="F139" t="str">
            <v>Intangible Assets_x000D_</v>
          </cell>
        </row>
        <row r="140">
          <cell r="A140">
            <v>4120</v>
          </cell>
          <cell r="B140" t="str">
            <v>Depreciation</v>
          </cell>
          <cell r="C140" t="str">
            <v>2 ASSETS</v>
          </cell>
          <cell r="D140" t="str">
            <v>1 NC Assets</v>
          </cell>
          <cell r="E140">
            <v>4100</v>
          </cell>
          <cell r="F140" t="str">
            <v>Intangible Assets_x000D_</v>
          </cell>
        </row>
        <row r="141">
          <cell r="A141">
            <v>4198</v>
          </cell>
          <cell r="B141" t="str">
            <v>Rate and General</v>
          </cell>
          <cell r="C141" t="str">
            <v>2 ASSETS</v>
          </cell>
          <cell r="D141" t="str">
            <v>1 NC Assets</v>
          </cell>
          <cell r="E141">
            <v>4100</v>
          </cell>
          <cell r="F141" t="str">
            <v>Intangible Assets_x000D_</v>
          </cell>
        </row>
        <row r="142">
          <cell r="A142">
            <v>4199</v>
          </cell>
        </row>
        <row r="143">
          <cell r="A143">
            <v>4200</v>
          </cell>
          <cell r="B143" t="str">
            <v>Prop, Plant &amp; Equip</v>
          </cell>
          <cell r="C143" t="str">
            <v>2 ASSETS</v>
          </cell>
          <cell r="D143" t="str">
            <v>1 NC Assets</v>
          </cell>
          <cell r="E143">
            <v>4200</v>
          </cell>
          <cell r="F143" t="str">
            <v>Prop, Plant &amp; Equip</v>
          </cell>
        </row>
        <row r="144">
          <cell r="A144">
            <v>4210</v>
          </cell>
          <cell r="B144" t="str">
            <v>Rate and General</v>
          </cell>
          <cell r="C144" t="str">
            <v>2 ASSETS</v>
          </cell>
          <cell r="D144" t="str">
            <v>1 NC Assets</v>
          </cell>
          <cell r="E144">
            <v>4200</v>
          </cell>
          <cell r="F144" t="str">
            <v>Prop, Plant &amp; Equip</v>
          </cell>
        </row>
        <row r="145">
          <cell r="A145">
            <v>4211</v>
          </cell>
          <cell r="B145" t="str">
            <v>Infrastructure</v>
          </cell>
          <cell r="C145" t="str">
            <v>2 ASSETS</v>
          </cell>
          <cell r="D145" t="str">
            <v>1 NC Assets</v>
          </cell>
          <cell r="E145">
            <v>4200</v>
          </cell>
          <cell r="F145" t="str">
            <v>Prop, Plant &amp; Equip</v>
          </cell>
        </row>
        <row r="146">
          <cell r="A146">
            <v>4212</v>
          </cell>
          <cell r="B146" t="str">
            <v>Land &amp; Buildings</v>
          </cell>
          <cell r="C146" t="str">
            <v>2 ASSETS</v>
          </cell>
          <cell r="D146" t="str">
            <v>1 NC Assets</v>
          </cell>
          <cell r="E146">
            <v>4200</v>
          </cell>
          <cell r="F146" t="str">
            <v>Prop, Plant &amp; Equip</v>
          </cell>
        </row>
        <row r="147">
          <cell r="A147">
            <v>4213</v>
          </cell>
          <cell r="B147" t="str">
            <v>Investment</v>
          </cell>
          <cell r="C147" t="str">
            <v>2 ASSETS</v>
          </cell>
          <cell r="D147" t="str">
            <v>1 NC Assets</v>
          </cell>
          <cell r="E147">
            <v>4200</v>
          </cell>
          <cell r="F147" t="str">
            <v>Prop, Plant &amp; Equip</v>
          </cell>
        </row>
        <row r="148">
          <cell r="A148">
            <v>4214</v>
          </cell>
          <cell r="B148" t="str">
            <v>Other</v>
          </cell>
          <cell r="C148" t="str">
            <v>2 ASSETS</v>
          </cell>
          <cell r="D148" t="str">
            <v>1 NC Assets</v>
          </cell>
          <cell r="E148">
            <v>4200</v>
          </cell>
          <cell r="F148" t="str">
            <v>Prop, Plant &amp; Equip</v>
          </cell>
        </row>
        <row r="149">
          <cell r="A149">
            <v>4215</v>
          </cell>
          <cell r="B149" t="str">
            <v>Community</v>
          </cell>
          <cell r="C149" t="str">
            <v>2 ASSETS</v>
          </cell>
          <cell r="D149" t="str">
            <v>1 NC Assets</v>
          </cell>
          <cell r="E149">
            <v>4200</v>
          </cell>
          <cell r="F149" t="str">
            <v>Prop, Plant &amp; Equip</v>
          </cell>
        </row>
        <row r="150">
          <cell r="A150">
            <v>4216</v>
          </cell>
          <cell r="B150" t="str">
            <v>Heritage</v>
          </cell>
          <cell r="C150" t="str">
            <v>2 ASSETS</v>
          </cell>
          <cell r="D150" t="str">
            <v>1 NC Assets</v>
          </cell>
          <cell r="E150">
            <v>4200</v>
          </cell>
          <cell r="F150" t="str">
            <v>Prop, Plant &amp; Equip</v>
          </cell>
        </row>
        <row r="151">
          <cell r="A151">
            <v>4217</v>
          </cell>
          <cell r="B151" t="str">
            <v>Intangible</v>
          </cell>
          <cell r="C151" t="str">
            <v>2 ASSETS</v>
          </cell>
          <cell r="D151" t="str">
            <v>1 NC Assets</v>
          </cell>
          <cell r="E151">
            <v>4200</v>
          </cell>
          <cell r="F151" t="str">
            <v>Prop, Plant &amp; Equip</v>
          </cell>
        </row>
        <row r="152">
          <cell r="A152">
            <v>4218</v>
          </cell>
          <cell r="B152" t="str">
            <v>Capital Suspense</v>
          </cell>
          <cell r="C152" t="str">
            <v>2 ASSETS</v>
          </cell>
          <cell r="D152" t="str">
            <v>1 NC Assets</v>
          </cell>
          <cell r="E152">
            <v>4200</v>
          </cell>
          <cell r="F152" t="str">
            <v>Prop, Plant &amp; Equip</v>
          </cell>
        </row>
        <row r="153">
          <cell r="A153">
            <v>4219</v>
          </cell>
          <cell r="B153" t="str">
            <v>Depreciation</v>
          </cell>
          <cell r="C153" t="str">
            <v>2 ASSETS</v>
          </cell>
          <cell r="D153" t="str">
            <v>1 NC Assets</v>
          </cell>
          <cell r="E153">
            <v>4200</v>
          </cell>
          <cell r="F153" t="str">
            <v>Prop, Plant &amp; Equip</v>
          </cell>
        </row>
        <row r="154">
          <cell r="A154">
            <v>4220</v>
          </cell>
          <cell r="B154" t="str">
            <v>Sewerage</v>
          </cell>
          <cell r="C154" t="str">
            <v>2 ASSETS</v>
          </cell>
          <cell r="D154" t="str">
            <v>1 NC Assets</v>
          </cell>
          <cell r="E154">
            <v>4200</v>
          </cell>
          <cell r="F154" t="str">
            <v>Prop, Plant &amp; Equip</v>
          </cell>
        </row>
        <row r="155">
          <cell r="A155">
            <v>4221</v>
          </cell>
          <cell r="B155" t="str">
            <v>Infrastructure</v>
          </cell>
          <cell r="C155" t="str">
            <v>2 ASSETS</v>
          </cell>
          <cell r="D155" t="str">
            <v>1 NC Assets</v>
          </cell>
          <cell r="E155">
            <v>4200</v>
          </cell>
          <cell r="F155" t="str">
            <v>Prop, Plant &amp; Equip</v>
          </cell>
        </row>
        <row r="156">
          <cell r="A156">
            <v>4222</v>
          </cell>
          <cell r="B156" t="str">
            <v>Land &amp; Buildings</v>
          </cell>
          <cell r="C156" t="str">
            <v>2 ASSETS</v>
          </cell>
          <cell r="D156" t="str">
            <v>1 NC Assets</v>
          </cell>
          <cell r="E156">
            <v>4200</v>
          </cell>
          <cell r="F156" t="str">
            <v>Prop, Plant &amp; Equip</v>
          </cell>
        </row>
        <row r="157">
          <cell r="A157">
            <v>4223</v>
          </cell>
          <cell r="B157" t="str">
            <v>Investment</v>
          </cell>
          <cell r="C157" t="str">
            <v>2 ASSETS</v>
          </cell>
          <cell r="D157" t="str">
            <v>1 NC Assets</v>
          </cell>
          <cell r="E157">
            <v>4200</v>
          </cell>
          <cell r="F157" t="str">
            <v>Prop, Plant &amp; Equip</v>
          </cell>
        </row>
        <row r="158">
          <cell r="A158">
            <v>4224</v>
          </cell>
          <cell r="B158" t="str">
            <v>Other</v>
          </cell>
          <cell r="C158" t="str">
            <v>2 ASSETS</v>
          </cell>
          <cell r="D158" t="str">
            <v>1 NC Assets</v>
          </cell>
          <cell r="E158">
            <v>4200</v>
          </cell>
          <cell r="F158" t="str">
            <v>Prop, Plant &amp; Equip</v>
          </cell>
        </row>
        <row r="159">
          <cell r="A159">
            <v>4225</v>
          </cell>
          <cell r="B159" t="str">
            <v>Community</v>
          </cell>
          <cell r="C159" t="str">
            <v>2 ASSETS</v>
          </cell>
          <cell r="D159" t="str">
            <v>1 NC Assets</v>
          </cell>
          <cell r="E159">
            <v>4200</v>
          </cell>
          <cell r="F159" t="str">
            <v>Prop, Plant &amp; Equip</v>
          </cell>
        </row>
        <row r="160">
          <cell r="A160">
            <v>4226</v>
          </cell>
          <cell r="B160" t="str">
            <v>Cap Sus Don &amp; Pub C</v>
          </cell>
          <cell r="C160" t="str">
            <v>2 ASSETS</v>
          </cell>
          <cell r="D160" t="str">
            <v>1 NC Assets</v>
          </cell>
          <cell r="E160">
            <v>4200</v>
          </cell>
          <cell r="F160" t="str">
            <v>Prop, Plant &amp; Equip</v>
          </cell>
        </row>
        <row r="161">
          <cell r="A161">
            <v>4227</v>
          </cell>
          <cell r="B161" t="str">
            <v>Capital Suspense G</v>
          </cell>
          <cell r="C161" t="str">
            <v>2 ASSETS</v>
          </cell>
          <cell r="D161" t="str">
            <v>1 NC Assets</v>
          </cell>
          <cell r="E161">
            <v>4200</v>
          </cell>
          <cell r="F161" t="str">
            <v>Prop, Plant &amp; Equip</v>
          </cell>
        </row>
        <row r="162">
          <cell r="A162">
            <v>4228</v>
          </cell>
          <cell r="B162" t="str">
            <v>Capital Suspense L</v>
          </cell>
          <cell r="C162" t="str">
            <v>2 ASSETS</v>
          </cell>
          <cell r="D162" t="str">
            <v>1 NC Assets</v>
          </cell>
          <cell r="E162">
            <v>4200</v>
          </cell>
          <cell r="F162" t="str">
            <v>Prop, Plant &amp; Equip</v>
          </cell>
        </row>
        <row r="163">
          <cell r="A163">
            <v>4229</v>
          </cell>
          <cell r="B163" t="str">
            <v>Depreciaition</v>
          </cell>
          <cell r="C163" t="str">
            <v>2 ASSETS</v>
          </cell>
          <cell r="D163" t="str">
            <v>1 NC Assets</v>
          </cell>
          <cell r="E163">
            <v>4200</v>
          </cell>
          <cell r="F163" t="str">
            <v>Prop, Plant &amp; Equip</v>
          </cell>
        </row>
        <row r="164">
          <cell r="A164">
            <v>4230</v>
          </cell>
          <cell r="B164" t="str">
            <v>Electricity</v>
          </cell>
          <cell r="C164" t="str">
            <v>2 ASSETS</v>
          </cell>
          <cell r="D164" t="str">
            <v>1 NC Assets</v>
          </cell>
          <cell r="E164">
            <v>4200</v>
          </cell>
          <cell r="F164" t="str">
            <v>Prop, Plant &amp; Equip</v>
          </cell>
        </row>
        <row r="165">
          <cell r="A165">
            <v>4231</v>
          </cell>
          <cell r="B165" t="str">
            <v>Infrastructure</v>
          </cell>
          <cell r="C165" t="str">
            <v>2 ASSETS</v>
          </cell>
          <cell r="D165" t="str">
            <v>1 NC Assets</v>
          </cell>
          <cell r="E165">
            <v>4200</v>
          </cell>
          <cell r="F165" t="str">
            <v>Prop, Plant &amp; Equip</v>
          </cell>
        </row>
        <row r="166">
          <cell r="A166">
            <v>4232</v>
          </cell>
          <cell r="B166" t="str">
            <v>Land &amp; Buildings</v>
          </cell>
          <cell r="C166" t="str">
            <v>2 ASSETS</v>
          </cell>
          <cell r="D166" t="str">
            <v>1 NC Assets</v>
          </cell>
          <cell r="E166">
            <v>4200</v>
          </cell>
          <cell r="F166" t="str">
            <v>Prop, Plant &amp; Equip</v>
          </cell>
        </row>
        <row r="167">
          <cell r="A167">
            <v>4233</v>
          </cell>
          <cell r="B167" t="str">
            <v>Investment</v>
          </cell>
          <cell r="C167" t="str">
            <v>2 ASSETS</v>
          </cell>
          <cell r="D167" t="str">
            <v>1 NC Assets</v>
          </cell>
          <cell r="E167">
            <v>4200</v>
          </cell>
          <cell r="F167" t="str">
            <v>Prop, Plant &amp; Equip</v>
          </cell>
        </row>
        <row r="168">
          <cell r="A168">
            <v>4234</v>
          </cell>
          <cell r="B168" t="str">
            <v>Other</v>
          </cell>
          <cell r="C168" t="str">
            <v>2 ASSETS</v>
          </cell>
          <cell r="D168" t="str">
            <v>1 NC Assets</v>
          </cell>
          <cell r="E168">
            <v>4200</v>
          </cell>
          <cell r="F168" t="str">
            <v>Prop, Plant &amp; Equip</v>
          </cell>
        </row>
        <row r="169">
          <cell r="A169">
            <v>4235</v>
          </cell>
          <cell r="B169" t="str">
            <v>Cap Sus Rev &amp; Int Fd</v>
          </cell>
          <cell r="C169" t="str">
            <v>2 ASSETS</v>
          </cell>
          <cell r="D169" t="str">
            <v>1 NC Assets</v>
          </cell>
          <cell r="E169">
            <v>4200</v>
          </cell>
          <cell r="F169" t="str">
            <v>Prop, Plant &amp; Equip</v>
          </cell>
        </row>
        <row r="170">
          <cell r="A170">
            <v>4236</v>
          </cell>
          <cell r="B170" t="str">
            <v>CAp Sus Don &amp; Pub C</v>
          </cell>
          <cell r="C170" t="str">
            <v>2 ASSETS</v>
          </cell>
          <cell r="D170" t="str">
            <v>1 NC Assets</v>
          </cell>
          <cell r="E170">
            <v>4200</v>
          </cell>
          <cell r="F170" t="str">
            <v>Prop, Plant &amp; Equip</v>
          </cell>
        </row>
        <row r="171">
          <cell r="A171">
            <v>4237</v>
          </cell>
          <cell r="B171" t="str">
            <v>Capital Suspense G</v>
          </cell>
          <cell r="C171" t="str">
            <v>2 ASSETS</v>
          </cell>
          <cell r="D171" t="str">
            <v>1 NC Assets</v>
          </cell>
          <cell r="E171">
            <v>4200</v>
          </cell>
          <cell r="F171" t="str">
            <v>Prop, Plant &amp; Equip</v>
          </cell>
        </row>
        <row r="172">
          <cell r="A172">
            <v>4238</v>
          </cell>
          <cell r="B172" t="str">
            <v>Capital Suspense L</v>
          </cell>
          <cell r="C172" t="str">
            <v>2 ASSETS</v>
          </cell>
          <cell r="D172" t="str">
            <v>1 NC Assets</v>
          </cell>
          <cell r="E172">
            <v>4200</v>
          </cell>
          <cell r="F172" t="str">
            <v>Prop, Plant &amp; Equip</v>
          </cell>
        </row>
        <row r="173">
          <cell r="A173">
            <v>4239</v>
          </cell>
          <cell r="B173" t="str">
            <v>Depreciation</v>
          </cell>
          <cell r="C173" t="str">
            <v>2 ASSETS</v>
          </cell>
          <cell r="D173" t="str">
            <v>1 NC Assets</v>
          </cell>
          <cell r="E173">
            <v>4200</v>
          </cell>
          <cell r="F173" t="str">
            <v>Prop, Plant &amp; Equip</v>
          </cell>
        </row>
        <row r="174">
          <cell r="A174">
            <v>4240</v>
          </cell>
          <cell r="B174" t="str">
            <v>Water</v>
          </cell>
          <cell r="C174" t="str">
            <v>2 ASSETS</v>
          </cell>
          <cell r="D174" t="str">
            <v>1 NC Assets</v>
          </cell>
          <cell r="E174">
            <v>4200</v>
          </cell>
          <cell r="F174" t="str">
            <v>Prop, Plant &amp; Equip</v>
          </cell>
        </row>
        <row r="175">
          <cell r="A175">
            <v>4241</v>
          </cell>
          <cell r="B175" t="str">
            <v>Infrastructure</v>
          </cell>
          <cell r="C175" t="str">
            <v>2 ASSETS</v>
          </cell>
          <cell r="D175" t="str">
            <v>1 NC Assets</v>
          </cell>
          <cell r="E175">
            <v>4200</v>
          </cell>
          <cell r="F175" t="str">
            <v>Prop, Plant &amp; Equip</v>
          </cell>
        </row>
        <row r="176">
          <cell r="A176">
            <v>4242</v>
          </cell>
          <cell r="B176" t="str">
            <v>Land &amp; Buildings</v>
          </cell>
          <cell r="C176" t="str">
            <v>2 ASSETS</v>
          </cell>
          <cell r="D176" t="str">
            <v>1 NC Assets</v>
          </cell>
          <cell r="E176">
            <v>4200</v>
          </cell>
          <cell r="F176" t="str">
            <v>Prop, Plant &amp; Equip</v>
          </cell>
        </row>
        <row r="177">
          <cell r="A177">
            <v>4243</v>
          </cell>
          <cell r="B177" t="str">
            <v>Investment</v>
          </cell>
          <cell r="C177" t="str">
            <v>2 ASSETS</v>
          </cell>
          <cell r="D177" t="str">
            <v>1 NC Assets</v>
          </cell>
          <cell r="E177">
            <v>4200</v>
          </cell>
          <cell r="F177" t="str">
            <v>Prop, Plant &amp; Equip</v>
          </cell>
        </row>
        <row r="178">
          <cell r="A178">
            <v>4244</v>
          </cell>
          <cell r="B178" t="str">
            <v>Other</v>
          </cell>
          <cell r="C178" t="str">
            <v>2 ASSETS</v>
          </cell>
          <cell r="D178" t="str">
            <v>1 NC Assets</v>
          </cell>
          <cell r="E178">
            <v>4200</v>
          </cell>
          <cell r="F178" t="str">
            <v>Prop, Plant &amp; Equip</v>
          </cell>
        </row>
        <row r="179">
          <cell r="A179">
            <v>4245</v>
          </cell>
          <cell r="B179" t="str">
            <v>Community</v>
          </cell>
          <cell r="C179" t="str">
            <v>2 ASSETS</v>
          </cell>
          <cell r="D179" t="str">
            <v>1 NC Assets</v>
          </cell>
          <cell r="E179">
            <v>4200</v>
          </cell>
          <cell r="F179" t="str">
            <v>Prop, Plant &amp; Equip</v>
          </cell>
        </row>
        <row r="180">
          <cell r="A180">
            <v>4246</v>
          </cell>
          <cell r="B180" t="str">
            <v>Cap Sus Don &amp; Pub C</v>
          </cell>
          <cell r="C180" t="str">
            <v>2 ASSETS</v>
          </cell>
          <cell r="D180" t="str">
            <v>1 NC Assets</v>
          </cell>
          <cell r="E180">
            <v>4200</v>
          </cell>
          <cell r="F180" t="str">
            <v>Prop, Plant &amp; Equip</v>
          </cell>
        </row>
        <row r="181">
          <cell r="A181">
            <v>4247</v>
          </cell>
          <cell r="B181" t="str">
            <v>Capital Suspense G</v>
          </cell>
          <cell r="C181" t="str">
            <v>2 ASSETS</v>
          </cell>
          <cell r="D181" t="str">
            <v>1 NC Assets</v>
          </cell>
          <cell r="E181">
            <v>4200</v>
          </cell>
          <cell r="F181" t="str">
            <v>Prop, Plant &amp; Equip</v>
          </cell>
        </row>
        <row r="182">
          <cell r="A182">
            <v>4248</v>
          </cell>
          <cell r="B182" t="str">
            <v>Capital Suspense L</v>
          </cell>
          <cell r="C182" t="str">
            <v>2 ASSETS</v>
          </cell>
          <cell r="D182" t="str">
            <v>1 NC Assets</v>
          </cell>
          <cell r="E182">
            <v>4200</v>
          </cell>
          <cell r="F182" t="str">
            <v>Prop, Plant &amp; Equip</v>
          </cell>
        </row>
        <row r="183">
          <cell r="A183">
            <v>4249</v>
          </cell>
          <cell r="B183" t="str">
            <v>Depreciation</v>
          </cell>
          <cell r="C183" t="str">
            <v>2 ASSETS</v>
          </cell>
          <cell r="D183" t="str">
            <v>1 NC Assets</v>
          </cell>
          <cell r="E183">
            <v>4200</v>
          </cell>
          <cell r="F183" t="str">
            <v>Prop, Plant &amp; Equip</v>
          </cell>
        </row>
        <row r="184">
          <cell r="A184">
            <v>4260</v>
          </cell>
          <cell r="B184" t="str">
            <v>Housing</v>
          </cell>
          <cell r="C184" t="str">
            <v>2 ASSETS</v>
          </cell>
          <cell r="D184" t="str">
            <v>1 NC Assets</v>
          </cell>
          <cell r="E184">
            <v>4200</v>
          </cell>
          <cell r="F184" t="str">
            <v>Prop, Plant &amp; Equip</v>
          </cell>
        </row>
        <row r="185">
          <cell r="A185">
            <v>4261</v>
          </cell>
          <cell r="B185" t="str">
            <v>Infrastructure</v>
          </cell>
          <cell r="C185" t="str">
            <v>2 ASSETS</v>
          </cell>
          <cell r="D185" t="str">
            <v>1 NC Assets</v>
          </cell>
          <cell r="E185">
            <v>4200</v>
          </cell>
          <cell r="F185" t="str">
            <v>Prop, Plant &amp; Equip</v>
          </cell>
        </row>
        <row r="186">
          <cell r="A186">
            <v>4262</v>
          </cell>
          <cell r="B186" t="str">
            <v>Land &amp; Building</v>
          </cell>
          <cell r="C186" t="str">
            <v>2 ASSETS</v>
          </cell>
          <cell r="D186" t="str">
            <v>1 NC Assets</v>
          </cell>
          <cell r="E186">
            <v>4200</v>
          </cell>
          <cell r="F186" t="str">
            <v>Prop, Plant &amp; Equip</v>
          </cell>
        </row>
        <row r="187">
          <cell r="A187">
            <v>4263</v>
          </cell>
          <cell r="B187" t="str">
            <v>Investment</v>
          </cell>
          <cell r="C187" t="str">
            <v>2 ASSETS</v>
          </cell>
          <cell r="D187" t="str">
            <v>1 NC Assets</v>
          </cell>
          <cell r="E187">
            <v>4200</v>
          </cell>
          <cell r="F187" t="str">
            <v>Prop, Plant &amp; Equip</v>
          </cell>
        </row>
        <row r="188">
          <cell r="A188">
            <v>4264</v>
          </cell>
          <cell r="B188" t="str">
            <v>Other</v>
          </cell>
          <cell r="C188" t="str">
            <v>2 ASSETS</v>
          </cell>
          <cell r="D188" t="str">
            <v>1 NC Assets</v>
          </cell>
          <cell r="E188">
            <v>4200</v>
          </cell>
          <cell r="F188" t="str">
            <v>Prop, Plant &amp; Equip</v>
          </cell>
        </row>
        <row r="189">
          <cell r="A189">
            <v>4265</v>
          </cell>
          <cell r="B189" t="str">
            <v>Community</v>
          </cell>
          <cell r="C189" t="str">
            <v>2 ASSETS</v>
          </cell>
          <cell r="D189" t="str">
            <v>1 NC Assets</v>
          </cell>
          <cell r="E189">
            <v>4200</v>
          </cell>
          <cell r="F189" t="str">
            <v>Prop, Plant &amp; Equip</v>
          </cell>
        </row>
        <row r="190">
          <cell r="A190">
            <v>4266</v>
          </cell>
          <cell r="B190" t="str">
            <v>Cap Sus Don &amp; Pub C</v>
          </cell>
          <cell r="C190" t="str">
            <v>2 ASSETS</v>
          </cell>
          <cell r="D190" t="str">
            <v>1 NC Assets</v>
          </cell>
          <cell r="E190">
            <v>4200</v>
          </cell>
          <cell r="F190" t="str">
            <v>Prop, Plant &amp; Equip</v>
          </cell>
        </row>
        <row r="191">
          <cell r="A191">
            <v>4267</v>
          </cell>
          <cell r="B191" t="str">
            <v>Capital Suspense G</v>
          </cell>
          <cell r="C191" t="str">
            <v>2 ASSETS</v>
          </cell>
          <cell r="D191" t="str">
            <v>1 NC Assets</v>
          </cell>
          <cell r="E191">
            <v>4200</v>
          </cell>
          <cell r="F191" t="str">
            <v>Prop, Plant &amp; Equip</v>
          </cell>
        </row>
        <row r="192">
          <cell r="A192">
            <v>4268</v>
          </cell>
          <cell r="B192" t="str">
            <v>Capital Suspense L</v>
          </cell>
          <cell r="C192" t="str">
            <v>2 ASSETS</v>
          </cell>
          <cell r="D192" t="str">
            <v>1 NC Assets</v>
          </cell>
          <cell r="E192">
            <v>4200</v>
          </cell>
          <cell r="F192" t="str">
            <v>Prop, Plant &amp; Equip</v>
          </cell>
        </row>
        <row r="193">
          <cell r="A193">
            <v>4269</v>
          </cell>
          <cell r="B193" t="str">
            <v>Depreciation</v>
          </cell>
          <cell r="C193" t="str">
            <v>2 ASSETS</v>
          </cell>
          <cell r="D193" t="str">
            <v>1 NC Assets</v>
          </cell>
          <cell r="E193">
            <v>4200</v>
          </cell>
          <cell r="F193" t="str">
            <v>Prop, Plant &amp; Equip</v>
          </cell>
        </row>
        <row r="194">
          <cell r="A194">
            <v>4298</v>
          </cell>
          <cell r="B194" t="str">
            <v>ST PPE</v>
          </cell>
          <cell r="C194" t="str">
            <v>2 ASSETS</v>
          </cell>
          <cell r="D194" t="str">
            <v>1 NC Assets</v>
          </cell>
          <cell r="E194">
            <v>4200</v>
          </cell>
          <cell r="F194" t="str">
            <v>Prop, Plant &amp; Equip</v>
          </cell>
        </row>
        <row r="195">
          <cell r="A195">
            <v>4299</v>
          </cell>
          <cell r="B195">
            <v>0</v>
          </cell>
          <cell r="C195" t="str">
            <v>2 ASSETS</v>
          </cell>
          <cell r="D195" t="str">
            <v>1 NC Assets</v>
          </cell>
        </row>
        <row r="196">
          <cell r="A196">
            <v>4300</v>
          </cell>
          <cell r="B196" t="str">
            <v>Investment Property</v>
          </cell>
          <cell r="C196" t="str">
            <v>2 ASSETS</v>
          </cell>
          <cell r="D196" t="str">
            <v>1 NC Assets</v>
          </cell>
          <cell r="E196">
            <v>4300</v>
          </cell>
          <cell r="F196" t="str">
            <v>Investment Property</v>
          </cell>
        </row>
        <row r="197">
          <cell r="A197">
            <v>4310</v>
          </cell>
          <cell r="B197" t="str">
            <v>Cost</v>
          </cell>
          <cell r="C197" t="str">
            <v>2 ASSETS</v>
          </cell>
          <cell r="D197" t="str">
            <v>1 NC Assets</v>
          </cell>
          <cell r="E197">
            <v>4300</v>
          </cell>
          <cell r="F197" t="str">
            <v>Investment Property</v>
          </cell>
        </row>
        <row r="198">
          <cell r="A198">
            <v>4320</v>
          </cell>
          <cell r="B198" t="str">
            <v>Depreciation</v>
          </cell>
          <cell r="C198" t="str">
            <v>2 ASSETS</v>
          </cell>
          <cell r="D198" t="str">
            <v>1 NC Assets</v>
          </cell>
          <cell r="E198">
            <v>4300</v>
          </cell>
          <cell r="F198" t="str">
            <v>Investment Property</v>
          </cell>
        </row>
        <row r="199">
          <cell r="A199">
            <v>4378</v>
          </cell>
          <cell r="B199" t="str">
            <v>ST Investment Prop</v>
          </cell>
          <cell r="C199" t="str">
            <v>2 ASSETS</v>
          </cell>
          <cell r="D199" t="str">
            <v>1 NC Assets</v>
          </cell>
          <cell r="E199">
            <v>4300</v>
          </cell>
          <cell r="F199" t="str">
            <v>Investment Property</v>
          </cell>
        </row>
        <row r="200">
          <cell r="A200">
            <v>4379</v>
          </cell>
          <cell r="B200">
            <v>0</v>
          </cell>
          <cell r="C200" t="str">
            <v>2 ASSETS</v>
          </cell>
          <cell r="D200" t="str">
            <v>1 NC Assets</v>
          </cell>
        </row>
        <row r="201">
          <cell r="A201">
            <v>4380</v>
          </cell>
          <cell r="B201" t="str">
            <v>Non-Current Assets Held</v>
          </cell>
          <cell r="C201" t="str">
            <v>2 ASSETS</v>
          </cell>
          <cell r="D201" t="str">
            <v>1 NC Assets</v>
          </cell>
          <cell r="E201">
            <v>4380</v>
          </cell>
          <cell r="F201" t="str">
            <v>Non-Current Held for Sale</v>
          </cell>
        </row>
        <row r="202">
          <cell r="A202">
            <v>4381</v>
          </cell>
          <cell r="B202" t="str">
            <v>ST Held for Sale</v>
          </cell>
          <cell r="C202" t="str">
            <v>2 ASSETS</v>
          </cell>
          <cell r="D202" t="str">
            <v>1 NC Assets</v>
          </cell>
          <cell r="E202">
            <v>4380</v>
          </cell>
          <cell r="F202" t="str">
            <v>Non-Current Held for Sale</v>
          </cell>
        </row>
        <row r="203">
          <cell r="A203">
            <v>4399</v>
          </cell>
          <cell r="C203" t="str">
            <v>2 ASSETS</v>
          </cell>
          <cell r="D203" t="str">
            <v>1 NC Assets</v>
          </cell>
        </row>
        <row r="204">
          <cell r="A204">
            <v>4400</v>
          </cell>
          <cell r="B204" t="str">
            <v>Investments</v>
          </cell>
          <cell r="C204" t="str">
            <v>2 ASSETS</v>
          </cell>
          <cell r="D204" t="str">
            <v>1 NC Assets</v>
          </cell>
          <cell r="E204">
            <v>4400</v>
          </cell>
          <cell r="F204" t="str">
            <v>Investments</v>
          </cell>
        </row>
        <row r="205">
          <cell r="A205">
            <v>4410</v>
          </cell>
          <cell r="B205" t="str">
            <v>Rate &amp; General</v>
          </cell>
          <cell r="C205" t="str">
            <v>2 ASSETS</v>
          </cell>
          <cell r="D205" t="str">
            <v>1 NC Assets</v>
          </cell>
          <cell r="E205">
            <v>4400</v>
          </cell>
          <cell r="F205" t="str">
            <v>Investments</v>
          </cell>
        </row>
        <row r="206">
          <cell r="A206">
            <v>4498</v>
          </cell>
          <cell r="B206" t="str">
            <v>ST Investments</v>
          </cell>
          <cell r="C206" t="str">
            <v>2 ASSETS</v>
          </cell>
          <cell r="D206" t="str">
            <v>1 NC Assets</v>
          </cell>
          <cell r="E206">
            <v>4400</v>
          </cell>
          <cell r="F206" t="str">
            <v>Investments</v>
          </cell>
        </row>
        <row r="207">
          <cell r="A207">
            <v>4499</v>
          </cell>
          <cell r="B207">
            <v>0</v>
          </cell>
          <cell r="C207" t="str">
            <v>2 ASSETS</v>
          </cell>
          <cell r="D207" t="str">
            <v>1 NC Assets</v>
          </cell>
        </row>
        <row r="208">
          <cell r="A208">
            <v>4500</v>
          </cell>
          <cell r="B208" t="str">
            <v>Long Term Rec</v>
          </cell>
          <cell r="C208" t="str">
            <v>2 ASSETS</v>
          </cell>
          <cell r="D208" t="str">
            <v>1 NC Assets</v>
          </cell>
          <cell r="E208">
            <v>4500</v>
          </cell>
          <cell r="F208" t="str">
            <v>Long Term Rec</v>
          </cell>
        </row>
        <row r="209">
          <cell r="A209">
            <v>4510</v>
          </cell>
          <cell r="B209" t="str">
            <v>Rate &amp; General</v>
          </cell>
          <cell r="C209" t="str">
            <v>2 ASSETS</v>
          </cell>
          <cell r="D209" t="str">
            <v>1 NC Assets</v>
          </cell>
          <cell r="E209">
            <v>4500</v>
          </cell>
          <cell r="F209" t="str">
            <v>Long Term Rec</v>
          </cell>
        </row>
        <row r="210">
          <cell r="A210">
            <v>4519</v>
          </cell>
          <cell r="B210" t="str">
            <v>Prov for Bad Debt</v>
          </cell>
          <cell r="C210" t="str">
            <v>2 ASSETS</v>
          </cell>
          <cell r="D210" t="str">
            <v>1 NC Assets</v>
          </cell>
          <cell r="E210">
            <v>4500</v>
          </cell>
          <cell r="F210" t="str">
            <v>Long Term Rec</v>
          </cell>
        </row>
        <row r="211">
          <cell r="A211">
            <v>4560</v>
          </cell>
          <cell r="B211" t="str">
            <v>Housing</v>
          </cell>
          <cell r="C211" t="str">
            <v>2 ASSETS</v>
          </cell>
          <cell r="D211" t="str">
            <v>1 NC Assets</v>
          </cell>
          <cell r="E211">
            <v>4500</v>
          </cell>
          <cell r="F211" t="str">
            <v>Long Term Rec</v>
          </cell>
        </row>
        <row r="212">
          <cell r="A212">
            <v>4569</v>
          </cell>
          <cell r="B212" t="str">
            <v>Prov for Bad Debt</v>
          </cell>
          <cell r="C212" t="str">
            <v>2 ASSETS</v>
          </cell>
          <cell r="D212" t="str">
            <v>1 NC Assets</v>
          </cell>
          <cell r="E212">
            <v>4500</v>
          </cell>
          <cell r="F212" t="str">
            <v>Long Term Rec</v>
          </cell>
        </row>
        <row r="213">
          <cell r="A213">
            <v>4598</v>
          </cell>
          <cell r="B213" t="str">
            <v>ST Long Term Rec</v>
          </cell>
          <cell r="C213" t="str">
            <v>2 ASSETS</v>
          </cell>
          <cell r="D213" t="str">
            <v>1 NC Assets</v>
          </cell>
          <cell r="E213">
            <v>4500</v>
          </cell>
          <cell r="F213" t="str">
            <v>Long Term Rec</v>
          </cell>
        </row>
        <row r="214">
          <cell r="A214">
            <v>4599</v>
          </cell>
          <cell r="B214">
            <v>0</v>
          </cell>
          <cell r="C214" t="str">
            <v>2 ASSETS</v>
          </cell>
          <cell r="D214" t="str">
            <v>1 NC Assets</v>
          </cell>
        </row>
        <row r="215">
          <cell r="A215">
            <v>5100</v>
          </cell>
          <cell r="B215" t="str">
            <v>Inventory</v>
          </cell>
          <cell r="C215" t="str">
            <v>2 ASSETS</v>
          </cell>
          <cell r="D215" t="str">
            <v>2 C Assets</v>
          </cell>
          <cell r="E215">
            <v>5100</v>
          </cell>
          <cell r="F215" t="str">
            <v>Inventory</v>
          </cell>
        </row>
        <row r="216">
          <cell r="A216">
            <v>5110</v>
          </cell>
          <cell r="B216" t="str">
            <v>Rate &amp; General</v>
          </cell>
          <cell r="C216" t="str">
            <v>2 ASSETS</v>
          </cell>
          <cell r="D216" t="str">
            <v>2 C Assets</v>
          </cell>
          <cell r="E216">
            <v>5100</v>
          </cell>
          <cell r="F216" t="str">
            <v>Inventory</v>
          </cell>
        </row>
        <row r="217">
          <cell r="A217">
            <v>5120</v>
          </cell>
          <cell r="B217" t="str">
            <v>Sewerage</v>
          </cell>
          <cell r="C217" t="str">
            <v>2 ASSETS</v>
          </cell>
          <cell r="D217" t="str">
            <v>2 C Assets</v>
          </cell>
          <cell r="E217">
            <v>5100</v>
          </cell>
          <cell r="F217" t="str">
            <v>Inventory</v>
          </cell>
        </row>
        <row r="218">
          <cell r="A218">
            <v>5130</v>
          </cell>
          <cell r="B218" t="str">
            <v>Electricity</v>
          </cell>
          <cell r="C218" t="str">
            <v>2 ASSETS</v>
          </cell>
          <cell r="D218" t="str">
            <v>2 C Assets</v>
          </cell>
          <cell r="E218">
            <v>5100</v>
          </cell>
          <cell r="F218" t="str">
            <v>Inventory</v>
          </cell>
        </row>
        <row r="219">
          <cell r="A219">
            <v>5140</v>
          </cell>
          <cell r="B219" t="str">
            <v>Water</v>
          </cell>
          <cell r="C219" t="str">
            <v>2 ASSETS</v>
          </cell>
          <cell r="D219" t="str">
            <v>2 C Assets</v>
          </cell>
          <cell r="E219">
            <v>5100</v>
          </cell>
          <cell r="F219" t="str">
            <v>Inventory</v>
          </cell>
        </row>
        <row r="220">
          <cell r="A220">
            <v>5198</v>
          </cell>
          <cell r="B220" t="str">
            <v>ST Inventory</v>
          </cell>
          <cell r="C220" t="str">
            <v>2 ASSETS</v>
          </cell>
          <cell r="D220" t="str">
            <v>2 C Assets</v>
          </cell>
          <cell r="E220">
            <v>5100</v>
          </cell>
          <cell r="F220" t="str">
            <v>Inventory</v>
          </cell>
        </row>
        <row r="221">
          <cell r="A221">
            <v>5199</v>
          </cell>
          <cell r="B221">
            <v>0</v>
          </cell>
          <cell r="C221" t="str">
            <v>2 ASSETS</v>
          </cell>
          <cell r="D221" t="str">
            <v>2 C Assets</v>
          </cell>
        </row>
        <row r="222">
          <cell r="A222">
            <v>5200</v>
          </cell>
          <cell r="B222" t="str">
            <v>Exchange Receivables</v>
          </cell>
          <cell r="C222" t="str">
            <v>2 ASSETS</v>
          </cell>
          <cell r="D222" t="str">
            <v>2 C Assets</v>
          </cell>
          <cell r="E222">
            <v>5200</v>
          </cell>
          <cell r="F222" t="str">
            <v>Exchange Receivables</v>
          </cell>
        </row>
        <row r="223">
          <cell r="A223">
            <v>5210</v>
          </cell>
          <cell r="B223" t="str">
            <v>Rate &amp; General</v>
          </cell>
          <cell r="C223" t="str">
            <v>2 ASSETS</v>
          </cell>
          <cell r="D223" t="str">
            <v>2 C Assets</v>
          </cell>
          <cell r="E223">
            <v>5200</v>
          </cell>
          <cell r="F223" t="str">
            <v>Exchange Receivables</v>
          </cell>
        </row>
        <row r="224">
          <cell r="A224">
            <v>5211</v>
          </cell>
          <cell r="B224" t="str">
            <v>Consumer Debtors</v>
          </cell>
          <cell r="C224" t="str">
            <v>2 ASSETS</v>
          </cell>
          <cell r="D224" t="str">
            <v>2 C Assets</v>
          </cell>
          <cell r="E224">
            <v>5200</v>
          </cell>
          <cell r="F224" t="str">
            <v>Exchange Receivables</v>
          </cell>
        </row>
        <row r="225">
          <cell r="A225">
            <v>5212</v>
          </cell>
          <cell r="B225" t="str">
            <v>Sundry Debtors</v>
          </cell>
          <cell r="C225" t="str">
            <v>2 ASSETS</v>
          </cell>
          <cell r="D225" t="str">
            <v>2 C Assets</v>
          </cell>
          <cell r="E225">
            <v>5200</v>
          </cell>
          <cell r="F225" t="str">
            <v>Exchange Receivables</v>
          </cell>
        </row>
        <row r="226">
          <cell r="A226">
            <v>5213</v>
          </cell>
          <cell r="B226" t="str">
            <v>Payments in Advance</v>
          </cell>
          <cell r="C226" t="str">
            <v>2 ASSETS</v>
          </cell>
          <cell r="D226" t="str">
            <v>2 C Assets</v>
          </cell>
          <cell r="E226">
            <v>5200</v>
          </cell>
          <cell r="F226" t="str">
            <v>Exchange Receivables</v>
          </cell>
        </row>
        <row r="227">
          <cell r="A227">
            <v>5219</v>
          </cell>
          <cell r="B227" t="str">
            <v>Prov for Bad Debt</v>
          </cell>
          <cell r="C227" t="str">
            <v>2 ASSETS</v>
          </cell>
          <cell r="D227" t="str">
            <v>2 C Assets</v>
          </cell>
          <cell r="E227">
            <v>5200</v>
          </cell>
          <cell r="F227" t="str">
            <v>Exchange Receivables</v>
          </cell>
        </row>
        <row r="228">
          <cell r="A228">
            <v>5220</v>
          </cell>
          <cell r="B228" t="str">
            <v>Sewerage</v>
          </cell>
          <cell r="C228" t="str">
            <v>2 ASSETS</v>
          </cell>
          <cell r="D228" t="str">
            <v>2 C Assets</v>
          </cell>
          <cell r="E228">
            <v>5200</v>
          </cell>
          <cell r="F228" t="str">
            <v>Exchange Receivables</v>
          </cell>
        </row>
        <row r="229">
          <cell r="A229">
            <v>5221</v>
          </cell>
          <cell r="B229" t="str">
            <v>Consumer Debtors</v>
          </cell>
          <cell r="C229" t="str">
            <v>2 ASSETS</v>
          </cell>
          <cell r="D229" t="str">
            <v>2 C Assets</v>
          </cell>
          <cell r="E229">
            <v>5200</v>
          </cell>
          <cell r="F229" t="str">
            <v>Exchange Receivables</v>
          </cell>
        </row>
        <row r="230">
          <cell r="A230">
            <v>5222</v>
          </cell>
          <cell r="B230" t="str">
            <v>Sundry Debtors</v>
          </cell>
          <cell r="C230" t="str">
            <v>2 ASSETS</v>
          </cell>
          <cell r="D230" t="str">
            <v>2 C Assets</v>
          </cell>
          <cell r="E230">
            <v>5200</v>
          </cell>
          <cell r="F230" t="str">
            <v>Exchange Receivables</v>
          </cell>
        </row>
        <row r="231">
          <cell r="A231">
            <v>5223</v>
          </cell>
          <cell r="B231" t="str">
            <v>Payments in Advance</v>
          </cell>
          <cell r="C231" t="str">
            <v>2 ASSETS</v>
          </cell>
          <cell r="D231" t="str">
            <v>2 C Assets</v>
          </cell>
          <cell r="E231">
            <v>5200</v>
          </cell>
          <cell r="F231" t="str">
            <v>Exchange Receivables</v>
          </cell>
        </row>
        <row r="232">
          <cell r="A232">
            <v>5229</v>
          </cell>
          <cell r="B232" t="str">
            <v>Prov for Bad Debt</v>
          </cell>
          <cell r="C232" t="str">
            <v>2 ASSETS</v>
          </cell>
          <cell r="D232" t="str">
            <v>2 C Assets</v>
          </cell>
          <cell r="E232">
            <v>5200</v>
          </cell>
          <cell r="F232" t="str">
            <v>Exchange Receivables</v>
          </cell>
        </row>
        <row r="233">
          <cell r="A233">
            <v>5230</v>
          </cell>
          <cell r="B233" t="str">
            <v>Electricity</v>
          </cell>
          <cell r="C233" t="str">
            <v>2 ASSETS</v>
          </cell>
          <cell r="D233" t="str">
            <v>2 C Assets</v>
          </cell>
          <cell r="E233">
            <v>5200</v>
          </cell>
          <cell r="F233" t="str">
            <v>Exchange Receivables</v>
          </cell>
        </row>
        <row r="234">
          <cell r="A234">
            <v>5231</v>
          </cell>
          <cell r="B234" t="str">
            <v>Consumer Debtors</v>
          </cell>
          <cell r="C234" t="str">
            <v>2 ASSETS</v>
          </cell>
          <cell r="D234" t="str">
            <v>2 C Assets</v>
          </cell>
          <cell r="E234">
            <v>5200</v>
          </cell>
          <cell r="F234" t="str">
            <v>Exchange Receivables</v>
          </cell>
        </row>
        <row r="235">
          <cell r="A235">
            <v>5232</v>
          </cell>
          <cell r="B235" t="str">
            <v>Sundry Debtors</v>
          </cell>
          <cell r="C235" t="str">
            <v>2 ASSETS</v>
          </cell>
          <cell r="D235" t="str">
            <v>2 C Assets</v>
          </cell>
          <cell r="E235">
            <v>5200</v>
          </cell>
          <cell r="F235" t="str">
            <v>Exchange Receivables</v>
          </cell>
        </row>
        <row r="236">
          <cell r="A236">
            <v>5233</v>
          </cell>
          <cell r="B236" t="str">
            <v>Payments in Advance</v>
          </cell>
          <cell r="C236" t="str">
            <v>2 ASSETS</v>
          </cell>
          <cell r="D236" t="str">
            <v>2 C Assets</v>
          </cell>
          <cell r="E236">
            <v>5200</v>
          </cell>
          <cell r="F236" t="str">
            <v>Exchange Receivables</v>
          </cell>
        </row>
        <row r="237">
          <cell r="A237">
            <v>5239</v>
          </cell>
          <cell r="B237" t="str">
            <v>Prov for Bad Debt</v>
          </cell>
          <cell r="C237" t="str">
            <v>2 ASSETS</v>
          </cell>
          <cell r="D237" t="str">
            <v>2 C Assets</v>
          </cell>
          <cell r="E237">
            <v>5200</v>
          </cell>
          <cell r="F237" t="str">
            <v>Exchange Receivables</v>
          </cell>
        </row>
        <row r="238">
          <cell r="A238">
            <v>5240</v>
          </cell>
          <cell r="B238" t="str">
            <v>Water</v>
          </cell>
          <cell r="C238" t="str">
            <v>2 ASSETS</v>
          </cell>
          <cell r="D238" t="str">
            <v>2 C Assets</v>
          </cell>
          <cell r="E238">
            <v>5200</v>
          </cell>
          <cell r="F238" t="str">
            <v>Exchange Receivables</v>
          </cell>
        </row>
        <row r="239">
          <cell r="A239">
            <v>5241</v>
          </cell>
          <cell r="B239" t="str">
            <v>Consumer Debtors</v>
          </cell>
          <cell r="C239" t="str">
            <v>2 ASSETS</v>
          </cell>
          <cell r="D239" t="str">
            <v>2 C Assets</v>
          </cell>
          <cell r="E239">
            <v>5200</v>
          </cell>
          <cell r="F239" t="str">
            <v>Exchange Receivables</v>
          </cell>
        </row>
        <row r="240">
          <cell r="A240">
            <v>5242</v>
          </cell>
          <cell r="B240" t="str">
            <v>Sundry Debtors</v>
          </cell>
          <cell r="C240" t="str">
            <v>2 ASSETS</v>
          </cell>
          <cell r="D240" t="str">
            <v>2 C Assets</v>
          </cell>
          <cell r="E240">
            <v>5200</v>
          </cell>
          <cell r="F240" t="str">
            <v>Exchange Receivables</v>
          </cell>
        </row>
        <row r="241">
          <cell r="A241">
            <v>5243</v>
          </cell>
          <cell r="B241" t="str">
            <v>Payments in Advance</v>
          </cell>
          <cell r="C241" t="str">
            <v>2 ASSETS</v>
          </cell>
          <cell r="D241" t="str">
            <v>2 C Assets</v>
          </cell>
          <cell r="E241">
            <v>5200</v>
          </cell>
          <cell r="F241" t="str">
            <v>Exchange Receivables</v>
          </cell>
        </row>
        <row r="242">
          <cell r="A242">
            <v>5249</v>
          </cell>
          <cell r="B242" t="str">
            <v>Prov for Bad Debt</v>
          </cell>
          <cell r="C242" t="str">
            <v>2 ASSETS</v>
          </cell>
          <cell r="D242" t="str">
            <v>2 C Assets</v>
          </cell>
          <cell r="E242">
            <v>5200</v>
          </cell>
          <cell r="F242" t="str">
            <v>Exchange Receivables</v>
          </cell>
        </row>
        <row r="243">
          <cell r="A243">
            <v>5260</v>
          </cell>
          <cell r="B243" t="str">
            <v>Housing</v>
          </cell>
          <cell r="C243" t="str">
            <v>2 ASSETS</v>
          </cell>
          <cell r="D243" t="str">
            <v>2 C Assets</v>
          </cell>
          <cell r="E243">
            <v>5200</v>
          </cell>
          <cell r="F243" t="str">
            <v>Exchange Receivables</v>
          </cell>
        </row>
        <row r="244">
          <cell r="A244">
            <v>5261</v>
          </cell>
          <cell r="B244" t="str">
            <v>Consumer Debtors</v>
          </cell>
          <cell r="C244" t="str">
            <v>2 ASSETS</v>
          </cell>
          <cell r="D244" t="str">
            <v>2 C Assets</v>
          </cell>
          <cell r="E244">
            <v>5200</v>
          </cell>
          <cell r="F244" t="str">
            <v>Exchange Receivables</v>
          </cell>
        </row>
        <row r="245">
          <cell r="A245">
            <v>5262</v>
          </cell>
          <cell r="B245" t="str">
            <v>Sundry Debtors</v>
          </cell>
          <cell r="C245" t="str">
            <v>2 ASSETS</v>
          </cell>
          <cell r="D245" t="str">
            <v>2 C Assets</v>
          </cell>
          <cell r="E245">
            <v>5200</v>
          </cell>
          <cell r="F245" t="str">
            <v>Exchange Receivables</v>
          </cell>
        </row>
        <row r="246">
          <cell r="A246">
            <v>5263</v>
          </cell>
          <cell r="B246" t="str">
            <v>Payments in Advance</v>
          </cell>
          <cell r="C246" t="str">
            <v>2 ASSETS</v>
          </cell>
          <cell r="D246" t="str">
            <v>2 C Assets</v>
          </cell>
          <cell r="E246">
            <v>5200</v>
          </cell>
          <cell r="F246" t="str">
            <v>Exchange Receivables</v>
          </cell>
        </row>
        <row r="247">
          <cell r="A247">
            <v>5269</v>
          </cell>
          <cell r="B247" t="str">
            <v>Prov for Bad Debt</v>
          </cell>
          <cell r="C247" t="str">
            <v>2 ASSETS</v>
          </cell>
          <cell r="D247" t="str">
            <v>2 C Assets</v>
          </cell>
          <cell r="E247">
            <v>5200</v>
          </cell>
          <cell r="F247" t="str">
            <v>Exchange Receivables</v>
          </cell>
        </row>
        <row r="248">
          <cell r="A248">
            <v>5298</v>
          </cell>
          <cell r="B248" t="str">
            <v>ST Consumer Debtors</v>
          </cell>
          <cell r="C248" t="str">
            <v>2 ASSETS</v>
          </cell>
          <cell r="D248" t="str">
            <v>2 C Assets</v>
          </cell>
          <cell r="E248">
            <v>5200</v>
          </cell>
          <cell r="F248" t="str">
            <v>Exchange Receivables</v>
          </cell>
        </row>
        <row r="249">
          <cell r="A249">
            <v>5299</v>
          </cell>
          <cell r="B249">
            <v>0</v>
          </cell>
          <cell r="C249" t="str">
            <v>2 ASSETS</v>
          </cell>
          <cell r="D249" t="str">
            <v>2 C Assets</v>
          </cell>
        </row>
        <row r="250">
          <cell r="A250">
            <v>5300</v>
          </cell>
          <cell r="B250" t="str">
            <v>Non-Exchange Receive</v>
          </cell>
          <cell r="C250" t="str">
            <v>2 ASSETS</v>
          </cell>
          <cell r="D250" t="str">
            <v>2 C Assets</v>
          </cell>
          <cell r="E250">
            <v>5300</v>
          </cell>
          <cell r="F250" t="str">
            <v>Non-Exchange Receive</v>
          </cell>
        </row>
        <row r="251">
          <cell r="A251">
            <v>5310</v>
          </cell>
          <cell r="B251" t="str">
            <v>Rate &amp; General</v>
          </cell>
          <cell r="C251" t="str">
            <v>2 ASSETS</v>
          </cell>
          <cell r="D251" t="str">
            <v>2 C Assets</v>
          </cell>
          <cell r="E251">
            <v>5300</v>
          </cell>
          <cell r="F251" t="str">
            <v>Non-Exchange Receive</v>
          </cell>
        </row>
        <row r="252">
          <cell r="A252">
            <v>5311</v>
          </cell>
          <cell r="B252" t="str">
            <v>Payments in Advance</v>
          </cell>
          <cell r="C252" t="str">
            <v>2 ASSETS</v>
          </cell>
          <cell r="D252" t="str">
            <v>2 C Assets</v>
          </cell>
          <cell r="E252">
            <v>5300</v>
          </cell>
          <cell r="F252" t="str">
            <v>Non-Exchange Receive</v>
          </cell>
        </row>
        <row r="253">
          <cell r="A253">
            <v>5312</v>
          </cell>
          <cell r="B253" t="str">
            <v>Payments in Advance</v>
          </cell>
          <cell r="C253" t="str">
            <v>2 ASSETS</v>
          </cell>
          <cell r="D253" t="str">
            <v>2 C Assets</v>
          </cell>
          <cell r="E253">
            <v>5300</v>
          </cell>
          <cell r="F253" t="str">
            <v>Non-Exchange Receive</v>
          </cell>
        </row>
        <row r="254">
          <cell r="A254">
            <v>5313</v>
          </cell>
          <cell r="B254" t="str">
            <v>Sundry Debtors</v>
          </cell>
          <cell r="C254" t="str">
            <v>2 ASSETS</v>
          </cell>
          <cell r="D254" t="str">
            <v>2 C Assets</v>
          </cell>
          <cell r="E254">
            <v>5300</v>
          </cell>
          <cell r="F254" t="str">
            <v>Non-Exchange Receive</v>
          </cell>
        </row>
        <row r="255">
          <cell r="A255">
            <v>5314</v>
          </cell>
          <cell r="B255" t="str">
            <v>Gov Subs and Grants</v>
          </cell>
          <cell r="C255" t="str">
            <v>2 ASSETS</v>
          </cell>
          <cell r="D255" t="str">
            <v>2 C Assets</v>
          </cell>
          <cell r="E255">
            <v>5300</v>
          </cell>
          <cell r="F255" t="str">
            <v>Non-Exchange Receive</v>
          </cell>
        </row>
        <row r="256">
          <cell r="A256">
            <v>5319</v>
          </cell>
          <cell r="B256" t="str">
            <v>Prov for Bad Debt</v>
          </cell>
          <cell r="C256" t="str">
            <v>2 ASSETS</v>
          </cell>
          <cell r="D256" t="str">
            <v>2 C Assets</v>
          </cell>
          <cell r="E256">
            <v>5300</v>
          </cell>
          <cell r="F256" t="str">
            <v>Non-Exchange Receive</v>
          </cell>
        </row>
        <row r="257">
          <cell r="A257">
            <v>5320</v>
          </cell>
          <cell r="B257" t="str">
            <v>Sewerage</v>
          </cell>
          <cell r="C257" t="str">
            <v>2 ASSETS</v>
          </cell>
          <cell r="D257" t="str">
            <v>2 C Assets</v>
          </cell>
          <cell r="E257">
            <v>5300</v>
          </cell>
          <cell r="F257" t="str">
            <v>Non-Exchange Receive</v>
          </cell>
        </row>
        <row r="258">
          <cell r="A258">
            <v>5321</v>
          </cell>
          <cell r="B258" t="str">
            <v>Payments in Advance</v>
          </cell>
          <cell r="C258" t="str">
            <v>2 ASSETS</v>
          </cell>
          <cell r="D258" t="str">
            <v>2 C Assets</v>
          </cell>
          <cell r="E258">
            <v>5300</v>
          </cell>
          <cell r="F258" t="str">
            <v>Non-Exchange Receive</v>
          </cell>
        </row>
        <row r="259">
          <cell r="A259">
            <v>5324</v>
          </cell>
          <cell r="B259" t="str">
            <v>Gov Subs and Grants</v>
          </cell>
          <cell r="C259" t="str">
            <v>2 ASSETS</v>
          </cell>
          <cell r="D259" t="str">
            <v>2 C Assets</v>
          </cell>
          <cell r="E259">
            <v>5300</v>
          </cell>
          <cell r="F259" t="str">
            <v>Non-Exchange Receive</v>
          </cell>
        </row>
        <row r="260">
          <cell r="A260">
            <v>5330</v>
          </cell>
          <cell r="B260" t="str">
            <v>Electricity</v>
          </cell>
          <cell r="C260" t="str">
            <v>2 ASSETS</v>
          </cell>
          <cell r="D260" t="str">
            <v>2 C Assets</v>
          </cell>
          <cell r="E260">
            <v>5300</v>
          </cell>
          <cell r="F260" t="str">
            <v>Non-Exchange Receive</v>
          </cell>
        </row>
        <row r="261">
          <cell r="A261">
            <v>5331</v>
          </cell>
          <cell r="B261" t="str">
            <v>Payments in Advance</v>
          </cell>
          <cell r="C261" t="str">
            <v>2 ASSETS</v>
          </cell>
          <cell r="D261" t="str">
            <v>2 C Assets</v>
          </cell>
          <cell r="E261">
            <v>5300</v>
          </cell>
          <cell r="F261" t="str">
            <v>Non-Exchange Receive</v>
          </cell>
        </row>
        <row r="262">
          <cell r="A262">
            <v>5333</v>
          </cell>
          <cell r="B262" t="str">
            <v>Sundry Debtors</v>
          </cell>
          <cell r="C262" t="str">
            <v>2 ASSETS</v>
          </cell>
          <cell r="D262" t="str">
            <v>2 C Assets</v>
          </cell>
          <cell r="E262">
            <v>5300</v>
          </cell>
          <cell r="F262" t="str">
            <v>Non-Exchange Receive</v>
          </cell>
        </row>
        <row r="263">
          <cell r="A263">
            <v>5334</v>
          </cell>
          <cell r="B263" t="str">
            <v>Gov Subs and Grants</v>
          </cell>
          <cell r="C263" t="str">
            <v>2 ASSETS</v>
          </cell>
          <cell r="D263" t="str">
            <v>2 C Assets</v>
          </cell>
          <cell r="E263">
            <v>5300</v>
          </cell>
          <cell r="F263" t="str">
            <v>Non-Exchange Receive</v>
          </cell>
        </row>
        <row r="264">
          <cell r="A264">
            <v>5339</v>
          </cell>
          <cell r="B264" t="str">
            <v>Bad Debt Provision</v>
          </cell>
          <cell r="C264" t="str">
            <v>2 ASSETS</v>
          </cell>
          <cell r="D264" t="str">
            <v>2 C Assets</v>
          </cell>
          <cell r="E264">
            <v>5300</v>
          </cell>
          <cell r="F264" t="str">
            <v>Non-Exchange Receive</v>
          </cell>
        </row>
        <row r="265">
          <cell r="A265">
            <v>5340</v>
          </cell>
          <cell r="B265" t="str">
            <v>Water</v>
          </cell>
          <cell r="C265" t="str">
            <v>2 ASSETS</v>
          </cell>
          <cell r="D265" t="str">
            <v>2 C Assets</v>
          </cell>
          <cell r="E265">
            <v>5300</v>
          </cell>
          <cell r="F265" t="str">
            <v>Non-Exchange Receive</v>
          </cell>
        </row>
        <row r="266">
          <cell r="A266">
            <v>5341</v>
          </cell>
          <cell r="B266" t="str">
            <v>Payments In Advance</v>
          </cell>
          <cell r="C266" t="str">
            <v>2 ASSETS</v>
          </cell>
          <cell r="D266" t="str">
            <v>2 C Assets</v>
          </cell>
          <cell r="E266">
            <v>5300</v>
          </cell>
          <cell r="F266" t="str">
            <v>Non-Exchange Receive</v>
          </cell>
        </row>
        <row r="267">
          <cell r="A267">
            <v>5344</v>
          </cell>
          <cell r="B267" t="str">
            <v>Gov Subs and Grants</v>
          </cell>
          <cell r="C267" t="str">
            <v>2 ASSETS</v>
          </cell>
          <cell r="D267" t="str">
            <v>2 C Assets</v>
          </cell>
          <cell r="E267">
            <v>5300</v>
          </cell>
          <cell r="F267" t="str">
            <v>Non-Exchange Receive</v>
          </cell>
        </row>
        <row r="268">
          <cell r="A268">
            <v>5360</v>
          </cell>
          <cell r="B268" t="str">
            <v>Housing</v>
          </cell>
          <cell r="C268" t="str">
            <v>2 ASSETS</v>
          </cell>
          <cell r="D268" t="str">
            <v>2 C Assets</v>
          </cell>
          <cell r="E268">
            <v>5300</v>
          </cell>
          <cell r="F268" t="str">
            <v>Non-Exchange Receive</v>
          </cell>
        </row>
        <row r="269">
          <cell r="A269">
            <v>5361</v>
          </cell>
          <cell r="B269" t="str">
            <v>Payments in Advance</v>
          </cell>
          <cell r="C269" t="str">
            <v>2 ASSETS</v>
          </cell>
          <cell r="D269" t="str">
            <v>2 C Assets</v>
          </cell>
          <cell r="E269">
            <v>5300</v>
          </cell>
          <cell r="F269" t="str">
            <v>Non-Exchange Receive</v>
          </cell>
        </row>
        <row r="270">
          <cell r="A270">
            <v>5363</v>
          </cell>
          <cell r="B270" t="str">
            <v>Sundry Debtors</v>
          </cell>
          <cell r="C270" t="str">
            <v>2 ASSETS</v>
          </cell>
          <cell r="D270" t="str">
            <v>2 C Assets</v>
          </cell>
          <cell r="E270">
            <v>5300</v>
          </cell>
          <cell r="F270" t="str">
            <v>Non-Exchange Receive</v>
          </cell>
        </row>
        <row r="271">
          <cell r="A271">
            <v>5364</v>
          </cell>
          <cell r="B271" t="str">
            <v>Gov Subs and Grants</v>
          </cell>
          <cell r="C271" t="str">
            <v>2 ASSETS</v>
          </cell>
          <cell r="D271" t="str">
            <v>2 C Assets</v>
          </cell>
          <cell r="E271">
            <v>5300</v>
          </cell>
          <cell r="F271" t="str">
            <v>Non-Exchange Receive</v>
          </cell>
        </row>
        <row r="272">
          <cell r="A272">
            <v>5398</v>
          </cell>
          <cell r="B272" t="str">
            <v>ST Non-Exchange</v>
          </cell>
          <cell r="C272" t="str">
            <v>2 ASSETS</v>
          </cell>
          <cell r="D272" t="str">
            <v>2 C Assets</v>
          </cell>
          <cell r="E272">
            <v>5300</v>
          </cell>
          <cell r="F272" t="str">
            <v>Non-Exchange Receive</v>
          </cell>
        </row>
        <row r="273">
          <cell r="A273">
            <v>5399</v>
          </cell>
          <cell r="B273">
            <v>0</v>
          </cell>
          <cell r="C273" t="str">
            <v>2 ASSETS</v>
          </cell>
          <cell r="D273" t="str">
            <v>2 C Assets</v>
          </cell>
        </row>
        <row r="274">
          <cell r="A274">
            <v>5400</v>
          </cell>
          <cell r="B274" t="str">
            <v>Unpaid grants &amp; subs</v>
          </cell>
          <cell r="C274" t="str">
            <v>2 ASSETS</v>
          </cell>
          <cell r="D274" t="str">
            <v>2 C Assets</v>
          </cell>
          <cell r="E274">
            <v>5400</v>
          </cell>
          <cell r="F274" t="str">
            <v>Unpaid grants &amp; subs</v>
          </cell>
        </row>
        <row r="275">
          <cell r="A275">
            <v>5410</v>
          </cell>
          <cell r="B275" t="str">
            <v>Rate &amp; General</v>
          </cell>
          <cell r="C275" t="str">
            <v>2 ASSETS</v>
          </cell>
          <cell r="D275" t="str">
            <v>2 C Assets</v>
          </cell>
          <cell r="E275">
            <v>5400</v>
          </cell>
          <cell r="F275" t="str">
            <v>Unpaid grants &amp; subs</v>
          </cell>
        </row>
        <row r="276">
          <cell r="A276">
            <v>5420</v>
          </cell>
          <cell r="B276" t="str">
            <v>Sewerage</v>
          </cell>
          <cell r="C276" t="str">
            <v>2 ASSETS</v>
          </cell>
          <cell r="D276" t="str">
            <v>2 C Assets</v>
          </cell>
          <cell r="E276">
            <v>5400</v>
          </cell>
          <cell r="F276" t="str">
            <v>Unpaid grants &amp; subs</v>
          </cell>
        </row>
        <row r="277">
          <cell r="A277">
            <v>5430</v>
          </cell>
          <cell r="B277" t="str">
            <v>Electricity</v>
          </cell>
          <cell r="C277" t="str">
            <v>2 ASSETS</v>
          </cell>
          <cell r="D277" t="str">
            <v>2 C Assets</v>
          </cell>
          <cell r="E277">
            <v>5400</v>
          </cell>
          <cell r="F277" t="str">
            <v>Unpaid grants &amp; subs</v>
          </cell>
        </row>
        <row r="278">
          <cell r="A278">
            <v>5440</v>
          </cell>
          <cell r="B278" t="str">
            <v>Water</v>
          </cell>
          <cell r="C278" t="str">
            <v>2 ASSETS</v>
          </cell>
          <cell r="D278" t="str">
            <v>2 C Assets</v>
          </cell>
          <cell r="E278">
            <v>5400</v>
          </cell>
          <cell r="F278" t="str">
            <v>Unpaid grants &amp; subs</v>
          </cell>
        </row>
        <row r="279">
          <cell r="A279">
            <v>5460</v>
          </cell>
          <cell r="B279" t="str">
            <v>Housing</v>
          </cell>
          <cell r="C279" t="str">
            <v>2 ASSETS</v>
          </cell>
          <cell r="D279" t="str">
            <v>2 C Assets</v>
          </cell>
          <cell r="E279">
            <v>5400</v>
          </cell>
          <cell r="F279" t="str">
            <v>Unpaid grants &amp; subs</v>
          </cell>
        </row>
        <row r="280">
          <cell r="A280">
            <v>5498</v>
          </cell>
          <cell r="B280" t="str">
            <v>ST Unpaid Grants</v>
          </cell>
          <cell r="C280" t="str">
            <v>2 ASSETS</v>
          </cell>
          <cell r="D280" t="str">
            <v>2 C Assets</v>
          </cell>
          <cell r="E280">
            <v>5400</v>
          </cell>
          <cell r="F280" t="str">
            <v>Unpaid grants &amp; subs</v>
          </cell>
        </row>
        <row r="281">
          <cell r="A281">
            <v>5499</v>
          </cell>
          <cell r="C281" t="str">
            <v>2 ASSETS</v>
          </cell>
          <cell r="D281" t="str">
            <v>2 C Assets</v>
          </cell>
        </row>
        <row r="282">
          <cell r="A282">
            <v>5500</v>
          </cell>
          <cell r="B282" t="str">
            <v>S Term Invest Dep</v>
          </cell>
          <cell r="C282" t="str">
            <v>2 ASSETS</v>
          </cell>
          <cell r="D282" t="str">
            <v>2 C Assets</v>
          </cell>
          <cell r="E282">
            <v>5500</v>
          </cell>
          <cell r="F282" t="str">
            <v>S Term Invest Dep</v>
          </cell>
        </row>
        <row r="283">
          <cell r="A283">
            <v>5510</v>
          </cell>
          <cell r="B283" t="str">
            <v>Rate and General</v>
          </cell>
          <cell r="C283" t="str">
            <v>2 ASSETS</v>
          </cell>
          <cell r="D283" t="str">
            <v>2 C Assets</v>
          </cell>
          <cell r="E283">
            <v>5500</v>
          </cell>
          <cell r="F283" t="str">
            <v>S Term Invest Dep</v>
          </cell>
        </row>
        <row r="284">
          <cell r="A284">
            <v>5598</v>
          </cell>
          <cell r="B284" t="str">
            <v>ST S Term Inv Dep</v>
          </cell>
          <cell r="C284" t="str">
            <v>2 ASSETS</v>
          </cell>
          <cell r="D284" t="str">
            <v>2 C Assets</v>
          </cell>
          <cell r="E284">
            <v>5500</v>
          </cell>
          <cell r="F284" t="str">
            <v>S Term Invest Dep</v>
          </cell>
        </row>
        <row r="285">
          <cell r="A285">
            <v>5599</v>
          </cell>
          <cell r="B285">
            <v>0</v>
          </cell>
          <cell r="C285" t="str">
            <v>2 ASSETS</v>
          </cell>
          <cell r="D285" t="str">
            <v>2 C Assets</v>
          </cell>
        </row>
        <row r="286">
          <cell r="A286">
            <v>5600</v>
          </cell>
          <cell r="B286" t="str">
            <v>VAT</v>
          </cell>
          <cell r="C286" t="str">
            <v>2 ASSETS</v>
          </cell>
          <cell r="D286" t="str">
            <v>2 C Assets</v>
          </cell>
          <cell r="E286">
            <v>5600</v>
          </cell>
          <cell r="F286" t="str">
            <v>VAT</v>
          </cell>
        </row>
        <row r="287">
          <cell r="A287">
            <v>5698</v>
          </cell>
          <cell r="B287" t="str">
            <v>ST VAT</v>
          </cell>
          <cell r="C287" t="str">
            <v>2 ASSETS</v>
          </cell>
          <cell r="D287" t="str">
            <v>2 C Assets</v>
          </cell>
          <cell r="E287">
            <v>5600</v>
          </cell>
          <cell r="F287" t="str">
            <v>VAT</v>
          </cell>
        </row>
        <row r="288">
          <cell r="A288">
            <v>5699</v>
          </cell>
          <cell r="B288">
            <v>0</v>
          </cell>
          <cell r="C288" t="str">
            <v>2 ASSETS</v>
          </cell>
          <cell r="D288" t="str">
            <v>2 C Assets</v>
          </cell>
        </row>
        <row r="289">
          <cell r="A289">
            <v>5700</v>
          </cell>
          <cell r="B289" t="str">
            <v>Oper Lease Asset</v>
          </cell>
          <cell r="C289" t="str">
            <v>2 ASSETS</v>
          </cell>
          <cell r="D289" t="str">
            <v>2 C Assets</v>
          </cell>
          <cell r="E289">
            <v>5700</v>
          </cell>
          <cell r="F289" t="str">
            <v>Oper Lease Asset</v>
          </cell>
        </row>
        <row r="290">
          <cell r="A290">
            <v>5710</v>
          </cell>
          <cell r="B290" t="str">
            <v>Rates and General</v>
          </cell>
          <cell r="C290" t="str">
            <v>2 ASSETS</v>
          </cell>
          <cell r="D290" t="str">
            <v>2 C Assets</v>
          </cell>
          <cell r="E290">
            <v>5700</v>
          </cell>
          <cell r="F290" t="str">
            <v>Oper Lease Asset</v>
          </cell>
        </row>
        <row r="291">
          <cell r="A291">
            <v>5798</v>
          </cell>
          <cell r="B291" t="str">
            <v>ST Oper Lease Asset</v>
          </cell>
          <cell r="C291" t="str">
            <v>2 ASSETS</v>
          </cell>
          <cell r="D291" t="str">
            <v>2 C Assets</v>
          </cell>
          <cell r="E291">
            <v>5700</v>
          </cell>
          <cell r="F291" t="str">
            <v>Oper Lease Asset</v>
          </cell>
        </row>
        <row r="292">
          <cell r="A292">
            <v>5799</v>
          </cell>
          <cell r="B292">
            <v>0</v>
          </cell>
          <cell r="C292" t="str">
            <v>2 ASSETS</v>
          </cell>
          <cell r="D292" t="str">
            <v>2 C Assets</v>
          </cell>
        </row>
        <row r="293">
          <cell r="A293">
            <v>5800</v>
          </cell>
          <cell r="B293" t="str">
            <v>Bank Balances &amp; Cash</v>
          </cell>
          <cell r="C293" t="str">
            <v>2 ASSETS</v>
          </cell>
          <cell r="D293" t="str">
            <v>2 C Assets</v>
          </cell>
          <cell r="E293">
            <v>5800</v>
          </cell>
          <cell r="F293" t="str">
            <v>Bank Balances &amp; Cash</v>
          </cell>
        </row>
        <row r="294">
          <cell r="A294">
            <v>5801</v>
          </cell>
          <cell r="B294" t="str">
            <v>Wages Cash Control</v>
          </cell>
          <cell r="C294" t="str">
            <v>2 ASSETS</v>
          </cell>
          <cell r="D294" t="str">
            <v>2 C Assets</v>
          </cell>
          <cell r="E294">
            <v>5800</v>
          </cell>
          <cell r="F294" t="str">
            <v>Bank Balances &amp; Cash</v>
          </cell>
        </row>
        <row r="295">
          <cell r="A295">
            <v>5802</v>
          </cell>
          <cell r="B295" t="str">
            <v>Cash Control</v>
          </cell>
          <cell r="C295" t="str">
            <v>2 ASSETS</v>
          </cell>
          <cell r="D295" t="str">
            <v>2 C Assets</v>
          </cell>
          <cell r="E295">
            <v>5800</v>
          </cell>
          <cell r="F295" t="str">
            <v>Bank Balances &amp; Cash</v>
          </cell>
        </row>
        <row r="296">
          <cell r="A296">
            <v>5803</v>
          </cell>
          <cell r="B296" t="str">
            <v>Petty Cash</v>
          </cell>
          <cell r="C296" t="str">
            <v>2 ASSETS</v>
          </cell>
          <cell r="D296" t="str">
            <v>2 C Assets</v>
          </cell>
          <cell r="E296">
            <v>5800</v>
          </cell>
          <cell r="F296" t="str">
            <v>Bank Balances &amp; Cash</v>
          </cell>
        </row>
        <row r="297">
          <cell r="A297">
            <v>5898</v>
          </cell>
          <cell r="B297" t="str">
            <v>ST Bank And Cash</v>
          </cell>
          <cell r="C297" t="str">
            <v>2 ASSETS</v>
          </cell>
          <cell r="D297" t="str">
            <v>2 C Assets</v>
          </cell>
          <cell r="E297">
            <v>5800</v>
          </cell>
          <cell r="F297" t="str">
            <v>Bank Balances &amp; Cash</v>
          </cell>
        </row>
        <row r="298">
          <cell r="A298">
            <v>5899</v>
          </cell>
          <cell r="B298">
            <v>0</v>
          </cell>
          <cell r="C298" t="str">
            <v>2 ASSETS</v>
          </cell>
          <cell r="D298" t="str">
            <v>2 C Assets</v>
          </cell>
        </row>
        <row r="299">
          <cell r="A299">
            <v>9000</v>
          </cell>
          <cell r="B299" t="str">
            <v>Total Assets</v>
          </cell>
          <cell r="C299" t="str">
            <v>2 ASSETS</v>
          </cell>
          <cell r="D299" t="str">
            <v>2 C Assets</v>
          </cell>
        </row>
        <row r="300">
          <cell r="A300">
            <v>9500</v>
          </cell>
          <cell r="C300" t="str">
            <v>2 ASSETS</v>
          </cell>
          <cell r="D300" t="str">
            <v>2 C Assets</v>
          </cell>
        </row>
        <row r="301">
          <cell r="A301">
            <v>9999</v>
          </cell>
          <cell r="B301" t="str">
            <v>Used by Reports Only</v>
          </cell>
          <cell r="C301" t="str">
            <v>2 ASSETS</v>
          </cell>
          <cell r="D301" t="str">
            <v>2 C Assets</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Journals"/>
      <sheetName val="Main Ledger 2003"/>
      <sheetName val="Balansstaat"/>
      <sheetName val="Cashflow"/>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em (PROPOSED)"/>
      <sheetName val="Item"/>
      <sheetName val="5.Net Assets"/>
      <sheetName val="6.Project"/>
      <sheetName val="7.Regional Identifier"/>
      <sheetName val="Sheet1"/>
      <sheetName val="COMMENTS"/>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15">
          <cell r="Q15">
            <v>62511813.452960536</v>
          </cell>
        </row>
        <row r="16">
          <cell r="Q16">
            <v>22361572.370588809</v>
          </cell>
        </row>
        <row r="21">
          <cell r="Q21">
            <v>765318960.63458705</v>
          </cell>
        </row>
        <row r="22">
          <cell r="Q22">
            <v>319341119.38867843</v>
          </cell>
        </row>
        <row r="24">
          <cell r="Q24">
            <v>26273.199847581098</v>
          </cell>
        </row>
        <row r="25">
          <cell r="Q25">
            <v>34688.905388138061</v>
          </cell>
        </row>
        <row r="26">
          <cell r="Q26">
            <v>43993.081755986364</v>
          </cell>
        </row>
        <row r="27">
          <cell r="Q27">
            <v>16003.358867481098</v>
          </cell>
        </row>
        <row r="28">
          <cell r="Q28">
            <v>15959.122505110718</v>
          </cell>
        </row>
        <row r="29">
          <cell r="Q29">
            <v>21030.195636098775</v>
          </cell>
        </row>
        <row r="30">
          <cell r="Q30">
            <v>13661.669349518401</v>
          </cell>
        </row>
        <row r="31">
          <cell r="Q31">
            <v>4473866.991514843</v>
          </cell>
        </row>
        <row r="32">
          <cell r="Q32">
            <v>6827927.3718593353</v>
          </cell>
        </row>
        <row r="33">
          <cell r="Q33">
            <v>6476170.8196883928</v>
          </cell>
        </row>
        <row r="34">
          <cell r="Q34">
            <v>3148745.2654531379</v>
          </cell>
        </row>
        <row r="35">
          <cell r="Q35">
            <v>3740189.1553144054</v>
          </cell>
        </row>
        <row r="36">
          <cell r="Q36">
            <v>3290474.9111827151</v>
          </cell>
        </row>
        <row r="37">
          <cell r="Q37">
            <v>1206338.8119620541</v>
          </cell>
        </row>
        <row r="60">
          <cell r="Q60">
            <v>61321652.146573693</v>
          </cell>
        </row>
        <row r="61">
          <cell r="Q61">
            <v>21726832.481070731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Elecflex 1 less FDC"/>
      <sheetName val="Summary"/>
      <sheetName val="Sheet1"/>
      <sheetName val="Tariffs"/>
      <sheetName val="Rand projection"/>
      <sheetName val="Unit projection with losses"/>
      <sheetName val="Unit projection pre loss"/>
      <sheetName val="Eskom"/>
      <sheetName val="Sheet2"/>
      <sheetName val="Sheet3"/>
      <sheetName val="Sheet4"/>
    </sheetNames>
    <sheetDataSet>
      <sheetData sheetId="0"/>
      <sheetData sheetId="1"/>
      <sheetData sheetId="2"/>
      <sheetData sheetId="3"/>
      <sheetData sheetId="4"/>
      <sheetData sheetId="5">
        <row r="88">
          <cell r="E88">
            <v>91830169.811765403</v>
          </cell>
        </row>
      </sheetData>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
      <sheetName val="v5.1 Gains &amp; Losses"/>
      <sheetName val="V5.1 Revenue"/>
      <sheetName val="Expenditure"/>
    </sheetNames>
    <sheetDataSet>
      <sheetData sheetId="0" refreshError="1">
        <row r="1">
          <cell r="Q1" t="str">
            <v>NT Long Description</v>
          </cell>
          <cell r="R1" t="str">
            <v>W3</v>
          </cell>
          <cell r="S1" t="str">
            <v>W4</v>
          </cell>
          <cell r="T1" t="str">
            <v>W5</v>
          </cell>
          <cell r="U1" t="str">
            <v>W6</v>
          </cell>
          <cell r="V1" t="str">
            <v>SHORT DESCRIPTION</v>
          </cell>
        </row>
        <row r="2">
          <cell r="Q2" t="str">
            <v>Gains and Losses</v>
          </cell>
          <cell r="R2">
            <v>0</v>
          </cell>
          <cell r="U2">
            <v>0</v>
          </cell>
          <cell r="V2" t="str">
            <v>GAINS &amp; LOSSES</v>
          </cell>
        </row>
        <row r="3">
          <cell r="Q3" t="str">
            <v xml:space="preserve">Gains and Losses:  Actuarial </v>
          </cell>
          <cell r="R3">
            <v>0</v>
          </cell>
          <cell r="U3">
            <v>0</v>
          </cell>
          <cell r="V3" t="str">
            <v>ACTUARIAL</v>
          </cell>
        </row>
        <row r="4">
          <cell r="Q4" t="str">
            <v>Gains and Losses:  Actuarial Gains</v>
          </cell>
          <cell r="R4" t="str">
            <v>3</v>
          </cell>
          <cell r="S4" t="str">
            <v>01</v>
          </cell>
          <cell r="T4" t="str">
            <v>005</v>
          </cell>
          <cell r="U4" t="str">
            <v>0</v>
          </cell>
          <cell r="V4" t="str">
            <v>GAINS</v>
          </cell>
        </row>
        <row r="5">
          <cell r="Q5" t="str">
            <v>Gains and Losses:  Actuarial Losses</v>
          </cell>
          <cell r="R5" t="str">
            <v>3</v>
          </cell>
          <cell r="S5" t="str">
            <v>01</v>
          </cell>
          <cell r="T5" t="str">
            <v>010</v>
          </cell>
          <cell r="U5" t="str">
            <v>0</v>
          </cell>
          <cell r="V5" t="str">
            <v>LOSSES</v>
          </cell>
        </row>
        <row r="6">
          <cell r="Q6" t="str">
            <v>Gains and Losses:  Discontinued Operations and Disposals of Non-current Assets</v>
          </cell>
          <cell r="R6">
            <v>0</v>
          </cell>
          <cell r="U6">
            <v>0</v>
          </cell>
          <cell r="V6" t="str">
            <v>DISCOUN OPER &amp; DISPOSAL OF N-CUR ASSETS</v>
          </cell>
        </row>
        <row r="7">
          <cell r="Q7" t="str">
            <v>Gains and Losses:  Discontinued Operations and Disposals of Non-current Assets - Gains</v>
          </cell>
          <cell r="R7" t="str">
            <v>3</v>
          </cell>
          <cell r="S7" t="str">
            <v>11</v>
          </cell>
          <cell r="T7" t="str">
            <v>005</v>
          </cell>
          <cell r="U7" t="str">
            <v>0</v>
          </cell>
          <cell r="V7" t="str">
            <v>GAINS</v>
          </cell>
        </row>
        <row r="8">
          <cell r="Q8" t="str">
            <v>Gains and Losses:  Discontinued Operations and Disposals of Non-current Assets - Losses</v>
          </cell>
          <cell r="R8" t="str">
            <v>3</v>
          </cell>
          <cell r="S8" t="str">
            <v>11</v>
          </cell>
          <cell r="T8" t="str">
            <v>010</v>
          </cell>
          <cell r="U8" t="str">
            <v>0</v>
          </cell>
          <cell r="V8" t="str">
            <v>LOSSES</v>
          </cell>
        </row>
        <row r="9">
          <cell r="Q9" t="str">
            <v>Gains and Losses:  Disposal of Fixed and Intangible Assets</v>
          </cell>
          <cell r="R9">
            <v>0</v>
          </cell>
          <cell r="U9">
            <v>0</v>
          </cell>
          <cell r="V9" t="str">
            <v>DISPOSAL OF FIXED &amp; INTANGIBLE ASSETS</v>
          </cell>
        </row>
        <row r="10">
          <cell r="Q10" t="str">
            <v>Gains and Losses:  Disposal of Fixed and Intangible Assets - Gains</v>
          </cell>
          <cell r="R10" t="str">
            <v>3</v>
          </cell>
          <cell r="S10" t="str">
            <v>20</v>
          </cell>
          <cell r="T10" t="str">
            <v>005</v>
          </cell>
          <cell r="U10" t="str">
            <v>0</v>
          </cell>
          <cell r="V10" t="str">
            <v>FIXED &amp; INTANGIBLE ASSETS: GAINS</v>
          </cell>
        </row>
        <row r="11">
          <cell r="Q11" t="str">
            <v>Gains and Losses:  Disposal of Fixed and Intangible Assets - Losses</v>
          </cell>
          <cell r="R11" t="str">
            <v>3</v>
          </cell>
          <cell r="S11" t="str">
            <v>20</v>
          </cell>
          <cell r="T11" t="str">
            <v>010</v>
          </cell>
          <cell r="U11" t="str">
            <v>0</v>
          </cell>
          <cell r="V11" t="str">
            <v>FIXED &amp; INTANGIBLE ASSETS: LOSSES</v>
          </cell>
        </row>
        <row r="12">
          <cell r="Q12" t="str">
            <v>Gains and Losses:  Disposal of Fixed and Intangible Assets - Biological Assets</v>
          </cell>
          <cell r="R12">
            <v>0</v>
          </cell>
          <cell r="U12">
            <v>0</v>
          </cell>
          <cell r="V12" t="str">
            <v>BIOLOGICAL ASSETS</v>
          </cell>
        </row>
        <row r="13">
          <cell r="Q13" t="str">
            <v>Gains and Losses:  Disposal of Fixed and Intangible Assets - Biological Assets:  Gains</v>
          </cell>
          <cell r="R13" t="str">
            <v>3</v>
          </cell>
          <cell r="S13" t="str">
            <v>20</v>
          </cell>
          <cell r="T13" t="str">
            <v>015</v>
          </cell>
          <cell r="U13" t="str">
            <v>0</v>
          </cell>
          <cell r="V13" t="str">
            <v>BIOLOGICAL ASSETS - GAINS</v>
          </cell>
        </row>
        <row r="14">
          <cell r="Q14" t="str">
            <v>Gains and Losses:  Disposal of Fixed and Intangible Assets - Biological Assets:  Losses</v>
          </cell>
          <cell r="R14" t="str">
            <v>3</v>
          </cell>
          <cell r="S14" t="str">
            <v>20</v>
          </cell>
          <cell r="T14" t="str">
            <v>020</v>
          </cell>
          <cell r="U14" t="str">
            <v>0</v>
          </cell>
          <cell r="V14" t="str">
            <v>BIOLOGICAL ASSETS - LOSSES</v>
          </cell>
        </row>
        <row r="15">
          <cell r="Q15" t="str">
            <v>Gains and Losses:  Disposal of Fixed and Intangible Assets - Heritage Assets</v>
          </cell>
          <cell r="R15">
            <v>0</v>
          </cell>
          <cell r="U15">
            <v>0</v>
          </cell>
          <cell r="V15" t="str">
            <v>HERITAGE ASSETS</v>
          </cell>
        </row>
        <row r="16">
          <cell r="Q16" t="str">
            <v>Gains and Losses:  Disposal of Fixed and Intangible Assets - Heritage Assets:  Gains</v>
          </cell>
          <cell r="R16" t="str">
            <v>3</v>
          </cell>
          <cell r="S16" t="str">
            <v>20</v>
          </cell>
          <cell r="T16" t="str">
            <v>025</v>
          </cell>
          <cell r="U16" t="str">
            <v>0</v>
          </cell>
          <cell r="V16" t="str">
            <v>HERITAGE ASSETS - GAINS</v>
          </cell>
        </row>
        <row r="17">
          <cell r="Q17" t="str">
            <v>Gains and Losses:  Disposal of Fixed and Intangible Assets - Heritage Assets:  Losses</v>
          </cell>
          <cell r="R17" t="str">
            <v>3</v>
          </cell>
          <cell r="S17" t="str">
            <v>20</v>
          </cell>
          <cell r="T17" t="str">
            <v>030</v>
          </cell>
          <cell r="U17" t="str">
            <v>0</v>
          </cell>
          <cell r="V17" t="str">
            <v>HERITAGE ASSETS - LOSSES</v>
          </cell>
        </row>
        <row r="18">
          <cell r="Q18" t="str">
            <v>Gains and Losses:  Disposal of Fixed and Intangible Assets - Investment Property</v>
          </cell>
          <cell r="R18">
            <v>0</v>
          </cell>
          <cell r="U18">
            <v>0</v>
          </cell>
          <cell r="V18" t="str">
            <v>INVESTMENT PROPERTY</v>
          </cell>
        </row>
        <row r="19">
          <cell r="Q19" t="str">
            <v>Gains and Losses:  Disposal of Fixed and Intangible Assets - Investment Property - Gains</v>
          </cell>
          <cell r="R19" t="str">
            <v>3</v>
          </cell>
          <cell r="S19" t="str">
            <v>20</v>
          </cell>
          <cell r="T19" t="str">
            <v>035</v>
          </cell>
          <cell r="U19" t="str">
            <v>0</v>
          </cell>
          <cell r="V19" t="str">
            <v>INVESTMENT PROPERTY - GAINS</v>
          </cell>
        </row>
        <row r="20">
          <cell r="Q20" t="str">
            <v>Gains and Losses:  Disposal of Fixed and Intangible Assets - Investment Property - Losses</v>
          </cell>
          <cell r="R20" t="str">
            <v>3</v>
          </cell>
          <cell r="S20" t="str">
            <v>20</v>
          </cell>
          <cell r="T20" t="str">
            <v>040</v>
          </cell>
          <cell r="U20" t="str">
            <v>0</v>
          </cell>
          <cell r="V20" t="str">
            <v>INVESTMENT PROPERTY - LOSSES</v>
          </cell>
        </row>
        <row r="21">
          <cell r="Q21" t="str">
            <v>Gains and Losses:  Disposal of Fixed and Intangible Assets - Property, Plant and Equipment</v>
          </cell>
          <cell r="R21">
            <v>0</v>
          </cell>
          <cell r="U21">
            <v>0</v>
          </cell>
          <cell r="V21" t="str">
            <v>PROPERTY PLANT &amp; EQUIPMENT</v>
          </cell>
        </row>
        <row r="22">
          <cell r="Q22" t="str">
            <v>Gains and Losses:  Disposal of Fixed and Intangible Assets - Property, Plant and Equipment - Buildings</v>
          </cell>
          <cell r="R22">
            <v>0</v>
          </cell>
          <cell r="U22">
            <v>0</v>
          </cell>
          <cell r="V22" t="str">
            <v>PPE BUILDINGS</v>
          </cell>
        </row>
        <row r="23">
          <cell r="Q23" t="str">
            <v>Gains and Losses:  Disposal of Fixed and Intangible Assets - Property, Plant and Equipment - Buildings:  Gains</v>
          </cell>
          <cell r="R23" t="str">
            <v>3</v>
          </cell>
          <cell r="S23" t="str">
            <v>20</v>
          </cell>
          <cell r="T23" t="str">
            <v>045</v>
          </cell>
          <cell r="U23" t="str">
            <v>0</v>
          </cell>
          <cell r="V23" t="str">
            <v>PPE BUILDINGS - GAINS</v>
          </cell>
        </row>
        <row r="24">
          <cell r="Q24" t="str">
            <v>Gains and Losses:  Disposal of Fixed and Intangible Assets - Property, Plant and Equipment - Buildings:  Losses</v>
          </cell>
          <cell r="R24" t="str">
            <v>3</v>
          </cell>
          <cell r="S24" t="str">
            <v>20</v>
          </cell>
          <cell r="T24" t="str">
            <v>050</v>
          </cell>
          <cell r="U24" t="str">
            <v>0</v>
          </cell>
          <cell r="V24" t="str">
            <v>PPE BUILDINGS - LOSSES</v>
          </cell>
        </row>
        <row r="25">
          <cell r="Q25" t="str">
            <v>Gains and Losses:  Disposal of Fixed and Intangible Assets - Property, Plant and Equipment - Computer Equipment</v>
          </cell>
          <cell r="R25">
            <v>0</v>
          </cell>
          <cell r="U25">
            <v>0</v>
          </cell>
          <cell r="V25" t="str">
            <v>PPE COMPUTER EQUIPMENT</v>
          </cell>
        </row>
        <row r="26">
          <cell r="Q26" t="str">
            <v>Gains and Losses:  Disposal of Fixed and Intangible Assets - Property, Plant and Equipment - Computer Equipment:  Gains</v>
          </cell>
          <cell r="R26" t="str">
            <v>3</v>
          </cell>
          <cell r="S26" t="str">
            <v>20</v>
          </cell>
          <cell r="T26" t="str">
            <v>055</v>
          </cell>
          <cell r="U26" t="str">
            <v>0</v>
          </cell>
          <cell r="V26" t="str">
            <v>PPE COMPUTER EQUIPMENT - GAINS</v>
          </cell>
        </row>
        <row r="27">
          <cell r="Q27" t="str">
            <v>Gains and Losses:  Disposal of Fixed and Intangible Assets - Property, Plant and Equipment - Computer Equipment:  Losses</v>
          </cell>
          <cell r="R27" t="str">
            <v>3</v>
          </cell>
          <cell r="S27" t="str">
            <v>20</v>
          </cell>
          <cell r="T27" t="str">
            <v>060</v>
          </cell>
          <cell r="U27" t="str">
            <v>0</v>
          </cell>
          <cell r="V27" t="str">
            <v>PPE COMPUTER EQUIPMENT - LOSSES</v>
          </cell>
        </row>
        <row r="28">
          <cell r="Q28" t="str">
            <v>Gains and Losses:  Disposal of Fixed and Intangible Assets - Property, Plant and Equipment - Furniture and Office Equipment</v>
          </cell>
          <cell r="R28">
            <v>0</v>
          </cell>
          <cell r="U28">
            <v>0</v>
          </cell>
          <cell r="V28" t="str">
            <v>PPE FURNITURE &amp; OFFICE EQUIPMENT</v>
          </cell>
        </row>
        <row r="29">
          <cell r="Q29" t="str">
            <v>Gains and Losses:  Disposal of Fixed and Intangible Assets - Property, Plant and Equipment - Furniture and Office Equipment:  Gains</v>
          </cell>
          <cell r="R29" t="str">
            <v>3</v>
          </cell>
          <cell r="S29" t="str">
            <v>20</v>
          </cell>
          <cell r="T29" t="str">
            <v>065</v>
          </cell>
          <cell r="U29" t="str">
            <v>0</v>
          </cell>
          <cell r="V29" t="str">
            <v>PPE FURNITURE &amp; OFFICE EQUIPMENT - GAINS</v>
          </cell>
        </row>
        <row r="30">
          <cell r="Q30" t="str">
            <v>Gains and Losses:  Disposal of Fixed and Intangible Assets - Property, Plant and Equipment - Furniture and Office Equipment:  Losses</v>
          </cell>
          <cell r="R30" t="str">
            <v>3</v>
          </cell>
          <cell r="S30" t="str">
            <v>20</v>
          </cell>
          <cell r="T30" t="str">
            <v>070</v>
          </cell>
          <cell r="U30" t="str">
            <v>0</v>
          </cell>
          <cell r="V30" t="str">
            <v>PPE FURNITURE &amp; OFF EQUIPMENT - LOSSES</v>
          </cell>
        </row>
        <row r="31">
          <cell r="Q31" t="str">
            <v>Gains and Losses:  Disposal of Fixed and Intangible Assets - Property, Plant and Equipment - Infrastructure:  Airports</v>
          </cell>
          <cell r="R31">
            <v>0</v>
          </cell>
          <cell r="U31">
            <v>0</v>
          </cell>
          <cell r="V31" t="str">
            <v>PPE INFRASTRUCTURE: AIRPORTS</v>
          </cell>
        </row>
        <row r="32">
          <cell r="Q32" t="str">
            <v>Gains and Losses:  Disposal of Fixed and Intangible Assets - Property, Plant and Equipment - Infrastructure:  Airports - Gains</v>
          </cell>
          <cell r="R32" t="str">
            <v>3</v>
          </cell>
          <cell r="S32" t="str">
            <v>20</v>
          </cell>
          <cell r="T32" t="str">
            <v>075</v>
          </cell>
          <cell r="U32" t="str">
            <v>0</v>
          </cell>
          <cell r="V32" t="str">
            <v>PPE INFRA: AIRPORTS - GAINS</v>
          </cell>
        </row>
        <row r="33">
          <cell r="Q33" t="str">
            <v>Gains and Losses:  Disposal of Fixed and Intangible Assets - Property, Plant and Equipment - Infrastructure:  Airports - Losses</v>
          </cell>
          <cell r="R33" t="str">
            <v>3</v>
          </cell>
          <cell r="S33" t="str">
            <v>20</v>
          </cell>
          <cell r="T33" t="str">
            <v>080</v>
          </cell>
          <cell r="U33" t="str">
            <v>0</v>
          </cell>
          <cell r="V33" t="str">
            <v>PPE INFRA: AIRPORTS - LOSSES</v>
          </cell>
        </row>
        <row r="34">
          <cell r="Q34" t="str">
            <v>Gains and Losses:  Disposal of Fixed and Intangible Assets - Property, Plant and Equipment - Infrastructure:  Electricity</v>
          </cell>
          <cell r="R34">
            <v>0</v>
          </cell>
          <cell r="U34">
            <v>0</v>
          </cell>
          <cell r="V34" t="str">
            <v>PPE INFRA: ELECTRICITY</v>
          </cell>
        </row>
        <row r="35">
          <cell r="Q35" t="str">
            <v>Gains and Losses:  Disposal of Fixed and Intangible Assets - Property, Plant and Equipment - Infrastructure:  Electricity - Gains</v>
          </cell>
          <cell r="R35" t="str">
            <v>3</v>
          </cell>
          <cell r="S35" t="str">
            <v>20</v>
          </cell>
          <cell r="T35" t="str">
            <v>085</v>
          </cell>
          <cell r="U35" t="str">
            <v>0</v>
          </cell>
          <cell r="V35" t="str">
            <v>PPE INFRA: ELECTRICITY - GAINS</v>
          </cell>
        </row>
        <row r="36">
          <cell r="Q36" t="str">
            <v>Gains and Losses:  Disposal of Fixed and Intangible Assets - Property, Plant and Equipment - Infrastructure:  Electricity - Losses</v>
          </cell>
          <cell r="R36" t="str">
            <v>3</v>
          </cell>
          <cell r="S36" t="str">
            <v>20</v>
          </cell>
          <cell r="T36" t="str">
            <v>090</v>
          </cell>
          <cell r="U36" t="str">
            <v>0</v>
          </cell>
          <cell r="V36" t="str">
            <v>PPE INFRA: ELECTRICITY - LOSSES</v>
          </cell>
        </row>
        <row r="37">
          <cell r="Q37" t="str">
            <v>Gains and Losses:  Disposal of Fixed and Intangible Assets - Property, Plant and Equipment - Infrastructure:  Gas Supplies</v>
          </cell>
          <cell r="R37">
            <v>0</v>
          </cell>
          <cell r="U37">
            <v>0</v>
          </cell>
          <cell r="V37" t="str">
            <v>PPE INFRA: GAS SUPPLIES</v>
          </cell>
        </row>
        <row r="38">
          <cell r="Q38" t="str">
            <v>Gains and Losses:  Disposal of Fixed and Intangible Assets - Property, Plant and Equipment - Infrastructure:  Gas Supplies - Gains</v>
          </cell>
          <cell r="R38" t="str">
            <v>3</v>
          </cell>
          <cell r="S38" t="str">
            <v>20</v>
          </cell>
          <cell r="T38" t="str">
            <v>095</v>
          </cell>
          <cell r="U38" t="str">
            <v>0</v>
          </cell>
          <cell r="V38" t="str">
            <v>PPE INFRA: GAS SUPPLIES - GAINS</v>
          </cell>
        </row>
        <row r="39">
          <cell r="Q39" t="str">
            <v>Gains and Losses:  Disposal of Fixed and Intangible Assets - Property, Plant and Equipment - Infrastructure:  Gas Supplies - Losses</v>
          </cell>
          <cell r="R39" t="str">
            <v>3</v>
          </cell>
          <cell r="S39" t="str">
            <v>20</v>
          </cell>
          <cell r="T39" t="str">
            <v>100</v>
          </cell>
          <cell r="U39" t="str">
            <v>0</v>
          </cell>
          <cell r="V39" t="str">
            <v>PPE INFRA: GAS SUPPLIES - LOSSES</v>
          </cell>
        </row>
        <row r="40">
          <cell r="Q40" t="str">
            <v>Gains and Losses:  Disposal of Fixed and Intangible Assets - Property, Plant and Equipment - Infrastructure:  Railways</v>
          </cell>
          <cell r="R40">
            <v>0</v>
          </cell>
          <cell r="U40">
            <v>0</v>
          </cell>
          <cell r="V40" t="str">
            <v>PPE INFRA: RAILWAYS</v>
          </cell>
        </row>
        <row r="41">
          <cell r="Q41" t="str">
            <v>Gains and Losses:  Disposal of Fixed and Intangible Assets - Property, Plant and Equipment - Infrastructure:  Railways - Gains</v>
          </cell>
          <cell r="R41" t="str">
            <v>3</v>
          </cell>
          <cell r="S41" t="str">
            <v>20</v>
          </cell>
          <cell r="T41" t="str">
            <v>105</v>
          </cell>
          <cell r="U41" t="str">
            <v>0</v>
          </cell>
          <cell r="V41" t="str">
            <v>PPE INFRA: RAILWAYS - GAINS</v>
          </cell>
        </row>
        <row r="42">
          <cell r="Q42" t="str">
            <v>Gains and Losses:  Disposal of Fixed and Intangible Assets - Property, Plant and Equipment - Infrastructure:  Railways - Losses</v>
          </cell>
          <cell r="R42" t="str">
            <v>3</v>
          </cell>
          <cell r="S42" t="str">
            <v>20</v>
          </cell>
          <cell r="T42" t="str">
            <v>110</v>
          </cell>
          <cell r="U42" t="str">
            <v>0</v>
          </cell>
          <cell r="V42" t="str">
            <v>PPE INFRA: RAILWAYS - LOSSES</v>
          </cell>
        </row>
        <row r="43">
          <cell r="Q43" t="str">
            <v>Gains and Losses:  Disposal of Fixed and Intangible Assets - Property, Plant and Equipment - Infrastructure:  Roads, Pavements, Bridges and Storm Water</v>
          </cell>
          <cell r="R43">
            <v>0</v>
          </cell>
          <cell r="U43">
            <v>0</v>
          </cell>
          <cell r="V43" t="str">
            <v>PPE INFRA: ROADS/PAVEM/BRID/STORM WATER</v>
          </cell>
        </row>
        <row r="44">
          <cell r="Q44" t="str">
            <v>Gains and Losses:  Disposal of Fixed and Intangible Assets - Property, Plant and Equipment - Infrastructure:  Roads, Pavements, Bridges and Storm Water - Gains</v>
          </cell>
          <cell r="R44" t="str">
            <v>3</v>
          </cell>
          <cell r="S44" t="str">
            <v>20</v>
          </cell>
          <cell r="T44" t="str">
            <v>115</v>
          </cell>
          <cell r="U44" t="str">
            <v>0</v>
          </cell>
          <cell r="V44" t="str">
            <v>PPE INFRA: RDS/PAV/BRID/STRM WTR - GAINS</v>
          </cell>
        </row>
        <row r="45">
          <cell r="Q45" t="str">
            <v>Gains and Losses:  Disposal of Fixed and Intangible Assets - Property, Plant and Equipment - Infrastructure:  Roads, Pavements, Bridges and Storm Water - Losses</v>
          </cell>
          <cell r="R45" t="str">
            <v>3</v>
          </cell>
          <cell r="S45" t="str">
            <v>20</v>
          </cell>
          <cell r="T45" t="str">
            <v>120</v>
          </cell>
          <cell r="U45" t="str">
            <v>0</v>
          </cell>
          <cell r="V45" t="str">
            <v>PPE INFRA: RDS/PAV/BRI/STRM WTR - LOSSES</v>
          </cell>
        </row>
        <row r="46">
          <cell r="Q46" t="str">
            <v>Gains and Losses:  Disposal of Fixed and Intangible Assets - Property, Plant and Equipment - Infrastructure:  Transportation</v>
          </cell>
          <cell r="R46">
            <v>0</v>
          </cell>
          <cell r="U46">
            <v>0</v>
          </cell>
          <cell r="V46" t="str">
            <v>PPE INFRA: TRANSPORTATION</v>
          </cell>
        </row>
        <row r="47">
          <cell r="Q47" t="str">
            <v>Gains and Losses:  Disposal of Fixed and Intangible Assets - Property, Plant and Equipment - Infrastructure:  Transportation - Gains</v>
          </cell>
          <cell r="R47" t="str">
            <v>3</v>
          </cell>
          <cell r="S47" t="str">
            <v>20</v>
          </cell>
          <cell r="T47" t="str">
            <v>125</v>
          </cell>
          <cell r="U47" t="str">
            <v>0</v>
          </cell>
          <cell r="V47" t="str">
            <v>PPE INFRA: TRANSPORTATION - GAINS</v>
          </cell>
        </row>
        <row r="48">
          <cell r="Q48" t="str">
            <v>Gains and Losses:  Disposal of Fixed and Intangible Assets - Property, Plant and Equipment - Infrastructure:  Transportation - Losses</v>
          </cell>
          <cell r="R48" t="str">
            <v>3</v>
          </cell>
          <cell r="S48" t="str">
            <v>20</v>
          </cell>
          <cell r="T48" t="str">
            <v>130</v>
          </cell>
          <cell r="U48" t="str">
            <v>0</v>
          </cell>
          <cell r="V48" t="str">
            <v>PPE INFRA: TRANSPORTATION - LOSSES</v>
          </cell>
        </row>
        <row r="49">
          <cell r="Q49" t="str">
            <v>Gains and Losses:  Disposal of Fixed and Intangible Assets - Property, Plant and Equipment - Infrastructure:  Waste Management</v>
          </cell>
          <cell r="R49">
            <v>0</v>
          </cell>
          <cell r="U49">
            <v>0</v>
          </cell>
          <cell r="V49" t="str">
            <v>PPE INFRA: WASTE MANAGEMENT</v>
          </cell>
        </row>
        <row r="50">
          <cell r="Q50" t="str">
            <v>Gains and Losses:  Disposal of Fixed and Intangible Assets - Property, Plant and Equipment - Infrastructure:  Waste Management - Gains</v>
          </cell>
          <cell r="R50" t="str">
            <v>3</v>
          </cell>
          <cell r="S50" t="str">
            <v>20</v>
          </cell>
          <cell r="T50" t="str">
            <v>135</v>
          </cell>
          <cell r="U50" t="str">
            <v>0</v>
          </cell>
          <cell r="V50" t="str">
            <v>PPE INFRA: WASTE MANAGEMENT - GAINS</v>
          </cell>
        </row>
        <row r="51">
          <cell r="Q51" t="str">
            <v>Gains and Losses:  Disposal of Fixed and Intangible Assets - Property, Plant and Equipment - Infrastructure:  Waste Management - Losses</v>
          </cell>
          <cell r="R51" t="str">
            <v>3</v>
          </cell>
          <cell r="S51" t="str">
            <v>20</v>
          </cell>
          <cell r="T51" t="str">
            <v>140</v>
          </cell>
          <cell r="U51" t="str">
            <v>0</v>
          </cell>
          <cell r="V51" t="str">
            <v>PPE INFRA: WASTE MANAGEMENT - LOSSES</v>
          </cell>
        </row>
        <row r="52">
          <cell r="Q52" t="str">
            <v>Gains and Losses:  Disposal of Fixed and Intangible Assets - Property, Plant and Equipment - Infrastructure:  Waste Water Management</v>
          </cell>
          <cell r="R52">
            <v>0</v>
          </cell>
          <cell r="U52">
            <v>0</v>
          </cell>
          <cell r="V52" t="str">
            <v>PPE INFRA: WASTE WATER MANAGEMENT</v>
          </cell>
        </row>
        <row r="53">
          <cell r="Q53" t="str">
            <v>Gains and Losses:  Disposal of Fixed and Intangible Assets - Property, Plant and Equipment - Infrastructure:  Waste Water Management - Gains</v>
          </cell>
          <cell r="R53" t="str">
            <v>3</v>
          </cell>
          <cell r="S53" t="str">
            <v>20</v>
          </cell>
          <cell r="T53" t="str">
            <v>145</v>
          </cell>
          <cell r="U53" t="str">
            <v>0</v>
          </cell>
          <cell r="V53" t="str">
            <v>PPE INFRA: WASTE WATER MANAG - GAINS</v>
          </cell>
        </row>
        <row r="54">
          <cell r="Q54" t="str">
            <v>Gains and Losses:  Disposal of Fixed and Intangible Assets - Property, Plant and Equipment - Infrastructure:  Waste Water Management - Losses</v>
          </cell>
          <cell r="R54" t="str">
            <v>3</v>
          </cell>
          <cell r="S54" t="str">
            <v>20</v>
          </cell>
          <cell r="T54" t="str">
            <v>150</v>
          </cell>
          <cell r="U54" t="str">
            <v>0</v>
          </cell>
          <cell r="V54" t="str">
            <v>PPE INFRA: WASTE WATER MANAG - LOSSES</v>
          </cell>
        </row>
        <row r="55">
          <cell r="Q55" t="str">
            <v>Gains and Losses:  Disposal of Fixed and Intangible Assets - Property, Plant and Equipment - Infrastructure:  Water</v>
          </cell>
          <cell r="R55">
            <v>0</v>
          </cell>
          <cell r="U55">
            <v>0</v>
          </cell>
          <cell r="V55" t="str">
            <v>PPE INFRA: WATER</v>
          </cell>
        </row>
        <row r="56">
          <cell r="Q56" t="str">
            <v>Gains and Losses:  Disposal of Fixed and Intangible Assets - Property, Plant and Equipment - Infrastructure:  Water - Gains</v>
          </cell>
          <cell r="R56" t="str">
            <v>3</v>
          </cell>
          <cell r="S56" t="str">
            <v>20</v>
          </cell>
          <cell r="T56" t="str">
            <v>155</v>
          </cell>
          <cell r="U56" t="str">
            <v>0</v>
          </cell>
          <cell r="V56" t="str">
            <v>PPE INFRA: WATER - GAINS</v>
          </cell>
        </row>
        <row r="57">
          <cell r="Q57" t="str">
            <v>Gains and Losses:  Disposal of Fixed and Intangible Assets - Property, Plant and Equipment - Infrastructure:  Water - Losses</v>
          </cell>
          <cell r="R57" t="str">
            <v>3</v>
          </cell>
          <cell r="S57" t="str">
            <v>20</v>
          </cell>
          <cell r="T57" t="str">
            <v>160</v>
          </cell>
          <cell r="U57" t="str">
            <v>0</v>
          </cell>
          <cell r="V57" t="str">
            <v>PPE INFRA: WATER - LOSSES</v>
          </cell>
        </row>
        <row r="58">
          <cell r="Q58" t="str">
            <v>Gains and Losses:  Disposal of Fixed and Intangible Assets - Property, Plant and Equipment - Machinery and Equipment</v>
          </cell>
          <cell r="R58">
            <v>0</v>
          </cell>
          <cell r="U58">
            <v>0</v>
          </cell>
          <cell r="V58" t="str">
            <v>PPE MACHINERY &amp; EQUIPMENT</v>
          </cell>
        </row>
        <row r="59">
          <cell r="Q59" t="str">
            <v>Gains and Losses:  Disposal of Fixed and Intangible Assets - Property, Plant and Equipment - Machinery and Equipment:  Gains</v>
          </cell>
          <cell r="R59" t="str">
            <v>3</v>
          </cell>
          <cell r="S59" t="str">
            <v>20</v>
          </cell>
          <cell r="T59" t="str">
            <v>165</v>
          </cell>
          <cell r="U59" t="str">
            <v>0</v>
          </cell>
          <cell r="V59" t="str">
            <v>PPE MACHINERY &amp; EQUIPMENT - GAINS</v>
          </cell>
        </row>
        <row r="60">
          <cell r="Q60" t="str">
            <v>Gains and Losses:  Disposal of Fixed and Intangible Assets - Property, Plant and Equipment - Machinery and Equipment:  Losses</v>
          </cell>
          <cell r="R60" t="str">
            <v>3</v>
          </cell>
          <cell r="S60" t="str">
            <v>20</v>
          </cell>
          <cell r="T60" t="str">
            <v>170</v>
          </cell>
          <cell r="U60" t="str">
            <v>0</v>
          </cell>
          <cell r="V60" t="str">
            <v>PPE MACHINERY &amp; EQUIPMENT - LOSSES</v>
          </cell>
        </row>
        <row r="61">
          <cell r="Q61" t="str">
            <v>Gains and Losses:  Disposal of Fixed and Intangible Assets - Property, Plant and Equipment - Transport Assets</v>
          </cell>
          <cell r="R61">
            <v>0</v>
          </cell>
          <cell r="U61">
            <v>0</v>
          </cell>
          <cell r="V61" t="str">
            <v>PPE TRANSPORT ASSETS</v>
          </cell>
        </row>
        <row r="62">
          <cell r="Q62" t="str">
            <v>Gains and Losses:  Disposal of Fixed and Intangible Assets - Property, Plant and Equipment - Transport Assets:  Gains</v>
          </cell>
          <cell r="R62" t="str">
            <v>3</v>
          </cell>
          <cell r="S62" t="str">
            <v>20</v>
          </cell>
          <cell r="T62" t="str">
            <v>175</v>
          </cell>
          <cell r="U62" t="str">
            <v>0</v>
          </cell>
          <cell r="V62" t="str">
            <v>PPE TRANSPORT ASSETS - GAINS</v>
          </cell>
        </row>
        <row r="63">
          <cell r="Q63" t="str">
            <v>Gains and Losses:  Disposal of Fixed and Intangible Assets - Property, Plant and Equipment - Transport Assets:  Losses</v>
          </cell>
          <cell r="R63" t="str">
            <v>3</v>
          </cell>
          <cell r="S63" t="str">
            <v>20</v>
          </cell>
          <cell r="T63" t="str">
            <v>180</v>
          </cell>
          <cell r="U63" t="str">
            <v>0</v>
          </cell>
          <cell r="V63" t="str">
            <v>PPE TRANSPORT ASSETS - LOSSES</v>
          </cell>
        </row>
        <row r="64">
          <cell r="Q64" t="str">
            <v>Gains and Losses:  Fair Value Adjustment</v>
          </cell>
          <cell r="R64">
            <v>0</v>
          </cell>
          <cell r="U64">
            <v>0</v>
          </cell>
          <cell r="V64" t="str">
            <v>FAIR VALUE ADJUSTMENT</v>
          </cell>
        </row>
        <row r="65">
          <cell r="Q65" t="str">
            <v>Gains and Losses:  Fair Value Adjustment - Biological Assets</v>
          </cell>
          <cell r="R65">
            <v>0</v>
          </cell>
          <cell r="U65">
            <v>0</v>
          </cell>
          <cell r="V65" t="str">
            <v>BIOLOGICAL ASSETS</v>
          </cell>
        </row>
        <row r="66">
          <cell r="Q66" t="str">
            <v>Gains and Losses:  Fair Value Adjustment - Biological Assets:  Gains</v>
          </cell>
          <cell r="R66" t="str">
            <v>3</v>
          </cell>
          <cell r="S66" t="str">
            <v>30</v>
          </cell>
          <cell r="T66" t="str">
            <v>005</v>
          </cell>
          <cell r="U66" t="str">
            <v>0</v>
          </cell>
          <cell r="V66" t="str">
            <v>GAINS</v>
          </cell>
        </row>
        <row r="67">
          <cell r="Q67" t="str">
            <v>Gains and Losses:  Fair Value Adjustment - Biological Assets:  Losses</v>
          </cell>
          <cell r="R67" t="str">
            <v>3</v>
          </cell>
          <cell r="S67" t="str">
            <v>30</v>
          </cell>
          <cell r="T67" t="str">
            <v>010</v>
          </cell>
          <cell r="U67" t="str">
            <v>0</v>
          </cell>
          <cell r="V67" t="str">
            <v>LOSSES</v>
          </cell>
        </row>
        <row r="68">
          <cell r="Q68" t="str">
            <v>Gains and Losses:  Fair Value Adjustment - Investment Property</v>
          </cell>
          <cell r="R68">
            <v>0</v>
          </cell>
          <cell r="U68">
            <v>0</v>
          </cell>
          <cell r="V68" t="str">
            <v>INVESTMENT PROPERTY</v>
          </cell>
        </row>
        <row r="69">
          <cell r="Q69" t="str">
            <v>Gains and Losses:  Fair Value Adjustment - Investment Property:  Gains</v>
          </cell>
          <cell r="R69" t="str">
            <v>3</v>
          </cell>
          <cell r="S69" t="str">
            <v>30</v>
          </cell>
          <cell r="T69" t="str">
            <v>015</v>
          </cell>
          <cell r="U69" t="str">
            <v>0</v>
          </cell>
          <cell r="V69" t="str">
            <v>GAINS</v>
          </cell>
        </row>
        <row r="70">
          <cell r="Q70" t="str">
            <v>Gains and Losses:  Fair Value Adjustment - Investment Property:  Losses</v>
          </cell>
          <cell r="R70" t="str">
            <v>3</v>
          </cell>
          <cell r="S70" t="str">
            <v>30</v>
          </cell>
          <cell r="T70" t="str">
            <v>020</v>
          </cell>
          <cell r="U70" t="str">
            <v>0</v>
          </cell>
          <cell r="V70" t="str">
            <v>LOSSES</v>
          </cell>
        </row>
        <row r="71">
          <cell r="Q71" t="str">
            <v xml:space="preserve">Gains and Losses:  Foreign Exchange </v>
          </cell>
          <cell r="R71">
            <v>0</v>
          </cell>
          <cell r="U71">
            <v>0</v>
          </cell>
          <cell r="V71" t="str">
            <v xml:space="preserve">FOREIGN EXCHANGE </v>
          </cell>
        </row>
        <row r="72">
          <cell r="Q72" t="str">
            <v>Gains and Losses:  Foreign Exchange - Gains</v>
          </cell>
          <cell r="R72" t="str">
            <v>3</v>
          </cell>
          <cell r="S72" t="str">
            <v>40</v>
          </cell>
          <cell r="T72" t="str">
            <v>005</v>
          </cell>
          <cell r="U72" t="str">
            <v>0</v>
          </cell>
          <cell r="V72" t="str">
            <v>GAINS</v>
          </cell>
        </row>
        <row r="73">
          <cell r="Q73" t="str">
            <v>Gains and Losses:  Foreign Exchange - Losses</v>
          </cell>
          <cell r="R73" t="str">
            <v>3</v>
          </cell>
          <cell r="S73" t="str">
            <v>40</v>
          </cell>
          <cell r="T73" t="str">
            <v>010</v>
          </cell>
          <cell r="U73" t="str">
            <v>0</v>
          </cell>
          <cell r="V73" t="str">
            <v>LOSSES</v>
          </cell>
        </row>
        <row r="74">
          <cell r="Q74" t="str">
            <v xml:space="preserve">Gains and Losses:  Impairment Loss </v>
          </cell>
          <cell r="R74">
            <v>0</v>
          </cell>
          <cell r="U74">
            <v>0</v>
          </cell>
          <cell r="V74" t="str">
            <v>IMPAIRMENT LOSS</v>
          </cell>
        </row>
        <row r="75">
          <cell r="Q75" t="str">
            <v>Gains and Losses:  Impairment Loss - Biological Assets</v>
          </cell>
          <cell r="R75" t="str">
            <v>3</v>
          </cell>
          <cell r="S75" t="str">
            <v>50</v>
          </cell>
          <cell r="T75" t="str">
            <v>005</v>
          </cell>
          <cell r="U75" t="str">
            <v>0</v>
          </cell>
          <cell r="V75" t="str">
            <v>BIOLOGICAL ASSETS</v>
          </cell>
        </row>
        <row r="76">
          <cell r="Q76" t="str">
            <v>Gains and Losses:  Impairment Loss - Heritage Assets</v>
          </cell>
          <cell r="R76" t="str">
            <v>3</v>
          </cell>
          <cell r="S76" t="str">
            <v>50</v>
          </cell>
          <cell r="T76" t="str">
            <v>010</v>
          </cell>
          <cell r="U76" t="str">
            <v>0</v>
          </cell>
          <cell r="V76" t="str">
            <v>HERITAGE ASSETS</v>
          </cell>
        </row>
        <row r="77">
          <cell r="Q77" t="str">
            <v>Gains and Losses:  Impairment Loss - Intangible Assets</v>
          </cell>
          <cell r="R77" t="str">
            <v>3</v>
          </cell>
          <cell r="S77" t="str">
            <v>50</v>
          </cell>
          <cell r="T77" t="str">
            <v>015</v>
          </cell>
          <cell r="U77" t="str">
            <v>0</v>
          </cell>
          <cell r="V77" t="str">
            <v>INTANGIBLE ASSETS</v>
          </cell>
        </row>
        <row r="78">
          <cell r="Q78" t="str">
            <v>Gains and Losses:  Impairment Loss - Investment Property</v>
          </cell>
          <cell r="R78" t="str">
            <v>3</v>
          </cell>
          <cell r="S78" t="str">
            <v>50</v>
          </cell>
          <cell r="T78" t="str">
            <v>020</v>
          </cell>
          <cell r="U78" t="str">
            <v>0</v>
          </cell>
          <cell r="V78" t="str">
            <v>INVESTMENT PROPERTY</v>
          </cell>
        </row>
        <row r="79">
          <cell r="Q79" t="str">
            <v>Gains and Losses:  Impairment Loss - Property, Plant and Equipment</v>
          </cell>
          <cell r="R79">
            <v>0</v>
          </cell>
          <cell r="U79">
            <v>0</v>
          </cell>
          <cell r="V79" t="str">
            <v>PROPERTY PLANT &amp; EQUIPMENT</v>
          </cell>
        </row>
        <row r="80">
          <cell r="Q80" t="str">
            <v>Gains and Losses:  Impairment Loss - Property, Plant and Equipment:  Buildings</v>
          </cell>
          <cell r="R80" t="str">
            <v>3</v>
          </cell>
          <cell r="S80" t="str">
            <v>50</v>
          </cell>
          <cell r="T80" t="str">
            <v>025</v>
          </cell>
          <cell r="U80" t="str">
            <v>0</v>
          </cell>
          <cell r="V80" t="str">
            <v>PPE: BUILDINGS</v>
          </cell>
        </row>
        <row r="81">
          <cell r="Q81" t="str">
            <v>Gains and Losses:  Impairment Loss - Property, Plant and Equipment:  Computer Equipment</v>
          </cell>
          <cell r="R81" t="str">
            <v>3</v>
          </cell>
          <cell r="S81" t="str">
            <v>50</v>
          </cell>
          <cell r="T81" t="str">
            <v>030</v>
          </cell>
          <cell r="U81" t="str">
            <v>0</v>
          </cell>
          <cell r="V81" t="str">
            <v>PPE: COMPUTER EQUIPMENT</v>
          </cell>
        </row>
        <row r="82">
          <cell r="Q82" t="str">
            <v>Gains and Losses:  Impairment Loss - Property, Plant and Equipment:  Furniture and Office Equipment</v>
          </cell>
          <cell r="R82" t="str">
            <v>3</v>
          </cell>
          <cell r="S82" t="str">
            <v>50</v>
          </cell>
          <cell r="T82" t="str">
            <v>035</v>
          </cell>
          <cell r="U82" t="str">
            <v>0</v>
          </cell>
          <cell r="V82" t="str">
            <v>PPE: FURNITURE &amp; OFFICE EQUIPMENT</v>
          </cell>
        </row>
        <row r="83">
          <cell r="Q83" t="str">
            <v>Gains and Losses:  Impairment Loss - Property, Plant and Equipment:  Infrastructure - Airports</v>
          </cell>
          <cell r="R83" t="str">
            <v>3</v>
          </cell>
          <cell r="S83" t="str">
            <v>50</v>
          </cell>
          <cell r="T83" t="str">
            <v>040</v>
          </cell>
          <cell r="U83" t="str">
            <v>0</v>
          </cell>
          <cell r="V83" t="str">
            <v>PPE: INFRASTRUCTURE - AIRPORTS</v>
          </cell>
        </row>
        <row r="84">
          <cell r="Q84" t="str">
            <v>Gains and Losses:  Impairment Loss - Property, Plant and Equipment:  Infrastructure - Electricity</v>
          </cell>
          <cell r="R84" t="str">
            <v>3</v>
          </cell>
          <cell r="S84" t="str">
            <v>50</v>
          </cell>
          <cell r="T84" t="str">
            <v>045</v>
          </cell>
          <cell r="U84" t="str">
            <v>0</v>
          </cell>
          <cell r="V84" t="str">
            <v>PPE: INFRASTRUCTURE - ELECTRICITY</v>
          </cell>
        </row>
        <row r="85">
          <cell r="Q85" t="str">
            <v>Gains and Losses:  Impairment Loss - Property, Plant and Equipment:  Infrastructure - Gas Supplies</v>
          </cell>
          <cell r="R85" t="str">
            <v>3</v>
          </cell>
          <cell r="S85" t="str">
            <v>50</v>
          </cell>
          <cell r="T85" t="str">
            <v>050</v>
          </cell>
          <cell r="U85" t="str">
            <v>0</v>
          </cell>
          <cell r="V85" t="str">
            <v>PPE: INFRASTRUCTURE - GAS SUPPLIES</v>
          </cell>
        </row>
        <row r="86">
          <cell r="Q86" t="str">
            <v>Gains and Losses:  Impairment Loss - Property, Plant and Equipment:  Infrastructure - Railways</v>
          </cell>
          <cell r="R86" t="str">
            <v>3</v>
          </cell>
          <cell r="S86" t="str">
            <v>50</v>
          </cell>
          <cell r="T86" t="str">
            <v>055</v>
          </cell>
          <cell r="U86" t="str">
            <v>0</v>
          </cell>
          <cell r="V86" t="str">
            <v>PPE: INFRASTRUCTURE - RAILWAYS</v>
          </cell>
        </row>
        <row r="87">
          <cell r="Q87" t="str">
            <v>Gains and Losses:  Impairment Loss - Property, Plant and Equipment:  Infrastructure - Roads, Pavements, Bridges and Storm Water</v>
          </cell>
          <cell r="R87" t="str">
            <v>3</v>
          </cell>
          <cell r="S87" t="str">
            <v>50</v>
          </cell>
          <cell r="T87" t="str">
            <v>060</v>
          </cell>
          <cell r="U87" t="str">
            <v>0</v>
          </cell>
          <cell r="V87" t="str">
            <v>PPE: INFRA - ROADS/PAVEM/BRID/STRM WATER</v>
          </cell>
        </row>
        <row r="88">
          <cell r="Q88" t="str">
            <v>Gains and Losses:  Impairment Loss - Property, Plant and Equipment:  Infrastructure - Transportation</v>
          </cell>
          <cell r="R88" t="str">
            <v>3</v>
          </cell>
          <cell r="S88" t="str">
            <v>50</v>
          </cell>
          <cell r="T88" t="str">
            <v>065</v>
          </cell>
          <cell r="U88" t="str">
            <v>0</v>
          </cell>
          <cell r="V88" t="str">
            <v>PPE: INFRASTRUCTURE -TRANSPORTATION</v>
          </cell>
        </row>
        <row r="89">
          <cell r="Q89" t="str">
            <v>Gains and Losses:  Impairment Loss - Property, Plant and Equipment:  Infrastructure - Waste Management</v>
          </cell>
          <cell r="R89" t="str">
            <v>3</v>
          </cell>
          <cell r="S89" t="str">
            <v>50</v>
          </cell>
          <cell r="T89" t="str">
            <v>070</v>
          </cell>
          <cell r="U89" t="str">
            <v>0</v>
          </cell>
          <cell r="V89" t="str">
            <v>PPE: INFRASTRUCTURE - WASTE MANAGEMENT</v>
          </cell>
        </row>
        <row r="90">
          <cell r="Q90" t="str">
            <v>Gains and Losses:  Impairment Loss - Property, Plant and Equipment:  Infrastructure - Waste Water Management</v>
          </cell>
          <cell r="R90" t="str">
            <v>3</v>
          </cell>
          <cell r="S90" t="str">
            <v>50</v>
          </cell>
          <cell r="T90" t="str">
            <v>075</v>
          </cell>
          <cell r="U90" t="str">
            <v>0</v>
          </cell>
          <cell r="V90" t="str">
            <v>PPE: INFRAST - WASTE WATER MANAGEMENT</v>
          </cell>
        </row>
        <row r="91">
          <cell r="Q91" t="str">
            <v>Gains and Losses:  Impairment Loss - Property, Plant and Equipment:  Infrastructure - Water</v>
          </cell>
          <cell r="R91" t="str">
            <v>3</v>
          </cell>
          <cell r="S91" t="str">
            <v>50</v>
          </cell>
          <cell r="T91" t="str">
            <v>080</v>
          </cell>
          <cell r="U91" t="str">
            <v>0</v>
          </cell>
          <cell r="V91" t="str">
            <v>PPE: INFRASTRUCTURE - WATER</v>
          </cell>
        </row>
        <row r="92">
          <cell r="Q92" t="str">
            <v>Gains and Losses:  Impairment Loss - Property, Plant and Equipment:  Machinery and Equipment</v>
          </cell>
          <cell r="R92" t="str">
            <v>3</v>
          </cell>
          <cell r="S92" t="str">
            <v>50</v>
          </cell>
          <cell r="T92" t="str">
            <v>085</v>
          </cell>
          <cell r="U92" t="str">
            <v>0</v>
          </cell>
          <cell r="V92" t="str">
            <v>PPE: MACHINERY &amp; EQUIPMENT</v>
          </cell>
        </row>
        <row r="93">
          <cell r="Q93" t="str">
            <v>Gains and Losses:  Impairment Loss - Property, Plant and Equipment:  Transport Assets</v>
          </cell>
          <cell r="R93" t="str">
            <v>3</v>
          </cell>
          <cell r="S93" t="str">
            <v>50</v>
          </cell>
          <cell r="T93" t="str">
            <v>090</v>
          </cell>
          <cell r="U93" t="str">
            <v>0</v>
          </cell>
          <cell r="V93" t="str">
            <v>PPE: TRANSPORT ASSETS</v>
          </cell>
        </row>
        <row r="94">
          <cell r="Q94" t="str">
            <v>Gains and Losses:  Impairment Loss - Other Receivables from Non-exchange Revenue</v>
          </cell>
          <cell r="R94">
            <v>0</v>
          </cell>
          <cell r="U94">
            <v>0</v>
          </cell>
          <cell r="V94" t="str">
            <v>OTH RECEIVABLES FROM N-EXC REVENUE</v>
          </cell>
        </row>
        <row r="95">
          <cell r="Q95" t="str">
            <v>Gains and Losses:  Impairment Loss: Other Receivables from Non-exchange Revenue - Non Specific Accounts</v>
          </cell>
          <cell r="R95" t="str">
            <v>3</v>
          </cell>
          <cell r="S95" t="str">
            <v>50</v>
          </cell>
          <cell r="T95" t="str">
            <v>095</v>
          </cell>
          <cell r="U95" t="str">
            <v>0</v>
          </cell>
          <cell r="V95" t="str">
            <v>NON SPECIFIC ACCOUNTS</v>
          </cell>
        </row>
        <row r="96">
          <cell r="Q96" t="str">
            <v>Gains and Losses:  Impairment Loss: Other Receivables from Non-exchange Revenue - Property Rates</v>
          </cell>
          <cell r="R96" t="str">
            <v>3</v>
          </cell>
          <cell r="S96" t="str">
            <v>50</v>
          </cell>
          <cell r="T96" t="str">
            <v>100</v>
          </cell>
          <cell r="U96" t="str">
            <v>0</v>
          </cell>
          <cell r="V96" t="str">
            <v>PROPERTY RATES</v>
          </cell>
        </row>
        <row r="97">
          <cell r="Q97" t="str">
            <v>Gains and Losses:  Impairment Loss - Trade and Other Receivables from Exchange Transactions</v>
          </cell>
          <cell r="R97">
            <v>0</v>
          </cell>
          <cell r="U97">
            <v>0</v>
          </cell>
          <cell r="V97" t="str">
            <v>TRADE &amp; OTH RECEIV FROM EXC TRANSACTIONS</v>
          </cell>
        </row>
        <row r="98">
          <cell r="Q98" t="str">
            <v>Gains and Losses:  Impairment Loss: Trade and Other Receivables from Exchange Transactions - Electricity</v>
          </cell>
          <cell r="R98" t="str">
            <v>3</v>
          </cell>
          <cell r="S98" t="str">
            <v>50</v>
          </cell>
          <cell r="T98" t="str">
            <v>105</v>
          </cell>
          <cell r="U98" t="str">
            <v>0</v>
          </cell>
          <cell r="V98" t="str">
            <v>ELECTRICITY</v>
          </cell>
        </row>
        <row r="99">
          <cell r="Q99" t="str">
            <v>Gains and Losses:  Impairment Loss: Trade and Other Receivables from Exchange Transactions - Non Specific Accounts</v>
          </cell>
          <cell r="R99" t="str">
            <v>3</v>
          </cell>
          <cell r="S99" t="str">
            <v>50</v>
          </cell>
          <cell r="T99" t="str">
            <v>110</v>
          </cell>
          <cell r="U99" t="str">
            <v>0</v>
          </cell>
          <cell r="V99" t="str">
            <v>NON SPECIFIC ACCOUNTS</v>
          </cell>
        </row>
        <row r="100">
          <cell r="Q100" t="str">
            <v>Gains and Losses:  Impairment Loss: Trade and Other Receivables from Exchange Transactions - Waste Management</v>
          </cell>
          <cell r="R100" t="str">
            <v>3</v>
          </cell>
          <cell r="S100" t="str">
            <v>50</v>
          </cell>
          <cell r="T100" t="str">
            <v>115</v>
          </cell>
          <cell r="U100" t="str">
            <v>0</v>
          </cell>
          <cell r="V100" t="str">
            <v>WASTE MANAGEMENT</v>
          </cell>
        </row>
        <row r="101">
          <cell r="Q101" t="str">
            <v>Gains and Losses:  Impairment Loss: Trade and Other Receivables from Exchange Transactions - Waste Water Management</v>
          </cell>
          <cell r="R101" t="str">
            <v>3</v>
          </cell>
          <cell r="S101" t="str">
            <v>50</v>
          </cell>
          <cell r="T101" t="str">
            <v>120</v>
          </cell>
          <cell r="U101" t="str">
            <v>0</v>
          </cell>
          <cell r="V101" t="str">
            <v>WASTE WATER MANAGEMENT</v>
          </cell>
        </row>
        <row r="102">
          <cell r="Q102" t="str">
            <v>Gains and Losses:  Impairment Loss: Trade and Other Receivables from Exchange Transactions - Water</v>
          </cell>
          <cell r="R102" t="str">
            <v>3</v>
          </cell>
          <cell r="S102" t="str">
            <v>50</v>
          </cell>
          <cell r="T102" t="str">
            <v>125</v>
          </cell>
          <cell r="U102" t="str">
            <v>0</v>
          </cell>
          <cell r="V102" t="str">
            <v>WATER</v>
          </cell>
        </row>
        <row r="103">
          <cell r="Q103" t="str">
            <v>Gains and Losses:  Reversal of Impairment Loss</v>
          </cell>
          <cell r="R103">
            <v>0</v>
          </cell>
          <cell r="U103">
            <v>0</v>
          </cell>
          <cell r="V103" t="str">
            <v>REVERSAL OF IMPAIRMENT LOSS</v>
          </cell>
        </row>
        <row r="104">
          <cell r="Q104" t="str">
            <v>Gains and Losses - Reversal of Impairment Loss:  Biological Assets</v>
          </cell>
          <cell r="R104" t="str">
            <v>3</v>
          </cell>
          <cell r="S104" t="str">
            <v>60</v>
          </cell>
          <cell r="T104" t="str">
            <v>005</v>
          </cell>
          <cell r="U104" t="str">
            <v>0</v>
          </cell>
          <cell r="V104" t="str">
            <v>BIOLOGICAL ASSETS</v>
          </cell>
        </row>
        <row r="105">
          <cell r="Q105" t="str">
            <v>Gains and Losses - Reversal of Impairment Loss:  Heritage Assets</v>
          </cell>
          <cell r="R105" t="str">
            <v>3</v>
          </cell>
          <cell r="S105" t="str">
            <v>60</v>
          </cell>
          <cell r="T105" t="str">
            <v>010</v>
          </cell>
          <cell r="U105" t="str">
            <v>0</v>
          </cell>
          <cell r="V105" t="str">
            <v>HERITAGE ASSETS</v>
          </cell>
        </row>
        <row r="106">
          <cell r="Q106" t="str">
            <v>Gains and Losses - Reversal of Impairment Loss:  Intangible Assets</v>
          </cell>
          <cell r="R106" t="str">
            <v>3</v>
          </cell>
          <cell r="S106" t="str">
            <v>60</v>
          </cell>
          <cell r="T106" t="str">
            <v>015</v>
          </cell>
          <cell r="U106" t="str">
            <v>0</v>
          </cell>
          <cell r="V106" t="str">
            <v>INTANGIBLE ASSETS</v>
          </cell>
        </row>
        <row r="107">
          <cell r="Q107" t="str">
            <v>Gains and Losses - Reversal of Impairment Loss:  Investment Property</v>
          </cell>
          <cell r="R107" t="str">
            <v>3</v>
          </cell>
          <cell r="S107" t="str">
            <v>60</v>
          </cell>
          <cell r="T107" t="str">
            <v>020</v>
          </cell>
          <cell r="U107" t="str">
            <v>0</v>
          </cell>
          <cell r="V107" t="str">
            <v>INVESTMENT PROPERTY</v>
          </cell>
        </row>
        <row r="108">
          <cell r="Q108" t="str">
            <v>Gains and Losses - Reversal of Impairment Loss:  Property, Plant and Equipment</v>
          </cell>
          <cell r="R108">
            <v>0</v>
          </cell>
          <cell r="U108">
            <v>0</v>
          </cell>
          <cell r="V108" t="str">
            <v>PROPERTY PLANT &amp; EQUIPMENT</v>
          </cell>
        </row>
        <row r="109">
          <cell r="Q109" t="str">
            <v>Gains and Losses - Reversal of Impairment Loss:  Property, Plant and Equipment - Buildings</v>
          </cell>
          <cell r="R109" t="str">
            <v>3</v>
          </cell>
          <cell r="S109" t="str">
            <v>60</v>
          </cell>
          <cell r="T109" t="str">
            <v>025</v>
          </cell>
          <cell r="U109" t="str">
            <v>0</v>
          </cell>
          <cell r="V109" t="str">
            <v>PPE: BUILDINGS</v>
          </cell>
        </row>
        <row r="110">
          <cell r="Q110" t="str">
            <v>Gains and Losses - Reversal of Impairment Loss:  Property, Plant and Equipment - Computer Equipment</v>
          </cell>
          <cell r="R110" t="str">
            <v>3</v>
          </cell>
          <cell r="S110" t="str">
            <v>60</v>
          </cell>
          <cell r="T110" t="str">
            <v>030</v>
          </cell>
          <cell r="U110" t="str">
            <v>0</v>
          </cell>
          <cell r="V110" t="str">
            <v>PPE: COMPUTER EQUIPMENT</v>
          </cell>
        </row>
        <row r="111">
          <cell r="Q111" t="str">
            <v>Gains and Losses - Reversal of Impairment Loss:  Property, Plant and Equipment - Furniture and Office Equipment</v>
          </cell>
          <cell r="R111" t="str">
            <v>3</v>
          </cell>
          <cell r="S111" t="str">
            <v>60</v>
          </cell>
          <cell r="T111" t="str">
            <v>035</v>
          </cell>
          <cell r="U111" t="str">
            <v>0</v>
          </cell>
          <cell r="V111" t="str">
            <v>PPE: FURNITURE &amp; OFFICE EQUIPMENT</v>
          </cell>
        </row>
        <row r="112">
          <cell r="Q112" t="str">
            <v>Gains and Losses - Reversal of Impairment Loss:  Property, Plant and Equipment - Infrastructure:  Airports</v>
          </cell>
          <cell r="R112" t="str">
            <v>3</v>
          </cell>
          <cell r="S112" t="str">
            <v>60</v>
          </cell>
          <cell r="T112" t="str">
            <v>040</v>
          </cell>
          <cell r="U112" t="str">
            <v>0</v>
          </cell>
          <cell r="V112" t="str">
            <v>PPE: INFRASTRUCTURE - AIRPORTS</v>
          </cell>
        </row>
        <row r="113">
          <cell r="Q113" t="str">
            <v>Gains and Losses - Reversal of Impairment Loss:  Property, Plant and Equipment - Infrastructure:  Electricity</v>
          </cell>
          <cell r="R113" t="str">
            <v>3</v>
          </cell>
          <cell r="S113" t="str">
            <v>60</v>
          </cell>
          <cell r="T113" t="str">
            <v>045</v>
          </cell>
          <cell r="U113" t="str">
            <v>0</v>
          </cell>
          <cell r="V113" t="str">
            <v>PPE: INFRASTRUCTURE - ELECTRICITY</v>
          </cell>
        </row>
        <row r="114">
          <cell r="Q114" t="str">
            <v>Gains and Losses - Reversal of Impairment Loss:  Property, Plant and Equipment - Infrastructure:  Gas Supplies</v>
          </cell>
          <cell r="R114" t="str">
            <v>3</v>
          </cell>
          <cell r="S114" t="str">
            <v>60</v>
          </cell>
          <cell r="T114" t="str">
            <v>050</v>
          </cell>
          <cell r="U114" t="str">
            <v>0</v>
          </cell>
          <cell r="V114" t="str">
            <v>PPE: INFRASTRUCTURE - GAS SUPPLIES</v>
          </cell>
        </row>
        <row r="115">
          <cell r="Q115" t="str">
            <v>Gains and Losses - Reversal of Impairment Loss:  Property, Plant and Equipment - Infrastructure:  Railways</v>
          </cell>
          <cell r="R115" t="str">
            <v>3</v>
          </cell>
          <cell r="S115" t="str">
            <v>60</v>
          </cell>
          <cell r="T115" t="str">
            <v>055</v>
          </cell>
          <cell r="U115" t="str">
            <v>0</v>
          </cell>
          <cell r="V115" t="str">
            <v>PPE: INFRASTRUCTURE - RAILWAYS</v>
          </cell>
        </row>
        <row r="116">
          <cell r="Q116" t="str">
            <v>Gains and Losses - Reversal of Impairment Loss:  Property, Plant and Equipment - Infrastructure:  Roads, Pavements, Bridges and Storm Water</v>
          </cell>
          <cell r="R116" t="str">
            <v>3</v>
          </cell>
          <cell r="S116" t="str">
            <v>60</v>
          </cell>
          <cell r="T116" t="str">
            <v>060</v>
          </cell>
          <cell r="U116" t="str">
            <v>0</v>
          </cell>
          <cell r="V116" t="str">
            <v>PPE: INFRA - ROADS/PAVEM/BRID/STRM WATER</v>
          </cell>
        </row>
        <row r="117">
          <cell r="Q117" t="str">
            <v>Gains and Losses - Reversal of Impairment Loss:  Property, Plant and Equipment - Infrastructure:  Transportation</v>
          </cell>
          <cell r="R117" t="str">
            <v>3</v>
          </cell>
          <cell r="S117" t="str">
            <v>60</v>
          </cell>
          <cell r="T117" t="str">
            <v>065</v>
          </cell>
          <cell r="U117" t="str">
            <v>0</v>
          </cell>
          <cell r="V117" t="str">
            <v>PPE: INFRASTRUCTURE -TRANSPORTATION</v>
          </cell>
        </row>
        <row r="118">
          <cell r="Q118" t="str">
            <v>Gains and Losses - Reversal of Impairment Loss:  Property, Plant and Equipment - Infrastructure:  Waste Management</v>
          </cell>
          <cell r="R118" t="str">
            <v>3</v>
          </cell>
          <cell r="S118" t="str">
            <v>60</v>
          </cell>
          <cell r="T118" t="str">
            <v>070</v>
          </cell>
          <cell r="U118" t="str">
            <v>0</v>
          </cell>
          <cell r="V118" t="str">
            <v>PPE: INFRASTRUCTURE - WASTE MANAGEMENT</v>
          </cell>
        </row>
        <row r="119">
          <cell r="Q119" t="str">
            <v>Gains and Losses - Reversal of Impairment Loss:  Property, Plant and Equipment - Infrastructure:  Waste Water Management</v>
          </cell>
          <cell r="R119" t="str">
            <v>3</v>
          </cell>
          <cell r="S119" t="str">
            <v>60</v>
          </cell>
          <cell r="T119" t="str">
            <v>075</v>
          </cell>
          <cell r="U119" t="str">
            <v>0</v>
          </cell>
          <cell r="V119" t="str">
            <v>PPE: INFRAST - WASTE WATER MANAGEMENT</v>
          </cell>
        </row>
        <row r="120">
          <cell r="Q120" t="str">
            <v>Gains and Losses - Reversal of Impairment Loss:  Property, Plant and Equipment - Infrastructure:  Water</v>
          </cell>
          <cell r="R120" t="str">
            <v>3</v>
          </cell>
          <cell r="S120" t="str">
            <v>60</v>
          </cell>
          <cell r="T120" t="str">
            <v>080</v>
          </cell>
          <cell r="U120" t="str">
            <v>0</v>
          </cell>
          <cell r="V120" t="str">
            <v>PPE: INFRASTRUCTURE - WATER</v>
          </cell>
        </row>
        <row r="121">
          <cell r="Q121" t="str">
            <v>Gains and Losses - Reversal of Impairment Loss:  Property, Plant and Equipment - Machinery and Equipment</v>
          </cell>
          <cell r="R121" t="str">
            <v>3</v>
          </cell>
          <cell r="S121" t="str">
            <v>60</v>
          </cell>
          <cell r="T121" t="str">
            <v>085</v>
          </cell>
          <cell r="U121" t="str">
            <v>0</v>
          </cell>
          <cell r="V121" t="str">
            <v>PPE: MACHINERY &amp; EQUIPMENT</v>
          </cell>
        </row>
        <row r="122">
          <cell r="Q122" t="str">
            <v>Gains and Losses - Reversal of Impairment Loss:  Property, Plant and Equipment - Transport Assets</v>
          </cell>
          <cell r="R122" t="str">
            <v>3</v>
          </cell>
          <cell r="S122" t="str">
            <v>60</v>
          </cell>
          <cell r="T122" t="str">
            <v>090</v>
          </cell>
          <cell r="U122" t="str">
            <v>0</v>
          </cell>
          <cell r="V122" t="str">
            <v>PPE: TRANSPORT ASSETS</v>
          </cell>
        </row>
        <row r="123">
          <cell r="Q123" t="str">
            <v>Gains and Losses:  Reveral of Impairment Loss - Other Receivables from Non-exchange Revenue</v>
          </cell>
          <cell r="R123">
            <v>0</v>
          </cell>
          <cell r="U123">
            <v>0</v>
          </cell>
          <cell r="V123" t="str">
            <v>OTH RECEIVABLES FROM N-EXC REVENUE</v>
          </cell>
        </row>
        <row r="124">
          <cell r="Q124" t="str">
            <v>Gains and Losses:  Reveral of Impairment Loss - Other Receivables from Non-exchange Revenue:  Non Specific Accounts</v>
          </cell>
          <cell r="R124" t="str">
            <v>3</v>
          </cell>
          <cell r="S124" t="str">
            <v>60</v>
          </cell>
          <cell r="T124" t="str">
            <v>095</v>
          </cell>
          <cell r="U124" t="str">
            <v>0</v>
          </cell>
          <cell r="V124" t="str">
            <v>NON SPECIFIC ACCOUNTS</v>
          </cell>
        </row>
        <row r="125">
          <cell r="Q125" t="str">
            <v>Gains and Losses:  Reveral of Impairment Loss - Other Receivables from Non-exchange Revenue:  Property Rates</v>
          </cell>
          <cell r="R125" t="str">
            <v>3</v>
          </cell>
          <cell r="S125" t="str">
            <v>60</v>
          </cell>
          <cell r="T125" t="str">
            <v>100</v>
          </cell>
          <cell r="U125" t="str">
            <v>0</v>
          </cell>
          <cell r="V125" t="str">
            <v>PROPERTY RATES</v>
          </cell>
        </row>
        <row r="126">
          <cell r="Q126" t="str">
            <v>Gains and Losses:  Reveral of Impairment LossTrade and Other Receivables from Exchange Transactions</v>
          </cell>
          <cell r="R126">
            <v>0</v>
          </cell>
          <cell r="U126">
            <v>0</v>
          </cell>
          <cell r="V126" t="str">
            <v>TRADE &amp; OTH RECEIV FROM EXC TRANSACTIONS</v>
          </cell>
        </row>
        <row r="127">
          <cell r="Q127" t="str">
            <v>Gains and Losses:  Reveral of Impairment Loss - Trade and Other Receivables from Exchange Transactions:  Electricity</v>
          </cell>
          <cell r="R127" t="str">
            <v>3</v>
          </cell>
          <cell r="S127" t="str">
            <v>60</v>
          </cell>
          <cell r="T127" t="str">
            <v>105</v>
          </cell>
          <cell r="U127" t="str">
            <v>0</v>
          </cell>
          <cell r="V127" t="str">
            <v>ELECTRICITY</v>
          </cell>
        </row>
        <row r="128">
          <cell r="Q128" t="str">
            <v>Gains and Losses:  Reveral of Impairment Loss - Trade and Other Receivables from Exchange Transactions:  Non Specific Accounts</v>
          </cell>
          <cell r="R128" t="str">
            <v>3</v>
          </cell>
          <cell r="S128" t="str">
            <v>60</v>
          </cell>
          <cell r="T128" t="str">
            <v>110</v>
          </cell>
          <cell r="U128" t="str">
            <v>0</v>
          </cell>
          <cell r="V128" t="str">
            <v>NON SPECIFIC ACCOUNTS</v>
          </cell>
        </row>
        <row r="129">
          <cell r="Q129" t="str">
            <v>Gains and Losses:  Reveral of Impairment Loss - Trade and Other Receivables from Exchange Transactions:  Waste Management</v>
          </cell>
          <cell r="R129" t="str">
            <v>3</v>
          </cell>
          <cell r="S129" t="str">
            <v>60</v>
          </cell>
          <cell r="T129" t="str">
            <v>115</v>
          </cell>
          <cell r="U129" t="str">
            <v>0</v>
          </cell>
          <cell r="V129" t="str">
            <v>WASTE MANAGEMENT</v>
          </cell>
        </row>
        <row r="130">
          <cell r="Q130" t="str">
            <v>Gains and Losses:  Reveral of Impairment Loss - Trade and Other Receivables from Exchange Transactions:  Waste Water Management</v>
          </cell>
          <cell r="R130" t="str">
            <v>3</v>
          </cell>
          <cell r="S130" t="str">
            <v>60</v>
          </cell>
          <cell r="T130" t="str">
            <v>120</v>
          </cell>
          <cell r="U130" t="str">
            <v>0</v>
          </cell>
          <cell r="V130" t="str">
            <v>WASTE WATER MANAGEMENT</v>
          </cell>
        </row>
        <row r="131">
          <cell r="Q131" t="str">
            <v>Gains and Losses:  Reveral of Impairment Loss - Trade and Other Receivables from Exchange Transactions:  Water</v>
          </cell>
          <cell r="R131" t="str">
            <v>3</v>
          </cell>
          <cell r="S131" t="str">
            <v>60</v>
          </cell>
          <cell r="T131" t="str">
            <v>125</v>
          </cell>
          <cell r="U131" t="str">
            <v>0</v>
          </cell>
          <cell r="V131" t="str">
            <v>WATER</v>
          </cell>
        </row>
        <row r="132">
          <cell r="Q132" t="str">
            <v>Gains and Losses:  Inventory</v>
          </cell>
          <cell r="R132">
            <v>0</v>
          </cell>
          <cell r="U132">
            <v>0</v>
          </cell>
          <cell r="V132" t="str">
            <v>INVENTORY</v>
          </cell>
        </row>
        <row r="133">
          <cell r="Q133" t="str">
            <v xml:space="preserve">Gains and Losses:  Inventory - Gains </v>
          </cell>
          <cell r="R133" t="str">
            <v>3</v>
          </cell>
          <cell r="S133" t="str">
            <v>70</v>
          </cell>
          <cell r="T133" t="str">
            <v>005</v>
          </cell>
          <cell r="U133" t="str">
            <v>0</v>
          </cell>
          <cell r="V133" t="str">
            <v>GAINS</v>
          </cell>
        </row>
        <row r="134">
          <cell r="Q134" t="str">
            <v>Gains and Losses:  Inventory - Losses</v>
          </cell>
          <cell r="R134" t="str">
            <v>3</v>
          </cell>
          <cell r="S134" t="str">
            <v>70</v>
          </cell>
          <cell r="T134" t="str">
            <v>010</v>
          </cell>
          <cell r="U134" t="str">
            <v>0</v>
          </cell>
          <cell r="V134" t="str">
            <v>LOSSES</v>
          </cell>
        </row>
        <row r="135">
          <cell r="Q135" t="str">
            <v>Gains and Losses:  Inventory - Revesral of write down to net-relealisable Value</v>
          </cell>
          <cell r="R135" t="str">
            <v>3</v>
          </cell>
          <cell r="S135" t="str">
            <v>70</v>
          </cell>
          <cell r="T135" t="str">
            <v>015</v>
          </cell>
          <cell r="U135" t="str">
            <v>0</v>
          </cell>
          <cell r="V135" t="str">
            <v>REVER OF WRITE DOWN TO NET-RELEAL VALUE</v>
          </cell>
        </row>
        <row r="136">
          <cell r="Q136" t="str">
            <v>Gains and Losses:  Inventory - Write-down to net-relealisable Value</v>
          </cell>
          <cell r="R136" t="str">
            <v>3</v>
          </cell>
          <cell r="S136" t="str">
            <v>70</v>
          </cell>
          <cell r="T136" t="str">
            <v>020</v>
          </cell>
          <cell r="U136" t="str">
            <v>0</v>
          </cell>
          <cell r="V136" t="str">
            <v>WRITE-DOWN TO NET-RELEALISABLE VALUE</v>
          </cell>
        </row>
        <row r="137">
          <cell r="Q137" t="str">
            <v>Gains and Losses:  Non-revenue Water - Losses</v>
          </cell>
          <cell r="R137">
            <v>0</v>
          </cell>
          <cell r="U137">
            <v>0</v>
          </cell>
          <cell r="V137" t="str">
            <v>NON-REVENUE WATER - LOSSES</v>
          </cell>
        </row>
        <row r="138">
          <cell r="Q138" t="str">
            <v>Gains and Losses:  Non-revenue Water - Losses:  Un-billed Metered Consumption</v>
          </cell>
          <cell r="R138" t="str">
            <v>3</v>
          </cell>
          <cell r="S138" t="str">
            <v>80</v>
          </cell>
          <cell r="T138" t="str">
            <v>005</v>
          </cell>
          <cell r="U138" t="str">
            <v>0</v>
          </cell>
          <cell r="V138" t="str">
            <v>UN-BILLED METERED CONSUMPTION</v>
          </cell>
        </row>
        <row r="139">
          <cell r="Q139" t="str">
            <v>Gains and Losses:  Non-revenue Water - Losses:  Un-billed Un-metered Consumption</v>
          </cell>
          <cell r="R139" t="str">
            <v>3</v>
          </cell>
          <cell r="S139" t="str">
            <v>80</v>
          </cell>
          <cell r="T139" t="str">
            <v>010</v>
          </cell>
          <cell r="U139" t="str">
            <v>0</v>
          </cell>
          <cell r="V139" t="str">
            <v>UN-BILLED UN-METERED CONSUMPTION</v>
          </cell>
        </row>
        <row r="140">
          <cell r="Q140" t="str">
            <v>Gains and Losses:  Non-revenue Water - Losses:  Apparent Commercial Losses</v>
          </cell>
          <cell r="R140" t="str">
            <v>3</v>
          </cell>
          <cell r="S140" t="str">
            <v>80</v>
          </cell>
          <cell r="T140" t="str">
            <v>015</v>
          </cell>
          <cell r="U140" t="str">
            <v>0</v>
          </cell>
          <cell r="V140" t="str">
            <v>APPARENT COMMERCIAL LOSSES</v>
          </cell>
        </row>
        <row r="141">
          <cell r="Q141" t="str">
            <v>Gains and Losses:  Non-revenue Water - Losses:  Customer Meter Inaccuracies</v>
          </cell>
          <cell r="R141" t="str">
            <v>3</v>
          </cell>
          <cell r="S141" t="str">
            <v>80</v>
          </cell>
          <cell r="T141" t="str">
            <v>020</v>
          </cell>
          <cell r="U141" t="str">
            <v>0</v>
          </cell>
          <cell r="V141" t="str">
            <v>CUSTOMER METER INACCURACIES</v>
          </cell>
        </row>
        <row r="142">
          <cell r="Q142" t="str">
            <v>Gains and Losses:  Non-revenue Water - Losses:  Real Physical Losses</v>
          </cell>
          <cell r="R142" t="str">
            <v>3</v>
          </cell>
          <cell r="S142" t="str">
            <v>80</v>
          </cell>
          <cell r="T142" t="str">
            <v>025</v>
          </cell>
          <cell r="U142" t="str">
            <v>0</v>
          </cell>
          <cell r="V142" t="str">
            <v>REAL PHYSICAL LOSSES</v>
          </cell>
        </row>
        <row r="143">
          <cell r="Q143" t="str">
            <v>Gains and Losses:  Non-revenue Water - Losses:  Leakage on Transmission and Distribution Mains</v>
          </cell>
          <cell r="R143" t="str">
            <v>3</v>
          </cell>
          <cell r="S143" t="str">
            <v>80</v>
          </cell>
          <cell r="T143" t="str">
            <v>030</v>
          </cell>
          <cell r="U143" t="str">
            <v>0</v>
          </cell>
          <cell r="V143" t="str">
            <v>LEAKAGE ON TRANSMISSION &amp; DISTRIB MAINS</v>
          </cell>
        </row>
        <row r="144">
          <cell r="Q144" t="str">
            <v>Gains and Losses:  Non-revenue Water - Losses:  Leakage and Overflows at Storage Tanks/Reservoirs</v>
          </cell>
          <cell r="R144" t="str">
            <v>3</v>
          </cell>
          <cell r="S144" t="str">
            <v>80</v>
          </cell>
          <cell r="T144" t="str">
            <v>035</v>
          </cell>
          <cell r="U144" t="str">
            <v>0</v>
          </cell>
          <cell r="V144" t="str">
            <v>LEAKAG/OVERFLOW STORAGE TANKS/RESERVOIRS</v>
          </cell>
        </row>
        <row r="145">
          <cell r="Q145" t="str">
            <v>Gains and Losses:  Non-revenue Water - Losses:  Leakage on Service Connections up to the point of Customer Meter</v>
          </cell>
          <cell r="R145" t="str">
            <v>3</v>
          </cell>
          <cell r="S145" t="str">
            <v>80</v>
          </cell>
          <cell r="T145" t="str">
            <v>040</v>
          </cell>
          <cell r="U145" t="str">
            <v>0</v>
          </cell>
          <cell r="V145" t="str">
            <v>SERV CONNECT UP TO POINT OF CUST METER</v>
          </cell>
        </row>
        <row r="146">
          <cell r="Q146" t="str">
            <v>Gains and Losses:  Non-revenue Water - Losses:  Water used and lost during Operation and Maintenance</v>
          </cell>
          <cell r="R146" t="str">
            <v>3</v>
          </cell>
          <cell r="S146" t="str">
            <v>80</v>
          </cell>
          <cell r="T146" t="str">
            <v>045</v>
          </cell>
          <cell r="U146" t="str">
            <v>0</v>
          </cell>
          <cell r="V146" t="str">
            <v>WATER USED/LOST DURING OPERATION &amp; MAINT</v>
          </cell>
        </row>
        <row r="147">
          <cell r="Q147" t="str">
            <v>Revenue</v>
          </cell>
          <cell r="R147">
            <v>0</v>
          </cell>
          <cell r="V147" t="str">
            <v>REVENUE</v>
          </cell>
        </row>
        <row r="148">
          <cell r="Q148" t="str">
            <v>Contra Accounts</v>
          </cell>
          <cell r="R148">
            <v>0</v>
          </cell>
          <cell r="V148" t="str">
            <v>CONTRA ACCOUNTS</v>
          </cell>
        </row>
        <row r="149">
          <cell r="Q149" t="str">
            <v>Contract Accounts: Cost of Free Basic Services</v>
          </cell>
          <cell r="R149">
            <v>0</v>
          </cell>
          <cell r="V149" t="str">
            <v>CONTRA ACC: COST OF FREE BASIC SERVICES</v>
          </cell>
        </row>
        <row r="150">
          <cell r="Q150" t="str">
            <v>Contract Accounts: Cost of Free Basic Services - Electricity (50 kwh per household per month)</v>
          </cell>
          <cell r="R150" t="str">
            <v>1</v>
          </cell>
          <cell r="S150" t="str">
            <v>52</v>
          </cell>
          <cell r="T150" t="str">
            <v>005</v>
          </cell>
          <cell r="U150" t="str">
            <v>0</v>
          </cell>
          <cell r="V150" t="str">
            <v>CST FREE BSC SEV: ELECTRICITY 50KW HH</v>
          </cell>
        </row>
        <row r="151">
          <cell r="Q151" t="str">
            <v>Contract Accounts: Cost of Free Basic Services - Waste Water Management (free minimum level service)</v>
          </cell>
          <cell r="R151" t="str">
            <v>1</v>
          </cell>
          <cell r="S151" t="str">
            <v>52</v>
          </cell>
          <cell r="T151" t="str">
            <v>010</v>
          </cell>
          <cell r="U151" t="str">
            <v>0</v>
          </cell>
          <cell r="V151" t="str">
            <v>CST FREE BSC SEV: WASTE WATER MIN LEVEL</v>
          </cell>
        </row>
        <row r="152">
          <cell r="Q152" t="str">
            <v>Contract Accounts: Cost of Free Basic Services - Waste Management (removed once a week)</v>
          </cell>
          <cell r="R152" t="str">
            <v>1</v>
          </cell>
          <cell r="S152" t="str">
            <v>52</v>
          </cell>
          <cell r="T152" t="str">
            <v>015</v>
          </cell>
          <cell r="U152" t="str">
            <v>0</v>
          </cell>
          <cell r="V152" t="str">
            <v>CST FREE BSC SEV: WASTE MANG ONCE A WEEK</v>
          </cell>
        </row>
        <row r="153">
          <cell r="Q153" t="str">
            <v>Contract Accounts: Cost of Free Basic Services - Water (6 kl per household per month)</v>
          </cell>
          <cell r="R153" t="str">
            <v>1</v>
          </cell>
          <cell r="S153" t="str">
            <v>52</v>
          </cell>
          <cell r="T153" t="str">
            <v>020</v>
          </cell>
          <cell r="U153" t="str">
            <v>0</v>
          </cell>
          <cell r="V153" t="str">
            <v>CST FREE BSC SEV: WATER 6 KILOLITERS HH</v>
          </cell>
        </row>
        <row r="154">
          <cell r="Q154" t="str">
            <v>Contra Accounts: Revenue Cost of Free Services</v>
          </cell>
          <cell r="R154">
            <v>0</v>
          </cell>
          <cell r="V154" t="str">
            <v>CONTR ACC: REV CST FREE BSC SER PROV</v>
          </cell>
        </row>
        <row r="155">
          <cell r="Q155" t="str">
            <v>Contra Accounts: Revenue Cost of Free Services - Electricity (Other Energy)</v>
          </cell>
          <cell r="R155" t="str">
            <v>1</v>
          </cell>
          <cell r="S155" t="str">
            <v>54</v>
          </cell>
          <cell r="T155" t="str">
            <v>005</v>
          </cell>
          <cell r="U155" t="str">
            <v>0</v>
          </cell>
          <cell r="V155" t="str">
            <v>REV CST FREE BSC SEV:ELECTRIC OTH ENERGY</v>
          </cell>
        </row>
        <row r="156">
          <cell r="Q156" t="str">
            <v>Contra Accounts: Revenue Cost of Free Services - Housing (Top Structures)</v>
          </cell>
          <cell r="R156" t="str">
            <v>1</v>
          </cell>
          <cell r="S156" t="str">
            <v>54</v>
          </cell>
          <cell r="T156" t="str">
            <v>010</v>
          </cell>
          <cell r="U156" t="str">
            <v>0</v>
          </cell>
          <cell r="V156" t="str">
            <v>REV CST FREE BSC SEV:HOUSING TOP STRUCT</v>
          </cell>
        </row>
        <row r="157">
          <cell r="Q157" t="str">
            <v>Contra Accounts: Revenue Cost of Free Services - Rental Rebates</v>
          </cell>
          <cell r="R157" t="str">
            <v>1</v>
          </cell>
          <cell r="S157" t="str">
            <v>54</v>
          </cell>
          <cell r="T157" t="str">
            <v>015</v>
          </cell>
          <cell r="U157" t="str">
            <v>0</v>
          </cell>
          <cell r="V157" t="str">
            <v>REV CST FREE BSC SEV:RENTAL REBATES</v>
          </cell>
        </row>
        <row r="158">
          <cell r="Q158" t="str">
            <v>Contra Accounts: Revenue Cost of Free Services - Waste Management</v>
          </cell>
          <cell r="R158" t="str">
            <v>1</v>
          </cell>
          <cell r="S158" t="str">
            <v>54</v>
          </cell>
          <cell r="T158" t="str">
            <v>020</v>
          </cell>
          <cell r="U158" t="str">
            <v>0</v>
          </cell>
          <cell r="V158" t="str">
            <v>REV CST FREE BSC SEV:WASTE MANAGEMENT</v>
          </cell>
        </row>
        <row r="159">
          <cell r="Q159" t="str">
            <v>Contra Accounts: Revenue Cost of Free Services - Waste Water Management</v>
          </cell>
          <cell r="R159" t="str">
            <v>1</v>
          </cell>
          <cell r="S159" t="str">
            <v>54</v>
          </cell>
          <cell r="T159" t="str">
            <v>025</v>
          </cell>
          <cell r="U159" t="str">
            <v>0</v>
          </cell>
          <cell r="V159" t="str">
            <v>REV CST FREE BSC SEV:WASTE WATER MANAG</v>
          </cell>
        </row>
        <row r="160">
          <cell r="Q160" t="str">
            <v>Contra Accounts: Revenue Cost of Free Services - Water</v>
          </cell>
          <cell r="R160" t="str">
            <v>1</v>
          </cell>
          <cell r="S160" t="str">
            <v>54</v>
          </cell>
          <cell r="T160" t="str">
            <v>030</v>
          </cell>
          <cell r="U160" t="str">
            <v>0</v>
          </cell>
          <cell r="V160" t="str">
            <v>REV CST FREE BSC SEV:WATER</v>
          </cell>
        </row>
        <row r="161">
          <cell r="Q161" t="str">
            <v>Contra Accounts: Property Rates - Revenue Foregone</v>
          </cell>
          <cell r="R161">
            <v>0</v>
          </cell>
          <cell r="V161" t="str">
            <v>PROPERTY RATES REVENUE FOREGONE</v>
          </cell>
        </row>
        <row r="162">
          <cell r="Q162" t="str">
            <v>Contra Accounts: Property Rates - Revenue Foregone:  Bona Fide Farmers Rebate or Exemption</v>
          </cell>
          <cell r="R162" t="str">
            <v>1</v>
          </cell>
          <cell r="S162" t="str">
            <v>56</v>
          </cell>
          <cell r="T162" t="str">
            <v>005</v>
          </cell>
          <cell r="U162" t="str">
            <v>0</v>
          </cell>
          <cell r="V162" t="str">
            <v>REV F/GONE: BONA FIDE FARMERS REB/EXEMP</v>
          </cell>
        </row>
        <row r="163">
          <cell r="Q163" t="str">
            <v>Contra Accounts: Property Rates - Revenue Foregone:  General Residential Rebate (R15000 Threshold Rebate)</v>
          </cell>
          <cell r="R163" t="str">
            <v>1</v>
          </cell>
          <cell r="S163" t="str">
            <v>56</v>
          </cell>
          <cell r="T163" t="str">
            <v>010</v>
          </cell>
          <cell r="U163" t="str">
            <v>0</v>
          </cell>
          <cell r="V163" t="str">
            <v>REV F/GONE: GEN RESID REBATE R15000 THRE</v>
          </cell>
        </row>
        <row r="164">
          <cell r="Q164" t="str">
            <v>Contra Accounts: Property Rates - Revenue Foregone:  Indigent Owners</v>
          </cell>
          <cell r="R164" t="str">
            <v>1</v>
          </cell>
          <cell r="S164" t="str">
            <v>56</v>
          </cell>
          <cell r="T164" t="str">
            <v>015</v>
          </cell>
          <cell r="U164" t="str">
            <v>0</v>
          </cell>
          <cell r="V164" t="str">
            <v>REV F/GONE: INDIGENT OWNERS</v>
          </cell>
        </row>
        <row r="165">
          <cell r="Q165" t="str">
            <v>Contra Accounts: Property Rates - Revenue Foregone:  Pensioners/Social Grants</v>
          </cell>
          <cell r="R165" t="str">
            <v>1</v>
          </cell>
          <cell r="S165" t="str">
            <v>56</v>
          </cell>
          <cell r="T165" t="str">
            <v>020</v>
          </cell>
          <cell r="U165" t="str">
            <v>0</v>
          </cell>
          <cell r="V165" t="str">
            <v>REV F/GONE: PENSIONERS/SOCIAL GRANTS</v>
          </cell>
        </row>
        <row r="166">
          <cell r="Q166" t="str">
            <v>Contra Accounts: Property Rates - Revenue Foregone:  Temporary Relief Rebate</v>
          </cell>
          <cell r="R166" t="str">
            <v>1</v>
          </cell>
          <cell r="S166" t="str">
            <v>56</v>
          </cell>
          <cell r="T166" t="str">
            <v>025</v>
          </cell>
          <cell r="U166" t="str">
            <v>0</v>
          </cell>
          <cell r="V166" t="str">
            <v>REV F/GONE: TEMPORARY RELIEF REBATE</v>
          </cell>
        </row>
        <row r="167">
          <cell r="Q167" t="str">
            <v xml:space="preserve">Contra Accounts: Property Rates - Revenue Foregone:  Phase-in Reductions/Discounts  </v>
          </cell>
          <cell r="R167" t="str">
            <v>1</v>
          </cell>
          <cell r="S167" t="str">
            <v>56</v>
          </cell>
          <cell r="T167" t="str">
            <v>030</v>
          </cell>
          <cell r="U167" t="str">
            <v>0</v>
          </cell>
          <cell r="V167" t="str">
            <v>REV F/GONE: PHASE-IN REDUCTIONS/DISCOUNT</v>
          </cell>
        </row>
        <row r="168">
          <cell r="Q168" t="str">
            <v>Discontinued Operations</v>
          </cell>
          <cell r="R168">
            <v>0</v>
          </cell>
          <cell r="V168" t="str">
            <v>DISCONTINUED OPERATIONS</v>
          </cell>
        </row>
        <row r="169">
          <cell r="Q169" t="str">
            <v>Exchange Revenue</v>
          </cell>
          <cell r="R169">
            <v>0</v>
          </cell>
          <cell r="V169" t="str">
            <v>EXCHANGE REVENUE</v>
          </cell>
        </row>
        <row r="170">
          <cell r="Q170" t="str">
            <v>Exchange Revenue:  Agency Services</v>
          </cell>
          <cell r="R170">
            <v>0</v>
          </cell>
          <cell r="V170" t="str">
            <v>EXCHANGE REVENUE:  AGENCY SERVICES</v>
          </cell>
        </row>
        <row r="171">
          <cell r="Q171" t="str">
            <v>Exchange Revenue:  Agency Services - District Municipalities</v>
          </cell>
          <cell r="R171">
            <v>0</v>
          </cell>
          <cell r="V171" t="str">
            <v>AGENCY SERV - DISTRICT MUNICIPALITIES</v>
          </cell>
        </row>
        <row r="172">
          <cell r="Q172" t="str">
            <v>Exchange Revenue:  Agency Services - National</v>
          </cell>
          <cell r="R172">
            <v>0</v>
          </cell>
          <cell r="V172" t="str">
            <v>AGENCY SERVICES - NATIONAL</v>
          </cell>
        </row>
        <row r="173">
          <cell r="Q173" t="str">
            <v>Exchange Revenue:  Agency Services - Provincial</v>
          </cell>
          <cell r="R173">
            <v>0</v>
          </cell>
          <cell r="V173" t="str">
            <v>AGENCY SERVICES - PROVINCIAL</v>
          </cell>
        </row>
        <row r="174">
          <cell r="Q174" t="str">
            <v>Exchange Revenue:  Interest, Dividend and Rent on Land</v>
          </cell>
          <cell r="R174">
            <v>0</v>
          </cell>
          <cell r="V174" t="str">
            <v>INTEREST DIVIDEND &amp; RENT ON LAND</v>
          </cell>
        </row>
        <row r="175">
          <cell r="Q175" t="str">
            <v>Exchange Revenue:  Interest, Dividend and Rent on Land - Interest</v>
          </cell>
          <cell r="R175">
            <v>0</v>
          </cell>
          <cell r="V175" t="str">
            <v>INT DIVID &amp; RENT ON LAND - INTEREST</v>
          </cell>
        </row>
        <row r="176">
          <cell r="Q176" t="str">
            <v>Exchange Revenue:  Interest, Dividend and Rent on Land - Interest:  Receivables</v>
          </cell>
          <cell r="R176">
            <v>0</v>
          </cell>
          <cell r="V176" t="str">
            <v>INTEREST: RECEIVABLES</v>
          </cell>
        </row>
        <row r="177">
          <cell r="Q177" t="str">
            <v>Exchange Revenue:  Interest, Dividend and Rent on Land - Interest:  Receivables - Affiliates/Related Parties/Associated Companies</v>
          </cell>
          <cell r="R177" t="str">
            <v>1</v>
          </cell>
          <cell r="S177" t="str">
            <v>34</v>
          </cell>
          <cell r="T177" t="str">
            <v>100</v>
          </cell>
          <cell r="U177" t="str">
            <v>0</v>
          </cell>
          <cell r="V177" t="str">
            <v>INTER: RECEIV - AFFIL/REL PART/ASS COMP</v>
          </cell>
        </row>
        <row r="178">
          <cell r="Q178" t="str">
            <v>Exchange Revenue:  Interest, Dividend and Rent on Land - Interest:  Receivables - Electricity</v>
          </cell>
          <cell r="R178" t="str">
            <v>1</v>
          </cell>
          <cell r="S178" t="str">
            <v>34</v>
          </cell>
          <cell r="T178" t="str">
            <v>101</v>
          </cell>
          <cell r="U178" t="str">
            <v>0</v>
          </cell>
          <cell r="V178" t="str">
            <v>INTER: RECEIV - ELECTRICITY</v>
          </cell>
        </row>
        <row r="179">
          <cell r="Q179" t="str">
            <v xml:space="preserve">Exchange Revenue:  Interest, Dividend and Rent on Land - Interest:  Receivables - Housing </v>
          </cell>
          <cell r="R179" t="str">
            <v>1</v>
          </cell>
          <cell r="S179" t="str">
            <v>34</v>
          </cell>
          <cell r="T179" t="str">
            <v>102</v>
          </cell>
          <cell r="U179" t="str">
            <v>0</v>
          </cell>
          <cell r="V179" t="str">
            <v xml:space="preserve">INTER: RECEIV - HOUSING </v>
          </cell>
        </row>
        <row r="180">
          <cell r="Q180" t="str">
            <v>Exchange Revenue:  Interest, Dividend and Rent on Land - Interest:  Receivables - Housing Land Sales</v>
          </cell>
          <cell r="R180" t="str">
            <v>1</v>
          </cell>
          <cell r="S180" t="str">
            <v>34</v>
          </cell>
          <cell r="T180" t="str">
            <v>103</v>
          </cell>
          <cell r="U180" t="str">
            <v>0</v>
          </cell>
          <cell r="V180" t="str">
            <v>INTER: RECEIV - HOUSING LAND SALES</v>
          </cell>
        </row>
        <row r="181">
          <cell r="Q181" t="str">
            <v>Exchange Revenue:  Interest, Dividend and Rent on Land - Interest:  Receivables - Housing Selling Schemes</v>
          </cell>
          <cell r="R181" t="str">
            <v>1</v>
          </cell>
          <cell r="S181" t="str">
            <v>34</v>
          </cell>
          <cell r="T181" t="str">
            <v>104</v>
          </cell>
          <cell r="U181" t="str">
            <v>0</v>
          </cell>
          <cell r="V181" t="str">
            <v>INTER: RECEIV - HOUSING SELLING SCHEMES</v>
          </cell>
        </row>
        <row r="182">
          <cell r="Q182" t="str">
            <v>Exchange Revenue:  Interest, Dividend and Rent on Land - Interest:  Receivables - Merchandising, Jobbing and Contracts</v>
          </cell>
          <cell r="R182" t="str">
            <v>1</v>
          </cell>
          <cell r="S182" t="str">
            <v>34</v>
          </cell>
          <cell r="T182" t="str">
            <v>105</v>
          </cell>
          <cell r="U182" t="str">
            <v>0</v>
          </cell>
          <cell r="V182" t="str">
            <v>INTER: RECEIV - MERCHANDIS JOB &amp; CONTR</v>
          </cell>
        </row>
        <row r="183">
          <cell r="Q183" t="str">
            <v xml:space="preserve">Exchange Revenue:  Interest, Dividend and Rent on Land - Interest:  Receivables - Property Rates </v>
          </cell>
          <cell r="R183" t="str">
            <v>1</v>
          </cell>
          <cell r="S183" t="str">
            <v>34</v>
          </cell>
          <cell r="T183" t="str">
            <v>106</v>
          </cell>
          <cell r="U183" t="str">
            <v>0</v>
          </cell>
          <cell r="V183" t="str">
            <v xml:space="preserve">INTER: RECEIV - PROPERTY RATES </v>
          </cell>
        </row>
        <row r="184">
          <cell r="Q184" t="str">
            <v>Exchange Revenue:  Interest, Dividend and Rent on Land - Interest:  Receivables - Property Rental Debtors</v>
          </cell>
          <cell r="R184" t="str">
            <v>1</v>
          </cell>
          <cell r="S184" t="str">
            <v>34</v>
          </cell>
          <cell r="T184" t="str">
            <v>107</v>
          </cell>
          <cell r="U184" t="str">
            <v>0</v>
          </cell>
          <cell r="V184" t="str">
            <v>INTER: RECEIV - PROPERTY RENTAL DEBTORS</v>
          </cell>
        </row>
        <row r="185">
          <cell r="Q185" t="str">
            <v>Exchange Revenue:  Interest, Dividend and Rent on Land - Interest:  Receivables - SARS</v>
          </cell>
          <cell r="R185" t="str">
            <v>1</v>
          </cell>
          <cell r="S185" t="str">
            <v>34</v>
          </cell>
          <cell r="T185" t="str">
            <v>108</v>
          </cell>
          <cell r="U185" t="str">
            <v>0</v>
          </cell>
          <cell r="V185" t="str">
            <v>INTER: RECEIV - SARS</v>
          </cell>
        </row>
        <row r="186">
          <cell r="Q186" t="str">
            <v>Exchange Revenue:  Interest, Dividend and Rent on Land - Interest:  Receivables - Service Charges</v>
          </cell>
          <cell r="R186" t="str">
            <v>1</v>
          </cell>
          <cell r="S186" t="str">
            <v>34</v>
          </cell>
          <cell r="T186" t="str">
            <v>109</v>
          </cell>
          <cell r="U186" t="str">
            <v>0</v>
          </cell>
          <cell r="V186" t="str">
            <v>INTER: RECEIV - SERVICE CHARGES</v>
          </cell>
        </row>
        <row r="187">
          <cell r="Q187" t="str">
            <v>Exchange Revenue:  Interest, Dividend and Rent on Land - Interest:  Receivables - Sporting and Other Bodies</v>
          </cell>
          <cell r="R187" t="str">
            <v>1</v>
          </cell>
          <cell r="S187" t="str">
            <v>34</v>
          </cell>
          <cell r="T187" t="str">
            <v>110</v>
          </cell>
          <cell r="U187" t="str">
            <v>0</v>
          </cell>
          <cell r="V187" t="str">
            <v>INTER: RECEIV - SPORTING &amp; OTHER BODIES</v>
          </cell>
        </row>
        <row r="188">
          <cell r="Q188" t="str">
            <v xml:space="preserve">Exchange Revenue:  Interest, Dividend and Rent on Land - Interest:  Receivables - Staff </v>
          </cell>
          <cell r="R188" t="str">
            <v>1</v>
          </cell>
          <cell r="S188" t="str">
            <v>34</v>
          </cell>
          <cell r="T188" t="str">
            <v>111</v>
          </cell>
          <cell r="U188" t="str">
            <v>0</v>
          </cell>
          <cell r="V188" t="str">
            <v xml:space="preserve">INTER: RECEIV - STAFF </v>
          </cell>
        </row>
        <row r="189">
          <cell r="Q189" t="str">
            <v>Exchange Revenue:  Interest, Dividend and Rent on Land - Interest:  Receivables - Waste Management</v>
          </cell>
          <cell r="R189" t="str">
            <v>1</v>
          </cell>
          <cell r="S189" t="str">
            <v>34</v>
          </cell>
          <cell r="T189" t="str">
            <v>112</v>
          </cell>
          <cell r="U189" t="str">
            <v>0</v>
          </cell>
          <cell r="V189" t="str">
            <v>INTER: RECEIV - WASTE MANAGEMENT</v>
          </cell>
        </row>
        <row r="190">
          <cell r="Q190" t="str">
            <v>Exchange Revenue:  Interest, Dividend and Rent on Land - Interest:  Receivables - Waste Water Management</v>
          </cell>
          <cell r="R190" t="str">
            <v>1</v>
          </cell>
          <cell r="S190" t="str">
            <v>34</v>
          </cell>
          <cell r="T190" t="str">
            <v>113</v>
          </cell>
          <cell r="U190" t="str">
            <v>0</v>
          </cell>
          <cell r="V190" t="str">
            <v>INTER: RECEIV - WASTE WATER MANAGEMENT</v>
          </cell>
        </row>
        <row r="191">
          <cell r="Q191" t="str">
            <v xml:space="preserve">Exchange Revenue:  Interest, Dividend and Rent on Land - Interest:  Receivables - Water </v>
          </cell>
          <cell r="R191" t="str">
            <v>1</v>
          </cell>
          <cell r="S191" t="str">
            <v>34</v>
          </cell>
          <cell r="T191" t="str">
            <v>114</v>
          </cell>
          <cell r="U191" t="str">
            <v>0</v>
          </cell>
          <cell r="V191" t="str">
            <v>INTER: RECEIV - WATER</v>
          </cell>
        </row>
        <row r="192">
          <cell r="Q192" t="str">
            <v>Exchange Revenue:  Interest, Dividend and Rent on Land - Interest:  Current and Non-current Assets</v>
          </cell>
          <cell r="R192">
            <v>0</v>
          </cell>
          <cell r="V192" t="str">
            <v>INTEREST: CURRENT &amp; NON-CURRENT ASSETS</v>
          </cell>
        </row>
        <row r="193">
          <cell r="Q193" t="str">
            <v>Exchange Revenue:  Interest, Dividend and Rent on Land - Interest:  Current and Non-current Assets - Bank Accounts</v>
          </cell>
          <cell r="R193" t="str">
            <v>1</v>
          </cell>
          <cell r="S193" t="str">
            <v>34</v>
          </cell>
          <cell r="T193" t="str">
            <v>115</v>
          </cell>
          <cell r="U193" t="str">
            <v>0</v>
          </cell>
          <cell r="V193" t="str">
            <v>INTER: BANK ACCOUNTS</v>
          </cell>
        </row>
        <row r="194">
          <cell r="Q194" t="str">
            <v>Exchange Revenue:  Interest, Dividend and Rent on Land - Interest:  Current and Non-current Assets - Investment</v>
          </cell>
          <cell r="R194" t="str">
            <v>1</v>
          </cell>
          <cell r="S194" t="str">
            <v>34</v>
          </cell>
          <cell r="T194" t="str">
            <v>116</v>
          </cell>
          <cell r="U194" t="str">
            <v>0</v>
          </cell>
          <cell r="V194" t="str">
            <v>INTER: INVESTMENT</v>
          </cell>
        </row>
        <row r="195">
          <cell r="Q195" t="str">
            <v>Exchange Revenue:  Interest, Dividend and Rent on Land - Interest:  Current and Non-current Assets - Short Term Investments and Call Accounts</v>
          </cell>
          <cell r="R195" t="str">
            <v>1</v>
          </cell>
          <cell r="S195" t="str">
            <v>34</v>
          </cell>
          <cell r="T195" t="str">
            <v>117</v>
          </cell>
          <cell r="U195" t="str">
            <v>0</v>
          </cell>
          <cell r="V195" t="str">
            <v>INTER: SHORT TERM INVEST &amp; CALL ACCOUNTS</v>
          </cell>
        </row>
        <row r="196">
          <cell r="Q196" t="str">
            <v>Exchange Revenue:  Interest, Dividend and Rent on Land - Interest:  Deemed Interest</v>
          </cell>
          <cell r="R196" t="str">
            <v>1</v>
          </cell>
          <cell r="S196" t="str">
            <v>34</v>
          </cell>
          <cell r="T196" t="str">
            <v>118</v>
          </cell>
          <cell r="U196" t="str">
            <v>0</v>
          </cell>
          <cell r="V196" t="str">
            <v>INTER: DEEMED INTEREST</v>
          </cell>
        </row>
        <row r="197">
          <cell r="Q197" t="str">
            <v>Exchange Revenue:  Interest, Dividend and Rent on Land - Dividends</v>
          </cell>
          <cell r="R197" t="str">
            <v>1</v>
          </cell>
          <cell r="S197" t="str">
            <v>34</v>
          </cell>
          <cell r="T197" t="str">
            <v>200</v>
          </cell>
          <cell r="U197" t="str">
            <v>0</v>
          </cell>
          <cell r="V197" t="str">
            <v>DIVIDENDS</v>
          </cell>
        </row>
        <row r="198">
          <cell r="Q198" t="str">
            <v>Exchange Revenue:  Interest, Dividend and Rent on Land - Rent on Land</v>
          </cell>
          <cell r="R198" t="str">
            <v>1</v>
          </cell>
          <cell r="S198" t="str">
            <v>34</v>
          </cell>
          <cell r="T198" t="str">
            <v>300</v>
          </cell>
          <cell r="U198" t="str">
            <v>0</v>
          </cell>
          <cell r="V198" t="str">
            <v>DIVIDEND &amp; RENT ON LAND - RENT ON LAND</v>
          </cell>
        </row>
        <row r="199">
          <cell r="Q199" t="str">
            <v>Exchange Revenue:  Interest, Dividend and Rent on Land - Rent on Land:  Land</v>
          </cell>
          <cell r="R199">
            <v>0</v>
          </cell>
          <cell r="V199" t="str">
            <v>RENT ON LAND: LAND</v>
          </cell>
        </row>
        <row r="200">
          <cell r="Q200" t="str">
            <v xml:space="preserve">Exchange Revenue:  Interest, Dividend and Rent on Land - Rent on Land:  Land - Grazing Fees                              </v>
          </cell>
          <cell r="R200" t="str">
            <v>1</v>
          </cell>
          <cell r="S200" t="str">
            <v>34</v>
          </cell>
          <cell r="T200" t="str">
            <v>301</v>
          </cell>
          <cell r="U200" t="str">
            <v>0</v>
          </cell>
          <cell r="V200" t="str">
            <v>RENT ON LAND: LAND - GRAZING FEES</v>
          </cell>
        </row>
        <row r="201">
          <cell r="Q201" t="str">
            <v>Exchange Revenue:  Interest, Dividend and Rent on Land - Rent on Land:  Land - Undeveloped Land</v>
          </cell>
          <cell r="R201" t="str">
            <v>1</v>
          </cell>
          <cell r="S201" t="str">
            <v>34</v>
          </cell>
          <cell r="T201" t="str">
            <v>302</v>
          </cell>
          <cell r="U201" t="str">
            <v>0</v>
          </cell>
          <cell r="V201" t="str">
            <v>RENT ON LAND: LAND - UNDEVELOPED LAND</v>
          </cell>
        </row>
        <row r="202">
          <cell r="Q202" t="str">
            <v>Exchange Revenue:  Interest, Dividend and Rent on Land - Rent on Land:  Rent - Prospecting, Mining, Royalties</v>
          </cell>
          <cell r="R202">
            <v>0</v>
          </cell>
          <cell r="V202" t="str">
            <v>RENT ON LAND: RENT</v>
          </cell>
        </row>
        <row r="203">
          <cell r="Q203" t="str">
            <v>Exchange Revenue:  Interest, Dividend and Rent on Land - Rent on Land:  Rent - Prospecting, Mining, Royalties:  Royalties</v>
          </cell>
          <cell r="R203" t="str">
            <v>1</v>
          </cell>
          <cell r="S203" t="str">
            <v>34</v>
          </cell>
          <cell r="T203" t="str">
            <v>303</v>
          </cell>
          <cell r="U203" t="str">
            <v>0</v>
          </cell>
          <cell r="V203" t="str">
            <v>RENT LAND: RENT - PROSP MINING ROYALTIES</v>
          </cell>
        </row>
        <row r="204">
          <cell r="Q204" t="str">
            <v>Exchange Revenue:  Interest, Dividend and Rent on Land - Rent on Land:  Rent - Prospecting, Mining, Royalties:  Surface Rental</v>
          </cell>
          <cell r="R204" t="str">
            <v>1</v>
          </cell>
          <cell r="S204" t="str">
            <v>34</v>
          </cell>
          <cell r="T204" t="str">
            <v>304</v>
          </cell>
          <cell r="U204" t="str">
            <v>0</v>
          </cell>
          <cell r="V204" t="str">
            <v>RENT LAND: RENT - PROSP MINING SURF RENT</v>
          </cell>
        </row>
        <row r="205">
          <cell r="Q205" t="str">
            <v>Exchange Revenue:  Interest, Dividend and Rent on Land - Rent on Land:  Rent - Servitudes</v>
          </cell>
          <cell r="R205" t="str">
            <v>1</v>
          </cell>
          <cell r="S205" t="str">
            <v>34</v>
          </cell>
          <cell r="T205" t="str">
            <v>305</v>
          </cell>
          <cell r="U205" t="str">
            <v>0</v>
          </cell>
          <cell r="V205" t="str">
            <v>RENT LAND: RENT - SERVITUDES</v>
          </cell>
        </row>
        <row r="206">
          <cell r="Q206" t="str">
            <v>Exchange Revenue:  Operational Revenue</v>
          </cell>
          <cell r="R206">
            <v>0</v>
          </cell>
          <cell r="V206" t="str">
            <v>OPERATIONAL REVENUE</v>
          </cell>
        </row>
        <row r="207">
          <cell r="Q207" t="str">
            <v xml:space="preserve">Exchange Revenue:  Operational Revenue - Administrative Handling Fees </v>
          </cell>
          <cell r="R207" t="str">
            <v>1</v>
          </cell>
          <cell r="S207" t="str">
            <v>38</v>
          </cell>
          <cell r="T207" t="str">
            <v>001</v>
          </cell>
          <cell r="U207" t="str">
            <v>0</v>
          </cell>
          <cell r="V207" t="str">
            <v>ADMINISTRATIVE HANDLING FEES</v>
          </cell>
        </row>
        <row r="208">
          <cell r="Q208" t="str">
            <v>Exchange Revenue:  Operational Revenue - Bad Debts Recovered</v>
          </cell>
          <cell r="R208" t="str">
            <v>1</v>
          </cell>
          <cell r="S208" t="str">
            <v>38</v>
          </cell>
          <cell r="T208" t="str">
            <v>030</v>
          </cell>
          <cell r="U208" t="str">
            <v>0</v>
          </cell>
          <cell r="V208" t="str">
            <v>BAD DEBTS RECOVERED</v>
          </cell>
        </row>
        <row r="209">
          <cell r="Q209" t="str">
            <v>Exchange Revenue:  Operational Revenue - Breakages Recovered</v>
          </cell>
          <cell r="R209" t="str">
            <v>1</v>
          </cell>
          <cell r="S209" t="str">
            <v>38</v>
          </cell>
          <cell r="T209" t="str">
            <v>031</v>
          </cell>
          <cell r="U209" t="str">
            <v>0</v>
          </cell>
          <cell r="V209" t="str">
            <v>BREAKAGES RECOVERED</v>
          </cell>
        </row>
        <row r="210">
          <cell r="Q210" t="str">
            <v>Exchange Revenue:  Operational Revenue - Collection Charges</v>
          </cell>
          <cell r="R210" t="str">
            <v>1</v>
          </cell>
          <cell r="S210" t="str">
            <v>38</v>
          </cell>
          <cell r="T210" t="str">
            <v>060</v>
          </cell>
          <cell r="U210" t="str">
            <v>0</v>
          </cell>
          <cell r="V210" t="str">
            <v>COLLECTION CHARGES</v>
          </cell>
        </row>
        <row r="211">
          <cell r="Q211" t="str">
            <v>Exchange Revenue:  Operational Revenue - Commission</v>
          </cell>
          <cell r="R211">
            <v>0</v>
          </cell>
          <cell r="V211" t="str">
            <v>COMMISSION</v>
          </cell>
        </row>
        <row r="212">
          <cell r="Q212" t="str">
            <v>Exchange Revenue:  Operational Revenue - Commission:  Insurance</v>
          </cell>
          <cell r="R212" t="str">
            <v>1</v>
          </cell>
          <cell r="S212" t="str">
            <v>38</v>
          </cell>
          <cell r="T212" t="str">
            <v>061</v>
          </cell>
          <cell r="U212" t="str">
            <v>0</v>
          </cell>
          <cell r="V212" t="str">
            <v>COMMISSION: INSURANCE</v>
          </cell>
        </row>
        <row r="213">
          <cell r="Q213" t="str">
            <v>Exchange Revenue:  Operational Revenue - Commission:  Transaction Handling Fees</v>
          </cell>
          <cell r="R213" t="str">
            <v>1</v>
          </cell>
          <cell r="S213" t="str">
            <v>38</v>
          </cell>
          <cell r="T213" t="str">
            <v>062</v>
          </cell>
          <cell r="U213" t="str">
            <v>0</v>
          </cell>
          <cell r="V213" t="str">
            <v>COMMISSION: TRANSACTION HANDLING FEES</v>
          </cell>
        </row>
        <row r="214">
          <cell r="Q214" t="str">
            <v>Exchange Revenue:  Operational Revenue - Discounts and Early Settlements</v>
          </cell>
          <cell r="R214" t="str">
            <v>1</v>
          </cell>
          <cell r="S214" t="str">
            <v>38</v>
          </cell>
          <cell r="T214" t="str">
            <v>090</v>
          </cell>
          <cell r="U214" t="str">
            <v>0</v>
          </cell>
          <cell r="V214" t="str">
            <v>DISCOUNTS &amp; EARLY SETTLEMENTS</v>
          </cell>
        </row>
        <row r="215">
          <cell r="Q215" t="str">
            <v>Exchange Revenue:  Operational Revenue - Incidental Cash Surpluses</v>
          </cell>
          <cell r="R215" t="str">
            <v>1</v>
          </cell>
          <cell r="S215" t="str">
            <v>38</v>
          </cell>
          <cell r="T215" t="str">
            <v>240</v>
          </cell>
          <cell r="U215" t="str">
            <v>0</v>
          </cell>
          <cell r="V215" t="str">
            <v>INCIDENTAL CASH SURPLUSES</v>
          </cell>
        </row>
        <row r="216">
          <cell r="Q216" t="str">
            <v>Exchange Revenue:  Operational Revenue - Inspection Fees</v>
          </cell>
          <cell r="R216">
            <v>0</v>
          </cell>
          <cell r="V216" t="str">
            <v>INSPECTION FEES</v>
          </cell>
        </row>
        <row r="217">
          <cell r="Q217" t="str">
            <v>Exchange Revenue:  Operational Revenue - Inspection Fees:  Abattoir Inspection</v>
          </cell>
          <cell r="R217" t="str">
            <v>1</v>
          </cell>
          <cell r="S217" t="str">
            <v>38</v>
          </cell>
          <cell r="T217" t="str">
            <v>241</v>
          </cell>
          <cell r="U217" t="str">
            <v>0</v>
          </cell>
          <cell r="V217" t="str">
            <v>INSPECTION FEES: ABATTOIR INSPECTION</v>
          </cell>
        </row>
        <row r="218">
          <cell r="Q218" t="str">
            <v>Exchange Revenue:  Operational Revenue - Inspection Fees:  Agricultural Activities</v>
          </cell>
          <cell r="R218" t="str">
            <v>1</v>
          </cell>
          <cell r="S218" t="str">
            <v>38</v>
          </cell>
          <cell r="T218" t="str">
            <v>242</v>
          </cell>
          <cell r="U218" t="str">
            <v>0</v>
          </cell>
          <cell r="V218" t="str">
            <v>INSPECTION FEES: AGRICULTURAL ACTIVITIES</v>
          </cell>
        </row>
        <row r="219">
          <cell r="Q219" t="str">
            <v>Exchange Revenue:  Operational Revenue - Inspection Fees:  Animal Housing Inspection</v>
          </cell>
          <cell r="R219" t="str">
            <v>1</v>
          </cell>
          <cell r="S219" t="str">
            <v>38</v>
          </cell>
          <cell r="T219" t="str">
            <v>243</v>
          </cell>
          <cell r="U219" t="str">
            <v>0</v>
          </cell>
          <cell r="V219" t="str">
            <v>INSPECTION FEES:  ANIMAL HOUSING INSPECT</v>
          </cell>
        </row>
        <row r="220">
          <cell r="Q220" t="str">
            <v>Exchange Revenue:  Operational Revenue - Inspection Fees:  Facilities</v>
          </cell>
          <cell r="R220" t="str">
            <v>1</v>
          </cell>
          <cell r="S220" t="str">
            <v>38</v>
          </cell>
          <cell r="T220" t="str">
            <v>244</v>
          </cell>
          <cell r="U220" t="str">
            <v>0</v>
          </cell>
          <cell r="V220" t="str">
            <v>INSPECTION FEES: FACILITIES</v>
          </cell>
        </row>
        <row r="221">
          <cell r="Q221" t="str">
            <v>Exchange Revenue:  Operational Revenue - Inspection Fees:  Statutory Services</v>
          </cell>
          <cell r="R221" t="str">
            <v>1</v>
          </cell>
          <cell r="S221" t="str">
            <v>38</v>
          </cell>
          <cell r="T221" t="str">
            <v>245</v>
          </cell>
          <cell r="U221" t="str">
            <v>0</v>
          </cell>
          <cell r="V221" t="str">
            <v>INSPECTION FEES: STATUTORY SERVICES</v>
          </cell>
        </row>
        <row r="222">
          <cell r="Q222" t="str">
            <v>Exchange Revenue:  Operational Revenue - Inspection Fees:  Quarantine Inspection</v>
          </cell>
          <cell r="R222" t="str">
            <v>1</v>
          </cell>
          <cell r="S222" t="str">
            <v>38</v>
          </cell>
          <cell r="T222" t="str">
            <v>246</v>
          </cell>
          <cell r="U222" t="str">
            <v>0</v>
          </cell>
          <cell r="V222" t="str">
            <v>INSPECTION FEES: QUARANTINE INSPECTION</v>
          </cell>
        </row>
        <row r="223">
          <cell r="Q223" t="str">
            <v>Exchange Revenue:  Operational Revenue - Registration Fees</v>
          </cell>
          <cell r="R223">
            <v>0</v>
          </cell>
          <cell r="V223" t="str">
            <v>REGISTRATION FEES</v>
          </cell>
        </row>
        <row r="224">
          <cell r="Q224" t="str">
            <v>Exchange Revenue:  Operational Revenue - Registration Fees:  Inflammable Material</v>
          </cell>
          <cell r="R224" t="str">
            <v>1</v>
          </cell>
          <cell r="S224" t="str">
            <v>38</v>
          </cell>
          <cell r="T224" t="str">
            <v>510</v>
          </cell>
          <cell r="U224" t="str">
            <v>0</v>
          </cell>
          <cell r="V224" t="str">
            <v>REGISTRATION FEES: INFLAMMABLE MATERIAL</v>
          </cell>
        </row>
        <row r="225">
          <cell r="Q225" t="str">
            <v>Exchange Revenue:  Operational Revenue - Registration Fees:  Landing Fees (Aerodrome)</v>
          </cell>
          <cell r="R225" t="str">
            <v>1</v>
          </cell>
          <cell r="S225" t="str">
            <v>38</v>
          </cell>
          <cell r="T225" t="str">
            <v>511</v>
          </cell>
          <cell r="U225" t="str">
            <v>0</v>
          </cell>
          <cell r="V225" t="str">
            <v>REGISTRAT FEES: LANDING FEES (AERODROME)</v>
          </cell>
        </row>
        <row r="226">
          <cell r="Q226" t="str">
            <v xml:space="preserve">Exchange Revenue:  Operational Revenue - Registration Fees:  Road and Transport </v>
          </cell>
          <cell r="R226">
            <v>0</v>
          </cell>
          <cell r="V226" t="str">
            <v>REGISTRATION FEES: ROAD &amp; TRANSPORT</v>
          </cell>
        </row>
        <row r="227">
          <cell r="Q227" t="str">
            <v xml:space="preserve">Exchange Revenue:  Operational Revenue - Registration Fees:  Road and Transport - Motor Vehicle Registration </v>
          </cell>
          <cell r="R227" t="str">
            <v>1</v>
          </cell>
          <cell r="S227" t="str">
            <v>38</v>
          </cell>
          <cell r="T227" t="str">
            <v>512</v>
          </cell>
          <cell r="U227" t="str">
            <v>0</v>
          </cell>
          <cell r="V227" t="str">
            <v>REG FEES ROAD &amp; TRP - VEHICLE REGISTRA</v>
          </cell>
        </row>
        <row r="228">
          <cell r="Q228" t="str">
            <v>Exchange Revenue:  Operational Revenue - Registration Fees:  Road and Transport - Private Testing Station</v>
          </cell>
          <cell r="R228" t="str">
            <v>1</v>
          </cell>
          <cell r="S228" t="str">
            <v>38</v>
          </cell>
          <cell r="T228" t="str">
            <v>513</v>
          </cell>
          <cell r="U228" t="str">
            <v>0</v>
          </cell>
          <cell r="V228" t="str">
            <v>REG FEES ROAD &amp; TRP - PRIV TEST STATION</v>
          </cell>
        </row>
        <row r="229">
          <cell r="Q229" t="str">
            <v>Exchange Revenue:  Operational Revenue - Registration Fees:  Road and Transport - Road Ordinance</v>
          </cell>
          <cell r="R229" t="str">
            <v>1</v>
          </cell>
          <cell r="S229" t="str">
            <v>38</v>
          </cell>
          <cell r="T229" t="str">
            <v>514</v>
          </cell>
          <cell r="U229" t="str">
            <v>0</v>
          </cell>
          <cell r="V229" t="str">
            <v>REG FEES ROAD &amp; TRP - ROAD ORDINANCE</v>
          </cell>
        </row>
        <row r="230">
          <cell r="Q230" t="str">
            <v>Exchange Revenue:  Operational Revenue - Registration Fees:  Road and Transport - Road Worthy Certificate Application</v>
          </cell>
          <cell r="R230" t="str">
            <v>1</v>
          </cell>
          <cell r="S230" t="str">
            <v>38</v>
          </cell>
          <cell r="T230" t="str">
            <v>515</v>
          </cell>
          <cell r="U230" t="str">
            <v>0</v>
          </cell>
          <cell r="V230" t="str">
            <v>REG FEES ROAD &amp; TRP - ROAD WORTHY CERTIF</v>
          </cell>
        </row>
        <row r="231">
          <cell r="Q231" t="str">
            <v>Exchange Revenue:  Operational Revenue - Registration Fees:  Road and Transport - Taxi Association Fees</v>
          </cell>
          <cell r="R231" t="str">
            <v>1</v>
          </cell>
          <cell r="S231" t="str">
            <v>38</v>
          </cell>
          <cell r="T231" t="str">
            <v>516</v>
          </cell>
          <cell r="U231" t="str">
            <v>0</v>
          </cell>
          <cell r="V231" t="str">
            <v>REG FEES ROAD &amp; TRP - TAXI ASSOCIAT FEES</v>
          </cell>
        </row>
        <row r="232">
          <cell r="Q232" t="str">
            <v>Exchange Revenue:  Operational Revenue - Replacement of Security Cards</v>
          </cell>
          <cell r="R232" t="str">
            <v>1</v>
          </cell>
          <cell r="S232" t="str">
            <v>38</v>
          </cell>
          <cell r="T232" t="str">
            <v>517</v>
          </cell>
          <cell r="U232" t="str">
            <v>0</v>
          </cell>
          <cell r="V232" t="str">
            <v>REPLACEMENT OF SECURITY CARDS</v>
          </cell>
        </row>
        <row r="233">
          <cell r="Q233" t="str">
            <v>Exchange Revenue:  Operational Revenue - Request for Information</v>
          </cell>
          <cell r="R233">
            <v>0</v>
          </cell>
          <cell r="V233" t="str">
            <v>REQUEST FOR INFORMATION</v>
          </cell>
        </row>
        <row r="234">
          <cell r="Q234" t="str">
            <v>Exchange Revenue:  Operational Revenue - Request for Information:  Accident Reports</v>
          </cell>
          <cell r="R234" t="str">
            <v>1</v>
          </cell>
          <cell r="S234" t="str">
            <v>38</v>
          </cell>
          <cell r="T234" t="str">
            <v>518</v>
          </cell>
          <cell r="U234" t="str">
            <v>0</v>
          </cell>
          <cell r="V234" t="str">
            <v>REQ INFO - ACCIDENT REPORTS</v>
          </cell>
        </row>
        <row r="235">
          <cell r="Q235" t="str">
            <v>Exchange Revenue:  Operational Revenue - Request for Information:  Access to Information Act</v>
          </cell>
          <cell r="R235" t="str">
            <v>1</v>
          </cell>
          <cell r="S235" t="str">
            <v>38</v>
          </cell>
          <cell r="T235" t="str">
            <v>519</v>
          </cell>
          <cell r="U235" t="str">
            <v>0</v>
          </cell>
          <cell r="V235" t="str">
            <v>REQ INFO - ACCESS TO INFORMATION ACT</v>
          </cell>
        </row>
        <row r="236">
          <cell r="Q236" t="str">
            <v>Exchange Revenue:  Operational Revenue - Request for Information:  Duplicate IRP 5 Certificate</v>
          </cell>
          <cell r="R236" t="str">
            <v>1</v>
          </cell>
          <cell r="S236" t="str">
            <v>38</v>
          </cell>
          <cell r="T236" t="str">
            <v>520</v>
          </cell>
          <cell r="U236" t="str">
            <v>0</v>
          </cell>
          <cell r="V236" t="str">
            <v>REQ INFO - DUPLICATE IRP 5 CERTIFICATE</v>
          </cell>
        </row>
        <row r="237">
          <cell r="Q237" t="str">
            <v>Exchange Revenue:  Operational Revenue - Request for Information:  Municipal Information and Statistics</v>
          </cell>
          <cell r="R237" t="str">
            <v>1</v>
          </cell>
          <cell r="S237" t="str">
            <v>38</v>
          </cell>
          <cell r="T237" t="str">
            <v>521</v>
          </cell>
          <cell r="U237" t="str">
            <v>0</v>
          </cell>
          <cell r="V237" t="str">
            <v>REQ INFO - MUNICIPAL INFOR &amp; STATISTICS</v>
          </cell>
        </row>
        <row r="238">
          <cell r="Q238" t="str">
            <v>Exchange Revenue:  Operational Revenue - Request for Information:  NATIS</v>
          </cell>
          <cell r="R238" t="str">
            <v>1</v>
          </cell>
          <cell r="S238" t="str">
            <v>38</v>
          </cell>
          <cell r="T238" t="str">
            <v>522</v>
          </cell>
          <cell r="U238" t="str">
            <v>0</v>
          </cell>
          <cell r="V238" t="str">
            <v>REQ INFO - NATIS</v>
          </cell>
        </row>
        <row r="239">
          <cell r="Q239" t="str">
            <v>Exchange Revenue:  Operational Revenue - Request for Information:  Plan Printing and Duplicates</v>
          </cell>
          <cell r="R239" t="str">
            <v>1</v>
          </cell>
          <cell r="S239" t="str">
            <v>38</v>
          </cell>
          <cell r="T239" t="str">
            <v>523</v>
          </cell>
          <cell r="U239" t="str">
            <v>0</v>
          </cell>
          <cell r="V239" t="str">
            <v>REQ INFO - PLAN PRINTING &amp; DUPLICATES</v>
          </cell>
        </row>
        <row r="240">
          <cell r="Q240" t="str">
            <v>Exchange Revenue:  Rental from Fixed Assets</v>
          </cell>
          <cell r="R240">
            <v>0</v>
          </cell>
          <cell r="V240" t="str">
            <v>RENTAL FROM FIXED ASSETS</v>
          </cell>
        </row>
        <row r="241">
          <cell r="Q241" t="str">
            <v>Exchange Revenue:  Rental from Fixed Assets - Non-market Related</v>
          </cell>
          <cell r="R241">
            <v>0</v>
          </cell>
          <cell r="V241" t="str">
            <v>RENTAL FIXED ASSETS - NON-MARKET RELATED</v>
          </cell>
        </row>
        <row r="242">
          <cell r="Q242" t="str">
            <v>Exchange Revenue:  Rental from Fixed Assets - Non-market Related:  Investment Property</v>
          </cell>
          <cell r="R242">
            <v>0</v>
          </cell>
          <cell r="V242" t="str">
            <v>NON-MARKET RELATED:  INVESTMENT PROPERTY</v>
          </cell>
        </row>
        <row r="243">
          <cell r="Q243" t="str">
            <v>Exchange Revenue:  Rental from Fixed Assets - Non-market Related:  Investment Property - Straight-lined Operating</v>
          </cell>
          <cell r="R243" t="str">
            <v>1</v>
          </cell>
          <cell r="S243" t="str">
            <v>40</v>
          </cell>
          <cell r="T243" t="str">
            <v>001</v>
          </cell>
          <cell r="U243" t="str">
            <v>0</v>
          </cell>
          <cell r="V243" t="str">
            <v>N-M-R INV PROP - STRAIGHT-LINED OPERATIN</v>
          </cell>
        </row>
        <row r="244">
          <cell r="Q244" t="str">
            <v>Exchange Revenue:  Rental from Fixed Assets - Non-market Related:  Investment Property - Contingent</v>
          </cell>
          <cell r="R244" t="str">
            <v>1</v>
          </cell>
          <cell r="S244" t="str">
            <v>40</v>
          </cell>
          <cell r="T244" t="str">
            <v>002</v>
          </cell>
          <cell r="U244" t="str">
            <v>0</v>
          </cell>
          <cell r="V244" t="str">
            <v>N-M-R INV PROP - CONTINGENT</v>
          </cell>
        </row>
        <row r="245">
          <cell r="Q245" t="str">
            <v>Exchange Revenue:  Rental from Fixed Assets - Non-market Related:  Investment Property - Sub-lease Payment</v>
          </cell>
          <cell r="R245" t="str">
            <v>1</v>
          </cell>
          <cell r="S245" t="str">
            <v>40</v>
          </cell>
          <cell r="T245" t="str">
            <v>003</v>
          </cell>
          <cell r="U245" t="str">
            <v>0</v>
          </cell>
          <cell r="V245" t="str">
            <v>N-M-R INV PROP - SUB-LEASE PAYMENT</v>
          </cell>
        </row>
        <row r="246">
          <cell r="Q246" t="str">
            <v>Exchange Revenue:  Rental from Fixed Assets - Non-market Related:  Heritage Assets</v>
          </cell>
          <cell r="R246">
            <v>0</v>
          </cell>
          <cell r="V246" t="str">
            <v>NON-MARKET RELATED: HERITAGE ASSETS</v>
          </cell>
        </row>
        <row r="247">
          <cell r="Q247" t="str">
            <v>Exchange Revenue:  Rental from Fixed Assets - Non-market Related:  Heritage Assets - Straight-lined Operating</v>
          </cell>
          <cell r="R247" t="str">
            <v>1</v>
          </cell>
          <cell r="S247" t="str">
            <v>40</v>
          </cell>
          <cell r="T247" t="str">
            <v>004</v>
          </cell>
          <cell r="U247" t="str">
            <v>0</v>
          </cell>
          <cell r="V247" t="str">
            <v>N-M-R HERITAGE - STRAIGHT-LINED OPERATIN</v>
          </cell>
        </row>
        <row r="248">
          <cell r="Q248" t="str">
            <v>Exchange Revenue:  Rental from Fixed Assets - Non-market Related:  Heritage Assets - Contingent</v>
          </cell>
          <cell r="R248" t="str">
            <v>1</v>
          </cell>
          <cell r="S248" t="str">
            <v>40</v>
          </cell>
          <cell r="T248" t="str">
            <v>005</v>
          </cell>
          <cell r="U248" t="str">
            <v>0</v>
          </cell>
          <cell r="V248" t="str">
            <v>N-M-R HERITAGE - CONTINGENT</v>
          </cell>
        </row>
        <row r="249">
          <cell r="Q249" t="str">
            <v>Exchange Revenue:  Rental from Fixed Assets - Non-market Related:  Heritage Assets - Sub-lease Payment</v>
          </cell>
          <cell r="R249" t="str">
            <v>1</v>
          </cell>
          <cell r="S249" t="str">
            <v>40</v>
          </cell>
          <cell r="T249" t="str">
            <v>006</v>
          </cell>
          <cell r="U249" t="str">
            <v>0</v>
          </cell>
          <cell r="V249" t="str">
            <v>N-M-R HERITAGE - SUB-LEASE PAYMENT</v>
          </cell>
        </row>
        <row r="250">
          <cell r="Q250" t="str">
            <v>Exchange Revenue:  Rental from Fixed Assets - Non-market Related:  Biological Assets</v>
          </cell>
          <cell r="R250">
            <v>0</v>
          </cell>
          <cell r="V250" t="str">
            <v>NON-MARKET RELATED: BIOLOGICAL ASSETS</v>
          </cell>
        </row>
        <row r="251">
          <cell r="Q251" t="str">
            <v>Exchange Revenue:  Rental from Fixed Assets - Non-market Related:  Biological Assets - Straight-lined Operating</v>
          </cell>
          <cell r="R251" t="str">
            <v>1</v>
          </cell>
          <cell r="S251" t="str">
            <v>40</v>
          </cell>
          <cell r="T251" t="str">
            <v>007</v>
          </cell>
          <cell r="U251" t="str">
            <v>0</v>
          </cell>
          <cell r="V251" t="str">
            <v>N-M-R BIOLOG - STRAIGHT-LINED OPERATIN</v>
          </cell>
        </row>
        <row r="252">
          <cell r="Q252" t="str">
            <v>Exchange Revenue:  Rental from Fixed Assets - Non-market Related:  Biological Assets - Contingent</v>
          </cell>
          <cell r="R252" t="str">
            <v>1</v>
          </cell>
          <cell r="S252" t="str">
            <v>40</v>
          </cell>
          <cell r="T252" t="str">
            <v>008</v>
          </cell>
          <cell r="U252" t="str">
            <v>0</v>
          </cell>
          <cell r="V252" t="str">
            <v>N-M-R BIOLOG - CONTINGENT</v>
          </cell>
        </row>
        <row r="253">
          <cell r="Q253" t="str">
            <v>Exchange Revenue:  Rental from Fixed Assets - Non-market Related:  Biological Assets - Sub-lease Payment</v>
          </cell>
          <cell r="R253" t="str">
            <v>1</v>
          </cell>
          <cell r="S253" t="str">
            <v>40</v>
          </cell>
          <cell r="T253" t="str">
            <v>009</v>
          </cell>
          <cell r="U253" t="str">
            <v>0</v>
          </cell>
          <cell r="V253" t="str">
            <v>N-M-R BIOLOG - SUB-LEASE PAYMENT</v>
          </cell>
        </row>
        <row r="254">
          <cell r="Q254" t="str">
            <v>Exchange Revenue:  Rental from Fixed Assets - Non-market Related:  Property Plant and Equipment</v>
          </cell>
          <cell r="R254">
            <v>0</v>
          </cell>
          <cell r="V254" t="str">
            <v>NON-MARKET RELATED: PROP PLANT &amp; EQUIP</v>
          </cell>
        </row>
        <row r="255">
          <cell r="Q255" t="str">
            <v>Exchange Revenue:  Rental from Fixed Assets - Non-market Related:  Property Plant and Equipment - Straight-lined Operating</v>
          </cell>
          <cell r="R255">
            <v>0</v>
          </cell>
          <cell r="V255" t="str">
            <v>N-M-R PPE: STRAIGHT-LINED OPERATING</v>
          </cell>
        </row>
        <row r="256">
          <cell r="Q256" t="str">
            <v>Exchange Revenue:  Rental from Fixed Assets - Non-market Related:  Property Plant and Equipment - Straight-lined Operating:  Biological or Cultivated Assets</v>
          </cell>
          <cell r="R256" t="str">
            <v>1</v>
          </cell>
          <cell r="S256" t="str">
            <v>40</v>
          </cell>
          <cell r="T256" t="str">
            <v>010</v>
          </cell>
          <cell r="U256" t="str">
            <v>0</v>
          </cell>
          <cell r="V256" t="str">
            <v>N-M-R PPE: S/LINE - BIOLOG/CULTI ASSETS</v>
          </cell>
        </row>
        <row r="257">
          <cell r="Q257" t="str">
            <v>Exchange Revenue:  Rental from Fixed Assets - Non-market Related:  Property Plant and Equipment - Straight-lined Operating:  Buildings</v>
          </cell>
          <cell r="R257">
            <v>0</v>
          </cell>
          <cell r="V257" t="str">
            <v>N-M PPE S/LINE: BUILDINGS</v>
          </cell>
        </row>
        <row r="258">
          <cell r="Q258" t="str">
            <v xml:space="preserve">Exchange Revenue:  Rental from Fixed Assets - Non-market Related:  Property Plant and Equipment - Straight-lined Operating:  Buildings - Excluding Residential </v>
          </cell>
          <cell r="R258" t="str">
            <v>1</v>
          </cell>
          <cell r="S258" t="str">
            <v>40</v>
          </cell>
          <cell r="T258" t="str">
            <v>011</v>
          </cell>
          <cell r="U258" t="str">
            <v>0</v>
          </cell>
          <cell r="V258" t="str">
            <v xml:space="preserve">N-M-R PPE S/LINE BUILD -EXC RESIDENTIAL </v>
          </cell>
        </row>
        <row r="259">
          <cell r="Q259" t="str">
            <v>Exchange Revenue:  Rental from Fixed Assets - Non-market Related:  Property Plant and Equipment - Straight-lined Operating:  Buildings - Residential</v>
          </cell>
          <cell r="R259" t="str">
            <v>1</v>
          </cell>
          <cell r="S259" t="str">
            <v>40</v>
          </cell>
          <cell r="T259" t="str">
            <v>012</v>
          </cell>
          <cell r="U259" t="str">
            <v>0</v>
          </cell>
          <cell r="V259" t="str">
            <v>N-M-R PPE S/LINE BUILD -RESIDENTIAL</v>
          </cell>
        </row>
        <row r="260">
          <cell r="Q260" t="str">
            <v>Exchange Revenue:  Rental from Fixed Assets - Non-market Related:  Property Plant and Equipment - Straight-lined Operating:  Computer Equipment</v>
          </cell>
          <cell r="R260" t="str">
            <v>1</v>
          </cell>
          <cell r="S260" t="str">
            <v>40</v>
          </cell>
          <cell r="T260" t="str">
            <v>013</v>
          </cell>
          <cell r="U260" t="str">
            <v>0</v>
          </cell>
          <cell r="V260" t="str">
            <v>N-M-R PPE: S/LINE - COMPUTER EQUIPMENT</v>
          </cell>
        </row>
        <row r="261">
          <cell r="Q261" t="str">
            <v>Exchange Revenue:  Rental from Fixed Assets - Non-market Related:  Property Plant and Equipment - Straight-lined Operating:  Furniture and Office Equipment</v>
          </cell>
          <cell r="R261" t="str">
            <v>1</v>
          </cell>
          <cell r="S261" t="str">
            <v>40</v>
          </cell>
          <cell r="T261" t="str">
            <v>014</v>
          </cell>
          <cell r="U261" t="str">
            <v>0</v>
          </cell>
          <cell r="V261" t="str">
            <v>N-M-R PPE: S/LINE - FURN &amp; OFFICE EQUIP</v>
          </cell>
        </row>
        <row r="262">
          <cell r="Q262" t="str">
            <v>Exchange Revenue:  Rental from Fixed Assets - Non-market Related:  Property Plant and Equipment - Straight-lined Operating:  Heritage Assets</v>
          </cell>
          <cell r="R262" t="str">
            <v>1</v>
          </cell>
          <cell r="S262" t="str">
            <v>40</v>
          </cell>
          <cell r="T262" t="str">
            <v>015</v>
          </cell>
          <cell r="U262" t="str">
            <v>0</v>
          </cell>
          <cell r="V262" t="str">
            <v>N-M-R PPE: S/LINE - HERITAGE ASSETS</v>
          </cell>
        </row>
        <row r="263">
          <cell r="Q263" t="str">
            <v>Exchange Revenue:  Rental from Fixed Assets - Non-market Related:  Property Plant and Equipment - Straight-lined Operating:  Infrastructure:  Airports</v>
          </cell>
          <cell r="R263" t="str">
            <v>1</v>
          </cell>
          <cell r="S263" t="str">
            <v>40</v>
          </cell>
          <cell r="T263" t="str">
            <v>016</v>
          </cell>
          <cell r="U263" t="str">
            <v>0</v>
          </cell>
          <cell r="V263" t="str">
            <v>N-M-R PPE: S/LINE - INFRA AIRPORTS</v>
          </cell>
        </row>
        <row r="264">
          <cell r="Q264" t="str">
            <v>Exchange Revenue:  Rental from Fixed Assets - Non-market Related:  Property Plant and Equipment - Straight-lined Operating:  Infrastructure:  Cemeteries</v>
          </cell>
          <cell r="R264" t="str">
            <v>1</v>
          </cell>
          <cell r="S264" t="str">
            <v>40</v>
          </cell>
          <cell r="T264" t="str">
            <v>017</v>
          </cell>
          <cell r="U264" t="str">
            <v>0</v>
          </cell>
          <cell r="V264" t="str">
            <v>N-M-R PPE: S/LINE - INFRA CEMETERIES</v>
          </cell>
        </row>
        <row r="265">
          <cell r="Q265" t="str">
            <v>Exchange Revenue:  Rental from Fixed Assets - Non-market Related:  Property Plant and Equipment - Straight-lined Operating:  Infrastructure:  Electricity</v>
          </cell>
          <cell r="R265" t="str">
            <v>1</v>
          </cell>
          <cell r="S265" t="str">
            <v>40</v>
          </cell>
          <cell r="T265" t="str">
            <v>018</v>
          </cell>
          <cell r="U265" t="str">
            <v>0</v>
          </cell>
          <cell r="V265" t="str">
            <v>N-M-R PPE: S/LINE - INFRA ELECTRICITY</v>
          </cell>
        </row>
        <row r="266">
          <cell r="Q266" t="str">
            <v>Exchange Revenue:  Rental from Fixed Assets - Non-market Related:  Property Plant and Equipment - Straight-lined Operating:  Infrastructure:  Roads</v>
          </cell>
          <cell r="R266" t="str">
            <v>1</v>
          </cell>
          <cell r="S266" t="str">
            <v>40</v>
          </cell>
          <cell r="T266" t="str">
            <v>019</v>
          </cell>
          <cell r="U266" t="str">
            <v>0</v>
          </cell>
          <cell r="V266" t="str">
            <v>N-M-R PPE: S/LINE - INFRA ROADS</v>
          </cell>
        </row>
        <row r="267">
          <cell r="Q267" t="str">
            <v>Exchange Revenue:  Rental from Fixed Assets - Non-market Related:  Property Plant and Equipment - Straight-lined Operating:  Infrastructure:  Solid Waste Disposal</v>
          </cell>
          <cell r="R267" t="str">
            <v>1</v>
          </cell>
          <cell r="S267" t="str">
            <v>40</v>
          </cell>
          <cell r="T267" t="str">
            <v>020</v>
          </cell>
          <cell r="U267" t="str">
            <v>0</v>
          </cell>
          <cell r="V267" t="str">
            <v>N-M-R PPE: S/LINE - INF SOLID WASTE DISP</v>
          </cell>
        </row>
        <row r="268">
          <cell r="Q268" t="str">
            <v>Exchange Revenue:  Rental from Fixed Assets - Non-market Related:  Property Plant and Equipment - Straight-lined Operating:  Infrastructure:  Transportation</v>
          </cell>
          <cell r="R268" t="str">
            <v>1</v>
          </cell>
          <cell r="S268" t="str">
            <v>40</v>
          </cell>
          <cell r="T268" t="str">
            <v>021</v>
          </cell>
          <cell r="U268" t="str">
            <v>0</v>
          </cell>
          <cell r="V268" t="str">
            <v>N-M-R PPE: S/LINE - INFRA TRANSPORTATION</v>
          </cell>
        </row>
        <row r="269">
          <cell r="Q269" t="str">
            <v>Exchange Revenue:  Rental from Fixed Assets - Non-market Related:  Property Plant and Equipment - Straight-lined Operating:  Infrastructure:  Water</v>
          </cell>
          <cell r="R269" t="str">
            <v>1</v>
          </cell>
          <cell r="S269" t="str">
            <v>40</v>
          </cell>
          <cell r="T269" t="str">
            <v>022</v>
          </cell>
          <cell r="U269" t="str">
            <v>0</v>
          </cell>
          <cell r="V269" t="str">
            <v>N-M-R PPE: S/LINE - INFRA WATER</v>
          </cell>
        </row>
        <row r="270">
          <cell r="Q270" t="str">
            <v>Exchange Revenue:  Rental from Fixed Assets - Non-market Related:  Property Plant and Equipment - Straight-lined Operating:  Intangible Assets</v>
          </cell>
          <cell r="R270" t="str">
            <v>1</v>
          </cell>
          <cell r="S270" t="str">
            <v>40</v>
          </cell>
          <cell r="T270" t="str">
            <v>023</v>
          </cell>
          <cell r="U270" t="str">
            <v>0</v>
          </cell>
          <cell r="V270" t="str">
            <v>N-M-R PPE: S/LINE - INTANGIBLE ASSETS</v>
          </cell>
        </row>
        <row r="271">
          <cell r="Q271" t="str">
            <v>Exchange Revenue:  Rental from Fixed Assets - Non-market Related:  Property Plant and Equipment - Straight-lined Operating:  Machinery and Equipment</v>
          </cell>
          <cell r="R271" t="str">
            <v>1</v>
          </cell>
          <cell r="S271" t="str">
            <v>40</v>
          </cell>
          <cell r="T271" t="str">
            <v>024</v>
          </cell>
          <cell r="U271" t="str">
            <v>0</v>
          </cell>
          <cell r="V271" t="str">
            <v>N-M-R PPE: S/LINE - MACHINERY/EQUIPMENT</v>
          </cell>
        </row>
        <row r="272">
          <cell r="Q272" t="str">
            <v>Exchange Revenue:  Rental from Fixed Assets - Non-market Related:  Property Plant and Equipment - Straight-lined Operating:  Transport Assets</v>
          </cell>
          <cell r="R272" t="str">
            <v>1</v>
          </cell>
          <cell r="S272" t="str">
            <v>40</v>
          </cell>
          <cell r="T272" t="str">
            <v>025</v>
          </cell>
          <cell r="U272" t="str">
            <v>0</v>
          </cell>
          <cell r="V272" t="str">
            <v>N-M-R PPE: S/LINE -  TRANSPORT ASSETS</v>
          </cell>
        </row>
        <row r="273">
          <cell r="Q273" t="str">
            <v>Exchange Revenue:  Rental from Fixed Assets - Non-market Related:  Property Plant and Equipment - Contingent</v>
          </cell>
          <cell r="R273">
            <v>0</v>
          </cell>
          <cell r="V273" t="str">
            <v>N-M-R PPE: CONTINGENT</v>
          </cell>
        </row>
        <row r="274">
          <cell r="Q274" t="str">
            <v>Exchange Revenue:  Rental from Fixed Assets - Non-market Related:  Property Plant and Equipment - Contingent:  Biological or Cultivated Assets</v>
          </cell>
          <cell r="R274" t="str">
            <v>1</v>
          </cell>
          <cell r="S274" t="str">
            <v>40</v>
          </cell>
          <cell r="T274" t="str">
            <v>026</v>
          </cell>
          <cell r="U274" t="str">
            <v>0</v>
          </cell>
          <cell r="V274" t="str">
            <v>N-M-R PPE: CONT - BIOLOG/CULTI ASSETS</v>
          </cell>
        </row>
        <row r="275">
          <cell r="Q275" t="str">
            <v>Exchange Revenue:  Rental from Fixed Assets - Non-market Related:  Property Plant and Equipment - Contingent:  Buildings</v>
          </cell>
          <cell r="R275">
            <v>0</v>
          </cell>
          <cell r="V275" t="str">
            <v>N-M-R PPR: CONTINGENT BUILDINGS</v>
          </cell>
        </row>
        <row r="276">
          <cell r="Q276" t="str">
            <v xml:space="preserve">Exchange Revenue:  Rental from Fixed Assets - Non-market Related:  Property Plant and Equipment - Contingent:  Buildings - Excluding Residential </v>
          </cell>
          <cell r="R276" t="str">
            <v>1</v>
          </cell>
          <cell r="S276" t="str">
            <v>40</v>
          </cell>
          <cell r="T276" t="str">
            <v>027</v>
          </cell>
          <cell r="U276" t="str">
            <v>0</v>
          </cell>
          <cell r="V276" t="str">
            <v xml:space="preserve">N-M-R PPE: CONT BUILD - EXC RESIDENTIAL </v>
          </cell>
        </row>
        <row r="277">
          <cell r="Q277" t="str">
            <v>Exchange Revenue:  Rental from Fixed Assets - Non-market Related:  Property Plant and Equipment - Contingent:  Buildings - Residential</v>
          </cell>
          <cell r="R277" t="str">
            <v>1</v>
          </cell>
          <cell r="S277" t="str">
            <v>40</v>
          </cell>
          <cell r="T277" t="str">
            <v>028</v>
          </cell>
          <cell r="U277" t="str">
            <v>0</v>
          </cell>
          <cell r="V277" t="str">
            <v>N-M-R PPE: CONT BUILD - RESIDENTIAL</v>
          </cell>
        </row>
        <row r="278">
          <cell r="Q278" t="str">
            <v>Exchange Revenue:  Rental from Fixed Assets - Non-market Related:  Property Plant and Equipment - Contingent:  Computer Equipment</v>
          </cell>
          <cell r="R278">
            <v>0</v>
          </cell>
          <cell r="V278" t="str">
            <v>N-M-R PPE: CONT - COMPUTER EQUIPMENT</v>
          </cell>
        </row>
        <row r="279">
          <cell r="Q279" t="str">
            <v>Exchange Revenue:  Rental from Fixed Assets - Non-market Related:  Property Plant and Equipment - Contingent:  Furniture and Office Equipment</v>
          </cell>
          <cell r="R279" t="str">
            <v>1</v>
          </cell>
          <cell r="S279" t="str">
            <v>40</v>
          </cell>
          <cell r="T279" t="str">
            <v>029</v>
          </cell>
          <cell r="U279" t="str">
            <v>0</v>
          </cell>
          <cell r="V279" t="str">
            <v>N-M-R PPE: CONT - FURN &amp; OFFICE EQUIP</v>
          </cell>
        </row>
        <row r="280">
          <cell r="Q280" t="str">
            <v>Exchange Revenue:  Rental from Fixed Assets - Non-market Related:  Property Plant and Equipment - Contingent:  Heritage Assets</v>
          </cell>
          <cell r="R280" t="str">
            <v>1</v>
          </cell>
          <cell r="S280" t="str">
            <v>40</v>
          </cell>
          <cell r="T280" t="str">
            <v>030</v>
          </cell>
          <cell r="U280" t="str">
            <v>0</v>
          </cell>
          <cell r="V280" t="str">
            <v>N-M-R PPE: CONT - HERITAGE ASSETS</v>
          </cell>
        </row>
        <row r="281">
          <cell r="Q281" t="str">
            <v>Exchange Revenue:  Rental from Fixed Assets - Non-market Related:  Property Plant and Equipment - Contingent:  Infrastructure:  Airports</v>
          </cell>
          <cell r="R281" t="str">
            <v>1</v>
          </cell>
          <cell r="S281" t="str">
            <v>40</v>
          </cell>
          <cell r="T281" t="str">
            <v>031</v>
          </cell>
          <cell r="U281" t="str">
            <v>0</v>
          </cell>
          <cell r="V281" t="str">
            <v>N-M-R PPE: CONT - INFRA AIRPORTS</v>
          </cell>
        </row>
        <row r="282">
          <cell r="Q282" t="str">
            <v>Exchange Revenue:  Rental from Fixed Assets - Non-market Related:  Property Plant and Equipment - Contingent:  Infrastructure:  Cemeteries</v>
          </cell>
          <cell r="R282" t="str">
            <v>1</v>
          </cell>
          <cell r="S282" t="str">
            <v>40</v>
          </cell>
          <cell r="T282" t="str">
            <v>032</v>
          </cell>
          <cell r="U282" t="str">
            <v>0</v>
          </cell>
          <cell r="V282" t="str">
            <v>N-M-R PPE: CONT - INFRA CEMETERIES</v>
          </cell>
        </row>
        <row r="283">
          <cell r="Q283" t="str">
            <v>Exchange Revenue:  Rental from Fixed Assets - Non-market Related:  Property Plant and Equipment - Contingent:  Infrastructure:  Electricity</v>
          </cell>
          <cell r="R283" t="str">
            <v>1</v>
          </cell>
          <cell r="S283" t="str">
            <v>40</v>
          </cell>
          <cell r="T283" t="str">
            <v>033</v>
          </cell>
          <cell r="U283" t="str">
            <v>0</v>
          </cell>
          <cell r="V283" t="str">
            <v>N-M-R PPE: CONT - INFRA ELECTRICITY</v>
          </cell>
        </row>
        <row r="284">
          <cell r="Q284" t="str">
            <v>Exchange Revenue:  Rental from Fixed Assets - Non-market Related:  Property Plant and Equipment - Contingent:  Infrastructure:  Roads</v>
          </cell>
          <cell r="R284" t="str">
            <v>1</v>
          </cell>
          <cell r="S284" t="str">
            <v>40</v>
          </cell>
          <cell r="T284" t="str">
            <v>034</v>
          </cell>
          <cell r="U284" t="str">
            <v>0</v>
          </cell>
          <cell r="V284" t="str">
            <v>N-M-R PPE: CONT - INFRA ROADS</v>
          </cell>
        </row>
        <row r="285">
          <cell r="Q285" t="str">
            <v>Exchange Revenue:  Rental from Fixed Assets - Non-market Related:  Property Plant and Equipment - Contingent:  Infrastructure:  Solid Waste Disposal</v>
          </cell>
          <cell r="R285" t="str">
            <v>1</v>
          </cell>
          <cell r="S285" t="str">
            <v>40</v>
          </cell>
          <cell r="T285" t="str">
            <v>035</v>
          </cell>
          <cell r="U285" t="str">
            <v>0</v>
          </cell>
          <cell r="V285" t="str">
            <v>N-M-R PPE: CONT - INF SOLID WASTE DISP</v>
          </cell>
        </row>
        <row r="286">
          <cell r="Q286" t="str">
            <v>Exchange Revenue:  Rental from Fixed Assets - Non-market Related:  Property Plant and Equipment - Contingent:  Infrastructure:  Transportation</v>
          </cell>
          <cell r="R286" t="str">
            <v>1</v>
          </cell>
          <cell r="S286" t="str">
            <v>40</v>
          </cell>
          <cell r="T286" t="str">
            <v>036</v>
          </cell>
          <cell r="U286" t="str">
            <v>0</v>
          </cell>
          <cell r="V286" t="str">
            <v>N-M-R PPE: CONT - INFRA TRANSPORTATION</v>
          </cell>
        </row>
        <row r="287">
          <cell r="Q287" t="str">
            <v>Exchange Revenue:  Rental from Fixed Assets - Non-market Related:  Property Plant and Equipment - Contingent:  Infrastructure:  Water</v>
          </cell>
          <cell r="R287" t="str">
            <v>1</v>
          </cell>
          <cell r="S287" t="str">
            <v>40</v>
          </cell>
          <cell r="T287" t="str">
            <v>037</v>
          </cell>
          <cell r="U287" t="str">
            <v>0</v>
          </cell>
          <cell r="V287" t="str">
            <v>N-M-R PPE: CONT - INFRA WATER</v>
          </cell>
        </row>
        <row r="288">
          <cell r="Q288" t="str">
            <v>Exchange Revenue:  Rental from Fixed Assets - Non-market Related:  Property Plant and Equipment - Contingent:  Intangible Assets</v>
          </cell>
          <cell r="R288" t="str">
            <v>1</v>
          </cell>
          <cell r="S288" t="str">
            <v>40</v>
          </cell>
          <cell r="T288" t="str">
            <v>038</v>
          </cell>
          <cell r="U288" t="str">
            <v>0</v>
          </cell>
          <cell r="V288" t="str">
            <v>N-M-R PPE: CONT - INTANGIBLE ASSETS</v>
          </cell>
        </row>
        <row r="289">
          <cell r="Q289" t="str">
            <v>Exchange Revenue:  Rental from Fixed Assets - Non-market Related:  Property Plant and Equipment - Contingent:  Machinery and Equipment</v>
          </cell>
          <cell r="R289" t="str">
            <v>1</v>
          </cell>
          <cell r="S289" t="str">
            <v>40</v>
          </cell>
          <cell r="T289" t="str">
            <v>039</v>
          </cell>
          <cell r="U289" t="str">
            <v>0</v>
          </cell>
          <cell r="V289" t="str">
            <v>N-M-R PPE: CONT - MACHINERY/EQUIPMENT</v>
          </cell>
        </row>
        <row r="290">
          <cell r="Q290" t="str">
            <v>Exchange Revenue:  Rental from Fixed Assets - Non-market Related:  Property Plant and Equipment - Contingent:  Transport Assets</v>
          </cell>
          <cell r="R290" t="str">
            <v>1</v>
          </cell>
          <cell r="S290" t="str">
            <v>40</v>
          </cell>
          <cell r="T290" t="str">
            <v>040</v>
          </cell>
          <cell r="U290" t="str">
            <v>0</v>
          </cell>
          <cell r="V290" t="str">
            <v>N-M-R PPE: CONT -  TRANSPORT ASSETS</v>
          </cell>
        </row>
        <row r="291">
          <cell r="Q291" t="str">
            <v>Exchange Revenue:  Rental from Fixed Assets - Non-market Related:  Property Plant and Equipment - Sub-lease Payment</v>
          </cell>
          <cell r="R291" t="str">
            <v>1</v>
          </cell>
          <cell r="S291" t="str">
            <v>40</v>
          </cell>
          <cell r="T291" t="str">
            <v>041</v>
          </cell>
          <cell r="U291" t="str">
            <v>0</v>
          </cell>
          <cell r="V291" t="str">
            <v>N-M-R PPE - SUB LEASE PAYMENT</v>
          </cell>
        </row>
        <row r="292">
          <cell r="Q292" t="str">
            <v>Exchange Revenue:  Rental from Fixed Assets - Non-market Related:  Property Plant and Equipment - Sub-lease Payment:  Biological or Cultivated Assets</v>
          </cell>
          <cell r="R292" t="str">
            <v>1</v>
          </cell>
          <cell r="S292" t="str">
            <v>40</v>
          </cell>
          <cell r="T292" t="str">
            <v>042</v>
          </cell>
          <cell r="U292" t="str">
            <v>0</v>
          </cell>
          <cell r="V292" t="str">
            <v>N-M-R PPE: S/LEASE - BIOLOG/CULTI ASSETS</v>
          </cell>
        </row>
        <row r="293">
          <cell r="Q293" t="str">
            <v>Exchange Revenue:  Rental from Fixed Assets - Non-market Related:  Property Plant and Equipment - Sub-lease Payment:  Buildings</v>
          </cell>
          <cell r="R293">
            <v>0</v>
          </cell>
          <cell r="V293" t="str">
            <v>N-M-R PPE: SUB LEASE PAYMENT BUILDINGS</v>
          </cell>
        </row>
        <row r="294">
          <cell r="Q294" t="str">
            <v xml:space="preserve">Exchange Revenue:  Rental from Fixed Assets - Non-market Related:  Property Plant and Equipment - Sub-lease Payment:  Buildings - Excluding Residential </v>
          </cell>
          <cell r="R294">
            <v>0</v>
          </cell>
          <cell r="V294" t="str">
            <v>N-M-R PPE: S/LEASE BUILD - EXC RESID</v>
          </cell>
        </row>
        <row r="295">
          <cell r="Q295" t="str">
            <v>Exchange Revenue:  Rental from Fixed Assets - Non-market Related:  Property Plant and Equipment - Sub-lease Payment:  Buildings - Residential</v>
          </cell>
          <cell r="R295" t="str">
            <v>1</v>
          </cell>
          <cell r="S295" t="str">
            <v>40</v>
          </cell>
          <cell r="T295" t="str">
            <v>043</v>
          </cell>
          <cell r="U295" t="str">
            <v>0</v>
          </cell>
          <cell r="V295" t="str">
            <v>N-M-R PPE: S/LEASE BUILD - RESIDENTIAL</v>
          </cell>
        </row>
        <row r="296">
          <cell r="Q296" t="str">
            <v>Exchange Revenue:  Rental from Fixed Assets - Non-market Related:  Property Plant and Equipment - Sub-lease Payment:  Computer Equipment</v>
          </cell>
          <cell r="R296" t="str">
            <v>1</v>
          </cell>
          <cell r="S296" t="str">
            <v>40</v>
          </cell>
          <cell r="T296" t="str">
            <v>044</v>
          </cell>
          <cell r="U296" t="str">
            <v>0</v>
          </cell>
          <cell r="V296" t="str">
            <v>N-M-R PPE: S/LEASE - COMPUTER EQUIPMENT</v>
          </cell>
        </row>
        <row r="297">
          <cell r="Q297" t="str">
            <v>Exchange Revenue:  Rental from Fixed Assets - Non-market Related:  Property Plant and Equipment - Sub-lease Payment:  Furniture and Office Equipment</v>
          </cell>
          <cell r="R297" t="str">
            <v>1</v>
          </cell>
          <cell r="S297" t="str">
            <v>40</v>
          </cell>
          <cell r="T297" t="str">
            <v>045</v>
          </cell>
          <cell r="U297" t="str">
            <v>0</v>
          </cell>
          <cell r="V297" t="str">
            <v>N-M-R PPE: S/LEASE - FURN &amp; OFFICE EQUIP</v>
          </cell>
        </row>
        <row r="298">
          <cell r="Q298" t="str">
            <v>Exchange Revenue:  Rental from Fixed Assets - Non-market Related:  Property Plant and Equipment - Sub-lease Payment:  Heritage Assets</v>
          </cell>
          <cell r="R298" t="str">
            <v>1</v>
          </cell>
          <cell r="S298" t="str">
            <v>40</v>
          </cell>
          <cell r="T298" t="str">
            <v>046</v>
          </cell>
          <cell r="U298" t="str">
            <v>0</v>
          </cell>
          <cell r="V298" t="str">
            <v>N-M-R PPE: S/LEASE - HERITAGE ASSETS</v>
          </cell>
        </row>
        <row r="299">
          <cell r="Q299" t="str">
            <v>Exchange Revenue:  Rental from Fixed Assets - Non-market Related:  Property Plant and Equipment - Sub-lease Payment:  Infrastructure:  Airports</v>
          </cell>
          <cell r="R299" t="str">
            <v>1</v>
          </cell>
          <cell r="S299" t="str">
            <v>40</v>
          </cell>
          <cell r="T299" t="str">
            <v>047</v>
          </cell>
          <cell r="U299" t="str">
            <v>0</v>
          </cell>
          <cell r="V299" t="str">
            <v>N-M-R PPE: S/LEASE - INFRA AIRPORTS</v>
          </cell>
        </row>
        <row r="300">
          <cell r="Q300" t="str">
            <v>Exchange Revenue:  Rental from Fixed Assets - Non-market Related:  Property Plant and Equipment - Sub-lease Payment:  Infrastructure:  Cemeteries</v>
          </cell>
          <cell r="R300" t="str">
            <v>1</v>
          </cell>
          <cell r="S300" t="str">
            <v>40</v>
          </cell>
          <cell r="T300" t="str">
            <v>048</v>
          </cell>
          <cell r="U300" t="str">
            <v>0</v>
          </cell>
          <cell r="V300" t="str">
            <v>N-M-R PPE: S/LEASE - INFRA CEMETERIES</v>
          </cell>
        </row>
        <row r="301">
          <cell r="Q301" t="str">
            <v>Exchange Revenue:  Rental from Fixed Assets - Non-market Related:  Property Plant and Equipment - Sub-lease Payment:  Infrastructure:  Electricity</v>
          </cell>
          <cell r="R301" t="str">
            <v>1</v>
          </cell>
          <cell r="S301" t="str">
            <v>40</v>
          </cell>
          <cell r="T301" t="str">
            <v>049</v>
          </cell>
          <cell r="U301" t="str">
            <v>0</v>
          </cell>
          <cell r="V301" t="str">
            <v>N-M-R PPE: S/LEASE - INFRA ELECTRICITY</v>
          </cell>
        </row>
        <row r="302">
          <cell r="Q302" t="str">
            <v>Exchange Revenue:  Rental from Fixed Assets - Non-market Related:  Property Plant and Equipment - Sub-lease Payment:  Infrastructure:  Roads</v>
          </cell>
          <cell r="R302" t="str">
            <v>1</v>
          </cell>
          <cell r="S302" t="str">
            <v>40</v>
          </cell>
          <cell r="T302" t="str">
            <v>050</v>
          </cell>
          <cell r="U302" t="str">
            <v>0</v>
          </cell>
          <cell r="V302" t="str">
            <v>N-M-R PPE: S/LEASE - INFRA ROADS</v>
          </cell>
        </row>
        <row r="303">
          <cell r="Q303" t="str">
            <v>Exchange Revenue:  Rental from Fixed Assets - Non-market Related:  Property Plant and Equipment - Sub-lease Payment:  Infrastructure:  Solid Waste Disposal</v>
          </cell>
          <cell r="R303" t="str">
            <v>1</v>
          </cell>
          <cell r="S303" t="str">
            <v>40</v>
          </cell>
          <cell r="T303" t="str">
            <v>051</v>
          </cell>
          <cell r="U303" t="str">
            <v>0</v>
          </cell>
          <cell r="V303" t="str">
            <v>N-M-R PPE: S/LEASE - INF SOLID WASTE DISP</v>
          </cell>
        </row>
        <row r="304">
          <cell r="Q304" t="str">
            <v>Exchange Revenue:  Rental from Fixed Assets - Non-market Related:  Property Plant and Equipment - Sub-lease Payment:  Infrastructure:  Transportation</v>
          </cell>
          <cell r="R304" t="str">
            <v>1</v>
          </cell>
          <cell r="S304" t="str">
            <v>40</v>
          </cell>
          <cell r="T304" t="str">
            <v>052</v>
          </cell>
          <cell r="U304" t="str">
            <v>0</v>
          </cell>
          <cell r="V304" t="str">
            <v>N-M-R PPE: S/LEASE - INFRA TRANSPORTATION</v>
          </cell>
        </row>
        <row r="305">
          <cell r="Q305" t="str">
            <v>Exchange Revenue:  Rental from Fixed Assets - Non-market Related:  Property Plant and Equipment - Sub-lease Payment:  Infrastructure:  Water</v>
          </cell>
          <cell r="R305" t="str">
            <v>1</v>
          </cell>
          <cell r="S305" t="str">
            <v>40</v>
          </cell>
          <cell r="T305" t="str">
            <v>053</v>
          </cell>
          <cell r="U305" t="str">
            <v>0</v>
          </cell>
          <cell r="V305" t="str">
            <v>N-M-R PPE: S/LEASE - INFRA WATER</v>
          </cell>
        </row>
        <row r="306">
          <cell r="Q306" t="str">
            <v>Exchange Revenue:  Rental from Fixed Assets - Non-market Related:  Property Plant and Equipment - Sub-lease Payment:  Intangible Assets</v>
          </cell>
          <cell r="R306" t="str">
            <v>1</v>
          </cell>
          <cell r="S306" t="str">
            <v>40</v>
          </cell>
          <cell r="T306" t="str">
            <v>054</v>
          </cell>
          <cell r="U306" t="str">
            <v>0</v>
          </cell>
          <cell r="V306" t="str">
            <v>N-M-R PPE: S/LEASE - INTANGIBLE ASSETS</v>
          </cell>
        </row>
        <row r="307">
          <cell r="Q307" t="str">
            <v>Exchange Revenue:  Rental from Fixed Assets - Non-market Related:  Property Plant and Equipment - Sub-lease Payment:  Machinery and Equipment</v>
          </cell>
          <cell r="R307" t="str">
            <v>1</v>
          </cell>
          <cell r="S307" t="str">
            <v>40</v>
          </cell>
          <cell r="T307" t="str">
            <v>055</v>
          </cell>
          <cell r="U307" t="str">
            <v>0</v>
          </cell>
          <cell r="V307" t="str">
            <v>N-M-R PPE: S/LEASE - MACHINERY/EQUIPMENT</v>
          </cell>
        </row>
        <row r="308">
          <cell r="Q308" t="str">
            <v>Exchange Revenue:  Rental from Fixed Assets - Non-market Related:  Property Plant and Equipment - Sub-lease Payment:  Transport Assets</v>
          </cell>
          <cell r="R308" t="str">
            <v>1</v>
          </cell>
          <cell r="S308" t="str">
            <v>40</v>
          </cell>
          <cell r="T308" t="str">
            <v>056</v>
          </cell>
          <cell r="U308" t="str">
            <v>0</v>
          </cell>
          <cell r="V308" t="str">
            <v>N-M-R PPE: S/LEASE -  TRANSPORT ASSETS</v>
          </cell>
        </row>
        <row r="309">
          <cell r="Q309" t="str">
            <v>Exchange Revenue:  Rental from Fixed Assets - Market Related</v>
          </cell>
          <cell r="R309">
            <v>0</v>
          </cell>
          <cell r="V309" t="str">
            <v>RENTAL FIXED ASSETS - MARKET RELATED</v>
          </cell>
        </row>
        <row r="310">
          <cell r="Q310" t="str">
            <v>Exchange Revenue:  Rental from Fixed Assets - Market Related:  Investment Property</v>
          </cell>
          <cell r="R310">
            <v>0</v>
          </cell>
          <cell r="V310" t="str">
            <v>MARKET RELATED:  INVESTMENT PROPERTY</v>
          </cell>
        </row>
        <row r="311">
          <cell r="Q311" t="str">
            <v>Exchange Revenue:  Rental from Fixed Assets - Market Related:  Investment Property - Straight-lined Operating</v>
          </cell>
          <cell r="R311" t="str">
            <v>1</v>
          </cell>
          <cell r="S311" t="str">
            <v>40</v>
          </cell>
          <cell r="T311" t="str">
            <v>200</v>
          </cell>
          <cell r="U311" t="str">
            <v>0</v>
          </cell>
          <cell r="V311" t="str">
            <v>M-R INV PROP - STRAIGHT-LINED OPERATIN</v>
          </cell>
        </row>
        <row r="312">
          <cell r="Q312" t="str">
            <v>Exchange Revenue:  Rental from Fixed Assets - Market Related:  Investment Property - Contingent</v>
          </cell>
          <cell r="R312" t="str">
            <v>1</v>
          </cell>
          <cell r="S312" t="str">
            <v>40</v>
          </cell>
          <cell r="T312" t="str">
            <v>201</v>
          </cell>
          <cell r="U312" t="str">
            <v>0</v>
          </cell>
          <cell r="V312" t="str">
            <v>M-R INV PROP - CONTINGENT</v>
          </cell>
        </row>
        <row r="313">
          <cell r="Q313" t="str">
            <v>Exchange Revenue:  Rental from Fixed Assets - Market Related:  Investment Property - Sub-lease Payment</v>
          </cell>
          <cell r="R313" t="str">
            <v>1</v>
          </cell>
          <cell r="S313" t="str">
            <v>40</v>
          </cell>
          <cell r="T313" t="str">
            <v>202</v>
          </cell>
          <cell r="U313" t="str">
            <v>0</v>
          </cell>
          <cell r="V313" t="str">
            <v>M-R INV PROP - SUB-LEASE PAYMENT</v>
          </cell>
        </row>
        <row r="314">
          <cell r="Q314" t="str">
            <v>Exchange Revenue:  Rental from Fixed Assets - Market Related:  Heritage Assets</v>
          </cell>
          <cell r="R314">
            <v>0</v>
          </cell>
          <cell r="V314" t="str">
            <v>MARKET RELATED: HERITAGE ASSETS</v>
          </cell>
        </row>
        <row r="315">
          <cell r="Q315" t="str">
            <v>Exchange Revenue:  Rental from Fixed Assets - Market Related:  Heritage Assets - Straight-lined Operating</v>
          </cell>
          <cell r="R315" t="str">
            <v>1</v>
          </cell>
          <cell r="S315" t="str">
            <v>40</v>
          </cell>
          <cell r="T315" t="str">
            <v>203</v>
          </cell>
          <cell r="U315" t="str">
            <v>0</v>
          </cell>
          <cell r="V315" t="str">
            <v>M-R HERITAGE - STRAIGHT-LINED OPERATIN</v>
          </cell>
        </row>
        <row r="316">
          <cell r="Q316" t="str">
            <v>Exchange Revenue:  Rental from Fixed Assets - Market Related:  Heritage Assets - Contingent</v>
          </cell>
          <cell r="R316" t="str">
            <v>1</v>
          </cell>
          <cell r="S316" t="str">
            <v>40</v>
          </cell>
          <cell r="T316" t="str">
            <v>204</v>
          </cell>
          <cell r="U316" t="str">
            <v>0</v>
          </cell>
          <cell r="V316" t="str">
            <v>M-R HERITAGE - CONTINGENT</v>
          </cell>
        </row>
        <row r="317">
          <cell r="Q317" t="str">
            <v>Exchange Revenue:  Rental from Fixed Assets - Market Related:  Heritage Assets - Sub-lease Payment</v>
          </cell>
          <cell r="R317" t="str">
            <v>1</v>
          </cell>
          <cell r="S317" t="str">
            <v>40</v>
          </cell>
          <cell r="T317" t="str">
            <v>205</v>
          </cell>
          <cell r="U317" t="str">
            <v>0</v>
          </cell>
          <cell r="V317" t="str">
            <v>M-R HERITAGE - SUB-LEASE PAYMENT</v>
          </cell>
        </row>
        <row r="318">
          <cell r="Q318" t="str">
            <v>Exchange Revenue:  Rental from Fixed Assets - Market Related:  Biological Assets</v>
          </cell>
          <cell r="R318">
            <v>0</v>
          </cell>
          <cell r="V318" t="str">
            <v>MARKET RELATED: BIOLOGICAL ASSETS</v>
          </cell>
        </row>
        <row r="319">
          <cell r="Q319" t="str">
            <v>Exchange Revenue:  Rental from Fixed Assets - Market Related:  Biological Assets - Straight-lined Operating</v>
          </cell>
          <cell r="R319" t="str">
            <v>1</v>
          </cell>
          <cell r="S319" t="str">
            <v>40</v>
          </cell>
          <cell r="T319" t="str">
            <v>206</v>
          </cell>
          <cell r="U319" t="str">
            <v>0</v>
          </cell>
          <cell r="V319" t="str">
            <v>M-R BIOLOG - STRAIGHT-LINED OPERATIN</v>
          </cell>
        </row>
        <row r="320">
          <cell r="Q320" t="str">
            <v>Exchange Revenue:  Rental from Fixed Assets - Market Related:  Biological Assets - Contingent</v>
          </cell>
          <cell r="R320" t="str">
            <v>1</v>
          </cell>
          <cell r="S320" t="str">
            <v>40</v>
          </cell>
          <cell r="T320" t="str">
            <v>207</v>
          </cell>
          <cell r="U320" t="str">
            <v>0</v>
          </cell>
          <cell r="V320" t="str">
            <v>M-R BIOLOG - CONTINGENT</v>
          </cell>
        </row>
        <row r="321">
          <cell r="Q321" t="str">
            <v>Exchange Revenue:  Rental from Fixed Assets - Market Related:  Biological Assets - Sub-lease Payment</v>
          </cell>
          <cell r="R321" t="str">
            <v>1</v>
          </cell>
          <cell r="S321" t="str">
            <v>40</v>
          </cell>
          <cell r="T321" t="str">
            <v>208</v>
          </cell>
          <cell r="U321" t="str">
            <v>0</v>
          </cell>
          <cell r="V321" t="str">
            <v>M-R BIOLOG - SUB-LEASE PAYMENT</v>
          </cell>
        </row>
        <row r="322">
          <cell r="Q322" t="str">
            <v>Exchange Revenue:  Rental from Fixed Assets - Market Related:  Property Plant and Equipment</v>
          </cell>
          <cell r="R322">
            <v>0</v>
          </cell>
          <cell r="V322" t="str">
            <v>MARKET RELATED: PROP PLANT &amp; EQUIP</v>
          </cell>
        </row>
        <row r="323">
          <cell r="Q323" t="str">
            <v>Exchange Revenue:  Rental from Fixed Assets - Market Related:  Property Plant and Equipment - Straight-lined Operating</v>
          </cell>
          <cell r="R323">
            <v>0</v>
          </cell>
          <cell r="V323" t="str">
            <v>M-R PPE: STRAIGHT-LINED OPERATING</v>
          </cell>
        </row>
        <row r="324">
          <cell r="Q324" t="str">
            <v>Exchange Revenue:  Rental from Fixed Assets - Market Related:  Property Plant and Equipment - Straight-lined Operating:  Biological or Cultivated Assets</v>
          </cell>
          <cell r="R324" t="str">
            <v>1</v>
          </cell>
          <cell r="S324" t="str">
            <v>40</v>
          </cell>
          <cell r="T324" t="str">
            <v>209</v>
          </cell>
          <cell r="U324" t="str">
            <v>0</v>
          </cell>
          <cell r="V324" t="str">
            <v>M-R PPE: S/LINE - BIOLOG/CULTI ASSETS</v>
          </cell>
        </row>
        <row r="325">
          <cell r="Q325" t="str">
            <v>Exchange Revenue:  Rental from Fixed Assets - Market Related:  Property Plant and Equipment - Straight-lined Operating:  Buildings</v>
          </cell>
          <cell r="R325">
            <v>0</v>
          </cell>
          <cell r="V325" t="str">
            <v>M PPE S/LINE: BUILDINGS</v>
          </cell>
        </row>
        <row r="326">
          <cell r="Q326" t="str">
            <v xml:space="preserve">Exchange Revenue:  Rental from Fixed Assets - Market Related:  Property Plant and Equipment - Straight-lined Operating:  Buildings - Excluding Residential </v>
          </cell>
          <cell r="R326" t="str">
            <v>1</v>
          </cell>
          <cell r="S326" t="str">
            <v>40</v>
          </cell>
          <cell r="T326" t="str">
            <v>210</v>
          </cell>
          <cell r="U326" t="str">
            <v>0</v>
          </cell>
          <cell r="V326" t="str">
            <v xml:space="preserve">M-R PPE S/LINE BUILD -EXC RESIDENTIAL </v>
          </cell>
        </row>
        <row r="327">
          <cell r="Q327" t="str">
            <v>Exchange Revenue:  Rental from Fixed Assets - Market Related:  Property Plant and Equipment - Straight-lined Operating:  Buildings - Residential</v>
          </cell>
          <cell r="R327" t="str">
            <v>1</v>
          </cell>
          <cell r="S327" t="str">
            <v>40</v>
          </cell>
          <cell r="T327" t="str">
            <v>211</v>
          </cell>
          <cell r="U327" t="str">
            <v>0</v>
          </cell>
          <cell r="V327" t="str">
            <v>M-R PPE S/LINE BUILD -RESIDENTIAL</v>
          </cell>
        </row>
        <row r="328">
          <cell r="Q328" t="str">
            <v>Exchange Revenue:  Rental from Fixed Assets - Market Related:  Property Plant and Equipment - Straight-lined Operating:  Computer Equipment</v>
          </cell>
          <cell r="R328" t="str">
            <v>1</v>
          </cell>
          <cell r="S328" t="str">
            <v>40</v>
          </cell>
          <cell r="T328" t="str">
            <v>212</v>
          </cell>
          <cell r="U328" t="str">
            <v>0</v>
          </cell>
          <cell r="V328" t="str">
            <v>M-R PPE: S/LINE - COMPUTER EQUIPMENT</v>
          </cell>
        </row>
        <row r="329">
          <cell r="Q329" t="str">
            <v>Exchange Revenue:  Rental from Fixed Assets - Market Related:  Property Plant and Equipment - Straight-lined Operating:  Furniture and Office Equipment</v>
          </cell>
          <cell r="R329" t="str">
            <v>1</v>
          </cell>
          <cell r="S329" t="str">
            <v>40</v>
          </cell>
          <cell r="T329" t="str">
            <v>213</v>
          </cell>
          <cell r="U329" t="str">
            <v>0</v>
          </cell>
          <cell r="V329" t="str">
            <v>M-R PPE: S/LINE - FURN &amp; OFFICE EQUIP</v>
          </cell>
        </row>
        <row r="330">
          <cell r="Q330" t="str">
            <v>Exchange Revenue:  Rental from Fixed Assets - Market Related:  Property Plant and Equipment - Straight-lined Operating:  Heritage Assets</v>
          </cell>
          <cell r="R330" t="str">
            <v>1</v>
          </cell>
          <cell r="S330" t="str">
            <v>40</v>
          </cell>
          <cell r="T330" t="str">
            <v>214</v>
          </cell>
          <cell r="U330" t="str">
            <v>0</v>
          </cell>
          <cell r="V330" t="str">
            <v>M-R PPE: S/LINE - HERITAGE ASSETS</v>
          </cell>
        </row>
        <row r="331">
          <cell r="Q331" t="str">
            <v>Exchange Revenue:  Rental from Fixed Assets - Market Related:  Property Plant and Equipment - Straight-lined Operating:  Infrastructure:  Airports</v>
          </cell>
          <cell r="R331" t="str">
            <v>1</v>
          </cell>
          <cell r="S331" t="str">
            <v>40</v>
          </cell>
          <cell r="T331" t="str">
            <v>215</v>
          </cell>
          <cell r="U331" t="str">
            <v>0</v>
          </cell>
          <cell r="V331" t="str">
            <v>M-R PPE: S/LINE - INFRA AIRPORTS</v>
          </cell>
        </row>
        <row r="332">
          <cell r="Q332" t="str">
            <v>Exchange Revenue:  Rental from Fixed Assets - Market Related:  Property Plant and Equipment - Straight-lined Operating:  Infrastructure:  Cemeteries</v>
          </cell>
          <cell r="R332" t="str">
            <v>1</v>
          </cell>
          <cell r="S332" t="str">
            <v>40</v>
          </cell>
          <cell r="T332" t="str">
            <v>216</v>
          </cell>
          <cell r="U332" t="str">
            <v>0</v>
          </cell>
          <cell r="V332" t="str">
            <v>M-R PPE: S/LINE - INFRA CEMETERIES</v>
          </cell>
        </row>
        <row r="333">
          <cell r="Q333" t="str">
            <v>Exchange Revenue:  Rental from Fixed Assets - Market Related:  Property Plant and Equipment - Straight-lined Operating:  Infrastructure:  Electricity</v>
          </cell>
          <cell r="R333" t="str">
            <v>1</v>
          </cell>
          <cell r="S333" t="str">
            <v>40</v>
          </cell>
          <cell r="T333" t="str">
            <v>217</v>
          </cell>
          <cell r="U333" t="str">
            <v>0</v>
          </cell>
          <cell r="V333" t="str">
            <v>M-R PPE: S/LINE - INFRA ELECTRICITY</v>
          </cell>
        </row>
        <row r="334">
          <cell r="Q334" t="str">
            <v>Exchange Revenue:  Rental from Fixed Assets - Market Related:  Property Plant and Equipment - Straight-lined Operating:  Infrastructure:  Roads</v>
          </cell>
          <cell r="R334" t="str">
            <v>1</v>
          </cell>
          <cell r="S334" t="str">
            <v>40</v>
          </cell>
          <cell r="T334" t="str">
            <v>218</v>
          </cell>
          <cell r="U334" t="str">
            <v>0</v>
          </cell>
          <cell r="V334" t="str">
            <v>M-R PPE: S/LINE - INFRA ROADS</v>
          </cell>
        </row>
        <row r="335">
          <cell r="Q335" t="str">
            <v>Exchange Revenue:  Rental from Fixed Assets - Market Related:  Property Plant and Equipment - Straight-lined Operating:  Infrastructure:  Solid Waste Disposal</v>
          </cell>
          <cell r="R335" t="str">
            <v>1</v>
          </cell>
          <cell r="S335" t="str">
            <v>40</v>
          </cell>
          <cell r="T335" t="str">
            <v>219</v>
          </cell>
          <cell r="U335" t="str">
            <v>0</v>
          </cell>
          <cell r="V335" t="str">
            <v>M-R PPE: S/LINE - INF SOLID WASTE DISP</v>
          </cell>
        </row>
        <row r="336">
          <cell r="Q336" t="str">
            <v>Exchange Revenue:  Rental from Fixed Assets - Market Related:  Property Plant and Equipment - Straight-lined Operating:  Infrastructure:  Transportation</v>
          </cell>
          <cell r="R336" t="str">
            <v>1</v>
          </cell>
          <cell r="S336" t="str">
            <v>40</v>
          </cell>
          <cell r="T336" t="str">
            <v>220</v>
          </cell>
          <cell r="U336" t="str">
            <v>0</v>
          </cell>
          <cell r="V336" t="str">
            <v>M-R PPE: S/LINE - INFRA TRANSPORTATION</v>
          </cell>
        </row>
        <row r="337">
          <cell r="Q337" t="str">
            <v>Exchange Revenue:  Rental from Fixed Assets - Market Related:  Property Plant and Equipment - Straight-lined Operating:  Infrastructure:  Water</v>
          </cell>
          <cell r="R337" t="str">
            <v>1</v>
          </cell>
          <cell r="S337" t="str">
            <v>40</v>
          </cell>
          <cell r="T337" t="str">
            <v>221</v>
          </cell>
          <cell r="U337" t="str">
            <v>0</v>
          </cell>
          <cell r="V337" t="str">
            <v>M-R PPE: S/LINE - INFRA WATER</v>
          </cell>
        </row>
        <row r="338">
          <cell r="Q338" t="str">
            <v>Exchange Revenue:  Rental from Fixed Assets - Market Related:  Property Plant and Equipment - Straight-lined Operating:  Intangible Assets</v>
          </cell>
          <cell r="R338" t="str">
            <v>1</v>
          </cell>
          <cell r="S338" t="str">
            <v>40</v>
          </cell>
          <cell r="T338" t="str">
            <v>222</v>
          </cell>
          <cell r="U338" t="str">
            <v>0</v>
          </cell>
          <cell r="V338" t="str">
            <v>M-R PPE: S/LINE - INTANGIBLE ASSETS</v>
          </cell>
        </row>
        <row r="339">
          <cell r="Q339" t="str">
            <v>Exchange Revenue:  Rental from Fixed Assets - Market Related:  Property Plant and Equipment - Straight-lined Operating:  Machinery and Equipment</v>
          </cell>
          <cell r="R339" t="str">
            <v>1</v>
          </cell>
          <cell r="S339" t="str">
            <v>40</v>
          </cell>
          <cell r="T339" t="str">
            <v>223</v>
          </cell>
          <cell r="U339" t="str">
            <v>0</v>
          </cell>
          <cell r="V339" t="str">
            <v>M-R PPE: S/LINE - MACHINERY/EQUIPMENT</v>
          </cell>
        </row>
        <row r="340">
          <cell r="Q340" t="str">
            <v>Exchange Revenue:  Rental from Fixed Assets - Market Related:  Property Plant and Equipment - Straight-lined Operating:  Transport Assets</v>
          </cell>
          <cell r="R340" t="str">
            <v>1</v>
          </cell>
          <cell r="S340" t="str">
            <v>40</v>
          </cell>
          <cell r="T340" t="str">
            <v>224</v>
          </cell>
          <cell r="U340" t="str">
            <v>0</v>
          </cell>
          <cell r="V340" t="str">
            <v>M-R PPE: S/LINE -  TRANSPORT ASSETS</v>
          </cell>
        </row>
        <row r="341">
          <cell r="Q341" t="str">
            <v>Exchange Revenue:  Rental from Fixed Assets - Market Related:  Property Plant and Equipment - Contingent</v>
          </cell>
          <cell r="R341">
            <v>0</v>
          </cell>
          <cell r="V341" t="str">
            <v>M-R PPE: CONTINGENT</v>
          </cell>
        </row>
        <row r="342">
          <cell r="Q342" t="str">
            <v>Exchange Revenue:  Rental from Fixed Assets - Market Related:  Property Plant and Equipment - Contingent:  Biological or Cultivated Assets</v>
          </cell>
          <cell r="R342" t="str">
            <v>1</v>
          </cell>
          <cell r="S342" t="str">
            <v>40</v>
          </cell>
          <cell r="T342" t="str">
            <v>225</v>
          </cell>
          <cell r="U342" t="str">
            <v>0</v>
          </cell>
          <cell r="V342" t="str">
            <v>M-R PPE: CONT - BIOLOG/CULTI ASSETS</v>
          </cell>
        </row>
        <row r="343">
          <cell r="Q343" t="str">
            <v>Exchange Revenue:  Rental from Fixed Assets - Market Related:  Property Plant and Equipment - Contingent:  Buildings</v>
          </cell>
          <cell r="R343">
            <v>0</v>
          </cell>
          <cell r="V343" t="str">
            <v>M-R PPR: CONTINGENT BUILDINGS</v>
          </cell>
        </row>
        <row r="344">
          <cell r="Q344" t="str">
            <v xml:space="preserve">Exchange Revenue:  Rental from Fixed Assets - Market Related:  Property Plant and Equipment - Contingent:  Buildings - Excluding Residential </v>
          </cell>
          <cell r="R344" t="str">
            <v>1</v>
          </cell>
          <cell r="S344" t="str">
            <v>40</v>
          </cell>
          <cell r="T344" t="str">
            <v>226</v>
          </cell>
          <cell r="U344" t="str">
            <v>0</v>
          </cell>
          <cell r="V344" t="str">
            <v xml:space="preserve">M-R PPE: CONT BUILD - EXC RESIDENTIAL </v>
          </cell>
        </row>
        <row r="345">
          <cell r="Q345" t="str">
            <v>Exchange Revenue:  Rental from Fixed Assets - Market Related:  Property Plant and Equipment - Contingent:  Buildings - Residential</v>
          </cell>
          <cell r="R345" t="str">
            <v>1</v>
          </cell>
          <cell r="S345" t="str">
            <v>40</v>
          </cell>
          <cell r="T345" t="str">
            <v>227</v>
          </cell>
          <cell r="U345" t="str">
            <v>0</v>
          </cell>
          <cell r="V345" t="str">
            <v>M-R PPE: CONT BUILD - RESIDENTIAL</v>
          </cell>
        </row>
        <row r="346">
          <cell r="Q346" t="str">
            <v>Exchange Revenue:  Rental from Fixed Assets - Market Related:  Property Plant and Equipment - Contingent:  Computer Equipment</v>
          </cell>
          <cell r="R346" t="str">
            <v>1</v>
          </cell>
          <cell r="S346" t="str">
            <v>40</v>
          </cell>
          <cell r="T346" t="str">
            <v>228</v>
          </cell>
          <cell r="U346" t="str">
            <v>0</v>
          </cell>
          <cell r="V346" t="str">
            <v>M-R PPE: CONT - COMPUTER EQUIPMENT</v>
          </cell>
        </row>
        <row r="347">
          <cell r="Q347" t="str">
            <v>Exchange Revenue:  Rental from Fixed Assets - Market Related:  Property Plant and Equipment - Contingent:  Furniture and Office Equipment</v>
          </cell>
          <cell r="R347" t="str">
            <v>1</v>
          </cell>
          <cell r="S347" t="str">
            <v>40</v>
          </cell>
          <cell r="T347" t="str">
            <v>229</v>
          </cell>
          <cell r="U347" t="str">
            <v>0</v>
          </cell>
          <cell r="V347" t="str">
            <v>M-R PPE: CONT - FURN &amp; OFFICE EQUIP</v>
          </cell>
        </row>
        <row r="348">
          <cell r="Q348" t="str">
            <v>Exchange Revenue:  Rental from Fixed Assets - Market Related:  Property Plant and Equipment - Contingent:  Heritage Assets</v>
          </cell>
          <cell r="R348" t="str">
            <v>1</v>
          </cell>
          <cell r="S348" t="str">
            <v>40</v>
          </cell>
          <cell r="T348" t="str">
            <v>230</v>
          </cell>
          <cell r="U348" t="str">
            <v>0</v>
          </cell>
          <cell r="V348" t="str">
            <v>M-R PPE: CONT - HERITAGE ASSETS</v>
          </cell>
        </row>
        <row r="349">
          <cell r="Q349" t="str">
            <v>Exchange Revenue:  Rental from Fixed Assets - Market Related:  Property Plant and Equipment - Contingent:  Infrastructure:  Airports</v>
          </cell>
          <cell r="R349" t="str">
            <v>1</v>
          </cell>
          <cell r="S349" t="str">
            <v>40</v>
          </cell>
          <cell r="T349" t="str">
            <v>231</v>
          </cell>
          <cell r="U349" t="str">
            <v>0</v>
          </cell>
          <cell r="V349" t="str">
            <v>M-R PPE: CONT - INFRA AIRPORTS</v>
          </cell>
        </row>
        <row r="350">
          <cell r="Q350" t="str">
            <v>Exchange Revenue:  Rental from Fixed Assets - Market Related:  Property Plant and Equipment - Contingent:  Infrastructure:  Cemeteries</v>
          </cell>
          <cell r="R350" t="str">
            <v>1</v>
          </cell>
          <cell r="S350" t="str">
            <v>40</v>
          </cell>
          <cell r="T350" t="str">
            <v>232</v>
          </cell>
          <cell r="U350" t="str">
            <v>0</v>
          </cell>
          <cell r="V350" t="str">
            <v>M-R PPE: CONT - INFRA CEMETERIES</v>
          </cell>
        </row>
        <row r="351">
          <cell r="Q351" t="str">
            <v>Exchange Revenue:  Rental from Fixed Assets - Market Related:  Property Plant and Equipment - Contingent:  Infrastructure:  Electricity</v>
          </cell>
          <cell r="R351" t="str">
            <v>1</v>
          </cell>
          <cell r="S351" t="str">
            <v>40</v>
          </cell>
          <cell r="T351" t="str">
            <v>233</v>
          </cell>
          <cell r="U351" t="str">
            <v>0</v>
          </cell>
          <cell r="V351" t="str">
            <v>M-R PPE: CONT - INFRA ELECTRICITY</v>
          </cell>
        </row>
        <row r="352">
          <cell r="Q352" t="str">
            <v>Exchange Revenue:  Rental from Fixed Assets - Market Related:  Property Plant and Equipment - Contingent:  Infrastructure:  Roads</v>
          </cell>
          <cell r="R352" t="str">
            <v>1</v>
          </cell>
          <cell r="S352" t="str">
            <v>40</v>
          </cell>
          <cell r="T352" t="str">
            <v>234</v>
          </cell>
          <cell r="U352" t="str">
            <v>0</v>
          </cell>
          <cell r="V352" t="str">
            <v>M-R PPE: CONT - INFRA ROADS</v>
          </cell>
        </row>
        <row r="353">
          <cell r="Q353" t="str">
            <v>Exchange Revenue:  Rental from Fixed Assets - Market Related:  Property Plant and Equipment - Contingent:  Infrastructure:  Solid Waste Disposal</v>
          </cell>
          <cell r="R353" t="str">
            <v>1</v>
          </cell>
          <cell r="S353" t="str">
            <v>40</v>
          </cell>
          <cell r="T353" t="str">
            <v>235</v>
          </cell>
          <cell r="U353" t="str">
            <v>0</v>
          </cell>
          <cell r="V353" t="str">
            <v>M-R PPE: CONT - INF SOLID WASTE DISP</v>
          </cell>
        </row>
        <row r="354">
          <cell r="Q354" t="str">
            <v>Exchange Revenue:  Rental from Fixed Assets - Market Related:  Property Plant and Equipment - Contingent:  Infrastructure:  Transportation</v>
          </cell>
          <cell r="R354" t="str">
            <v>1</v>
          </cell>
          <cell r="S354" t="str">
            <v>40</v>
          </cell>
          <cell r="T354" t="str">
            <v>236</v>
          </cell>
          <cell r="U354" t="str">
            <v>0</v>
          </cell>
          <cell r="V354" t="str">
            <v>M-R PPE: CONT - INFRA TRANSPORTATION</v>
          </cell>
        </row>
        <row r="355">
          <cell r="Q355" t="str">
            <v>Exchange Revenue:  Rental from Fixed Assets - Market Related:  Property Plant and Equipment - Contingent:  Infrastructure:  Water</v>
          </cell>
          <cell r="R355" t="str">
            <v>1</v>
          </cell>
          <cell r="S355" t="str">
            <v>40</v>
          </cell>
          <cell r="T355" t="str">
            <v>237</v>
          </cell>
          <cell r="U355" t="str">
            <v>0</v>
          </cell>
          <cell r="V355" t="str">
            <v>M-R PPE: CONT - INFRA WATER</v>
          </cell>
        </row>
        <row r="356">
          <cell r="Q356" t="str">
            <v>Exchange Revenue:  Rental from Fixed Assets - Market Related:  Property Plant and Equipment - Contingent:  Intangible Assets</v>
          </cell>
          <cell r="R356" t="str">
            <v>1</v>
          </cell>
          <cell r="S356" t="str">
            <v>40</v>
          </cell>
          <cell r="T356" t="str">
            <v>238</v>
          </cell>
          <cell r="U356" t="str">
            <v>0</v>
          </cell>
          <cell r="V356" t="str">
            <v>M-R PPE: CONT - INTANGIBLE ASSETS</v>
          </cell>
        </row>
        <row r="357">
          <cell r="Q357" t="str">
            <v>Exchange Revenue:  Rental from Fixed Assets - Market Related:  Property Plant and Equipment - Contingent:  Machinery and Equipment</v>
          </cell>
          <cell r="R357" t="str">
            <v>1</v>
          </cell>
          <cell r="S357" t="str">
            <v>40</v>
          </cell>
          <cell r="T357" t="str">
            <v>239</v>
          </cell>
          <cell r="U357" t="str">
            <v>0</v>
          </cell>
          <cell r="V357" t="str">
            <v>M-R PPE: CONT - MACHINERY/EQUIPMENT</v>
          </cell>
        </row>
        <row r="358">
          <cell r="Q358" t="str">
            <v>Exchange Revenue:  Rental from Fixed Assets - Market Related:  Property Plant and Equipment - Contingent:  Transport Assets</v>
          </cell>
          <cell r="R358" t="str">
            <v>1</v>
          </cell>
          <cell r="S358" t="str">
            <v>40</v>
          </cell>
          <cell r="T358" t="str">
            <v>240</v>
          </cell>
          <cell r="U358" t="str">
            <v>0</v>
          </cell>
          <cell r="V358" t="str">
            <v>M-R PPE: CONT -  TRANSPORT ASSETS</v>
          </cell>
        </row>
        <row r="359">
          <cell r="Q359" t="str">
            <v>Exchange Revenue:  Rental from Fixed Assets - Market Related:  Property Plant and Equipment - Sub-lease Payment</v>
          </cell>
          <cell r="R359">
            <v>0</v>
          </cell>
          <cell r="V359" t="str">
            <v>N-M-R PPE - SUB LEASE PAYMENT</v>
          </cell>
        </row>
        <row r="360">
          <cell r="Q360" t="str">
            <v>Exchange Revenue:  Rental from Fixed Assets - Market Related:  Property Plant and Equipment - Sub-lease Payment:  Biological or Cultivated Assets</v>
          </cell>
          <cell r="R360" t="str">
            <v>1</v>
          </cell>
          <cell r="S360" t="str">
            <v>40</v>
          </cell>
          <cell r="T360" t="str">
            <v>241</v>
          </cell>
          <cell r="U360" t="str">
            <v>0</v>
          </cell>
          <cell r="V360" t="str">
            <v>M-R PPE: S/LEASE - BIOLOG/CULTI ASSETS</v>
          </cell>
        </row>
        <row r="361">
          <cell r="Q361" t="str">
            <v>Exchange Revenue:  Rental from Fixed Assets - Market Related:  Property Plant and Equipment - Sub-lease Payment:  Buildings</v>
          </cell>
          <cell r="R361">
            <v>0</v>
          </cell>
          <cell r="V361" t="str">
            <v>M-R PPE: SUB LEASE PAYMENT BUILDINGS</v>
          </cell>
        </row>
        <row r="362">
          <cell r="Q362" t="str">
            <v xml:space="preserve">Exchange Revenue:  Rental from Fixed Assets - Market Related:  Property Plant and Equipment - Sub-lease Payment:  Buildings - Excluding Residential </v>
          </cell>
          <cell r="R362" t="str">
            <v>1</v>
          </cell>
          <cell r="S362" t="str">
            <v>40</v>
          </cell>
          <cell r="T362" t="str">
            <v>242</v>
          </cell>
          <cell r="U362" t="str">
            <v>0</v>
          </cell>
          <cell r="V362" t="str">
            <v xml:space="preserve">M-R PPE: S/LEASE BUILD - EXC RESIDENTIAL </v>
          </cell>
        </row>
        <row r="363">
          <cell r="Q363" t="str">
            <v>Exchange Revenue:  Rental from Fixed Assets - Market Related:  Property Plant and Equipment - Sub-lease Payment:  Buildings - Residential</v>
          </cell>
          <cell r="R363" t="str">
            <v>1</v>
          </cell>
          <cell r="S363" t="str">
            <v>40</v>
          </cell>
          <cell r="T363" t="str">
            <v>243</v>
          </cell>
          <cell r="U363" t="str">
            <v>0</v>
          </cell>
          <cell r="V363" t="str">
            <v>M-R PPE: S/LEASE BUILD - RESIDENTIAL</v>
          </cell>
        </row>
        <row r="364">
          <cell r="Q364" t="str">
            <v>Exchange Revenue:  Rental from Fixed Assets - Market Related:  Property Plant and Equipment - Sub-lease Payment:  Computer Equipment</v>
          </cell>
          <cell r="R364" t="str">
            <v>1</v>
          </cell>
          <cell r="S364" t="str">
            <v>40</v>
          </cell>
          <cell r="T364" t="str">
            <v>244</v>
          </cell>
          <cell r="U364" t="str">
            <v>0</v>
          </cell>
          <cell r="V364" t="str">
            <v>M-R PPE: S/LEASE - COMPUTER EQUIPMENT</v>
          </cell>
        </row>
        <row r="365">
          <cell r="Q365" t="str">
            <v>Exchange Revenue:  Rental from Fixed Assets - Market Related:  Property Plant and Equipment - Sub-lease Payment:  Furniture and Office Equipment</v>
          </cell>
          <cell r="R365" t="str">
            <v>1</v>
          </cell>
          <cell r="S365" t="str">
            <v>40</v>
          </cell>
          <cell r="T365" t="str">
            <v>245</v>
          </cell>
          <cell r="U365" t="str">
            <v>0</v>
          </cell>
          <cell r="V365" t="str">
            <v>M-R PPE: S/LEASE - FURN &amp; OFFICE EQUIP</v>
          </cell>
        </row>
        <row r="366">
          <cell r="Q366" t="str">
            <v>Exchange Revenue:  Rental from Fixed Assets - Market Related:  Property Plant and Equipment - Sub-lease Payment:  Heritage Assets</v>
          </cell>
          <cell r="R366" t="str">
            <v>1</v>
          </cell>
          <cell r="S366" t="str">
            <v>40</v>
          </cell>
          <cell r="T366" t="str">
            <v>246</v>
          </cell>
          <cell r="U366" t="str">
            <v>0</v>
          </cell>
          <cell r="V366" t="str">
            <v>M-R PPE: S/LEASE - HERITAGE ASSETS</v>
          </cell>
        </row>
        <row r="367">
          <cell r="Q367" t="str">
            <v>Exchange Revenue:  Rental from Fixed Assets - Market Related:  Property Plant and Equipment - Sub-lease Payment:  Infrastructure:  Airports</v>
          </cell>
          <cell r="R367" t="str">
            <v>1</v>
          </cell>
          <cell r="S367" t="str">
            <v>40</v>
          </cell>
          <cell r="T367" t="str">
            <v>247</v>
          </cell>
          <cell r="U367" t="str">
            <v>0</v>
          </cell>
          <cell r="V367" t="str">
            <v>M-R PPE: S/LEASE - INFRA AIRPORTS</v>
          </cell>
        </row>
        <row r="368">
          <cell r="Q368" t="str">
            <v>Exchange Revenue:  Rental from Fixed Assets - Market Related:  Property Plant and Equipment - Sub-lease Payment:  Infrastructure:  Cemeteries</v>
          </cell>
          <cell r="R368" t="str">
            <v>1</v>
          </cell>
          <cell r="S368" t="str">
            <v>40</v>
          </cell>
          <cell r="T368" t="str">
            <v>248</v>
          </cell>
          <cell r="U368" t="str">
            <v>0</v>
          </cell>
          <cell r="V368" t="str">
            <v>M-R PPE: S/LEASE - INFRA CEMETERIES</v>
          </cell>
        </row>
        <row r="369">
          <cell r="Q369" t="str">
            <v>Exchange Revenue:  Rental from Fixed Assets - Market Related:  Property Plant and Equipment - Sub-lease Payment:  Infrastructure:  Electricity</v>
          </cell>
          <cell r="R369" t="str">
            <v>1</v>
          </cell>
          <cell r="S369" t="str">
            <v>40</v>
          </cell>
          <cell r="T369" t="str">
            <v>249</v>
          </cell>
          <cell r="U369" t="str">
            <v>0</v>
          </cell>
          <cell r="V369" t="str">
            <v>M-R PPE: S/LEASE - INFRA ELECTRICITY</v>
          </cell>
        </row>
        <row r="370">
          <cell r="Q370" t="str">
            <v>Exchange Revenue:  Rental from Fixed Assets - Market Related:  Property Plant and Equipment - Sub-lease Payment:  Infrastructure:  Roads</v>
          </cell>
          <cell r="R370" t="str">
            <v>1</v>
          </cell>
          <cell r="S370" t="str">
            <v>40</v>
          </cell>
          <cell r="T370" t="str">
            <v>250</v>
          </cell>
          <cell r="U370" t="str">
            <v>0</v>
          </cell>
          <cell r="V370" t="str">
            <v>M-R PPE: S/LEASE - INFRA ROADS</v>
          </cell>
        </row>
        <row r="371">
          <cell r="Q371" t="str">
            <v>Exchange Revenue:  Rental from Fixed Assets - Market Related:  Property Plant and Equipment - Sub-lease Payment:  Infrastructure:  Solid Waste Disposal</v>
          </cell>
          <cell r="R371" t="str">
            <v>1</v>
          </cell>
          <cell r="S371" t="str">
            <v>40</v>
          </cell>
          <cell r="T371" t="str">
            <v>251</v>
          </cell>
          <cell r="U371" t="str">
            <v>0</v>
          </cell>
          <cell r="V371" t="str">
            <v>M-R PPE: S/LEASE - INF SOLID WASTE DISP</v>
          </cell>
        </row>
        <row r="372">
          <cell r="Q372" t="str">
            <v>Exchange Revenue:  Rental from Fixed Assets - Market Related:  Property Plant and Equipment - Sub-lease Payment:  Infrastructure:  Transportation</v>
          </cell>
          <cell r="R372" t="str">
            <v>1</v>
          </cell>
          <cell r="S372" t="str">
            <v>40</v>
          </cell>
          <cell r="T372" t="str">
            <v>252</v>
          </cell>
          <cell r="U372" t="str">
            <v>0</v>
          </cell>
          <cell r="V372" t="str">
            <v>M-R PPE: S/LEASE - INFRA TRANSPORTATION</v>
          </cell>
        </row>
        <row r="373">
          <cell r="Q373" t="str">
            <v>Exchange Revenue:  Rental from Fixed Assets - Market Related:  Property Plant and Equipment - Sub-lease Payment:  Infrastructure:  Water</v>
          </cell>
          <cell r="R373" t="str">
            <v>1</v>
          </cell>
          <cell r="S373" t="str">
            <v>40</v>
          </cell>
          <cell r="T373" t="str">
            <v>253</v>
          </cell>
          <cell r="U373" t="str">
            <v>0</v>
          </cell>
          <cell r="V373" t="str">
            <v>M-R PPE: S/LEASE - INFRA WATER</v>
          </cell>
        </row>
        <row r="374">
          <cell r="Q374" t="str">
            <v>Exchange Revenue:  Rental from Fixed Assets - Market Related:  Property Plant and Equipment - Sub-lease Payment:  Intangible Assets</v>
          </cell>
          <cell r="R374" t="str">
            <v>1</v>
          </cell>
          <cell r="S374" t="str">
            <v>40</v>
          </cell>
          <cell r="T374" t="str">
            <v>254</v>
          </cell>
          <cell r="U374" t="str">
            <v>0</v>
          </cell>
          <cell r="V374" t="str">
            <v>M-R PPE: S/LEASE - INTANGIBLE ASSETS</v>
          </cell>
        </row>
        <row r="375">
          <cell r="Q375" t="str">
            <v>Exchange Revenue:  Rental from Fixed Assets - Market Related:  Property Plant and Equipment - Sub-lease Payment:  Machinery and Equipment</v>
          </cell>
          <cell r="R375" t="str">
            <v>1</v>
          </cell>
          <cell r="S375" t="str">
            <v>40</v>
          </cell>
          <cell r="T375" t="str">
            <v>255</v>
          </cell>
          <cell r="U375" t="str">
            <v>0</v>
          </cell>
          <cell r="V375" t="str">
            <v>M-R PPE: S/LEASE - MACHINERY/EQUIPMENT</v>
          </cell>
        </row>
        <row r="376">
          <cell r="Q376" t="str">
            <v>Exchange Revenue:  Rental from Fixed Assets - Market Related:  Property Plant and Equipment - Sub-lease Payment:  Transport Assets</v>
          </cell>
          <cell r="R376" t="str">
            <v>1</v>
          </cell>
          <cell r="S376" t="str">
            <v>40</v>
          </cell>
          <cell r="T376" t="str">
            <v>256</v>
          </cell>
          <cell r="U376" t="str">
            <v>0</v>
          </cell>
          <cell r="V376" t="str">
            <v>M-R PPE: S/LEASE -  TRANSPORT ASSETS</v>
          </cell>
        </row>
        <row r="377">
          <cell r="Q377" t="str">
            <v xml:space="preserve">Exchange Revenue:  Sales of Goods and Rendering of Services  </v>
          </cell>
          <cell r="R377">
            <v>0</v>
          </cell>
          <cell r="V377" t="str">
            <v>SALES OF GOODS &amp; RENDERING OF SERVICES</v>
          </cell>
        </row>
        <row r="378">
          <cell r="Q378" t="str">
            <v>Exchange Revenue:  Sales of Goods and Rendering of Services - Academic Services</v>
          </cell>
          <cell r="R378">
            <v>0</v>
          </cell>
          <cell r="V378" t="str">
            <v>SALES OF GOOD &amp; REND SER - ACADEMIC SERV</v>
          </cell>
        </row>
        <row r="379">
          <cell r="Q379" t="str">
            <v>Exchange Revenue:  Sales of Goods and Rendering of Services - Academic Services:  Course Material</v>
          </cell>
          <cell r="R379" t="str">
            <v>1</v>
          </cell>
          <cell r="S379" t="str">
            <v>42</v>
          </cell>
          <cell r="T379" t="str">
            <v>001</v>
          </cell>
          <cell r="U379" t="str">
            <v>0</v>
          </cell>
          <cell r="V379" t="str">
            <v>ACADDEMIC SERVICES: COURSE MATERIAL</v>
          </cell>
        </row>
        <row r="380">
          <cell r="Q380" t="str">
            <v>Exchange Revenue:  Sales of Goods and Rendering of Services - Academic Services:  Formal Training</v>
          </cell>
          <cell r="R380" t="str">
            <v>1</v>
          </cell>
          <cell r="S380" t="str">
            <v>42</v>
          </cell>
          <cell r="T380" t="str">
            <v>002</v>
          </cell>
          <cell r="U380" t="str">
            <v>0</v>
          </cell>
          <cell r="V380" t="str">
            <v>ACADDEMIC SERVICES: FORMAL TRAINING</v>
          </cell>
        </row>
        <row r="381">
          <cell r="Q381" t="str">
            <v>Exchange Revenue:  Sales of Goods and Rendering of Services - Academic Services:  Informal Training</v>
          </cell>
          <cell r="R381" t="str">
            <v>1</v>
          </cell>
          <cell r="S381" t="str">
            <v>42</v>
          </cell>
          <cell r="T381" t="str">
            <v>003</v>
          </cell>
          <cell r="U381" t="str">
            <v>0</v>
          </cell>
          <cell r="V381" t="str">
            <v>ACADDEMIC SERVICES: INFORMAL TRAINING</v>
          </cell>
        </row>
        <row r="382">
          <cell r="Q382" t="str">
            <v>Exchange Revenue:  Sales of Goods and Rendering of Services - Academic Services:  Registration, Tuition and Exam Fees</v>
          </cell>
          <cell r="R382" t="str">
            <v>1</v>
          </cell>
          <cell r="S382" t="str">
            <v>42</v>
          </cell>
          <cell r="T382" t="str">
            <v>004</v>
          </cell>
          <cell r="U382" t="str">
            <v>0</v>
          </cell>
          <cell r="V382" t="str">
            <v>ACADDEMIC SERVICES: REG/TUITION/EXAM FEE</v>
          </cell>
        </row>
        <row r="383">
          <cell r="Q383" t="str">
            <v>Exchange Revenue:  Sales of Goods and Rendering of Services - Academic Services:  Temporary Accommodation Personnel</v>
          </cell>
          <cell r="R383" t="str">
            <v>1</v>
          </cell>
          <cell r="S383" t="str">
            <v>42</v>
          </cell>
          <cell r="T383" t="str">
            <v>005</v>
          </cell>
          <cell r="U383" t="str">
            <v>0</v>
          </cell>
          <cell r="V383" t="str">
            <v>ACADDEMIC SERVICES: TEMP ACCOMM PERSON</v>
          </cell>
        </row>
        <row r="384">
          <cell r="Q384" t="str">
            <v>Exchange Revenue:  Sales of Goods and Rendering of Services - Academic Services:  Temporary Accommodation Students</v>
          </cell>
          <cell r="R384" t="str">
            <v>1</v>
          </cell>
          <cell r="S384" t="str">
            <v>42</v>
          </cell>
          <cell r="T384" t="str">
            <v>006</v>
          </cell>
          <cell r="U384" t="str">
            <v>0</v>
          </cell>
          <cell r="V384" t="str">
            <v>ACADDEMIC SERVICES: TEMP ACCOMM STUDENTS</v>
          </cell>
        </row>
        <row r="385">
          <cell r="Q385" t="str">
            <v>Exchange Revenue:  Sales of Goods and Rendering of Services - Academic Services:  Transportation Fees</v>
          </cell>
          <cell r="R385" t="str">
            <v>1</v>
          </cell>
          <cell r="S385" t="str">
            <v>42</v>
          </cell>
          <cell r="T385" t="str">
            <v>007</v>
          </cell>
          <cell r="U385" t="str">
            <v>0</v>
          </cell>
          <cell r="V385" t="str">
            <v>ACADDEMIC SERVICES: TRANSPORTATION FEES</v>
          </cell>
        </row>
        <row r="386">
          <cell r="Q386" t="str">
            <v>Exchange Revenue:  Sales of Goods and Rendering of Services - Advertisements</v>
          </cell>
          <cell r="R386" t="str">
            <v>1</v>
          </cell>
          <cell r="S386" t="str">
            <v>42</v>
          </cell>
          <cell r="T386" t="str">
            <v>008</v>
          </cell>
          <cell r="U386" t="str">
            <v>0</v>
          </cell>
          <cell r="V386" t="str">
            <v>ADVERTISEMENTS</v>
          </cell>
        </row>
        <row r="387">
          <cell r="Q387" t="str">
            <v>Exchange Revenue:  Sales of Goods and Rendering of Services - Camping Fees</v>
          </cell>
          <cell r="R387" t="str">
            <v>1</v>
          </cell>
          <cell r="S387" t="str">
            <v>42</v>
          </cell>
          <cell r="T387" t="str">
            <v>060</v>
          </cell>
          <cell r="U387" t="str">
            <v>0</v>
          </cell>
          <cell r="V387" t="str">
            <v>CAMPING FEES</v>
          </cell>
        </row>
        <row r="388">
          <cell r="Q388" t="str">
            <v xml:space="preserve">Exchange Revenue:  Sales of Goods and Rendering of Services - Cemetery and Burial </v>
          </cell>
          <cell r="R388" t="str">
            <v>1</v>
          </cell>
          <cell r="S388" t="str">
            <v>42</v>
          </cell>
          <cell r="T388" t="str">
            <v>061</v>
          </cell>
          <cell r="U388" t="str">
            <v>0</v>
          </cell>
          <cell r="V388" t="str">
            <v>CEMETERY &amp; BURIAL</v>
          </cell>
        </row>
        <row r="389">
          <cell r="Q389" t="str">
            <v xml:space="preserve">Exchange Revenue:  Sales of Goods and Rendering of Services - Cleaning and Removal </v>
          </cell>
          <cell r="R389" t="str">
            <v>1</v>
          </cell>
          <cell r="S389" t="str">
            <v>42</v>
          </cell>
          <cell r="T389" t="str">
            <v>062</v>
          </cell>
          <cell r="U389" t="str">
            <v>0</v>
          </cell>
          <cell r="V389" t="str">
            <v>CLEANING &amp; REMOVAL</v>
          </cell>
        </row>
        <row r="390">
          <cell r="Q390" t="str">
            <v>Exchange Revenue:  Sales of Goods and Rendering of Services - Computer Services</v>
          </cell>
          <cell r="R390" t="str">
            <v>1</v>
          </cell>
          <cell r="S390" t="str">
            <v>42</v>
          </cell>
          <cell r="T390" t="str">
            <v>063</v>
          </cell>
          <cell r="U390" t="str">
            <v>0</v>
          </cell>
          <cell r="V390" t="str">
            <v>COMPUTER SERVICES</v>
          </cell>
        </row>
        <row r="391">
          <cell r="Q391" t="str">
            <v>Exchange Revenue:  Sales of Goods and Rendering of Services - Day Care Fees</v>
          </cell>
          <cell r="R391" t="str">
            <v>1</v>
          </cell>
          <cell r="S391" t="str">
            <v>42</v>
          </cell>
          <cell r="T391" t="str">
            <v>090</v>
          </cell>
          <cell r="U391" t="str">
            <v>0</v>
          </cell>
          <cell r="V391" t="str">
            <v>DAY CARE FEES</v>
          </cell>
        </row>
        <row r="392">
          <cell r="Q392" t="str">
            <v>Exchange Revenue:  Sales of Goods and Rendering of Services - Development Charges</v>
          </cell>
          <cell r="R392" t="str">
            <v>1</v>
          </cell>
          <cell r="S392" t="str">
            <v>42</v>
          </cell>
          <cell r="T392" t="str">
            <v>091</v>
          </cell>
          <cell r="U392" t="str">
            <v>0</v>
          </cell>
          <cell r="V392" t="str">
            <v>DEVELOPMENT CHARGES</v>
          </cell>
        </row>
        <row r="393">
          <cell r="Q393" t="str">
            <v>Exchange Revenue:  Sales of Goods and Rendering of Services - Domestic Services</v>
          </cell>
          <cell r="R393" t="str">
            <v>1</v>
          </cell>
          <cell r="S393" t="str">
            <v>42</v>
          </cell>
          <cell r="T393" t="str">
            <v>092</v>
          </cell>
          <cell r="U393" t="str">
            <v>0</v>
          </cell>
          <cell r="V393" t="str">
            <v>DOMESTIC SERVICES</v>
          </cell>
        </row>
        <row r="394">
          <cell r="Q394" t="str">
            <v>Exchange Revenue:  Sales of Goods and Rendering of Services - Escort Fees</v>
          </cell>
          <cell r="R394" t="str">
            <v>1</v>
          </cell>
          <cell r="S394" t="str">
            <v>42</v>
          </cell>
          <cell r="T394" t="str">
            <v>120</v>
          </cell>
          <cell r="U394" t="str">
            <v>0</v>
          </cell>
          <cell r="V394" t="str">
            <v>ESCORT FEES</v>
          </cell>
        </row>
        <row r="395">
          <cell r="Q395" t="str">
            <v>Exchange Revenue:  Sales of Goods and Rendering of Services - Entrance Fees</v>
          </cell>
          <cell r="R395" t="str">
            <v>1</v>
          </cell>
          <cell r="S395" t="str">
            <v>42</v>
          </cell>
          <cell r="T395" t="str">
            <v>121</v>
          </cell>
          <cell r="U395" t="str">
            <v>0</v>
          </cell>
          <cell r="V395" t="str">
            <v>ENTRANCE FEES</v>
          </cell>
        </row>
        <row r="396">
          <cell r="Q396" t="str">
            <v>Exchange Revenue:  Sales of Goods and Rendering of Services - Exempted Parking</v>
          </cell>
          <cell r="R396" t="str">
            <v>1</v>
          </cell>
          <cell r="S396" t="str">
            <v>42</v>
          </cell>
          <cell r="T396" t="str">
            <v>122</v>
          </cell>
          <cell r="U396" t="str">
            <v>0</v>
          </cell>
          <cell r="V396" t="str">
            <v>EXEMPTED PARKING</v>
          </cell>
        </row>
        <row r="397">
          <cell r="Q397" t="str">
            <v>Exchange Revenue:  Sales of Goods and Rendering of Services - Fire Services</v>
          </cell>
          <cell r="R397" t="str">
            <v>1</v>
          </cell>
          <cell r="S397" t="str">
            <v>42</v>
          </cell>
          <cell r="T397" t="str">
            <v>150</v>
          </cell>
          <cell r="U397" t="str">
            <v>0</v>
          </cell>
          <cell r="V397" t="str">
            <v>FIRE SERVICES</v>
          </cell>
        </row>
        <row r="398">
          <cell r="Q398" t="str">
            <v>Exchange Revenue:  Sales of Goods and Rendering of Services - Health Services</v>
          </cell>
          <cell r="R398" t="str">
            <v>1</v>
          </cell>
          <cell r="S398" t="str">
            <v>42</v>
          </cell>
          <cell r="T398" t="str">
            <v>210</v>
          </cell>
          <cell r="U398" t="str">
            <v>0</v>
          </cell>
          <cell r="V398" t="str">
            <v>HEALTH SERVICES</v>
          </cell>
        </row>
        <row r="399">
          <cell r="Q399" t="str">
            <v>Exchange Revenue:  Sales of Goods and Rendering of Services - Housing (Boarding Services)</v>
          </cell>
          <cell r="R399">
            <v>0</v>
          </cell>
          <cell r="V399" t="str">
            <v>HOUSING BOARDING SERVICES</v>
          </cell>
        </row>
        <row r="400">
          <cell r="Q400" t="str">
            <v>Exchange Revenue:  Sales of Goods and Rendering of Services - Housing (Boarding Services):  Staff</v>
          </cell>
          <cell r="R400" t="str">
            <v>1</v>
          </cell>
          <cell r="S400" t="str">
            <v>42</v>
          </cell>
          <cell r="T400" t="str">
            <v>211</v>
          </cell>
          <cell r="U400" t="str">
            <v>0</v>
          </cell>
          <cell r="V400" t="str">
            <v>HOUSING/BOARDING SERVICES: STAFF</v>
          </cell>
        </row>
        <row r="401">
          <cell r="Q401" t="str">
            <v>Exchange Revenue:  Sales of Goods and Rendering of Services - Housing (Boarding Services):  Private</v>
          </cell>
          <cell r="R401" t="str">
            <v>1</v>
          </cell>
          <cell r="S401" t="str">
            <v>42</v>
          </cell>
          <cell r="T401" t="str">
            <v>212</v>
          </cell>
          <cell r="U401" t="str">
            <v>0</v>
          </cell>
          <cell r="V401" t="str">
            <v>HOUSING/BOARDING SERVICES: PRIVATE</v>
          </cell>
        </row>
        <row r="402">
          <cell r="Q402" t="str">
            <v>Exchange Revenue:  Sales of Goods and Rendering of Services - Immunisation Fees</v>
          </cell>
          <cell r="R402" t="str">
            <v>1</v>
          </cell>
          <cell r="S402" t="str">
            <v>42</v>
          </cell>
          <cell r="T402" t="str">
            <v>240</v>
          </cell>
          <cell r="U402" t="str">
            <v>0</v>
          </cell>
          <cell r="V402" t="str">
            <v>IMMUNISATION FEES</v>
          </cell>
        </row>
        <row r="403">
          <cell r="Q403" t="str">
            <v>Exchange Revenue:  Sales of Goods and Rendering of Services - Laboratory Services</v>
          </cell>
          <cell r="R403" t="str">
            <v>1</v>
          </cell>
          <cell r="S403" t="str">
            <v>42</v>
          </cell>
          <cell r="T403" t="str">
            <v>330</v>
          </cell>
          <cell r="U403" t="str">
            <v>0</v>
          </cell>
          <cell r="V403" t="str">
            <v>LABORATORY SERVICES</v>
          </cell>
        </row>
        <row r="404">
          <cell r="Q404" t="str">
            <v>Exchange Revenue:  Sales of Goods and Rendering of Services - Legal Fees</v>
          </cell>
          <cell r="R404" t="str">
            <v>1</v>
          </cell>
          <cell r="S404" t="str">
            <v>42</v>
          </cell>
          <cell r="T404" t="str">
            <v>331</v>
          </cell>
          <cell r="U404" t="str">
            <v>0</v>
          </cell>
          <cell r="V404" t="str">
            <v>LEGAL FEES</v>
          </cell>
        </row>
        <row r="405">
          <cell r="Q405" t="str">
            <v>Exchange Revenue:  Sales of Goods and Rendering of Services - Library Fees</v>
          </cell>
          <cell r="R405">
            <v>0</v>
          </cell>
          <cell r="V405" t="str">
            <v>LIBRARY FEES</v>
          </cell>
        </row>
        <row r="406">
          <cell r="Q406" t="str">
            <v xml:space="preserve">Exchange Revenue:  Sales of Goods and Rendering of Services - Library Fees:  Loan Fees </v>
          </cell>
          <cell r="R406" t="str">
            <v>1</v>
          </cell>
          <cell r="S406" t="str">
            <v>42</v>
          </cell>
          <cell r="T406" t="str">
            <v>332</v>
          </cell>
          <cell r="U406" t="str">
            <v>0</v>
          </cell>
          <cell r="V406" t="str">
            <v xml:space="preserve">LIBRARY FEES: LOAN FEES </v>
          </cell>
        </row>
        <row r="407">
          <cell r="Q407" t="str">
            <v xml:space="preserve">Exchange Revenue:  Sales of Goods and Rendering of Services - Library Fees:  Membership </v>
          </cell>
          <cell r="R407" t="str">
            <v>1</v>
          </cell>
          <cell r="S407" t="str">
            <v>42</v>
          </cell>
          <cell r="T407" t="str">
            <v>333</v>
          </cell>
          <cell r="U407" t="str">
            <v>0</v>
          </cell>
          <cell r="V407" t="str">
            <v>LIBRARY FEES: MEMBERSHIP</v>
          </cell>
        </row>
        <row r="408">
          <cell r="Q408" t="str">
            <v>Exchange Revenue:  Sales of Goods and Rendering of Services - Management Fees</v>
          </cell>
          <cell r="R408" t="str">
            <v>1</v>
          </cell>
          <cell r="S408" t="str">
            <v>42</v>
          </cell>
          <cell r="T408" t="str">
            <v>360</v>
          </cell>
          <cell r="U408" t="str">
            <v>0</v>
          </cell>
          <cell r="V408" t="str">
            <v>MANAGEMENT FEES</v>
          </cell>
        </row>
        <row r="409">
          <cell r="Q409" t="str">
            <v>Exchange Revenue:  Sales of Goods and Rendering of Services - Meal and Refreshment</v>
          </cell>
          <cell r="R409" t="str">
            <v>1</v>
          </cell>
          <cell r="S409" t="str">
            <v>42</v>
          </cell>
          <cell r="T409" t="str">
            <v>361</v>
          </cell>
          <cell r="U409" t="str">
            <v>0</v>
          </cell>
          <cell r="V409" t="str">
            <v>MEAL &amp; REFRESHMENT</v>
          </cell>
        </row>
        <row r="410">
          <cell r="Q410" t="str">
            <v>Exchange Revenue:  Sales of Goods and Rendering of Services - Membership Fees</v>
          </cell>
          <cell r="R410" t="str">
            <v>1</v>
          </cell>
          <cell r="S410" t="str">
            <v>42</v>
          </cell>
          <cell r="T410" t="str">
            <v>362</v>
          </cell>
          <cell r="U410" t="str">
            <v>0</v>
          </cell>
          <cell r="V410" t="str">
            <v>MEMBERSHIP FEES</v>
          </cell>
        </row>
        <row r="411">
          <cell r="Q411" t="str">
            <v>Exchange Revenue:  Sales of Goods and Rendering of Services - Objections and Appeals</v>
          </cell>
          <cell r="R411" t="str">
            <v>1</v>
          </cell>
          <cell r="S411" t="str">
            <v>42</v>
          </cell>
          <cell r="T411" t="str">
            <v>420</v>
          </cell>
          <cell r="U411" t="str">
            <v>0</v>
          </cell>
          <cell r="V411" t="str">
            <v>OBJECTIONS &amp; APPEALS</v>
          </cell>
        </row>
        <row r="412">
          <cell r="Q412" t="str">
            <v>Exchange Revenue:  Sales of Goods and Rendering of Services - Parking Fees</v>
          </cell>
          <cell r="R412" t="str">
            <v>1</v>
          </cell>
          <cell r="S412" t="str">
            <v>42</v>
          </cell>
          <cell r="T412" t="str">
            <v>450</v>
          </cell>
          <cell r="U412" t="str">
            <v>0</v>
          </cell>
          <cell r="V412" t="str">
            <v>PARKING FEES</v>
          </cell>
        </row>
        <row r="413">
          <cell r="Q413" t="str">
            <v>Exchange Revenue:  Sales of Goods and Rendering of Services - Photocopies and Faxes</v>
          </cell>
          <cell r="R413" t="str">
            <v>1</v>
          </cell>
          <cell r="S413" t="str">
            <v>42</v>
          </cell>
          <cell r="T413" t="str">
            <v>451</v>
          </cell>
          <cell r="U413" t="str">
            <v>0</v>
          </cell>
          <cell r="V413" t="str">
            <v>PHOTOCOPIES &amp; FAXES</v>
          </cell>
        </row>
        <row r="414">
          <cell r="Q414" t="str">
            <v>Exchange Revenue:  Sales of Goods and Rendering of Services - Planning and Development</v>
          </cell>
          <cell r="R414">
            <v>0</v>
          </cell>
          <cell r="V414" t="str">
            <v>PLANNING &amp; DEVELOPMENT</v>
          </cell>
        </row>
        <row r="415">
          <cell r="Q415" t="str">
            <v>Exchange Revenue:  Sales of Goods and Rendering of Services  - Planning and Development:  Amendment Fees</v>
          </cell>
          <cell r="R415" t="str">
            <v>1</v>
          </cell>
          <cell r="S415" t="str">
            <v>42</v>
          </cell>
          <cell r="T415" t="str">
            <v>452</v>
          </cell>
          <cell r="U415" t="str">
            <v>0</v>
          </cell>
          <cell r="V415" t="str">
            <v>PLAN &amp; DEV: AMENDMENT FEES</v>
          </cell>
        </row>
        <row r="416">
          <cell r="Q416" t="str">
            <v>Exchange Revenue:  Sales of Goods and Rendering of Services  - Planning and Development:  Application Fees for Land Usage</v>
          </cell>
          <cell r="R416" t="str">
            <v>1</v>
          </cell>
          <cell r="S416" t="str">
            <v>42</v>
          </cell>
          <cell r="T416" t="str">
            <v>453</v>
          </cell>
          <cell r="U416" t="str">
            <v>0</v>
          </cell>
          <cell r="V416" t="str">
            <v>PLAN &amp; DEV: APPLICAT FEES FOR LAND USAGE</v>
          </cell>
        </row>
        <row r="417">
          <cell r="Q417" t="str">
            <v>Exchange Revenue:  Sales of Goods and Rendering of Services  - Planning and Development:  Building Plan Approval</v>
          </cell>
          <cell r="R417" t="str">
            <v>1</v>
          </cell>
          <cell r="S417" t="str">
            <v>42</v>
          </cell>
          <cell r="T417" t="str">
            <v>454</v>
          </cell>
          <cell r="U417" t="str">
            <v>0</v>
          </cell>
          <cell r="V417" t="str">
            <v>PLAN &amp; DEV: BUILDING PLAN APPROVAL</v>
          </cell>
        </row>
        <row r="418">
          <cell r="Q418" t="str">
            <v>Exchange Revenue:  Sales of Goods and Rendering of Services  - Planning and Development:  Building Plan Clause Levy</v>
          </cell>
          <cell r="R418" t="str">
            <v>1</v>
          </cell>
          <cell r="S418" t="str">
            <v>42</v>
          </cell>
          <cell r="T418" t="str">
            <v>455</v>
          </cell>
          <cell r="U418" t="str">
            <v>0</v>
          </cell>
          <cell r="V418" t="str">
            <v>PLAN &amp; DEV: BUILDING PLAN CLAUSE LEVY</v>
          </cell>
        </row>
        <row r="419">
          <cell r="Q419" t="str">
            <v>Exchange Revenue:  Sales of Goods and Rendering of Services  - Planning and Development:  Clearance Fees (Clearance Certificates)</v>
          </cell>
          <cell r="R419" t="str">
            <v>1</v>
          </cell>
          <cell r="S419" t="str">
            <v>42</v>
          </cell>
          <cell r="T419" t="str">
            <v>456</v>
          </cell>
          <cell r="U419" t="str">
            <v>0</v>
          </cell>
          <cell r="V419" t="str">
            <v>PLAN &amp; DEV: CLEARANCE CERTIFICATES</v>
          </cell>
        </row>
        <row r="420">
          <cell r="Q420" t="str">
            <v>Exchange Revenue:  Sales of Goods and Rendering of Services  - Planning and Development:  Drainage Fees</v>
          </cell>
          <cell r="R420" t="str">
            <v>1</v>
          </cell>
          <cell r="S420" t="str">
            <v>42</v>
          </cell>
          <cell r="T420" t="str">
            <v>457</v>
          </cell>
          <cell r="U420" t="str">
            <v>0</v>
          </cell>
          <cell r="V420" t="str">
            <v>PLAN &amp; DEV: DRAINAGE FEES</v>
          </cell>
        </row>
        <row r="421">
          <cell r="Q421" t="str">
            <v>Exchange Revenue:  Sales of Goods and Rendering of Services  - Planning and Development:  Encroachment Fees</v>
          </cell>
          <cell r="R421" t="str">
            <v>1</v>
          </cell>
          <cell r="S421" t="str">
            <v>42</v>
          </cell>
          <cell r="T421" t="str">
            <v>458</v>
          </cell>
          <cell r="U421" t="str">
            <v>0</v>
          </cell>
          <cell r="V421" t="str">
            <v>PLAN &amp; DEV: ENCROACHMENT FEES</v>
          </cell>
        </row>
        <row r="422">
          <cell r="Q422" t="str">
            <v>Exchange Revenue:  Sales of Goods and Rendering of Services  - Planning and Development:  Occupation Certificates</v>
          </cell>
          <cell r="R422" t="str">
            <v>1</v>
          </cell>
          <cell r="S422" t="str">
            <v>42</v>
          </cell>
          <cell r="T422" t="str">
            <v>459</v>
          </cell>
          <cell r="U422" t="str">
            <v>0</v>
          </cell>
          <cell r="V422" t="str">
            <v>PLAN &amp; DEV: OCCUPATION CERTIFICATES</v>
          </cell>
        </row>
        <row r="423">
          <cell r="Q423" t="str">
            <v>Exchange Revenue:  Sales of Goods and Rendering of Services  - Planning and Development:  Removal of Restrictions</v>
          </cell>
          <cell r="R423" t="str">
            <v>1</v>
          </cell>
          <cell r="S423" t="str">
            <v>42</v>
          </cell>
          <cell r="T423" t="str">
            <v>460</v>
          </cell>
          <cell r="U423" t="str">
            <v>0</v>
          </cell>
          <cell r="V423" t="str">
            <v>PLAN &amp; DEV: REMOVAL OF RESTRICTIONS</v>
          </cell>
        </row>
        <row r="424">
          <cell r="Q424" t="str">
            <v>Exchange Revenue:  Sales of Goods and Rendering of Services  - Planning and Development:  Town Planning and Servitudes</v>
          </cell>
          <cell r="R424" t="str">
            <v>1</v>
          </cell>
          <cell r="S424" t="str">
            <v>42</v>
          </cell>
          <cell r="T424" t="str">
            <v>461</v>
          </cell>
          <cell r="U424" t="str">
            <v>0</v>
          </cell>
          <cell r="V424" t="str">
            <v>PLAN &amp; DEV: TOWN PLANNING &amp; SERVITUDES</v>
          </cell>
        </row>
        <row r="425">
          <cell r="Q425" t="str">
            <v>Exchange Revenue:  Sales of Goods and Rendering of Services - Sale of Goods</v>
          </cell>
          <cell r="R425">
            <v>0</v>
          </cell>
          <cell r="V425" t="str">
            <v>SALE OF GOODS</v>
          </cell>
        </row>
        <row r="426">
          <cell r="Q426" t="str">
            <v>Exchange Revenue:  Sales of Goods and Rendering of Services - Sale of Goods:  Agricultural Products</v>
          </cell>
          <cell r="R426">
            <v>0</v>
          </cell>
          <cell r="V426" t="str">
            <v>SALE OF GOODS: AGRICULTURAL PRODUCTS</v>
          </cell>
        </row>
        <row r="427">
          <cell r="Q427" t="str">
            <v>Exchange Revenue:  Sales of Goods and Rendering of Services - Sale of Goods:  Agricultural Products - Cattle Crazing</v>
          </cell>
          <cell r="R427" t="str">
            <v>1</v>
          </cell>
          <cell r="S427" t="str">
            <v>42</v>
          </cell>
          <cell r="T427" t="str">
            <v>540</v>
          </cell>
          <cell r="U427" t="str">
            <v>0</v>
          </cell>
          <cell r="V427" t="str">
            <v>SALE OF: AGRIC PROD - CATTLE CRAZING</v>
          </cell>
        </row>
        <row r="428">
          <cell r="Q428" t="str">
            <v>Exchange Revenue:  Sales of Goods and Rendering of Services - Sale of Goods:  Agricultural Products - Fresh Farm Products (Animals)</v>
          </cell>
          <cell r="R428" t="str">
            <v>1</v>
          </cell>
          <cell r="S428" t="str">
            <v>42</v>
          </cell>
          <cell r="T428" t="str">
            <v>541</v>
          </cell>
          <cell r="U428" t="str">
            <v>0</v>
          </cell>
          <cell r="V428" t="str">
            <v>SALE OF: AGRIC PROD - FRESH FARM PRODUCT</v>
          </cell>
        </row>
        <row r="429">
          <cell r="Q429" t="str">
            <v>Exchange Revenue:  Sales of Goods and Rendering of Services - Sale of Goods:  Agricultural Products - Nursery Sale of Plants</v>
          </cell>
          <cell r="R429" t="str">
            <v>1</v>
          </cell>
          <cell r="S429" t="str">
            <v>42</v>
          </cell>
          <cell r="T429" t="str">
            <v>542</v>
          </cell>
          <cell r="U429" t="str">
            <v>0</v>
          </cell>
          <cell r="V429" t="str">
            <v>SALE OF: AGRIC PROD - NURSERY PLANTS</v>
          </cell>
        </row>
        <row r="430">
          <cell r="Q430" t="str">
            <v xml:space="preserve">Exchange Revenue:  Sales of Goods and Rendering of Services - Sale of Goods:  Assets &lt; Capitalisation Threshold </v>
          </cell>
          <cell r="R430" t="str">
            <v>1</v>
          </cell>
          <cell r="S430" t="str">
            <v>42</v>
          </cell>
          <cell r="T430" t="str">
            <v>543</v>
          </cell>
          <cell r="U430" t="str">
            <v>0</v>
          </cell>
          <cell r="V430" t="str">
            <v>SALE OF: AGRIC PROD - ASSET &lt; CAP THRESH</v>
          </cell>
        </row>
        <row r="431">
          <cell r="Q431" t="str">
            <v>Exchange Revenue:  Sales of Goods and Rendering of Services - Sale of Goods:  Promotions/Corporate  Gifts</v>
          </cell>
          <cell r="R431" t="str">
            <v>1</v>
          </cell>
          <cell r="S431" t="str">
            <v>42</v>
          </cell>
          <cell r="T431" t="str">
            <v>544</v>
          </cell>
          <cell r="U431" t="str">
            <v>0</v>
          </cell>
          <cell r="V431" t="str">
            <v>SALE OF: AGRIC PROD - PROMO/CORP GIFTS</v>
          </cell>
        </row>
        <row r="432">
          <cell r="Q432" t="str">
            <v>Exchange Revenue:  Sales of Goods and Rendering of Services - Sale of Goods:  Publications</v>
          </cell>
          <cell r="R432">
            <v>0</v>
          </cell>
          <cell r="V432" t="str">
            <v>SALE OF GOODS: PUBLICATIONS</v>
          </cell>
        </row>
        <row r="433">
          <cell r="Q433" t="str">
            <v>Exchange Revenue:  Sales of Goods and Rendering of Services - Sale of Goods:  Publications - Books</v>
          </cell>
          <cell r="R433" t="str">
            <v>1</v>
          </cell>
          <cell r="S433" t="str">
            <v>42</v>
          </cell>
          <cell r="T433" t="str">
            <v>545</v>
          </cell>
          <cell r="U433" t="str">
            <v>0</v>
          </cell>
          <cell r="V433" t="str">
            <v>SALE OF: PUBLICATION - BOOKS</v>
          </cell>
        </row>
        <row r="434">
          <cell r="Q434" t="str">
            <v>Exchange Revenue:  Sales of Goods and Rendering of Services - Sale of Goods:  Publications - Charts/Posters</v>
          </cell>
          <cell r="R434" t="str">
            <v>1</v>
          </cell>
          <cell r="S434" t="str">
            <v>42</v>
          </cell>
          <cell r="T434" t="str">
            <v>546</v>
          </cell>
          <cell r="U434" t="str">
            <v>0</v>
          </cell>
          <cell r="V434" t="str">
            <v>SALE OF: PUBLICATION - CHARTS/POSTERS</v>
          </cell>
        </row>
        <row r="435">
          <cell r="Q435" t="str">
            <v>Exchange Revenue:  Sales of Goods and Rendering of Services - Sale of Goods:  Publications - Departmental Publications</v>
          </cell>
          <cell r="R435" t="str">
            <v>1</v>
          </cell>
          <cell r="S435" t="str">
            <v>42</v>
          </cell>
          <cell r="T435" t="str">
            <v>547</v>
          </cell>
          <cell r="U435" t="str">
            <v>0</v>
          </cell>
          <cell r="V435" t="str">
            <v>SALE OF: PUBLICATION - DEPT PUBLICATIONS</v>
          </cell>
        </row>
        <row r="436">
          <cell r="Q436" t="str">
            <v>Exchange Revenue:  Sales of Goods and Rendering of Services - Sale of Goods:  Publications - Maps</v>
          </cell>
          <cell r="R436" t="str">
            <v>1</v>
          </cell>
          <cell r="S436" t="str">
            <v>42</v>
          </cell>
          <cell r="T436" t="str">
            <v>548</v>
          </cell>
          <cell r="U436" t="str">
            <v>0</v>
          </cell>
          <cell r="V436" t="str">
            <v>SALE OF: PUBLICATION - MAPS</v>
          </cell>
        </row>
        <row r="437">
          <cell r="Q437" t="str">
            <v>Exchange Revenue:  Sales of Goods and Rendering of Services - Sale of Goods:  Publications - Plans</v>
          </cell>
          <cell r="R437" t="str">
            <v>1</v>
          </cell>
          <cell r="S437" t="str">
            <v>42</v>
          </cell>
          <cell r="T437" t="str">
            <v>549</v>
          </cell>
          <cell r="U437" t="str">
            <v>0</v>
          </cell>
          <cell r="V437" t="str">
            <v>SALE OF: PUBLICATION - PLANS</v>
          </cell>
        </row>
        <row r="438">
          <cell r="Q438" t="str">
            <v>Exchange Revenue:  Sales of Goods and Rendering of Services - Sale of Goods:  Publications - Prints</v>
          </cell>
          <cell r="R438" t="str">
            <v>1</v>
          </cell>
          <cell r="S438" t="str">
            <v>42</v>
          </cell>
          <cell r="T438" t="str">
            <v>550</v>
          </cell>
          <cell r="U438" t="str">
            <v>0</v>
          </cell>
          <cell r="V438" t="str">
            <v>SALE OF: PUBLICATION - PRINTS</v>
          </cell>
        </row>
        <row r="439">
          <cell r="Q439" t="str">
            <v>Exchange Revenue:  Sales of Goods and Rendering of Services - Sale of Goods:  Publications - Tender Documents</v>
          </cell>
          <cell r="R439" t="str">
            <v>1</v>
          </cell>
          <cell r="S439" t="str">
            <v>42</v>
          </cell>
          <cell r="T439" t="str">
            <v>551</v>
          </cell>
          <cell r="U439" t="str">
            <v>0</v>
          </cell>
          <cell r="V439" t="str">
            <v>SALE OF: PUBLICATION - TENDER DOCUMENTS</v>
          </cell>
        </row>
        <row r="440">
          <cell r="Q440" t="str">
            <v>Exchange Revenue:  Sales of Goods and Rendering of Services - Sale of Goods:  Valuation Rolls</v>
          </cell>
          <cell r="R440" t="str">
            <v>1</v>
          </cell>
          <cell r="S440" t="str">
            <v>42</v>
          </cell>
          <cell r="T440" t="str">
            <v>552</v>
          </cell>
          <cell r="U440" t="str">
            <v>0</v>
          </cell>
          <cell r="V440" t="str">
            <v>SALE OF: VALUATION ROLLS</v>
          </cell>
        </row>
        <row r="441">
          <cell r="Q441" t="str">
            <v>Exchange Revenue:  Sales of Goods and Rendering of Services - Sale of Goods:  Voters Role</v>
          </cell>
          <cell r="R441" t="str">
            <v>1</v>
          </cell>
          <cell r="S441" t="str">
            <v>42</v>
          </cell>
          <cell r="T441" t="str">
            <v>553</v>
          </cell>
          <cell r="U441" t="str">
            <v>0</v>
          </cell>
          <cell r="V441" t="str">
            <v>SALE OF: VOTERS ROLE</v>
          </cell>
        </row>
        <row r="442">
          <cell r="Q442" t="str">
            <v>Exchange Revenue:  Sales of Goods and Rendering of Services - Sale of Goods:  Scrap, Waste &amp; Other Goods</v>
          </cell>
          <cell r="R442">
            <v>0</v>
          </cell>
          <cell r="V442" t="str">
            <v>SALE OF GOODS: SCRAP WASTE &amp; OTH GOODS</v>
          </cell>
        </row>
        <row r="443">
          <cell r="Q443" t="str">
            <v>Exchange Revenue:  Sales of Goods and Rendering of Services - Sale of Goods:  Scrap, Waste and Other Goods:  By Products</v>
          </cell>
          <cell r="R443" t="str">
            <v>1</v>
          </cell>
          <cell r="S443" t="str">
            <v>42</v>
          </cell>
          <cell r="T443" t="str">
            <v>554</v>
          </cell>
          <cell r="U443" t="str">
            <v>0</v>
          </cell>
          <cell r="V443" t="str">
            <v>SALE OF SCRAP WASTE &amp; OTH: BY PRODUCTS</v>
          </cell>
        </row>
        <row r="444">
          <cell r="Q444" t="str">
            <v>Exchange Revenue:  Sales of Goods and Rendering of Services - Sale of Goods:  Scrap, Waste and Other Goods:  Recycling of Waste</v>
          </cell>
          <cell r="R444" t="str">
            <v>1</v>
          </cell>
          <cell r="S444" t="str">
            <v>42</v>
          </cell>
          <cell r="T444" t="str">
            <v>555</v>
          </cell>
          <cell r="U444" t="str">
            <v>0</v>
          </cell>
          <cell r="V444" t="str">
            <v>SALE OF SCRAP WASTE &amp; OTH: RECYCL WASTE</v>
          </cell>
        </row>
        <row r="445">
          <cell r="Q445" t="str">
            <v>Exchange Revenue:  Sales of Goods and Rendering of Services - Sale of Goods:  Scrap, Waste and Other Goods:  Removal and Disposal of Coal</v>
          </cell>
          <cell r="R445" t="str">
            <v>1</v>
          </cell>
          <cell r="S445" t="str">
            <v>42</v>
          </cell>
          <cell r="T445" t="str">
            <v>556</v>
          </cell>
          <cell r="U445" t="str">
            <v>0</v>
          </cell>
          <cell r="V445" t="str">
            <v>SALE OF SCRAP WASTE &amp; OTH: REM/DISP COAL</v>
          </cell>
        </row>
        <row r="446">
          <cell r="Q446" t="str">
            <v>Exchange Revenue:  Sales of Goods and Rendering of Services - Sale of Goods:  Scrap, Waste and Other Goods:  Scrap</v>
          </cell>
          <cell r="R446" t="str">
            <v>1</v>
          </cell>
          <cell r="S446" t="str">
            <v>42</v>
          </cell>
          <cell r="T446" t="str">
            <v>557</v>
          </cell>
          <cell r="U446" t="str">
            <v>0</v>
          </cell>
          <cell r="V446" t="str">
            <v>SALE OF SCRAP WASTE &amp; OTH: SCRAP</v>
          </cell>
        </row>
        <row r="447">
          <cell r="Q447" t="str">
            <v>Exchange Revenue:  Sales of Goods and Rendering of Services - Sale of Goods:  Scrap, Waste and Other Goods:  Swimming Pool Back Wash</v>
          </cell>
          <cell r="R447" t="str">
            <v>1</v>
          </cell>
          <cell r="S447" t="str">
            <v>42</v>
          </cell>
          <cell r="T447" t="str">
            <v>558</v>
          </cell>
          <cell r="U447" t="str">
            <v>0</v>
          </cell>
          <cell r="V447" t="str">
            <v>SALE OF SCRAP WASTE: SWIM POOL BACHWASH</v>
          </cell>
        </row>
        <row r="448">
          <cell r="Q448" t="str">
            <v>Exchange Revenue:  Sales of Goods and Rendering of Services - Sale of Goods:  Scrap, Waste and Other Goods:  Treatment Effluent</v>
          </cell>
          <cell r="R448" t="str">
            <v>1</v>
          </cell>
          <cell r="S448" t="str">
            <v>42</v>
          </cell>
          <cell r="T448" t="str">
            <v>559</v>
          </cell>
          <cell r="U448" t="str">
            <v>0</v>
          </cell>
          <cell r="V448" t="str">
            <v>SALE OF SCRAP WASTE: TREATMENT EFFLUENT</v>
          </cell>
        </row>
        <row r="449">
          <cell r="Q449" t="str">
            <v>Exchange Revenue:  Sales of Goods and Rendering of Services - Sale of Goods - Scrap, Waste and Other Goods:  Waste Paper</v>
          </cell>
          <cell r="R449" t="str">
            <v>1</v>
          </cell>
          <cell r="S449" t="str">
            <v>42</v>
          </cell>
          <cell r="T449" t="str">
            <v>560</v>
          </cell>
          <cell r="U449" t="str">
            <v>0</v>
          </cell>
          <cell r="V449" t="str">
            <v>SALE OF SCRAP WASTE &amp; OTH: WASTE PAPER</v>
          </cell>
        </row>
        <row r="450">
          <cell r="Q450" t="str">
            <v>Exchange Revenue:  Sales of Goods and Rendering of Services - Streets/Street Markets (Informal Traders)</v>
          </cell>
          <cell r="R450" t="str">
            <v>1</v>
          </cell>
          <cell r="S450" t="str">
            <v>42</v>
          </cell>
          <cell r="T450" t="str">
            <v>561</v>
          </cell>
          <cell r="U450" t="str">
            <v>0</v>
          </cell>
          <cell r="V450" t="str">
            <v>STREETS/STREET MARKETS INFORMAL TRADERS</v>
          </cell>
        </row>
        <row r="451">
          <cell r="Q451" t="str">
            <v>Exchange Revenue:  Sales of Goods and Rendering of Services - Squatter Re-allocation</v>
          </cell>
          <cell r="R451" t="str">
            <v>1</v>
          </cell>
          <cell r="S451" t="str">
            <v>42</v>
          </cell>
          <cell r="T451" t="str">
            <v>562</v>
          </cell>
          <cell r="U451" t="str">
            <v>0</v>
          </cell>
          <cell r="V451" t="str">
            <v>SQUATTER RE-ALLOCATION</v>
          </cell>
        </row>
        <row r="452">
          <cell r="Q452" t="str">
            <v>Exchange Revenue:  Sales of Goods and Rendering of Services - Transport Fees</v>
          </cell>
          <cell r="R452" t="str">
            <v>1</v>
          </cell>
          <cell r="S452" t="str">
            <v>42</v>
          </cell>
          <cell r="T452" t="str">
            <v>580</v>
          </cell>
          <cell r="U452" t="str">
            <v>0</v>
          </cell>
          <cell r="V452" t="str">
            <v>TRANSPORT FEES</v>
          </cell>
        </row>
        <row r="453">
          <cell r="Q453" t="str">
            <v>Exchange Revenue:  Sales of Goods and Rendering of Services - Valuation Services</v>
          </cell>
          <cell r="R453" t="str">
            <v>1</v>
          </cell>
          <cell r="S453" t="str">
            <v>42</v>
          </cell>
          <cell r="T453" t="str">
            <v>630</v>
          </cell>
          <cell r="U453" t="str">
            <v>0</v>
          </cell>
          <cell r="V453" t="str">
            <v>VALUATION SERVICES</v>
          </cell>
        </row>
        <row r="454">
          <cell r="Q454" t="str">
            <v>Exchange Revenue:  Service Charges</v>
          </cell>
          <cell r="R454">
            <v>0</v>
          </cell>
          <cell r="V454" t="str">
            <v>EXCHANGE REVENUE: SERVICE CHARGES</v>
          </cell>
        </row>
        <row r="455">
          <cell r="Q455" t="str">
            <v>Exchange Revenue:  Service Charges - Electricity</v>
          </cell>
          <cell r="R455">
            <v>0</v>
          </cell>
          <cell r="V455" t="str">
            <v>SERVICE CHARGES - ELECTRICITY</v>
          </cell>
        </row>
        <row r="456">
          <cell r="Q456" t="str">
            <v xml:space="preserve">Exchange Revenue:  Service Charges - Electricity:  Appliance Maintenance </v>
          </cell>
          <cell r="R456" t="str">
            <v>1</v>
          </cell>
          <cell r="S456" t="str">
            <v>32</v>
          </cell>
          <cell r="T456" t="str">
            <v>100</v>
          </cell>
          <cell r="U456" t="str">
            <v>0</v>
          </cell>
          <cell r="V456" t="str">
            <v xml:space="preserve">ELEC: APPLIANCE MAINTENANCE </v>
          </cell>
        </row>
        <row r="457">
          <cell r="Q457" t="str">
            <v xml:space="preserve">Exchange Revenue:  Service Charges - Electricity:  Connection/Reconnection </v>
          </cell>
          <cell r="R457">
            <v>0</v>
          </cell>
          <cell r="V457" t="str">
            <v xml:space="preserve">ELECTRICITY: CONNECTION/RECONNECTION </v>
          </cell>
        </row>
        <row r="458">
          <cell r="Q458" t="str">
            <v>Exchange Revenue:  Service Charges - Electricity:  Connection/Reconnection - Change Circuit Breaker</v>
          </cell>
          <cell r="R458" t="str">
            <v>1</v>
          </cell>
          <cell r="S458" t="str">
            <v>32</v>
          </cell>
          <cell r="T458" t="str">
            <v>101</v>
          </cell>
          <cell r="U458" t="str">
            <v>0</v>
          </cell>
          <cell r="V458" t="str">
            <v>ELEC: CON/RECON - CHANGE CIRCUIT BREAKER</v>
          </cell>
        </row>
        <row r="459">
          <cell r="Q459" t="str">
            <v>Exchange Revenue:  Service Charges - Electricity:  Connection/Reconnection - Connections New</v>
          </cell>
          <cell r="R459">
            <v>0</v>
          </cell>
          <cell r="V459" t="str">
            <v>ELEC: CON/RECON - CONNECTIONS NEW</v>
          </cell>
        </row>
        <row r="460">
          <cell r="Q460" t="str">
            <v>Exchange Revenue:  Service Charges - Electricity:  Connection/Reconnection - Connections New:  Connection Fees Government Housing</v>
          </cell>
          <cell r="R460" t="str">
            <v>1</v>
          </cell>
          <cell r="S460" t="str">
            <v>32</v>
          </cell>
          <cell r="T460" t="str">
            <v>102</v>
          </cell>
          <cell r="U460" t="str">
            <v>0</v>
          </cell>
          <cell r="V460" t="str">
            <v>ELEC: CONNECTION NEW FEES GOVERN HOUSING</v>
          </cell>
        </row>
        <row r="461">
          <cell r="Q461" t="str">
            <v>Exchange Revenue:  Service Charges - Electricity:  Connection/Reconnection - Connections New:  Connection Fees Non-government Housing</v>
          </cell>
          <cell r="R461" t="str">
            <v>1</v>
          </cell>
          <cell r="S461" t="str">
            <v>32</v>
          </cell>
          <cell r="T461" t="str">
            <v>103</v>
          </cell>
          <cell r="U461" t="str">
            <v>0</v>
          </cell>
          <cell r="V461" t="str">
            <v>ELEC: CONNEC NEW FEES NON-GOVERN HOUSING</v>
          </cell>
        </row>
        <row r="462">
          <cell r="Q462" t="str">
            <v>Exchange Revenue:  Service Charges - Electricity:  Connection/Reconnection - Disconnection/Reconnection Fees</v>
          </cell>
          <cell r="R462" t="str">
            <v>1</v>
          </cell>
          <cell r="S462" t="str">
            <v>32</v>
          </cell>
          <cell r="T462" t="str">
            <v>104</v>
          </cell>
          <cell r="U462" t="str">
            <v>0</v>
          </cell>
          <cell r="V462" t="str">
            <v>ELEC: CONNEC/RECON DISCONN/RECONN FEES</v>
          </cell>
        </row>
        <row r="463">
          <cell r="Q463" t="str">
            <v>Exchange Revenue:  Service Charges - Electricity:  Connection/Reconnection - Temporary Connection Fee</v>
          </cell>
          <cell r="R463" t="str">
            <v>1</v>
          </cell>
          <cell r="S463" t="str">
            <v>32</v>
          </cell>
          <cell r="T463" t="str">
            <v>105</v>
          </cell>
          <cell r="U463" t="str">
            <v>0</v>
          </cell>
          <cell r="V463" t="str">
            <v>ELEC: CONNEC/RECON TEMP CONNECTION FEE</v>
          </cell>
        </row>
        <row r="464">
          <cell r="Q464" t="str">
            <v>Exchange Revenue:  Service Charges - Electricity:  Joint Pole Usage</v>
          </cell>
          <cell r="R464" t="str">
            <v>1</v>
          </cell>
          <cell r="S464" t="str">
            <v>32</v>
          </cell>
          <cell r="T464" t="str">
            <v>106</v>
          </cell>
          <cell r="U464" t="str">
            <v>0</v>
          </cell>
          <cell r="V464" t="str">
            <v>ELEC: JOINT POLE USAGE</v>
          </cell>
        </row>
        <row r="465">
          <cell r="Q465" t="str">
            <v>Exchange Revenue:  Service Charges - Electricity:  Meter Compliance Testing</v>
          </cell>
          <cell r="R465" t="str">
            <v>1</v>
          </cell>
          <cell r="S465" t="str">
            <v>32</v>
          </cell>
          <cell r="T465" t="str">
            <v>107</v>
          </cell>
          <cell r="U465" t="str">
            <v>0</v>
          </cell>
          <cell r="V465" t="str">
            <v>ELEC: METER COMPLIANCE TESTING</v>
          </cell>
        </row>
        <row r="466">
          <cell r="Q466" t="str">
            <v>Exchange Revenue:  Service Charges - Electricity:  Meter Reading Fees</v>
          </cell>
          <cell r="R466" t="str">
            <v>1</v>
          </cell>
          <cell r="S466" t="str">
            <v>32</v>
          </cell>
          <cell r="T466" t="str">
            <v>108</v>
          </cell>
          <cell r="U466" t="str">
            <v>0</v>
          </cell>
          <cell r="V466" t="str">
            <v>ELEC: METER READING FEES</v>
          </cell>
        </row>
        <row r="467">
          <cell r="Q467" t="str">
            <v>Exchange Revenue:  Service Charges - Electricity:  Notice Revenues</v>
          </cell>
          <cell r="R467" t="str">
            <v>1</v>
          </cell>
          <cell r="S467" t="str">
            <v>32</v>
          </cell>
          <cell r="T467" t="str">
            <v>109</v>
          </cell>
          <cell r="U467" t="str">
            <v>0</v>
          </cell>
          <cell r="V467" t="str">
            <v>ELEC: NOTICE REVENUES</v>
          </cell>
        </row>
        <row r="468">
          <cell r="Q468" t="str">
            <v xml:space="preserve">Exchange Revenue:  Service Charges - Electricity:  Temporary Service Plant </v>
          </cell>
          <cell r="R468" t="str">
            <v>1</v>
          </cell>
          <cell r="S468" t="str">
            <v>32</v>
          </cell>
          <cell r="T468" t="str">
            <v>110</v>
          </cell>
          <cell r="U468" t="str">
            <v>0</v>
          </cell>
          <cell r="V468" t="str">
            <v>ELEC: TEMPORARY SERVICE PLANT</v>
          </cell>
        </row>
        <row r="469">
          <cell r="Q469" t="str">
            <v>Exchange Revenue:  Service Charges - Electricity: Sales</v>
          </cell>
          <cell r="R469">
            <v>0</v>
          </cell>
          <cell r="V469" t="str">
            <v>ELECTRICITY: SALES</v>
          </cell>
        </row>
        <row r="470">
          <cell r="Q470" t="str">
            <v>Exchange Revenue:  Service Charges - Electricity:  Sales - Agricultural/Rural/Farm Dwellings Tariffs</v>
          </cell>
          <cell r="R470" t="str">
            <v>1</v>
          </cell>
          <cell r="S470" t="str">
            <v>32</v>
          </cell>
          <cell r="T470" t="str">
            <v>111</v>
          </cell>
          <cell r="U470" t="str">
            <v>0</v>
          </cell>
          <cell r="V470" t="str">
            <v>ELEC SALES: AGRIC/RURAL/FARM DWEL TARIFF</v>
          </cell>
        </row>
        <row r="471">
          <cell r="Q471" t="str">
            <v>Exchange Revenue:  Service Charges - Electricity:  Sales - Commercial Conventional (Single Phase)</v>
          </cell>
          <cell r="R471" t="str">
            <v>1</v>
          </cell>
          <cell r="S471" t="str">
            <v>32</v>
          </cell>
          <cell r="T471" t="str">
            <v>112</v>
          </cell>
          <cell r="U471" t="str">
            <v>0</v>
          </cell>
          <cell r="V471" t="str">
            <v>ELEC SALES: COMMERC CONVEN SINGLE PHASE</v>
          </cell>
        </row>
        <row r="472">
          <cell r="Q472" t="str">
            <v>Exchange Revenue:  Service Charges - Electricity:  Sales - Commercial Conventional (3-Phase)</v>
          </cell>
          <cell r="R472" t="str">
            <v>1</v>
          </cell>
          <cell r="S472" t="str">
            <v>32</v>
          </cell>
          <cell r="T472" t="str">
            <v>113</v>
          </cell>
          <cell r="U472" t="str">
            <v>0</v>
          </cell>
          <cell r="V472" t="str">
            <v>ELEC SALES: COMMERCIAL CONVEN 3-PHASE</v>
          </cell>
        </row>
        <row r="473">
          <cell r="Q473" t="str">
            <v>Exchange Revenue:  Service Charges - Electricity:  Sales - Commercial Prepaid</v>
          </cell>
          <cell r="R473" t="str">
            <v>1</v>
          </cell>
          <cell r="S473" t="str">
            <v>32</v>
          </cell>
          <cell r="T473" t="str">
            <v>114</v>
          </cell>
          <cell r="U473" t="str">
            <v>0</v>
          </cell>
          <cell r="V473" t="str">
            <v>ELEC SALES: COMMERCIAL PREPAID</v>
          </cell>
        </row>
        <row r="474">
          <cell r="Q474" t="str">
            <v xml:space="preserve">Exchange Revenue:  Service Charges - Electricity:  Sales - Domestic Low </v>
          </cell>
          <cell r="R474">
            <v>0</v>
          </cell>
          <cell r="V474" t="str">
            <v>ELECTRICITY: SALES - DOMESTIC LOW</v>
          </cell>
        </row>
        <row r="475">
          <cell r="Q475" t="str">
            <v>Exchange Revenue:  Service Charges - Electricity:  Sales - Domestic Low:  Home light 1 20A</v>
          </cell>
          <cell r="R475" t="str">
            <v>1</v>
          </cell>
          <cell r="S475" t="str">
            <v>32</v>
          </cell>
          <cell r="T475" t="str">
            <v>115</v>
          </cell>
          <cell r="U475" t="str">
            <v>0</v>
          </cell>
          <cell r="V475" t="str">
            <v>ELEC SALES: DOMESTI LOW HOME LIGHT 1 20A</v>
          </cell>
        </row>
        <row r="476">
          <cell r="Q476" t="str">
            <v>Exchange Revenue:  Service Charges - Electricity:  Sales - Domestic Low:  Home light 1 60A</v>
          </cell>
          <cell r="R476" t="str">
            <v>1</v>
          </cell>
          <cell r="S476" t="str">
            <v>32</v>
          </cell>
          <cell r="T476" t="str">
            <v>116</v>
          </cell>
          <cell r="U476" t="str">
            <v>0</v>
          </cell>
          <cell r="V476" t="str">
            <v>ELEC SALES: DOMESTI LOW HOME LIGHT 1 60A</v>
          </cell>
        </row>
        <row r="477">
          <cell r="Q477" t="str">
            <v>Exchange Revenue:  Service Charges - Electricity:  Sales - Domestic Low:  Home light 2 20A</v>
          </cell>
          <cell r="R477" t="str">
            <v>1</v>
          </cell>
          <cell r="S477" t="str">
            <v>32</v>
          </cell>
          <cell r="T477" t="str">
            <v>117</v>
          </cell>
          <cell r="U477" t="str">
            <v>0</v>
          </cell>
          <cell r="V477" t="str">
            <v>ELEC SALES: DOMESTI LOW HOME LIGHT 2 20A</v>
          </cell>
        </row>
        <row r="478">
          <cell r="Q478" t="str">
            <v>Exchange Revenue:  Service Charges - Electricity:  Sales - Domestic Low:  Home light 2 60A</v>
          </cell>
          <cell r="R478" t="str">
            <v>1</v>
          </cell>
          <cell r="S478" t="str">
            <v>32</v>
          </cell>
          <cell r="T478" t="str">
            <v>118</v>
          </cell>
          <cell r="U478" t="str">
            <v>0</v>
          </cell>
          <cell r="V478" t="str">
            <v>ELEC SALES: DOMESTI LOW HOME LIGHT 2 60A</v>
          </cell>
        </row>
        <row r="479">
          <cell r="Q479" t="str">
            <v>Exchange Revenue:  Service Charges - Electricity:  Sales - Domestic Low:  Prepaid</v>
          </cell>
          <cell r="R479" t="str">
            <v>1</v>
          </cell>
          <cell r="S479" t="str">
            <v>32</v>
          </cell>
          <cell r="T479" t="str">
            <v>119</v>
          </cell>
          <cell r="U479" t="str">
            <v>0</v>
          </cell>
          <cell r="V479" t="str">
            <v>ELEC SALES: DOMESTIC LOW:  PREPAID</v>
          </cell>
        </row>
        <row r="480">
          <cell r="Q480" t="str">
            <v>Exchange Revenue:  Service Charges - Electricity:  Sales - Domestic High:</v>
          </cell>
          <cell r="R480">
            <v>0</v>
          </cell>
          <cell r="V480" t="str">
            <v>ELECTRICITY: SALES - DOMESTIC HIGH:</v>
          </cell>
        </row>
        <row r="481">
          <cell r="Q481" t="str">
            <v>Exchange Revenue:  Service Charges - Electricity:  Sales - Domestic High:  Home power 1</v>
          </cell>
          <cell r="R481" t="str">
            <v>1</v>
          </cell>
          <cell r="S481" t="str">
            <v>32</v>
          </cell>
          <cell r="T481" t="str">
            <v>120</v>
          </cell>
          <cell r="U481" t="str">
            <v>0</v>
          </cell>
          <cell r="V481" t="str">
            <v>ELEC SALES: DOMESTIC HIGH HOME POWER 1</v>
          </cell>
        </row>
        <row r="482">
          <cell r="Q482" t="str">
            <v>Exchange Revenue:  Service Charges - Electricity:  Sales - Domestic High:  Home power 2</v>
          </cell>
          <cell r="R482" t="str">
            <v>1</v>
          </cell>
          <cell r="S482" t="str">
            <v>32</v>
          </cell>
          <cell r="T482" t="str">
            <v>121</v>
          </cell>
          <cell r="U482" t="str">
            <v>0</v>
          </cell>
          <cell r="V482" t="str">
            <v>ELEC SALES: DOMESTIC HIGH HOME POWER 2</v>
          </cell>
        </row>
        <row r="483">
          <cell r="Q483" t="str">
            <v>Exchange Revenue:  Service Charges - Electricity:  Sales - Domestic High:  Home power 3</v>
          </cell>
          <cell r="R483" t="str">
            <v>1</v>
          </cell>
          <cell r="S483" t="str">
            <v>32</v>
          </cell>
          <cell r="T483" t="str">
            <v>122</v>
          </cell>
          <cell r="U483" t="str">
            <v>0</v>
          </cell>
          <cell r="V483" t="str">
            <v>ELEC SALES: DOMESTIC HIGH HOME POWER 3</v>
          </cell>
        </row>
        <row r="484">
          <cell r="Q484" t="str">
            <v>Exchange Revenue:  Service Charges - Electricity:  Sales - Domestic High:  Home power 4</v>
          </cell>
          <cell r="R484" t="str">
            <v>1</v>
          </cell>
          <cell r="S484" t="str">
            <v>32</v>
          </cell>
          <cell r="T484" t="str">
            <v>123</v>
          </cell>
          <cell r="U484" t="str">
            <v>0</v>
          </cell>
          <cell r="V484" t="str">
            <v>ELEC SALES: DOMESTIC HIGH HOME POWER 4</v>
          </cell>
        </row>
        <row r="485">
          <cell r="Q485" t="str">
            <v>Exchange Revenue:  Service Charges - Electricity:  Sales - Domestic High:  Home power Bulk</v>
          </cell>
          <cell r="R485" t="str">
            <v>1</v>
          </cell>
          <cell r="S485" t="str">
            <v>32</v>
          </cell>
          <cell r="T485" t="str">
            <v>124</v>
          </cell>
          <cell r="U485" t="str">
            <v>0</v>
          </cell>
          <cell r="V485" t="str">
            <v>ELEC SALES: DOMESTI HIGH HOME POWER BULK</v>
          </cell>
        </row>
        <row r="486">
          <cell r="Q486" t="str">
            <v>Exchange Revenue:  Service Charges - Electricity:  Sales - Domestic High:  Prepaid</v>
          </cell>
          <cell r="R486" t="str">
            <v>1</v>
          </cell>
          <cell r="S486" t="str">
            <v>32</v>
          </cell>
          <cell r="T486" t="str">
            <v>125</v>
          </cell>
          <cell r="U486" t="str">
            <v>0</v>
          </cell>
          <cell r="V486" t="str">
            <v>ELEC SALES: DOMESTIC HIGH PREPAID</v>
          </cell>
        </row>
        <row r="487">
          <cell r="Q487" t="str">
            <v>Exchange Revenue:  Service Charges - Electricity:  Sales - Industrial (400 Volts) (Low Voltage)</v>
          </cell>
          <cell r="R487" t="str">
            <v>1</v>
          </cell>
          <cell r="S487" t="str">
            <v>32</v>
          </cell>
          <cell r="T487" t="str">
            <v>126</v>
          </cell>
          <cell r="U487" t="str">
            <v>0</v>
          </cell>
          <cell r="V487" t="str">
            <v>ELEC SALES: INDUSTRIAL 400 VOLTS (LOW)</v>
          </cell>
        </row>
        <row r="488">
          <cell r="Q488" t="str">
            <v>Exchange Revenue:  Service Charges - Electricity:  Sales - Industrial (11 000 Volts) (High Voltage)</v>
          </cell>
          <cell r="R488" t="str">
            <v>1</v>
          </cell>
          <cell r="S488" t="str">
            <v>32</v>
          </cell>
          <cell r="T488" t="str">
            <v>127</v>
          </cell>
          <cell r="U488" t="str">
            <v>0</v>
          </cell>
          <cell r="V488" t="str">
            <v>ELEC SALES: INDUSTR 11 000 VOLTS (HIGH)</v>
          </cell>
        </row>
        <row r="489">
          <cell r="Q489" t="str">
            <v>Exchange Revenue:  Service Charges - Electricity:  Sales - Miscellaneous Services Revenue:  Affiliates and Inter Affiliates</v>
          </cell>
          <cell r="R489" t="str">
            <v>1</v>
          </cell>
          <cell r="S489" t="str">
            <v>32</v>
          </cell>
          <cell r="T489" t="str">
            <v>128</v>
          </cell>
          <cell r="U489" t="str">
            <v>0</v>
          </cell>
          <cell r="V489" t="str">
            <v>ELEC SALES: AFFILIATES &amp; INTER AFFILIAT</v>
          </cell>
        </row>
        <row r="490">
          <cell r="Q490" t="str">
            <v>Exchange Revenue:  Service Charges - Electricity:  Sales - Revenue Adjustment</v>
          </cell>
          <cell r="R490" t="str">
            <v>1</v>
          </cell>
          <cell r="S490" t="str">
            <v>32</v>
          </cell>
          <cell r="T490" t="str">
            <v>129</v>
          </cell>
          <cell r="U490" t="str">
            <v>0</v>
          </cell>
          <cell r="V490" t="str">
            <v>ELEC SALES: REVENUE ADJUSTMENT</v>
          </cell>
        </row>
        <row r="491">
          <cell r="Q491" t="str">
            <v>Exchange Revenue:  Service Charges - Electricity:  Sales - Special Negotiated Tariffs</v>
          </cell>
          <cell r="R491" t="str">
            <v>1</v>
          </cell>
          <cell r="S491" t="str">
            <v>32</v>
          </cell>
          <cell r="T491" t="str">
            <v>130</v>
          </cell>
          <cell r="U491" t="str">
            <v>0</v>
          </cell>
          <cell r="V491" t="str">
            <v>ELEC SALES: SPECIAL NEGOTIATED TARIFFS</v>
          </cell>
        </row>
        <row r="492">
          <cell r="Q492" t="str">
            <v>Exchange Revenue:  Service Charges - Electricity:  Sales - Sports Grounds/Churches/Holiday/Old-age homes</v>
          </cell>
          <cell r="R492" t="str">
            <v>1</v>
          </cell>
          <cell r="S492" t="str">
            <v>32</v>
          </cell>
          <cell r="T492" t="str">
            <v>131</v>
          </cell>
          <cell r="U492" t="str">
            <v>0</v>
          </cell>
          <cell r="V492" t="str">
            <v>ELEC SALES: SPORT/CHURCH/HOLIDAY/OLD-AGE</v>
          </cell>
        </row>
        <row r="493">
          <cell r="Q493" t="str">
            <v>Exchange Revenue:  Service Charges - Electricity:  Sales - Street Lighting</v>
          </cell>
          <cell r="R493" t="str">
            <v>1</v>
          </cell>
          <cell r="S493" t="str">
            <v>32</v>
          </cell>
          <cell r="T493" t="str">
            <v>132</v>
          </cell>
          <cell r="U493" t="str">
            <v>0</v>
          </cell>
          <cell r="V493" t="str">
            <v>ELEC SALES: STREET LIGHTING</v>
          </cell>
        </row>
        <row r="494">
          <cell r="Q494" t="str">
            <v>Exchange Revenue:  Service Charges - Electricity:  Sales - Water pumps</v>
          </cell>
          <cell r="R494" t="str">
            <v>1</v>
          </cell>
          <cell r="S494" t="str">
            <v>32</v>
          </cell>
          <cell r="T494" t="str">
            <v>133</v>
          </cell>
          <cell r="U494" t="str">
            <v>0</v>
          </cell>
          <cell r="V494" t="str">
            <v>ELEC SALES: WATER PUMPS</v>
          </cell>
        </row>
        <row r="495">
          <cell r="Q495" t="str">
            <v>Exchange Revenue:  Service Charges - Electricity:  Electricity Distribution Revenue for Services</v>
          </cell>
          <cell r="R495">
            <v>0</v>
          </cell>
          <cell r="V495" t="str">
            <v>ELEC DISTRIBUTION REVENUE FOR SERVICES</v>
          </cell>
        </row>
        <row r="496">
          <cell r="Q496" t="str">
            <v>Exchange Revenue:  Service Charges - Electricity Distribution Revenue for Services:  Network Charges</v>
          </cell>
          <cell r="R496" t="str">
            <v>1</v>
          </cell>
          <cell r="S496" t="str">
            <v>32</v>
          </cell>
          <cell r="T496" t="str">
            <v>134</v>
          </cell>
          <cell r="U496" t="str">
            <v>0</v>
          </cell>
          <cell r="V496" t="str">
            <v>ELEC DISTRIB: REV - SERV NETWORK CHARGES</v>
          </cell>
        </row>
        <row r="497">
          <cell r="Q497" t="str">
            <v>Exchange Revenue:  Service Charges - Electricity Distribution Revenue for Services:  Ancillary Charges</v>
          </cell>
          <cell r="R497" t="str">
            <v>1</v>
          </cell>
          <cell r="S497" t="str">
            <v>32</v>
          </cell>
          <cell r="T497" t="str">
            <v>135</v>
          </cell>
          <cell r="U497" t="str">
            <v>0</v>
          </cell>
          <cell r="V497" t="str">
            <v>ELEC DISTRIB: REV - SERV ANCILLA CHARGES</v>
          </cell>
        </row>
        <row r="498">
          <cell r="Q498" t="str">
            <v>Exchange Revenue:  Service Charges - Electricity Distribution Revenue for Services:  Losses</v>
          </cell>
          <cell r="R498" t="str">
            <v>1</v>
          </cell>
          <cell r="S498" t="str">
            <v>32</v>
          </cell>
          <cell r="T498" t="str">
            <v>136</v>
          </cell>
          <cell r="U498" t="str">
            <v>0</v>
          </cell>
          <cell r="V498" t="str">
            <v>ELEC DISTRIB: REV - SERVICES LOSSES</v>
          </cell>
        </row>
        <row r="499">
          <cell r="Q499" t="str">
            <v>Exchange Revenue:  Service Charges - Electricity Distribution Revenue for Services:  Electricity Services Incidental to Energy Sales</v>
          </cell>
          <cell r="R499" t="str">
            <v>1</v>
          </cell>
          <cell r="S499" t="str">
            <v>32</v>
          </cell>
          <cell r="T499" t="str">
            <v>137</v>
          </cell>
          <cell r="U499" t="str">
            <v>0</v>
          </cell>
          <cell r="V499" t="str">
            <v>ELEC DISTRIB: REV - SER INCID ENER SALES</v>
          </cell>
        </row>
        <row r="500">
          <cell r="Q500" t="str">
            <v>Exchange Revenue:  Service Charges - Waste Management</v>
          </cell>
          <cell r="R500">
            <v>0</v>
          </cell>
          <cell r="V500" t="str">
            <v>SERVICE CHARGES - WASTE MANAGEMENT</v>
          </cell>
        </row>
        <row r="501">
          <cell r="Q501" t="str">
            <v>Exchange Revenue:  Service Charges - Waste Management:  Carrier Bags</v>
          </cell>
          <cell r="R501" t="str">
            <v>1</v>
          </cell>
          <cell r="S501" t="str">
            <v>32</v>
          </cell>
          <cell r="T501" t="str">
            <v>200</v>
          </cell>
          <cell r="U501" t="str">
            <v>0</v>
          </cell>
          <cell r="V501" t="str">
            <v>WASTE MANGEMENT: CARRIER BAGS</v>
          </cell>
        </row>
        <row r="502">
          <cell r="Q502" t="str">
            <v>Exchange Revenue:  Service Charges - Waste Management:  Disposal Facilities</v>
          </cell>
          <cell r="R502" t="str">
            <v>1</v>
          </cell>
          <cell r="S502" t="str">
            <v>32</v>
          </cell>
          <cell r="T502" t="str">
            <v>201</v>
          </cell>
          <cell r="U502" t="str">
            <v>0</v>
          </cell>
          <cell r="V502" t="str">
            <v>WASTE MANGEMENT: DISPOSAL FACILITIES</v>
          </cell>
        </row>
        <row r="503">
          <cell r="Q503" t="str">
            <v>Exchange Revenue:  Service Charges - Waste Management:  Refuse Bags</v>
          </cell>
          <cell r="R503" t="str">
            <v>1</v>
          </cell>
          <cell r="S503" t="str">
            <v>32</v>
          </cell>
          <cell r="T503" t="str">
            <v>202</v>
          </cell>
          <cell r="U503" t="str">
            <v>0</v>
          </cell>
          <cell r="V503" t="str">
            <v>WASTE MANGEMENT: REFUSE BAGS</v>
          </cell>
        </row>
        <row r="504">
          <cell r="Q504" t="str">
            <v>Exchange Revenue:  Service Charges - Waste Management:  Refuse Removal</v>
          </cell>
          <cell r="R504" t="str">
            <v>1</v>
          </cell>
          <cell r="S504" t="str">
            <v>32</v>
          </cell>
          <cell r="T504" t="str">
            <v>203</v>
          </cell>
          <cell r="U504" t="str">
            <v>0</v>
          </cell>
          <cell r="V504" t="str">
            <v>WASTE MANGEMENT: REFUSE REMOVAL</v>
          </cell>
        </row>
        <row r="505">
          <cell r="Q505" t="str">
            <v>Exchange Revenue:  Service Charges - Waste Management:  Waste Bins</v>
          </cell>
          <cell r="R505" t="str">
            <v>1</v>
          </cell>
          <cell r="S505" t="str">
            <v>32</v>
          </cell>
          <cell r="T505" t="str">
            <v>204</v>
          </cell>
          <cell r="U505" t="str">
            <v>0</v>
          </cell>
          <cell r="V505" t="str">
            <v>WASTE MANGEMENT: WASTE BINS</v>
          </cell>
        </row>
        <row r="506">
          <cell r="Q506" t="str">
            <v>Exchange Revenue:  Service Charges - Waste Water Management</v>
          </cell>
          <cell r="R506">
            <v>0</v>
          </cell>
          <cell r="V506" t="str">
            <v>SERVICE CHARGES - WASTE WATER MANAGEMENT</v>
          </cell>
        </row>
        <row r="507">
          <cell r="Q507" t="str">
            <v>Exchange Revenue:  Service Charges - Waste Water Management:  Industrial Effluent</v>
          </cell>
          <cell r="R507" t="str">
            <v>1</v>
          </cell>
          <cell r="S507" t="str">
            <v>32</v>
          </cell>
          <cell r="T507" t="str">
            <v>300</v>
          </cell>
          <cell r="U507" t="str">
            <v>0</v>
          </cell>
          <cell r="V507" t="str">
            <v>WASTE WATER MANG: INDUSTRIAL EFFLUENT</v>
          </cell>
        </row>
        <row r="508">
          <cell r="Q508" t="str">
            <v>Exchange Revenue:  Service Charges - Waste Water Management:  Treatment of Effluent</v>
          </cell>
          <cell r="R508" t="str">
            <v>1</v>
          </cell>
          <cell r="S508" t="str">
            <v>32</v>
          </cell>
          <cell r="T508" t="str">
            <v>301</v>
          </cell>
          <cell r="U508" t="str">
            <v>0</v>
          </cell>
          <cell r="V508" t="str">
            <v>WASTE WATER MANG: TREATMENT OF EFFLUENT</v>
          </cell>
        </row>
        <row r="509">
          <cell r="Q509" t="str">
            <v>Exchange Revenue:  Service Charges - Waste Water Management:  Sanitation Charges</v>
          </cell>
          <cell r="R509" t="str">
            <v>1</v>
          </cell>
          <cell r="S509" t="str">
            <v>32</v>
          </cell>
          <cell r="T509" t="str">
            <v>302</v>
          </cell>
          <cell r="U509" t="str">
            <v>0</v>
          </cell>
          <cell r="V509" t="str">
            <v>WASTE WATER MANG: SANITATION CHARGES</v>
          </cell>
        </row>
        <row r="510">
          <cell r="Q510" t="str">
            <v>Exchange Revenue:  Service Charges - Waste Water Management:  Agricultural and Rural</v>
          </cell>
          <cell r="R510" t="str">
            <v>1</v>
          </cell>
          <cell r="S510" t="str">
            <v>32</v>
          </cell>
          <cell r="T510" t="str">
            <v>303</v>
          </cell>
          <cell r="U510" t="str">
            <v>0</v>
          </cell>
          <cell r="V510" t="str">
            <v>WASTE WATER MANG: AGRICULTURAL &amp; RURAL</v>
          </cell>
        </row>
        <row r="511">
          <cell r="Q511" t="str">
            <v>Exchange Revenue:  Service Charges - Waste Water Management:  Higher Level Service</v>
          </cell>
          <cell r="R511" t="str">
            <v>1</v>
          </cell>
          <cell r="S511" t="str">
            <v>32</v>
          </cell>
          <cell r="T511" t="str">
            <v>304</v>
          </cell>
          <cell r="U511" t="str">
            <v>0</v>
          </cell>
          <cell r="V511" t="str">
            <v>WASTE WATER MANG: HIGHER LEVEL SERVICE</v>
          </cell>
        </row>
        <row r="512">
          <cell r="Q512" t="str">
            <v>Exchange Revenue:  Service Charges - Waste Water Management:  Industrial Waste Water</v>
          </cell>
          <cell r="R512" t="str">
            <v>1</v>
          </cell>
          <cell r="S512" t="str">
            <v>32</v>
          </cell>
          <cell r="T512" t="str">
            <v>305</v>
          </cell>
          <cell r="U512" t="str">
            <v>0</v>
          </cell>
          <cell r="V512" t="str">
            <v>WASTE WATER MANG: INDUSTRIAL WASTE WATER</v>
          </cell>
        </row>
        <row r="513">
          <cell r="Q513" t="str">
            <v>Exchange Revenue:  Service Charges - Water</v>
          </cell>
          <cell r="R513">
            <v>0</v>
          </cell>
          <cell r="V513" t="str">
            <v>SERVICE CHARGES - WATER</v>
          </cell>
        </row>
        <row r="514">
          <cell r="Q514" t="str">
            <v xml:space="preserve">Exchange Revenue:  Service Charges - Water:  Connection/Reconnection </v>
          </cell>
          <cell r="R514" t="str">
            <v>1</v>
          </cell>
          <cell r="S514" t="str">
            <v>32</v>
          </cell>
          <cell r="T514" t="str">
            <v>400</v>
          </cell>
          <cell r="U514" t="str">
            <v>0</v>
          </cell>
          <cell r="V514" t="str">
            <v xml:space="preserve">WATER: CONNECTION/RECONNECTION </v>
          </cell>
        </row>
        <row r="515">
          <cell r="Q515" t="str">
            <v>Exchange Revenue:  Service Charges - Water:  Meter Reading Fees</v>
          </cell>
          <cell r="R515" t="str">
            <v>1</v>
          </cell>
          <cell r="S515" t="str">
            <v>32</v>
          </cell>
          <cell r="T515" t="str">
            <v>401</v>
          </cell>
          <cell r="U515" t="str">
            <v>0</v>
          </cell>
          <cell r="V515" t="str">
            <v>WATER: METER READING FEES</v>
          </cell>
        </row>
        <row r="516">
          <cell r="Q516" t="str">
            <v xml:space="preserve">Exchange Revenue:  Service Charges - Water:  Sale </v>
          </cell>
          <cell r="R516">
            <v>0</v>
          </cell>
          <cell r="V516" t="str">
            <v xml:space="preserve">SERVICE CHARGES - WATER: SALE </v>
          </cell>
        </row>
        <row r="517">
          <cell r="Q517" t="str">
            <v>Exchange Revenue:  Service Charges - Water:  Sale - Conventional</v>
          </cell>
          <cell r="R517" t="str">
            <v>1</v>
          </cell>
          <cell r="S517" t="str">
            <v>32</v>
          </cell>
          <cell r="T517" t="str">
            <v>402</v>
          </cell>
          <cell r="U517" t="str">
            <v>0</v>
          </cell>
          <cell r="V517" t="str">
            <v>WATER: SALE - CONVENTIONAL</v>
          </cell>
        </row>
        <row r="518">
          <cell r="Q518" t="str">
            <v>Exchange Revenue:  Service Charges - Water:  Sale - Prepaid</v>
          </cell>
          <cell r="R518" t="str">
            <v>1</v>
          </cell>
          <cell r="S518" t="str">
            <v>32</v>
          </cell>
          <cell r="T518" t="str">
            <v>403</v>
          </cell>
          <cell r="U518" t="str">
            <v>0</v>
          </cell>
          <cell r="V518" t="str">
            <v>WATER: SALE - PREPAID</v>
          </cell>
        </row>
        <row r="519">
          <cell r="Q519" t="str">
            <v>Exchange Revenue:  Service Charges - Water:  Agricultural and Rural Water Service</v>
          </cell>
          <cell r="R519" t="str">
            <v>1</v>
          </cell>
          <cell r="S519" t="str">
            <v>32</v>
          </cell>
          <cell r="T519" t="str">
            <v>404</v>
          </cell>
          <cell r="U519" t="str">
            <v>0</v>
          </cell>
          <cell r="V519" t="str">
            <v>WATER: AGRICULTURAL &amp; RURAL WATER SERV</v>
          </cell>
        </row>
        <row r="520">
          <cell r="Q520" t="str">
            <v>Exchange Revenue:  Service Charges - Water:  Urban Higher Level Service</v>
          </cell>
          <cell r="R520" t="str">
            <v>1</v>
          </cell>
          <cell r="S520" t="str">
            <v>32</v>
          </cell>
          <cell r="T520" t="str">
            <v>405</v>
          </cell>
          <cell r="U520" t="str">
            <v>0</v>
          </cell>
          <cell r="V520" t="str">
            <v>WATER: URBAN HIGHER LEVEL SERVICE</v>
          </cell>
        </row>
        <row r="521">
          <cell r="Q521" t="str">
            <v>Exchange Revenue:  Service Charges - Water:  Industrial Water</v>
          </cell>
          <cell r="R521" t="str">
            <v>1</v>
          </cell>
          <cell r="S521" t="str">
            <v>32</v>
          </cell>
          <cell r="T521" t="str">
            <v>406</v>
          </cell>
          <cell r="U521" t="str">
            <v>0</v>
          </cell>
          <cell r="V521" t="str">
            <v>WATER: INDUSTRIAL WATER</v>
          </cell>
        </row>
        <row r="522">
          <cell r="Q522" t="str">
            <v>Non-exchange Revenue</v>
          </cell>
          <cell r="R522">
            <v>0</v>
          </cell>
          <cell r="V522" t="str">
            <v>NON-EXCHANGE REVENUE</v>
          </cell>
        </row>
        <row r="523">
          <cell r="Q523" t="str">
            <v>Non-exchange Revenue:  Fines, Penalties and Forfeits</v>
          </cell>
          <cell r="R523">
            <v>0</v>
          </cell>
          <cell r="V523" t="str">
            <v>N-EXCH REV: FINES PENALTIES &amp; FORFEITS</v>
          </cell>
        </row>
        <row r="524">
          <cell r="Q524" t="str">
            <v>Non-exchange Revenue:  Fines, Penalties and Forfeits - Fines</v>
          </cell>
          <cell r="R524">
            <v>0</v>
          </cell>
          <cell r="V524" t="str">
            <v>FINES</v>
          </cell>
        </row>
        <row r="525">
          <cell r="Q525" t="str">
            <v xml:space="preserve">Non-exchange Revenue:  Fines, Penalties and Forfeits - Fines:  Building </v>
          </cell>
          <cell r="R525" t="str">
            <v>1</v>
          </cell>
          <cell r="S525" t="str">
            <v>04</v>
          </cell>
          <cell r="T525" t="str">
            <v>001</v>
          </cell>
          <cell r="U525" t="str">
            <v>0</v>
          </cell>
          <cell r="V525" t="str">
            <v xml:space="preserve">FINES: BUILDING </v>
          </cell>
        </row>
        <row r="526">
          <cell r="Q526" t="str">
            <v>Non-exchange Revenue:  Fines, Penalties and Forfeits - Fines:  Illegal Connections - Electricity</v>
          </cell>
          <cell r="R526" t="str">
            <v>1</v>
          </cell>
          <cell r="S526" t="str">
            <v>04</v>
          </cell>
          <cell r="T526" t="str">
            <v>002</v>
          </cell>
          <cell r="U526" t="str">
            <v>0</v>
          </cell>
          <cell r="V526" t="str">
            <v>FINES: ILLEGAL CONNECTIONS - ELECTRICITY</v>
          </cell>
        </row>
        <row r="527">
          <cell r="Q527" t="str">
            <v>Non-exchange Revenue:  Fines, Penalties and Forfeits - Fines:  Illegal Connections - Water</v>
          </cell>
          <cell r="R527" t="str">
            <v>1</v>
          </cell>
          <cell r="S527" t="str">
            <v>04</v>
          </cell>
          <cell r="T527" t="str">
            <v>003</v>
          </cell>
          <cell r="U527" t="str">
            <v>0</v>
          </cell>
          <cell r="V527" t="str">
            <v>FINES: ILLEGAL CONNECTIONS - WATER</v>
          </cell>
        </row>
        <row r="528">
          <cell r="Q528" t="str">
            <v>Non-exchange Revenue:  Fines, Penalties and Forfeits - Fines:  Law Enforcement</v>
          </cell>
          <cell r="R528" t="str">
            <v>1</v>
          </cell>
          <cell r="S528" t="str">
            <v>04</v>
          </cell>
          <cell r="T528" t="str">
            <v>004</v>
          </cell>
          <cell r="U528" t="str">
            <v>0</v>
          </cell>
          <cell r="V528" t="str">
            <v>FINES: LAW ENFORCEMENT</v>
          </cell>
        </row>
        <row r="529">
          <cell r="Q529" t="str">
            <v>Non-exchange Revenue:  Fines, Penalties and Forfeits - Fines:  Overdue Books Fine</v>
          </cell>
          <cell r="R529" t="str">
            <v>1</v>
          </cell>
          <cell r="S529" t="str">
            <v>04</v>
          </cell>
          <cell r="T529" t="str">
            <v>005</v>
          </cell>
          <cell r="U529" t="str">
            <v>0</v>
          </cell>
          <cell r="V529" t="str">
            <v>FINES: OVERDUE BOOKS FINE</v>
          </cell>
        </row>
        <row r="530">
          <cell r="Q530" t="str">
            <v>Non-exchange Revenue:  Fines, Penalties and Forfeits - Fines:  Pound Fees</v>
          </cell>
          <cell r="R530" t="str">
            <v>1</v>
          </cell>
          <cell r="S530" t="str">
            <v>04</v>
          </cell>
          <cell r="T530" t="str">
            <v>006</v>
          </cell>
          <cell r="U530" t="str">
            <v>0</v>
          </cell>
          <cell r="V530" t="str">
            <v>FINES: POUND FEES</v>
          </cell>
        </row>
        <row r="531">
          <cell r="Q531" t="str">
            <v>Non-exchange Revenue:  Fines, Penalties and Forfeits - Fines:  Traffic</v>
          </cell>
          <cell r="R531" t="str">
            <v>1</v>
          </cell>
          <cell r="S531" t="str">
            <v>04</v>
          </cell>
          <cell r="T531" t="str">
            <v>007</v>
          </cell>
          <cell r="U531" t="str">
            <v>0</v>
          </cell>
          <cell r="V531" t="str">
            <v>FINES: TRAFFIC</v>
          </cell>
        </row>
        <row r="532">
          <cell r="Q532" t="str">
            <v>Non-exchange Revenue:  Fines, Penalties and Forfeits - Penalties</v>
          </cell>
          <cell r="R532">
            <v>0</v>
          </cell>
          <cell r="V532" t="str">
            <v>PENALTIES</v>
          </cell>
        </row>
        <row r="533">
          <cell r="Q533" t="str">
            <v xml:space="preserve">Non-exchange Revenue:  Fines, Penalties and Forfeits - Penalties:  Collection </v>
          </cell>
          <cell r="R533" t="str">
            <v>1</v>
          </cell>
          <cell r="S533" t="str">
            <v>04</v>
          </cell>
          <cell r="T533" t="str">
            <v>050</v>
          </cell>
          <cell r="U533" t="str">
            <v>0</v>
          </cell>
          <cell r="V533" t="str">
            <v xml:space="preserve">PENALTIES: COLLECTION </v>
          </cell>
        </row>
        <row r="534">
          <cell r="Q534" t="str">
            <v>Non-exchange Revenue:  Fines, Penalties and Forfeits - Penalties:  Disconnection Fees</v>
          </cell>
          <cell r="R534" t="str">
            <v>1</v>
          </cell>
          <cell r="S534" t="str">
            <v>04</v>
          </cell>
          <cell r="T534" t="str">
            <v>051</v>
          </cell>
          <cell r="U534" t="str">
            <v>0</v>
          </cell>
          <cell r="V534" t="str">
            <v>PENALTIES: DISCONNECTION FEES</v>
          </cell>
        </row>
        <row r="535">
          <cell r="Q535" t="str">
            <v>Non-exchange Revenue:  Fines, Penalties and Forfeits - Penalties:  Motor Vehicle Licence</v>
          </cell>
          <cell r="R535" t="str">
            <v>1</v>
          </cell>
          <cell r="S535" t="str">
            <v>04</v>
          </cell>
          <cell r="T535" t="str">
            <v>052</v>
          </cell>
          <cell r="U535" t="str">
            <v>0</v>
          </cell>
          <cell r="V535" t="str">
            <v>PENALTIES: MOTOR VEHICLE LICENCE</v>
          </cell>
        </row>
        <row r="536">
          <cell r="Q536" t="str">
            <v>Non-exchange Revenue:  Fines, Penalties and Forfeits -  Forfeits</v>
          </cell>
          <cell r="R536">
            <v>0</v>
          </cell>
          <cell r="V536" t="str">
            <v>FORFEITS</v>
          </cell>
        </row>
        <row r="537">
          <cell r="Q537" t="str">
            <v>Non-exchange Revenue:  Fines, Penalties and Forfeits - Forfeits:  Deposits</v>
          </cell>
          <cell r="R537">
            <v>0</v>
          </cell>
          <cell r="V537" t="str">
            <v>FORFEITS: DEPOSITS</v>
          </cell>
        </row>
        <row r="538">
          <cell r="Q538" t="str">
            <v>Non-exchange Revenue:  Fines, Penalties and Forfeits - Forfeits:  Retentions</v>
          </cell>
          <cell r="R538">
            <v>0</v>
          </cell>
          <cell r="V538" t="str">
            <v>FORFEITS: RETENTIONS</v>
          </cell>
        </row>
        <row r="539">
          <cell r="Q539" t="str">
            <v>Non-exchange Revenue:  Fines, Penalties and Forfeits - Forfeits:  Unclaimed Money</v>
          </cell>
          <cell r="R539">
            <v>0</v>
          </cell>
          <cell r="V539" t="str">
            <v>FORFEITS: UNCLAIMED MONEY</v>
          </cell>
        </row>
        <row r="540">
          <cell r="Q540" t="str">
            <v>Non-exchange Revenue:  Licences or Permits</v>
          </cell>
          <cell r="R540">
            <v>0</v>
          </cell>
          <cell r="V540" t="str">
            <v>N-EXCHANGE REVENUE: LICENCES OR PERMITS</v>
          </cell>
        </row>
        <row r="541">
          <cell r="Q541" t="str">
            <v xml:space="preserve">Non-exchange Revenue:  Licences or Permits - Angling/Fishing </v>
          </cell>
          <cell r="R541" t="str">
            <v>1</v>
          </cell>
          <cell r="S541" t="str">
            <v>06</v>
          </cell>
          <cell r="T541" t="str">
            <v>001</v>
          </cell>
          <cell r="U541" t="str">
            <v>0</v>
          </cell>
          <cell r="V541" t="str">
            <v>ANGLING/FISHING</v>
          </cell>
        </row>
        <row r="542">
          <cell r="Q542" t="str">
            <v xml:space="preserve">Non-exchange Revenue:  Licences or Permits - Boat </v>
          </cell>
          <cell r="R542" t="str">
            <v>1</v>
          </cell>
          <cell r="S542" t="str">
            <v>06</v>
          </cell>
          <cell r="T542" t="str">
            <v>002</v>
          </cell>
          <cell r="U542" t="str">
            <v>0</v>
          </cell>
          <cell r="V542" t="str">
            <v xml:space="preserve">BOAT </v>
          </cell>
        </row>
        <row r="543">
          <cell r="Q543" t="str">
            <v xml:space="preserve">Non-exchange Revenue:  Licences or Permits - Dog </v>
          </cell>
          <cell r="R543" t="str">
            <v>1</v>
          </cell>
          <cell r="S543" t="str">
            <v>06</v>
          </cell>
          <cell r="T543" t="str">
            <v>003</v>
          </cell>
          <cell r="U543" t="str">
            <v>0</v>
          </cell>
          <cell r="V543" t="str">
            <v>DOG</v>
          </cell>
        </row>
        <row r="544">
          <cell r="Q544" t="str">
            <v>Non-exchange Revenue:  Licences or Permits - Fauna and Flora</v>
          </cell>
          <cell r="R544" t="str">
            <v>1</v>
          </cell>
          <cell r="S544" t="str">
            <v>06</v>
          </cell>
          <cell r="T544" t="str">
            <v>004</v>
          </cell>
          <cell r="U544" t="str">
            <v>0</v>
          </cell>
          <cell r="V544" t="str">
            <v>FAUNA &amp; FLORA</v>
          </cell>
        </row>
        <row r="545">
          <cell r="Q545" t="str">
            <v>Non-exchange Revenue:  Licences or Permits - Filming Fees</v>
          </cell>
          <cell r="R545" t="str">
            <v>1</v>
          </cell>
          <cell r="S545" t="str">
            <v>06</v>
          </cell>
          <cell r="T545" t="str">
            <v>005</v>
          </cell>
          <cell r="U545" t="str">
            <v>0</v>
          </cell>
          <cell r="V545" t="str">
            <v>FILMING FEES</v>
          </cell>
        </row>
        <row r="546">
          <cell r="Q546" t="str">
            <v xml:space="preserve">Non-exchange Revenue:  Licences or Permits - Game </v>
          </cell>
          <cell r="R546" t="str">
            <v>1</v>
          </cell>
          <cell r="S546" t="str">
            <v>06</v>
          </cell>
          <cell r="T546" t="str">
            <v>006</v>
          </cell>
          <cell r="U546" t="str">
            <v>0</v>
          </cell>
          <cell r="V546" t="str">
            <v>GAME</v>
          </cell>
        </row>
        <row r="547">
          <cell r="Q547" t="str">
            <v>Non-exchange Revenue:  Licences or Permits - Threatened and Protected Species</v>
          </cell>
          <cell r="R547" t="str">
            <v>1</v>
          </cell>
          <cell r="S547" t="str">
            <v>06</v>
          </cell>
          <cell r="T547" t="str">
            <v>007</v>
          </cell>
          <cell r="U547" t="str">
            <v>0</v>
          </cell>
          <cell r="V547" t="str">
            <v>THREATENED &amp; PROTECTED SPECIES</v>
          </cell>
        </row>
        <row r="548">
          <cell r="Q548" t="str">
            <v>Non-exchange Revenue:  Licences or Permits - Health Certificates</v>
          </cell>
          <cell r="R548" t="str">
            <v>1</v>
          </cell>
          <cell r="S548" t="str">
            <v>06</v>
          </cell>
          <cell r="T548" t="str">
            <v>008</v>
          </cell>
          <cell r="U548" t="str">
            <v>0</v>
          </cell>
          <cell r="V548" t="str">
            <v>HEALTH CERTIFICATES</v>
          </cell>
        </row>
        <row r="549">
          <cell r="Q549" t="str">
            <v>Non-exchange Revenue:  Licences or Permits - Hiking Trails</v>
          </cell>
          <cell r="R549" t="str">
            <v>1</v>
          </cell>
          <cell r="S549" t="str">
            <v>06</v>
          </cell>
          <cell r="T549" t="str">
            <v>009</v>
          </cell>
          <cell r="U549" t="str">
            <v>0</v>
          </cell>
          <cell r="V549" t="str">
            <v>HIKING TRAILS</v>
          </cell>
        </row>
        <row r="550">
          <cell r="Q550" t="str">
            <v>Non-exchange Revenue:  Licences or Permits - Hoarding (Collecting/Storing)</v>
          </cell>
          <cell r="R550" t="str">
            <v>1</v>
          </cell>
          <cell r="S550" t="str">
            <v>06</v>
          </cell>
          <cell r="T550" t="str">
            <v>010</v>
          </cell>
          <cell r="U550" t="str">
            <v>0</v>
          </cell>
          <cell r="V550" t="str">
            <v>HOARDING (COLLECTING/STORING)</v>
          </cell>
        </row>
        <row r="551">
          <cell r="Q551" t="str">
            <v xml:space="preserve">Non-exchange Revenue:  Licences or Permits - Trading </v>
          </cell>
          <cell r="R551" t="str">
            <v>1</v>
          </cell>
          <cell r="S551" t="str">
            <v>06</v>
          </cell>
          <cell r="T551" t="str">
            <v>011</v>
          </cell>
          <cell r="U551" t="str">
            <v>0</v>
          </cell>
          <cell r="V551" t="str">
            <v xml:space="preserve">TRADING </v>
          </cell>
        </row>
        <row r="552">
          <cell r="Q552" t="str">
            <v>Non-exchange Revenue:  Licences or Permits - Road and Transport</v>
          </cell>
          <cell r="R552">
            <v>0</v>
          </cell>
          <cell r="V552" t="str">
            <v>LICENCES OR PERMITS - ROAD &amp; TRANSPORT</v>
          </cell>
        </row>
        <row r="553">
          <cell r="Q553" t="str">
            <v xml:space="preserve">Non-exchange Revenue:  Licences or Permits - Road and Transport:  Abnormal Loads </v>
          </cell>
          <cell r="R553" t="str">
            <v>1</v>
          </cell>
          <cell r="S553" t="str">
            <v>06</v>
          </cell>
          <cell r="T553" t="str">
            <v>201</v>
          </cell>
          <cell r="U553" t="str">
            <v>0</v>
          </cell>
          <cell r="V553" t="str">
            <v>ROAD &amp; TRSP: ABNORMAL LOADS</v>
          </cell>
        </row>
        <row r="554">
          <cell r="Q554" t="str">
            <v>Non-exchange Revenue:  Licences or Permits - Road and Transport:  Activities on Public Roads Fees</v>
          </cell>
          <cell r="R554" t="str">
            <v>1</v>
          </cell>
          <cell r="S554" t="str">
            <v>06</v>
          </cell>
          <cell r="T554" t="str">
            <v>202</v>
          </cell>
          <cell r="U554" t="str">
            <v>0</v>
          </cell>
          <cell r="V554" t="str">
            <v>ROAD &amp; TRSP: ACTIV ON PUBLIC ROADS FEES</v>
          </cell>
        </row>
        <row r="555">
          <cell r="Q555" t="str">
            <v>Non-exchange Revenue:  Licences or Permits - Road and Transport:  Drivers Licence Application Fees</v>
          </cell>
          <cell r="R555" t="str">
            <v>1</v>
          </cell>
          <cell r="S555" t="str">
            <v>06</v>
          </cell>
          <cell r="T555" t="str">
            <v>203</v>
          </cell>
          <cell r="U555" t="str">
            <v>0</v>
          </cell>
          <cell r="V555" t="str">
            <v>ROAD &amp; TRSP: DRIVER LICENCE APPLICAT FEE</v>
          </cell>
        </row>
        <row r="556">
          <cell r="Q556" t="str">
            <v>Non-exchange Revenue:  Licences or Permits - Road and Transport:  Drivers Licence Certificate</v>
          </cell>
          <cell r="R556" t="str">
            <v>1</v>
          </cell>
          <cell r="S556" t="str">
            <v>06</v>
          </cell>
          <cell r="T556" t="str">
            <v>204</v>
          </cell>
          <cell r="U556" t="str">
            <v>0</v>
          </cell>
          <cell r="V556" t="str">
            <v>ROAD &amp; TRSP: DRIVERS LICENCE CERTIFICATE</v>
          </cell>
        </row>
        <row r="557">
          <cell r="Q557" t="str">
            <v>Non-exchange Revenue:  Licences or Permits - Road and Transport:  Drivers Licence Conversion (Card Type)</v>
          </cell>
          <cell r="R557" t="str">
            <v>1</v>
          </cell>
          <cell r="S557" t="str">
            <v>06</v>
          </cell>
          <cell r="T557" t="str">
            <v>205</v>
          </cell>
          <cell r="U557" t="str">
            <v>0</v>
          </cell>
          <cell r="V557" t="str">
            <v>ROAD &amp; TRSP: DRIVER LIC CONVER CARD TYPE</v>
          </cell>
        </row>
        <row r="558">
          <cell r="Q558" t="str">
            <v xml:space="preserve">Non-exchange Revenue:  Licences or Permits - Road and Transport:  Duplicate Drivers Licences </v>
          </cell>
          <cell r="R558" t="str">
            <v>1</v>
          </cell>
          <cell r="S558" t="str">
            <v>06</v>
          </cell>
          <cell r="T558" t="str">
            <v>206</v>
          </cell>
          <cell r="U558" t="str">
            <v>0</v>
          </cell>
          <cell r="V558" t="str">
            <v>ROAD &amp; TRSP: DUPLICATE DRIVERS LICENCES</v>
          </cell>
        </row>
        <row r="559">
          <cell r="Q559" t="str">
            <v xml:space="preserve">Non-exchange Revenue:  Licences or Permits - Road and Transport:  Flammable </v>
          </cell>
          <cell r="R559" t="str">
            <v>1</v>
          </cell>
          <cell r="S559" t="str">
            <v>06</v>
          </cell>
          <cell r="T559" t="str">
            <v>207</v>
          </cell>
          <cell r="U559" t="str">
            <v>0</v>
          </cell>
          <cell r="V559" t="str">
            <v>ROAD &amp; TRSP: FLAMMABLE</v>
          </cell>
        </row>
        <row r="560">
          <cell r="Q560" t="str">
            <v xml:space="preserve">Non-exchange Revenue:  Licences or Permits - Road and Transport:  Instructor Certificate </v>
          </cell>
          <cell r="R560" t="str">
            <v>1</v>
          </cell>
          <cell r="S560" t="str">
            <v>06</v>
          </cell>
          <cell r="T560" t="str">
            <v>208</v>
          </cell>
          <cell r="U560" t="str">
            <v>0</v>
          </cell>
          <cell r="V560" t="str">
            <v>ROAD &amp; TRSP: INSTRUCTOR CERTIFICATE</v>
          </cell>
        </row>
        <row r="561">
          <cell r="Q561" t="str">
            <v>Non-exchange Revenue:  Licences or Permits - Road and Transport:  Learner Licence Application Fees</v>
          </cell>
          <cell r="R561" t="str">
            <v>1</v>
          </cell>
          <cell r="S561" t="str">
            <v>06</v>
          </cell>
          <cell r="T561" t="str">
            <v>209</v>
          </cell>
          <cell r="U561" t="str">
            <v>0</v>
          </cell>
          <cell r="V561" t="str">
            <v>ROAD &amp; TRSP: LEARNER LICEN APPLICAT FEE</v>
          </cell>
        </row>
        <row r="562">
          <cell r="Q562" t="str">
            <v>Non-exchange Revenue:  Licences or Permits - Road and Transport:  Learners Certificate</v>
          </cell>
          <cell r="R562" t="str">
            <v>1</v>
          </cell>
          <cell r="S562" t="str">
            <v>06</v>
          </cell>
          <cell r="T562" t="str">
            <v>210</v>
          </cell>
          <cell r="U562" t="str">
            <v>0</v>
          </cell>
          <cell r="V562" t="str">
            <v>ROAD &amp; TRSP: LEARNERS CERTIFICATE</v>
          </cell>
        </row>
        <row r="563">
          <cell r="Q563" t="str">
            <v>Non-exchange Revenue:  Licences or Permits - Road and Transport:  Licence Inspectors</v>
          </cell>
          <cell r="R563" t="str">
            <v>1</v>
          </cell>
          <cell r="S563" t="str">
            <v>06</v>
          </cell>
          <cell r="T563" t="str">
            <v>211</v>
          </cell>
          <cell r="U563" t="str">
            <v>0</v>
          </cell>
          <cell r="V563" t="str">
            <v>ROAD &amp; TRSP: LICENCE INSPECTORS</v>
          </cell>
        </row>
        <row r="564">
          <cell r="Q564" t="str">
            <v>Non-exchange Revenue:  Licences or Permits - Road and Transport:  Licence Test Officers</v>
          </cell>
          <cell r="R564" t="str">
            <v>1</v>
          </cell>
          <cell r="S564" t="str">
            <v>06</v>
          </cell>
          <cell r="T564" t="str">
            <v>212</v>
          </cell>
          <cell r="U564" t="str">
            <v>0</v>
          </cell>
          <cell r="V564" t="str">
            <v>ROAD &amp; TRSP: LICENCE TEST OFFICERS</v>
          </cell>
        </row>
        <row r="565">
          <cell r="Q565" t="str">
            <v>Non-exchange Revenue:  Licences or Permits - Road and Transport:  Motor Vehicle</v>
          </cell>
          <cell r="R565" t="str">
            <v>1</v>
          </cell>
          <cell r="S565" t="str">
            <v>06</v>
          </cell>
          <cell r="T565" t="str">
            <v>213</v>
          </cell>
          <cell r="U565" t="str">
            <v>0</v>
          </cell>
          <cell r="V565" t="str">
            <v>ROAD &amp; TRSP: MOTOR VEHICLE</v>
          </cell>
        </row>
        <row r="566">
          <cell r="Q566" t="str">
            <v>Non-exchange Revenue:  Licences or Permits - Road and Transport:  Operators</v>
          </cell>
          <cell r="R566" t="str">
            <v>1</v>
          </cell>
          <cell r="S566" t="str">
            <v>06</v>
          </cell>
          <cell r="T566" t="str">
            <v>214</v>
          </cell>
          <cell r="U566" t="str">
            <v>0</v>
          </cell>
          <cell r="V566" t="str">
            <v>ROAD &amp; TRSP: OPERATORS</v>
          </cell>
        </row>
        <row r="567">
          <cell r="Q567" t="str">
            <v>Non-exchange Revenue:  Property Rates</v>
          </cell>
          <cell r="R567">
            <v>0</v>
          </cell>
          <cell r="V567" t="str">
            <v>NON-EXCHANGE REVENUE:  PROPERTY RATES</v>
          </cell>
        </row>
        <row r="568">
          <cell r="Q568" t="str">
            <v>Non-exchange Revenue:  Property Rates - Business and Commercial Properties</v>
          </cell>
          <cell r="R568" t="str">
            <v>1</v>
          </cell>
          <cell r="S568" t="str">
            <v>02</v>
          </cell>
          <cell r="T568" t="str">
            <v>030</v>
          </cell>
          <cell r="U568" t="str">
            <v>0</v>
          </cell>
          <cell r="V568" t="str">
            <v>BUSINESS &amp; COMMERCIAL PROPERTIES</v>
          </cell>
        </row>
        <row r="569">
          <cell r="Q569" t="str">
            <v>Non-exchange Revenue:  Property Rates - Communal Land</v>
          </cell>
          <cell r="R569">
            <v>0</v>
          </cell>
          <cell r="V569" t="str">
            <v>PROPERTY RATES - COMMUNAL LAND</v>
          </cell>
        </row>
        <row r="570">
          <cell r="Q570" t="str">
            <v>Non-exchange Revenue:  Property Rates - Communal Land:  Business and Commercial</v>
          </cell>
          <cell r="R570" t="str">
            <v>1</v>
          </cell>
          <cell r="S570" t="str">
            <v>02</v>
          </cell>
          <cell r="T570" t="str">
            <v>060</v>
          </cell>
          <cell r="U570" t="str">
            <v>0</v>
          </cell>
          <cell r="V570" t="str">
            <v>COMMUNAL LAND:  BUSINESS &amp; COMMERCIAL</v>
          </cell>
        </row>
        <row r="571">
          <cell r="Q571" t="str">
            <v>Non-exchange Revenue:  Property Rates - Communal Land:  Farm Property</v>
          </cell>
          <cell r="R571" t="str">
            <v>1</v>
          </cell>
          <cell r="S571" t="str">
            <v>02</v>
          </cell>
          <cell r="T571" t="str">
            <v>061</v>
          </cell>
          <cell r="U571" t="str">
            <v>0</v>
          </cell>
          <cell r="V571" t="str">
            <v>COMMUNAL LAND: FARM PROPERTY</v>
          </cell>
        </row>
        <row r="572">
          <cell r="Q572" t="str">
            <v>Non-exchange Revenue:  Property Rates - Communal Land:  Other</v>
          </cell>
          <cell r="R572" t="str">
            <v>1</v>
          </cell>
          <cell r="S572" t="str">
            <v>02</v>
          </cell>
          <cell r="T572" t="str">
            <v>062</v>
          </cell>
          <cell r="U572" t="str">
            <v>0</v>
          </cell>
          <cell r="V572" t="str">
            <v>COMMUNAL LAND: OTHER</v>
          </cell>
        </row>
        <row r="573">
          <cell r="Q573" t="str">
            <v>Non-exchange Revenue:  Property Rates - Communal Land:  Residential</v>
          </cell>
          <cell r="R573" t="str">
            <v>1</v>
          </cell>
          <cell r="S573" t="str">
            <v>02</v>
          </cell>
          <cell r="T573" t="str">
            <v>063</v>
          </cell>
          <cell r="U573" t="str">
            <v>0</v>
          </cell>
          <cell r="V573" t="str">
            <v>COMMUNAL LAND: RESIDENTIAL</v>
          </cell>
        </row>
        <row r="574">
          <cell r="Q574" t="str">
            <v>Non-exchange Revenue:  Property Rates - Communal Land:  Small Holdings</v>
          </cell>
          <cell r="R574" t="str">
            <v>1</v>
          </cell>
          <cell r="S574" t="str">
            <v>02</v>
          </cell>
          <cell r="T574" t="str">
            <v>064</v>
          </cell>
          <cell r="U574" t="str">
            <v>0</v>
          </cell>
          <cell r="V574" t="str">
            <v>COMMUNAL LAND: SMALL HOLDINGS</v>
          </cell>
        </row>
        <row r="575">
          <cell r="Q575" t="str">
            <v>Non-exchange Revenue:  Property Rates - Farm Properties</v>
          </cell>
          <cell r="R575">
            <v>0</v>
          </cell>
          <cell r="V575" t="str">
            <v>PROPERTY RATES - FARM PROPERTIES</v>
          </cell>
        </row>
        <row r="576">
          <cell r="Q576" t="str">
            <v>Non-exchange Revenue:  Property Rates - Farm Properties:  Agricultural Purposes</v>
          </cell>
          <cell r="R576" t="str">
            <v>1</v>
          </cell>
          <cell r="S576" t="str">
            <v>02</v>
          </cell>
          <cell r="T576" t="str">
            <v>150</v>
          </cell>
          <cell r="U576" t="str">
            <v>0</v>
          </cell>
          <cell r="V576" t="str">
            <v>FARM PROPERTIES: AGRICULTURAL PURPOSES</v>
          </cell>
        </row>
        <row r="577">
          <cell r="Q577" t="str">
            <v>Non-exchange Revenue:  Property Rates - Farm Properties:  Business and Commercial</v>
          </cell>
          <cell r="R577" t="str">
            <v>1</v>
          </cell>
          <cell r="S577" t="str">
            <v>02</v>
          </cell>
          <cell r="T577" t="str">
            <v>151</v>
          </cell>
          <cell r="U577" t="str">
            <v>0</v>
          </cell>
          <cell r="V577" t="str">
            <v>FARM PROPERTIES: BUSINESS &amp; COMMERCIAL</v>
          </cell>
        </row>
        <row r="578">
          <cell r="Q578" t="str">
            <v>Non-exchange Revenue:  Property Rates - Farm Properties:  Industrial Purposes</v>
          </cell>
          <cell r="R578" t="str">
            <v>1</v>
          </cell>
          <cell r="S578" t="str">
            <v>02</v>
          </cell>
          <cell r="T578" t="str">
            <v>152</v>
          </cell>
          <cell r="U578" t="str">
            <v>0</v>
          </cell>
          <cell r="V578" t="str">
            <v>FARM PROPERTIES: INDUSTRIAL PURPOSES</v>
          </cell>
        </row>
        <row r="579">
          <cell r="Q579" t="str">
            <v>Non-exchange Revenue:  Property Rates - Farm Properties:  Residential Properties</v>
          </cell>
          <cell r="R579" t="str">
            <v>1</v>
          </cell>
          <cell r="S579" t="str">
            <v>02</v>
          </cell>
          <cell r="T579" t="str">
            <v>153</v>
          </cell>
          <cell r="U579" t="str">
            <v>0</v>
          </cell>
          <cell r="V579" t="str">
            <v>FARM PROPERTIES: RESIDENTIAL PROPERTIES</v>
          </cell>
        </row>
        <row r="580">
          <cell r="Q580" t="str">
            <v>Non-exchange Revenue:  Property Rates - Farm Properties:  Other purposes than the above</v>
          </cell>
          <cell r="R580" t="str">
            <v>1</v>
          </cell>
          <cell r="S580" t="str">
            <v>02</v>
          </cell>
          <cell r="T580" t="str">
            <v>154</v>
          </cell>
          <cell r="U580" t="str">
            <v>0</v>
          </cell>
          <cell r="V580" t="str">
            <v>FARM PROP: OTH PURPOSES THAN THE ABOVE</v>
          </cell>
        </row>
        <row r="581">
          <cell r="Q581" t="str">
            <v>Non-exchange Revenue:  Property Rates - Farm Properties:  Farm Properties not used for any purpose</v>
          </cell>
          <cell r="R581" t="str">
            <v>1</v>
          </cell>
          <cell r="S581" t="str">
            <v>02</v>
          </cell>
          <cell r="T581" t="str">
            <v>155</v>
          </cell>
          <cell r="U581" t="str">
            <v>0</v>
          </cell>
          <cell r="V581" t="str">
            <v>FARM PROPERTIES NOT USED FOR ANY PURPOSE</v>
          </cell>
        </row>
        <row r="582">
          <cell r="Q582" t="str">
            <v>Non-exchange Revenue:  Property Rates - Formal and Informal Settlements</v>
          </cell>
          <cell r="R582" t="str">
            <v>1</v>
          </cell>
          <cell r="S582" t="str">
            <v>02</v>
          </cell>
          <cell r="T582" t="str">
            <v>156</v>
          </cell>
          <cell r="U582" t="str">
            <v>0</v>
          </cell>
          <cell r="V582" t="str">
            <v>FORMAL &amp; INFORMAL SETTLEMENTS</v>
          </cell>
        </row>
        <row r="583">
          <cell r="Q583" t="str">
            <v>Non-exchange Revenue:  Property Rates - Industrial Properties</v>
          </cell>
          <cell r="R583" t="str">
            <v>1</v>
          </cell>
          <cell r="S583" t="str">
            <v>02</v>
          </cell>
          <cell r="T583" t="str">
            <v>240</v>
          </cell>
          <cell r="U583" t="str">
            <v>0</v>
          </cell>
          <cell r="V583" t="str">
            <v>INDUSTRIAL PROPERTIES</v>
          </cell>
        </row>
        <row r="584">
          <cell r="Q584" t="str">
            <v>Non-exchange Revenue:  Property Rates - Mining Properties</v>
          </cell>
          <cell r="R584" t="str">
            <v>1</v>
          </cell>
          <cell r="S584" t="str">
            <v>02</v>
          </cell>
          <cell r="T584" t="str">
            <v>360</v>
          </cell>
          <cell r="U584" t="str">
            <v>0</v>
          </cell>
          <cell r="V584" t="str">
            <v>MINING PROPERTIES</v>
          </cell>
        </row>
        <row r="585">
          <cell r="Q585" t="str">
            <v>Non-exchange Revenue:  Property Rates - Municipal Properties</v>
          </cell>
          <cell r="R585" t="str">
            <v>1</v>
          </cell>
          <cell r="S585" t="str">
            <v>02</v>
          </cell>
          <cell r="T585" t="str">
            <v>361</v>
          </cell>
          <cell r="U585" t="str">
            <v>0</v>
          </cell>
          <cell r="V585" t="str">
            <v>MUNICIPAL PROPERTIES</v>
          </cell>
        </row>
        <row r="586">
          <cell r="Q586" t="str">
            <v>Non-exchange Revenue:  Property Rates - National Monument Properties</v>
          </cell>
          <cell r="R586" t="str">
            <v>1</v>
          </cell>
          <cell r="S586" t="str">
            <v>02</v>
          </cell>
          <cell r="T586" t="str">
            <v>390</v>
          </cell>
          <cell r="U586" t="str">
            <v>0</v>
          </cell>
          <cell r="V586" t="str">
            <v>NATIONAL MONUMENT PROPERTIES</v>
          </cell>
        </row>
        <row r="587">
          <cell r="Q587" t="str">
            <v>Non-exchange Revenue:  Property Rates - Privately Owned Towns Serviced by the Owner</v>
          </cell>
          <cell r="R587" t="str">
            <v>1</v>
          </cell>
          <cell r="S587" t="str">
            <v>02</v>
          </cell>
          <cell r="T587" t="str">
            <v>450</v>
          </cell>
          <cell r="U587" t="str">
            <v>0</v>
          </cell>
          <cell r="V587" t="str">
            <v>PRIV OWNED TOWNS SERVICED BY THE OWNER</v>
          </cell>
        </row>
        <row r="588">
          <cell r="Q588" t="str">
            <v>Non-exchange Revenue:  Property Rates - Protected Areas</v>
          </cell>
          <cell r="R588" t="str">
            <v>1</v>
          </cell>
          <cell r="S588" t="str">
            <v>02</v>
          </cell>
          <cell r="T588" t="str">
            <v>451</v>
          </cell>
          <cell r="U588" t="str">
            <v>0</v>
          </cell>
          <cell r="V588" t="str">
            <v>PROTECTED AREAS</v>
          </cell>
        </row>
        <row r="589">
          <cell r="Q589" t="str">
            <v>Non-exchange Revenue:  Property Rates - Public Benefit Organisations</v>
          </cell>
          <cell r="R589" t="str">
            <v>1</v>
          </cell>
          <cell r="S589" t="str">
            <v>02</v>
          </cell>
          <cell r="T589" t="str">
            <v>452</v>
          </cell>
          <cell r="U589" t="str">
            <v>0</v>
          </cell>
          <cell r="V589" t="str">
            <v>PUBLIC BENEFIT ORGANISATIONS</v>
          </cell>
        </row>
        <row r="590">
          <cell r="Q590" t="str">
            <v>Non-exchange Revenue:  Property Rates - Public Service Infrastructure</v>
          </cell>
          <cell r="R590" t="str">
            <v>1</v>
          </cell>
          <cell r="S590" t="str">
            <v>02</v>
          </cell>
          <cell r="T590" t="str">
            <v>453</v>
          </cell>
          <cell r="U590" t="str">
            <v>0</v>
          </cell>
          <cell r="V590" t="str">
            <v>PUBLIC SERVICE INFRASTRUCTURE</v>
          </cell>
        </row>
        <row r="591">
          <cell r="Q591" t="str">
            <v>Non-exchange Revenue:  Property Rates - Residential Properties</v>
          </cell>
          <cell r="R591">
            <v>0</v>
          </cell>
          <cell r="V591" t="str">
            <v>RESIDENTIAL PROPERTIES</v>
          </cell>
        </row>
        <row r="592">
          <cell r="Q592" t="str">
            <v>Non-exchange Revenue:  Property Rates - Residential Properties:  Developed</v>
          </cell>
          <cell r="R592" t="str">
            <v>1</v>
          </cell>
          <cell r="S592" t="str">
            <v>02</v>
          </cell>
          <cell r="T592" t="str">
            <v>510</v>
          </cell>
          <cell r="U592" t="str">
            <v>0</v>
          </cell>
          <cell r="V592" t="str">
            <v>RESIDENTIAL PROPERTIES:  DEVELOPED</v>
          </cell>
        </row>
        <row r="593">
          <cell r="Q593" t="str">
            <v>Non-exchange Revenue:  Property Rates - Residential Properties:  Vacant Land</v>
          </cell>
          <cell r="R593" t="str">
            <v>1</v>
          </cell>
          <cell r="S593" t="str">
            <v>02</v>
          </cell>
          <cell r="T593" t="str">
            <v>511</v>
          </cell>
          <cell r="U593" t="str">
            <v>0</v>
          </cell>
          <cell r="V593" t="str">
            <v>RESIDENTIAL PROPERTIES: VACANT LAND</v>
          </cell>
        </row>
        <row r="594">
          <cell r="Q594" t="str">
            <v>Non-exchange Revenue:  Property Rates - Restitution and Redistribution Properties (Section 8(2)n)</v>
          </cell>
          <cell r="R594">
            <v>0</v>
          </cell>
          <cell r="V594" t="str">
            <v>RESTITUTION &amp; REDISTR PROP SECTION 8(2)N</v>
          </cell>
        </row>
        <row r="595">
          <cell r="Q595" t="str">
            <v>Non-exchange Revenue:  Property Rates - Restitution and Redistribution Properties (Section 8(2)n):  Communal Property Associations Act</v>
          </cell>
          <cell r="R595" t="str">
            <v>1</v>
          </cell>
          <cell r="S595" t="str">
            <v>02</v>
          </cell>
          <cell r="T595" t="str">
            <v>512</v>
          </cell>
          <cell r="U595" t="str">
            <v>0</v>
          </cell>
          <cell r="V595" t="str">
            <v>RES/REDIST PROP COMMUNAL PROP ASSOC ACT</v>
          </cell>
        </row>
        <row r="596">
          <cell r="Q596" t="str">
            <v>Non-exchange Revenue:  Property Rates - Restitution and Redistribution Properties (Section 8(2)n):  Land and Assistance Act or Restitution of Land Rights Act</v>
          </cell>
          <cell r="R596" t="str">
            <v>1</v>
          </cell>
          <cell r="S596" t="str">
            <v>02</v>
          </cell>
          <cell r="T596" t="str">
            <v>513</v>
          </cell>
          <cell r="U596" t="str">
            <v>0</v>
          </cell>
          <cell r="V596" t="str">
            <v>RES/REDIST LAND ASS/RESITUT LAND RIGHTS</v>
          </cell>
        </row>
        <row r="597">
          <cell r="Q597" t="str">
            <v>Non-exchange Revenue:  Property Rates - Small Holdings</v>
          </cell>
          <cell r="R597">
            <v>0</v>
          </cell>
          <cell r="V597" t="str">
            <v>PROPERTY RATES - SMALL HOLDINGS</v>
          </cell>
        </row>
        <row r="598">
          <cell r="Q598" t="str">
            <v>Non-exchange Revenue:  Property Rates - Small Holdings:  Agricultural Purposes</v>
          </cell>
          <cell r="R598" t="str">
            <v>1</v>
          </cell>
          <cell r="S598" t="str">
            <v>02</v>
          </cell>
          <cell r="T598" t="str">
            <v>540</v>
          </cell>
          <cell r="U598" t="str">
            <v>0</v>
          </cell>
          <cell r="V598" t="str">
            <v>SMALL HOLDINGS: AGRICULTURAL PURPOSES</v>
          </cell>
        </row>
        <row r="599">
          <cell r="Q599" t="str">
            <v>Non-exchange Revenue:  Property Rates - Small Holdings:  Business and Commercial Purposes</v>
          </cell>
          <cell r="R599" t="str">
            <v>1</v>
          </cell>
          <cell r="S599" t="str">
            <v>02</v>
          </cell>
          <cell r="T599" t="str">
            <v>541</v>
          </cell>
          <cell r="U599" t="str">
            <v>0</v>
          </cell>
          <cell r="V599" t="str">
            <v>SMALL HOLDINGS: BUSIN &amp; COMMER PURPOSES</v>
          </cell>
        </row>
        <row r="600">
          <cell r="Q600" t="str">
            <v>Non-exchange Revenue:  Property Rates - Small Holdings:  Industrial Purposes</v>
          </cell>
          <cell r="R600" t="str">
            <v>1</v>
          </cell>
          <cell r="S600" t="str">
            <v>02</v>
          </cell>
          <cell r="T600" t="str">
            <v>542</v>
          </cell>
          <cell r="U600" t="str">
            <v>0</v>
          </cell>
          <cell r="V600" t="str">
            <v>SMALL HOLDINGS: INDUSTRIAL PURPOSES</v>
          </cell>
        </row>
        <row r="601">
          <cell r="Q601" t="str">
            <v>Non-exchange Revenue:  Property Rates - Small Holdings:  Purposes other than the above (specify)</v>
          </cell>
          <cell r="R601" t="str">
            <v>1</v>
          </cell>
          <cell r="S601" t="str">
            <v>02</v>
          </cell>
          <cell r="T601" t="str">
            <v>543</v>
          </cell>
          <cell r="U601" t="str">
            <v>0</v>
          </cell>
          <cell r="V601" t="str">
            <v>SMALL HOLD: PURP OTH THAN ABOVE SPECIFY</v>
          </cell>
        </row>
        <row r="602">
          <cell r="Q602" t="str">
            <v>Non-exchange Revenue:  Property Rates - Small Holdings:  Residential Purposes</v>
          </cell>
          <cell r="R602" t="str">
            <v>1</v>
          </cell>
          <cell r="S602" t="str">
            <v>02</v>
          </cell>
          <cell r="T602" t="str">
            <v>544</v>
          </cell>
          <cell r="U602" t="str">
            <v>0</v>
          </cell>
          <cell r="V602" t="str">
            <v>SMALL HOLDINGS:  RESIDENTIAL PURPOSES</v>
          </cell>
        </row>
        <row r="603">
          <cell r="Q603" t="str">
            <v>Non-exchange Revenue:  Property Rates - Special Rating Area</v>
          </cell>
          <cell r="R603">
            <v>0</v>
          </cell>
          <cell r="V603" t="str">
            <v>PROPERTY RATES - SPECIAL RATING AREA</v>
          </cell>
        </row>
        <row r="604">
          <cell r="Q604" t="str">
            <v>Non-exchange Revenue:  Property Rates - Special Rating Area:  (Add name)</v>
          </cell>
          <cell r="R604">
            <v>0</v>
          </cell>
          <cell r="V604" t="str">
            <v>SPECIAL RATING AREA: (ADD NAME)</v>
          </cell>
        </row>
        <row r="605">
          <cell r="Q605" t="str">
            <v>Non-exchange Revenue:  Property Rates - Special Rating Area:  (Purpose)</v>
          </cell>
          <cell r="R605" t="str">
            <v>1</v>
          </cell>
          <cell r="S605" t="str">
            <v>02</v>
          </cell>
          <cell r="T605" t="str">
            <v>545</v>
          </cell>
          <cell r="U605" t="str">
            <v>0</v>
          </cell>
          <cell r="V605" t="str">
            <v>SPECIAL RATING AREA: (PURPOSE)</v>
          </cell>
        </row>
        <row r="606">
          <cell r="Q606" t="str">
            <v>Non-exchange Revenue:  Property Rates - State-owned Properties</v>
          </cell>
          <cell r="R606" t="str">
            <v>1</v>
          </cell>
          <cell r="S606" t="str">
            <v>02</v>
          </cell>
          <cell r="T606" t="str">
            <v>546</v>
          </cell>
          <cell r="U606" t="str">
            <v>0</v>
          </cell>
          <cell r="V606" t="str">
            <v>STATE-OWNED PROPERTIES</v>
          </cell>
        </row>
        <row r="607">
          <cell r="Q607" t="str">
            <v>Non-exchange Revenue:  Property Rates - State Trust Land</v>
          </cell>
          <cell r="R607" t="str">
            <v>1</v>
          </cell>
          <cell r="S607" t="str">
            <v>02</v>
          </cell>
          <cell r="T607" t="str">
            <v>547</v>
          </cell>
          <cell r="U607" t="str">
            <v>0</v>
          </cell>
          <cell r="V607" t="str">
            <v>STATE TRUST LAND</v>
          </cell>
        </row>
        <row r="608">
          <cell r="Q608" t="str">
            <v>Non-exchange Revenue:  Surcharges and Taxes</v>
          </cell>
          <cell r="R608">
            <v>0</v>
          </cell>
          <cell r="V608" t="str">
            <v>EXCHANGE REVENUE: SURCHARGES &amp; TAXES</v>
          </cell>
        </row>
        <row r="609">
          <cell r="Q609" t="str">
            <v>Non-exchange Revenue:  Surcharges and Taxes - Surcharges</v>
          </cell>
          <cell r="R609">
            <v>0</v>
          </cell>
          <cell r="V609" t="str">
            <v>SURCHARGES &amp; TAXES - SURCHARGES</v>
          </cell>
        </row>
        <row r="610">
          <cell r="Q610" t="str">
            <v>Non-exchange Revenue:  Surcharges and Taxes - Taxes</v>
          </cell>
          <cell r="R610">
            <v>0</v>
          </cell>
          <cell r="V610" t="str">
            <v>SURCHARGES &amp; TAXES - TAXES</v>
          </cell>
        </row>
        <row r="611">
          <cell r="Q611" t="str">
            <v>Non-exchange Revenue:  Transfers and Subsidies</v>
          </cell>
          <cell r="R611">
            <v>0</v>
          </cell>
          <cell r="V611" t="str">
            <v>N-EXC REV: TRANSFERS &amp; SUBSIDIES</v>
          </cell>
        </row>
        <row r="612">
          <cell r="Q612" t="str">
            <v xml:space="preserve">Non-exchange Revenue:  Transfers and Subsidies - Capital:  </v>
          </cell>
          <cell r="R612">
            <v>0</v>
          </cell>
          <cell r="V612" t="str">
            <v>TRANSFERS &amp; SUBSIDIES - CAPITAL</v>
          </cell>
        </row>
        <row r="613">
          <cell r="Q613" t="str">
            <v>Non-exchange Revenue:  Transfers and Subsidies - Capital:  Allocations In-kind</v>
          </cell>
          <cell r="R613">
            <v>0</v>
          </cell>
          <cell r="V613" t="str">
            <v>TRANS &amp; SUBS CAP:  ALLOCATIONS IN-KIND</v>
          </cell>
        </row>
        <row r="614">
          <cell r="Q614" t="str">
            <v>Non-exchange Revenue:  Transfers and Subsidies - Capital:  Allocations In-kind - Departmental Agencies and Accounts</v>
          </cell>
          <cell r="R614">
            <v>0</v>
          </cell>
          <cell r="V614" t="str">
            <v>T&amp;S CAP: ALL IN-KIND DEPT AGENCIES &amp; ACC</v>
          </cell>
        </row>
        <row r="615">
          <cell r="Q615" t="str">
            <v xml:space="preserve">Non-exchange Revenue:  Transfers and Subsidies - Capital:  Allocations In-kind - Departmental Agencies and Accounts:  Social Security Funds </v>
          </cell>
          <cell r="R615">
            <v>0</v>
          </cell>
          <cell r="V615" t="str">
            <v>TS C IN-KIN DPT AGEN &amp; ACC SOC SEC FUNDS</v>
          </cell>
        </row>
        <row r="616">
          <cell r="Q616" t="str">
            <v>Non-exchange Revenue:  Transfers and Subsidies - Capital:  Allocations In-kind - Departmental Agencies and Accounts:  Social Security Funds - Compensation Commissioner (Compensation Fund)</v>
          </cell>
          <cell r="R616" t="str">
            <v>1</v>
          </cell>
          <cell r="S616" t="str">
            <v>18</v>
          </cell>
          <cell r="T616" t="str">
            <v>001</v>
          </cell>
          <cell r="U616" t="str">
            <v>0</v>
          </cell>
          <cell r="V616" t="str">
            <v>S SEC - COMPENSATION COMMISSIONER</v>
          </cell>
        </row>
        <row r="617">
          <cell r="Q617" t="str">
            <v>Non-exchange Revenue:  Transfers and Subsidies - Capital:  Allocations In-kind - Departmental Agencies and Accounts:  Social Security Funds - Road Accident Fund</v>
          </cell>
          <cell r="R617" t="str">
            <v>1</v>
          </cell>
          <cell r="S617" t="str">
            <v>18</v>
          </cell>
          <cell r="T617" t="str">
            <v>002</v>
          </cell>
          <cell r="U617" t="str">
            <v>0</v>
          </cell>
          <cell r="V617" t="str">
            <v>S SEC - ROAD ACCIDENT FUND</v>
          </cell>
        </row>
        <row r="618">
          <cell r="Q618" t="str">
            <v>Non-exchange Revenue:  Transfers and Subsidies - Capital:  Allocations In-kind - Departmental Agencies and Accounts:  Social Security Funds - Unemployment Insurance</v>
          </cell>
          <cell r="R618" t="str">
            <v>1</v>
          </cell>
          <cell r="S618" t="str">
            <v>18</v>
          </cell>
          <cell r="T618" t="str">
            <v>003</v>
          </cell>
          <cell r="U618" t="str">
            <v>0</v>
          </cell>
          <cell r="V618" t="str">
            <v>S SEC - UNEMPLOYMENT INSURANCE</v>
          </cell>
        </row>
        <row r="619">
          <cell r="Q619" t="str">
            <v>Non-exchange Revenue:  Transfers and Subsidies - Capital:  Allocations In-kind - Departmental Agencies and Accounts:  Provincial Departmental Agencies</v>
          </cell>
          <cell r="R619">
            <v>0</v>
          </cell>
          <cell r="V619" t="str">
            <v>TS C IN-KIN DPT AGEN &amp; ACC PROV DEPT AGE</v>
          </cell>
        </row>
        <row r="620">
          <cell r="Q620" t="str">
            <v>Non-exchange Revenue:  Transfers and Subsidies - Capital:  Allocations In-kind - Departmental Agencies and Accounts:  Provincial Departmental Agencies - Academy of Sport</v>
          </cell>
          <cell r="R620" t="str">
            <v>1</v>
          </cell>
          <cell r="S620" t="str">
            <v>18</v>
          </cell>
          <cell r="T620" t="str">
            <v>100</v>
          </cell>
          <cell r="U620" t="str">
            <v>0</v>
          </cell>
          <cell r="V620" t="str">
            <v>PRV DPT AGEN - ACADEMY OF SPORT</v>
          </cell>
        </row>
        <row r="621">
          <cell r="Q621" t="str">
            <v>Non-exchange Revenue:  Transfers and Subsidies - Capital:  Allocations In-kind - Departmental Agencies and Accounts:  Provincial Departmental Agencies - Agricultural and Rural  Development Corporation</v>
          </cell>
          <cell r="R621" t="str">
            <v>1</v>
          </cell>
          <cell r="S621" t="str">
            <v>18</v>
          </cell>
          <cell r="T621" t="str">
            <v>101</v>
          </cell>
          <cell r="U621" t="str">
            <v>0</v>
          </cell>
          <cell r="V621" t="str">
            <v>PRV DPT AGEN - AGRICUL &amp; RURAL  DEV CORP</v>
          </cell>
        </row>
        <row r="622">
          <cell r="Q622" t="str">
            <v>Non-exchange Revenue:  Transfers and Subsidies - Capital:  Allocations In-kind - Departmental Agencies and Accounts:  Provincial Departmental Agencies - Agricultural Business Development Agency</v>
          </cell>
          <cell r="R622" t="str">
            <v>1</v>
          </cell>
          <cell r="S622" t="str">
            <v>18</v>
          </cell>
          <cell r="T622" t="str">
            <v>102</v>
          </cell>
          <cell r="U622" t="str">
            <v>0</v>
          </cell>
          <cell r="V622" t="str">
            <v>PRV DPT AGEN - AGRICUL BUSIN DEV AGENCY</v>
          </cell>
        </row>
        <row r="623">
          <cell r="Q623" t="str">
            <v>Non-exchange Revenue:  Transfers and Subsidies - Capital:  Allocations In-kind - Departmental Agencies and Accounts:  Provincial Departmental Agencies - Agricultural Development Trust</v>
          </cell>
          <cell r="R623" t="str">
            <v>1</v>
          </cell>
          <cell r="S623" t="str">
            <v>18</v>
          </cell>
          <cell r="T623" t="str">
            <v>103</v>
          </cell>
          <cell r="U623" t="str">
            <v>0</v>
          </cell>
          <cell r="V623" t="str">
            <v>PRV DPT AGEN - AGRICULTURAL DEV TRUST</v>
          </cell>
        </row>
        <row r="624">
          <cell r="Q624" t="str">
            <v>Non-exchange Revenue:  Transfers and Subsidies - Capital:  Allocations In-kind - Departmental Agencies and Accounts:  Provincial Departmental Agencies - Agricultural Services Corporation</v>
          </cell>
          <cell r="R624" t="str">
            <v>1</v>
          </cell>
          <cell r="S624" t="str">
            <v>18</v>
          </cell>
          <cell r="T624" t="str">
            <v>104</v>
          </cell>
          <cell r="U624" t="str">
            <v>0</v>
          </cell>
          <cell r="V624" t="str">
            <v>PRV DPT AGEN - AGRICULTURAL SERV CORP</v>
          </cell>
        </row>
        <row r="625">
          <cell r="Q625" t="str">
            <v>Non-exchange Revenue:  Transfers and Subsidies - Capital:  Allocations In-kind - Departmental Agencies and Accounts:  Provincial Departmental Agencies - Agricultural and Farming Development Trust</v>
          </cell>
          <cell r="R625" t="str">
            <v>1</v>
          </cell>
          <cell r="S625" t="str">
            <v>18</v>
          </cell>
          <cell r="T625" t="str">
            <v>105</v>
          </cell>
          <cell r="U625" t="str">
            <v>0</v>
          </cell>
          <cell r="V625" t="str">
            <v>PRV DPT AGEN - AGRI &amp; FARMING DEV TRUST</v>
          </cell>
        </row>
        <row r="626">
          <cell r="Q626" t="str">
            <v>Non-exchange Revenue:  Transfers and Subsidies - Capital:  Allocations In-kind - Departmental Agencies and Accounts:  Provincial Departmental Agencies - Amafa Akwazulu Natali</v>
          </cell>
          <cell r="R626" t="str">
            <v>1</v>
          </cell>
          <cell r="S626" t="str">
            <v>18</v>
          </cell>
          <cell r="T626" t="str">
            <v>106</v>
          </cell>
          <cell r="U626" t="str">
            <v>0</v>
          </cell>
          <cell r="V626" t="str">
            <v>PRV DPT AGEN - AMAFA AKWAZULU NATALI</v>
          </cell>
        </row>
        <row r="627">
          <cell r="Q627" t="str">
            <v>Non-exchange Revenue:  Transfers and Subsidies - Capital:  Allocations In-kind - Departmental Agencies and Accounts:  Provincial Departmental Agencies - Appeal Tribunals</v>
          </cell>
          <cell r="R627" t="str">
            <v>1</v>
          </cell>
          <cell r="S627" t="str">
            <v>18</v>
          </cell>
          <cell r="T627" t="str">
            <v>107</v>
          </cell>
          <cell r="U627" t="str">
            <v>0</v>
          </cell>
          <cell r="V627" t="str">
            <v>PRV DPT AGEN - APPEAL TRIBUNALS</v>
          </cell>
        </row>
        <row r="628">
          <cell r="Q628" t="str">
            <v>Non-exchange Revenue:  Transfers and Subsidies - Capital:  Allocations In-kind - Departmental Agencies and Accounts:  Provincial Departmental Agencies - Appropriation Technology Unit</v>
          </cell>
          <cell r="R628" t="str">
            <v>1</v>
          </cell>
          <cell r="S628" t="str">
            <v>18</v>
          </cell>
          <cell r="T628" t="str">
            <v>108</v>
          </cell>
          <cell r="U628" t="str">
            <v>0</v>
          </cell>
          <cell r="V628" t="str">
            <v>PRV DPT AGEN - APPROPRIA TECHNOLOGY UNIT</v>
          </cell>
        </row>
        <row r="629">
          <cell r="Q629" t="str">
            <v>Non-exchange Revenue:  Transfers and Subsidies - Capital:  Allocations In-kind - Departmental Agencies and Accounts:  Provincial Departmental Agencies - Arts and Cultural</v>
          </cell>
          <cell r="R629" t="str">
            <v>1</v>
          </cell>
          <cell r="S629" t="str">
            <v>18</v>
          </cell>
          <cell r="T629" t="str">
            <v>109</v>
          </cell>
          <cell r="U629" t="str">
            <v>0</v>
          </cell>
          <cell r="V629" t="str">
            <v>PRV DPT AGEN - ARTS &amp; CULTURAL</v>
          </cell>
        </row>
        <row r="630">
          <cell r="Q630" t="str">
            <v>Non-exchange Revenue:  Transfers and Subsidies - Capital:  Allocations In-kind - Departmental Agencies and Accounts:  Provincial Departmental Agencies - Arts Council</v>
          </cell>
          <cell r="R630" t="str">
            <v>1</v>
          </cell>
          <cell r="S630" t="str">
            <v>18</v>
          </cell>
          <cell r="T630" t="str">
            <v>110</v>
          </cell>
          <cell r="U630" t="str">
            <v>0</v>
          </cell>
          <cell r="V630" t="str">
            <v>PRV DPT AGEN - ARTS COUNCIL</v>
          </cell>
        </row>
        <row r="631">
          <cell r="Q631" t="str">
            <v>Non-exchange Revenue:  Transfers and Subsidies - Capital:  Allocations In-kind - Departmental Agencies and Accounts:  Provincial Departmental Agencies - Blue IQ Inv Holdings (Pty)</v>
          </cell>
          <cell r="R631" t="str">
            <v>1</v>
          </cell>
          <cell r="S631" t="str">
            <v>18</v>
          </cell>
          <cell r="T631" t="str">
            <v>111</v>
          </cell>
          <cell r="U631" t="str">
            <v>0</v>
          </cell>
          <cell r="V631" t="str">
            <v>PRV DPT AGEN - BLUE IQ INV HOLDING (PTY)</v>
          </cell>
        </row>
        <row r="632">
          <cell r="Q632" t="str">
            <v>Non-exchange Revenue:  Transfers and Subsidies - Capital:  Allocations In-kind - Departmental Agencies and Accounts:  Provincial Departmental Agencies - Centre for Investment and Marketing</v>
          </cell>
          <cell r="R632" t="str">
            <v>1</v>
          </cell>
          <cell r="S632" t="str">
            <v>18</v>
          </cell>
          <cell r="T632" t="str">
            <v>112</v>
          </cell>
          <cell r="U632" t="str">
            <v>0</v>
          </cell>
          <cell r="V632" t="str">
            <v>PRV DPT AGEN - CENTRE INVEST &amp; MARKETING</v>
          </cell>
        </row>
        <row r="633">
          <cell r="Q633" t="str">
            <v>Non-exchange Revenue:  Transfers and Subsidies - Capital:  Allocations In-kind - Departmental Agencies and Accounts:  Provincial Departmental Agencies - Commissioner for the Environment</v>
          </cell>
          <cell r="R633" t="str">
            <v>1</v>
          </cell>
          <cell r="S633" t="str">
            <v>18</v>
          </cell>
          <cell r="T633" t="str">
            <v>113</v>
          </cell>
          <cell r="U633" t="str">
            <v>0</v>
          </cell>
          <cell r="V633" t="str">
            <v>PRV DPT AGEN - COMMISSION FOR ENVIRONMEN</v>
          </cell>
        </row>
        <row r="634">
          <cell r="Q634" t="str">
            <v>Non-exchange Revenue:  Transfers and Subsidies - Capital:  Allocations In-kind - Departmental Agencies and Accounts:  Provincial Departmental Agencies - Communication Service</v>
          </cell>
          <cell r="R634" t="str">
            <v>1</v>
          </cell>
          <cell r="S634" t="str">
            <v>18</v>
          </cell>
          <cell r="T634" t="str">
            <v>114</v>
          </cell>
          <cell r="U634" t="str">
            <v>0</v>
          </cell>
          <cell r="V634" t="str">
            <v>PRV DPT AGEN - COMMUNICATION SERVICE</v>
          </cell>
        </row>
        <row r="635">
          <cell r="Q635" t="str">
            <v>Non-exchange Revenue:  Transfers and Subsidies - Capital:  Allocations In-kind - Departmental Agencies and Accounts:  Provincial Departmental Agencies - Consumer Affairs Court</v>
          </cell>
          <cell r="R635" t="str">
            <v>1</v>
          </cell>
          <cell r="S635" t="str">
            <v>18</v>
          </cell>
          <cell r="T635" t="str">
            <v>115</v>
          </cell>
          <cell r="U635" t="str">
            <v>0</v>
          </cell>
          <cell r="V635" t="str">
            <v>PRV DPT AGEN - CONSUMER AFFAIRS COURT</v>
          </cell>
        </row>
        <row r="636">
          <cell r="Q636" t="str">
            <v>Non-exchange Revenue:  Transfers and Subsidies - Capital:  Allocations In-kind - Departmental Agencies and Accounts:  Provincial Departmental Agencies - Cultural Commission</v>
          </cell>
          <cell r="R636" t="str">
            <v>1</v>
          </cell>
          <cell r="S636" t="str">
            <v>18</v>
          </cell>
          <cell r="T636" t="str">
            <v>116</v>
          </cell>
          <cell r="U636" t="str">
            <v>0</v>
          </cell>
          <cell r="V636" t="str">
            <v>PRV DPT AGEN - CULTURAL COMMISSION</v>
          </cell>
        </row>
        <row r="637">
          <cell r="Q637" t="str">
            <v>Non-exchange Revenue:  Transfers and Subsidies - Capital:  Allocations In-kind - Departmental Agencies and Accounts:  Provincial Departmental Agencies - Destination Marketing Organisation</v>
          </cell>
          <cell r="R637" t="str">
            <v>1</v>
          </cell>
          <cell r="S637" t="str">
            <v>18</v>
          </cell>
          <cell r="T637" t="str">
            <v>117</v>
          </cell>
          <cell r="U637" t="str">
            <v>0</v>
          </cell>
          <cell r="V637" t="str">
            <v>PRV DPT AGEN - DESTINATION MARKETING ORG</v>
          </cell>
        </row>
        <row r="638">
          <cell r="Q638" t="str">
            <v>Non-exchange Revenue:  Transfers and Subsidies - Capital:  Allocations In-kind - Departmental Agencies and Accounts:  Provincial Departmental Agencies - Development Enterprise</v>
          </cell>
          <cell r="R638" t="str">
            <v>1</v>
          </cell>
          <cell r="S638" t="str">
            <v>18</v>
          </cell>
          <cell r="T638" t="str">
            <v>118</v>
          </cell>
          <cell r="U638" t="str">
            <v>0</v>
          </cell>
          <cell r="V638" t="str">
            <v>PRV DPT AGEN - DEVELOPMENT ENTERPRISE</v>
          </cell>
        </row>
        <row r="639">
          <cell r="Q639" t="str">
            <v>Non-exchange Revenue:  Transfers and Subsidies - Capital:  Allocations In-kind - Departmental Agencies and Accounts:  Provincial Departmental Agencies - Development Tribunals</v>
          </cell>
          <cell r="R639" t="str">
            <v>1</v>
          </cell>
          <cell r="S639" t="str">
            <v>18</v>
          </cell>
          <cell r="T639" t="str">
            <v>119</v>
          </cell>
          <cell r="U639" t="str">
            <v>0</v>
          </cell>
          <cell r="V639" t="str">
            <v>PRV DPT AGEN - DEVELOPMENT TRIBUNALS</v>
          </cell>
        </row>
        <row r="640">
          <cell r="Q640" t="str">
            <v>Non-exchange Revenue:  Transfers and Subsidies - Capital:  Allocations In-kind - Departmental Agencies and Accounts:  Provincial Departmental Agencies - Eastern Cape Museums</v>
          </cell>
          <cell r="R640" t="str">
            <v>1</v>
          </cell>
          <cell r="S640" t="str">
            <v>18</v>
          </cell>
          <cell r="T640" t="str">
            <v>120</v>
          </cell>
          <cell r="U640" t="str">
            <v>0</v>
          </cell>
          <cell r="V640" t="str">
            <v>PRV DPT AGEN - EASTERN CAPE MUSEUMS</v>
          </cell>
        </row>
        <row r="641">
          <cell r="Q641" t="str">
            <v>Non-exchange Revenue:  Transfers and Subsidies - Capital:  Allocations In-kind - Departmental Agencies and Accounts:  Provincial Departmental Agencies - Gauteng Entrepreneurial Property</v>
          </cell>
          <cell r="R641" t="str">
            <v>1</v>
          </cell>
          <cell r="S641" t="str">
            <v>18</v>
          </cell>
          <cell r="T641" t="str">
            <v>121</v>
          </cell>
          <cell r="U641" t="str">
            <v>0</v>
          </cell>
          <cell r="V641" t="str">
            <v>PRV DPT AGEN - GAUTENG ENTREPREN PROPERT</v>
          </cell>
        </row>
        <row r="642">
          <cell r="Q642" t="str">
            <v>Non-exchange Revenue:  Transfers and Subsidies - Capital:  Allocations In-kind - Departmental Agencies and Accounts:  Provincial Departmental Agencies - Eastern Region Entrepreneurial Support Centre</v>
          </cell>
          <cell r="R642" t="str">
            <v>1</v>
          </cell>
          <cell r="S642" t="str">
            <v>18</v>
          </cell>
          <cell r="T642" t="str">
            <v>122</v>
          </cell>
          <cell r="U642" t="str">
            <v>0</v>
          </cell>
          <cell r="V642" t="str">
            <v>PRV DPT AGEN - EAST REG ENTREP SUPP CTRE</v>
          </cell>
        </row>
        <row r="643">
          <cell r="Q643" t="str">
            <v>Non-exchange Revenue:  Transfers and Subsidies - Capital:  Allocations In-kind - Departmental Agencies and Accounts:  Provincial Departmental Agencies - Economic  Development Agency</v>
          </cell>
          <cell r="R643" t="str">
            <v>1</v>
          </cell>
          <cell r="S643" t="str">
            <v>18</v>
          </cell>
          <cell r="T643" t="str">
            <v>123</v>
          </cell>
          <cell r="U643" t="str">
            <v>0</v>
          </cell>
          <cell r="V643" t="str">
            <v>PRV DPT AGEN - ECONOMIC  DEVEL AGENCY</v>
          </cell>
        </row>
        <row r="644">
          <cell r="Q644" t="str">
            <v>Non-exchange Revenue:  Transfers and Subsidies - Capital:  Allocations In-kind - Departmental Agencies and Accounts:  Provincial Departmental Agencies - Enterprise Propeller</v>
          </cell>
          <cell r="R644" t="str">
            <v>1</v>
          </cell>
          <cell r="S644" t="str">
            <v>18</v>
          </cell>
          <cell r="T644" t="str">
            <v>124</v>
          </cell>
          <cell r="U644" t="str">
            <v>0</v>
          </cell>
          <cell r="V644" t="str">
            <v>PRV DPT AGEN - ENTERPRISE PROPELLER</v>
          </cell>
        </row>
        <row r="645">
          <cell r="Q645" t="str">
            <v>Non-exchange Revenue:  Transfers and Subsidies - Capital:  Allocations In-kind - Departmental Agencies and Accounts:  Provincial Departmental Agencies - Ezemvelo Wildlife</v>
          </cell>
          <cell r="R645" t="str">
            <v>1</v>
          </cell>
          <cell r="S645" t="str">
            <v>18</v>
          </cell>
          <cell r="T645" t="str">
            <v>125</v>
          </cell>
          <cell r="U645" t="str">
            <v>0</v>
          </cell>
          <cell r="V645" t="str">
            <v>PRV DPT AGEN - EZEMVELO WILDLIFE</v>
          </cell>
        </row>
        <row r="646">
          <cell r="Q646" t="str">
            <v>Non-exchange Revenue:  Transfers and Subsidies - Capital:  Allocations In-kind - Departmental Agencies and Accounts:  Provincial Departmental Agencies - Gambling and Betting Board</v>
          </cell>
          <cell r="R646" t="str">
            <v>1</v>
          </cell>
          <cell r="S646" t="str">
            <v>18</v>
          </cell>
          <cell r="T646" t="str">
            <v>126</v>
          </cell>
          <cell r="U646" t="str">
            <v>0</v>
          </cell>
          <cell r="V646" t="str">
            <v>PRV DPT AGEN - GAMBLING &amp; BETTING BOARD</v>
          </cell>
        </row>
        <row r="647">
          <cell r="Q647" t="str">
            <v>Non-exchange Revenue:  Transfers and Subsidies - Capital:  Allocations In-kind - Departmental Agencies and Accounts:  Provincial Departmental Agencies - Gambling and Racing Board</v>
          </cell>
          <cell r="R647" t="str">
            <v>1</v>
          </cell>
          <cell r="S647" t="str">
            <v>18</v>
          </cell>
          <cell r="T647" t="str">
            <v>127</v>
          </cell>
          <cell r="U647" t="str">
            <v>0</v>
          </cell>
          <cell r="V647" t="str">
            <v>PRV DPT AGEN - GAMBLING &amp; RACING BOARD</v>
          </cell>
        </row>
        <row r="648">
          <cell r="Q648" t="str">
            <v>Non-exchange Revenue:  Transfers and Subsidies - Capital:  Allocations In-kind - Departmental Agencies and Accounts:  Provincial Departmental Agencies - Gambling Board</v>
          </cell>
          <cell r="R648" t="str">
            <v>1</v>
          </cell>
          <cell r="S648" t="str">
            <v>18</v>
          </cell>
          <cell r="T648" t="str">
            <v>128</v>
          </cell>
          <cell r="U648" t="str">
            <v>0</v>
          </cell>
          <cell r="V648" t="str">
            <v>PRV DPT AGEN - GAMBLING BOARD</v>
          </cell>
        </row>
        <row r="649">
          <cell r="Q649" t="str">
            <v>Non-exchange Revenue:  Transfers and Subsidies - Capital:  Allocations In-kind - Departmental Agencies and Accounts:  Provincial Departmental Agencies - Gaming Board</v>
          </cell>
          <cell r="R649" t="str">
            <v>1</v>
          </cell>
          <cell r="S649" t="str">
            <v>18</v>
          </cell>
          <cell r="T649" t="str">
            <v>129</v>
          </cell>
          <cell r="U649" t="str">
            <v>0</v>
          </cell>
          <cell r="V649" t="str">
            <v>PRV DPT AGEN - GAMING BOARD</v>
          </cell>
        </row>
        <row r="650">
          <cell r="Q650" t="str">
            <v>Non-exchange Revenue:  Transfers and Subsidies - Capital:  Allocations In-kind - Departmental Agencies and Accounts:  Provincial Departmental Agencies - Gateway International Airport</v>
          </cell>
          <cell r="R650" t="str">
            <v>1</v>
          </cell>
          <cell r="S650" t="str">
            <v>18</v>
          </cell>
          <cell r="T650" t="str">
            <v>130</v>
          </cell>
          <cell r="U650" t="str">
            <v>0</v>
          </cell>
          <cell r="V650" t="str">
            <v>PRV DPT AGEN - GATEWAY INTERNAT AIRPORT</v>
          </cell>
        </row>
        <row r="651">
          <cell r="Q651" t="str">
            <v>Non-exchange Revenue:  Transfers and Subsidies - Capital:  Allocations In-kind - Departmental Agencies and Accounts:  Provincial Departmental Agencies - Gauteng Fund</v>
          </cell>
          <cell r="R651" t="str">
            <v>1</v>
          </cell>
          <cell r="S651" t="str">
            <v>18</v>
          </cell>
          <cell r="T651" t="str">
            <v>131</v>
          </cell>
          <cell r="U651" t="str">
            <v>0</v>
          </cell>
          <cell r="V651" t="str">
            <v>PRV DPT AGEN - GAUTENG FUND</v>
          </cell>
        </row>
        <row r="652">
          <cell r="Q652" t="str">
            <v>Non-exchange Revenue:  Transfers and Subsidies - Capital:  Allocations In-kind - Departmental Agencies and Accounts:  Provincial Departmental Agencies - Gautrain Management Agency</v>
          </cell>
          <cell r="R652" t="str">
            <v>1</v>
          </cell>
          <cell r="S652" t="str">
            <v>18</v>
          </cell>
          <cell r="T652" t="str">
            <v>132</v>
          </cell>
          <cell r="U652" t="str">
            <v>0</v>
          </cell>
          <cell r="V652" t="str">
            <v>PRV DPT AGEN - GAUTRAIN MANAG AGENCY</v>
          </cell>
        </row>
        <row r="653">
          <cell r="Q653" t="str">
            <v>Non-exchange Revenue:  Transfers and Subsidies - Capital:  Allocations In-kind - Departmental Agencies and Accounts:  Provincial Departmental Agencies - Government Motor Transport</v>
          </cell>
          <cell r="R653" t="str">
            <v>1</v>
          </cell>
          <cell r="S653" t="str">
            <v>18</v>
          </cell>
          <cell r="T653" t="str">
            <v>133</v>
          </cell>
          <cell r="U653" t="str">
            <v>0</v>
          </cell>
          <cell r="V653" t="str">
            <v>PRV DPT AGEN - GOVERN MOTOR TRANSPORT</v>
          </cell>
        </row>
        <row r="654">
          <cell r="Q654" t="str">
            <v>Non-exchange Revenue:  Transfers and Subsidies - Capital:  Allocations In-kind - Departmental Agencies and Accounts:  Provincial Departmental Agencies - Heritage Western Cape</v>
          </cell>
          <cell r="R654" t="str">
            <v>1</v>
          </cell>
          <cell r="S654" t="str">
            <v>18</v>
          </cell>
          <cell r="T654" t="str">
            <v>134</v>
          </cell>
          <cell r="U654" t="str">
            <v>0</v>
          </cell>
          <cell r="V654" t="str">
            <v>PRV DPT AGEN - HERITAGE WESTERN CAPE</v>
          </cell>
        </row>
        <row r="655">
          <cell r="Q655" t="str">
            <v>Non-exchange Revenue:  Transfers and Subsidies - Capital:  Allocations In-kind - Departmental Agencies and Accounts:  Provincial Departmental Agencies - House of Traditional Leaders KwaZulu-Natal</v>
          </cell>
          <cell r="R655" t="str">
            <v>1</v>
          </cell>
          <cell r="S655" t="str">
            <v>18</v>
          </cell>
          <cell r="T655" t="str">
            <v>135</v>
          </cell>
          <cell r="U655" t="str">
            <v>0</v>
          </cell>
          <cell r="V655" t="str">
            <v>PRV DPT AGEN - HOUSE OF TRAD LEADERS KZN</v>
          </cell>
        </row>
        <row r="656">
          <cell r="Q656" t="str">
            <v>Non-exchange Revenue:  Transfers and Subsidies - Capital:  Allocations In-kind - Departmental Agencies and Accounts:  Provincial Departmental Agencies - Housing Board</v>
          </cell>
          <cell r="R656" t="str">
            <v>1</v>
          </cell>
          <cell r="S656" t="str">
            <v>18</v>
          </cell>
          <cell r="T656" t="str">
            <v>136</v>
          </cell>
          <cell r="U656" t="str">
            <v>0</v>
          </cell>
          <cell r="V656" t="str">
            <v>PRV DPT AGEN - HOUSING BOARD</v>
          </cell>
        </row>
        <row r="657">
          <cell r="Q657" t="str">
            <v>Non-exchange Revenue:  Transfers and Subsidies - Capital:  Allocations In-kind - Departmental Agencies and Accounts:  Provincial Departmental Agencies - Housing Corporation</v>
          </cell>
          <cell r="R657" t="str">
            <v>1</v>
          </cell>
          <cell r="S657" t="str">
            <v>18</v>
          </cell>
          <cell r="T657" t="str">
            <v>137</v>
          </cell>
          <cell r="U657" t="str">
            <v>0</v>
          </cell>
          <cell r="V657" t="str">
            <v>PRV DPT AGEN - HOUSING CORPORATION</v>
          </cell>
        </row>
        <row r="658">
          <cell r="Q658" t="str">
            <v>Non-exchange Revenue:  Transfers and Subsidies - Capital:  Allocations In-kind - Departmental Agencies and Accounts:  Provincial Departmental Agencies - Investment North West</v>
          </cell>
          <cell r="R658" t="str">
            <v>1</v>
          </cell>
          <cell r="S658" t="str">
            <v>18</v>
          </cell>
          <cell r="T658" t="str">
            <v>138</v>
          </cell>
          <cell r="U658" t="str">
            <v>0</v>
          </cell>
          <cell r="V658" t="str">
            <v>PRV DPT AGEN - INVESTMENT NORTH WEST</v>
          </cell>
        </row>
        <row r="659">
          <cell r="Q659" t="str">
            <v>Non-exchange Revenue:  Transfers and Subsidies - Capital:  Allocations In-kind - Departmental Agencies and Accounts:  Provincial Departmental Agencies - Investment and Trade Promotion Agency</v>
          </cell>
          <cell r="R659" t="str">
            <v>1</v>
          </cell>
          <cell r="S659" t="str">
            <v>18</v>
          </cell>
          <cell r="T659" t="str">
            <v>139</v>
          </cell>
          <cell r="U659" t="str">
            <v>0</v>
          </cell>
          <cell r="V659" t="str">
            <v>PRV DPT AGEN - INVEST &amp; TRADE PROMO AGEN</v>
          </cell>
        </row>
        <row r="660">
          <cell r="Q660" t="str">
            <v>Non-exchange Revenue:  Transfers and Subsidies - Capital:  Allocations In-kind - Departmental Agencies and Accounts:  Provincial Departmental Agencies - Investment Initiative</v>
          </cell>
          <cell r="R660" t="str">
            <v>1</v>
          </cell>
          <cell r="S660" t="str">
            <v>18</v>
          </cell>
          <cell r="T660" t="str">
            <v>140</v>
          </cell>
          <cell r="U660" t="str">
            <v>0</v>
          </cell>
          <cell r="V660" t="str">
            <v>PRV DPT AGEN - INVESTMENT INITIATIVE</v>
          </cell>
        </row>
        <row r="661">
          <cell r="Q661" t="str">
            <v>Non-exchange Revenue:  Transfers and Subsidies - Capital:  Allocations In-kind - Departmental Agencies and Accounts:  Provincial Departmental Agencies - Kalahari Kid Corporation</v>
          </cell>
          <cell r="R661" t="str">
            <v>1</v>
          </cell>
          <cell r="S661" t="str">
            <v>18</v>
          </cell>
          <cell r="T661" t="str">
            <v>141</v>
          </cell>
          <cell r="U661" t="str">
            <v>0</v>
          </cell>
          <cell r="V661" t="str">
            <v>PRV DPT AGEN - KALAHARI KID CORPORATION</v>
          </cell>
        </row>
        <row r="662">
          <cell r="Q662" t="str">
            <v>Non-exchange Revenue:  Transfers and Subsidies - Capital:  Allocations In-kind - Departmental Agencies and Accounts:  Provincial Departmental Agencies - Language Committee</v>
          </cell>
          <cell r="R662" t="str">
            <v>1</v>
          </cell>
          <cell r="S662" t="str">
            <v>18</v>
          </cell>
          <cell r="T662" t="str">
            <v>142</v>
          </cell>
          <cell r="U662" t="str">
            <v>0</v>
          </cell>
          <cell r="V662" t="str">
            <v>PRV DPT AGEN - LANGUAGE COMMITTEE</v>
          </cell>
        </row>
        <row r="663">
          <cell r="Q663" t="str">
            <v>Non-exchange Revenue:  Transfers and Subsidies - Capital:  Allocations In-kind - Departmental Agencies and Accounts:  Provincial Departmental Agencies - Liquor Board</v>
          </cell>
          <cell r="R663" t="str">
            <v>1</v>
          </cell>
          <cell r="S663" t="str">
            <v>18</v>
          </cell>
          <cell r="T663" t="str">
            <v>143</v>
          </cell>
          <cell r="U663" t="str">
            <v>0</v>
          </cell>
          <cell r="V663" t="str">
            <v>PRV DPT AGEN - LIQUOR BOARD</v>
          </cell>
        </row>
        <row r="664">
          <cell r="Q664" t="str">
            <v>Non-exchange Revenue:  Transfers and Subsidies - Capital:  Allocations In-kind - Departmental Agencies and Accounts:  Provincial Departmental Agencies - Local Business Centres</v>
          </cell>
          <cell r="R664" t="str">
            <v>1</v>
          </cell>
          <cell r="S664" t="str">
            <v>18</v>
          </cell>
          <cell r="T664" t="str">
            <v>144</v>
          </cell>
          <cell r="U664" t="str">
            <v>0</v>
          </cell>
          <cell r="V664" t="str">
            <v>PRV DPT AGEN - LOCAL BUSINESS CENTRES</v>
          </cell>
        </row>
        <row r="665">
          <cell r="Q665" t="str">
            <v>Non-exchange Revenue:  Transfers and Subsidies - Capital:  Allocations In-kind - Departmental Agencies and Accounts:  Provincial Departmental Agencies - Local Road Transport Board</v>
          </cell>
          <cell r="R665" t="str">
            <v>1</v>
          </cell>
          <cell r="S665" t="str">
            <v>18</v>
          </cell>
          <cell r="T665" t="str">
            <v>145</v>
          </cell>
          <cell r="U665" t="str">
            <v>0</v>
          </cell>
          <cell r="V665" t="str">
            <v>PRV DPT AGEN - LOCAL ROAD TRANSP BOARD</v>
          </cell>
        </row>
        <row r="666">
          <cell r="Q666" t="str">
            <v>Non-exchange Revenue:  Transfers and Subsidies - Capital:  Allocations In-kind - Departmental Agencies and Accounts:  Provincial Departmental Agencies - McGregor Museum Board</v>
          </cell>
          <cell r="R666" t="str">
            <v>1</v>
          </cell>
          <cell r="S666" t="str">
            <v>18</v>
          </cell>
          <cell r="T666" t="str">
            <v>146</v>
          </cell>
          <cell r="U666" t="str">
            <v>0</v>
          </cell>
          <cell r="V666" t="str">
            <v>PRV DPT AGEN - MCGREGOR MUSEUM BOARD</v>
          </cell>
        </row>
        <row r="667">
          <cell r="Q667" t="str">
            <v>Non-exchange Revenue:  Transfers and Subsidies - Capital:  Allocations In-kind - Departmental Agencies and Accounts:  Provincial Departmental Agencies - Mmabana Foundation</v>
          </cell>
          <cell r="R667" t="str">
            <v>1</v>
          </cell>
          <cell r="S667" t="str">
            <v>18</v>
          </cell>
          <cell r="T667" t="str">
            <v>147</v>
          </cell>
          <cell r="U667" t="str">
            <v>0</v>
          </cell>
          <cell r="V667" t="str">
            <v>PRV DPT AGEN - MMABANA FOUNDATION</v>
          </cell>
        </row>
        <row r="668">
          <cell r="Q668" t="str">
            <v>Non-exchange Revenue:  Transfers and Subsidies - Capital:  Allocations In-kind - Departmental Agencies and Accounts:  Provincial Departmental Agencies - Natal Arts Trust</v>
          </cell>
          <cell r="R668" t="str">
            <v>1</v>
          </cell>
          <cell r="S668" t="str">
            <v>18</v>
          </cell>
          <cell r="T668" t="str">
            <v>148</v>
          </cell>
          <cell r="U668" t="str">
            <v>0</v>
          </cell>
          <cell r="V668" t="str">
            <v>PRV DPT AGEN - NATAL ARTS TRUST</v>
          </cell>
        </row>
        <row r="669">
          <cell r="Q669" t="str">
            <v>Non-exchange Revenue:  Transfers and Subsidies - Capital:  Allocations In-kind - Departmental Agencies and Accounts:  Provincial Departmental Agencies - Natal Sharks Board</v>
          </cell>
          <cell r="R669" t="str">
            <v>1</v>
          </cell>
          <cell r="S669" t="str">
            <v>18</v>
          </cell>
          <cell r="T669" t="str">
            <v>149</v>
          </cell>
          <cell r="U669" t="str">
            <v>0</v>
          </cell>
          <cell r="V669" t="str">
            <v>PRV DPT AGEN - NATAL SHARKS BOARD</v>
          </cell>
        </row>
        <row r="670">
          <cell r="Q670" t="str">
            <v>Non-exchange Revenue:  Transfers and Subsidies - Capital:  Allocations In-kind - Departmental Agencies and Accounts:  Provincial Departmental Agencies - Natal Trust Fund</v>
          </cell>
          <cell r="R670" t="str">
            <v>1</v>
          </cell>
          <cell r="S670" t="str">
            <v>18</v>
          </cell>
          <cell r="T670" t="str">
            <v>150</v>
          </cell>
          <cell r="U670" t="str">
            <v>0</v>
          </cell>
          <cell r="V670" t="str">
            <v>PRV DPT AGEN - NATAL TRUST FUND</v>
          </cell>
        </row>
        <row r="671">
          <cell r="Q671" t="str">
            <v>Non-exchange Revenue:  Transfers and Subsidies - Capital:  Allocations In-kind - Departmental Agencies and Accounts:  Provincial Departmental Agencies - Nature Conservation Board</v>
          </cell>
          <cell r="R671" t="str">
            <v>1</v>
          </cell>
          <cell r="S671" t="str">
            <v>18</v>
          </cell>
          <cell r="T671" t="str">
            <v>151</v>
          </cell>
          <cell r="U671" t="str">
            <v>0</v>
          </cell>
          <cell r="V671" t="str">
            <v>PRV DPT AGEN - NATURE CONSERVATION BOARD</v>
          </cell>
        </row>
        <row r="672">
          <cell r="Q672" t="str">
            <v>Non-exchange Revenue:  Transfers and Subsidies - Capital:  Allocations In-kind - Departmental Agencies and Accounts:  Provincial Departmental Agencies - Panel of Mediators</v>
          </cell>
          <cell r="R672" t="str">
            <v>1</v>
          </cell>
          <cell r="S672" t="str">
            <v>18</v>
          </cell>
          <cell r="T672" t="str">
            <v>152</v>
          </cell>
          <cell r="U672" t="str">
            <v>0</v>
          </cell>
          <cell r="V672" t="str">
            <v>PRV DPT AGEN - PANEL OF MEDIATORS</v>
          </cell>
        </row>
        <row r="673">
          <cell r="Q673" t="str">
            <v>Non-exchange Revenue:  Transfers and Subsidies - Capital:  Allocations In-kind - Departmental Agencies and Accounts:  Provincial Departmental Agencies - Park and Tourism Board</v>
          </cell>
          <cell r="R673" t="str">
            <v>1</v>
          </cell>
          <cell r="S673" t="str">
            <v>18</v>
          </cell>
          <cell r="T673" t="str">
            <v>153</v>
          </cell>
          <cell r="U673" t="str">
            <v>0</v>
          </cell>
          <cell r="V673" t="str">
            <v>PRV DPT AGEN - PARK &amp; TOURISM BOARD</v>
          </cell>
        </row>
        <row r="674">
          <cell r="Q674" t="str">
            <v>Non-exchange Revenue:  Transfers and Subsidies - Capital:  Allocations In-kind - Departmental Agencies and Accounts:  Provincial Departmental Agencies - Parks Board</v>
          </cell>
          <cell r="R674" t="str">
            <v>1</v>
          </cell>
          <cell r="S674" t="str">
            <v>18</v>
          </cell>
          <cell r="T674" t="str">
            <v>154</v>
          </cell>
          <cell r="U674" t="str">
            <v>0</v>
          </cell>
          <cell r="V674" t="str">
            <v>PRV DPT AGEN - PARKS BOARD</v>
          </cell>
        </row>
        <row r="675">
          <cell r="Q675" t="str">
            <v>Non-exchange Revenue:  Transfers and Subsidies - Capital:  Allocations In-kind - Departmental Agencies and Accounts:  Provincial Departmental Agencies - Partnership Fund (GPF)</v>
          </cell>
          <cell r="R675" t="str">
            <v>1</v>
          </cell>
          <cell r="S675" t="str">
            <v>18</v>
          </cell>
          <cell r="T675" t="str">
            <v>155</v>
          </cell>
          <cell r="U675" t="str">
            <v>0</v>
          </cell>
          <cell r="V675" t="str">
            <v>PRV DPT AGEN - PARTNERSHIP FUND (GPF)</v>
          </cell>
        </row>
        <row r="676">
          <cell r="Q676" t="str">
            <v>Non-exchange Revenue:  Transfers and Subsidies - Capital:  Allocations In-kind - Departmental Agencies and Accounts:  Provincial Departmental Agencies - Phakisa Corporation</v>
          </cell>
          <cell r="R676" t="str">
            <v>1</v>
          </cell>
          <cell r="S676" t="str">
            <v>18</v>
          </cell>
          <cell r="T676" t="str">
            <v>156</v>
          </cell>
          <cell r="U676" t="str">
            <v>0</v>
          </cell>
          <cell r="V676" t="str">
            <v>PRV DPT AGEN - PHAKISA CORPORATION</v>
          </cell>
        </row>
        <row r="677">
          <cell r="Q677" t="str">
            <v>Non-exchange Revenue:  Transfers and Subsidies - Capital:  Allocations In-kind - Departmental Agencies and Accounts:  Provincial Departmental Agencies - Planning Commission</v>
          </cell>
          <cell r="R677" t="str">
            <v>1</v>
          </cell>
          <cell r="S677" t="str">
            <v>18</v>
          </cell>
          <cell r="T677" t="str">
            <v>157</v>
          </cell>
          <cell r="U677" t="str">
            <v>0</v>
          </cell>
          <cell r="V677" t="str">
            <v>PRV DPT AGEN - PLANNING COMMISSION</v>
          </cell>
        </row>
        <row r="678">
          <cell r="Q678" t="str">
            <v>Non-exchange Revenue:  Transfers and Subsidies - Capital:  Allocations In-kind - Departmental Agencies and Accounts:  Provincial Departmental Agencies - Provincial Aided Libraries</v>
          </cell>
          <cell r="R678" t="str">
            <v>1</v>
          </cell>
          <cell r="S678" t="str">
            <v>18</v>
          </cell>
          <cell r="T678" t="str">
            <v>158</v>
          </cell>
          <cell r="U678" t="str">
            <v>0</v>
          </cell>
          <cell r="V678" t="str">
            <v>PRV DPT AGEN - PROV AIDED LIBRARIES</v>
          </cell>
        </row>
        <row r="679">
          <cell r="Q679" t="str">
            <v>Non-exchange Revenue:  Transfers and Subsidies - Capital:  Allocations In-kind - Departmental Agencies and Accounts:  Provincial Departmental Agencies - Provincial Aids Council</v>
          </cell>
          <cell r="R679" t="str">
            <v>1</v>
          </cell>
          <cell r="S679" t="str">
            <v>18</v>
          </cell>
          <cell r="T679" t="str">
            <v>159</v>
          </cell>
          <cell r="U679" t="str">
            <v>0</v>
          </cell>
          <cell r="V679" t="str">
            <v>PRV DPT AGEN - PROVINCIAL AIDS COUNCIL</v>
          </cell>
        </row>
        <row r="680">
          <cell r="Q680" t="str">
            <v>Non-exchange Revenue:  Transfers and Subsidies - Capital:  Allocations In-kind - Departmental Agencies and Accounts:  Provincial Departmental Agencies - Provincial Arts and Culture Council</v>
          </cell>
          <cell r="R680" t="str">
            <v>1</v>
          </cell>
          <cell r="S680" t="str">
            <v>18</v>
          </cell>
          <cell r="T680" t="str">
            <v>160</v>
          </cell>
          <cell r="U680" t="str">
            <v>0</v>
          </cell>
          <cell r="V680" t="str">
            <v>PRV DPT AGEN - PROV ARTS &amp; CULT COUNCIL</v>
          </cell>
        </row>
        <row r="681">
          <cell r="Q681" t="str">
            <v>Non-exchange Revenue:  Transfers and Subsidies - Capital:  Allocations In-kind - Departmental Agencies and Accounts:  Provincial Departmental Agencies - Provincial Development Council</v>
          </cell>
          <cell r="R681" t="str">
            <v>1</v>
          </cell>
          <cell r="S681" t="str">
            <v>18</v>
          </cell>
          <cell r="T681" t="str">
            <v>161</v>
          </cell>
          <cell r="U681" t="str">
            <v>0</v>
          </cell>
          <cell r="V681" t="str">
            <v>PRV DPT AGEN - PROV DEVELOPMENT COUNCIL</v>
          </cell>
        </row>
        <row r="682">
          <cell r="Q682" t="str">
            <v>Non-exchange Revenue:  Transfers and Subsidies - Capital:  Allocations In-kind - Departmental Agencies and Accounts:  Provincial Departmental Agencies - Provincial Georg Name Committee</v>
          </cell>
          <cell r="R682" t="str">
            <v>1</v>
          </cell>
          <cell r="S682" t="str">
            <v>18</v>
          </cell>
          <cell r="T682" t="str">
            <v>162</v>
          </cell>
          <cell r="U682" t="str">
            <v>0</v>
          </cell>
          <cell r="V682" t="str">
            <v>PRV DPT AGEN - PROV GEORG NAME COMMITTEE</v>
          </cell>
        </row>
        <row r="683">
          <cell r="Q683" t="str">
            <v>Non-exchange Revenue:  Transfers and Subsidies - Capital:  Allocations In-kind - Departmental Agencies and Accounts:  Provincial Departmental Agencies - Provincial Heritage Resorts</v>
          </cell>
          <cell r="R683" t="str">
            <v>1</v>
          </cell>
          <cell r="S683" t="str">
            <v>18</v>
          </cell>
          <cell r="T683" t="str">
            <v>163</v>
          </cell>
          <cell r="U683" t="str">
            <v>0</v>
          </cell>
          <cell r="V683" t="str">
            <v>PRV DPT AGEN - PROV HERITAGE RESORTS</v>
          </cell>
        </row>
        <row r="684">
          <cell r="Q684" t="str">
            <v>Non-exchange Revenue:  Transfers and Subsidies - Capital:  Allocations In-kind - Departmental Agencies and Accounts:  Provincial Departmental Agencies - Provincial Housing Board</v>
          </cell>
          <cell r="R684" t="str">
            <v>1</v>
          </cell>
          <cell r="S684" t="str">
            <v>18</v>
          </cell>
          <cell r="T684" t="str">
            <v>164</v>
          </cell>
          <cell r="U684" t="str">
            <v>0</v>
          </cell>
          <cell r="V684" t="str">
            <v>PRV DPT AGEN - PROVINCIAL HOUSING BOARD</v>
          </cell>
        </row>
        <row r="685">
          <cell r="Q685" t="str">
            <v>Non-exchange Revenue:  Transfers and Subsidies - Capital:  Allocations In-kind - Departmental Agencies and Accounts:  Provincial Departmental Agencies - Provincial Language Commission</v>
          </cell>
          <cell r="R685" t="str">
            <v>1</v>
          </cell>
          <cell r="S685" t="str">
            <v>18</v>
          </cell>
          <cell r="T685" t="str">
            <v>165</v>
          </cell>
          <cell r="U685" t="str">
            <v>0</v>
          </cell>
          <cell r="V685" t="str">
            <v>PRV DPT AGEN - PROV LANGUAGE COMMISSION</v>
          </cell>
        </row>
        <row r="686">
          <cell r="Q686" t="str">
            <v>Non-exchange Revenue:  Transfers and Subsidies - Capital:  Allocations In-kind - Departmental Agencies and Accounts:  Provincial Departmental Agencies - Provincial Planning and Development Commission</v>
          </cell>
          <cell r="R686" t="str">
            <v>1</v>
          </cell>
          <cell r="S686" t="str">
            <v>18</v>
          </cell>
          <cell r="T686" t="str">
            <v>166</v>
          </cell>
          <cell r="U686" t="str">
            <v>0</v>
          </cell>
          <cell r="V686" t="str">
            <v>PRV DPT AGEN - PROV PLANNING &amp; DEV COMM</v>
          </cell>
        </row>
        <row r="687">
          <cell r="Q687" t="str">
            <v>Non-exchange Revenue:  Transfers and Subsidies - Capital:  Allocations In-kind - Departmental Agencies and Accounts:  Provincial Departmental Agencies - Regional Authorities</v>
          </cell>
          <cell r="R687" t="str">
            <v>1</v>
          </cell>
          <cell r="S687" t="str">
            <v>18</v>
          </cell>
          <cell r="T687" t="str">
            <v>167</v>
          </cell>
          <cell r="U687" t="str">
            <v>0</v>
          </cell>
          <cell r="V687" t="str">
            <v>PRV DPT AGEN - REGIONAL AUTHORITIES</v>
          </cell>
        </row>
        <row r="688">
          <cell r="Q688" t="str">
            <v>Non-exchange Revenue:  Transfers and Subsidies - Capital:  Allocations In-kind - Departmental Agencies and Accounts:  Provincial Departmental Agencies - Regional Training Trust</v>
          </cell>
          <cell r="R688" t="str">
            <v>1</v>
          </cell>
          <cell r="S688" t="str">
            <v>18</v>
          </cell>
          <cell r="T688" t="str">
            <v>168</v>
          </cell>
          <cell r="U688" t="str">
            <v>0</v>
          </cell>
          <cell r="V688" t="str">
            <v>PRV DPT AGEN - REGIONAL TRAINING TRUST</v>
          </cell>
        </row>
        <row r="689">
          <cell r="Q689" t="str">
            <v>Non-exchange Revenue:  Transfers and Subsidies - Capital:  Allocations In-kind - Departmental Agencies and Accounts:  Provincial Departmental Agencies - Rental House Tribunal</v>
          </cell>
          <cell r="R689" t="str">
            <v>1</v>
          </cell>
          <cell r="S689" t="str">
            <v>18</v>
          </cell>
          <cell r="T689" t="str">
            <v>169</v>
          </cell>
          <cell r="U689" t="str">
            <v>0</v>
          </cell>
          <cell r="V689" t="str">
            <v>PRV DPT AGEN - RENTAL HOUSE TRIBUNAL</v>
          </cell>
        </row>
        <row r="690">
          <cell r="Q690" t="str">
            <v>Non-exchange Revenue:  Transfers and Subsidies - Capital:  Allocations In-kind - Departmental Agencies and Accounts:  Provincial Departmental Agencies - Roads Agency</v>
          </cell>
          <cell r="R690" t="str">
            <v>1</v>
          </cell>
          <cell r="S690" t="str">
            <v>18</v>
          </cell>
          <cell r="T690" t="str">
            <v>170</v>
          </cell>
          <cell r="U690" t="str">
            <v>0</v>
          </cell>
          <cell r="V690" t="str">
            <v>PRV DPT AGEN - ROADS AGENCY</v>
          </cell>
        </row>
        <row r="691">
          <cell r="Q691" t="str">
            <v>Non-exchange Revenue:  Transfers and Subsidies - Capital:  Allocations In-kind - Departmental Agencies and Accounts:  Provincial Departmental Agencies - Rural Finance Corporation Ltd</v>
          </cell>
          <cell r="R691" t="str">
            <v>1</v>
          </cell>
          <cell r="S691" t="str">
            <v>18</v>
          </cell>
          <cell r="T691" t="str">
            <v>171</v>
          </cell>
          <cell r="U691" t="str">
            <v>0</v>
          </cell>
          <cell r="V691" t="str">
            <v>PRV DPT AGEN - RURAL FINANCE CORP LTD</v>
          </cell>
        </row>
        <row r="692">
          <cell r="Q692" t="str">
            <v>Non-exchange Revenue:  Transfers and Subsidies - Capital:  Allocations In-kind - Departmental Agencies and Accounts:  Provincial Departmental Agencies - Socio-Econ Consulting Council</v>
          </cell>
          <cell r="R692" t="str">
            <v>1</v>
          </cell>
          <cell r="S692" t="str">
            <v>18</v>
          </cell>
          <cell r="T692" t="str">
            <v>172</v>
          </cell>
          <cell r="U692" t="str">
            <v>0</v>
          </cell>
          <cell r="V692" t="str">
            <v>PRV DPT AGEN - SOCIO-ECON CONSUL COUNCIL</v>
          </cell>
        </row>
        <row r="693">
          <cell r="Q693" t="str">
            <v>Non-exchange Revenue:  Transfers and Subsidies - Capital:  Allocations In-kind - Departmental Agencies and Accounts:  Provincial Departmental Agencies - Sport Council</v>
          </cell>
          <cell r="R693" t="str">
            <v>1</v>
          </cell>
          <cell r="S693" t="str">
            <v>18</v>
          </cell>
          <cell r="T693" t="str">
            <v>173</v>
          </cell>
          <cell r="U693" t="str">
            <v>0</v>
          </cell>
          <cell r="V693" t="str">
            <v>PRV DPT AGEN - SPORT COUNCIL</v>
          </cell>
        </row>
        <row r="694">
          <cell r="Q694" t="str">
            <v>Non-exchange Revenue:  Transfers and Subsidies - Capital:  Allocations In-kind - Departmental Agencies and Accounts:  Provincial Departmental Agencies - Subsidiary Entity</v>
          </cell>
          <cell r="R694" t="str">
            <v>1</v>
          </cell>
          <cell r="S694" t="str">
            <v>18</v>
          </cell>
          <cell r="T694" t="str">
            <v>174</v>
          </cell>
          <cell r="U694" t="str">
            <v>0</v>
          </cell>
          <cell r="V694" t="str">
            <v>PRV DPT AGEN - SUBSIDIARY ENTITY</v>
          </cell>
        </row>
        <row r="695">
          <cell r="Q695" t="str">
            <v>Non-exchange Revenue:  Transfers and Subsidies - Capital:  Allocations In-kind - Departmental Agencies and Accounts:  Provincial Departmental Agencies - Taxi Council</v>
          </cell>
          <cell r="R695" t="str">
            <v>1</v>
          </cell>
          <cell r="S695" t="str">
            <v>18</v>
          </cell>
          <cell r="T695" t="str">
            <v>175</v>
          </cell>
          <cell r="U695" t="str">
            <v>0</v>
          </cell>
          <cell r="V695" t="str">
            <v>PRV DPT AGEN - TAXI COUNCIL</v>
          </cell>
        </row>
        <row r="696">
          <cell r="Q696" t="str">
            <v>Non-exchange Revenue:  Transfers and Subsidies - Capital:  Allocations In-kind - Departmental Agencies and Accounts:  Provincial Departmental Agencies - Tourism Authority</v>
          </cell>
          <cell r="R696" t="str">
            <v>1</v>
          </cell>
          <cell r="S696" t="str">
            <v>18</v>
          </cell>
          <cell r="T696" t="str">
            <v>176</v>
          </cell>
          <cell r="U696" t="str">
            <v>0</v>
          </cell>
          <cell r="V696" t="str">
            <v>PRV DPT AGEN - TOURISM AUTHORITY</v>
          </cell>
        </row>
        <row r="697">
          <cell r="Q697" t="str">
            <v>Non-exchange Revenue:  Transfers and Subsidies - Capital:  Allocations In-kind - Departmental Agencies and Accounts:  Provincial Departmental Agencies - Tourism Board</v>
          </cell>
          <cell r="R697" t="str">
            <v>1</v>
          </cell>
          <cell r="S697" t="str">
            <v>18</v>
          </cell>
          <cell r="T697" t="str">
            <v>177</v>
          </cell>
          <cell r="U697" t="str">
            <v>0</v>
          </cell>
          <cell r="V697" t="str">
            <v>PRV DPT AGEN - TOURISM BOARD</v>
          </cell>
        </row>
        <row r="698">
          <cell r="Q698" t="str">
            <v>Non-exchange Revenue:  Transfers and Subsidies - Capital:  Allocations In-kind - Departmental Agencies and Accounts:  Provincial Departmental Agencies - Provincial Departmental Agencies - Trade and Investment</v>
          </cell>
          <cell r="R698" t="str">
            <v>1</v>
          </cell>
          <cell r="S698" t="str">
            <v>18</v>
          </cell>
          <cell r="T698" t="str">
            <v>178</v>
          </cell>
          <cell r="U698" t="str">
            <v>0</v>
          </cell>
          <cell r="V698" t="str">
            <v>PRV DPT AGEN - TRADE &amp; INVESTMENT</v>
          </cell>
        </row>
        <row r="699">
          <cell r="Q699" t="str">
            <v>Non-exchange Revenue:  Transfers and Subsidies - Capital:  Allocations In-kind - Departmental Agencies and Accounts:  Provincial Departmental Agencies - Provincial Departmental Agencies - Umsekeli Municipal Support Service</v>
          </cell>
          <cell r="R699" t="str">
            <v>1</v>
          </cell>
          <cell r="S699" t="str">
            <v>18</v>
          </cell>
          <cell r="T699" t="str">
            <v>179</v>
          </cell>
          <cell r="U699" t="str">
            <v>0</v>
          </cell>
          <cell r="V699" t="str">
            <v>PRV DPT AGEN - UMSEKELI MUN SUPP SERV</v>
          </cell>
        </row>
        <row r="700">
          <cell r="Q700" t="str">
            <v>Non-exchange Revenue:  Transfers and Subsidies - Capital:  Allocations In-kind - Departmental Agencies and Accounts:  Provincial Departmental Agencies - Provincial Departmental Agencies - Xhasa ATC Agency (Gautrain Management Agency)</v>
          </cell>
          <cell r="R700" t="str">
            <v>1</v>
          </cell>
          <cell r="S700" t="str">
            <v>18</v>
          </cell>
          <cell r="T700" t="str">
            <v>180</v>
          </cell>
          <cell r="U700" t="str">
            <v>0</v>
          </cell>
          <cell r="V700" t="str">
            <v>PRV DPT AGEN - GAUTRAIN MANAG AGENCY</v>
          </cell>
        </row>
        <row r="701">
          <cell r="Q701" t="str">
            <v>Non-exchange Revenue:  Transfers and Subsidies - Capital:  Allocations In-kind - Departmental Agencies and Accounts:  Provincial Departmental Agencies - Youth Commission</v>
          </cell>
          <cell r="R701" t="str">
            <v>1</v>
          </cell>
          <cell r="S701" t="str">
            <v>18</v>
          </cell>
          <cell r="T701" t="str">
            <v>181</v>
          </cell>
          <cell r="U701" t="str">
            <v>0</v>
          </cell>
          <cell r="V701" t="str">
            <v>PRV DPT AGEN - YOUTH COMMISSION</v>
          </cell>
        </row>
        <row r="702">
          <cell r="Q702" t="str">
            <v>Non-exchange Revenue:  Transfers and Subsidies - Capital:  Allocations In-kind - Departmental Agencies and Accounts:  Provincial Departmental Agencies - Youth Development Trust</v>
          </cell>
          <cell r="R702" t="str">
            <v>1</v>
          </cell>
          <cell r="S702" t="str">
            <v>18</v>
          </cell>
          <cell r="T702" t="str">
            <v>182</v>
          </cell>
          <cell r="U702" t="str">
            <v>0</v>
          </cell>
          <cell r="V702" t="str">
            <v>PRV DPT AGEN - YOUTH DEVELOPMENT TRUST</v>
          </cell>
        </row>
        <row r="703">
          <cell r="Q703" t="str">
            <v>Non-exchange Revenue:  Transfers and Subsidies - Capital:  Allocations In-kind - Departmental Agencies and Accounts:  National Departmental Agencies</v>
          </cell>
          <cell r="R703">
            <v>0</v>
          </cell>
          <cell r="V703" t="str">
            <v>TS C IN-KIN DPT AGEN &amp; ACC NAT DEPT AGEN</v>
          </cell>
        </row>
        <row r="704">
          <cell r="Q704" t="str">
            <v>Non-exchange Revenue:  Transfers and Subsidies - Capital:  Allocations In-kind - Departmental Agencies and Accounts:  National Departmental Agencies - ZA Domain Name Authority</v>
          </cell>
          <cell r="R704" t="str">
            <v>1</v>
          </cell>
          <cell r="S704" t="str">
            <v>18</v>
          </cell>
          <cell r="T704" t="str">
            <v>400</v>
          </cell>
          <cell r="U704" t="str">
            <v>0</v>
          </cell>
          <cell r="V704" t="str">
            <v>NAT DPT AGEN - ZA DOMAIN NAME AUTHORITY</v>
          </cell>
        </row>
        <row r="705">
          <cell r="Q705" t="str">
            <v>Non-exchange Revenue:  Transfers and Subsidies - Capital:  Allocations In-kind - Departmental Agencies and Accounts:  National Departmental Agencies - Accounting Standards Board</v>
          </cell>
          <cell r="R705" t="str">
            <v>1</v>
          </cell>
          <cell r="S705" t="str">
            <v>18</v>
          </cell>
          <cell r="T705" t="str">
            <v>401</v>
          </cell>
          <cell r="U705" t="str">
            <v>0</v>
          </cell>
          <cell r="V705" t="str">
            <v>NAT DPT AGEN - ACCOUNTING STANDARD BOARD</v>
          </cell>
        </row>
        <row r="706">
          <cell r="Q706" t="str">
            <v>Non-exchange Revenue:  Transfers and Subsidies - Capital:  Allocations In-kind - Departmental Agencies and Accounts:  National Departmental Agencies - Africa Institute of South Africa</v>
          </cell>
          <cell r="R706" t="str">
            <v>1</v>
          </cell>
          <cell r="S706" t="str">
            <v>18</v>
          </cell>
          <cell r="T706" t="str">
            <v>402</v>
          </cell>
          <cell r="U706" t="str">
            <v>0</v>
          </cell>
          <cell r="V706" t="str">
            <v>NAT DPT AGEN - AFRICA INSTITUTE OF SA</v>
          </cell>
        </row>
        <row r="707">
          <cell r="Q707" t="str">
            <v>Non-exchange Revenue:  Transfers and Subsidies - Capital:  Allocations In-kind - Departmental Agencies and Accounts:  National Departmental Agencies - African Renaissance and Intern Fund</v>
          </cell>
          <cell r="R707" t="str">
            <v>1</v>
          </cell>
          <cell r="S707" t="str">
            <v>18</v>
          </cell>
          <cell r="T707" t="str">
            <v>403</v>
          </cell>
          <cell r="U707" t="str">
            <v>0</v>
          </cell>
          <cell r="V707" t="str">
            <v>NAT DPT AGEN - AFRI RENAIS &amp; INTERN FUND</v>
          </cell>
        </row>
        <row r="708">
          <cell r="Q708" t="str">
            <v>Non-exchange Revenue:  Transfers and Subsidies - Capital:  Allocations In-kind - Departmental Agencies and Accounts:  National Departmental Agencies - Afrikaanse Taalmuseum</v>
          </cell>
          <cell r="R708" t="str">
            <v>1</v>
          </cell>
          <cell r="S708" t="str">
            <v>18</v>
          </cell>
          <cell r="T708" t="str">
            <v>404</v>
          </cell>
          <cell r="U708" t="str">
            <v>0</v>
          </cell>
          <cell r="V708" t="str">
            <v>NAT DPT AGEN - AFRIKAANSE TAALMUSEUM</v>
          </cell>
        </row>
        <row r="709">
          <cell r="Q709" t="str">
            <v>Non-exchange Revenue:  Transfers and Subsidies - Capital:  Allocations In-kind - Departmental Agencies and Accounts:  National Departmental Agencies - Agricultural Sector Education and Train Authority</v>
          </cell>
          <cell r="R709" t="str">
            <v>1</v>
          </cell>
          <cell r="S709" t="str">
            <v>18</v>
          </cell>
          <cell r="T709" t="str">
            <v>405</v>
          </cell>
          <cell r="U709" t="str">
            <v>0</v>
          </cell>
          <cell r="V709" t="str">
            <v>NAT DPT AGEN - AGRI SEC EDUC &amp; TRAIN AUT</v>
          </cell>
        </row>
        <row r="710">
          <cell r="Q710" t="str">
            <v>Non-exchange Revenue:  Transfers and Subsidies - Capital:  Allocations In-kind - Departmental Agencies and Accounts:  National Departmental Agencies - Agricultural Land Holdings Acc</v>
          </cell>
          <cell r="R710" t="str">
            <v>1</v>
          </cell>
          <cell r="S710" t="str">
            <v>18</v>
          </cell>
          <cell r="T710" t="str">
            <v>406</v>
          </cell>
          <cell r="U710" t="str">
            <v>0</v>
          </cell>
          <cell r="V710" t="str">
            <v>NAT DPT AGEN - AGRICAL LAND HOLDINGS ACC</v>
          </cell>
        </row>
        <row r="711">
          <cell r="Q711" t="str">
            <v>Non-exchange Revenue:  Transfers and Subsidies - Capital:  Allocations In-kind - Departmental Agencies and Accounts:  National Departmental Agencies - Agricultural Research Council</v>
          </cell>
          <cell r="R711" t="str">
            <v>1</v>
          </cell>
          <cell r="S711" t="str">
            <v>18</v>
          </cell>
          <cell r="T711" t="str">
            <v>407</v>
          </cell>
          <cell r="U711" t="str">
            <v>0</v>
          </cell>
          <cell r="V711" t="str">
            <v>NAT DPT AGEN - AGRICULT RESEARCH COUNCIL</v>
          </cell>
        </row>
        <row r="712">
          <cell r="Q712" t="str">
            <v>Non-exchange Revenue:  Transfers and Subsidies - Capital:  Allocations In-kind - Departmental Agencies and Accounts:  National Departmental Agencies - Air Services Licensing Council</v>
          </cell>
          <cell r="R712" t="str">
            <v>1</v>
          </cell>
          <cell r="S712" t="str">
            <v>18</v>
          </cell>
          <cell r="T712" t="str">
            <v>408</v>
          </cell>
          <cell r="U712" t="str">
            <v>0</v>
          </cell>
          <cell r="V712" t="str">
            <v>NAT DPT AGEN - AIR SERV LICEN COUNCIL</v>
          </cell>
        </row>
        <row r="713">
          <cell r="Q713" t="str">
            <v>Non-exchange Revenue:  Transfers and Subsidies - Capital:  Allocations In-kind - Departmental Agencies and Accounts:  National Departmental Agencies - Artscape</v>
          </cell>
          <cell r="R713" t="str">
            <v>1</v>
          </cell>
          <cell r="S713" t="str">
            <v>18</v>
          </cell>
          <cell r="T713" t="str">
            <v>409</v>
          </cell>
          <cell r="U713" t="str">
            <v>0</v>
          </cell>
          <cell r="V713" t="str">
            <v>NAT DPT AGEN - ARTSCAPE</v>
          </cell>
        </row>
        <row r="714">
          <cell r="Q714" t="str">
            <v>Non-exchange Revenue:  Transfers and Subsidies - Capital:  Allocations In-kind - Departmental Agencies and Accounts:  National Departmental Agencies - Banking SETA</v>
          </cell>
          <cell r="R714" t="str">
            <v>1</v>
          </cell>
          <cell r="S714" t="str">
            <v>18</v>
          </cell>
          <cell r="T714" t="str">
            <v>410</v>
          </cell>
          <cell r="U714" t="str">
            <v>0</v>
          </cell>
          <cell r="V714" t="str">
            <v>NAT DPT AGEN - BANKING SETA</v>
          </cell>
        </row>
        <row r="715">
          <cell r="Q715" t="str">
            <v>Non-exchange Revenue:  Transfers and Subsidies - Capital:  Allocations In-kind - Departmental Agencies and Accounts:  National Departmental Agencies - Blyde River Canyon National Park</v>
          </cell>
          <cell r="R715" t="str">
            <v>1</v>
          </cell>
          <cell r="S715" t="str">
            <v>18</v>
          </cell>
          <cell r="T715" t="str">
            <v>411</v>
          </cell>
          <cell r="U715" t="str">
            <v>0</v>
          </cell>
          <cell r="V715" t="str">
            <v>NAT DPT AGEN - BLYDE RIVER CANYON N/PARK</v>
          </cell>
        </row>
        <row r="716">
          <cell r="Q716" t="str">
            <v>Non-exchange Revenue:  Transfers and Subsidies - Capital:  Allocations In-kind - Departmental Agencies and Accounts:  National Departmental Agencies - Board on Tariffs and Trade</v>
          </cell>
          <cell r="R716" t="str">
            <v>1</v>
          </cell>
          <cell r="S716" t="str">
            <v>18</v>
          </cell>
          <cell r="T716" t="str">
            <v>412</v>
          </cell>
          <cell r="U716" t="str">
            <v>0</v>
          </cell>
          <cell r="V716" t="str">
            <v>NAT DPT AGEN - BOARD ON TARIFFS &amp; TRADE</v>
          </cell>
        </row>
        <row r="717">
          <cell r="Q717" t="str">
            <v>Non-exchange Revenue:  Transfers and Subsidies - Capital:  Allocations In-kind - Departmental Agencies and Accounts:  National Departmental Agencies - Boxing South Africa</v>
          </cell>
          <cell r="R717" t="str">
            <v>1</v>
          </cell>
          <cell r="S717" t="str">
            <v>18</v>
          </cell>
          <cell r="T717" t="str">
            <v>413</v>
          </cell>
          <cell r="U717" t="str">
            <v>0</v>
          </cell>
          <cell r="V717" t="str">
            <v>NAT DPT AGEN - BOXING SOUTH AFRICA</v>
          </cell>
        </row>
        <row r="718">
          <cell r="Q718" t="str">
            <v>Non-exchange Revenue:  Transfers and Subsidies - Capital:  Allocations In-kind - Departmental Agencies and Accounts:  National Departmental Agencies - Breede River Catchment Management Agency</v>
          </cell>
          <cell r="R718" t="str">
            <v>1</v>
          </cell>
          <cell r="S718" t="str">
            <v>18</v>
          </cell>
          <cell r="T718" t="str">
            <v>414</v>
          </cell>
          <cell r="U718" t="str">
            <v>0</v>
          </cell>
          <cell r="V718" t="str">
            <v xml:space="preserve">NAT DPT AGEN - BREEDE RIVER CATCH MAN </v>
          </cell>
        </row>
        <row r="719">
          <cell r="Q719" t="str">
            <v>Non-exchange Revenue:  Transfers and Subsidies - Capital:  Allocations In-kind - Departmental Agencies and Accounts:  National Departmental Agencies - Business Arts of South Africa Johannesburg</v>
          </cell>
          <cell r="R719" t="str">
            <v>1</v>
          </cell>
          <cell r="S719" t="str">
            <v>18</v>
          </cell>
          <cell r="T719" t="str">
            <v>415</v>
          </cell>
          <cell r="U719" t="str">
            <v>0</v>
          </cell>
          <cell r="V719" t="str">
            <v>NAT DPT AGEN - BUSINESS ARTS OF SA JHB</v>
          </cell>
        </row>
        <row r="720">
          <cell r="Q720" t="str">
            <v>Non-exchange Revenue:  Transfers and Subsidies - Capital:  Allocations In-kind - Departmental Agencies and Accounts:  National Departmental Agencies - Cape Medical Depot Augmentation</v>
          </cell>
          <cell r="R720" t="str">
            <v>1</v>
          </cell>
          <cell r="S720" t="str">
            <v>18</v>
          </cell>
          <cell r="T720" t="str">
            <v>416</v>
          </cell>
          <cell r="U720" t="str">
            <v>0</v>
          </cell>
          <cell r="V720" t="str">
            <v>NAT DPT AGEN - CAPE MED DEPOT AUGMENTAT</v>
          </cell>
        </row>
        <row r="721">
          <cell r="Q721" t="str">
            <v>Non-exchange Revenue:  Transfers and Subsidies - Capital:  Allocations In-kind - Departmental Agencies and Accounts:  National Departmental Agencies - Castle Control Board</v>
          </cell>
          <cell r="R721" t="str">
            <v>1</v>
          </cell>
          <cell r="S721" t="str">
            <v>18</v>
          </cell>
          <cell r="T721" t="str">
            <v>417</v>
          </cell>
          <cell r="U721" t="str">
            <v>0</v>
          </cell>
          <cell r="V721" t="str">
            <v>NAT DPT AGEN - CASTLE CONTROL BOARD</v>
          </cell>
        </row>
        <row r="722">
          <cell r="Q722" t="str">
            <v>Non-exchange Revenue:  Transfers and Subsidies - Capital:  Allocations In-kind - Departmental Agencies and Accounts:  National Departmental Agencies - Cedara Agricultural College</v>
          </cell>
          <cell r="R722" t="str">
            <v>1</v>
          </cell>
          <cell r="S722" t="str">
            <v>18</v>
          </cell>
          <cell r="T722" t="str">
            <v>418</v>
          </cell>
          <cell r="U722" t="str">
            <v>0</v>
          </cell>
          <cell r="V722" t="str">
            <v>NAT DPT AGEN - CEDARA AGRICUL COLLEGE</v>
          </cell>
        </row>
        <row r="723">
          <cell r="Q723" t="str">
            <v>Non-exchange Revenue:  Transfers and Subsidies - Capital:  Allocations In-kind - Departmental Agencies and Accounts:  National Departmental Agencies - Chemical Industry SETA</v>
          </cell>
          <cell r="R723" t="str">
            <v>1</v>
          </cell>
          <cell r="S723" t="str">
            <v>18</v>
          </cell>
          <cell r="T723" t="str">
            <v>419</v>
          </cell>
          <cell r="U723" t="str">
            <v>0</v>
          </cell>
          <cell r="V723" t="str">
            <v>NAT DPT AGEN - CHEMICAL INDUSTRY SETA</v>
          </cell>
        </row>
        <row r="724">
          <cell r="Q724" t="str">
            <v>Non-exchange Revenue:  Transfers and Subsidies - Capital:  Allocations In-kind - Departmental Agencies and Accounts:  National Departmental Agencies - Clothing, Textile, Footwear and Leather SETA</v>
          </cell>
          <cell r="R724" t="str">
            <v>1</v>
          </cell>
          <cell r="S724" t="str">
            <v>18</v>
          </cell>
          <cell r="T724" t="str">
            <v>420</v>
          </cell>
          <cell r="U724" t="str">
            <v>0</v>
          </cell>
          <cell r="V724" t="str">
            <v>NAT DPT AGEN - CLOT TEX FOOT &amp; LEAT SETA</v>
          </cell>
        </row>
        <row r="725">
          <cell r="Q725" t="str">
            <v>Non-exchange Revenue:  Transfers and Subsidies - Capital:  Allocations In-kind - Departmental Agencies and Accounts:  National Departmental Agencies - Commissioner Conciliation, Mediation and Arbitration</v>
          </cell>
          <cell r="R725" t="str">
            <v>1</v>
          </cell>
          <cell r="S725" t="str">
            <v>18</v>
          </cell>
          <cell r="T725" t="str">
            <v>421</v>
          </cell>
          <cell r="U725" t="str">
            <v>0</v>
          </cell>
          <cell r="V725" t="str">
            <v>NAT DPT AGEN - COM RECONCIL MED &amp; ARBITR</v>
          </cell>
        </row>
        <row r="726">
          <cell r="Q726" t="str">
            <v xml:space="preserve">Non-exchange Revenue:  Transfers and Subsidies - Capital:  Allocations In-kind - Departmental Agencies and Accounts:  National Departmental Agencies - Community Promotion and Protection of Rights </v>
          </cell>
          <cell r="R726" t="str">
            <v>1</v>
          </cell>
          <cell r="S726" t="str">
            <v>18</v>
          </cell>
          <cell r="T726" t="str">
            <v>422</v>
          </cell>
          <cell r="U726" t="str">
            <v>0</v>
          </cell>
          <cell r="V726" t="str">
            <v>NAT DPT AGEN - COM PROM &amp; PROT OF RIGHTS</v>
          </cell>
        </row>
        <row r="727">
          <cell r="Q727" t="str">
            <v>Non-exchange Revenue:  Transfers and Subsidies - Capital:  Allocations In-kind - Departmental Agencies and Accounts:  National Departmental Agencies - Commission Gender Equality</v>
          </cell>
          <cell r="R727" t="str">
            <v>1</v>
          </cell>
          <cell r="S727" t="str">
            <v>18</v>
          </cell>
          <cell r="T727" t="str">
            <v>423</v>
          </cell>
          <cell r="U727" t="str">
            <v>0</v>
          </cell>
          <cell r="V727" t="str">
            <v>NAT DPT AGEN - COMMIS GENDER EQUALITY</v>
          </cell>
        </row>
        <row r="728">
          <cell r="Q728" t="str">
            <v>Non-exchange Revenue:  Transfers and Subsidies - Capital:  Allocations In-kind - Departmental Agencies and Accounts:  National Departmental Agencies - Companies and Intellectual Property Commission</v>
          </cell>
          <cell r="R728" t="str">
            <v>1</v>
          </cell>
          <cell r="S728" t="str">
            <v>18</v>
          </cell>
          <cell r="T728" t="str">
            <v>424</v>
          </cell>
          <cell r="U728" t="str">
            <v>0</v>
          </cell>
          <cell r="V728" t="str">
            <v>NAT DPT AGEN - COMPA &amp; INTELLE PROP COMM</v>
          </cell>
        </row>
        <row r="729">
          <cell r="Q729" t="str">
            <v>Non-exchange Revenue:  Transfers and Subsidies - Capital:  Allocations In-kind - Departmental Agencies and Accounts:  National Departmental Agencies - Compensation Fund Including Reserve Fund</v>
          </cell>
          <cell r="R729" t="str">
            <v>1</v>
          </cell>
          <cell r="S729" t="str">
            <v>18</v>
          </cell>
          <cell r="T729" t="str">
            <v>425</v>
          </cell>
          <cell r="U729" t="str">
            <v>0</v>
          </cell>
          <cell r="V729" t="str">
            <v>NAT DPT AGEN - COMPEN FUND INC RESV FUND</v>
          </cell>
        </row>
        <row r="730">
          <cell r="Q730" t="str">
            <v>Non-exchange Revenue:  Transfers and Subsidies - Capital:  Allocations In-kind - Departmental Agencies and Accounts:  National Departmental Agencies - Competition Board</v>
          </cell>
          <cell r="R730" t="str">
            <v>1</v>
          </cell>
          <cell r="S730" t="str">
            <v>18</v>
          </cell>
          <cell r="T730" t="str">
            <v>426</v>
          </cell>
          <cell r="U730" t="str">
            <v>0</v>
          </cell>
          <cell r="V730" t="str">
            <v>NAT DPT AGEN - COMPETITION BOARD</v>
          </cell>
        </row>
        <row r="731">
          <cell r="Q731" t="str">
            <v>Non-exchange Revenue:  Transfers and Subsidies - Capital:  Allocations In-kind - Departmental Agencies and Accounts:  National Departmental Agencies - Competition Commission</v>
          </cell>
          <cell r="R731" t="str">
            <v>1</v>
          </cell>
          <cell r="S731" t="str">
            <v>18</v>
          </cell>
          <cell r="T731" t="str">
            <v>427</v>
          </cell>
          <cell r="U731" t="str">
            <v>0</v>
          </cell>
          <cell r="V731" t="str">
            <v>NAT DPT AGEN - COMPETITION COMMISSION</v>
          </cell>
        </row>
        <row r="732">
          <cell r="Q732" t="str">
            <v>Non-exchange Revenue:  Transfers and Subsidies - Capital:  Allocations In-kind - Departmental Agencies and Accounts:  National Departmental Agencies - Competition Tribunal</v>
          </cell>
          <cell r="R732" t="str">
            <v>1</v>
          </cell>
          <cell r="S732" t="str">
            <v>18</v>
          </cell>
          <cell r="T732" t="str">
            <v>428</v>
          </cell>
          <cell r="U732" t="str">
            <v>0</v>
          </cell>
          <cell r="V732" t="str">
            <v>NAT DPT AGEN - COMPETITION TRIBUNAL</v>
          </cell>
        </row>
        <row r="733">
          <cell r="Q733" t="str">
            <v>Non-exchange Revenue:  Transfers and Subsidies - Capital:  Allocations In-kind - Departmental Agencies and Accounts:  National Departmental Agencies - Construction Industry Development Board</v>
          </cell>
          <cell r="R733" t="str">
            <v>1</v>
          </cell>
          <cell r="S733" t="str">
            <v>18</v>
          </cell>
          <cell r="T733" t="str">
            <v>429</v>
          </cell>
          <cell r="U733" t="str">
            <v>0</v>
          </cell>
          <cell r="V733" t="str">
            <v>NAT DPT AGEN -  CONSTRUCT IND DEV BOARD</v>
          </cell>
        </row>
        <row r="734">
          <cell r="Q734" t="str">
            <v>Non-exchange Revenue:  Transfers and Subsidies - Capital:  Allocations In-kind - Departmental Agencies and Accounts:  National Departmental Agencies - Construction SETA</v>
          </cell>
          <cell r="R734" t="str">
            <v>1</v>
          </cell>
          <cell r="S734" t="str">
            <v>18</v>
          </cell>
          <cell r="T734" t="str">
            <v>430</v>
          </cell>
          <cell r="U734" t="str">
            <v>0</v>
          </cell>
          <cell r="V734" t="str">
            <v>NAT DPT AGEN - CONSTRUCTION SETA</v>
          </cell>
        </row>
        <row r="735">
          <cell r="Q735" t="str">
            <v>Non-exchange Revenue:  Transfers and Subsidies - Capital:  Allocations In-kind - Departmental Agencies and Accounts:  National Departmental Agencies - Co-Op Banking  Development Agency (CBDA)</v>
          </cell>
          <cell r="R735" t="str">
            <v>1</v>
          </cell>
          <cell r="S735" t="str">
            <v>18</v>
          </cell>
          <cell r="T735" t="str">
            <v>431</v>
          </cell>
          <cell r="U735" t="str">
            <v>0</v>
          </cell>
          <cell r="V735" t="str">
            <v>NAT DPT AGEN - CO-OP BANKING  DEV AGENCY</v>
          </cell>
        </row>
        <row r="736">
          <cell r="Q736" t="str">
            <v>Non-exchange Revenue:  Transfers and Subsidies - Capital:  Allocations In-kind - Departmental Agencies and Accounts:  National Departmental Agencies - Council for Geosciences</v>
          </cell>
          <cell r="R736" t="str">
            <v>1</v>
          </cell>
          <cell r="S736" t="str">
            <v>18</v>
          </cell>
          <cell r="T736" t="str">
            <v>432</v>
          </cell>
          <cell r="U736" t="str">
            <v>0</v>
          </cell>
          <cell r="V736" t="str">
            <v>NAT DPT AGEN - COUNCIL FOR GEOSCIENCES</v>
          </cell>
        </row>
        <row r="737">
          <cell r="Q737" t="str">
            <v>Non-exchange Revenue:  Transfers and Subsidies - Capital:  Allocations In-kind - Departmental Agencies and Accounts:  National Departmental Agencies - Council for Medical Schemes</v>
          </cell>
          <cell r="R737" t="str">
            <v>1</v>
          </cell>
          <cell r="S737" t="str">
            <v>18</v>
          </cell>
          <cell r="T737" t="str">
            <v>433</v>
          </cell>
          <cell r="U737" t="str">
            <v>0</v>
          </cell>
          <cell r="V737" t="str">
            <v>NAT DPT AGEN - COUNCIL FOR MEDICAL SCH</v>
          </cell>
        </row>
        <row r="738">
          <cell r="Q738" t="str">
            <v>Non-exchange Revenue:  Transfers and Subsidies - Capital:  Allocations In-kind - Departmental Agencies and Accounts:  National Departmental Agencies - Council for Nuclear Safety</v>
          </cell>
          <cell r="R738" t="str">
            <v>1</v>
          </cell>
          <cell r="S738" t="str">
            <v>18</v>
          </cell>
          <cell r="T738" t="str">
            <v>434</v>
          </cell>
          <cell r="U738" t="str">
            <v>0</v>
          </cell>
          <cell r="V738" t="str">
            <v>NAT DPT AGEN - COUNCIL NUCLEAR SAFETY</v>
          </cell>
        </row>
        <row r="739">
          <cell r="Q739" t="str">
            <v>Non-exchange Revenue:  Transfers and Subsidies - Capital:  Allocations In-kind - Departmental Agencies and Accounts:  National Departmental Agencies - Council for Scientific and Industrial Research</v>
          </cell>
          <cell r="R739" t="str">
            <v>1</v>
          </cell>
          <cell r="S739" t="str">
            <v>18</v>
          </cell>
          <cell r="T739" t="str">
            <v>435</v>
          </cell>
          <cell r="U739" t="str">
            <v>0</v>
          </cell>
          <cell r="V739" t="str">
            <v>NAT DPT AGEN - COUN SCIENT &amp; INDUST RESE</v>
          </cell>
        </row>
        <row r="740">
          <cell r="Q740" t="str">
            <v>Non-exchange Revenue:  Transfers and Subsidies - Capital:  Allocations In-kind - Departmental Agencies and Accounts:  National Departmental Agencies - Council for the Built Environment (CBE)</v>
          </cell>
          <cell r="R740" t="str">
            <v>1</v>
          </cell>
          <cell r="S740" t="str">
            <v>18</v>
          </cell>
          <cell r="T740" t="str">
            <v>436</v>
          </cell>
          <cell r="U740" t="str">
            <v>0</v>
          </cell>
          <cell r="V740" t="str">
            <v>NAT DPT AGEN -  COUNCIL BUILT ENVIRON</v>
          </cell>
        </row>
        <row r="741">
          <cell r="Q741" t="str">
            <v>Non-exchange Revenue:  Transfers and Subsidies - Capital:  Allocations In-kind - Departmental Agencies and Accounts:  National Departmental Agencies - Council on Higher Education</v>
          </cell>
          <cell r="R741" t="str">
            <v>1</v>
          </cell>
          <cell r="S741" t="str">
            <v>18</v>
          </cell>
          <cell r="T741" t="str">
            <v>437</v>
          </cell>
          <cell r="U741" t="str">
            <v>0</v>
          </cell>
          <cell r="V741" t="str">
            <v>NAT DPT AGEN - COUN ON HIGHER EDUCATION</v>
          </cell>
        </row>
        <row r="742">
          <cell r="Q742" t="str">
            <v>Non-exchange Revenue:  Transfers and Subsidies - Capital:  Allocations In-kind - Departmental Agencies and Accounts:  National Departmental Agencies - Cross-Border Road Transport Agency</v>
          </cell>
          <cell r="R742" t="str">
            <v>1</v>
          </cell>
          <cell r="S742" t="str">
            <v>18</v>
          </cell>
          <cell r="T742" t="str">
            <v>438</v>
          </cell>
          <cell r="U742" t="str">
            <v>0</v>
          </cell>
          <cell r="V742" t="str">
            <v>NAT DPT AGEN - CROSS-BORDER ROAD TRP AGE</v>
          </cell>
        </row>
        <row r="743">
          <cell r="Q743" t="str">
            <v>Non-exchange Revenue:  Transfers and Subsidies - Capital:  Allocations In-kind - Departmental Agencies and Accounts:  National Departmental Agencies - Diabo</v>
          </cell>
          <cell r="R743" t="str">
            <v>1</v>
          </cell>
          <cell r="S743" t="str">
            <v>18</v>
          </cell>
          <cell r="T743" t="str">
            <v>439</v>
          </cell>
          <cell r="U743" t="str">
            <v>0</v>
          </cell>
          <cell r="V743" t="str">
            <v>NAT DPT AGEN - DIABO</v>
          </cell>
        </row>
        <row r="744">
          <cell r="Q744" t="str">
            <v>Non-exchange Revenue:  Transfers and Subsidies - Capital:  Allocations In-kind - Departmental Agencies and Accounts:  National Departmental Agencies - Ditsong:  Museums of South Africa</v>
          </cell>
          <cell r="R744" t="str">
            <v>1</v>
          </cell>
          <cell r="S744" t="str">
            <v>18</v>
          </cell>
          <cell r="T744" t="str">
            <v>440</v>
          </cell>
          <cell r="U744" t="str">
            <v>0</v>
          </cell>
          <cell r="V744" t="str">
            <v>NAT DPT AGEN - DITSONG MUSEUMS OF SA</v>
          </cell>
        </row>
        <row r="745">
          <cell r="Q745" t="str">
            <v>Non-exchange Revenue:  Transfers and Subsidies - Capital:  Allocations In-kind - Departmental Agencies and Accounts:  National Departmental Agencies - Education and Labour Relation Council</v>
          </cell>
          <cell r="R745" t="str">
            <v>1</v>
          </cell>
          <cell r="S745" t="str">
            <v>18</v>
          </cell>
          <cell r="T745" t="str">
            <v>441</v>
          </cell>
          <cell r="U745" t="str">
            <v>0</v>
          </cell>
          <cell r="V745" t="str">
            <v>NAT DPT AGEN - EDUC &amp; LABOUR RELAT COUN</v>
          </cell>
        </row>
        <row r="746">
          <cell r="Q746" t="str">
            <v>Non-exchange Revenue:  Transfers and Subsidies - Capital:  Allocations In-kind - Departmental Agencies and Accounts:  National Departmental Agencies - Glen Agricultural College</v>
          </cell>
          <cell r="R746" t="str">
            <v>1</v>
          </cell>
          <cell r="S746" t="str">
            <v>18</v>
          </cell>
          <cell r="T746" t="str">
            <v>442</v>
          </cell>
          <cell r="U746" t="str">
            <v>0</v>
          </cell>
          <cell r="V746" t="str">
            <v>NAT DPT AGEN - GLEN AGRICULTURAL COLLEGE</v>
          </cell>
        </row>
        <row r="747">
          <cell r="Q747" t="str">
            <v>Non-exchange Revenue:  Transfers and Subsidies - Capital:  Allocations In-kind - Departmental Agencies and Accounts:  National Departmental Agencies - Fort Cox Agricultural College</v>
          </cell>
          <cell r="R747" t="str">
            <v>1</v>
          </cell>
          <cell r="S747" t="str">
            <v>18</v>
          </cell>
          <cell r="T747" t="str">
            <v>443</v>
          </cell>
          <cell r="U747" t="str">
            <v>0</v>
          </cell>
          <cell r="V747" t="str">
            <v>NAT DPT AGEN - FORT COX AGRICUL COLLEGE</v>
          </cell>
        </row>
        <row r="748">
          <cell r="Q748" t="str">
            <v>Non-exchange Revenue:  Transfers and Subsidies - Capital:  Allocations In-kind - Departmental Agencies and Accounts:  National Departmental Agencies - Lowveld Agricultural College</v>
          </cell>
          <cell r="R748" t="str">
            <v>1</v>
          </cell>
          <cell r="S748" t="str">
            <v>18</v>
          </cell>
          <cell r="T748" t="str">
            <v>444</v>
          </cell>
          <cell r="U748" t="str">
            <v>0</v>
          </cell>
          <cell r="V748" t="str">
            <v>NAT DPT AGEN - LOWVELD AGRICUL COLLEGE</v>
          </cell>
        </row>
        <row r="749">
          <cell r="Q749" t="str">
            <v>Non-exchange Revenue:  Transfers and Subsidies - Capital:  Allocations In-kind - Departmental Agencies and Accounts:  National Departmental Agencies - Madzivhandila Agricultural College</v>
          </cell>
          <cell r="R749" t="str">
            <v>1</v>
          </cell>
          <cell r="S749" t="str">
            <v>18</v>
          </cell>
          <cell r="T749" t="str">
            <v>445</v>
          </cell>
          <cell r="U749" t="str">
            <v>0</v>
          </cell>
          <cell r="V749" t="str">
            <v>NAT DPT AGEN -  MADZIVHANDILA AGRI COLL</v>
          </cell>
        </row>
        <row r="750">
          <cell r="Q750" t="str">
            <v>Non-exchange Revenue:  Transfers and Subsidies - Capital:  Allocations In-kind - Departmental Agencies and Accounts:  National Departmental Agencies - Potchefstroom Agricultural College</v>
          </cell>
          <cell r="R750" t="str">
            <v>1</v>
          </cell>
          <cell r="S750" t="str">
            <v>18</v>
          </cell>
          <cell r="T750" t="str">
            <v>446</v>
          </cell>
          <cell r="U750" t="str">
            <v>0</v>
          </cell>
          <cell r="V750" t="str">
            <v>NAT DPT AGEN - POTCH AGRICUL COLLEGE</v>
          </cell>
        </row>
        <row r="751">
          <cell r="Q751" t="str">
            <v>Non-exchange Revenue:  Transfers and Subsidies - Capital:  Allocations In-kind - Departmental Agencies and Accounts:  National Departmental Agencies - Education, Training and Development Practices SETA</v>
          </cell>
          <cell r="R751" t="str">
            <v>1</v>
          </cell>
          <cell r="S751" t="str">
            <v>18</v>
          </cell>
          <cell r="T751" t="str">
            <v>447</v>
          </cell>
          <cell r="U751" t="str">
            <v>0</v>
          </cell>
          <cell r="V751" t="str">
            <v>NAT DPT AGEN - TRAIN &amp; DEVEL PRAC SETA</v>
          </cell>
        </row>
        <row r="752">
          <cell r="Q752" t="str">
            <v>Non-exchange Revenue:  Transfers and Subsidies - Capital:  Allocations In-kind - Departmental Agencies and Accounts:  National Departmental Agencies - Electricity Distribution Industry Holdings</v>
          </cell>
          <cell r="R752" t="str">
            <v>1</v>
          </cell>
          <cell r="S752" t="str">
            <v>18</v>
          </cell>
          <cell r="T752" t="str">
            <v>448</v>
          </cell>
          <cell r="U752" t="str">
            <v>0</v>
          </cell>
          <cell r="V752" t="str">
            <v>NAT DPT AGEN - ELE DISTRIB INDUSTRY HOLD</v>
          </cell>
        </row>
        <row r="753">
          <cell r="Q753" t="str">
            <v>Non-exchange Revenue:  Transfers and Subsidies - Capital:  Allocations In-kind - Departmental Agencies and Accounts:  National Departmental Agencies - Electricity Communications Sec (Pty)Ltd</v>
          </cell>
          <cell r="R753" t="str">
            <v>1</v>
          </cell>
          <cell r="S753" t="str">
            <v>18</v>
          </cell>
          <cell r="T753" t="str">
            <v>449</v>
          </cell>
          <cell r="U753" t="str">
            <v>0</v>
          </cell>
          <cell r="V753" t="str">
            <v>NAT DPT AGEN - ELE COMMUNIC SEC (PTY)LTD</v>
          </cell>
        </row>
        <row r="754">
          <cell r="Q754" t="str">
            <v>Non-exchange Revenue:  Transfers and Subsidies - Capital:  Allocations In-kind - Departmental Agencies and Accounts:  National Departmental Agencies - Elsenburg Agricultural College</v>
          </cell>
          <cell r="R754" t="str">
            <v>1</v>
          </cell>
          <cell r="S754" t="str">
            <v>18</v>
          </cell>
          <cell r="T754" t="str">
            <v>450</v>
          </cell>
          <cell r="U754" t="str">
            <v>0</v>
          </cell>
          <cell r="V754" t="str">
            <v>NAT DPT AGEN - ELSENBURG AGRICUL COLLEGE</v>
          </cell>
        </row>
        <row r="755">
          <cell r="Q755" t="str">
            <v>Non-exchange Revenue:  Transfers and Subsidies - Capital:  Allocations In-kind - Departmental Agencies and Accounts:  National Departmental Agencies - Employments Condition Commission</v>
          </cell>
          <cell r="R755" t="str">
            <v>1</v>
          </cell>
          <cell r="S755" t="str">
            <v>18</v>
          </cell>
          <cell r="T755" t="str">
            <v>451</v>
          </cell>
          <cell r="U755" t="str">
            <v>0</v>
          </cell>
          <cell r="V755" t="str">
            <v>NAT DPT AGEN - EMPLOY CONDITION COMMIS</v>
          </cell>
        </row>
        <row r="756">
          <cell r="Q756" t="str">
            <v>Non-exchange Revenue:  Transfers and Subsidies - Capital:  Allocations In-kind - Departmental Agencies and Accounts:  National Departmental Agencies - Energy Sector SETA</v>
          </cell>
          <cell r="R756" t="str">
            <v>1</v>
          </cell>
          <cell r="S756" t="str">
            <v>18</v>
          </cell>
          <cell r="T756" t="str">
            <v>452</v>
          </cell>
          <cell r="U756" t="str">
            <v>0</v>
          </cell>
          <cell r="V756" t="str">
            <v>NAT DPT AGEN - ENERGY SECTOR SETA</v>
          </cell>
        </row>
        <row r="757">
          <cell r="Q757" t="str">
            <v>Non-exchange Revenue:  Transfers and Subsidies - Capital:  Allocations In-kind - Departmental Agencies and Accounts:  National Departmental Agencies - Engelenburg House Art Collection Pretoria</v>
          </cell>
          <cell r="R757" t="str">
            <v>1</v>
          </cell>
          <cell r="S757" t="str">
            <v>18</v>
          </cell>
          <cell r="T757" t="str">
            <v>453</v>
          </cell>
          <cell r="U757" t="str">
            <v>0</v>
          </cell>
          <cell r="V757" t="str">
            <v>NAT DPT AGEN - ENGELENBURG HOUSE ART PTA</v>
          </cell>
        </row>
        <row r="758">
          <cell r="Q758" t="str">
            <v>Non-exchange Revenue:  Transfers and Subsidies - Capital:  Allocations In-kind - Departmental Agencies and Accounts:  National Departmental Agencies - Environmental Commissioner</v>
          </cell>
          <cell r="R758" t="str">
            <v>1</v>
          </cell>
          <cell r="S758" t="str">
            <v>18</v>
          </cell>
          <cell r="T758" t="str">
            <v>454</v>
          </cell>
          <cell r="U758" t="str">
            <v>0</v>
          </cell>
          <cell r="V758" t="str">
            <v>NAT DPT AGEN - ENVIRONMENTAL COMMISSION</v>
          </cell>
        </row>
        <row r="759">
          <cell r="Q759" t="str">
            <v>Non-exchange Revenue:  Transfers and Subsidies - Capital:  Allocations In-kind - Departmental Agencies and Accounts:  National Departmental Agencies - Equipment Trading Account</v>
          </cell>
          <cell r="R759" t="str">
            <v>1</v>
          </cell>
          <cell r="S759" t="str">
            <v>18</v>
          </cell>
          <cell r="T759" t="str">
            <v>455</v>
          </cell>
          <cell r="U759" t="str">
            <v>0</v>
          </cell>
          <cell r="V759" t="str">
            <v>NAT DPT AGEN - EQUIPMENT TRADING ACCOUNT</v>
          </cell>
        </row>
        <row r="760">
          <cell r="Q760" t="str">
            <v>Non-exchange Revenue:  Transfers and Subsidies - Capital:  Allocations In-kind - Departmental Agencies and Accounts:  National Departmental Agencies - Estate Agency Affairs Board</v>
          </cell>
          <cell r="R760" t="str">
            <v>1</v>
          </cell>
          <cell r="S760" t="str">
            <v>18</v>
          </cell>
          <cell r="T760" t="str">
            <v>456</v>
          </cell>
          <cell r="U760" t="str">
            <v>0</v>
          </cell>
          <cell r="V760" t="str">
            <v>NAT DPT AGEN - ESTATE AGENCY AFFAI BOARD</v>
          </cell>
        </row>
        <row r="761">
          <cell r="Q761" t="str">
            <v>Non-exchange Revenue:  Transfers and Subsidies - Capital:  Allocations In-kind - Departmental Agencies and Accounts:  National Departmental Agencies - Film and Publication Board</v>
          </cell>
          <cell r="R761" t="str">
            <v>1</v>
          </cell>
          <cell r="S761" t="str">
            <v>18</v>
          </cell>
          <cell r="T761" t="str">
            <v>457</v>
          </cell>
          <cell r="U761" t="str">
            <v>0</v>
          </cell>
          <cell r="V761" t="str">
            <v>NAT DPT AGEN - FILM &amp; PUBLICAT BOARD</v>
          </cell>
        </row>
        <row r="762">
          <cell r="Q762" t="str">
            <v>Non-exchange Revenue:  Transfers and Subsidies - Capital:  Allocations In-kind - Departmental Agencies and Accounts:  National Departmental Agencies - Financial Intelligence Centre</v>
          </cell>
          <cell r="R762" t="str">
            <v>1</v>
          </cell>
          <cell r="S762" t="str">
            <v>18</v>
          </cell>
          <cell r="T762" t="str">
            <v>458</v>
          </cell>
          <cell r="U762" t="str">
            <v>0</v>
          </cell>
          <cell r="V762" t="str">
            <v>NAT DPT AGEN - FIN INTELLIGENCE CENTRE</v>
          </cell>
        </row>
        <row r="763">
          <cell r="Q763" t="str">
            <v>Non-exchange Revenue:  Transfers and Subsidies - Capital:  Allocations In-kind - Departmental Agencies and Accounts:  National Departmental Agencies - Financial Service Board</v>
          </cell>
          <cell r="R763" t="str">
            <v>1</v>
          </cell>
          <cell r="S763" t="str">
            <v>18</v>
          </cell>
          <cell r="T763" t="str">
            <v>459</v>
          </cell>
          <cell r="U763" t="str">
            <v>0</v>
          </cell>
          <cell r="V763" t="str">
            <v>NAT DPT AGEN - FINANCIAL SERVICE BOARD</v>
          </cell>
        </row>
        <row r="764">
          <cell r="Q764" t="str">
            <v>Non-exchange Revenue:  Transfers and Subsidies - Capital:  Allocations In-kind - Departmental Agencies and Accounts:  National Departmental Agencies - Financial, Accounting, Management, Consulting and Other Financial Services SETA</v>
          </cell>
          <cell r="R764" t="str">
            <v>1</v>
          </cell>
          <cell r="S764" t="str">
            <v>18</v>
          </cell>
          <cell r="T764" t="str">
            <v>460</v>
          </cell>
          <cell r="U764" t="str">
            <v>0</v>
          </cell>
          <cell r="V764" t="str">
            <v>NAT DPT AGEN - OTH FINANC SERVICES SETA</v>
          </cell>
        </row>
        <row r="765">
          <cell r="Q765" t="str">
            <v>Non-exchange Revenue:  Transfers and Subsidies - Capital:  Allocations In-kind - Departmental Agencies and Accounts:  National Departmental Agencies - The Financial and Fiscal Commission</v>
          </cell>
          <cell r="R765" t="str">
            <v>1</v>
          </cell>
          <cell r="S765" t="str">
            <v>18</v>
          </cell>
          <cell r="T765" t="str">
            <v>461</v>
          </cell>
          <cell r="U765" t="str">
            <v>0</v>
          </cell>
          <cell r="V765" t="str">
            <v>NAT DPT AGEN - THE FIN &amp; FISCAL COMMISSI</v>
          </cell>
        </row>
        <row r="766">
          <cell r="Q766" t="str">
            <v>Non-exchange Revenue:  Transfers and Subsidies - Capital:  Allocations In-kind - Departmental Agencies and Accounts:  National Departmental Agencies - Food and Beverage Manufacturing Industry SETA</v>
          </cell>
          <cell r="R766" t="str">
            <v>1</v>
          </cell>
          <cell r="S766" t="str">
            <v>18</v>
          </cell>
          <cell r="T766" t="str">
            <v>462</v>
          </cell>
          <cell r="U766" t="str">
            <v>0</v>
          </cell>
          <cell r="V766" t="str">
            <v>NAT DPT AGEN - FOOD &amp; BEV MANUF IND SETA</v>
          </cell>
        </row>
        <row r="767">
          <cell r="Q767" t="str">
            <v>Non-exchange Revenue:  Transfers and Subsidies - Capital:  Allocations In-kind - Departmental Agencies and Accounts:  National Departmental Agencies - Forest Industries SETA</v>
          </cell>
          <cell r="R767" t="str">
            <v>1</v>
          </cell>
          <cell r="S767" t="str">
            <v>18</v>
          </cell>
          <cell r="T767" t="str">
            <v>463</v>
          </cell>
          <cell r="U767" t="str">
            <v>0</v>
          </cell>
          <cell r="V767" t="str">
            <v>NAT DPT AGEN - FOREST INDUSTRIES SETA</v>
          </cell>
        </row>
        <row r="768">
          <cell r="Q768" t="str">
            <v>Non-exchange Revenue:  Transfers and Subsidies - Capital:  Allocations In-kind - Departmental Agencies and Accounts:  National Departmental Agencies - Freedom Park Trust</v>
          </cell>
          <cell r="R768" t="str">
            <v>1</v>
          </cell>
          <cell r="S768" t="str">
            <v>18</v>
          </cell>
          <cell r="T768" t="str">
            <v>464</v>
          </cell>
          <cell r="U768" t="str">
            <v>0</v>
          </cell>
          <cell r="V768" t="str">
            <v>NAT DPT AGEN - FREEDOM PARK TRUST</v>
          </cell>
        </row>
        <row r="769">
          <cell r="Q769" t="str">
            <v>Non-exchange Revenue:  Transfers and Subsidies - Capital:  Allocations In-kind - Departmental Agencies and Accounts:  National Departmental Agencies - Gadi Agricultural College</v>
          </cell>
          <cell r="R769" t="str">
            <v>1</v>
          </cell>
          <cell r="S769" t="str">
            <v>18</v>
          </cell>
          <cell r="T769" t="str">
            <v>465</v>
          </cell>
          <cell r="U769" t="str">
            <v>0</v>
          </cell>
          <cell r="V769" t="str">
            <v>NAT DPT AGEN - GADI AGRICUL COLLEGE</v>
          </cell>
        </row>
        <row r="770">
          <cell r="Q770" t="str">
            <v>Non-exchange Revenue:  Transfers and Subsidies - Capital:  Allocations In-kind - Departmental Agencies and Accounts:  National Departmental Agencies - Gauteng Orchestra</v>
          </cell>
          <cell r="R770" t="str">
            <v>1</v>
          </cell>
          <cell r="S770" t="str">
            <v>18</v>
          </cell>
          <cell r="T770" t="str">
            <v>466</v>
          </cell>
          <cell r="U770" t="str">
            <v>0</v>
          </cell>
          <cell r="V770" t="str">
            <v>NAT DPT AGEN - GAUTENG ORCHESTRA</v>
          </cell>
        </row>
        <row r="771">
          <cell r="Q771" t="str">
            <v>Non-exchange Revenue:  Transfers and Subsidies - Capital:  Allocations In-kind - Departmental Agencies and Accounts:  National Departmental Agencies - Godisa Trust</v>
          </cell>
          <cell r="R771" t="str">
            <v>1</v>
          </cell>
          <cell r="S771" t="str">
            <v>18</v>
          </cell>
          <cell r="T771" t="str">
            <v>467</v>
          </cell>
          <cell r="U771" t="str">
            <v>0</v>
          </cell>
          <cell r="V771" t="str">
            <v>NAT DPT AGEN - GODISA TRUST</v>
          </cell>
        </row>
        <row r="772">
          <cell r="Q772" t="str">
            <v>Non-exchange Revenue:  Transfers and Subsidies - Capital:  Allocations In-kind - Departmental Agencies and Accounts:  National Departmental Agencies - Government Printing Works</v>
          </cell>
          <cell r="R772" t="str">
            <v>1</v>
          </cell>
          <cell r="S772" t="str">
            <v>18</v>
          </cell>
          <cell r="T772" t="str">
            <v>468</v>
          </cell>
          <cell r="U772" t="str">
            <v>0</v>
          </cell>
          <cell r="V772" t="str">
            <v>NAT DPT AGEN - GOVER PRINTING WORKS</v>
          </cell>
        </row>
        <row r="773">
          <cell r="Q773" t="str">
            <v>Non-exchange Revenue:  Transfers and Subsidies - Capital:  Allocations In-kind - Departmental Agencies and Accounts:  National Departmental Agencies - Health and Welfare SETA</v>
          </cell>
          <cell r="R773" t="str">
            <v>1</v>
          </cell>
          <cell r="S773" t="str">
            <v>18</v>
          </cell>
          <cell r="T773" t="str">
            <v>469</v>
          </cell>
          <cell r="U773" t="str">
            <v>0</v>
          </cell>
          <cell r="V773" t="str">
            <v>NAT DPT AGEN - HEALTH &amp; WELFARE SETA</v>
          </cell>
        </row>
        <row r="774">
          <cell r="Q774" t="str">
            <v>Non-exchange Revenue:  Transfers and Subsidies - Capital:  Allocations In-kind - Departmental Agencies and Accounts:  National Departmental Agencies - Housing Development Agency</v>
          </cell>
          <cell r="R774" t="str">
            <v>1</v>
          </cell>
          <cell r="S774" t="str">
            <v>18</v>
          </cell>
          <cell r="T774" t="str">
            <v>470</v>
          </cell>
          <cell r="U774" t="str">
            <v>0</v>
          </cell>
          <cell r="V774" t="str">
            <v>NAT DPT AGEN - HOUSING DEVELOP AGENCY</v>
          </cell>
        </row>
        <row r="775">
          <cell r="Q775" t="str">
            <v>Non-exchange Revenue:  Transfers and Subsidies - Capital:  Allocations In-kind - Departmental Agencies and Accounts:  National Departmental Agencies - South Africa Human Rights Commission</v>
          </cell>
          <cell r="R775" t="str">
            <v>1</v>
          </cell>
          <cell r="S775" t="str">
            <v>18</v>
          </cell>
          <cell r="T775" t="str">
            <v>471</v>
          </cell>
          <cell r="U775" t="str">
            <v>0</v>
          </cell>
          <cell r="V775" t="str">
            <v>NAT DPT AGEN - SA HUMAN RIGHTS COMMISSIO</v>
          </cell>
        </row>
        <row r="776">
          <cell r="Q776" t="str">
            <v>Non-exchange Revenue:  Transfers and Subsidies - Capital:  Allocations In-kind - Departmental Agencies and Accounts:  National Departmental Agencies - Human Sciences Research Council (HSRC)</v>
          </cell>
          <cell r="R776" t="str">
            <v>1</v>
          </cell>
          <cell r="S776" t="str">
            <v>18</v>
          </cell>
          <cell r="T776" t="str">
            <v>472</v>
          </cell>
          <cell r="U776" t="str">
            <v>0</v>
          </cell>
          <cell r="V776" t="str">
            <v>NAT DPT AGEN - HUMAN SCIENC RES COUNCIL</v>
          </cell>
        </row>
        <row r="777">
          <cell r="Q777" t="str">
            <v>Non-exchange Revenue:  Transfers and Subsidies - Capital:  Allocations In-kind - Departmental Agencies and Accounts:  National Departmental Agencies - Immigrants Selection Board</v>
          </cell>
          <cell r="R777" t="str">
            <v>1</v>
          </cell>
          <cell r="S777" t="str">
            <v>18</v>
          </cell>
          <cell r="T777" t="str">
            <v>473</v>
          </cell>
          <cell r="U777" t="str">
            <v>0</v>
          </cell>
          <cell r="V777" t="str">
            <v>NAT DPT AGEN - IMMIGRANT SELECTION BOARD</v>
          </cell>
        </row>
        <row r="778">
          <cell r="Q778" t="str">
            <v>Non-exchange Revenue:  Transfers and Subsidies - Capital:  Allocations In-kind - Departmental Agencies and Accounts:  National Departmental Agencies - Independent Communication Authority South Africa</v>
          </cell>
          <cell r="R778" t="str">
            <v>1</v>
          </cell>
          <cell r="S778" t="str">
            <v>18</v>
          </cell>
          <cell r="T778" t="str">
            <v>474</v>
          </cell>
          <cell r="U778" t="str">
            <v>0</v>
          </cell>
          <cell r="V778" t="str">
            <v>NAT DPT AGEN - COMMUNICAT AUTHORITY SA</v>
          </cell>
        </row>
        <row r="779">
          <cell r="Q779" t="str">
            <v>Non-exchange Revenue:  Transfers and Subsidies - Capital:  Allocations In-kind - Departmental Agencies and Accounts:  National Departmental Agencies - Independent Electoral Commission</v>
          </cell>
          <cell r="R779" t="str">
            <v>1</v>
          </cell>
          <cell r="S779" t="str">
            <v>18</v>
          </cell>
          <cell r="T779" t="str">
            <v>475</v>
          </cell>
          <cell r="U779" t="str">
            <v>0</v>
          </cell>
          <cell r="V779" t="str">
            <v>NAT DPT AGEN - INDEPENDENT ELECT COMM</v>
          </cell>
        </row>
        <row r="780">
          <cell r="Q780" t="str">
            <v>Non-exchange Revenue:  Transfers and Subsidies - Capital:  Allocations In-kind - Departmental Agencies and Accounts:  National Departmental Agencies - Independent Port Regulator</v>
          </cell>
          <cell r="R780" t="str">
            <v>1</v>
          </cell>
          <cell r="S780" t="str">
            <v>18</v>
          </cell>
          <cell r="T780" t="str">
            <v>476</v>
          </cell>
          <cell r="U780" t="str">
            <v>0</v>
          </cell>
          <cell r="V780" t="str">
            <v>NAT DPT AGEN - INDEPENDENT PORT REGULAT</v>
          </cell>
        </row>
        <row r="781">
          <cell r="Q781" t="str">
            <v>Non-exchange Revenue:  Transfers and Subsidies - Capital:  Allocations In-kind - Departmental Agencies and Accounts:  National Departmental Agencies - Independent Regulatory Board for Auditors</v>
          </cell>
          <cell r="R781" t="str">
            <v>1</v>
          </cell>
          <cell r="S781" t="str">
            <v>18</v>
          </cell>
          <cell r="T781" t="str">
            <v>477</v>
          </cell>
          <cell r="U781" t="str">
            <v>0</v>
          </cell>
          <cell r="V781" t="str">
            <v>NAT DPT AGEN - INDP REGULA BOARD AUDITOR</v>
          </cell>
        </row>
        <row r="782">
          <cell r="Q782" t="str">
            <v>Non-exchange Revenue:  Transfers and Subsidies - Capital:  Allocations In-kind - Departmental Agencies and Accounts:  National Departmental Agencies - Information System, Electronic and Telecom Technical SETA</v>
          </cell>
          <cell r="R782" t="str">
            <v>1</v>
          </cell>
          <cell r="S782" t="str">
            <v>18</v>
          </cell>
          <cell r="T782" t="str">
            <v>478</v>
          </cell>
          <cell r="U782" t="str">
            <v>0</v>
          </cell>
          <cell r="V782" t="str">
            <v>NAT DPT AGEN - IT/ELECTRO/TELCO TEC SETA</v>
          </cell>
        </row>
        <row r="783">
          <cell r="Q783" t="str">
            <v>Non-exchange Revenue:  Transfers and Subsidies - Capital:  Allocations In-kind - Departmental Agencies and Accounts:  National Departmental Agencies - Ingonyama Trust Board</v>
          </cell>
          <cell r="R783" t="str">
            <v>1</v>
          </cell>
          <cell r="S783" t="str">
            <v>18</v>
          </cell>
          <cell r="T783" t="str">
            <v>479</v>
          </cell>
          <cell r="U783" t="str">
            <v>0</v>
          </cell>
          <cell r="V783" t="str">
            <v>NAT DPT AGEN - INGONYAMA TRUST BOARD</v>
          </cell>
        </row>
        <row r="784">
          <cell r="Q784" t="str">
            <v>Non-exchange Revenue:  Transfers and Subsidies - Capital:  Allocations In-kind - Departmental Agencies and Accounts:  National Departmental Agencies – Institute Public Finance and Accounting</v>
          </cell>
          <cell r="R784" t="str">
            <v>1</v>
          </cell>
          <cell r="S784" t="str">
            <v>18</v>
          </cell>
          <cell r="T784" t="str">
            <v>480</v>
          </cell>
          <cell r="U784" t="str">
            <v>0</v>
          </cell>
          <cell r="V784" t="str">
            <v>NAT DPT AGEN -  INSTITUTE PUB FIN &amp; ACC</v>
          </cell>
        </row>
        <row r="785">
          <cell r="Q785" t="str">
            <v>Non-exchange Revenue:  Transfers and Subsidies - Capital:  Allocations In-kind - Departmental Agencies and Accounts:  National Departmental Agencies - Insurance Sector SETA</v>
          </cell>
          <cell r="R785" t="str">
            <v>1</v>
          </cell>
          <cell r="S785" t="str">
            <v>18</v>
          </cell>
          <cell r="T785" t="str">
            <v>481</v>
          </cell>
          <cell r="U785" t="str">
            <v>0</v>
          </cell>
          <cell r="V785" t="str">
            <v>NAT DPT AGEN - INSURANCE SECTOR SETA</v>
          </cell>
        </row>
        <row r="786">
          <cell r="Q786" t="str">
            <v>Non-exchange Revenue:  Transfers and Subsidies - Capital:  Allocations In-kind - Departmental Agencies and Accounts:  National Departmental Agencies - International Marketing Council</v>
          </cell>
          <cell r="R786" t="str">
            <v>1</v>
          </cell>
          <cell r="S786" t="str">
            <v>18</v>
          </cell>
          <cell r="T786" t="str">
            <v>482</v>
          </cell>
          <cell r="U786" t="str">
            <v>0</v>
          </cell>
          <cell r="V786" t="str">
            <v>NAT DPT AGEN - INTER MARKETING COUNCIL</v>
          </cell>
        </row>
        <row r="787">
          <cell r="Q787" t="str">
            <v>Non-exchange Revenue:  Transfers and Subsidies - Capital:  Allocations In-kind - Departmental Agencies and Accounts:  National Departmental Agencies - International Trade and Admin Commission</v>
          </cell>
          <cell r="R787" t="str">
            <v>1</v>
          </cell>
          <cell r="S787" t="str">
            <v>18</v>
          </cell>
          <cell r="T787" t="str">
            <v>483</v>
          </cell>
          <cell r="U787" t="str">
            <v>0</v>
          </cell>
          <cell r="V787" t="str">
            <v>NAT DPT AGEN - INTER TRADE &amp; ADMIN COMM</v>
          </cell>
        </row>
        <row r="788">
          <cell r="Q788" t="str">
            <v>Non-exchange Revenue:  Transfers and Subsidies - Capital:  Allocations In-kind - Departmental Agencies and Accounts:  National Departmental Agencies - Inkomati Catchment Management Agency</v>
          </cell>
          <cell r="R788" t="str">
            <v>1</v>
          </cell>
          <cell r="S788" t="str">
            <v>18</v>
          </cell>
          <cell r="T788" t="str">
            <v>484</v>
          </cell>
          <cell r="U788" t="str">
            <v>0</v>
          </cell>
          <cell r="V788" t="str">
            <v>NAT DPT AGEN - INKOMATI CATCHMENT MAN AG</v>
          </cell>
        </row>
        <row r="789">
          <cell r="Q789" t="str">
            <v>Non-exchange Revenue:  Transfers and Subsidies - Capital:  Allocations In-kind - Departmental Agencies and Accounts:  National Departmental Agencies - Isigodlo Trust</v>
          </cell>
          <cell r="R789" t="str">
            <v>1</v>
          </cell>
          <cell r="S789" t="str">
            <v>18</v>
          </cell>
          <cell r="T789" t="str">
            <v>485</v>
          </cell>
          <cell r="U789" t="str">
            <v>0</v>
          </cell>
          <cell r="V789" t="str">
            <v>NAT DPT AGEN - ISIGODLO TRUST</v>
          </cell>
        </row>
        <row r="790">
          <cell r="Q790" t="str">
            <v>Non-exchange Revenue:  Transfers and Subsidies - Capital:  Allocations In-kind - Departmental Agencies and Accounts:  National Departmental Agencies - Isimangaliso Wetland Park</v>
          </cell>
          <cell r="R790" t="str">
            <v>1</v>
          </cell>
          <cell r="S790" t="str">
            <v>18</v>
          </cell>
          <cell r="T790" t="str">
            <v>486</v>
          </cell>
          <cell r="U790" t="str">
            <v>0</v>
          </cell>
          <cell r="V790" t="str">
            <v>NAT DPT AGEN - ISIMANGALISO WETLAND PARK</v>
          </cell>
        </row>
        <row r="791">
          <cell r="Q791" t="str">
            <v>Non-exchange Revenue:  Transfers and Subsidies - Capital:  Allocations In-kind - Departmental Agencies and Accounts:  National Departmental Agencies - Iziko Museums of Cape Town</v>
          </cell>
          <cell r="R791" t="str">
            <v>1</v>
          </cell>
          <cell r="S791" t="str">
            <v>18</v>
          </cell>
          <cell r="T791" t="str">
            <v>487</v>
          </cell>
          <cell r="U791" t="str">
            <v>0</v>
          </cell>
          <cell r="V791" t="str">
            <v>NAT DPT AGEN - IZIKO MUSEUMS CAPE TOWN</v>
          </cell>
        </row>
        <row r="792">
          <cell r="Q792" t="str">
            <v>Non-exchange Revenue:  Transfers and Subsidies - Capital:  Allocations In-kind - Departmental Agencies and Accounts:  National Departmental Agencies - Khulisa</v>
          </cell>
          <cell r="R792" t="str">
            <v>1</v>
          </cell>
          <cell r="S792" t="str">
            <v>18</v>
          </cell>
          <cell r="T792" t="str">
            <v>488</v>
          </cell>
          <cell r="U792" t="str">
            <v>0</v>
          </cell>
          <cell r="V792" t="str">
            <v>NAT DPT AGEN - KHULISA</v>
          </cell>
        </row>
        <row r="793">
          <cell r="Q793" t="str">
            <v>Non-exchange Revenue:  Transfers and Subsidies - Capital:  Allocations In-kind - Departmental Agencies and Accounts:  National Departmental Agencies - Legal Aid Board</v>
          </cell>
          <cell r="R793" t="str">
            <v>1</v>
          </cell>
          <cell r="S793" t="str">
            <v>18</v>
          </cell>
          <cell r="T793" t="str">
            <v>489</v>
          </cell>
          <cell r="U793" t="str">
            <v>0</v>
          </cell>
          <cell r="V793" t="str">
            <v>NAT DPT AGEN - LEGAL AID BOARD</v>
          </cell>
        </row>
        <row r="794">
          <cell r="Q794" t="str">
            <v>Non-exchange Revenue:  Transfers and Subsidies - Capital:  Allocations In-kind - Departmental Agencies and Accounts:  National Departmental Agencies - Local Government, Water and Related Service SETA</v>
          </cell>
          <cell r="R794" t="str">
            <v>1</v>
          </cell>
          <cell r="S794" t="str">
            <v>18</v>
          </cell>
          <cell r="T794" t="str">
            <v>490</v>
          </cell>
          <cell r="U794" t="str">
            <v>0</v>
          </cell>
          <cell r="V794" t="str">
            <v>NAT DPT AGEN - LG WATER &amp; RELAT SER SETA</v>
          </cell>
        </row>
        <row r="795">
          <cell r="Q795" t="str">
            <v>Non-exchange Revenue:  Transfers and Subsidies - Capital:  Allocations In-kind - Departmental Agencies and Accounts:  National Departmental Agencies - Luthuli Museum</v>
          </cell>
          <cell r="R795" t="str">
            <v>1</v>
          </cell>
          <cell r="S795" t="str">
            <v>18</v>
          </cell>
          <cell r="T795" t="str">
            <v>491</v>
          </cell>
          <cell r="U795" t="str">
            <v>0</v>
          </cell>
          <cell r="V795" t="str">
            <v>NAT DPT AGEN - LUTHULI MUSEUM</v>
          </cell>
        </row>
        <row r="796">
          <cell r="Q796" t="str">
            <v>Non-exchange Revenue:  Transfers and Subsidies - Capital:  Allocations In-kind - Departmental Agencies and Accounts:  National Departmental Agencies - Manufacturing Advisory Council</v>
          </cell>
          <cell r="R796" t="str">
            <v>1</v>
          </cell>
          <cell r="S796" t="str">
            <v>18</v>
          </cell>
          <cell r="T796" t="str">
            <v>492</v>
          </cell>
          <cell r="U796" t="str">
            <v>0</v>
          </cell>
          <cell r="V796" t="str">
            <v>NAT DPT AGEN - MANUFACTURING ADV COUNCIL</v>
          </cell>
        </row>
        <row r="797">
          <cell r="Q797" t="str">
            <v>Non-exchange Revenue:  Transfers and Subsidies - Capital:  Allocations In-kind - Departmental Agencies and Accounts:  National Departmental Agencies - Manufacturing Development Board</v>
          </cell>
          <cell r="R797" t="str">
            <v>1</v>
          </cell>
          <cell r="S797" t="str">
            <v>18</v>
          </cell>
          <cell r="T797" t="str">
            <v>493</v>
          </cell>
          <cell r="U797" t="str">
            <v>0</v>
          </cell>
          <cell r="V797" t="str">
            <v>NAT DPT AGEN - MANUFACTUR DEVELOP BOARD</v>
          </cell>
        </row>
        <row r="798">
          <cell r="Q798" t="str">
            <v>Non-exchange Revenue:  Transfers and Subsidies - Capital:  Allocations In-kind - Departmental Agencies and Accounts:  National Departmental Agencies - Manufacturing, Engineering, and Related Services SETA</v>
          </cell>
          <cell r="R798" t="str">
            <v>1</v>
          </cell>
          <cell r="S798" t="str">
            <v>18</v>
          </cell>
          <cell r="T798" t="str">
            <v>494</v>
          </cell>
          <cell r="U798" t="str">
            <v>0</v>
          </cell>
          <cell r="V798" t="str">
            <v>NAT DPT AGEN - MAN ENG &amp; RELAT SERV SETA</v>
          </cell>
        </row>
        <row r="799">
          <cell r="Q799" t="str">
            <v>Non-exchange Revenue:  Transfers and Subsidies - Capital:  Allocations In-kind - Departmental Agencies and Accounts:  National Departmental Agencies - Marine Living Resources Fund</v>
          </cell>
          <cell r="R799" t="str">
            <v>1</v>
          </cell>
          <cell r="S799" t="str">
            <v>18</v>
          </cell>
          <cell r="T799" t="str">
            <v>495</v>
          </cell>
          <cell r="U799" t="str">
            <v>0</v>
          </cell>
          <cell r="V799" t="str">
            <v>NAT DPT AGEN - MARINE LIVING RESOUR FUND</v>
          </cell>
        </row>
        <row r="800">
          <cell r="Q800" t="str">
            <v>Non-exchange Revenue:  Transfers and Subsidies - Capital:  Allocations In-kind - Departmental Agencies and Accounts:  National Departmental Agencies - Marine Rescue Co-ordination Centre</v>
          </cell>
          <cell r="R800" t="str">
            <v>1</v>
          </cell>
          <cell r="S800" t="str">
            <v>18</v>
          </cell>
          <cell r="T800" t="str">
            <v>496</v>
          </cell>
          <cell r="U800" t="str">
            <v>0</v>
          </cell>
          <cell r="V800" t="str">
            <v>NAT DPT AGEN - MARINE RES CO-ORDIN CTRE</v>
          </cell>
        </row>
        <row r="801">
          <cell r="Q801" t="str">
            <v>Non-exchange Revenue:  Transfers and Subsidies - Capital:  Allocations In-kind - Departmental Agencies and Accounts:  National Departmental Agencies - Market Theatre Foundation</v>
          </cell>
          <cell r="R801" t="str">
            <v>1</v>
          </cell>
          <cell r="S801" t="str">
            <v>18</v>
          </cell>
          <cell r="T801" t="str">
            <v>497</v>
          </cell>
          <cell r="U801" t="str">
            <v>0</v>
          </cell>
          <cell r="V801" t="str">
            <v>NAT DPT AGEN - MARKET THEATRE FOUNDATION</v>
          </cell>
        </row>
        <row r="802">
          <cell r="Q802" t="str">
            <v>Non-exchange Revenue:  Transfers and Subsidies - Capital:  Allocations In-kind - Departmental Agencies and Accounts:  National Departmental Agencies - Marketing and Dissemination Trading Account</v>
          </cell>
          <cell r="R802" t="str">
            <v>1</v>
          </cell>
          <cell r="S802" t="str">
            <v>18</v>
          </cell>
          <cell r="T802" t="str">
            <v>498</v>
          </cell>
          <cell r="U802" t="str">
            <v>0</v>
          </cell>
          <cell r="V802" t="str">
            <v>NAT DPT AGEN - MARKET &amp; DISSEMI TRAD ACC</v>
          </cell>
        </row>
        <row r="803">
          <cell r="Q803" t="str">
            <v>Non-exchange Revenue:  Transfers and Subsidies - Capital:  Allocations In-kind - Departmental Agencies and Accounts:  National Departmental Agencies - Media Development and Diversity Agency</v>
          </cell>
          <cell r="R803" t="str">
            <v>1</v>
          </cell>
          <cell r="S803" t="str">
            <v>18</v>
          </cell>
          <cell r="T803" t="str">
            <v>499</v>
          </cell>
          <cell r="U803" t="str">
            <v>0</v>
          </cell>
          <cell r="V803" t="str">
            <v>NAT DPT AGEN - MEDIA DEV &amp; DIVERSITY AGE</v>
          </cell>
        </row>
        <row r="804">
          <cell r="Q804" t="str">
            <v>Non-exchange Revenue:  Transfers and Subsidies - Capital:  Allocations In-kind - Departmental Agencies and Accounts:  National Departmental Agencies - Media, Advertising, Publishing, Print and Packaging SETA</v>
          </cell>
          <cell r="R804" t="str">
            <v>1</v>
          </cell>
          <cell r="S804" t="str">
            <v>18</v>
          </cell>
          <cell r="T804" t="str">
            <v>500</v>
          </cell>
          <cell r="U804" t="str">
            <v>0</v>
          </cell>
          <cell r="V804" t="str">
            <v>NAT DPT AGEN - MED/ADV/PUBL/PRT/PAC SETA</v>
          </cell>
        </row>
        <row r="805">
          <cell r="Q805" t="str">
            <v>Non-exchange Revenue:  Transfers and Subsidies - Capital:  Allocations In-kind - Departmental Agencies and Accounts:  National Departmental Agencies - Media Research Council of South Africa</v>
          </cell>
          <cell r="R805" t="str">
            <v>1</v>
          </cell>
          <cell r="S805" t="str">
            <v>18</v>
          </cell>
          <cell r="T805" t="str">
            <v>501</v>
          </cell>
          <cell r="U805" t="str">
            <v>0</v>
          </cell>
          <cell r="V805" t="str">
            <v>NAT DPT AGEN - MEDIA RESEARCH COUN OF SA</v>
          </cell>
        </row>
        <row r="806">
          <cell r="Q806" t="str">
            <v>Non-exchange Revenue:  Transfers and Subsidies - Capital:  Allocations In-kind - Departmental Agencies and Accounts:  National Departmental Agencies - Medico Legal</v>
          </cell>
          <cell r="R806" t="str">
            <v>1</v>
          </cell>
          <cell r="S806" t="str">
            <v>18</v>
          </cell>
          <cell r="T806" t="str">
            <v>502</v>
          </cell>
          <cell r="U806" t="str">
            <v>0</v>
          </cell>
          <cell r="V806" t="str">
            <v>NAT DPT AGEN - MEDICO LEGAL</v>
          </cell>
        </row>
        <row r="807">
          <cell r="Q807" t="str">
            <v>Non-exchange Revenue:  Transfers and Subsidies - Capital:  Allocations In-kind - Departmental Agencies and Accounts:  National Departmental Agencies - Micro Finance Regulatory Council</v>
          </cell>
          <cell r="R807" t="str">
            <v>1</v>
          </cell>
          <cell r="S807" t="str">
            <v>18</v>
          </cell>
          <cell r="T807" t="str">
            <v>503</v>
          </cell>
          <cell r="U807" t="str">
            <v>0</v>
          </cell>
          <cell r="V807" t="str">
            <v>NAT DPT AGEN - MICRO FIN REGULAT COUN</v>
          </cell>
        </row>
        <row r="808">
          <cell r="Q808" t="str">
            <v>Non-exchange Revenue:  Transfers and Subsidies - Capital:  Allocations In-kind - Departmental Agencies and Accounts:  National Departmental Agencies - Mine Health and Safety Council</v>
          </cell>
          <cell r="R808" t="str">
            <v>1</v>
          </cell>
          <cell r="S808" t="str">
            <v>18</v>
          </cell>
          <cell r="T808" t="str">
            <v>504</v>
          </cell>
          <cell r="U808" t="str">
            <v>0</v>
          </cell>
          <cell r="V808" t="str">
            <v>NAT DPT AGEN - MINE HEALTH &amp; SAFETY COUN</v>
          </cell>
        </row>
        <row r="809">
          <cell r="Q809" t="str">
            <v>Non-exchange Revenue:  Transfers and Subsidies - Capital:  Allocations In-kind - Departmental Agencies and Accounts:  National Departmental Agencies - Mines and Works Compensation Fund</v>
          </cell>
          <cell r="R809" t="str">
            <v>1</v>
          </cell>
          <cell r="S809" t="str">
            <v>18</v>
          </cell>
          <cell r="T809" t="str">
            <v>505</v>
          </cell>
          <cell r="U809" t="str">
            <v>0</v>
          </cell>
          <cell r="V809" t="str">
            <v>NAT DPT AGEN - MINES &amp; WORKS COMPEN FUND</v>
          </cell>
        </row>
        <row r="810">
          <cell r="Q810" t="str">
            <v>Non-exchange Revenue:  Transfers and Subsidies - Capital:  Allocations In-kind - Departmental Agencies and Accounts:  National Departmental Agencies - Mining Qualifications Authority</v>
          </cell>
          <cell r="R810" t="str">
            <v>1</v>
          </cell>
          <cell r="S810" t="str">
            <v>18</v>
          </cell>
          <cell r="T810" t="str">
            <v>506</v>
          </cell>
          <cell r="U810" t="str">
            <v>0</v>
          </cell>
          <cell r="V810" t="str">
            <v>NAT DPT AGEN - MINING QUALIFICATION AUTH</v>
          </cell>
        </row>
        <row r="811">
          <cell r="Q811" t="str">
            <v>Non-exchange Revenue:  Transfers and Subsidies - Capital:  Allocations In-kind - Departmental Agencies and Accounts:  National Departmental Agencies - Municipal Demarcation Board</v>
          </cell>
          <cell r="R811" t="str">
            <v>1</v>
          </cell>
          <cell r="S811" t="str">
            <v>18</v>
          </cell>
          <cell r="T811" t="str">
            <v>507</v>
          </cell>
          <cell r="U811" t="str">
            <v>0</v>
          </cell>
          <cell r="V811" t="str">
            <v>NAT DPT AGEN - MUNICIPAL DEMARCAT BOARD</v>
          </cell>
        </row>
        <row r="812">
          <cell r="Q812" t="str">
            <v>Non-exchange Revenue:  Transfers and Subsidies - Capital:  Allocations In-kind - Departmental Agencies and Accounts:  National Departmental Agencies - Municipal Infrastructure Investment Unit</v>
          </cell>
          <cell r="R812" t="str">
            <v>1</v>
          </cell>
          <cell r="S812" t="str">
            <v>18</v>
          </cell>
          <cell r="T812" t="str">
            <v>508</v>
          </cell>
          <cell r="U812" t="str">
            <v>0</v>
          </cell>
          <cell r="V812" t="str">
            <v>NAT DPT AGEN - MUNIC INFRA INVEST UNIT</v>
          </cell>
        </row>
        <row r="813">
          <cell r="Q813" t="str">
            <v>Non-exchange Revenue:  Transfers and Subsidies - Capital:  Allocations In-kind - Departmental Agencies and Accounts:  National Departmental Agencies - National Agricultural Marketing Council</v>
          </cell>
          <cell r="R813" t="str">
            <v>1</v>
          </cell>
          <cell r="S813" t="str">
            <v>18</v>
          </cell>
          <cell r="T813" t="str">
            <v>509</v>
          </cell>
          <cell r="U813" t="str">
            <v>0</v>
          </cell>
          <cell r="V813" t="str">
            <v>NAT DPT AGEN - NAT AGRI MARKETING COUNC</v>
          </cell>
        </row>
        <row r="814">
          <cell r="Q814" t="str">
            <v>Non-exchange Revenue:  Transfers and Subsidies - Capital:  Allocations In-kind - Departmental Agencies and Accounts:  National Departmental Agencies - National Archives Commission</v>
          </cell>
          <cell r="R814" t="str">
            <v>1</v>
          </cell>
          <cell r="S814" t="str">
            <v>18</v>
          </cell>
          <cell r="T814" t="str">
            <v>510</v>
          </cell>
          <cell r="U814" t="str">
            <v>0</v>
          </cell>
          <cell r="V814" t="str">
            <v>NAT DPT AGEN - NAT ARCHIVES COMMISSION</v>
          </cell>
        </row>
        <row r="815">
          <cell r="Q815" t="str">
            <v>Non-exchange Revenue:  Transfers and Subsidies - Capital:  Allocations In-kind - Departmental Agencies and Accounts:  National Departmental Agencies - National Arts Council South Africa</v>
          </cell>
          <cell r="R815" t="str">
            <v>1</v>
          </cell>
          <cell r="S815" t="str">
            <v>18</v>
          </cell>
          <cell r="T815" t="str">
            <v>511</v>
          </cell>
          <cell r="U815" t="str">
            <v>0</v>
          </cell>
          <cell r="V815" t="str">
            <v>NAT DPT AGEN - NATIONAL ARTS COUNCIL SA</v>
          </cell>
        </row>
        <row r="816">
          <cell r="Q816" t="str">
            <v>Non-exchange Revenue:  Transfers and Subsidies - Capital:  Allocations In-kind - Departmental Agencies and Accounts:  National Departmental Agencies - National Botanical Institute</v>
          </cell>
          <cell r="R816" t="str">
            <v>1</v>
          </cell>
          <cell r="S816" t="str">
            <v>18</v>
          </cell>
          <cell r="T816" t="str">
            <v>512</v>
          </cell>
          <cell r="U816" t="str">
            <v>0</v>
          </cell>
          <cell r="V816" t="str">
            <v>NAT DPT AGEN - NATIONAL BOTANICAL INSTIT</v>
          </cell>
        </row>
        <row r="817">
          <cell r="Q817" t="str">
            <v>Non-exchange Revenue:  Transfers and Subsidies - Capital:  Allocations In-kind - Departmental Agencies and Accounts:  National Departmental Agencies - National Cleaner Production Centre</v>
          </cell>
          <cell r="R817" t="str">
            <v>1</v>
          </cell>
          <cell r="S817" t="str">
            <v>18</v>
          </cell>
          <cell r="T817" t="str">
            <v>513</v>
          </cell>
          <cell r="U817" t="str">
            <v>0</v>
          </cell>
          <cell r="V817" t="str">
            <v>NAT DPT AGEN - NAT CLEANER PRODUC CENTRE</v>
          </cell>
        </row>
        <row r="818">
          <cell r="Q818" t="str">
            <v>Non-exchange Revenue:  Transfers and Subsidies - Capital:  Allocations In-kind - Departmental Agencies and Accounts:  National Departmental Agencies - National Consumer Commission</v>
          </cell>
          <cell r="R818" t="str">
            <v>1</v>
          </cell>
          <cell r="S818" t="str">
            <v>18</v>
          </cell>
          <cell r="T818" t="str">
            <v>514</v>
          </cell>
          <cell r="U818" t="str">
            <v>0</v>
          </cell>
          <cell r="V818" t="str">
            <v>NAT DPT AGEN - NAT CONSUMER COMMISSION</v>
          </cell>
        </row>
        <row r="819">
          <cell r="Q819" t="str">
            <v>Non-exchange Revenue:  Transfers and Subsidies - Capital:  Allocations In-kind - Departmental Agencies and Accounts:  National Departmental Agencies - National Consumer Tribunal</v>
          </cell>
          <cell r="R819" t="str">
            <v>1</v>
          </cell>
          <cell r="S819" t="str">
            <v>18</v>
          </cell>
          <cell r="T819" t="str">
            <v>515</v>
          </cell>
          <cell r="U819" t="str">
            <v>0</v>
          </cell>
          <cell r="V819" t="str">
            <v>NAT DPT AGEN - NAT CONSUMER TRIBUNAL</v>
          </cell>
        </row>
        <row r="820">
          <cell r="Q820" t="str">
            <v>Non-exchange Revenue:  Transfers and Subsidies - Capital:  Allocations In-kind - Departmental Agencies and Accounts:  National Departmental Agencies - National Credit Regulator</v>
          </cell>
          <cell r="R820" t="str">
            <v>1</v>
          </cell>
          <cell r="S820" t="str">
            <v>18</v>
          </cell>
          <cell r="T820" t="str">
            <v>516</v>
          </cell>
          <cell r="U820" t="str">
            <v>0</v>
          </cell>
          <cell r="V820" t="str">
            <v>NAT DPT AGEN - NAT CREDIT REGULATOR</v>
          </cell>
        </row>
        <row r="821">
          <cell r="Q821" t="str">
            <v>Non-exchange Revenue:  Transfers and Subsidies - Capital:  Allocations In-kind - Departmental Agencies and Accounts:  National Departmental Agencies - National Coordination of Management, Advisory Centre Programme</v>
          </cell>
          <cell r="R821" t="str">
            <v>1</v>
          </cell>
          <cell r="S821" t="str">
            <v>18</v>
          </cell>
          <cell r="T821" t="str">
            <v>517</v>
          </cell>
          <cell r="U821" t="str">
            <v>0</v>
          </cell>
          <cell r="V821" t="str">
            <v>NAT DPT AGEN - NAT MAN ADV CTRE PROGRAME</v>
          </cell>
        </row>
        <row r="822">
          <cell r="Q822" t="str">
            <v>Non-exchange Revenue:  Transfers and Subsidies - Capital:  Allocations In-kind - Departmental Agencies and Accounts:  National Departmental Agencies - National Development Agency</v>
          </cell>
          <cell r="R822" t="str">
            <v>1</v>
          </cell>
          <cell r="S822" t="str">
            <v>18</v>
          </cell>
          <cell r="T822" t="str">
            <v>518</v>
          </cell>
          <cell r="U822" t="str">
            <v>0</v>
          </cell>
          <cell r="V822" t="str">
            <v>NAT DPT AGEN - NAT DEVELOPMENT AGENCY</v>
          </cell>
        </row>
        <row r="823">
          <cell r="Q823" t="str">
            <v>Non-exchange Revenue:  Transfers and Subsidies - Capital:  Allocations In-kind - Departmental Agencies and Accounts:  National Departmental Agencies - National Economical, Development and Labour Council</v>
          </cell>
          <cell r="R823" t="str">
            <v>1</v>
          </cell>
          <cell r="S823" t="str">
            <v>18</v>
          </cell>
          <cell r="T823" t="str">
            <v>519</v>
          </cell>
          <cell r="U823" t="str">
            <v>0</v>
          </cell>
          <cell r="V823" t="str">
            <v>NAT DPT AGEN - NAT ECON DEV &amp; LABR COUNC</v>
          </cell>
        </row>
        <row r="824">
          <cell r="Q824" t="str">
            <v>Non-exchange Revenue:  Transfers and Subsidies - Capital:  Allocations In-kind - Departmental Agencies and Accounts:  National Departmental Agencies - National Electronic Media Institute of South Africa</v>
          </cell>
          <cell r="R824" t="str">
            <v>1</v>
          </cell>
          <cell r="S824" t="str">
            <v>18</v>
          </cell>
          <cell r="T824" t="str">
            <v>520</v>
          </cell>
          <cell r="U824" t="str">
            <v>0</v>
          </cell>
          <cell r="V824" t="str">
            <v>NAT DPT AGEN - NAT ELEC MED INSTIT OF SA</v>
          </cell>
        </row>
        <row r="825">
          <cell r="Q825" t="str">
            <v>Non-exchange Revenue:  Transfers and Subsidies - Capital:  Allocations In-kind - Departmental Agencies and Accounts:  National Departmental Agencies - National Empowerment Fund</v>
          </cell>
          <cell r="R825" t="str">
            <v>1</v>
          </cell>
          <cell r="S825" t="str">
            <v>18</v>
          </cell>
          <cell r="T825" t="str">
            <v>521</v>
          </cell>
          <cell r="U825" t="str">
            <v>0</v>
          </cell>
          <cell r="V825" t="str">
            <v>NAT DPT AGEN - NAT EMPOWERMENT FUND</v>
          </cell>
        </row>
        <row r="826">
          <cell r="Q826" t="str">
            <v>Non-exchange Revenue:  Transfers and Subsidies - Capital:  Allocations In-kind - Departmental Agencies and Accounts:  National Departmental Agencies - National Energy Regulator South Africa</v>
          </cell>
          <cell r="R826" t="str">
            <v>1</v>
          </cell>
          <cell r="S826" t="str">
            <v>18</v>
          </cell>
          <cell r="T826" t="str">
            <v>522</v>
          </cell>
          <cell r="U826" t="str">
            <v>0</v>
          </cell>
          <cell r="V826" t="str">
            <v>NAT DPT AGEN - NAT ENERGY REGULATOR SA</v>
          </cell>
        </row>
        <row r="827">
          <cell r="Q827" t="str">
            <v>Non-exchange Revenue:  Transfers and Subsidies - Capital:  Allocations In-kind - Departmental Agencies and Accounts:  National Departmental Agencies - National English Literary Museum</v>
          </cell>
          <cell r="R827" t="str">
            <v>1</v>
          </cell>
          <cell r="S827" t="str">
            <v>18</v>
          </cell>
          <cell r="T827" t="str">
            <v>523</v>
          </cell>
          <cell r="U827" t="str">
            <v>0</v>
          </cell>
          <cell r="V827" t="str">
            <v>NAT DPT AGEN - NAT ENG LITERARY MUSEUM</v>
          </cell>
        </row>
        <row r="828">
          <cell r="Q828" t="str">
            <v>Non-exchange Revenue:  Transfers and Subsidies - Capital:  Allocations In-kind - Departmental Agencies and Accounts:  National Departmental Agencies - National Film and Video Foundation</v>
          </cell>
          <cell r="R828" t="str">
            <v>1</v>
          </cell>
          <cell r="S828" t="str">
            <v>18</v>
          </cell>
          <cell r="T828" t="str">
            <v>524</v>
          </cell>
          <cell r="U828" t="str">
            <v>0</v>
          </cell>
          <cell r="V828" t="str">
            <v>NAT DPT AGEN - NAT FILM &amp; VIDEO FOUNDAT</v>
          </cell>
        </row>
        <row r="829">
          <cell r="Q829" t="str">
            <v>Non-exchange Revenue:  Transfers and Subsidies - Capital:  Allocations In-kind - Departmental Agencies and Accounts:  National Departmental Agencies - National Film Board</v>
          </cell>
          <cell r="R829" t="str">
            <v>1</v>
          </cell>
          <cell r="S829" t="str">
            <v>18</v>
          </cell>
          <cell r="T829" t="str">
            <v>525</v>
          </cell>
          <cell r="U829" t="str">
            <v>0</v>
          </cell>
          <cell r="V829" t="str">
            <v>NAT DPT AGEN - NAT FILM BOARD</v>
          </cell>
        </row>
        <row r="830">
          <cell r="Q830" t="str">
            <v>Non-exchange Revenue:  Transfers and Subsidies - Capital:  Allocations In-kind - Departmental Agencies and Accounts:  National Departmental Agencies - National Gambling Board of South Africa</v>
          </cell>
          <cell r="R830" t="str">
            <v>1</v>
          </cell>
          <cell r="S830" t="str">
            <v>18</v>
          </cell>
          <cell r="T830" t="str">
            <v>526</v>
          </cell>
          <cell r="U830" t="str">
            <v>0</v>
          </cell>
          <cell r="V830" t="str">
            <v>NAT DPT AGEN - NAT GAMBLING BOARD OF SA</v>
          </cell>
        </row>
        <row r="831">
          <cell r="Q831" t="str">
            <v>Non-exchange Revenue:  Transfers and Subsidies - Capital:  Allocations In-kind - Departmental Agencies and Accounts:  National Departmental Agencies - Health Laboratory Service</v>
          </cell>
          <cell r="R831" t="str">
            <v>1</v>
          </cell>
          <cell r="S831" t="str">
            <v>18</v>
          </cell>
          <cell r="T831" t="str">
            <v>527</v>
          </cell>
          <cell r="U831" t="str">
            <v>0</v>
          </cell>
          <cell r="V831" t="str">
            <v>NAT DPT AGEN - NAT HEALTH LABORAT SERV</v>
          </cell>
        </row>
        <row r="832">
          <cell r="Q832" t="str">
            <v>Non-exchange Revenue:  Transfers and Subsidies - Capital:  Allocations In-kind - Departmental Agencies and Accounts:  National Departmental Agencies - National Heritage Council South Africa</v>
          </cell>
          <cell r="R832" t="str">
            <v>1</v>
          </cell>
          <cell r="S832" t="str">
            <v>18</v>
          </cell>
          <cell r="T832" t="str">
            <v>528</v>
          </cell>
          <cell r="U832" t="str">
            <v>0</v>
          </cell>
          <cell r="V832" t="str">
            <v>NAT DPT AGEN - NAT HERITAGE COUNCIL SA</v>
          </cell>
        </row>
        <row r="833">
          <cell r="Q833" t="str">
            <v>Non-exchange Revenue:  Transfers and Subsidies - Capital:  Allocations In-kind - Departmental Agencies and Accounts:  National Departmental Agencies - National Home Building Registration Council (NHBRC)</v>
          </cell>
          <cell r="R833" t="str">
            <v>1</v>
          </cell>
          <cell r="S833" t="str">
            <v>18</v>
          </cell>
          <cell r="T833" t="str">
            <v>529</v>
          </cell>
          <cell r="U833" t="str">
            <v>0</v>
          </cell>
          <cell r="V833" t="str">
            <v>NAT DPT AGEN - NAT HOME BUILD REGIS COUN</v>
          </cell>
        </row>
        <row r="834">
          <cell r="Q834" t="str">
            <v xml:space="preserve">Non-exchange Revenue:  Transfers and Subsidies - Capital:  Allocations In-kind - Departmental Agencies and Accounts:  National Departmental Agencies - National Housing Finance Corporation </v>
          </cell>
          <cell r="R834" t="str">
            <v>1</v>
          </cell>
          <cell r="S834" t="str">
            <v>18</v>
          </cell>
          <cell r="T834" t="str">
            <v>530</v>
          </cell>
          <cell r="U834" t="str">
            <v>0</v>
          </cell>
          <cell r="V834" t="str">
            <v>NAT DPT AGEN - NAT HOUSING FINANCE CORP</v>
          </cell>
        </row>
        <row r="835">
          <cell r="Q835" t="str">
            <v>Non-exchange Revenue:  Transfers and Subsidies - Capital:  Allocations In-kind - Departmental Agencies and Accounts:  National Departmental Agencies - National Library South Africa</v>
          </cell>
          <cell r="R835" t="str">
            <v>1</v>
          </cell>
          <cell r="S835" t="str">
            <v>18</v>
          </cell>
          <cell r="T835" t="str">
            <v>531</v>
          </cell>
          <cell r="U835" t="str">
            <v>0</v>
          </cell>
          <cell r="V835" t="str">
            <v>NAT DPT AGEN - NAT LIBRARY SOUTH AFRICA</v>
          </cell>
        </row>
        <row r="836">
          <cell r="Q836" t="str">
            <v>Non-exchange Revenue:  Transfers and Subsidies - Capital:  Allocations In-kind - Departmental Agencies and Accounts:  National Departmental Agencies - National Lotteries Board</v>
          </cell>
          <cell r="R836" t="str">
            <v>1</v>
          </cell>
          <cell r="S836" t="str">
            <v>18</v>
          </cell>
          <cell r="T836" t="str">
            <v>532</v>
          </cell>
          <cell r="U836" t="str">
            <v>0</v>
          </cell>
          <cell r="V836" t="str">
            <v>NAT DPT AGEN - NAT LOTTERIES BOARD</v>
          </cell>
        </row>
        <row r="837">
          <cell r="Q837" t="str">
            <v>Non-exchange Revenue:  Transfers and Subsidies - Capital:  Allocations In-kind - Departmental Agencies and Accounts:  National Departmental Agencies - National Metrology Institute of South Africa</v>
          </cell>
          <cell r="R837" t="str">
            <v>1</v>
          </cell>
          <cell r="S837" t="str">
            <v>18</v>
          </cell>
          <cell r="T837" t="str">
            <v>533</v>
          </cell>
          <cell r="U837" t="str">
            <v>0</v>
          </cell>
          <cell r="V837" t="str">
            <v>NAT DPT AGEN - NAT METROLOGY INST OF SA</v>
          </cell>
        </row>
        <row r="838">
          <cell r="Q838" t="str">
            <v>Non-exchange Revenue:  Transfers and Subsidies - Capital:  Allocations In-kind - Departmental Agencies and Accounts:  National Departmental Agencies - National Monuments Council</v>
          </cell>
          <cell r="R838" t="str">
            <v>1</v>
          </cell>
          <cell r="S838" t="str">
            <v>18</v>
          </cell>
          <cell r="T838" t="str">
            <v>534</v>
          </cell>
          <cell r="U838" t="str">
            <v>0</v>
          </cell>
          <cell r="V838" t="str">
            <v>NAT DPT AGEN - NAT MONUMENTS COUNCIL</v>
          </cell>
        </row>
        <row r="839">
          <cell r="Q839" t="str">
            <v>Non-exchange Revenue:  Transfers and Subsidies - Capital:  Allocations In-kind - Departmental Agencies and Accounts:  National Departmental Agencies - National Museum Bloemfontein</v>
          </cell>
          <cell r="R839" t="str">
            <v>1</v>
          </cell>
          <cell r="S839" t="str">
            <v>18</v>
          </cell>
          <cell r="T839" t="str">
            <v>535</v>
          </cell>
          <cell r="U839" t="str">
            <v>0</v>
          </cell>
          <cell r="V839" t="str">
            <v>NAT DPT AGEN - NAT MUSEUM BLOEMFONTEIN</v>
          </cell>
        </row>
        <row r="840">
          <cell r="Q840" t="str">
            <v>Non-exchange Revenue:  Transfers and Subsidies - Capital:  Allocations In-kind - Departmental Agencies and Accounts:  National Departmental Agencies - National Nuclear Regulator</v>
          </cell>
          <cell r="R840" t="str">
            <v>1</v>
          </cell>
          <cell r="S840" t="str">
            <v>18</v>
          </cell>
          <cell r="T840" t="str">
            <v>536</v>
          </cell>
          <cell r="U840" t="str">
            <v>0</v>
          </cell>
          <cell r="V840" t="str">
            <v>NAT DPT AGEN - NAT NUCLEAR REGULATOR</v>
          </cell>
        </row>
        <row r="841">
          <cell r="Q841" t="str">
            <v>Non-exchange Revenue:  Transfers and Subsidies - Capital:  Allocations In-kind - Departmental Agencies and Accounts:  National Departmental Agencies - National Productivity Institute</v>
          </cell>
          <cell r="R841" t="str">
            <v>1</v>
          </cell>
          <cell r="S841" t="str">
            <v>18</v>
          </cell>
          <cell r="T841" t="str">
            <v>537</v>
          </cell>
          <cell r="U841" t="str">
            <v>0</v>
          </cell>
          <cell r="V841" t="str">
            <v>NAT DPT AGEN - NAT PRODUCT INSTITUTE</v>
          </cell>
        </row>
        <row r="842">
          <cell r="Q842" t="str">
            <v>Non-exchange Revenue:  Transfers and Subsidies - Capital:  Allocations In-kind - Departmental Agencies and Accounts:  National Departmental Agencies - National Recreation and Access Trust</v>
          </cell>
          <cell r="R842" t="str">
            <v>1</v>
          </cell>
          <cell r="S842" t="str">
            <v>18</v>
          </cell>
          <cell r="T842" t="str">
            <v>538</v>
          </cell>
          <cell r="U842" t="str">
            <v>0</v>
          </cell>
          <cell r="V842" t="str">
            <v>NAT DPT AGEN - NAT RECREA &amp; ACCESS TRUST</v>
          </cell>
        </row>
        <row r="843">
          <cell r="Q843" t="str">
            <v>Non-exchange Revenue:  Transfers and Subsidies - Capital:  Allocations In-kind - Departmental Agencies and Accounts:  National Departmental Agencies - National Regulator for Compulsory Specification</v>
          </cell>
          <cell r="R843" t="str">
            <v>1</v>
          </cell>
          <cell r="S843" t="str">
            <v>18</v>
          </cell>
          <cell r="T843" t="str">
            <v>539</v>
          </cell>
          <cell r="U843" t="str">
            <v>0</v>
          </cell>
          <cell r="V843" t="str">
            <v>NAT DPT AGEN - NAT REGU COMPUL SPECIFIC</v>
          </cell>
        </row>
        <row r="844">
          <cell r="Q844" t="str">
            <v>Non-exchange Revenue:  Transfers and Subsidies - Capital:  Allocations In-kind - Departmental Agencies and Accounts:  National Departmental Agencies - National Research Foundation</v>
          </cell>
          <cell r="R844" t="str">
            <v>1</v>
          </cell>
          <cell r="S844" t="str">
            <v>18</v>
          </cell>
          <cell r="T844" t="str">
            <v>540</v>
          </cell>
          <cell r="U844" t="str">
            <v>0</v>
          </cell>
          <cell r="V844" t="str">
            <v>NAT DPT AGEN - NAT RESEARCH FOUNDATION</v>
          </cell>
        </row>
        <row r="845">
          <cell r="Q845" t="str">
            <v>Non-exchange Revenue:  Transfers and Subsidies - Capital:  Allocations In-kind - Departmental Agencies and Accounts:  National Departmental Agencies - National Sea Rescue Institute</v>
          </cell>
          <cell r="R845" t="str">
            <v>1</v>
          </cell>
          <cell r="S845" t="str">
            <v>18</v>
          </cell>
          <cell r="T845" t="str">
            <v>541</v>
          </cell>
          <cell r="U845" t="str">
            <v>0</v>
          </cell>
          <cell r="V845" t="str">
            <v>NAT DPT AGEN - NAT SEA RESCUE INSTITUTE</v>
          </cell>
        </row>
        <row r="846">
          <cell r="Q846" t="str">
            <v>Non-exchange Revenue:  Transfers and Subsidies - Capital:  Allocations In-kind - Departmental Agencies and Accounts:  National Departmental Agencies - National Skills Fund</v>
          </cell>
          <cell r="R846" t="str">
            <v>1</v>
          </cell>
          <cell r="S846" t="str">
            <v>18</v>
          </cell>
          <cell r="T846" t="str">
            <v>542</v>
          </cell>
          <cell r="U846" t="str">
            <v>0</v>
          </cell>
          <cell r="V846" t="str">
            <v>NAT DPT AGEN - NAT SKILLS FUND</v>
          </cell>
        </row>
        <row r="847">
          <cell r="Q847" t="str">
            <v>Non-exchange Revenue:  Transfers and Subsidies - Capital:  Allocations In-kind - Departmental Agencies and Accounts:  National Departmental Agencies - National Small Business Council</v>
          </cell>
          <cell r="R847" t="str">
            <v>1</v>
          </cell>
          <cell r="S847" t="str">
            <v>18</v>
          </cell>
          <cell r="T847" t="str">
            <v>543</v>
          </cell>
          <cell r="U847" t="str">
            <v>0</v>
          </cell>
          <cell r="V847" t="str">
            <v>NAT DPT AGEN - NAT SMALL BUSINESS COUN</v>
          </cell>
        </row>
        <row r="848">
          <cell r="Q848" t="str">
            <v>Non-exchange Revenue:  Transfers and Subsidies - Capital:  Allocations In-kind - Departmental Agencies and Accounts:  National Departmental Agencies - National Student Financial Aid Scheme</v>
          </cell>
          <cell r="R848" t="str">
            <v>1</v>
          </cell>
          <cell r="S848" t="str">
            <v>18</v>
          </cell>
          <cell r="T848" t="str">
            <v>544</v>
          </cell>
          <cell r="U848" t="str">
            <v>0</v>
          </cell>
          <cell r="V848" t="str">
            <v>NAT DPT AGEN - NAT STUDENT FIN AID SCHE</v>
          </cell>
        </row>
        <row r="849">
          <cell r="Q849" t="str">
            <v>Non-exchange Revenue:  Transfers and Subsidies - Capital:  Allocations In-kind - Departmental Agencies and Accounts:  National Departmental Agencies - National Urban Reconstruction and Housing Agency (NURCH)</v>
          </cell>
          <cell r="R849" t="str">
            <v>1</v>
          </cell>
          <cell r="S849" t="str">
            <v>18</v>
          </cell>
          <cell r="T849" t="str">
            <v>545</v>
          </cell>
          <cell r="U849" t="str">
            <v>0</v>
          </cell>
          <cell r="V849" t="str">
            <v>NAT DPT AGEN - NAT URBAN RECON &amp; HOUS AG</v>
          </cell>
        </row>
        <row r="850">
          <cell r="Q850" t="str">
            <v>Non-exchange Revenue:  Transfers and Subsidies - Capital:  Allocations In-kind - Departmental Agencies and Accounts:  National Departmental Agencies - National Year 2000 Decision Support Centre</v>
          </cell>
          <cell r="R850" t="str">
            <v>1</v>
          </cell>
          <cell r="S850" t="str">
            <v>18</v>
          </cell>
          <cell r="T850" t="str">
            <v>546</v>
          </cell>
          <cell r="U850" t="str">
            <v>0</v>
          </cell>
          <cell r="V850" t="str">
            <v>NAT DPT AGEN - NAT Y 2000 DECIS SUP CTRE</v>
          </cell>
        </row>
        <row r="851">
          <cell r="Q851" t="str">
            <v>Non-exchange Revenue:  Transfers and Subsidies - Capital:  Allocations In-kind - Departmental Agencies and Accounts:  National Departmental Agencies - National Youth Commission</v>
          </cell>
          <cell r="R851" t="str">
            <v>1</v>
          </cell>
          <cell r="S851" t="str">
            <v>18</v>
          </cell>
          <cell r="T851" t="str">
            <v>547</v>
          </cell>
          <cell r="U851" t="str">
            <v>0</v>
          </cell>
          <cell r="V851" t="str">
            <v>NAT DPT AGEN - NAT YOUTH COMMISSION</v>
          </cell>
        </row>
        <row r="852">
          <cell r="Q852" t="str">
            <v>Non-exchange Revenue:  Transfers and Subsidies - Capital:  Allocations In-kind - Departmental Agencies and Accounts:  National Departmental Agencies - National Youth Development Agency</v>
          </cell>
          <cell r="R852" t="str">
            <v>1</v>
          </cell>
          <cell r="S852" t="str">
            <v>18</v>
          </cell>
          <cell r="T852" t="str">
            <v>548</v>
          </cell>
          <cell r="U852" t="str">
            <v>0</v>
          </cell>
          <cell r="V852" t="str">
            <v>NAT DPT AGEN - NAT YOUTH DEV AGENCY</v>
          </cell>
        </row>
        <row r="853">
          <cell r="Q853" t="str">
            <v>Non-exchange Revenue:  Transfers and Subsidies - Capital:  Allocations In-kind - Departmental Agencies and Accounts:  National Departmental Agencies - National Zoological Gardens of South Africa Pretoria</v>
          </cell>
          <cell r="R853" t="str">
            <v>1</v>
          </cell>
          <cell r="S853" t="str">
            <v>18</v>
          </cell>
          <cell r="T853" t="str">
            <v>549</v>
          </cell>
          <cell r="U853" t="str">
            <v>0</v>
          </cell>
          <cell r="V853" t="str">
            <v>NAT DPT AGEN - NAT ZOOLOGIC GARD SA PTA</v>
          </cell>
        </row>
        <row r="854">
          <cell r="Q854" t="str">
            <v>Non-exchange Revenue:  Transfers and Subsidies - Capital:  Allocations In-kind - Departmental Agencies and Accounts:  National Departmental Agencies - National Museum</v>
          </cell>
          <cell r="R854" t="str">
            <v>1</v>
          </cell>
          <cell r="S854" t="str">
            <v>18</v>
          </cell>
          <cell r="T854" t="str">
            <v>550</v>
          </cell>
          <cell r="U854" t="str">
            <v>0</v>
          </cell>
          <cell r="V854" t="str">
            <v>NAT DPT AGEN - NATIONAL MUSEUM</v>
          </cell>
        </row>
        <row r="855">
          <cell r="Q855" t="str">
            <v>Non-exchange Revenue:  Transfers and Subsidies - Capital:  Allocations In-kind - Departmental Agencies and Accounts:  National Departmental Agencies - Nelson Mandela National Museum</v>
          </cell>
          <cell r="R855" t="str">
            <v>1</v>
          </cell>
          <cell r="S855" t="str">
            <v>18</v>
          </cell>
          <cell r="T855" t="str">
            <v>551</v>
          </cell>
          <cell r="U855" t="str">
            <v>0</v>
          </cell>
          <cell r="V855" t="str">
            <v>NAT DPT AGEN - NELSON MANDELA NAT MUSEUM</v>
          </cell>
        </row>
        <row r="856">
          <cell r="Q856" t="str">
            <v>Non-exchange Revenue:  Transfers and Subsidies - Capital:  Allocations In-kind - Departmental Agencies and Accounts:  National Departmental Agencies - Northern Flagship Institution</v>
          </cell>
          <cell r="R856" t="str">
            <v>1</v>
          </cell>
          <cell r="S856" t="str">
            <v>18</v>
          </cell>
          <cell r="T856" t="str">
            <v>552</v>
          </cell>
          <cell r="U856" t="str">
            <v>0</v>
          </cell>
          <cell r="V856" t="str">
            <v>NAT DPT AGEN - NORTHERN FLAGSHIP INSTIT</v>
          </cell>
        </row>
        <row r="857">
          <cell r="Q857" t="str">
            <v>Non-exchange Revenue:  Transfers and Subsidies - Capital:  Allocations In-kind - Departmental Agencies and Accounts:  National Departmental Agencies - PAN South Africa Language Board</v>
          </cell>
          <cell r="R857" t="str">
            <v>1</v>
          </cell>
          <cell r="S857" t="str">
            <v>18</v>
          </cell>
          <cell r="T857" t="str">
            <v>553</v>
          </cell>
          <cell r="U857" t="str">
            <v>0</v>
          </cell>
          <cell r="V857" t="str">
            <v>NAT DPT AGEN - PAN SA LANGUAGE BOARD</v>
          </cell>
        </row>
        <row r="858">
          <cell r="Q858" t="str">
            <v>Non-exchange Revenue:  Transfers and Subsidies - Capital:  Allocations In-kind - Departmental Agencies and Accounts:  National Departmental Agencies - Protechnik Laboratories</v>
          </cell>
          <cell r="R858" t="str">
            <v>1</v>
          </cell>
          <cell r="S858" t="str">
            <v>18</v>
          </cell>
          <cell r="T858" t="str">
            <v>554</v>
          </cell>
          <cell r="U858" t="str">
            <v>0</v>
          </cell>
          <cell r="V858" t="str">
            <v>NAT DPT AGEN - PROTECHNIK LABORATORIES</v>
          </cell>
        </row>
        <row r="859">
          <cell r="Q859" t="str">
            <v>Non-exchange Revenue:  Transfers and Subsidies - Capital:  Allocations In-kind - Departmental Agencies and Accounts:  National Departmental Agencies - Office of the Ombudsman Financial Service Providers</v>
          </cell>
          <cell r="R859" t="str">
            <v>1</v>
          </cell>
          <cell r="S859" t="str">
            <v>18</v>
          </cell>
          <cell r="T859" t="str">
            <v>555</v>
          </cell>
          <cell r="U859" t="str">
            <v>0</v>
          </cell>
          <cell r="V859" t="str">
            <v>NAT DPT AGEN - OMBUDSMAN FIN SERV PROV</v>
          </cell>
        </row>
        <row r="860">
          <cell r="Q860" t="str">
            <v>Non-exchange Revenue:  Transfers and Subsidies - Capital:  Allocations In-kind - Departmental Agencies and Accounts:  National Departmental Agencies - Office of the Pension Fund Adjudicator</v>
          </cell>
          <cell r="R860" t="str">
            <v>1</v>
          </cell>
          <cell r="S860" t="str">
            <v>18</v>
          </cell>
          <cell r="T860" t="str">
            <v>556</v>
          </cell>
          <cell r="U860" t="str">
            <v>0</v>
          </cell>
          <cell r="V860" t="str">
            <v>NAT DPT AGEN - PENSION FUND ADJUDICATOR</v>
          </cell>
        </row>
        <row r="861">
          <cell r="Q861" t="str">
            <v>Non-exchange Revenue:  Transfers and Subsidies - Capital:  Allocations In-kind - Departmental Agencies and Accounts:  National Departmental Agencies - Parliamentary Village Management Board</v>
          </cell>
          <cell r="R861" t="str">
            <v>1</v>
          </cell>
          <cell r="S861" t="str">
            <v>18</v>
          </cell>
          <cell r="T861" t="str">
            <v>557</v>
          </cell>
          <cell r="U861" t="str">
            <v>0</v>
          </cell>
          <cell r="V861" t="str">
            <v>NAT DPT AGEN - PARL VILLAGE MANAG BOARD</v>
          </cell>
        </row>
        <row r="862">
          <cell r="Q862" t="str">
            <v>Non-exchange Revenue:  Transfers and Subsidies - Capital:  Allocations In-kind - Departmental Agencies and Accounts:  National Departmental Agencies - People Housing Partner Trust</v>
          </cell>
          <cell r="R862" t="str">
            <v>1</v>
          </cell>
          <cell r="S862" t="str">
            <v>18</v>
          </cell>
          <cell r="T862" t="str">
            <v>558</v>
          </cell>
          <cell r="U862" t="str">
            <v>0</v>
          </cell>
          <cell r="V862" t="str">
            <v>NAT DPT AGEN - PEOPLE HOUSING PART TRUST</v>
          </cell>
        </row>
        <row r="863">
          <cell r="Q863" t="str">
            <v>Non-exchange Revenue:  Transfers and Subsidies - Capital:  Allocations In-kind - Departmental Agencies and Accounts:  National Departmental Agencies - Performing Art Council of the Free State</v>
          </cell>
          <cell r="R863" t="str">
            <v>1</v>
          </cell>
          <cell r="S863" t="str">
            <v>18</v>
          </cell>
          <cell r="T863" t="str">
            <v>559</v>
          </cell>
          <cell r="U863" t="str">
            <v>0</v>
          </cell>
          <cell r="V863" t="str">
            <v>NAT DPT AGEN - PERFORM ART COUNCIL FS</v>
          </cell>
        </row>
        <row r="864">
          <cell r="Q864" t="str">
            <v>Non-exchange Revenue:  Transfers and Subsidies - Capital:  Allocations In-kind - Departmental Agencies and Accounts:  National Departmental Agencies - Perishable Products Export Control Board</v>
          </cell>
          <cell r="R864" t="str">
            <v>1</v>
          </cell>
          <cell r="S864" t="str">
            <v>18</v>
          </cell>
          <cell r="T864" t="str">
            <v>560</v>
          </cell>
          <cell r="U864" t="str">
            <v>0</v>
          </cell>
          <cell r="V864" t="str">
            <v>NAT DPT AGEN - PERISH PROD EXP CTRL BRD</v>
          </cell>
        </row>
        <row r="865">
          <cell r="Q865" t="str">
            <v>Non-exchange Revenue:  Transfers and Subsidies - Capital:  Allocations In-kind - Departmental Agencies and Accounts:  National Departmental Agencies - Ports Regulator of South Africa</v>
          </cell>
          <cell r="R865" t="str">
            <v>1</v>
          </cell>
          <cell r="S865" t="str">
            <v>18</v>
          </cell>
          <cell r="T865" t="str">
            <v>561</v>
          </cell>
          <cell r="U865" t="str">
            <v>0</v>
          </cell>
          <cell r="V865" t="str">
            <v>NAT DPT AGEN - PORTS REGULATOR OF SA</v>
          </cell>
        </row>
        <row r="866">
          <cell r="Q866" t="str">
            <v>Non-exchange Revenue:  Transfers and Subsidies - Capital:  Allocations In-kind - Departmental Agencies and Accounts:  National Departmental Agencies - Philharmonic Orchestra Cape</v>
          </cell>
          <cell r="R866" t="str">
            <v>1</v>
          </cell>
          <cell r="S866" t="str">
            <v>18</v>
          </cell>
          <cell r="T866" t="str">
            <v>562</v>
          </cell>
          <cell r="U866" t="str">
            <v>0</v>
          </cell>
          <cell r="V866" t="str">
            <v>NAT DPT AGEN - PHILHARMONIC ORCHES CAPE</v>
          </cell>
        </row>
        <row r="867">
          <cell r="Q867" t="str">
            <v>Non-exchange Revenue:  Transfers and Subsidies - Capital:  Allocations In-kind - Departmental Agencies and Accounts:  National Departmental Agencies - Philharmonic Orchestra KwaZulu-Natal</v>
          </cell>
          <cell r="R867" t="str">
            <v>1</v>
          </cell>
          <cell r="S867" t="str">
            <v>18</v>
          </cell>
          <cell r="T867" t="str">
            <v>563</v>
          </cell>
          <cell r="U867" t="str">
            <v>0</v>
          </cell>
          <cell r="V867" t="str">
            <v>NAT DPT AGEN - PHILHARMONIC ORCHEST KZN</v>
          </cell>
        </row>
        <row r="868">
          <cell r="Q868" t="str">
            <v>Non-exchange Revenue:  Transfers and Subsidies - Capital:  Allocations In-kind - Departmental Agencies and Accounts:  National Departmental Agencies - Playhouse Company</v>
          </cell>
          <cell r="R868" t="str">
            <v>1</v>
          </cell>
          <cell r="S868" t="str">
            <v>18</v>
          </cell>
          <cell r="T868" t="str">
            <v>564</v>
          </cell>
          <cell r="U868" t="str">
            <v>0</v>
          </cell>
          <cell r="V868" t="str">
            <v>NAT DPT AGEN - PLAYHOUSE COMPANY</v>
          </cell>
        </row>
        <row r="869">
          <cell r="Q869" t="str">
            <v>Non-exchange Revenue:  Transfers and Subsidies - Capital:  Allocations In-kind - Departmental Agencies and Accounts:  National Departmental Agencies - Premier's Economic Advisory Council (PEAC)</v>
          </cell>
          <cell r="R869" t="str">
            <v>1</v>
          </cell>
          <cell r="S869" t="str">
            <v>18</v>
          </cell>
          <cell r="T869" t="str">
            <v>565</v>
          </cell>
          <cell r="U869" t="str">
            <v>0</v>
          </cell>
          <cell r="V869" t="str">
            <v>NAT DPT AGEN - PREM ECONOMIC ADV COUNCIL</v>
          </cell>
        </row>
        <row r="870">
          <cell r="Q870" t="str">
            <v>Non-exchange Revenue:  Transfers and Subsidies - Capital:  Allocations In-kind - Departmental Agencies and Accounts:  National Departmental Agencies - President's Fund</v>
          </cell>
          <cell r="R870" t="str">
            <v>1</v>
          </cell>
          <cell r="S870" t="str">
            <v>18</v>
          </cell>
          <cell r="T870" t="str">
            <v>566</v>
          </cell>
          <cell r="U870" t="str">
            <v>0</v>
          </cell>
          <cell r="V870" t="str">
            <v>NAT DPT AGEN - PRESIDENTS FUND</v>
          </cell>
        </row>
        <row r="871">
          <cell r="Q871" t="str">
            <v>Non-exchange Revenue:  Transfers and Subsidies - Capital:  Allocations In-kind - Departmental Agencies and Accounts:  National Departmental Agencies - Private Security Industry Regulator Authority</v>
          </cell>
          <cell r="R871" t="str">
            <v>1</v>
          </cell>
          <cell r="S871" t="str">
            <v>18</v>
          </cell>
          <cell r="T871" t="str">
            <v>567</v>
          </cell>
          <cell r="U871" t="str">
            <v>0</v>
          </cell>
          <cell r="V871" t="str">
            <v>NAT DPT AGEN - PRV SECUR INDUS REG AUTH</v>
          </cell>
        </row>
        <row r="872">
          <cell r="Q872" t="str">
            <v>Non-exchange Revenue:  Transfers and Subsidies - Capital:  Allocations In-kind - Departmental Agencies and Accounts:  National Departmental Agencies - Productivity South Africa</v>
          </cell>
          <cell r="R872" t="str">
            <v>1</v>
          </cell>
          <cell r="S872" t="str">
            <v>18</v>
          </cell>
          <cell r="T872" t="str">
            <v>568</v>
          </cell>
          <cell r="U872" t="str">
            <v>0</v>
          </cell>
          <cell r="V872" t="str">
            <v>NAT DPT AGEN - PRODUCTIVITY SOUTH AFRICA</v>
          </cell>
        </row>
        <row r="873">
          <cell r="Q873" t="str">
            <v>Non-exchange Revenue:  Transfers and Subsidies - Capital:  Allocations In-kind - Departmental Agencies and Accounts:  National Departmental Agencies - Project  Development Facilities Trading Account</v>
          </cell>
          <cell r="R873" t="str">
            <v>1</v>
          </cell>
          <cell r="S873" t="str">
            <v>18</v>
          </cell>
          <cell r="T873" t="str">
            <v>569</v>
          </cell>
          <cell r="U873" t="str">
            <v>0</v>
          </cell>
          <cell r="V873" t="str">
            <v>NAT DPT AGEN - DEVEL FACILITIES TRAD ACC</v>
          </cell>
        </row>
        <row r="874">
          <cell r="Q874" t="str">
            <v>Non-exchange Revenue:  Transfers and Subsidies - Capital:  Allocations In-kind - Departmental Agencies and Accounts:  National Departmental Agencies - Property Management Trading Entity</v>
          </cell>
          <cell r="R874" t="str">
            <v>1</v>
          </cell>
          <cell r="S874" t="str">
            <v>18</v>
          </cell>
          <cell r="T874" t="str">
            <v>570</v>
          </cell>
          <cell r="U874" t="str">
            <v>0</v>
          </cell>
          <cell r="V874" t="str">
            <v>NAT DPT AGEN - PROPERTY MAN TRAD ENTITY</v>
          </cell>
        </row>
        <row r="875">
          <cell r="Q875" t="str">
            <v>Non-exchange Revenue:  Transfers and Subsidies - Capital:  Allocations In-kind - Departmental Agencies and Accounts:  National Departmental Agencies - Public Investment Commissioners</v>
          </cell>
          <cell r="R875" t="str">
            <v>1</v>
          </cell>
          <cell r="S875" t="str">
            <v>18</v>
          </cell>
          <cell r="T875" t="str">
            <v>571</v>
          </cell>
          <cell r="U875" t="str">
            <v>0</v>
          </cell>
          <cell r="V875" t="str">
            <v>NAT DPT AGEN - PUBLIC INVEST COMMISSION</v>
          </cell>
        </row>
        <row r="876">
          <cell r="Q876" t="str">
            <v>Non-exchange Revenue:  Transfers and Subsidies - Capital:  Allocations In-kind - Departmental Agencies and Accounts:  National Departmental Agencies - Public Service Commission</v>
          </cell>
          <cell r="R876" t="str">
            <v>1</v>
          </cell>
          <cell r="S876" t="str">
            <v>18</v>
          </cell>
          <cell r="T876" t="str">
            <v>572</v>
          </cell>
          <cell r="U876" t="str">
            <v>0</v>
          </cell>
          <cell r="V876" t="str">
            <v>NAT DPT AGEN - PUBLIC SERVICE COMMISSION</v>
          </cell>
        </row>
        <row r="877">
          <cell r="Q877" t="str">
            <v xml:space="preserve">Non-exchange Revenue:  Transfers and Subsidies - Capital:  Allocations In-kind - Departmental Agencies and Accounts:  National Departmental Agencies - Public Protector South Africa  </v>
          </cell>
          <cell r="R877" t="str">
            <v>1</v>
          </cell>
          <cell r="S877" t="str">
            <v>18</v>
          </cell>
          <cell r="T877" t="str">
            <v>573</v>
          </cell>
          <cell r="U877" t="str">
            <v>0</v>
          </cell>
          <cell r="V877" t="str">
            <v>NAT DPT AGEN - PUBLIC PROTECTOR SA</v>
          </cell>
        </row>
        <row r="878">
          <cell r="Q878" t="str">
            <v>Non-exchange Revenue:  Transfers and Subsidies - Capital:  Allocations In-kind - Departmental Agencies and Accounts:  National Departmental Agencies - Tompi Seleke Agricultural Train Centre</v>
          </cell>
          <cell r="R878" t="str">
            <v>1</v>
          </cell>
          <cell r="S878" t="str">
            <v>18</v>
          </cell>
          <cell r="T878" t="str">
            <v>574</v>
          </cell>
          <cell r="U878" t="str">
            <v>0</v>
          </cell>
          <cell r="V878" t="str">
            <v>NAT DPT AGEN - TOMPI SELEKE AGR TRN CTRE</v>
          </cell>
        </row>
        <row r="879">
          <cell r="Q879" t="str">
            <v>Non-exchange Revenue:  Transfers and Subsidies - Capital:  Allocations In-kind - Departmental Agencies and Accounts:  National Departmental Agencies - Owen Sithole Agricultural College</v>
          </cell>
          <cell r="R879" t="str">
            <v>1</v>
          </cell>
          <cell r="S879" t="str">
            <v>18</v>
          </cell>
          <cell r="T879" t="str">
            <v>575</v>
          </cell>
          <cell r="U879" t="str">
            <v>0</v>
          </cell>
          <cell r="V879" t="str">
            <v>NAT DPT AGEN - OWEN SITHOLE AGRI COLL</v>
          </cell>
        </row>
        <row r="880">
          <cell r="Q880" t="str">
            <v>Non-exchange Revenue:  Transfers and Subsidies - Capital:  Allocations In-kind - Departmental Agencies and Accounts:  National Departmental Agencies - Public Sector SETA</v>
          </cell>
          <cell r="R880" t="str">
            <v>1</v>
          </cell>
          <cell r="S880" t="str">
            <v>18</v>
          </cell>
          <cell r="T880" t="str">
            <v>576</v>
          </cell>
          <cell r="U880" t="str">
            <v>0</v>
          </cell>
          <cell r="V880" t="str">
            <v>NAT DPT AGEN - PUBLIC SECTOR SETA</v>
          </cell>
        </row>
        <row r="881">
          <cell r="Q881" t="str">
            <v>Non-exchange Revenue:  Transfers and Subsidies - Capital:  Allocations In-kind - Departmental Agencies and Accounts:  National Departmental Agencies - Quality Council for Trades and Occupations</v>
          </cell>
          <cell r="R881" t="str">
            <v>1</v>
          </cell>
          <cell r="S881" t="str">
            <v>18</v>
          </cell>
          <cell r="T881" t="str">
            <v>577</v>
          </cell>
          <cell r="U881" t="str">
            <v>0</v>
          </cell>
          <cell r="V881" t="str">
            <v>NAT DPT AGEN - QUAL COUN FOR TRAD &amp; OCC</v>
          </cell>
        </row>
        <row r="882">
          <cell r="Q882" t="str">
            <v>Non-exchange Revenue:  Transfers and Subsidies - Capital:  Allocations In-kind - Departmental Agencies and Accounts:  National Departmental Agencies - Railway Safety Regulator</v>
          </cell>
          <cell r="R882" t="str">
            <v>1</v>
          </cell>
          <cell r="S882" t="str">
            <v>18</v>
          </cell>
          <cell r="T882" t="str">
            <v>578</v>
          </cell>
          <cell r="U882" t="str">
            <v>0</v>
          </cell>
          <cell r="V882" t="str">
            <v>NAT DPT AGEN - RAILWAY SAFETY REGULATOR</v>
          </cell>
        </row>
        <row r="883">
          <cell r="Q883" t="str">
            <v>Non-exchange Revenue:  Transfers and Subsidies - Capital:  Allocations In-kind - Departmental Agencies and Accounts:  National Departmental Agencies - Registration of Deeds Trade Account</v>
          </cell>
          <cell r="R883" t="str">
            <v>1</v>
          </cell>
          <cell r="S883" t="str">
            <v>18</v>
          </cell>
          <cell r="T883" t="str">
            <v>579</v>
          </cell>
          <cell r="U883" t="str">
            <v>0</v>
          </cell>
          <cell r="V883" t="str">
            <v>NAT DPT AGEN - REGIST OF DEEDS TRADE ACC</v>
          </cell>
        </row>
        <row r="884">
          <cell r="Q884" t="str">
            <v>Non-exchange Revenue:  Transfers and Subsidies - Capital:  Allocations In-kind - Departmental Agencies and Accounts:  National Departmental Agencies - Rent Control Board</v>
          </cell>
          <cell r="R884" t="str">
            <v>1</v>
          </cell>
          <cell r="S884" t="str">
            <v>18</v>
          </cell>
          <cell r="T884" t="str">
            <v>580</v>
          </cell>
          <cell r="U884" t="str">
            <v>0</v>
          </cell>
          <cell r="V884" t="str">
            <v>NAT DPT AGEN - RENT CONTROL BOARD</v>
          </cell>
        </row>
        <row r="885">
          <cell r="Q885" t="str">
            <v>Non-exchange Revenue:  Transfers and Subsidies - Capital:  Allocations In-kind - Departmental Agencies and Accounts:  National Departmental Agencies - Road Accident Fund (Dept Agency)</v>
          </cell>
          <cell r="R885" t="str">
            <v>1</v>
          </cell>
          <cell r="S885" t="str">
            <v>18</v>
          </cell>
          <cell r="T885" t="str">
            <v>581</v>
          </cell>
          <cell r="U885" t="str">
            <v>0</v>
          </cell>
          <cell r="V885" t="str">
            <v>NAT DPT AGEN - ROAD ACCIDENT FUND</v>
          </cell>
        </row>
        <row r="886">
          <cell r="Q886" t="str">
            <v>Non-exchange Revenue:  Transfers and Subsidies - Capital:  Allocations In-kind - Departmental Agencies and Accounts:  National Departmental Agencies - Road Traffic Infringement Agency</v>
          </cell>
          <cell r="R886" t="str">
            <v>1</v>
          </cell>
          <cell r="S886" t="str">
            <v>18</v>
          </cell>
          <cell r="T886" t="str">
            <v>582</v>
          </cell>
          <cell r="U886" t="str">
            <v>0</v>
          </cell>
          <cell r="V886" t="str">
            <v>NAT DPT AGEN - ROAD TRAFF INFRING AGENCY</v>
          </cell>
        </row>
        <row r="887">
          <cell r="Q887" t="str">
            <v>Non-exchange Revenue:  Transfers and Subsidies - Capital:  Allocations In-kind - Departmental Agencies and Accounts:  National Departmental Agencies - Road Traffic Management Corporation</v>
          </cell>
          <cell r="R887" t="str">
            <v>1</v>
          </cell>
          <cell r="S887" t="str">
            <v>18</v>
          </cell>
          <cell r="T887" t="str">
            <v>583</v>
          </cell>
          <cell r="U887" t="str">
            <v>0</v>
          </cell>
          <cell r="V887" t="str">
            <v>NAT DPT AGEN - ROAD TRAFFIC MAN CORP</v>
          </cell>
        </row>
        <row r="888">
          <cell r="Q888" t="str">
            <v>Non-exchange Revenue:  Transfers and Subsidies - Capital:  Allocations In-kind - Departmental Agencies and Accounts:  National Departmental Agencies - Robin Island Museum</v>
          </cell>
          <cell r="R888" t="str">
            <v>1</v>
          </cell>
          <cell r="S888" t="str">
            <v>18</v>
          </cell>
          <cell r="T888" t="str">
            <v>584</v>
          </cell>
          <cell r="U888" t="str">
            <v>0</v>
          </cell>
          <cell r="V888" t="str">
            <v>NAT DPT AGEN - ROBIN ISLAND MUSEUM</v>
          </cell>
        </row>
        <row r="889">
          <cell r="Q889" t="str">
            <v>Non-exchange Revenue:  Transfers and Subsidies - Capital:  Allocations In-kind - Departmental Agencies and Accounts:  National Departmental Agencies - Rural Housing Loan Fund</v>
          </cell>
          <cell r="R889" t="str">
            <v>1</v>
          </cell>
          <cell r="S889" t="str">
            <v>18</v>
          </cell>
          <cell r="T889" t="str">
            <v>585</v>
          </cell>
          <cell r="U889" t="str">
            <v>0</v>
          </cell>
          <cell r="V889" t="str">
            <v>NAT DPT AGEN - RURAL HOUSING LOAN FUND</v>
          </cell>
        </row>
        <row r="890">
          <cell r="Q890" t="str">
            <v>Non-exchange Revenue:  Transfers and Subsidies - Capital:  Allocations In-kind - Departmental Agencies and Accounts:  National Departmental Agencies - South Africa Blind Workers Organisation Johannesburg</v>
          </cell>
          <cell r="R890" t="str">
            <v>1</v>
          </cell>
          <cell r="S890" t="str">
            <v>18</v>
          </cell>
          <cell r="T890" t="str">
            <v>586</v>
          </cell>
          <cell r="U890" t="str">
            <v>0</v>
          </cell>
          <cell r="V890" t="str">
            <v>NAT DPT AGEN - BLIND WORKERS ORG JHB</v>
          </cell>
        </row>
        <row r="891">
          <cell r="Q891" t="str">
            <v>Non-exchange Revenue:  Transfers and Subsidies - Capital:  Allocations In-kind - Departmental Agencies and Accounts:  National Departmental Agencies - South Africa Civil Aviation Authority</v>
          </cell>
          <cell r="R891" t="str">
            <v>1</v>
          </cell>
          <cell r="S891" t="str">
            <v>18</v>
          </cell>
          <cell r="T891" t="str">
            <v>587</v>
          </cell>
          <cell r="U891" t="str">
            <v>0</v>
          </cell>
          <cell r="V891" t="str">
            <v>NAT DPT AGEN - SA CIVIL AVIATION AUTH</v>
          </cell>
        </row>
        <row r="892">
          <cell r="Q892" t="str">
            <v>Non-exchange Revenue:  Transfers and Subsidies - Capital:  Allocations In-kind - Departmental Agencies and Accounts:  National Departmental Agencies - South Africa Council for Architects</v>
          </cell>
          <cell r="R892" t="str">
            <v>1</v>
          </cell>
          <cell r="S892" t="str">
            <v>18</v>
          </cell>
          <cell r="T892" t="str">
            <v>588</v>
          </cell>
          <cell r="U892" t="str">
            <v>0</v>
          </cell>
          <cell r="V892" t="str">
            <v>NAT DPT AGEN - SA COUNCIL FOR ARCHITECTS</v>
          </cell>
        </row>
        <row r="893">
          <cell r="Q893" t="str">
            <v>Non-exchange Revenue:  Transfers and Subsidies - Capital:  Allocations In-kind - Departmental Agencies and Accounts:  National Departmental Agencies - South Africa Council for Educators</v>
          </cell>
          <cell r="R893" t="str">
            <v>1</v>
          </cell>
          <cell r="S893" t="str">
            <v>18</v>
          </cell>
          <cell r="T893" t="str">
            <v>589</v>
          </cell>
          <cell r="U893" t="str">
            <v>0</v>
          </cell>
          <cell r="V893" t="str">
            <v>NAT DPT AGEN - SA COUNCIL FOR EDUCATORS</v>
          </cell>
        </row>
        <row r="894">
          <cell r="Q894" t="str">
            <v>Non-exchange Revenue:  Transfers and Subsidies - Capital:  Allocations In-kind - Departmental Agencies and Accounts:  National Departmental Agencies - South Africa Diamond Board</v>
          </cell>
          <cell r="R894" t="str">
            <v>1</v>
          </cell>
          <cell r="S894" t="str">
            <v>18</v>
          </cell>
          <cell r="T894" t="str">
            <v>590</v>
          </cell>
          <cell r="U894" t="str">
            <v>0</v>
          </cell>
          <cell r="V894" t="str">
            <v>NAT DPT AGEN - SA DIAMOND BOARD</v>
          </cell>
        </row>
        <row r="895">
          <cell r="Q895" t="str">
            <v>Non-exchange Revenue:  Transfers and Subsidies - Capital:  Allocations In-kind - Departmental Agencies and Accounts:  National Departmental Agencies - South Africa Diamond and Precious Metals Regulator</v>
          </cell>
          <cell r="R895" t="str">
            <v>1</v>
          </cell>
          <cell r="S895" t="str">
            <v>18</v>
          </cell>
          <cell r="T895" t="str">
            <v>591</v>
          </cell>
          <cell r="U895" t="str">
            <v>0</v>
          </cell>
          <cell r="V895" t="str">
            <v>NAT DPT AGEN - SA DIAM&amp;PRECI METAL REGUL</v>
          </cell>
        </row>
        <row r="896">
          <cell r="Q896" t="str">
            <v>Non-exchange Revenue:  Transfers and Subsidies - Capital:  Allocations In-kind - Departmental Agencies and Accounts:  National Departmental Agencies - South Africa Excellence Foundation</v>
          </cell>
          <cell r="R896" t="str">
            <v>1</v>
          </cell>
          <cell r="S896" t="str">
            <v>18</v>
          </cell>
          <cell r="T896" t="str">
            <v>592</v>
          </cell>
          <cell r="U896" t="str">
            <v>0</v>
          </cell>
          <cell r="V896" t="str">
            <v>NAT DPT AGEN - SA EXCELLENCE FOUNDATION</v>
          </cell>
        </row>
        <row r="897">
          <cell r="Q897" t="str">
            <v>Non-exchange Revenue:  Transfers and Subsidies - Capital:  Allocations In-kind - Departmental Agencies and Accounts:  National Departmental Agencies - South Africa Heritage Resources Agency</v>
          </cell>
          <cell r="R897" t="str">
            <v>1</v>
          </cell>
          <cell r="S897" t="str">
            <v>18</v>
          </cell>
          <cell r="T897" t="str">
            <v>593</v>
          </cell>
          <cell r="U897" t="str">
            <v>0</v>
          </cell>
          <cell r="V897" t="str">
            <v>NAT DPT AGEN - SA HERITAGE RESOURCE AGEN</v>
          </cell>
        </row>
        <row r="898">
          <cell r="Q898" t="str">
            <v>Non-exchange Revenue:  Transfers and Subsidies - Capital:  Allocations In-kind - Departmental Agencies and Accounts:  National Departmental Agencies - South Africa Housing  Development Board</v>
          </cell>
          <cell r="R898" t="str">
            <v>1</v>
          </cell>
          <cell r="S898" t="str">
            <v>18</v>
          </cell>
          <cell r="T898" t="str">
            <v>594</v>
          </cell>
          <cell r="U898" t="str">
            <v>0</v>
          </cell>
          <cell r="V898" t="str">
            <v>NAT DPT AGEN - SA HOUSING  DEVEL BOARD</v>
          </cell>
        </row>
        <row r="899">
          <cell r="Q899" t="str">
            <v>Non-exchange Revenue:  Transfers and Subsidies - Capital:  Allocations In-kind - Departmental Agencies and Accounts:  National Departmental Agencies - South Africa Housing Fund</v>
          </cell>
          <cell r="R899" t="str">
            <v>1</v>
          </cell>
          <cell r="S899" t="str">
            <v>18</v>
          </cell>
          <cell r="T899" t="str">
            <v>595</v>
          </cell>
          <cell r="U899" t="str">
            <v>0</v>
          </cell>
          <cell r="V899" t="str">
            <v>NAT DPT AGEN - SA HOUSING FUND</v>
          </cell>
        </row>
        <row r="900">
          <cell r="Q900" t="str">
            <v>Non-exchange Revenue:  Transfers and Subsidies - Capital:  Allocations In-kind - Departmental Agencies and Accounts:  National Departmental Agencies - South Africa Housing Trust Ltd</v>
          </cell>
          <cell r="R900" t="str">
            <v>1</v>
          </cell>
          <cell r="S900" t="str">
            <v>18</v>
          </cell>
          <cell r="T900" t="str">
            <v>596</v>
          </cell>
          <cell r="U900" t="str">
            <v>0</v>
          </cell>
          <cell r="V900" t="str">
            <v>NAT DPT AGEN - SA HOUSING TRUST LTD</v>
          </cell>
        </row>
        <row r="901">
          <cell r="Q901" t="str">
            <v>Non-exchange Revenue:  Transfers and Subsidies - Capital:  Allocations In-kind - Departmental Agencies and Accounts:  National Departmental Agencies - South Africa Institute for Drug Free Sport</v>
          </cell>
          <cell r="R901" t="str">
            <v>1</v>
          </cell>
          <cell r="S901" t="str">
            <v>18</v>
          </cell>
          <cell r="T901" t="str">
            <v>597</v>
          </cell>
          <cell r="U901" t="str">
            <v>0</v>
          </cell>
          <cell r="V901" t="str">
            <v>NAT DPT AGEN - SA INST DRUG FREE SPORT</v>
          </cell>
        </row>
        <row r="902">
          <cell r="Q902" t="str">
            <v>Non-exchange Revenue:  Transfers and Subsidies - Capital:  Allocations In-kind - Departmental Agencies and Accounts:  National Departmental Agencies - South Africa Library for Blind</v>
          </cell>
          <cell r="R902" t="str">
            <v>1</v>
          </cell>
          <cell r="S902" t="str">
            <v>18</v>
          </cell>
          <cell r="T902" t="str">
            <v>598</v>
          </cell>
          <cell r="U902" t="str">
            <v>0</v>
          </cell>
          <cell r="V902" t="str">
            <v>NAT DPT AGEN - SA LIBRARY FOR BLIND</v>
          </cell>
        </row>
        <row r="903">
          <cell r="Q903" t="str">
            <v>Non-exchange Revenue:  Transfers and Subsidies - Capital:  Allocations In-kind - Departmental Agencies and Accounts:  National Departmental Agencies - South Africa Local Government Association (SALGA)</v>
          </cell>
          <cell r="R903" t="str">
            <v>1</v>
          </cell>
          <cell r="S903" t="str">
            <v>18</v>
          </cell>
          <cell r="T903" t="str">
            <v>599</v>
          </cell>
          <cell r="U903" t="str">
            <v>0</v>
          </cell>
          <cell r="V903" t="str">
            <v>NAT DPT AGEN - SA SA LOCAL GOVERN ASSOC</v>
          </cell>
        </row>
        <row r="904">
          <cell r="Q904" t="str">
            <v>Non-exchange Revenue:  Transfers and Subsidies - Capital:  Allocations In-kind - Departmental Agencies and Accounts:  National Departmental Agencies - South Africa Maritime Safety Authority</v>
          </cell>
          <cell r="R904" t="str">
            <v>1</v>
          </cell>
          <cell r="S904" t="str">
            <v>18</v>
          </cell>
          <cell r="T904" t="str">
            <v>600</v>
          </cell>
          <cell r="U904" t="str">
            <v>0</v>
          </cell>
          <cell r="V904" t="str">
            <v>NAT DPT AGEN - SA MARITIME SAFETY AUTHOR</v>
          </cell>
        </row>
        <row r="905">
          <cell r="Q905" t="str">
            <v>Non-exchange Revenue:  Transfers and Subsidies - Capital:  Allocations In-kind - Departmental Agencies and Accounts:  National Departmental Agencies - South Africa Medical Research Council</v>
          </cell>
          <cell r="R905" t="str">
            <v>1</v>
          </cell>
          <cell r="S905" t="str">
            <v>18</v>
          </cell>
          <cell r="T905" t="str">
            <v>601</v>
          </cell>
          <cell r="U905" t="str">
            <v>0</v>
          </cell>
          <cell r="V905" t="str">
            <v>NAT DPT AGEN - SA MEDICAL RESEARCH COUNC</v>
          </cell>
        </row>
        <row r="906">
          <cell r="Q906" t="str">
            <v>Non-exchange Revenue:  Transfers and Subsidies - Capital:  Allocations In-kind - Departmental Agencies and Accounts:  National Departmental Agencies - South Africa Micro Finance Apex Fund</v>
          </cell>
          <cell r="R906" t="str">
            <v>1</v>
          </cell>
          <cell r="S906" t="str">
            <v>18</v>
          </cell>
          <cell r="T906" t="str">
            <v>602</v>
          </cell>
          <cell r="U906" t="str">
            <v>0</v>
          </cell>
          <cell r="V906" t="str">
            <v>NAT DPT AGEN - SA MICRO FIN APEX FUND</v>
          </cell>
        </row>
        <row r="907">
          <cell r="Q907" t="str">
            <v>Non-exchange Revenue:  Transfers and Subsidies - Capital:  Allocations In-kind - Departmental Agencies and Accounts:  National Departmental Agencies - South Africa National Accreditation System</v>
          </cell>
          <cell r="R907" t="str">
            <v>1</v>
          </cell>
          <cell r="S907" t="str">
            <v>18</v>
          </cell>
          <cell r="T907" t="str">
            <v>603</v>
          </cell>
          <cell r="U907" t="str">
            <v>0</v>
          </cell>
          <cell r="V907" t="str">
            <v>NAT DPT AGEN - SA NAT ACCREDITATION SYS</v>
          </cell>
        </row>
        <row r="908">
          <cell r="Q908" t="str">
            <v>Non-exchange Revenue:  Transfers and Subsidies - Capital:  Allocations In-kind - Departmental Agencies and Accounts:  National Departmental Agencies - South Africa National Biodiversity Institute (SANBI)</v>
          </cell>
          <cell r="R908" t="str">
            <v>1</v>
          </cell>
          <cell r="S908" t="str">
            <v>18</v>
          </cell>
          <cell r="T908" t="str">
            <v>604</v>
          </cell>
          <cell r="U908" t="str">
            <v>0</v>
          </cell>
          <cell r="V908" t="str">
            <v>NAT DPT AGEN - SA NAT BIODIVERSITY INST</v>
          </cell>
        </row>
        <row r="909">
          <cell r="Q909" t="str">
            <v>Non-exchange Revenue:  Transfers and Subsidies - Capital:  Allocations In-kind - Departmental Agencies and Accounts:  National Departmental Agencies - South Africa National Energy Development Institute</v>
          </cell>
          <cell r="R909" t="str">
            <v>1</v>
          </cell>
          <cell r="S909" t="str">
            <v>18</v>
          </cell>
          <cell r="T909" t="str">
            <v>605</v>
          </cell>
          <cell r="U909" t="str">
            <v>0</v>
          </cell>
          <cell r="V909" t="str">
            <v>NAT DPT AGEN - SA NAT ENERGY DEV INSTIT</v>
          </cell>
        </row>
        <row r="910">
          <cell r="Q910" t="str">
            <v>Non-exchange Revenue:  Transfers and Subsidies - Capital:  Allocations In-kind - Departmental Agencies and Accounts:  National Departmental Agencies - South Africa National Parks</v>
          </cell>
          <cell r="R910" t="str">
            <v>1</v>
          </cell>
          <cell r="S910" t="str">
            <v>18</v>
          </cell>
          <cell r="T910" t="str">
            <v>606</v>
          </cell>
          <cell r="U910" t="str">
            <v>0</v>
          </cell>
          <cell r="V910" t="str">
            <v>NAT DPT AGEN - SA NATIONAL PARKS</v>
          </cell>
        </row>
        <row r="911">
          <cell r="Q911" t="str">
            <v>Non-exchange Revenue:  Transfers and Subsidies - Capital:  Allocations In-kind - Departmental Agencies and Accounts:  National Departmental Agencies - South Africa National Roads Agency</v>
          </cell>
          <cell r="R911" t="str">
            <v>1</v>
          </cell>
          <cell r="S911" t="str">
            <v>18</v>
          </cell>
          <cell r="T911" t="str">
            <v>607</v>
          </cell>
          <cell r="U911" t="str">
            <v>0</v>
          </cell>
          <cell r="V911" t="str">
            <v>NAT DPT AGEN - SA NATIONAL ROADS AGENCY</v>
          </cell>
        </row>
        <row r="912">
          <cell r="Q912" t="str">
            <v>Non-exchange Revenue:  Transfers and Subsidies - Capital:  Allocations In-kind - Departmental Agencies and Accounts:  National Departmental Agencies - South Africa National Space Agency</v>
          </cell>
          <cell r="R912" t="str">
            <v>1</v>
          </cell>
          <cell r="S912" t="str">
            <v>18</v>
          </cell>
          <cell r="T912" t="str">
            <v>608</v>
          </cell>
          <cell r="U912" t="str">
            <v>0</v>
          </cell>
          <cell r="V912" t="str">
            <v>NAT DPT AGEN - SA NATIONAL SPACE AGENCY</v>
          </cell>
        </row>
        <row r="913">
          <cell r="Q913" t="str">
            <v>Non-exchange Revenue:  Transfers and Subsidies - Capital:  Allocations In-kind - Departmental Agencies and Accounts:  National Departmental Agencies - South Africa Qualifications Authority(SAQA)</v>
          </cell>
          <cell r="R913" t="str">
            <v>1</v>
          </cell>
          <cell r="S913" t="str">
            <v>18</v>
          </cell>
          <cell r="T913" t="str">
            <v>609</v>
          </cell>
          <cell r="U913" t="str">
            <v>0</v>
          </cell>
          <cell r="V913" t="str">
            <v>NAT DPT AGEN - SA QUALIFICATIONS AUTHOR</v>
          </cell>
        </row>
        <row r="914">
          <cell r="Q914" t="str">
            <v>Non-exchange Revenue:  Transfers and Subsidies - Capital:  Allocations In-kind - Departmental Agencies and Accounts:  National Departmental Agencies - South Africa Quality Institute</v>
          </cell>
          <cell r="R914" t="str">
            <v>1</v>
          </cell>
          <cell r="S914" t="str">
            <v>18</v>
          </cell>
          <cell r="T914" t="str">
            <v>610</v>
          </cell>
          <cell r="U914" t="str">
            <v>0</v>
          </cell>
          <cell r="V914" t="str">
            <v>NAT DPT AGEN - SA QUALITY INSTITUTE</v>
          </cell>
        </row>
        <row r="915">
          <cell r="Q915" t="str">
            <v>Non-exchange Revenue:  Transfers and Subsidies - Capital:  Allocations In-kind - Departmental Agencies and Accounts:  National Departmental Agencies - South Africa Revenue Service (SARS)</v>
          </cell>
          <cell r="R915" t="str">
            <v>1</v>
          </cell>
          <cell r="S915" t="str">
            <v>18</v>
          </cell>
          <cell r="T915" t="str">
            <v>611</v>
          </cell>
          <cell r="U915" t="str">
            <v>0</v>
          </cell>
          <cell r="V915" t="str">
            <v>NAT DPT AGEN - SA REVENUE SERVICE</v>
          </cell>
        </row>
        <row r="916">
          <cell r="Q916" t="str">
            <v>Non-exchange Revenue:  Transfers and Subsidies - Capital:  Allocations In-kind - Departmental Agencies and Accounts:  National Departmental Agencies - South Africa Road Board</v>
          </cell>
          <cell r="R916" t="str">
            <v>1</v>
          </cell>
          <cell r="S916" t="str">
            <v>18</v>
          </cell>
          <cell r="T916" t="str">
            <v>612</v>
          </cell>
          <cell r="U916" t="str">
            <v>0</v>
          </cell>
          <cell r="V916" t="str">
            <v>NAT DPT AGEN - SA ROAD BOARD</v>
          </cell>
        </row>
        <row r="917">
          <cell r="Q917" t="str">
            <v>Non-exchange Revenue:  Transfers and Subsidies - Capital:  Allocations In-kind - Departmental Agencies and Accounts:  National Departmental Agencies - South Africa Road Safety Council</v>
          </cell>
          <cell r="R917" t="str">
            <v>1</v>
          </cell>
          <cell r="S917" t="str">
            <v>18</v>
          </cell>
          <cell r="T917" t="str">
            <v>613</v>
          </cell>
          <cell r="U917" t="str">
            <v>0</v>
          </cell>
          <cell r="V917" t="str">
            <v>NAT DPT AGEN - SA ROAD SAFETY COUNCIL</v>
          </cell>
        </row>
        <row r="918">
          <cell r="Q918" t="str">
            <v>Non-exchange Revenue:  Transfers and Subsidies - Capital:  Allocations In-kind - Departmental Agencies and Accounts:  National Departmental Agencies - South Africa Sport Commission</v>
          </cell>
          <cell r="R918" t="str">
            <v>1</v>
          </cell>
          <cell r="S918" t="str">
            <v>18</v>
          </cell>
          <cell r="T918" t="str">
            <v>614</v>
          </cell>
          <cell r="U918" t="str">
            <v>0</v>
          </cell>
          <cell r="V918" t="str">
            <v>NAT DPT AGEN - SA SPORT COMMISSION</v>
          </cell>
        </row>
        <row r="919">
          <cell r="Q919" t="str">
            <v>Non-exchange Revenue:  Transfers and Subsidies - Capital:  Allocations In-kind - Departmental Agencies and Accounts:  National Departmental Agencies - South Africa Tourism</v>
          </cell>
          <cell r="R919" t="str">
            <v>1</v>
          </cell>
          <cell r="S919" t="str">
            <v>18</v>
          </cell>
          <cell r="T919" t="str">
            <v>615</v>
          </cell>
          <cell r="U919" t="str">
            <v>0</v>
          </cell>
          <cell r="V919" t="str">
            <v>NAT DPT AGEN - SA TOURISM</v>
          </cell>
        </row>
        <row r="920">
          <cell r="Q920" t="str">
            <v>Non-exchange Revenue:  Transfers and Subsidies - Capital:  Allocations In-kind - Departmental Agencies and Accounts:  National Departmental Agencies - South Africa Weather Service</v>
          </cell>
          <cell r="R920" t="str">
            <v>1</v>
          </cell>
          <cell r="S920" t="str">
            <v>18</v>
          </cell>
          <cell r="T920" t="str">
            <v>616</v>
          </cell>
          <cell r="U920" t="str">
            <v>0</v>
          </cell>
          <cell r="V920" t="str">
            <v>NAT DPT AGEN - SA WEATHER SERVICE</v>
          </cell>
        </row>
        <row r="921">
          <cell r="Q921" t="str">
            <v>Non-exchange Revenue:  Transfers and Subsidies - Capital:  Allocations In-kind - Departmental Agencies and Accounts:  National Departmental Agencies - South African Chapter of the African Renaissance (SACAR)</v>
          </cell>
          <cell r="R921" t="str">
            <v>1</v>
          </cell>
          <cell r="S921" t="str">
            <v>18</v>
          </cell>
          <cell r="T921" t="str">
            <v>617</v>
          </cell>
          <cell r="U921" t="str">
            <v>0</v>
          </cell>
          <cell r="V921" t="str">
            <v>NAT DPT AGEN - SA CHAPTER AFRICAN RENAIS</v>
          </cell>
        </row>
        <row r="922">
          <cell r="Q922" t="str">
            <v>Non-exchange Revenue:  Transfers and Subsidies - Capital:  Allocations In-kind - Departmental Agencies and Accounts:  National Departmental Agencies - Safety and Security Sector SETA</v>
          </cell>
          <cell r="R922" t="str">
            <v>1</v>
          </cell>
          <cell r="S922" t="str">
            <v>18</v>
          </cell>
          <cell r="T922" t="str">
            <v>618</v>
          </cell>
          <cell r="U922" t="str">
            <v>0</v>
          </cell>
          <cell r="V922" t="str">
            <v>NAT DPT AGEN - SAF &amp; SECUR SECTOR SETA</v>
          </cell>
        </row>
        <row r="923">
          <cell r="Q923" t="str">
            <v>Non-exchange Revenue:  Transfers and Subsidies - Capital:  Allocations In-kind - Departmental Agencies and Accounts:  National Departmental Agencies - PALAMA</v>
          </cell>
          <cell r="R923" t="str">
            <v>1</v>
          </cell>
          <cell r="S923" t="str">
            <v>18</v>
          </cell>
          <cell r="T923" t="str">
            <v>619</v>
          </cell>
          <cell r="U923" t="str">
            <v>0</v>
          </cell>
          <cell r="V923" t="str">
            <v>NAT DPT AGEN - PALAMA</v>
          </cell>
        </row>
        <row r="924">
          <cell r="Q924" t="str">
            <v>Non-exchange Revenue:  Transfers and Subsidies - Capital:  Allocations In-kind - Departmental Agencies and Accounts:  National Departmental Agencies - Secret Service</v>
          </cell>
          <cell r="R924" t="str">
            <v>1</v>
          </cell>
          <cell r="S924" t="str">
            <v>18</v>
          </cell>
          <cell r="T924" t="str">
            <v>620</v>
          </cell>
          <cell r="U924" t="str">
            <v>0</v>
          </cell>
          <cell r="V924" t="str">
            <v>NAT DPT AGEN - SECRET SERVICE</v>
          </cell>
        </row>
        <row r="925">
          <cell r="Q925" t="str">
            <v>Non-exchange Revenue:  Transfers and Subsidies - Capital:  Allocations In-kind - Departmental Agencies and Accounts:  National Departmental Agencies - Servcon Housing Solution (Pty) Ltd</v>
          </cell>
          <cell r="R925" t="str">
            <v>1</v>
          </cell>
          <cell r="S925" t="str">
            <v>18</v>
          </cell>
          <cell r="T925" t="str">
            <v>621</v>
          </cell>
          <cell r="U925" t="str">
            <v>0</v>
          </cell>
          <cell r="V925" t="str">
            <v>NAT DPT AGEN - SERVCON HOUSING SOLUTION</v>
          </cell>
        </row>
        <row r="926">
          <cell r="Q926" t="str">
            <v>Non-exchange Revenue:  Transfers and Subsidies - Capital:  Allocations In-kind - Departmental Agencies and Accounts:  National Departmental Agencies - Services Sector SETA</v>
          </cell>
          <cell r="R926" t="str">
            <v>1</v>
          </cell>
          <cell r="S926" t="str">
            <v>18</v>
          </cell>
          <cell r="T926" t="str">
            <v>622</v>
          </cell>
          <cell r="U926" t="str">
            <v>0</v>
          </cell>
          <cell r="V926" t="str">
            <v>NAT DPT AGEN - SERVICES SECTOR SETA</v>
          </cell>
        </row>
        <row r="927">
          <cell r="Q927" t="str">
            <v>Non-exchange Revenue:  Transfers and Subsidies - Capital:  Allocations In-kind - Departmental Agencies and Accounts:  National Departmental Agencies - Small Enterprise Development Agency</v>
          </cell>
          <cell r="R927" t="str">
            <v>1</v>
          </cell>
          <cell r="S927" t="str">
            <v>18</v>
          </cell>
          <cell r="T927" t="str">
            <v>623</v>
          </cell>
          <cell r="U927" t="str">
            <v>0</v>
          </cell>
          <cell r="V927" t="str">
            <v>NAT DPT AGEN - SMALL ENTERP DEV AGENCY</v>
          </cell>
        </row>
        <row r="928">
          <cell r="Q928" t="str">
            <v>Non-exchange Revenue:  Transfers and Subsidies - Capital:  Allocations In-kind - Departmental Agencies and Accounts:  National Departmental Agencies - Social Housing Foundation</v>
          </cell>
          <cell r="R928" t="str">
            <v>1</v>
          </cell>
          <cell r="S928" t="str">
            <v>18</v>
          </cell>
          <cell r="T928" t="str">
            <v>624</v>
          </cell>
          <cell r="U928" t="str">
            <v>0</v>
          </cell>
          <cell r="V928" t="str">
            <v>NAT DPT AGEN - SOCIAL HOUSING FOUNDATION</v>
          </cell>
        </row>
        <row r="929">
          <cell r="Q929" t="str">
            <v>Non-exchange Revenue:  Transfers and Subsidies - Capital:  Allocations In-kind - Departmental Agencies and Accounts:  National Departmental Agencies - Social Housing Regulatory Authority</v>
          </cell>
          <cell r="R929" t="str">
            <v>1</v>
          </cell>
          <cell r="S929" t="str">
            <v>18</v>
          </cell>
          <cell r="T929" t="str">
            <v>625</v>
          </cell>
          <cell r="U929" t="str">
            <v>0</v>
          </cell>
          <cell r="V929" t="str">
            <v>NAT DPT AGEN - SOC HOUSING REGULAT AUTH</v>
          </cell>
        </row>
        <row r="930">
          <cell r="Q930" t="str">
            <v>Non-exchange Revenue:  Transfers and Subsidies - Capital:  Allocations In-kind - Departmental Agencies and Accounts:  National Departmental Agencies - South Africa Social Security Agency (SASSA)</v>
          </cell>
          <cell r="R930" t="str">
            <v>1</v>
          </cell>
          <cell r="S930" t="str">
            <v>18</v>
          </cell>
          <cell r="T930" t="str">
            <v>626</v>
          </cell>
          <cell r="U930" t="str">
            <v>0</v>
          </cell>
          <cell r="V930" t="str">
            <v>NAT DPT AGEN - SA SOCIAL SECURITY AGENCY</v>
          </cell>
        </row>
        <row r="931">
          <cell r="Q931" t="str">
            <v>Non-exchange Revenue:  Transfers and Subsidies - Capital:  Allocations In-kind - Departmental Agencies and Accounts:  National Departmental Agencies - Special Investigation Unit</v>
          </cell>
          <cell r="R931" t="str">
            <v>1</v>
          </cell>
          <cell r="S931" t="str">
            <v>18</v>
          </cell>
          <cell r="T931" t="str">
            <v>627</v>
          </cell>
          <cell r="U931" t="str">
            <v>0</v>
          </cell>
          <cell r="V931" t="str">
            <v>NAT DPT AGEN - SPECIAL INVESTIGATION UNI</v>
          </cell>
        </row>
        <row r="932">
          <cell r="Q932" t="str">
            <v>Non-exchange Revenue:  Transfers and Subsidies - Capital:  Allocations In-kind - Departmental Agencies and Accounts:  National Departmental Agencies - State Information Technology Agency (SITA)</v>
          </cell>
          <cell r="R932" t="str">
            <v>1</v>
          </cell>
          <cell r="S932" t="str">
            <v>18</v>
          </cell>
          <cell r="T932" t="str">
            <v>628</v>
          </cell>
          <cell r="U932" t="str">
            <v>0</v>
          </cell>
          <cell r="V932" t="str">
            <v>NAT DPT AGEN - INFORMATION TECH AGENCY</v>
          </cell>
        </row>
        <row r="933">
          <cell r="Q933" t="str">
            <v>Non-exchange Revenue:  Transfers and Subsidies - Capital:  Allocations In-kind - Departmental Agencies and Accounts:  National Departmental Agencies – South Africa State Theatre</v>
          </cell>
          <cell r="R933" t="str">
            <v>1</v>
          </cell>
          <cell r="S933" t="str">
            <v>18</v>
          </cell>
          <cell r="T933" t="str">
            <v>629</v>
          </cell>
          <cell r="U933" t="str">
            <v>0</v>
          </cell>
          <cell r="V933" t="str">
            <v>NAT DPT AGEN - SA STATE THEATRE</v>
          </cell>
        </row>
        <row r="934">
          <cell r="Q934" t="str">
            <v>Non-exchange Revenue:  Transfers and Subsidies - Capital:  Allocations In-kind - Departmental Agencies and Accounts:  National Departmental Agencies - Taung Agricultural College</v>
          </cell>
          <cell r="R934" t="str">
            <v>1</v>
          </cell>
          <cell r="S934" t="str">
            <v>18</v>
          </cell>
          <cell r="T934" t="str">
            <v>630</v>
          </cell>
          <cell r="U934" t="str">
            <v>0</v>
          </cell>
          <cell r="V934" t="str">
            <v>NAT DPT AGEN - TAUNG AGRI COLLEGE</v>
          </cell>
        </row>
        <row r="935">
          <cell r="Q935" t="str">
            <v>Non-exchange Revenue:  Transfers and Subsidies - Capital:  Allocations In-kind - Departmental Agencies and Accounts:  National Departmental Agencies - Tau Trading Association</v>
          </cell>
          <cell r="R935" t="str">
            <v>1</v>
          </cell>
          <cell r="S935" t="str">
            <v>18</v>
          </cell>
          <cell r="T935" t="str">
            <v>631</v>
          </cell>
          <cell r="U935" t="str">
            <v>0</v>
          </cell>
          <cell r="V935" t="str">
            <v>NAT DPT AGEN - TAU TRADING ASSOCIATION</v>
          </cell>
        </row>
        <row r="936">
          <cell r="Q936" t="str">
            <v>Non-exchange Revenue:  Transfers and Subsidies - Capital:  Allocations In-kind - Departmental Agencies and Accounts:  National Departmental Agencies - Technology for Women in Business</v>
          </cell>
          <cell r="R936" t="str">
            <v>1</v>
          </cell>
          <cell r="S936" t="str">
            <v>18</v>
          </cell>
          <cell r="T936" t="str">
            <v>632</v>
          </cell>
          <cell r="U936" t="str">
            <v>0</v>
          </cell>
          <cell r="V936" t="str">
            <v>NAT DPT AGEN - TECHN FOR WOMEN IN BUSIN</v>
          </cell>
        </row>
        <row r="937">
          <cell r="Q937" t="str">
            <v>Non-exchange Revenue:  Transfers and Subsidies - Capital:  Allocations In-kind - Departmental Agencies and Accounts:  National Departmental Agencies - Technology Innovation Agency</v>
          </cell>
          <cell r="R937" t="str">
            <v>1</v>
          </cell>
          <cell r="S937" t="str">
            <v>18</v>
          </cell>
          <cell r="T937" t="str">
            <v>633</v>
          </cell>
          <cell r="U937" t="str">
            <v>0</v>
          </cell>
          <cell r="V937" t="str">
            <v>NAT DPT AGEN - TECHN INNOVATION AGENCY</v>
          </cell>
        </row>
        <row r="938">
          <cell r="Q938" t="str">
            <v>Non-exchange Revenue:  Transfers and Subsidies - Capital:  Allocations In-kind - Departmental Agencies and Accounts:  National Departmental Agencies - The Cooperative Banks Development Agency</v>
          </cell>
          <cell r="R938" t="str">
            <v>1</v>
          </cell>
          <cell r="S938" t="str">
            <v>18</v>
          </cell>
          <cell r="T938" t="str">
            <v>634</v>
          </cell>
          <cell r="U938" t="str">
            <v>0</v>
          </cell>
          <cell r="V938" t="str">
            <v>NAT DPT AGEN - COOPERAT BANKS DEV AGENCY</v>
          </cell>
        </row>
        <row r="939">
          <cell r="Q939" t="str">
            <v>Non-exchange Revenue:  Transfers and Subsidies - Capital:  Allocations In-kind - Departmental Agencies and Accounts:  National Departmental Agencies - Thubelisha Homes</v>
          </cell>
          <cell r="R939" t="str">
            <v>1</v>
          </cell>
          <cell r="S939" t="str">
            <v>18</v>
          </cell>
          <cell r="T939" t="str">
            <v>635</v>
          </cell>
          <cell r="U939" t="str">
            <v>0</v>
          </cell>
          <cell r="V939" t="str">
            <v>NAT DPT AGEN - THUBELISHA HOMES</v>
          </cell>
        </row>
        <row r="940">
          <cell r="Q940" t="str">
            <v>Non-exchange Revenue:  Transfers and Subsidies - Capital:  Allocations In-kind - Departmental Agencies and Accounts:  National Departmental Agencies - Tompi Seleka Agricultural College</v>
          </cell>
          <cell r="R940" t="str">
            <v>1</v>
          </cell>
          <cell r="S940" t="str">
            <v>18</v>
          </cell>
          <cell r="T940" t="str">
            <v>636</v>
          </cell>
          <cell r="U940" t="str">
            <v>0</v>
          </cell>
          <cell r="V940" t="str">
            <v>NAT DPT AGEN - TOMPI SELEKA AGRIC COLLEG</v>
          </cell>
        </row>
        <row r="941">
          <cell r="Q941" t="str">
            <v>Non-exchange Revenue:  Transfers and Subsidies - Capital:  Allocations In-kind - Departmental Agencies and Accounts:  National Departmental Agencies - Tourism Hospitality and Sport SETA</v>
          </cell>
          <cell r="R941" t="str">
            <v>1</v>
          </cell>
          <cell r="S941" t="str">
            <v>18</v>
          </cell>
          <cell r="T941" t="str">
            <v>637</v>
          </cell>
          <cell r="U941" t="str">
            <v>0</v>
          </cell>
          <cell r="V941" t="str">
            <v>NAT DPT AGEN - TOURM HOSPIT &amp; SPORT SETA</v>
          </cell>
        </row>
        <row r="942">
          <cell r="Q942" t="str">
            <v>Non-exchange Revenue:  Transfers and Subsidies - Capital:  Allocations In-kind - Departmental Agencies and Accounts:  National Departmental Agencies - Trade and Investment South Africa</v>
          </cell>
          <cell r="R942" t="str">
            <v>1</v>
          </cell>
          <cell r="S942" t="str">
            <v>18</v>
          </cell>
          <cell r="T942" t="str">
            <v>638</v>
          </cell>
          <cell r="U942" t="str">
            <v>0</v>
          </cell>
          <cell r="V942" t="str">
            <v>NAT DPT AGEN - TRADE &amp; INVESTMENT SA</v>
          </cell>
        </row>
        <row r="943">
          <cell r="Q943" t="str">
            <v>Non-exchange Revenue:  Transfers and Subsidies - Capital:  Allocations In-kind - Departmental Agencies and Accounts:  National Departmental Agencies - Transport SETA</v>
          </cell>
          <cell r="R943" t="str">
            <v>1</v>
          </cell>
          <cell r="S943" t="str">
            <v>18</v>
          </cell>
          <cell r="T943" t="str">
            <v>639</v>
          </cell>
          <cell r="U943" t="str">
            <v>0</v>
          </cell>
          <cell r="V943" t="str">
            <v>NAT DPT AGEN - TRANSPORT SETA</v>
          </cell>
        </row>
        <row r="944">
          <cell r="Q944" t="str">
            <v>Non-exchange Revenue:  Transfers and Subsidies - Capital:  Allocations In-kind - Departmental Agencies and Accounts:  National Departmental Agencies - Tsolo Agricultural College</v>
          </cell>
          <cell r="R944" t="str">
            <v>1</v>
          </cell>
          <cell r="S944" t="str">
            <v>18</v>
          </cell>
          <cell r="T944" t="str">
            <v>640</v>
          </cell>
          <cell r="U944" t="str">
            <v>0</v>
          </cell>
          <cell r="V944" t="str">
            <v>NAT DPT AGEN - TSOLO AGRIC COLLEGE</v>
          </cell>
        </row>
        <row r="945">
          <cell r="Q945" t="str">
            <v>Non-exchange Revenue:  Transfers and Subsidies - Capital:  Allocations In-kind - Departmental Agencies and Accounts:  National Departmental Agencies - Umalusi Council Quality Assurance in General and Further Education and Training Institutions</v>
          </cell>
          <cell r="R945" t="str">
            <v>1</v>
          </cell>
          <cell r="S945" t="str">
            <v>18</v>
          </cell>
          <cell r="T945" t="str">
            <v>641</v>
          </cell>
          <cell r="U945" t="str">
            <v>0</v>
          </cell>
          <cell r="V945" t="str">
            <v>NAT DPT AGEN - UMALUSI QUA ASS &amp; FET INS</v>
          </cell>
        </row>
        <row r="946">
          <cell r="Q946" t="str">
            <v>Non-exchange Revenue:  Transfers and Subsidies - Capital:  Allocations In-kind - Departmental Agencies and Accounts:  National Departmental Agencies - Umsombomvu Fund</v>
          </cell>
          <cell r="R946" t="str">
            <v>1</v>
          </cell>
          <cell r="S946" t="str">
            <v>18</v>
          </cell>
          <cell r="T946" t="str">
            <v>642</v>
          </cell>
          <cell r="U946" t="str">
            <v>0</v>
          </cell>
          <cell r="V946" t="str">
            <v>NAT DPT AGEN - UMSOMBOMVU FUND</v>
          </cell>
        </row>
        <row r="947">
          <cell r="Q947" t="str">
            <v>Non-exchange Revenue:  Transfers and Subsidies - Capital:  Allocations In-kind - Departmental Agencies and Accounts:  National Departmental Agencies - Universal Service and Access Agency South Africa</v>
          </cell>
          <cell r="R947" t="str">
            <v>1</v>
          </cell>
          <cell r="S947" t="str">
            <v>18</v>
          </cell>
          <cell r="T947" t="str">
            <v>643</v>
          </cell>
          <cell r="U947" t="str">
            <v>0</v>
          </cell>
          <cell r="V947" t="str">
            <v>NAT DPT AGEN - UNI SERV &amp; ACCESS AGEN SA</v>
          </cell>
        </row>
        <row r="948">
          <cell r="Q948" t="str">
            <v>Non-exchange Revenue:  Transfers and Subsidies - Capital:  Allocations In-kind - Departmental Agencies and Accounts:  National Departmental Agencies - Universal Service and Access Fund</v>
          </cell>
          <cell r="R948" t="str">
            <v>1</v>
          </cell>
          <cell r="S948" t="str">
            <v>18</v>
          </cell>
          <cell r="T948" t="str">
            <v>644</v>
          </cell>
          <cell r="U948" t="str">
            <v>0</v>
          </cell>
          <cell r="V948" t="str">
            <v>NAT DPT AGEN - UNIVER SERV &amp; ACCESS FUND</v>
          </cell>
        </row>
        <row r="949">
          <cell r="Q949" t="str">
            <v>Non-exchange Revenue:  Transfers and Subsidies - Capital:  Allocations In-kind - Departmental Agencies and Accounts:  National Departmental Agencies - Urban Transport Fund</v>
          </cell>
          <cell r="R949" t="str">
            <v>1</v>
          </cell>
          <cell r="S949" t="str">
            <v>18</v>
          </cell>
          <cell r="T949" t="str">
            <v>645</v>
          </cell>
          <cell r="U949" t="str">
            <v>0</v>
          </cell>
          <cell r="V949" t="str">
            <v>NAT DPT AGEN - URBAN TRANSPORT FUND</v>
          </cell>
        </row>
        <row r="950">
          <cell r="Q950" t="str">
            <v>Non-exchange Revenue:  Transfers and Subsidies - Capital:  Allocations In-kind - Departmental Agencies and Accounts:  National Departmental Agencies - Voortrekker Museum</v>
          </cell>
          <cell r="R950" t="str">
            <v>1</v>
          </cell>
          <cell r="S950" t="str">
            <v>18</v>
          </cell>
          <cell r="T950" t="str">
            <v>646</v>
          </cell>
          <cell r="U950" t="str">
            <v>0</v>
          </cell>
          <cell r="V950" t="str">
            <v>NAT DPT AGEN - VOORTREKKER MUSEUM</v>
          </cell>
        </row>
        <row r="951">
          <cell r="Q951" t="str">
            <v>Non-exchange Revenue:  Transfers and Subsidies - Capital:  Allocations In-kind - Departmental Agencies and Accounts:  National Departmental Agencies - Wage Board</v>
          </cell>
          <cell r="R951" t="str">
            <v>1</v>
          </cell>
          <cell r="S951" t="str">
            <v>18</v>
          </cell>
          <cell r="T951" t="str">
            <v>647</v>
          </cell>
          <cell r="U951" t="str">
            <v>0</v>
          </cell>
          <cell r="V951" t="str">
            <v>NAT DPT AGEN - WAGE BOARD</v>
          </cell>
        </row>
        <row r="952">
          <cell r="Q952" t="str">
            <v>Non-exchange Revenue:  Transfers and Subsidies - Capital:  Allocations In-kind - Departmental Agencies and Accounts:  National Departmental Agencies - War Museum Boer Republic</v>
          </cell>
          <cell r="R952" t="str">
            <v>1</v>
          </cell>
          <cell r="S952" t="str">
            <v>18</v>
          </cell>
          <cell r="T952" t="str">
            <v>648</v>
          </cell>
          <cell r="U952" t="str">
            <v>0</v>
          </cell>
          <cell r="V952" t="str">
            <v>NAT DPT AGEN - WAR MUSEUM BOER REPUBLIC</v>
          </cell>
        </row>
        <row r="953">
          <cell r="Q953" t="str">
            <v>Non-exchange Revenue:  Transfers and Subsidies - Capital:  Allocations In-kind - Departmental Agencies and Accounts:  National Departmental Agencies - Water Research Commission</v>
          </cell>
          <cell r="R953" t="str">
            <v>1</v>
          </cell>
          <cell r="S953" t="str">
            <v>18</v>
          </cell>
          <cell r="T953" t="str">
            <v>649</v>
          </cell>
          <cell r="U953" t="str">
            <v>0</v>
          </cell>
          <cell r="V953" t="str">
            <v>NAT DPT AGEN - WATER RESEARCH COMMISSION</v>
          </cell>
        </row>
        <row r="954">
          <cell r="Q954" t="str">
            <v>Non-exchange Revenue:  Transfers and Subsidies - Capital:  Allocations In-kind - Departmental Agencies and Accounts:  National Departmental Agencies - Water Trading Account</v>
          </cell>
          <cell r="R954" t="str">
            <v>1</v>
          </cell>
          <cell r="S954" t="str">
            <v>18</v>
          </cell>
          <cell r="T954" t="str">
            <v>650</v>
          </cell>
          <cell r="U954" t="str">
            <v>0</v>
          </cell>
          <cell r="V954" t="str">
            <v>NAT DPT AGEN - WATER TRADING ACCOUNT</v>
          </cell>
        </row>
        <row r="955">
          <cell r="Q955" t="str">
            <v>Non-exchange Revenue:  Transfers and Subsidies - Capital:  Allocations In-kind - Departmental Agencies and Accounts:  National Departmental Agencies - Wholesale and Retail Sector SETA</v>
          </cell>
          <cell r="R955" t="str">
            <v>1</v>
          </cell>
          <cell r="S955" t="str">
            <v>18</v>
          </cell>
          <cell r="T955" t="str">
            <v>651</v>
          </cell>
          <cell r="U955" t="str">
            <v>0</v>
          </cell>
          <cell r="V955" t="str">
            <v>NAT DPT AGEN - W/SALE &amp; RETAIL SEC SETA</v>
          </cell>
        </row>
        <row r="956">
          <cell r="Q956" t="str">
            <v>Non-exchange Revenue:  Transfers and Subsidies - Capital:  Allocations In-kind - Departmental Agencies and Accounts:  National Departmental Agencies - William Humphreys Art Gallery</v>
          </cell>
          <cell r="R956" t="str">
            <v>1</v>
          </cell>
          <cell r="S956" t="str">
            <v>18</v>
          </cell>
          <cell r="T956" t="str">
            <v>652</v>
          </cell>
          <cell r="U956" t="str">
            <v>0</v>
          </cell>
          <cell r="V956" t="str">
            <v>NAT DPT AGEN - WILLIAM HUMPHREYS ART GAL</v>
          </cell>
        </row>
        <row r="957">
          <cell r="Q957" t="str">
            <v>Non-exchange Revenue:  Transfers and Subsidies - Capital:  Allocations In-kind - Departmental Agencies and Accounts:  National Departmental Agencies - Windybrow Theatre</v>
          </cell>
          <cell r="R957" t="str">
            <v>1</v>
          </cell>
          <cell r="S957" t="str">
            <v>18</v>
          </cell>
          <cell r="T957" t="str">
            <v>653</v>
          </cell>
          <cell r="U957" t="str">
            <v>0</v>
          </cell>
          <cell r="V957" t="str">
            <v>NAT DPT AGEN - WINDYBROW THEATRE</v>
          </cell>
        </row>
        <row r="958">
          <cell r="Q958" t="str">
            <v>Non-exchange Revenue:  Transfers and Subsidies - Capital:  Allocations In-kind - Departmental Agencies and Accounts:  National Departmental Agencies - Woordeboek Afrikaanse Taal (WAT) Paarl</v>
          </cell>
          <cell r="R958" t="str">
            <v>1</v>
          </cell>
          <cell r="S958" t="str">
            <v>18</v>
          </cell>
          <cell r="T958" t="str">
            <v>654</v>
          </cell>
          <cell r="U958" t="str">
            <v>0</v>
          </cell>
          <cell r="V958" t="str">
            <v>NAT DPT AGEN - WOORDEBOEK AFRIKAANS TAAL</v>
          </cell>
        </row>
        <row r="959">
          <cell r="Q959" t="str">
            <v>Non-exchange Revenue:  Transfers and Subsidies - Capital:  Allocations In-kind - Departmental Agencies and Accounts:  National Departmental Agencies - World Summit Johannesburg</v>
          </cell>
          <cell r="R959" t="str">
            <v>1</v>
          </cell>
          <cell r="S959" t="str">
            <v>18</v>
          </cell>
          <cell r="T959" t="str">
            <v>655</v>
          </cell>
          <cell r="U959" t="str">
            <v>0</v>
          </cell>
          <cell r="V959" t="str">
            <v>NAT DPT AGEN - WORLD SUMMIT JOHANNESBURG</v>
          </cell>
        </row>
        <row r="960">
          <cell r="Q960" t="str">
            <v>Non-exchange Revenue:  Transfers and Subsidies - Capital:  Allocations In-kind - District Municipalities</v>
          </cell>
          <cell r="R960">
            <v>0</v>
          </cell>
          <cell r="V960" t="str">
            <v>T&amp;S CAP: ALL IN-KIND DISTRICT MUNICIPAL</v>
          </cell>
        </row>
        <row r="961">
          <cell r="Q961" t="str">
            <v>Non-exchange Revenue:  Transfers and Subsidies - Capital:  Allocations In-kind - District Municipalities:  Eastern Cape</v>
          </cell>
          <cell r="R961">
            <v>0</v>
          </cell>
          <cell r="V961" t="str">
            <v>T&amp;S CAP: ALL IN-KIND DM EASTERN CAPE</v>
          </cell>
        </row>
        <row r="962">
          <cell r="Q962" t="str">
            <v>Non-exchange Revenue:  Transfers and Subsidies - Capital:  Allocations In-kind - District Municipalities:  Eastern Cape - DC 10:  Cacadu</v>
          </cell>
          <cell r="R962">
            <v>0</v>
          </cell>
          <cell r="V962" t="str">
            <v>DM EC: CACADU</v>
          </cell>
        </row>
        <row r="963">
          <cell r="Q963" t="str">
            <v>Non-exchange Revenue:  Transfers and Subsidies - Capital:  Allocations In-kind - District Municipalities:  Eastern Cape - DC 10:  Cacadu - Community and Social Services</v>
          </cell>
          <cell r="R963">
            <v>0</v>
          </cell>
          <cell r="S963">
            <v>0</v>
          </cell>
          <cell r="V963" t="str">
            <v>DM EC: CACADU - COMM &amp; SOC SERV</v>
          </cell>
        </row>
        <row r="964">
          <cell r="Q964" t="str">
            <v>Non-exchange Revenue:  Transfers and Subsidies - Capital:  Allocations In-kind - District Municipalities:  Eastern Cape - DC 10:  Cacadu - Environmental Protection</v>
          </cell>
          <cell r="R964">
            <v>0</v>
          </cell>
          <cell r="S964">
            <v>0</v>
          </cell>
          <cell r="V964" t="str">
            <v>DM EC: CACADU - ENVIRON PROTECTION</v>
          </cell>
        </row>
        <row r="965">
          <cell r="Q965" t="str">
            <v>Non-exchange Revenue:  Transfers and Subsidies - Capital:  Allocations In-kind - District Municipalities:  Eastern Cape - DC 10:  Cacadu - Executive and Council</v>
          </cell>
          <cell r="R965">
            <v>0</v>
          </cell>
          <cell r="S965">
            <v>0</v>
          </cell>
          <cell r="V965" t="str">
            <v>DM EC: CACADU - EXECUTIVE &amp; COUNCIL</v>
          </cell>
        </row>
        <row r="966">
          <cell r="Q966" t="str">
            <v>Non-exchange Revenue:  Transfers and Subsidies - Capital:  Allocations In-kind - District Municipalities:  Eastern Cape - DC 10:  Cacadu - Finance and Admin</v>
          </cell>
          <cell r="R966">
            <v>0</v>
          </cell>
          <cell r="S966">
            <v>0</v>
          </cell>
          <cell r="V966" t="str">
            <v>DM EC: CACADU - FINANCE &amp; ADMIN</v>
          </cell>
        </row>
        <row r="967">
          <cell r="Q967" t="str">
            <v>Non-exchange Revenue:  Transfers and Subsidies - Capital:  Allocations In-kind - District Municipalities:  Eastern Cape - DC 10:  Cacadu - Health</v>
          </cell>
          <cell r="R967">
            <v>0</v>
          </cell>
          <cell r="S967">
            <v>0</v>
          </cell>
          <cell r="V967" t="str">
            <v>DM EC: CACADU - HEALTH</v>
          </cell>
        </row>
        <row r="968">
          <cell r="Q968" t="str">
            <v>Non-exchange Revenue:  Transfers and Subsidies - Capital:  Allocations In-kind - District Municipalities:  Eastern Cape - DC 10:  Cacadu - Housing</v>
          </cell>
          <cell r="R968">
            <v>0</v>
          </cell>
          <cell r="S968">
            <v>0</v>
          </cell>
          <cell r="V968" t="str">
            <v>DM EC: CACADU - HOUSING</v>
          </cell>
        </row>
        <row r="969">
          <cell r="Q969" t="str">
            <v>Non-exchange Revenue:  Transfers and Subsidies - Capital:  Allocations In-kind - District Municipalities:  Eastern Cape - DC 10:  Cacadu - Planning and Development</v>
          </cell>
          <cell r="R969">
            <v>0</v>
          </cell>
          <cell r="S969">
            <v>0</v>
          </cell>
          <cell r="V969" t="str">
            <v>DM EC: CACADU - PLANNING &amp; DEVEL</v>
          </cell>
        </row>
        <row r="970">
          <cell r="Q970" t="str">
            <v>Non-exchange Revenue:  Transfers and Subsidies - Capital:  Allocations In-kind - District Municipalities:  Eastern Cape - DC 10:  Cacadu - Public Safety</v>
          </cell>
          <cell r="R970">
            <v>0</v>
          </cell>
          <cell r="S970">
            <v>0</v>
          </cell>
          <cell r="V970" t="str">
            <v>DM EC: CACADU - PUBLIC SAFETY</v>
          </cell>
        </row>
        <row r="971">
          <cell r="Q971" t="str">
            <v>Non-exchange Revenue:  Transfers and Subsidies - Capital:  Allocations In-kind - District Municipalities:  Eastern Cape - DC 10:  Cacadu - Road Transport</v>
          </cell>
          <cell r="R971">
            <v>0</v>
          </cell>
          <cell r="S971">
            <v>0</v>
          </cell>
          <cell r="V971" t="str">
            <v>DM EC: CACADU - ROAD TRANSPORT</v>
          </cell>
        </row>
        <row r="972">
          <cell r="Q972" t="str">
            <v>Non-exchange Revenue:  Transfers and Subsidies - Capital:  Allocations In-kind - District Municipalities:  Eastern Cape - DC 10:  Cacadu - Sport and Recreation</v>
          </cell>
          <cell r="R972">
            <v>0</v>
          </cell>
          <cell r="S972">
            <v>0</v>
          </cell>
          <cell r="V972" t="str">
            <v>DM EC: CACADU - SPORT &amp; RECREATION</v>
          </cell>
        </row>
        <row r="973">
          <cell r="Q973" t="str">
            <v>Non-exchange Revenue:  Transfers and Subsidies - Capital:  Allocations In-kind - District Municipalities:  Eastern Cape - DC 10:  Cacadu - Waste Water Management</v>
          </cell>
          <cell r="R973">
            <v>0</v>
          </cell>
          <cell r="S973">
            <v>0</v>
          </cell>
          <cell r="V973" t="str">
            <v>DM EC: CACADU - WASTE WATER MAN</v>
          </cell>
        </row>
        <row r="974">
          <cell r="Q974" t="str">
            <v>Non-exchange Revenue:  Transfers and Subsidies - Capital:  Allocations In-kind - District Municipalities:  Eastern Cape - DC 10:  Cacadu - Water</v>
          </cell>
          <cell r="R974">
            <v>0</v>
          </cell>
          <cell r="S974">
            <v>0</v>
          </cell>
          <cell r="V974" t="str">
            <v>DM EC: CACADU - WATER</v>
          </cell>
        </row>
        <row r="975">
          <cell r="Q975" t="str">
            <v>Non-exchange Revenue:  Transfers and Subsidies - Capital:  Allocations In-kind - District Municipalities:  Eastern Cape - DC 10:  Amatole</v>
          </cell>
          <cell r="R975">
            <v>0</v>
          </cell>
          <cell r="V975" t="str">
            <v>DM EC: AMATOLE</v>
          </cell>
        </row>
        <row r="976">
          <cell r="Q976" t="str">
            <v>Non-exchange Revenue:  Transfers and Subsidies - Capital:  Allocations In-kind - District Municipalities:  Eastern Cape - DC 10:  Amatole - Community and Social Services</v>
          </cell>
          <cell r="R976">
            <v>0</v>
          </cell>
          <cell r="S976">
            <v>0</v>
          </cell>
          <cell r="V976" t="str">
            <v>DM EC: AMATOLE - COMM &amp; SOC SERV</v>
          </cell>
        </row>
        <row r="977">
          <cell r="Q977" t="str">
            <v>Non-exchange Revenue:  Transfers and Subsidies - Capital:  Allocations In-kind - District Municipalities:  Eastern Cape - DC 10:  Amatole - Environmental Protection</v>
          </cell>
          <cell r="R977">
            <v>0</v>
          </cell>
          <cell r="S977">
            <v>0</v>
          </cell>
          <cell r="V977" t="str">
            <v>DM EC: AMATOLE - ENVIRON PROTECTION</v>
          </cell>
        </row>
        <row r="978">
          <cell r="Q978" t="str">
            <v>Non-exchange Revenue:  Transfers and Subsidies - Capital:  Allocations In-kind - District Municipalities:  Eastern Cape - DC 10:  Amatole - Executive and Council</v>
          </cell>
          <cell r="R978">
            <v>0</v>
          </cell>
          <cell r="S978">
            <v>0</v>
          </cell>
          <cell r="V978" t="str">
            <v>DM EC: AMATOLE - EXECUTIVE &amp; COUNCIL</v>
          </cell>
        </row>
        <row r="979">
          <cell r="Q979" t="str">
            <v>Non-exchange Revenue:  Transfers and Subsidies - Capital:  Allocations In-kind - District Municipalities:  Eastern Cape - DC 10:  Amatole - Finance and Admin</v>
          </cell>
          <cell r="R979">
            <v>0</v>
          </cell>
          <cell r="S979">
            <v>0</v>
          </cell>
          <cell r="V979" t="str">
            <v>DM EC: AMATOLE - FINANCE &amp; ADMIN</v>
          </cell>
        </row>
        <row r="980">
          <cell r="Q980" t="str">
            <v>Non-exchange Revenue:  Transfers and Subsidies - Capital:  Allocations In-kind - District Municipalities:  Eastern Cape - DC 10:  Amatole - Health</v>
          </cell>
          <cell r="R980">
            <v>0</v>
          </cell>
          <cell r="S980">
            <v>0</v>
          </cell>
          <cell r="V980" t="str">
            <v>DM EC: AMATOLE - HEALTH</v>
          </cell>
        </row>
        <row r="981">
          <cell r="Q981" t="str">
            <v>Non-exchange Revenue:  Transfers and Subsidies - Capital:  Allocations In-kind - District Municipalities:  Eastern Cape - DC 10:  Amatole - Housing</v>
          </cell>
          <cell r="R981">
            <v>0</v>
          </cell>
          <cell r="S981">
            <v>0</v>
          </cell>
          <cell r="V981" t="str">
            <v>DM EC: AMATOLE - HOUSING</v>
          </cell>
        </row>
        <row r="982">
          <cell r="Q982" t="str">
            <v>Non-exchange Revenue:  Transfers and Subsidies - Capital:  Allocations In-kind - District Municipalities:  Eastern Cape - DC 10:  Amatole - Planning and Development</v>
          </cell>
          <cell r="R982">
            <v>0</v>
          </cell>
          <cell r="S982">
            <v>0</v>
          </cell>
          <cell r="V982" t="str">
            <v>DM EC: AMATOLE - PLANNING &amp; DEVEL</v>
          </cell>
        </row>
        <row r="983">
          <cell r="Q983" t="str">
            <v>Non-exchange Revenue:  Transfers and Subsidies - Capital:  Allocations In-kind - District Municipalities:  Eastern Cape - DC 10:  Amatole - Public Safety</v>
          </cell>
          <cell r="R983">
            <v>0</v>
          </cell>
          <cell r="S983">
            <v>0</v>
          </cell>
          <cell r="V983" t="str">
            <v>DM EC: AMATOLE - PUBLIC SAFETY</v>
          </cell>
        </row>
        <row r="984">
          <cell r="Q984" t="str">
            <v>Non-exchange Revenue:  Transfers and Subsidies - Capital:  Allocations In-kind - District Municipalities:  Eastern Cape - DC 10:  Amatole - Road Transport</v>
          </cell>
          <cell r="R984">
            <v>0</v>
          </cell>
          <cell r="S984">
            <v>0</v>
          </cell>
          <cell r="V984" t="str">
            <v>DM EC: AMATOLE - ROAD TRANSPORT</v>
          </cell>
        </row>
        <row r="985">
          <cell r="Q985" t="str">
            <v>Non-exchange Revenue:  Transfers and Subsidies - Capital:  Allocations In-kind - District Municipalities:  Eastern Cape - DC 10:  Amatole - Sport and Recreation</v>
          </cell>
          <cell r="R985">
            <v>0</v>
          </cell>
          <cell r="S985">
            <v>0</v>
          </cell>
          <cell r="V985" t="str">
            <v>DM EC: AMATOLE - SPORT &amp; RECREATION</v>
          </cell>
        </row>
        <row r="986">
          <cell r="Q986" t="str">
            <v>Non-exchange Revenue:  Transfers and Subsidies - Capital:  Allocations In-kind - District Municipalities:  Eastern Cape - DC 10:  Amatole - Waste Water Management</v>
          </cell>
          <cell r="R986">
            <v>0</v>
          </cell>
          <cell r="S986">
            <v>0</v>
          </cell>
          <cell r="V986" t="str">
            <v>DM EC: AMATOLE - WASTE WATER MAN</v>
          </cell>
        </row>
        <row r="987">
          <cell r="Q987" t="str">
            <v>Non-exchange Revenue:  Transfers and Subsidies - Capital:  Allocations In-kind - District Municipalities:  Eastern Cape - DC 10:  Amatole - Water</v>
          </cell>
          <cell r="R987">
            <v>0</v>
          </cell>
          <cell r="S987">
            <v>0</v>
          </cell>
          <cell r="V987" t="str">
            <v>DM EC: AMATOLE - WATER</v>
          </cell>
        </row>
        <row r="988">
          <cell r="Q988" t="str">
            <v xml:space="preserve">Non-exchange Revenue:  Transfers and Subsidies - Capital:  Allocations In-kind - District Municipalities:  Eastern Cape - DC 13:  Chris Hani </v>
          </cell>
          <cell r="R988">
            <v>0</v>
          </cell>
          <cell r="V988" t="str">
            <v>DM EC: CHRIS HANI</v>
          </cell>
        </row>
        <row r="989">
          <cell r="Q989" t="str">
            <v>Non-exchange Revenue:  Transfers and Subsidies - Capital:  Allocations In-kind - District Municipalities:  Eastern Cape - DC 13:  Chris Hani - Community and Social Services</v>
          </cell>
          <cell r="R989">
            <v>0</v>
          </cell>
          <cell r="S989">
            <v>0</v>
          </cell>
          <cell r="V989" t="str">
            <v>DM EC: CHRIS HANI - COMM &amp; SOC SERV</v>
          </cell>
        </row>
        <row r="990">
          <cell r="Q990" t="str">
            <v>Non-exchange Revenue:  Transfers and Subsidies - Capital:  Allocations In-kind - District Municipalities:  Eastern Cape - DC 13:  Chris Hani - Environmental Protection</v>
          </cell>
          <cell r="R990">
            <v>0</v>
          </cell>
          <cell r="S990">
            <v>0</v>
          </cell>
          <cell r="V990" t="str">
            <v>DM EC: CHRIS HANI - ENVIRON PROTECTION</v>
          </cell>
        </row>
        <row r="991">
          <cell r="Q991" t="str">
            <v>Non-exchange Revenue:  Transfers and Subsidies - Capital:  Allocations In-kind - District Municipalities:  Eastern Cape - DC 13:  Chris Hani - Executive and Council</v>
          </cell>
          <cell r="R991">
            <v>0</v>
          </cell>
          <cell r="S991">
            <v>0</v>
          </cell>
          <cell r="V991" t="str">
            <v>DM EC: CHRIS HANI - EXECUTIVE &amp; COUNCIL</v>
          </cell>
        </row>
        <row r="992">
          <cell r="Q992" t="str">
            <v>Non-exchange Revenue:  Transfers and Subsidies - Capital:  Allocations In-kind - District Municipalities:  Eastern Cape - DC 13:  Chris Hani - Finance and Admin</v>
          </cell>
          <cell r="R992">
            <v>0</v>
          </cell>
          <cell r="S992">
            <v>0</v>
          </cell>
          <cell r="V992" t="str">
            <v>DM EC: CHRIS HANI - FINANCE &amp; ADMIN</v>
          </cell>
        </row>
        <row r="993">
          <cell r="Q993" t="str">
            <v>Non-exchange Revenue:  Transfers and Subsidies - Capital:  Allocations In-kind - District Municipalities:  Eastern Cape - DC 13:  Chris Hani - Health</v>
          </cell>
          <cell r="R993">
            <v>0</v>
          </cell>
          <cell r="S993">
            <v>0</v>
          </cell>
          <cell r="V993" t="str">
            <v>DM EC: CHRIS HANI - HEALTH</v>
          </cell>
        </row>
        <row r="994">
          <cell r="Q994" t="str">
            <v>Non-exchange Revenue:  Transfers and Subsidies - Capital:  Allocations In-kind - District Municipalities:  Eastern Cape - DC 13:  Chris Hani - Housing</v>
          </cell>
          <cell r="R994">
            <v>0</v>
          </cell>
          <cell r="S994">
            <v>0</v>
          </cell>
          <cell r="V994" t="str">
            <v>DM EC: CHRIS HANI - HOUSING</v>
          </cell>
        </row>
        <row r="995">
          <cell r="Q995" t="str">
            <v>Non-exchange Revenue:  Transfers and Subsidies - Capital:  Allocations In-kind - District Municipalities:  Eastern Cape - DC 13:  Chris Hani - Planning and Development</v>
          </cell>
          <cell r="R995">
            <v>0</v>
          </cell>
          <cell r="S995">
            <v>0</v>
          </cell>
          <cell r="V995" t="str">
            <v>DM EC: CHRIS HANI - PLANNING &amp; DEVEL</v>
          </cell>
        </row>
        <row r="996">
          <cell r="Q996" t="str">
            <v>Non-exchange Revenue:  Transfers and Subsidies - Capital:  Allocations In-kind - District Municipalities:  Eastern Cape - DC 13:  Chris Hani - Public Safety</v>
          </cell>
          <cell r="R996">
            <v>0</v>
          </cell>
          <cell r="S996">
            <v>0</v>
          </cell>
          <cell r="V996" t="str">
            <v>DM EC: CHRIS HANI - PUBLIC SAFETY</v>
          </cell>
        </row>
        <row r="997">
          <cell r="Q997" t="str">
            <v>Non-exchange Revenue:  Transfers and Subsidies - Capital:  Allocations In-kind - District Municipalities:  Eastern Cape - DC 13:  Chris Hani - Road Transport</v>
          </cell>
          <cell r="R997">
            <v>0</v>
          </cell>
          <cell r="S997">
            <v>0</v>
          </cell>
          <cell r="V997" t="str">
            <v>DM EC: CHRIS HANI - ROAD TRANSPORT</v>
          </cell>
        </row>
        <row r="998">
          <cell r="Q998" t="str">
            <v>Non-exchange Revenue:  Transfers and Subsidies - Capital:  Allocations In-kind - District Municipalities:  Eastern Cape - DC 13:  Chris Hani - Sport and Recreation</v>
          </cell>
          <cell r="R998">
            <v>0</v>
          </cell>
          <cell r="S998">
            <v>0</v>
          </cell>
          <cell r="V998" t="str">
            <v>DM EC: CHRIS HANI - SPORT &amp; RECREATION</v>
          </cell>
        </row>
        <row r="999">
          <cell r="Q999" t="str">
            <v>Non-exchange Revenue:  Transfers and Subsidies - Capital:  Allocations In-kind - District Municipalities:  Eastern Cape - DC 13:  Chris Hani - Waste Water Management</v>
          </cell>
          <cell r="R999">
            <v>0</v>
          </cell>
          <cell r="S999">
            <v>0</v>
          </cell>
          <cell r="V999" t="str">
            <v>DM EC: CHRIS HANI - WASTE WATER MAN</v>
          </cell>
        </row>
        <row r="1000">
          <cell r="Q1000" t="str">
            <v>Non-exchange Revenue:  Transfers and Subsidies - Capital:  Allocations In-kind - District Municipalities:  Eastern Cape - DC 13:  Chris Hani - Water</v>
          </cell>
          <cell r="R1000">
            <v>0</v>
          </cell>
          <cell r="S1000">
            <v>0</v>
          </cell>
          <cell r="V1000" t="str">
            <v>DM EC: CHRIS HANI - WATER</v>
          </cell>
        </row>
        <row r="1001">
          <cell r="Q1001" t="str">
            <v>Non-exchange Revenue:  Transfers and Subsidies - Capital:  Allocations In-kind - District Municipalities:  Eastern Cape - DC 14:  Ukhahlamba</v>
          </cell>
          <cell r="R1001">
            <v>0</v>
          </cell>
          <cell r="V1001" t="str">
            <v>DM EC: UKHAHLAMBA</v>
          </cell>
        </row>
        <row r="1002">
          <cell r="Q1002" t="str">
            <v>Non-exchange Revenue:  Transfers and Subsidies - Capital:  Allocations In-kind - District Municipalities:  Eastern Cape - DC 14:  Ukhahlamba - Community and Social Services</v>
          </cell>
          <cell r="R1002">
            <v>0</v>
          </cell>
          <cell r="S1002">
            <v>0</v>
          </cell>
          <cell r="V1002" t="str">
            <v>DM EC: UKHAHLAMBA - COMM &amp; SOC SERV</v>
          </cell>
        </row>
        <row r="1003">
          <cell r="Q1003" t="str">
            <v>Non-exchange Revenue:  Transfers and Subsidies - Capital:  Allocations In-kind - District Municipalities:  Eastern Cape - DC 14:  Ukhahlamba - Environmental Protection</v>
          </cell>
          <cell r="R1003">
            <v>0</v>
          </cell>
          <cell r="S1003">
            <v>0</v>
          </cell>
          <cell r="V1003" t="str">
            <v>DM EC: UKHAHLAMBA - ENVIRON PROTECTION</v>
          </cell>
        </row>
        <row r="1004">
          <cell r="Q1004" t="str">
            <v>Non-exchange Revenue:  Transfers and Subsidies - Capital:  Allocations In-kind - District Municipalities:  Eastern Cape - DC 14:  Ukhahlamba - Executive and Council</v>
          </cell>
          <cell r="R1004">
            <v>0</v>
          </cell>
          <cell r="S1004">
            <v>0</v>
          </cell>
          <cell r="V1004" t="str">
            <v>DM EC: UKHAHLAMBA - EXECUTIVE &amp; COUNCIL</v>
          </cell>
        </row>
        <row r="1005">
          <cell r="Q1005" t="str">
            <v>Non-exchange Revenue:  Transfers and Subsidies - Capital:  Allocations In-kind - District Municipalities:  Eastern Cape - DC 14:  Ukhahlamba - Finance and Admin</v>
          </cell>
          <cell r="R1005">
            <v>0</v>
          </cell>
          <cell r="S1005">
            <v>0</v>
          </cell>
          <cell r="V1005" t="str">
            <v>DM EC: UKHAHLAMBA - FINANCE &amp; ADMIN</v>
          </cell>
        </row>
        <row r="1006">
          <cell r="Q1006" t="str">
            <v>Non-exchange Revenue:  Transfers and Subsidies - Capital:  Allocations In-kind - District Municipalities:  Eastern Cape - DC 14:  Ukhahlamba - Health</v>
          </cell>
          <cell r="R1006">
            <v>0</v>
          </cell>
          <cell r="S1006">
            <v>0</v>
          </cell>
          <cell r="V1006" t="str">
            <v>DM EC: UKHAHLAMBA - HEALTH</v>
          </cell>
        </row>
        <row r="1007">
          <cell r="Q1007" t="str">
            <v>Non-exchange Revenue:  Transfers and Subsidies - Capital:  Allocations In-kind - District Municipalities:  Eastern Cape - DC 14:  Ukhahlamba - Housing</v>
          </cell>
          <cell r="R1007">
            <v>0</v>
          </cell>
          <cell r="S1007">
            <v>0</v>
          </cell>
          <cell r="V1007" t="str">
            <v>DM EC: UKHAHLAMBA - HOUSING</v>
          </cell>
        </row>
        <row r="1008">
          <cell r="Q1008" t="str">
            <v>Non-exchange Revenue:  Transfers and Subsidies - Capital:  Allocations In-kind - District Municipalities:  Eastern Cape - DC 14:  Ukhahlamba - Planning and Development</v>
          </cell>
          <cell r="R1008">
            <v>0</v>
          </cell>
          <cell r="S1008">
            <v>0</v>
          </cell>
          <cell r="V1008" t="str">
            <v>DM EC: UKHAHLAMBA - PLANNING &amp; DEVEL</v>
          </cell>
        </row>
        <row r="1009">
          <cell r="Q1009" t="str">
            <v>Non-exchange Revenue:  Transfers and Subsidies - Capital:  Allocations In-kind - District Municipalities:  Eastern Cape - DC 14:  Ukhahlamba - Public Safety</v>
          </cell>
          <cell r="R1009">
            <v>0</v>
          </cell>
          <cell r="S1009">
            <v>0</v>
          </cell>
          <cell r="V1009" t="str">
            <v>DM EC: UKHAHLAMBA - PUBLIC SAFETY</v>
          </cell>
        </row>
        <row r="1010">
          <cell r="Q1010" t="str">
            <v>Non-exchange Revenue:  Transfers and Subsidies - Capital:  Allocations In-kind - District Municipalities:  Eastern Cape - DC 14:  Ukhahlamba - Road Transport</v>
          </cell>
          <cell r="R1010">
            <v>0</v>
          </cell>
          <cell r="S1010">
            <v>0</v>
          </cell>
          <cell r="V1010" t="str">
            <v>DM EC: UKHAHLAMBA - ROAD TRANSPORT</v>
          </cell>
        </row>
        <row r="1011">
          <cell r="Q1011" t="str">
            <v>Non-exchange Revenue:  Transfers and Subsidies - Capital:  Allocations In-kind - District Municipalities:  Eastern Cape - DC 14:  Ukhahlamba - Sport and Recreation</v>
          </cell>
          <cell r="R1011">
            <v>0</v>
          </cell>
          <cell r="S1011">
            <v>0</v>
          </cell>
          <cell r="V1011" t="str">
            <v>DM EC: UKHAHLAMBA - SPORT &amp; RECREATION</v>
          </cell>
        </row>
        <row r="1012">
          <cell r="Q1012" t="str">
            <v>Non-exchange Revenue:  Transfers and Subsidies - Capital:  Allocations In-kind - District Municipalities:  Eastern Cape - DC 14:  Ukhahlamba - Waste Water Management</v>
          </cell>
          <cell r="R1012">
            <v>0</v>
          </cell>
          <cell r="S1012">
            <v>0</v>
          </cell>
          <cell r="V1012" t="str">
            <v>DM EC: UKHAHLAMBA - WASTE WATER MAN</v>
          </cell>
        </row>
        <row r="1013">
          <cell r="Q1013" t="str">
            <v>Non-exchange Revenue:  Transfers and Subsidies - Capital:  Allocations In-kind - District Municipalities:  Eastern Cape - DC 14:  Ukhahlamba - Water</v>
          </cell>
          <cell r="R1013">
            <v>0</v>
          </cell>
          <cell r="S1013">
            <v>0</v>
          </cell>
          <cell r="V1013" t="str">
            <v>DM EC: UKHAHLAMBA - WATER</v>
          </cell>
        </row>
        <row r="1014">
          <cell r="Q1014" t="str">
            <v>Non-exchange Revenue:  Transfers and Subsidies - Capital:  Allocations In-kind - District Municipalities:  Eastern Cape - DC 15:  OR Tambo</v>
          </cell>
          <cell r="R1014">
            <v>0</v>
          </cell>
          <cell r="V1014" t="str">
            <v>DM EC: OR TAMBO</v>
          </cell>
        </row>
        <row r="1015">
          <cell r="Q1015" t="str">
            <v>Non-exchange Revenue:  Transfers and Subsidies - Capital:  Allocations In-kind - District Municipalities:  Eastern Cape - DC 15:  OR Tambo - Community and Social Services</v>
          </cell>
          <cell r="R1015">
            <v>0</v>
          </cell>
          <cell r="S1015">
            <v>0</v>
          </cell>
          <cell r="V1015" t="str">
            <v>DM EC: OR TAMBO - COMM &amp; SOC SERV</v>
          </cell>
        </row>
        <row r="1016">
          <cell r="Q1016" t="str">
            <v>Non-exchange Revenue:  Transfers and Subsidies - Capital:  Allocations In-kind - District Municipalities:  Eastern Cape - DC 15:  OR Tambo - Environmental Protection</v>
          </cell>
          <cell r="R1016">
            <v>0</v>
          </cell>
          <cell r="S1016">
            <v>0</v>
          </cell>
          <cell r="V1016" t="str">
            <v>DM EC: OR TAMBO - ENVIRON PROTECTION</v>
          </cell>
        </row>
        <row r="1017">
          <cell r="Q1017" t="str">
            <v>Non-exchange Revenue:  Transfers and Subsidies - Capital:  Allocations In-kind - District Municipalities:  Eastern Cape - DC 15:  OR Tambo - Executive and Council</v>
          </cell>
          <cell r="R1017">
            <v>0</v>
          </cell>
          <cell r="S1017">
            <v>0</v>
          </cell>
          <cell r="V1017" t="str">
            <v>DM EC: OR TAMBO - EXECUTIVE &amp; COUNCIL</v>
          </cell>
        </row>
        <row r="1018">
          <cell r="Q1018" t="str">
            <v>Non-exchange Revenue:  Transfers and Subsidies - Capital:  Allocations In-kind - District Municipalities:  Eastern Cape - DC 15:  OR Tambo - Finance and Admin</v>
          </cell>
          <cell r="R1018">
            <v>0</v>
          </cell>
          <cell r="S1018">
            <v>0</v>
          </cell>
          <cell r="V1018" t="str">
            <v>DM EC: OR TAMBO - FINANCE &amp; ADMIN</v>
          </cell>
        </row>
        <row r="1019">
          <cell r="Q1019" t="str">
            <v>Non-exchange Revenue:  Transfers and Subsidies - Capital:  Allocations In-kind - District Municipalities:  Eastern Cape - DC 15:  OR Tambo - Health</v>
          </cell>
          <cell r="R1019">
            <v>0</v>
          </cell>
          <cell r="S1019">
            <v>0</v>
          </cell>
          <cell r="V1019" t="str">
            <v>DM EC: OR TAMBO - HEALTH</v>
          </cell>
        </row>
        <row r="1020">
          <cell r="Q1020" t="str">
            <v>Non-exchange Revenue:  Transfers and Subsidies - Capital:  Allocations In-kind - District Municipalities:  Eastern Cape - DC 15:  OR Tambo - Housing</v>
          </cell>
          <cell r="R1020">
            <v>0</v>
          </cell>
          <cell r="S1020">
            <v>0</v>
          </cell>
          <cell r="V1020" t="str">
            <v>DM EC: OR TAMBO - HOUSING</v>
          </cell>
        </row>
        <row r="1021">
          <cell r="Q1021" t="str">
            <v>Non-exchange Revenue:  Transfers and Subsidies - Capital:  Allocations In-kind - District Municipalities:  Eastern Cape - DC 15:  OR Tambo - Planning and Development</v>
          </cell>
          <cell r="R1021">
            <v>0</v>
          </cell>
          <cell r="S1021">
            <v>0</v>
          </cell>
          <cell r="V1021" t="str">
            <v>DM EC: OR TAMBO - PLANNING &amp; DEVEL</v>
          </cell>
        </row>
        <row r="1022">
          <cell r="Q1022" t="str">
            <v>Non-exchange Revenue:  Transfers and Subsidies - Capital:  Allocations In-kind - District Municipalities:  Eastern Cape - DC 15:  OR Tambo - Public Safety</v>
          </cell>
          <cell r="R1022">
            <v>0</v>
          </cell>
          <cell r="S1022">
            <v>0</v>
          </cell>
          <cell r="V1022" t="str">
            <v>DM EC: OR TAMBO - PUBLIC SAFETY</v>
          </cell>
        </row>
        <row r="1023">
          <cell r="Q1023" t="str">
            <v>Non-exchange Revenue:  Transfers and Subsidies - Capital:  Allocations In-kind - District Municipalities:  Eastern Cape - DC 15:  OR Tambo - Road Transport</v>
          </cell>
          <cell r="R1023">
            <v>0</v>
          </cell>
          <cell r="S1023">
            <v>0</v>
          </cell>
          <cell r="V1023" t="str">
            <v>DM EC: OR TAMBO - ROAD TRANSPORT</v>
          </cell>
        </row>
        <row r="1024">
          <cell r="Q1024" t="str">
            <v>Non-exchange Revenue:  Transfers and Subsidies - Capital:  Allocations In-kind - District Municipalities:  Eastern Cape - DC 15:  OR Tambo - Sport and Recreation</v>
          </cell>
          <cell r="R1024">
            <v>0</v>
          </cell>
          <cell r="S1024">
            <v>0</v>
          </cell>
          <cell r="V1024" t="str">
            <v>DM EC: OR TAMBO - SPORT &amp; RECREATION</v>
          </cell>
        </row>
        <row r="1025">
          <cell r="Q1025" t="str">
            <v>Non-exchange Revenue:  Transfers and Subsidies - Capital:  Allocations In-kind - District Municipalities:  Eastern Cape - DC 15:  OR Tambo - Waste Water Management</v>
          </cell>
          <cell r="R1025">
            <v>0</v>
          </cell>
          <cell r="S1025">
            <v>0</v>
          </cell>
          <cell r="V1025" t="str">
            <v>DM EC: OR TAMBO - WASTE WATER MAN</v>
          </cell>
        </row>
        <row r="1026">
          <cell r="Q1026" t="str">
            <v>Non-exchange Revenue:  Transfers and Subsidies - Capital:  Allocations In-kind - District Municipalities:  Eastern Cape - DC 15:  OR Tambo - Water</v>
          </cell>
          <cell r="R1026">
            <v>0</v>
          </cell>
          <cell r="S1026">
            <v>0</v>
          </cell>
          <cell r="V1026" t="str">
            <v>DM EC: OR TAMBO - WATER</v>
          </cell>
        </row>
        <row r="1027">
          <cell r="Q1027" t="str">
            <v>Non-exchange Revenue:  Transfers and Subsidies - Capital:  Allocations In-kind - District Municipalities:  Eastern Cape - DC 44:  Alfred Nzo</v>
          </cell>
          <cell r="R1027">
            <v>0</v>
          </cell>
          <cell r="V1027" t="str">
            <v>DM EC: ALFRED NZO</v>
          </cell>
        </row>
        <row r="1028">
          <cell r="Q1028" t="str">
            <v>Non-exchange Revenue:  Transfers and Subsidies - Capital:  Allocations In-kind - District Municipalities:  Eastern Cape - DC 44:  Alfred Nzo:  Community and Social Services</v>
          </cell>
          <cell r="R1028">
            <v>0</v>
          </cell>
          <cell r="S1028">
            <v>0</v>
          </cell>
          <cell r="V1028" t="str">
            <v>DM EC: ALFRED NZO - COMM &amp; SOC SERV</v>
          </cell>
        </row>
        <row r="1029">
          <cell r="Q1029" t="str">
            <v>Non-exchange Revenue:  Transfers and Subsidies - Capital:  Allocations In-kind - District Municipalities:  Eastern Cape - DC 44:  Alfred Nzo:  Environmental Protection</v>
          </cell>
          <cell r="R1029">
            <v>0</v>
          </cell>
          <cell r="S1029">
            <v>0</v>
          </cell>
          <cell r="V1029" t="str">
            <v>DM EC: ALFRED NZO - ENVIRON PROTECTION</v>
          </cell>
        </row>
        <row r="1030">
          <cell r="Q1030" t="str">
            <v>Non-exchange Revenue:  Transfers and Subsidies - Capital:  Allocations In-kind - District Municipalities:  Eastern Cape - DC 44:  Alfred Nzo:  Executive and Council</v>
          </cell>
          <cell r="R1030">
            <v>0</v>
          </cell>
          <cell r="S1030">
            <v>0</v>
          </cell>
          <cell r="V1030" t="str">
            <v>DM EC: ALFRED NZO - EXECUTIVE &amp; COUNCIL</v>
          </cell>
        </row>
        <row r="1031">
          <cell r="Q1031" t="str">
            <v>Non-exchange Revenue:  Transfers and Subsidies - Capital:  Allocations In-kind - District Municipalities:  Eastern Cape - DC 44:  Alfred Nzo:  Finance and Admin</v>
          </cell>
          <cell r="R1031">
            <v>0</v>
          </cell>
          <cell r="S1031">
            <v>0</v>
          </cell>
          <cell r="V1031" t="str">
            <v>DM EC: ALFRED NZO - FINANCE &amp; ADMIN</v>
          </cell>
        </row>
        <row r="1032">
          <cell r="Q1032" t="str">
            <v>Non-exchange Revenue:  Transfers and Subsidies - Capital:  Allocations In-kind - District Municipalities:  Eastern Cape - DC 44:  Alfred Nzo:  Health</v>
          </cell>
          <cell r="R1032">
            <v>0</v>
          </cell>
          <cell r="S1032">
            <v>0</v>
          </cell>
          <cell r="V1032" t="str">
            <v>DM EC: ALFRED NZO - HEALTH</v>
          </cell>
        </row>
        <row r="1033">
          <cell r="Q1033" t="str">
            <v>Non-exchange Revenue:  Transfers and Subsidies - Capital:  Allocations In-kind - District Municipalities:  Eastern Cape - DC 44:  Alfred Nzo:  Housing</v>
          </cell>
          <cell r="R1033">
            <v>0</v>
          </cell>
          <cell r="S1033">
            <v>0</v>
          </cell>
          <cell r="V1033" t="str">
            <v>DM EC: ALFRED NZO - HOUSING</v>
          </cell>
        </row>
        <row r="1034">
          <cell r="Q1034" t="str">
            <v>Non-exchange Revenue:  Transfers and Subsidies - Capital:  Allocations In-kind - District Municipalities:  Eastern Cape - DC 44:  Alfred Nzo:  Planning and Development</v>
          </cell>
          <cell r="R1034">
            <v>0</v>
          </cell>
          <cell r="S1034">
            <v>0</v>
          </cell>
          <cell r="V1034" t="str">
            <v>DM EC: ALFRED NZO - PLANNING &amp; DEVEL</v>
          </cell>
        </row>
        <row r="1035">
          <cell r="Q1035" t="str">
            <v>Non-exchange Revenue:  Transfers and Subsidies - Capital:  Allocations In-kind - District Municipalities:  Eastern Cape - DC 44:  Alfred Nzo:  Public Safety</v>
          </cell>
          <cell r="R1035">
            <v>0</v>
          </cell>
          <cell r="S1035">
            <v>0</v>
          </cell>
          <cell r="V1035" t="str">
            <v>DM EC: ALFRED NZO - PUBLIC SAFETY</v>
          </cell>
        </row>
        <row r="1036">
          <cell r="Q1036" t="str">
            <v>Non-exchange Revenue:  Transfers and Subsidies - Capital:  Allocations In-kind - District Municipalities:  Eastern Cape - DC 44:  Alfred Nzo:  Road Transport</v>
          </cell>
          <cell r="R1036">
            <v>0</v>
          </cell>
          <cell r="S1036">
            <v>0</v>
          </cell>
          <cell r="V1036" t="str">
            <v>DM EC: ALFRED NZO - ROAD TRANSPORT</v>
          </cell>
        </row>
        <row r="1037">
          <cell r="Q1037" t="str">
            <v>Non-exchange Revenue:  Transfers and Subsidies - Capital:  Allocations In-kind - District Municipalities:  Eastern Cape - DC 44:  Alfred Nzo:  Sport and Recreation</v>
          </cell>
          <cell r="R1037">
            <v>0</v>
          </cell>
          <cell r="S1037">
            <v>0</v>
          </cell>
          <cell r="V1037" t="str">
            <v>DM EC: ALFRED NZO - SPORT &amp; RECREATION</v>
          </cell>
        </row>
        <row r="1038">
          <cell r="Q1038" t="str">
            <v>Non-exchange Revenue:  Transfers and Subsidies - Capital:  Allocations In-kind - District Municipalities:  Eastern Cape - DC 44:  Alfred Nzo:  Waste Water Management</v>
          </cell>
          <cell r="R1038">
            <v>0</v>
          </cell>
          <cell r="S1038">
            <v>0</v>
          </cell>
          <cell r="V1038" t="str">
            <v>DM EC: ALFRED NZO - WASTE WATER MAN</v>
          </cell>
        </row>
        <row r="1039">
          <cell r="Q1039" t="str">
            <v>Non-exchange Revenue:  Transfers and Subsidies - Capital:  Allocations In-kind - District Municipalities:  Eastern Cape - DC 44:  Alfred Nzo:  Water</v>
          </cell>
          <cell r="R1039">
            <v>0</v>
          </cell>
          <cell r="S1039">
            <v>0</v>
          </cell>
          <cell r="V1039" t="str">
            <v>DM EC: ALFRED NZO - WATER</v>
          </cell>
        </row>
        <row r="1040">
          <cell r="Q1040" t="str">
            <v>Non-exchange Revenue:  Transfers and Subsidies - Capital:  Allocations In-kind - District Municipalities:  Free State</v>
          </cell>
          <cell r="R1040">
            <v>0</v>
          </cell>
          <cell r="V1040" t="str">
            <v>T&amp;S CAP: ALL IN-KIND DM FREE STATE</v>
          </cell>
        </row>
        <row r="1041">
          <cell r="Q1041" t="str">
            <v>Non-exchange Revenue:  Transfers and Subsidies - Capital:  Allocations In-kind - District Municipalities:  Free State - DC 16:  Xhariep</v>
          </cell>
          <cell r="R1041">
            <v>0</v>
          </cell>
          <cell r="V1041" t="str">
            <v>DM FS: XHARIEP</v>
          </cell>
        </row>
        <row r="1042">
          <cell r="Q1042" t="str">
            <v>Non-exchange Revenue:  Transfers and Subsidies - Capital:  Allocations In-kind - District Municipalities:  Free State - DC 16:  Xhariep - Community and Social Services</v>
          </cell>
          <cell r="R1042">
            <v>0</v>
          </cell>
          <cell r="V1042" t="str">
            <v>DM FS: XHARIEP - COMM &amp; SOC SERV</v>
          </cell>
        </row>
        <row r="1043">
          <cell r="Q1043" t="str">
            <v>Non-exchange Revenue:  Transfers and Subsidies - Capital:  Allocations In-kind - District Municipalities:  Free State - DC 16:  Xhariep - Environmental Protection</v>
          </cell>
          <cell r="R1043">
            <v>0</v>
          </cell>
          <cell r="V1043" t="str">
            <v>DM FS: XHARIEP - ENVIRON PROTECTION</v>
          </cell>
        </row>
        <row r="1044">
          <cell r="Q1044" t="str">
            <v>Non-exchange Revenue:  Transfers and Subsidies - Capital:  Allocations In-kind - District Municipalities:  Free State - DC 16:  Xhariep - Executive and Council</v>
          </cell>
          <cell r="R1044">
            <v>0</v>
          </cell>
          <cell r="V1044" t="str">
            <v>DM FS: XHARIEP - EXECUTIVE &amp; COUNCIL</v>
          </cell>
        </row>
        <row r="1045">
          <cell r="Q1045" t="str">
            <v>Non-exchange Revenue:  Transfers and Subsidies - Capital:  Allocations In-kind - District Municipalities:  Free State - DC 16:  Xhariep - Finance and Admin</v>
          </cell>
          <cell r="R1045">
            <v>0</v>
          </cell>
          <cell r="V1045" t="str">
            <v>DM FS: XHARIEP - FINANCE &amp; ADMIN</v>
          </cell>
        </row>
        <row r="1046">
          <cell r="Q1046" t="str">
            <v>Non-exchange Revenue:  Transfers and Subsidies - Capital:  Allocations In-kind - District Municipalities:  Free State - DC 16:  Xhariep - Health</v>
          </cell>
          <cell r="R1046">
            <v>0</v>
          </cell>
          <cell r="V1046" t="str">
            <v>DM FS: XHARIEP - HEALTH</v>
          </cell>
        </row>
        <row r="1047">
          <cell r="Q1047" t="str">
            <v>Non-exchange Revenue:  Transfers and Subsidies - Capital:  Allocations In-kind - District Municipalities:  Free State - DC 16:  Xhariep - Housing</v>
          </cell>
          <cell r="R1047">
            <v>0</v>
          </cell>
          <cell r="V1047" t="str">
            <v>DM FS: XHARIEP - HOUSING</v>
          </cell>
        </row>
        <row r="1048">
          <cell r="Q1048" t="str">
            <v>Non-exchange Revenue:  Transfers and Subsidies - Capital:  Allocations In-kind - District Municipalities:  Free State - DC 16:  Xhariep - Planning and Development</v>
          </cell>
          <cell r="R1048">
            <v>0</v>
          </cell>
          <cell r="V1048" t="str">
            <v>DM FS: XHARIEP - PLANNING &amp; DEVEL</v>
          </cell>
        </row>
        <row r="1049">
          <cell r="Q1049" t="str">
            <v>Non-exchange Revenue:  Transfers and Subsidies - Capital:  Allocations In-kind - District Municipalities:  Free State - DC 16:  Xhariep - Public Safety</v>
          </cell>
          <cell r="R1049">
            <v>0</v>
          </cell>
          <cell r="V1049" t="str">
            <v>DM FS: XHARIEP - PUBLIC SAFETY</v>
          </cell>
        </row>
        <row r="1050">
          <cell r="Q1050" t="str">
            <v>Non-exchange Revenue:  Transfers and Subsidies - Capital:  Allocations In-kind - District Municipalities:  Free State - DC 16:  Xhariep - Road Transport</v>
          </cell>
          <cell r="R1050">
            <v>0</v>
          </cell>
          <cell r="V1050" t="str">
            <v>DM FS: XHARIEP - ROAD TRANSPORT</v>
          </cell>
        </row>
        <row r="1051">
          <cell r="Q1051" t="str">
            <v>Non-exchange Revenue:  Transfers and Subsidies - Capital:  Allocations In-kind - District Municipalities:  Free State - DC 16:  Xhariep - Sport and Recreation</v>
          </cell>
          <cell r="R1051">
            <v>0</v>
          </cell>
          <cell r="V1051" t="str">
            <v>DM FS: XHARIEP - SPORT &amp; RECREATION</v>
          </cell>
        </row>
        <row r="1052">
          <cell r="Q1052" t="str">
            <v>Non-exchange Revenue:  Transfers and Subsidies - Capital:  Allocations In-kind - District Municipalities:  Free State - DC 16:  Xhariep - Waste Water Management</v>
          </cell>
          <cell r="R1052">
            <v>0</v>
          </cell>
          <cell r="V1052" t="str">
            <v>DM FS: XHARIEP - WASTE WATER MAN</v>
          </cell>
        </row>
        <row r="1053">
          <cell r="Q1053" t="str">
            <v>Non-exchange Revenue:  Transfers and Subsidies - Capital:  Allocations In-kind - District Municipalities:  Free State - DC 16:  Xhariep - Water</v>
          </cell>
          <cell r="R1053">
            <v>0</v>
          </cell>
          <cell r="V1053" t="str">
            <v>DM FS: XHARIEP - WATER</v>
          </cell>
        </row>
        <row r="1054">
          <cell r="Q1054" t="str">
            <v>Non-exchange Revenue:  Transfers and Subsidies - Capital:  Allocations In-kind - District Municipalities:  Free State - DC 17:  Motheo</v>
          </cell>
          <cell r="R1054">
            <v>0</v>
          </cell>
          <cell r="V1054" t="str">
            <v>DM FS: MOTHEO</v>
          </cell>
        </row>
        <row r="1055">
          <cell r="Q1055" t="str">
            <v>Non-exchange Revenue:  Transfers and Subsidies - Capital:  Allocations In-kind - District Municipalities:  Free State - DC 17:  Motheo - Community and Social Services</v>
          </cell>
          <cell r="R1055">
            <v>0</v>
          </cell>
          <cell r="V1055" t="str">
            <v>DM FS: MOTHEO - COMM &amp; SOC SERV</v>
          </cell>
        </row>
        <row r="1056">
          <cell r="Q1056" t="str">
            <v>Non-exchange Revenue:  Transfers and Subsidies - Capital:  Allocations In-kind - District Municipalities:  Free State - DC 17:  Motheo - Environmental Protection</v>
          </cell>
          <cell r="R1056">
            <v>0</v>
          </cell>
          <cell r="V1056" t="str">
            <v>DM FS: MOTHEO - ENVIRON PROTECTION</v>
          </cell>
        </row>
        <row r="1057">
          <cell r="Q1057" t="str">
            <v>Non-exchange Revenue:  Transfers and Subsidies - Capital:  Allocations In-kind - District Municipalities:  Free State - DC 17:  Motheo - Executive and Council</v>
          </cell>
          <cell r="R1057">
            <v>0</v>
          </cell>
          <cell r="V1057" t="str">
            <v>DM FS: MOTHEO - EXECUTIVE &amp; COUNCIL</v>
          </cell>
        </row>
        <row r="1058">
          <cell r="Q1058" t="str">
            <v>Non-exchange Revenue:  Transfers and Subsidies - Capital:  Allocations In-kind - District Municipalities:  Free State - DC 17:  Motheo - Finance and Admin</v>
          </cell>
          <cell r="R1058">
            <v>0</v>
          </cell>
          <cell r="V1058" t="str">
            <v>DM FS: MOTHEO - FINANCE &amp; ADMIN</v>
          </cell>
        </row>
        <row r="1059">
          <cell r="Q1059" t="str">
            <v>Non-exchange Revenue:  Transfers and Subsidies - Capital:  Allocations In-kind - District Municipalities:  Free State - DC 17:  Motheo - Health</v>
          </cell>
          <cell r="R1059">
            <v>0</v>
          </cell>
          <cell r="V1059" t="str">
            <v>DM FS: MOTHEO - HEALTH</v>
          </cell>
        </row>
        <row r="1060">
          <cell r="Q1060" t="str">
            <v>Non-exchange Revenue:  Transfers and Subsidies - Capital:  Allocations In-kind - District Municipalities:  Free State - DC 17:  Motheo - Housing</v>
          </cell>
          <cell r="R1060">
            <v>0</v>
          </cell>
          <cell r="V1060" t="str">
            <v>DM FS: MOTHEO - HOUSING</v>
          </cell>
        </row>
        <row r="1061">
          <cell r="Q1061" t="str">
            <v>Non-exchange Revenue:  Transfers and Subsidies - Capital:  Allocations In-kind - District Municipalities:  Free State - DC 17:  Motheo - Planning and Development</v>
          </cell>
          <cell r="R1061">
            <v>0</v>
          </cell>
          <cell r="V1061" t="str">
            <v>DM FS: MOTHEO - PLANNING &amp; DEVEL</v>
          </cell>
        </row>
        <row r="1062">
          <cell r="Q1062" t="str">
            <v>Non-exchange Revenue:  Transfers and Subsidies - Capital:  Allocations In-kind - District Municipalities:  Free State - DC 17:  Motheo - Public Safety</v>
          </cell>
          <cell r="R1062">
            <v>0</v>
          </cell>
          <cell r="V1062" t="str">
            <v>DM FS: MOTHEO - PUBLIC SAFETY</v>
          </cell>
        </row>
        <row r="1063">
          <cell r="Q1063" t="str">
            <v>Non-exchange Revenue:  Transfers and Subsidies - Capital:  Allocations In-kind - District Municipalities:  Free State - DC 17:  Motheo - Road Transport</v>
          </cell>
          <cell r="R1063">
            <v>0</v>
          </cell>
          <cell r="V1063" t="str">
            <v>DM FS: MOTHEO - ROAD TRANSPORT</v>
          </cell>
        </row>
        <row r="1064">
          <cell r="Q1064" t="str">
            <v>Non-exchange Revenue:  Transfers and Subsidies - Capital:  Allocations In-kind - District Municipalities:  Free State - DC 17:  Motheo - Sport and Recreation</v>
          </cell>
          <cell r="R1064">
            <v>0</v>
          </cell>
          <cell r="V1064" t="str">
            <v>DM FS: MOTHEO - SPORT &amp; RECREATION</v>
          </cell>
        </row>
        <row r="1065">
          <cell r="Q1065" t="str">
            <v>Non-exchange Revenue:  Transfers and Subsidies - Capital:  Allocations In-kind - District Municipalities:  Free State - DC 17:  Motheo - Waste Water Management</v>
          </cell>
          <cell r="R1065">
            <v>0</v>
          </cell>
          <cell r="V1065" t="str">
            <v>DM FS: MOTHEO - WASTE WATER MAN</v>
          </cell>
        </row>
        <row r="1066">
          <cell r="Q1066" t="str">
            <v>Non-exchange Revenue:  Transfers and Subsidies - Capital:  Allocations In-kind - District Municipalities:  Free State - DC 17:  Motheo - Water</v>
          </cell>
          <cell r="R1066">
            <v>0</v>
          </cell>
          <cell r="V1066" t="str">
            <v>DM FS: MOTHEO - WATER</v>
          </cell>
        </row>
        <row r="1067">
          <cell r="Q1067" t="str">
            <v>Non-exchange Revenue:  Transfers and Subsidies - Capital:  Allocations In-kind - District Municipalities:  Free State - DC 18:  Lejweleputswa</v>
          </cell>
          <cell r="R1067">
            <v>0</v>
          </cell>
          <cell r="V1067" t="str">
            <v>DM FS: LEJWELEPUTSWA</v>
          </cell>
        </row>
        <row r="1068">
          <cell r="Q1068" t="str">
            <v>Non-exchange Revenue:  Transfers and Subsidies - Capital:  Allocations In-kind - District Municipalities:  Free State - DC 18:  Lejweleputswa - Community and Social Services</v>
          </cell>
          <cell r="R1068">
            <v>0</v>
          </cell>
          <cell r="V1068" t="str">
            <v>DM FS: LEJWELEPUTSWA - COMM &amp; SOC SERV</v>
          </cell>
        </row>
        <row r="1069">
          <cell r="Q1069" t="str">
            <v>Non-exchange Revenue:  Transfers and Subsidies - Capital:  Allocations In-kind - District Municipalities:  Free State - DC 18:  Lejweleputswa - Environmental Protection</v>
          </cell>
          <cell r="R1069">
            <v>0</v>
          </cell>
          <cell r="V1069" t="str">
            <v>DM FS: LEJWELEPUTSWA - ENVIRO PROTECTION</v>
          </cell>
        </row>
        <row r="1070">
          <cell r="Q1070" t="str">
            <v>Non-exchange Revenue:  Transfers and Subsidies - Capital:  Allocations In-kind - District Municipalities:  Free State - DC 18:  Lejweleputswa - Executive and Council</v>
          </cell>
          <cell r="R1070">
            <v>0</v>
          </cell>
          <cell r="V1070" t="str">
            <v>DM FS: LEJWELEPUTSWA - EXECUT &amp; COUNCIL</v>
          </cell>
        </row>
        <row r="1071">
          <cell r="Q1071" t="str">
            <v>Non-exchange Revenue:  Transfers and Subsidies - Capital:  Allocations In-kind - District Municipalities:  Free State - DC 18:  Lejweleputswa - Finance and Admin</v>
          </cell>
          <cell r="R1071">
            <v>0</v>
          </cell>
          <cell r="V1071" t="str">
            <v>DM FS: LEJWELEPUTSWA - FINANCE &amp; ADMIN</v>
          </cell>
        </row>
        <row r="1072">
          <cell r="Q1072" t="str">
            <v>Non-exchange Revenue:  Transfers and Subsidies - Capital:  Allocations In-kind - District Municipalities:  Free State - DC 18:  Lejweleputswa - Health</v>
          </cell>
          <cell r="R1072">
            <v>0</v>
          </cell>
          <cell r="V1072" t="str">
            <v>DM FS: LEJWELEPUTSWA - HEALTH</v>
          </cell>
        </row>
        <row r="1073">
          <cell r="Q1073" t="str">
            <v>Non-exchange Revenue:  Transfers and Subsidies - Capital:  Allocations In-kind - District Municipalities:  Free State - DC 18:  Lejweleputswa - Housing</v>
          </cell>
          <cell r="R1073">
            <v>0</v>
          </cell>
          <cell r="V1073" t="str">
            <v>DM FS: LEJWELEPUTSWA - HOUSING</v>
          </cell>
        </row>
        <row r="1074">
          <cell r="Q1074" t="str">
            <v>Non-exchange Revenue:  Transfers and Subsidies - Capital:  Allocations In-kind - District Municipalities:  Free State - DC 18:  Lejweleputswa - Planning and Development</v>
          </cell>
          <cell r="R1074">
            <v>0</v>
          </cell>
          <cell r="V1074" t="str">
            <v>DM FS: LEJWELEPUTSWA - PLANNING &amp; DEVEL</v>
          </cell>
        </row>
        <row r="1075">
          <cell r="Q1075" t="str">
            <v>Non-exchange Revenue:  Transfers and Subsidies - Capital:  Allocations In-kind - District Municipalities:  Free State - DC 18:  Lejweleputswa - Public Safety</v>
          </cell>
          <cell r="R1075">
            <v>0</v>
          </cell>
          <cell r="V1075" t="str">
            <v>DM FS: LEJWELEPUTSWA - PUBLIC SAFETY</v>
          </cell>
        </row>
        <row r="1076">
          <cell r="Q1076" t="str">
            <v>Non-exchange Revenue:  Transfers and Subsidies - Capital:  Allocations In-kind - District Municipalities:  Free State - DC 18:  Lejweleputswa - Road Transport</v>
          </cell>
          <cell r="R1076">
            <v>0</v>
          </cell>
          <cell r="V1076" t="str">
            <v>DM FS: LEJWELEPUTSWA - ROAD TRANSPORT</v>
          </cell>
        </row>
        <row r="1077">
          <cell r="Q1077" t="str">
            <v>Non-exchange Revenue:  Transfers and Subsidies - Capital:  Allocations In-kind - District Municipalities:  Free State - DC 18:  Lejweleputswa - Sport and Recreation</v>
          </cell>
          <cell r="R1077">
            <v>0</v>
          </cell>
          <cell r="V1077" t="str">
            <v>DM FS: LEJWELEPUTSWA - SPORT &amp; RECREAT</v>
          </cell>
        </row>
        <row r="1078">
          <cell r="Q1078" t="str">
            <v>Non-exchange Revenue:  Transfers and Subsidies - Capital:  Allocations In-kind - District Municipalities:  Free State - DC 18:  Lejweleputswa - Waste Water Management</v>
          </cell>
          <cell r="R1078">
            <v>0</v>
          </cell>
          <cell r="V1078" t="str">
            <v>DM FS: LEJWELEPUTSWA - WASTE WATER MAN</v>
          </cell>
        </row>
        <row r="1079">
          <cell r="Q1079" t="str">
            <v>Non-exchange Revenue:  Transfers and Subsidies - Capital:  Allocations In-kind - District Municipalities:  Free State - DC 18:  Lejweleputswa - Water</v>
          </cell>
          <cell r="R1079">
            <v>0</v>
          </cell>
          <cell r="V1079" t="str">
            <v>DM FS: LEJWELEPUTSWA - WATER</v>
          </cell>
        </row>
        <row r="1080">
          <cell r="Q1080" t="str">
            <v>Non-exchange Revenue:  Transfers and Subsidies - Capital:  Allocations In-kind - District Municipalities:  Free State - DC 19:  Thabo Mofutsanyane</v>
          </cell>
          <cell r="R1080">
            <v>0</v>
          </cell>
          <cell r="V1080" t="str">
            <v>DM FS: THABO MOFUTSANYANE</v>
          </cell>
        </row>
        <row r="1081">
          <cell r="Q1081" t="str">
            <v>Non-exchange Revenue:  Transfers and Subsidies - Capital:  Allocations In-kind - District Municipalities:  Free State - DC 19:  Thabo Mofutsanyane - Community and Social Services</v>
          </cell>
          <cell r="R1081">
            <v>0</v>
          </cell>
          <cell r="V1081" t="str">
            <v>DM FS: THABO MOFUTS - COMM &amp; SOC SERV</v>
          </cell>
        </row>
        <row r="1082">
          <cell r="Q1082" t="str">
            <v>Non-exchange Revenue:  Transfers and Subsidies - Capital:  Allocations In-kind - District Municipalities:  Free State - DC 19:  Thabo Mofutsanyane - Environmental Protection</v>
          </cell>
          <cell r="R1082">
            <v>0</v>
          </cell>
          <cell r="V1082" t="str">
            <v>DM FS: THABO MOFUTS - ENVIRON PROTECTION</v>
          </cell>
        </row>
        <row r="1083">
          <cell r="Q1083" t="str">
            <v>Non-exchange Revenue:  Transfers and Subsidies - Capital:  Allocations In-kind - District Municipalities:  Free State - DC 19:  Thabo Mofutsanyane - Executive and Council</v>
          </cell>
          <cell r="R1083">
            <v>0</v>
          </cell>
          <cell r="V1083" t="str">
            <v>DM FS: THABO MOFUTS - EXECUTIV &amp; COUNCIL</v>
          </cell>
        </row>
        <row r="1084">
          <cell r="Q1084" t="str">
            <v>Non-exchange Revenue:  Transfers and Subsidies - Capital:  Allocations In-kind - District Municipalities:  Free State - DC 19:  Thabo Mofutsanyane - Finance and Admin</v>
          </cell>
          <cell r="R1084">
            <v>0</v>
          </cell>
          <cell r="V1084" t="str">
            <v>DM FS: THABO MOFUTS - FINANCE &amp; ADMIN</v>
          </cell>
        </row>
        <row r="1085">
          <cell r="Q1085" t="str">
            <v>Non-exchange Revenue:  Transfers and Subsidies - Capital:  Allocations In-kind - District Municipalities:  Free State - DC 19:  Thabo Mofutsanyane - Health</v>
          </cell>
          <cell r="R1085">
            <v>0</v>
          </cell>
          <cell r="V1085" t="str">
            <v>DM FS: THABO MOFUTS - HEALTH</v>
          </cell>
        </row>
        <row r="1086">
          <cell r="Q1086" t="str">
            <v>Non-exchange Revenue:  Transfers and Subsidies - Capital:  Allocations In-kind - District Municipalities:  Free State - DC 19:  Thabo Mofutsanyane - Housing</v>
          </cell>
          <cell r="R1086">
            <v>0</v>
          </cell>
          <cell r="V1086" t="str">
            <v>DM FS: THABO MOFUTS - HOUSING</v>
          </cell>
        </row>
        <row r="1087">
          <cell r="Q1087" t="str">
            <v>Non-exchange Revenue:  Transfers and Subsidies - Capital:  Allocations In-kind - District Municipalities:  Free State - DC 19:  Thabo Mofutsanyane - Planning and Development</v>
          </cell>
          <cell r="R1087">
            <v>0</v>
          </cell>
          <cell r="V1087" t="str">
            <v>DM FS: THABO MOFUTS - PLANNING &amp; DEVEL</v>
          </cell>
        </row>
        <row r="1088">
          <cell r="Q1088" t="str">
            <v>Non-exchange Revenue:  Transfers and Subsidies - Capital:  Allocations In-kind - District Municipalities:  Free State - DC 19:  Thabo Mofutsanyane - Public Safety</v>
          </cell>
          <cell r="R1088">
            <v>0</v>
          </cell>
          <cell r="V1088" t="str">
            <v>DM FS: THABO MOFUTS - PUBLIC SAFETY</v>
          </cell>
        </row>
        <row r="1089">
          <cell r="Q1089" t="str">
            <v>Non-exchange Revenue:  Transfers and Subsidies - Capital:  Allocations In-kind - District Municipalities:  Free State - DC 19:  Thabo Mofutsanyane - Road Transport</v>
          </cell>
          <cell r="R1089">
            <v>0</v>
          </cell>
          <cell r="V1089" t="str">
            <v>DM FS: THABO MOFUTS - ROAD TRANSPORT</v>
          </cell>
        </row>
        <row r="1090">
          <cell r="Q1090" t="str">
            <v>Non-exchange Revenue:  Transfers and Subsidies - Capital:  Allocations In-kind - District Municipalities:  Free State - DC 19:  Thabo Mofutsanyane - Sport and Recreation</v>
          </cell>
          <cell r="R1090">
            <v>0</v>
          </cell>
          <cell r="V1090" t="str">
            <v>DM FS: THABO MOFUTS - SPORT &amp; RECREATION</v>
          </cell>
        </row>
        <row r="1091">
          <cell r="Q1091" t="str">
            <v>Non-exchange Revenue:  Transfers and Subsidies - Capital:  Allocations In-kind - District Municipalities:  Free State - DC 19:  Thabo Mofutsanyane - Waste Water Management</v>
          </cell>
          <cell r="R1091">
            <v>0</v>
          </cell>
          <cell r="V1091" t="str">
            <v>DM FS: THABO MOFUTS - WASTE WATER MAN</v>
          </cell>
        </row>
        <row r="1092">
          <cell r="Q1092" t="str">
            <v>Non-exchange Revenue:  Transfers and Subsidies - Capital:  Allocations In-kind - District Municipalities:  Free State - DC 19:  Thabo Mofutsanyane - Water</v>
          </cell>
          <cell r="R1092">
            <v>0</v>
          </cell>
          <cell r="V1092" t="str">
            <v>DM FS: THABO MOFUTS - WATER</v>
          </cell>
        </row>
        <row r="1093">
          <cell r="Q1093" t="str">
            <v>Non-exchange Revenue:  Transfers and Subsidies - Capital:  Allocations In-kind - District Municipalities:  Free State - DC 20:  Fazile Dabi</v>
          </cell>
          <cell r="R1093">
            <v>0</v>
          </cell>
          <cell r="V1093" t="str">
            <v>DM FS: FAZILE DABI</v>
          </cell>
        </row>
        <row r="1094">
          <cell r="Q1094" t="str">
            <v>Non-exchange Revenue:  Transfers and Subsidies - Capital:  Allocations In-kind - District Municipalities:  Free State - DC 20:  Fazile Dabi - Community and Social Services</v>
          </cell>
          <cell r="R1094">
            <v>0</v>
          </cell>
          <cell r="V1094" t="str">
            <v>DM FS: FAZILE DABI - COMM &amp; SOC SERV</v>
          </cell>
        </row>
        <row r="1095">
          <cell r="Q1095" t="str">
            <v>Non-exchange Revenue:  Transfers and Subsidies - Capital:  Allocations In-kind - District Municipalities:  Free State - DC 20:  Fazile Dabi - Environmental Protection</v>
          </cell>
          <cell r="R1095">
            <v>0</v>
          </cell>
          <cell r="V1095" t="str">
            <v>DM FS: FAZILE DABI - ENVIRON PROTECTION</v>
          </cell>
        </row>
        <row r="1096">
          <cell r="Q1096" t="str">
            <v>Non-exchange Revenue:  Transfers and Subsidies - Capital:  Allocations In-kind - District Municipalities:  Free State - DC 20:  Fazile Dabi - Executive and Council</v>
          </cell>
          <cell r="R1096">
            <v>0</v>
          </cell>
          <cell r="V1096" t="str">
            <v>DM FS: FAZILE DABI - EXECUTIVE &amp; COUNCIL</v>
          </cell>
        </row>
        <row r="1097">
          <cell r="Q1097" t="str">
            <v>Non-exchange Revenue:  Transfers and Subsidies - Capital:  Allocations In-kind - District Municipalities:  Free State - DC 20:  Fazile Dabi - Finance and Admin</v>
          </cell>
          <cell r="R1097">
            <v>0</v>
          </cell>
          <cell r="V1097" t="str">
            <v>DM FS: FAZILE DABI - FINANCE &amp; ADMIN</v>
          </cell>
        </row>
        <row r="1098">
          <cell r="Q1098" t="str">
            <v>Non-exchange Revenue:  Transfers and Subsidies - Capital:  Allocations In-kind - District Municipalities:  Free State - DC 20:  Fazile Dabi - Health</v>
          </cell>
          <cell r="R1098">
            <v>0</v>
          </cell>
          <cell r="V1098" t="str">
            <v>DM FS: FAZILE DABI - HEALTH</v>
          </cell>
        </row>
        <row r="1099">
          <cell r="Q1099" t="str">
            <v>Non-exchange Revenue:  Transfers and Subsidies - Capital:  Allocations In-kind - District Municipalities:  Free State - DC 20:  Fazile Dabi - Housing</v>
          </cell>
          <cell r="R1099">
            <v>0</v>
          </cell>
          <cell r="V1099" t="str">
            <v>DM FS: FAZILE DABI - HOUSING</v>
          </cell>
        </row>
        <row r="1100">
          <cell r="Q1100" t="str">
            <v>Non-exchange Revenue:  Transfers and Subsidies - Capital:  Allocations In-kind - District Municipalities:  Free State - DC 20:  Fazile Dabi - Planning and Development</v>
          </cell>
          <cell r="R1100">
            <v>0</v>
          </cell>
          <cell r="V1100" t="str">
            <v>DM FS: FAZILE DABI - PLANNING &amp; DEVEL</v>
          </cell>
        </row>
        <row r="1101">
          <cell r="Q1101" t="str">
            <v>Non-exchange Revenue:  Transfers and Subsidies - Capital:  Allocations In-kind - District Municipalities:  Free State - DC 20:  Fazile Dabi - Public Safety</v>
          </cell>
          <cell r="R1101">
            <v>0</v>
          </cell>
          <cell r="V1101" t="str">
            <v>DM FS: FAZILE DABI - PUBLIC SAFETY</v>
          </cell>
        </row>
        <row r="1102">
          <cell r="Q1102" t="str">
            <v>Non-exchange Revenue:  Transfers and Subsidies - Capital:  Allocations In-kind - District Municipalities:  Free State - DC 20:  Fazile Dabi - Road Transport</v>
          </cell>
          <cell r="R1102">
            <v>0</v>
          </cell>
          <cell r="V1102" t="str">
            <v>DM FS: FAZILE DABI - ROAD TRANSPORT</v>
          </cell>
        </row>
        <row r="1103">
          <cell r="Q1103" t="str">
            <v>Non-exchange Revenue:  Transfers and Subsidies - Capital:  Allocations In-kind - District Municipalities:  Free State - DC 20:  Fazile Dabi - Sport and Recreation</v>
          </cell>
          <cell r="R1103">
            <v>0</v>
          </cell>
          <cell r="V1103" t="str">
            <v>DM FS: FAZILE DABI - SPORT &amp; RECREATION</v>
          </cell>
        </row>
        <row r="1104">
          <cell r="Q1104" t="str">
            <v>Non-exchange Revenue:  Transfers and Subsidies - Capital:  Allocations In-kind - District Municipalities:  Free State - DC 20:  Fazile Dabi - Waste Water Management</v>
          </cell>
          <cell r="R1104">
            <v>0</v>
          </cell>
          <cell r="V1104" t="str">
            <v>DM FS: FAZILE DABI - WASTE WATER MAN</v>
          </cell>
        </row>
        <row r="1105">
          <cell r="Q1105" t="str">
            <v>Non-exchange Revenue:  Transfers and Subsidies - Capital:  Allocations In-kind - District Municipalities:  Free State - DC 20:  Fazile Dabi - Water</v>
          </cell>
          <cell r="R1105">
            <v>0</v>
          </cell>
          <cell r="V1105" t="str">
            <v>DM FS: FAZILE DABI - WATER</v>
          </cell>
        </row>
        <row r="1106">
          <cell r="Q1106" t="str">
            <v>Non-exchange Revenue:  Transfers and Subsidies - Capital:  Allocations In-kind - District Municipalities:  Gauteng</v>
          </cell>
          <cell r="R1106">
            <v>0</v>
          </cell>
          <cell r="V1106" t="str">
            <v>T&amp;S CAP: ALL IN-KIND DM GAUTENG</v>
          </cell>
        </row>
        <row r="1107">
          <cell r="Q1107" t="str">
            <v>Non-exchange Revenue:  Transfers and Subsidies - Capital:  Allocations In-kind - District Municipalities:  Gauteng - DC 46:  Metsweding</v>
          </cell>
          <cell r="R1107">
            <v>0</v>
          </cell>
          <cell r="V1107" t="str">
            <v>DM GP: METSWEDING</v>
          </cell>
        </row>
        <row r="1108">
          <cell r="Q1108" t="str">
            <v>Non-exchange Revenue:  Transfers and Subsidies - Capital:  Allocations In-kind - District Municipalities:  Gauteng - DC 46:  Metsweding - Community and Social Services</v>
          </cell>
          <cell r="R1108">
            <v>0</v>
          </cell>
          <cell r="V1108" t="str">
            <v>DM GP: METSWEDING - COMM &amp; SOC SERV</v>
          </cell>
        </row>
        <row r="1109">
          <cell r="Q1109" t="str">
            <v>Non-exchange Revenue:  Transfers and Subsidies - Capital:  Allocations In-kind - District Municipalities:  Gauteng - DC 46:  Metsweding - Environmental Protection</v>
          </cell>
          <cell r="R1109">
            <v>0</v>
          </cell>
          <cell r="V1109" t="str">
            <v>DM GP: METSWEDING - ENVIRON PROTECTION</v>
          </cell>
        </row>
        <row r="1110">
          <cell r="Q1110" t="str">
            <v>Non-exchange Revenue:  Transfers and Subsidies - Capital:  Allocations In-kind - District Municipalities:  Gauteng - DC 46:  Metsweding - Executive and Council</v>
          </cell>
          <cell r="R1110">
            <v>0</v>
          </cell>
          <cell r="V1110" t="str">
            <v>DM GP: METSWEDING - EXECUTIVE &amp; COUNCIL</v>
          </cell>
        </row>
        <row r="1111">
          <cell r="Q1111" t="str">
            <v>Non-exchange Revenue:  Transfers and Subsidies - Capital:  Allocations In-kind - District Municipalities:  Gauteng - DC 46:  Metsweding - Finance and Admin</v>
          </cell>
          <cell r="R1111">
            <v>0</v>
          </cell>
          <cell r="V1111" t="str">
            <v>DM GP: METSWEDING - FINANCE &amp; ADMIN</v>
          </cell>
        </row>
        <row r="1112">
          <cell r="Q1112" t="str">
            <v>Non-exchange Revenue:  Transfers and Subsidies - Capital:  Allocations In-kind - District Municipalities:  Gauteng - DC 46:  Metsweding - Health</v>
          </cell>
          <cell r="R1112">
            <v>0</v>
          </cell>
          <cell r="V1112" t="str">
            <v>DM GP: METSWEDING - HEALTH</v>
          </cell>
        </row>
        <row r="1113">
          <cell r="Q1113" t="str">
            <v>Non-exchange Revenue:  Transfers and Subsidies - Capital:  Allocations In-kind - District Municipalities:  Gauteng - DC 46:  Metsweding - Housing</v>
          </cell>
          <cell r="R1113">
            <v>0</v>
          </cell>
          <cell r="V1113" t="str">
            <v>DM GP: METSWEDING - HOUSING</v>
          </cell>
        </row>
        <row r="1114">
          <cell r="Q1114" t="str">
            <v>Non-exchange Revenue:  Transfers and Subsidies - Capital:  Allocations In-kind - District Municipalities:  Gauteng - DC 46:  Metsweding - Planning and Development</v>
          </cell>
          <cell r="R1114">
            <v>0</v>
          </cell>
          <cell r="V1114" t="str">
            <v>DM GP: METSWEDING - PLANNING &amp; DEVEL</v>
          </cell>
        </row>
        <row r="1115">
          <cell r="Q1115" t="str">
            <v>Non-exchange Revenue:  Transfers and Subsidies - Capital:  Allocations In-kind - District Municipalities:  Gauteng - DC 46:  Metsweding - Public Safety</v>
          </cell>
          <cell r="R1115">
            <v>0</v>
          </cell>
          <cell r="V1115" t="str">
            <v>DM GP: METSWEDING - PUBLIC SAFETY</v>
          </cell>
        </row>
        <row r="1116">
          <cell r="Q1116" t="str">
            <v>Non-exchange Revenue:  Transfers and Subsidies - Capital:  Allocations In-kind - District Municipalities:  Gauteng - DC 46:  Metsweding - Road Transport</v>
          </cell>
          <cell r="R1116">
            <v>0</v>
          </cell>
          <cell r="V1116" t="str">
            <v>DM GP: METSWEDING - ROAD TRANSPORT</v>
          </cell>
        </row>
        <row r="1117">
          <cell r="Q1117" t="str">
            <v>Non-exchange Revenue:  Transfers and Subsidies - Capital:  Allocations In-kind - District Municipalities:  Gauteng - DC 46:  Metsweding - Sport and Recreation</v>
          </cell>
          <cell r="R1117">
            <v>0</v>
          </cell>
          <cell r="V1117" t="str">
            <v>DM GP: METSWEDING - SPORT &amp; RECREATION</v>
          </cell>
        </row>
        <row r="1118">
          <cell r="Q1118" t="str">
            <v>Non-exchange Revenue:  Transfers and Subsidies - Capital:  Allocations In-kind - District Municipalities:  Gauteng - DC 46:  Metsweding - Waste Water Management</v>
          </cell>
          <cell r="R1118">
            <v>0</v>
          </cell>
          <cell r="V1118" t="str">
            <v>DM GP: METSWEDING - WASTE WATER MAN</v>
          </cell>
        </row>
        <row r="1119">
          <cell r="Q1119" t="str">
            <v>Non-exchange Revenue:  Transfers and Subsidies - Capital:  Allocations In-kind - District Municipalities:  Gauteng - DC 46:  Metsweding - Water</v>
          </cell>
          <cell r="R1119">
            <v>0</v>
          </cell>
          <cell r="V1119" t="str">
            <v>DM GP: METSWEDING - WATER</v>
          </cell>
        </row>
        <row r="1120">
          <cell r="Q1120" t="str">
            <v>Non-exchange Revenue:  Transfers and Subsidies - Capital:  Allocations In-kind - District Municipalities:  Gauteng - DC 42:  Sedibeng</v>
          </cell>
          <cell r="R1120">
            <v>0</v>
          </cell>
          <cell r="V1120" t="str">
            <v>DM GP: SEDIBENG</v>
          </cell>
        </row>
        <row r="1121">
          <cell r="Q1121" t="str">
            <v>Non-exchange Revenue:  Transfers and Subsidies - Capital:  Allocations In-kind - District Municipalities:  Gauteng - DC 42:  Sedibeng - Community and Social Services</v>
          </cell>
          <cell r="R1121">
            <v>0</v>
          </cell>
          <cell r="V1121" t="str">
            <v>DM GP: SEDIBENG - COMM &amp; SOC SERV</v>
          </cell>
        </row>
        <row r="1122">
          <cell r="Q1122" t="str">
            <v>Non-exchange Revenue:  Transfers and Subsidies - Capital:  Allocations In-kind - District Municipalities:  Gauteng - DC 42:  Sedibeng - Environmental Protection</v>
          </cell>
          <cell r="R1122">
            <v>0</v>
          </cell>
          <cell r="V1122" t="str">
            <v>DM GP: SEDIBENG - ENVIRON PROTECTION</v>
          </cell>
        </row>
        <row r="1123">
          <cell r="Q1123" t="str">
            <v>Non-exchange Revenue:  Transfers and Subsidies - Capital:  Allocations In-kind - District Municipalities:  Gauteng - DC 42:  Sedibeng - Executive and Council</v>
          </cell>
          <cell r="R1123">
            <v>0</v>
          </cell>
          <cell r="V1123" t="str">
            <v>DM GP: SEDIBENG - EXECUTIVE &amp; COUNCIL</v>
          </cell>
        </row>
        <row r="1124">
          <cell r="Q1124" t="str">
            <v>Non-exchange Revenue:  Transfers and Subsidies - Capital:  Allocations In-kind - District Municipalities:  Gauteng - DC 42:  Sedibeng - Finance and Admin</v>
          </cell>
          <cell r="R1124">
            <v>0</v>
          </cell>
          <cell r="V1124" t="str">
            <v>DM GP: SEDIBENG - FINANCE &amp; ADMIN</v>
          </cell>
        </row>
        <row r="1125">
          <cell r="Q1125" t="str">
            <v>Non-exchange Revenue:  Transfers and Subsidies - Capital:  Allocations In-kind - District Municipalities:  Gauteng - DC 42:  Sedibeng - Health</v>
          </cell>
          <cell r="R1125">
            <v>0</v>
          </cell>
          <cell r="V1125" t="str">
            <v>DM GP: SEDIBENG - HEALTH</v>
          </cell>
        </row>
        <row r="1126">
          <cell r="Q1126" t="str">
            <v>Non-exchange Revenue:  Transfers and Subsidies - Capital:  Allocations In-kind - District Municipalities:  Gauteng - DC 42:  Sedibeng - Housing</v>
          </cell>
          <cell r="R1126">
            <v>0</v>
          </cell>
          <cell r="V1126" t="str">
            <v>DM GP: SEDIBENG - HOUSING</v>
          </cell>
        </row>
        <row r="1127">
          <cell r="Q1127" t="str">
            <v>Non-exchange Revenue:  Transfers and Subsidies - Capital:  Allocations In-kind - District Municipalities:  Gauteng - DC 42:  Sedibeng - Planning and Development</v>
          </cell>
          <cell r="R1127">
            <v>0</v>
          </cell>
          <cell r="V1127" t="str">
            <v>DM GP: SEDIBENG - PLANNING &amp; DEVEL</v>
          </cell>
        </row>
        <row r="1128">
          <cell r="Q1128" t="str">
            <v>Non-exchange Revenue:  Transfers and Subsidies - Capital:  Allocations In-kind - District Municipalities:  Gauteng - DC 42:  Sedibeng - Public Safety</v>
          </cell>
          <cell r="R1128">
            <v>0</v>
          </cell>
          <cell r="V1128" t="str">
            <v>DM GP: SEDIBENG - PUBLIC SAFETY</v>
          </cell>
        </row>
        <row r="1129">
          <cell r="Q1129" t="str">
            <v>Non-exchange Revenue:  Transfers and Subsidies - Capital:  Allocations In-kind - District Municipalities:  Gauteng - DC 42:  Sedibeng - Road Transport</v>
          </cell>
          <cell r="R1129">
            <v>0</v>
          </cell>
          <cell r="V1129" t="str">
            <v>DM GP: SEDIBENG - ROAD TRANSPORT</v>
          </cell>
        </row>
        <row r="1130">
          <cell r="Q1130" t="str">
            <v>Non-exchange Revenue:  Transfers and Subsidies - Capital:  Allocations In-kind - District Municipalities:  Gauteng - DC 42:  Sedibeng - Sport and Recreation</v>
          </cell>
          <cell r="R1130">
            <v>0</v>
          </cell>
          <cell r="V1130" t="str">
            <v>DM GP: SEDIBENG - SPORT &amp; RECREATION</v>
          </cell>
        </row>
        <row r="1131">
          <cell r="Q1131" t="str">
            <v>Non-exchange Revenue:  Transfers and Subsidies - Capital:  Allocations In-kind - District Municipalities:  Gauteng - DC 42:  Sedibeng - Waste Water Management</v>
          </cell>
          <cell r="R1131">
            <v>0</v>
          </cell>
          <cell r="V1131" t="str">
            <v>DM GP: SEDIBENG - WASTE WATER MAN</v>
          </cell>
        </row>
        <row r="1132">
          <cell r="Q1132" t="str">
            <v>Non-exchange Revenue:  Transfers and Subsidies - Capital:  Allocations In-kind - District Municipalities:  Gauteng - DC 42:  Sedibeng - Water</v>
          </cell>
          <cell r="R1132">
            <v>0</v>
          </cell>
          <cell r="V1132" t="str">
            <v>DM GP: SEDIBENG - WATER</v>
          </cell>
        </row>
        <row r="1133">
          <cell r="Q1133" t="str">
            <v>Non-exchange Revenue:  Transfers and Subsidies - Capital:  Allocations In-kind - District Municipalities:  Gauteng - DC 48:  West Rand</v>
          </cell>
          <cell r="R1133">
            <v>0</v>
          </cell>
          <cell r="V1133" t="str">
            <v>DM GP: WEST RAND</v>
          </cell>
        </row>
        <row r="1134">
          <cell r="Q1134" t="str">
            <v>Non-exchange Revenue:  Transfers and Subsidies - Capital:  Allocations In-kind - District Municipalities:  Gauteng - DC 48:  West Rand - Community and Social Services</v>
          </cell>
          <cell r="R1134">
            <v>0</v>
          </cell>
          <cell r="V1134" t="str">
            <v>DM GP: WEST RAND - COMM &amp; SOC SERV</v>
          </cell>
        </row>
        <row r="1135">
          <cell r="Q1135" t="str">
            <v>Non-exchange Revenue:  Transfers and Subsidies - Capital:  Allocations In-kind - District Municipalities:  Gauteng - DC 48:  West Rand - Environmental Protection</v>
          </cell>
          <cell r="R1135">
            <v>0</v>
          </cell>
          <cell r="V1135" t="str">
            <v>DM GP: WEST RAND - ENVIRON PROTECTION</v>
          </cell>
        </row>
        <row r="1136">
          <cell r="Q1136" t="str">
            <v>Non-exchange Revenue:  Transfers and Subsidies - Capital:  Allocations In-kind - District Municipalities:  Gauteng - DC 48:  West Rand - Executive and Council</v>
          </cell>
          <cell r="R1136">
            <v>0</v>
          </cell>
          <cell r="V1136" t="str">
            <v>DM GP: WEST RAND - EXECUTIVE &amp; COUNCIL</v>
          </cell>
        </row>
        <row r="1137">
          <cell r="Q1137" t="str">
            <v>Non-exchange Revenue:  Transfers and Subsidies - Capital:  Allocations In-kind - District Municipalities:  Gauteng - DC 48:  West Rand - Finance and Admin</v>
          </cell>
          <cell r="R1137">
            <v>0</v>
          </cell>
          <cell r="V1137" t="str">
            <v>DM GP: WEST RAND - FINANCE &amp; ADMIN</v>
          </cell>
        </row>
        <row r="1138">
          <cell r="Q1138" t="str">
            <v>Non-exchange Revenue:  Transfers and Subsidies - Capital:  Allocations In-kind - District Municipalities:  Gauteng - DC 48:  West Rand - Health</v>
          </cell>
          <cell r="R1138">
            <v>0</v>
          </cell>
          <cell r="V1138" t="str">
            <v>DM GP: WEST RAND - HEALTH</v>
          </cell>
        </row>
        <row r="1139">
          <cell r="Q1139" t="str">
            <v>Non-exchange Revenue:  Transfers and Subsidies - Capital:  Allocations In-kind - District Municipalities:  Gauteng - DC 48:  West Rand - Housing</v>
          </cell>
          <cell r="R1139">
            <v>0</v>
          </cell>
          <cell r="V1139" t="str">
            <v>DM GP: WEST RAND - HOUSING</v>
          </cell>
        </row>
        <row r="1140">
          <cell r="Q1140" t="str">
            <v>Non-exchange Revenue:  Transfers and Subsidies - Capital:  Allocations In-kind - District Municipalities:  Gauteng - DC 48:  West Rand - Planning and Development</v>
          </cell>
          <cell r="R1140">
            <v>0</v>
          </cell>
          <cell r="V1140" t="str">
            <v>DM GP: WEST RAND - PLANNING &amp; DEVEL</v>
          </cell>
        </row>
        <row r="1141">
          <cell r="Q1141" t="str">
            <v>Non-exchange Revenue:  Transfers and Subsidies - Capital:  Allocations In-kind - District Municipalities:  Gauteng - DC 48:  West Rand - Public Safety</v>
          </cell>
          <cell r="R1141">
            <v>0</v>
          </cell>
          <cell r="V1141" t="str">
            <v>DM GP: WEST RAND - PUBLIC SAFETY</v>
          </cell>
        </row>
        <row r="1142">
          <cell r="Q1142" t="str">
            <v>Non-exchange Revenue:  Transfers and Subsidies - Capital:  Allocations In-kind - District Municipalities:  Gauteng - DC 48:  West Rand - Road Transport</v>
          </cell>
          <cell r="R1142">
            <v>0</v>
          </cell>
          <cell r="V1142" t="str">
            <v>DM GP: WEST RAND - ROAD TRANSPORT</v>
          </cell>
        </row>
        <row r="1143">
          <cell r="Q1143" t="str">
            <v>Non-exchange Revenue:  Transfers and Subsidies - Capital:  Allocations In-kind - District Municipalities:  Gauteng - DC 48:  West Rand - Sport and Recreation</v>
          </cell>
          <cell r="R1143">
            <v>0</v>
          </cell>
          <cell r="V1143" t="str">
            <v>DM GP: WEST RAND - SPORT &amp; RECREATION</v>
          </cell>
        </row>
        <row r="1144">
          <cell r="Q1144" t="str">
            <v>Non-exchange Revenue:  Transfers and Subsidies - Capital:  Allocations In-kind - District Municipalities:  Gauteng - DC 48:  West Rand - Waste Water Management</v>
          </cell>
          <cell r="R1144">
            <v>0</v>
          </cell>
          <cell r="V1144" t="str">
            <v>DM GP: WEST RAND - WASTE WATER MAN</v>
          </cell>
        </row>
        <row r="1145">
          <cell r="Q1145" t="str">
            <v>Non-exchange Revenue:  Transfers and Subsidies - Capital:  Allocations In-kind - District Municipalities:  Gauteng - DC 48:  West Rand - Water</v>
          </cell>
          <cell r="R1145">
            <v>0</v>
          </cell>
          <cell r="V1145" t="str">
            <v>DM GP: WEST RAND - WATER</v>
          </cell>
        </row>
        <row r="1146">
          <cell r="Q1146" t="str">
            <v>Non-exchange Revenue:  Transfers and Subsidies - Capital:  Allocations In-kind - District Municipalities:  KwaZulu-Natal</v>
          </cell>
          <cell r="R1146">
            <v>0</v>
          </cell>
          <cell r="V1146" t="str">
            <v>T&amp;S CAP: ALL IN-KIND DM KZN</v>
          </cell>
        </row>
        <row r="1147">
          <cell r="Q1147" t="str">
            <v>Non-exchange Revenue:  Transfers and Subsidies - Capital:  Allocations In-kind - District Municipalities:  KwaZulu-Natal - DC 21:  Ugu</v>
          </cell>
          <cell r="R1147">
            <v>0</v>
          </cell>
          <cell r="V1147" t="str">
            <v>DM KZN: UGU</v>
          </cell>
        </row>
        <row r="1148">
          <cell r="Q1148" t="str">
            <v>Non-exchange Revenue:  Transfers and Subsidies - Capital:  Allocations In-kind - District Municipalities:  KwaZulu-Natal - DC 21:  Ugu - Community and Social Services</v>
          </cell>
          <cell r="R1148">
            <v>0</v>
          </cell>
          <cell r="V1148" t="str">
            <v>DM KZN: UGU - COMM &amp; SOC SERV</v>
          </cell>
        </row>
        <row r="1149">
          <cell r="Q1149" t="str">
            <v>Non-exchange Revenue:  Transfers and Subsidies - Capital:  Allocations In-kind - District Municipalities:  KwaZulu-Natal - DC 21:  Ugu - Environmental Protection</v>
          </cell>
          <cell r="R1149">
            <v>0</v>
          </cell>
          <cell r="V1149" t="str">
            <v>DM KZN: UGU - ENVIRON PROTECTION</v>
          </cell>
        </row>
        <row r="1150">
          <cell r="Q1150" t="str">
            <v>Non-exchange Revenue:  Transfers and Subsidies - Capital:  Allocations In-kind - District Municipalities:  KwaZulu-Natal - DC 21:  Ugu - Executive and Council</v>
          </cell>
          <cell r="R1150">
            <v>0</v>
          </cell>
          <cell r="V1150" t="str">
            <v>DM KZN: UGU - EXECUTIVE &amp; COUNCIL</v>
          </cell>
        </row>
        <row r="1151">
          <cell r="Q1151" t="str">
            <v>Non-exchange Revenue:  Transfers and Subsidies - Capital:  Allocations In-kind - District Municipalities:  KwaZulu-Natal - DC 21:  Ugu - Finance and Admin</v>
          </cell>
          <cell r="R1151">
            <v>0</v>
          </cell>
          <cell r="V1151" t="str">
            <v>DM KZN: UGU - FINANCE &amp; ADMIN</v>
          </cell>
        </row>
        <row r="1152">
          <cell r="Q1152" t="str">
            <v>Non-exchange Revenue:  Transfers and Subsidies - Capital:  Allocations In-kind - District Municipalities:  KwaZulu-Natal - DC 21:  Ugu - Health</v>
          </cell>
          <cell r="R1152">
            <v>0</v>
          </cell>
          <cell r="V1152" t="str">
            <v>DM KZN: UGU - HEALTH</v>
          </cell>
        </row>
        <row r="1153">
          <cell r="Q1153" t="str">
            <v>Non-exchange Revenue:  Transfers and Subsidies - Capital:  Allocations In-kind - District Municipalities:  KwaZulu-Natal - DC 21:  Ugu - Ugu - Housing</v>
          </cell>
          <cell r="R1153">
            <v>0</v>
          </cell>
          <cell r="V1153" t="str">
            <v>DM KZN: UGU - HOUSING</v>
          </cell>
        </row>
        <row r="1154">
          <cell r="Q1154" t="str">
            <v>Non-exchange Revenue:  Transfers and Subsidies - Capital:  Allocations In-kind - District Municipalities:  KwaZulu-Natal - DC 21:  Ugu - Planning and Development</v>
          </cell>
          <cell r="R1154">
            <v>0</v>
          </cell>
          <cell r="V1154" t="str">
            <v>DM KZN: UGU - PLANNING &amp; DEVEL</v>
          </cell>
        </row>
        <row r="1155">
          <cell r="Q1155" t="str">
            <v>Non-exchange Revenue:  Transfers and Subsidies - Capital:  Allocations In-kind - District Municipalities:  KwaZulu-Natal - DC 21:  Ugu - Public Safety</v>
          </cell>
          <cell r="R1155">
            <v>0</v>
          </cell>
          <cell r="V1155" t="str">
            <v>DM KZN: UGU - PUBLIC SAFETY</v>
          </cell>
        </row>
        <row r="1156">
          <cell r="Q1156" t="str">
            <v>Non-exchange Revenue:  Transfers and Subsidies - Capital:  Allocations In-kind - District Municipalities:  KwaZulu-Natal - DC 21:  Ugu - Road Transport</v>
          </cell>
          <cell r="R1156">
            <v>0</v>
          </cell>
          <cell r="V1156" t="str">
            <v>DM KZN: UGU - ROAD TRANSPORT</v>
          </cell>
        </row>
        <row r="1157">
          <cell r="Q1157" t="str">
            <v>Non-exchange Revenue:  Transfers and Subsidies - Capital:  Allocations In-kind - District Municipalities:  KwaZulu-Natal - DC 21:  Ugu - Sport and Recreation</v>
          </cell>
          <cell r="R1157">
            <v>0</v>
          </cell>
          <cell r="V1157" t="str">
            <v>DM KZN: UGU - SPORT &amp; RECREATION</v>
          </cell>
        </row>
        <row r="1158">
          <cell r="Q1158" t="str">
            <v>Non-exchange Revenue:  Transfers and Subsidies - Capital:  Allocations In-kind - District Municipalities:  KwaZulu-Natal - DC 21:  Ugu - Waste Water Management</v>
          </cell>
          <cell r="R1158">
            <v>0</v>
          </cell>
          <cell r="V1158" t="str">
            <v>DM KZN: UGU - WASTE WATER MAN</v>
          </cell>
        </row>
        <row r="1159">
          <cell r="Q1159" t="str">
            <v>Non-exchange Revenue:  Transfers and Subsidies - Capital:  Allocations In-kind - District Municipalities:  KwaZulu-Natal - DC 21:  Ugu - Water</v>
          </cell>
          <cell r="R1159">
            <v>0</v>
          </cell>
          <cell r="V1159" t="str">
            <v>DM KZN: UGU - WATER</v>
          </cell>
        </row>
        <row r="1160">
          <cell r="Q1160" t="str">
            <v>Non-exchange Revenue:  Transfers and Subsidies - Capital:  Allocations In-kind - District Municipalities:  KwaZulu-Natal - DC 22:  Umgungundlovu</v>
          </cell>
          <cell r="R1160">
            <v>0</v>
          </cell>
          <cell r="V1160" t="str">
            <v>DM KZN: UMGUNGUNDLOVU</v>
          </cell>
        </row>
        <row r="1161">
          <cell r="Q1161" t="str">
            <v>Non-exchange Revenue:  Transfers and Subsidies - Capital:  Allocations In-kind - District Municipalities:  KwaZulu-Natal - DC 22:  Umgungundlovu - Community and Social Services</v>
          </cell>
          <cell r="R1161">
            <v>0</v>
          </cell>
          <cell r="V1161" t="str">
            <v>DM KZN: UMGUNGUNDLOVU - COMM &amp; SOC SERV</v>
          </cell>
        </row>
        <row r="1162">
          <cell r="Q1162" t="str">
            <v>Non-exchange Revenue:  Transfers and Subsidies - Capital:  Allocations In-kind - District Municipalities:  KwaZulu-Natal - DC 22:  Umgungundlovu - Environmental Protection</v>
          </cell>
          <cell r="R1162">
            <v>0</v>
          </cell>
          <cell r="V1162" t="str">
            <v>DM KZN: UMGUNGUNDLOVU - ENVIRON PROTECT</v>
          </cell>
        </row>
        <row r="1163">
          <cell r="Q1163" t="str">
            <v>Non-exchange Revenue:  Transfers and Subsidies - Capital:  Allocations In-kind - District Municipalities:  KwaZulu-Natal - DC 22:  Umgungundlovu - Executive and Council</v>
          </cell>
          <cell r="R1163">
            <v>0</v>
          </cell>
          <cell r="V1163" t="str">
            <v>DM KZN: UMGUNGUNDLOVU - EXECUT &amp; COUNCIL</v>
          </cell>
        </row>
        <row r="1164">
          <cell r="Q1164" t="str">
            <v>Non-exchange Revenue:  Transfers and Subsidies - Capital:  Allocations In-kind - District Municipalities:  KwaZulu-Natal - DC 22:  Umgungundlovu - Finance and Admin</v>
          </cell>
          <cell r="R1164">
            <v>0</v>
          </cell>
          <cell r="V1164" t="str">
            <v>DM KZN: UMGUNGUNDLOVU - FINANCE &amp; ADMIN</v>
          </cell>
        </row>
        <row r="1165">
          <cell r="Q1165" t="str">
            <v>Non-exchange Revenue:  Transfers and Subsidies - Capital:  Allocations In-kind - District Municipalities:  KwaZulu-Natal - DC 22:  Umgungundlovu - Health</v>
          </cell>
          <cell r="R1165">
            <v>0</v>
          </cell>
          <cell r="V1165" t="str">
            <v>DM KZN: UMGUNGUNDLOVU - HEALTH</v>
          </cell>
        </row>
        <row r="1166">
          <cell r="Q1166" t="str">
            <v>Non-exchange Revenue:  Transfers and Subsidies - Capital:  Allocations In-kind - District Municipalities:  KwaZulu-Natal - DC 22:  Umgungundlovu - Housing</v>
          </cell>
          <cell r="R1166">
            <v>0</v>
          </cell>
          <cell r="V1166" t="str">
            <v>DM KZN: UMGUNGUNDLOVU - HOUSING</v>
          </cell>
        </row>
        <row r="1167">
          <cell r="Q1167" t="str">
            <v>Non-exchange Revenue:  Transfers and Subsidies - Capital:  Allocations In-kind - District Municipalities:  KwaZulu-Natal - DC 22:  Umgungundlovu - Planning and Development</v>
          </cell>
          <cell r="R1167">
            <v>0</v>
          </cell>
          <cell r="V1167" t="str">
            <v>DM KZN: UMGUNGUNDLOVU - PLANNING &amp; DEVEL</v>
          </cell>
        </row>
        <row r="1168">
          <cell r="Q1168" t="str">
            <v>Non-exchange Revenue:  Transfers and Subsidies - Capital:  Allocations In-kind - District Municipalities:  KwaZulu-Natal - DC 22:  Umgungundlovu - Public Safety</v>
          </cell>
          <cell r="R1168">
            <v>0</v>
          </cell>
          <cell r="V1168" t="str">
            <v>DM KZN: UMGUNGUNDLOVU - PUBLIC SAFETY</v>
          </cell>
        </row>
        <row r="1169">
          <cell r="Q1169" t="str">
            <v>Non-exchange Revenue:  Transfers and Subsidies - Capital:  Allocations In-kind - District Municipalities:  KwaZulu-Natal - DC 22:  Umgungundlovu - Road Transport</v>
          </cell>
          <cell r="R1169">
            <v>0</v>
          </cell>
          <cell r="V1169" t="str">
            <v>DM KZN: UMGUNGUNDLOVU - ROAD TRANSPORT</v>
          </cell>
        </row>
        <row r="1170">
          <cell r="Q1170" t="str">
            <v>Non-exchange Revenue:  Transfers and Subsidies - Capital:  Allocations In-kind - District Municipalities:  KwaZulu-Natal - DC 22:  Umgungundlovu - Sport and Recreation</v>
          </cell>
          <cell r="R1170">
            <v>0</v>
          </cell>
          <cell r="V1170" t="str">
            <v>DM KZN: UMGUNGUNDLOVU - SPORT &amp; RECREAT</v>
          </cell>
        </row>
        <row r="1171">
          <cell r="Q1171" t="str">
            <v>Non-exchange Revenue:  Transfers and Subsidies - Capital:  Allocations In-kind - District Municipalities:  KwaZulu-Natal - DC 22:  Umgungundlovu - Waste Water Management</v>
          </cell>
          <cell r="R1171">
            <v>0</v>
          </cell>
          <cell r="V1171" t="str">
            <v>DM KZN: UMGUNGUNDLOVU - WASTE WATER MAN</v>
          </cell>
        </row>
        <row r="1172">
          <cell r="Q1172" t="str">
            <v>Non-exchange Revenue:  Transfers and Subsidies - Capital:  Allocations In-kind - District Municipalities:  KwaZulu-Natal - DC 22:  Umgungundlovu - Water</v>
          </cell>
          <cell r="R1172">
            <v>0</v>
          </cell>
          <cell r="V1172" t="str">
            <v>DM KZN: UMGUNGUNDLOVU - WATER</v>
          </cell>
        </row>
        <row r="1173">
          <cell r="Q1173" t="str">
            <v xml:space="preserve">Non-exchange Revenue:  Transfers and Subsidies - Capital:  Allocations In-kind - District Municipalities:  KwaZulu-Natal - DC 23:  Uthekela </v>
          </cell>
          <cell r="R1173">
            <v>0</v>
          </cell>
          <cell r="V1173" t="str">
            <v>DM KZN: UTHEKELA</v>
          </cell>
        </row>
        <row r="1174">
          <cell r="Q1174" t="str">
            <v>Non-exchange Revenue:  Transfers and Subsidies - Capital:  Allocations In-kind - District Municipalities:  KwaZulu-Natal - DC23:  Uthekela - Community and Social Services</v>
          </cell>
          <cell r="R1174">
            <v>0</v>
          </cell>
          <cell r="V1174" t="str">
            <v>DM KZN: UTHEKELA - COMM &amp; SOC SERV</v>
          </cell>
        </row>
        <row r="1175">
          <cell r="Q1175" t="str">
            <v>Non-exchange Revenue:  Transfers and Subsidies - Capital:  Allocations In-kind - District Municipalities:  KwaZulu-Natal - DC23:  Uthekela - Environmental Protection</v>
          </cell>
          <cell r="R1175">
            <v>0</v>
          </cell>
          <cell r="V1175" t="str">
            <v>DM KZN: UTHEKELA - ENVIRON PROTECTION</v>
          </cell>
        </row>
        <row r="1176">
          <cell r="Q1176" t="str">
            <v>Non-exchange Revenue:  Transfers and Subsidies - Capital:  Allocations In-kind - District Municipalities:  KwaZulu-Natal - DC23:  Uthekela - Executive and Council</v>
          </cell>
          <cell r="R1176">
            <v>0</v>
          </cell>
          <cell r="V1176" t="str">
            <v>DM KZN: UTHEKELA - EXECUTIVE &amp; COUNCIL</v>
          </cell>
        </row>
        <row r="1177">
          <cell r="Q1177" t="str">
            <v>Non-exchange Revenue:  Transfers and Subsidies - Capital:  Allocations In-kind - District Municipalities:  KwaZulu-Natal - DC23:  Uthekela - Finance and Admin</v>
          </cell>
          <cell r="R1177">
            <v>0</v>
          </cell>
          <cell r="V1177" t="str">
            <v>DM KZN: UTHEKELA - FINANCE &amp; ADMIN</v>
          </cell>
        </row>
        <row r="1178">
          <cell r="Q1178" t="str">
            <v>Non-exchange Revenue:  Transfers and Subsidies - Capital:  Allocations In-kind - District Municipalities:  KwaZulu-Natal - DC23:  Uthekela - Health</v>
          </cell>
          <cell r="R1178">
            <v>0</v>
          </cell>
          <cell r="V1178" t="str">
            <v>DM KZN: UTHEKELA - HEALTH</v>
          </cell>
        </row>
        <row r="1179">
          <cell r="Q1179" t="str">
            <v>Non-exchange Revenue:  Transfers and Subsidies - Capital:  Allocations In-kind - District Municipalities:  KwaZulu-Natal - DC23:  Uthekela - Housing</v>
          </cell>
          <cell r="R1179">
            <v>0</v>
          </cell>
          <cell r="V1179" t="str">
            <v>DM KZN: UTHEKELA - HOUSING</v>
          </cell>
        </row>
        <row r="1180">
          <cell r="Q1180" t="str">
            <v>Non-exchange Revenue:  Transfers and Subsidies - Capital:  Allocations In-kind - District Municipalities:  KwaZulu-Natal - DC23:  Uthekela - Planning and Development</v>
          </cell>
          <cell r="R1180">
            <v>0</v>
          </cell>
          <cell r="V1180" t="str">
            <v>DM KZN: UTHEKELA - PLANNING &amp; DEVEL</v>
          </cell>
        </row>
        <row r="1181">
          <cell r="Q1181" t="str">
            <v>Non-exchange Revenue:  Transfers and Subsidies - Capital:  Allocations In-kind - District Municipalities:  KwaZulu-Natal - DC23:  Uthekela - Public Safety</v>
          </cell>
          <cell r="R1181">
            <v>0</v>
          </cell>
          <cell r="V1181" t="str">
            <v>DM KZN: UTHEKELA - PUBLIC SAFETY</v>
          </cell>
        </row>
        <row r="1182">
          <cell r="Q1182" t="str">
            <v>Non-exchange Revenue:  Transfers and Subsidies - Capital:  Allocations In-kind - District Municipalities:  KwaZulu-Natal - DC23:  Uthekela - Road Transport</v>
          </cell>
          <cell r="R1182">
            <v>0</v>
          </cell>
          <cell r="V1182" t="str">
            <v>DM KZN: UTHEKELA - ROAD TRANSPORT</v>
          </cell>
        </row>
        <row r="1183">
          <cell r="Q1183" t="str">
            <v>Non-exchange Revenue:  Transfers and Subsidies - Capital:  Allocations In-kind - District Municipalities:  KwaZulu-Natal - DC23:  Uthekela - Sport and Recreation</v>
          </cell>
          <cell r="R1183">
            <v>0</v>
          </cell>
          <cell r="V1183" t="str">
            <v>DM KZN: UTHEKELA - SPORT &amp; RECREATION</v>
          </cell>
        </row>
        <row r="1184">
          <cell r="Q1184" t="str">
            <v>Non-exchange Revenue:  Transfers and Subsidies - Capital:  Allocations In-kind - District Municipalities:  KwaZulu-Natal - DC23:  Uthekela - Waste Water Management</v>
          </cell>
          <cell r="R1184">
            <v>0</v>
          </cell>
          <cell r="V1184" t="str">
            <v>DM KZN: UTHEKELA - WASTE WATER MAN</v>
          </cell>
        </row>
        <row r="1185">
          <cell r="Q1185" t="str">
            <v>Non-exchange Revenue:  Transfers and Subsidies - Capital:  Allocations In-kind - District Municipalities:  KwaZulu-Natal - DC23:  Uthekela - Water</v>
          </cell>
          <cell r="R1185">
            <v>0</v>
          </cell>
          <cell r="V1185" t="str">
            <v>DM KZN: UTHEKELA - WATER</v>
          </cell>
        </row>
        <row r="1186">
          <cell r="Q1186" t="str">
            <v>Non-exchange Revenue:  Transfers and Subsidies - Capital:  Allocations In-kind - District Municipalities:  KwaZulu-Natal - DC 24:  Umznyathi</v>
          </cell>
          <cell r="R1186">
            <v>0</v>
          </cell>
          <cell r="V1186" t="str">
            <v>DM KZN: UMZNYATHI</v>
          </cell>
        </row>
        <row r="1187">
          <cell r="Q1187" t="str">
            <v>Non-exchange Revenue:  Transfers and Subsidies - Capital:  Allocations In-kind - District Municipalities:  KwaZulu-Natal - DC 24:  Umznyathi - Community and Social Services</v>
          </cell>
          <cell r="R1187">
            <v>0</v>
          </cell>
          <cell r="V1187" t="str">
            <v>DM KZN: UMZNYATHI - COMM &amp; SOC SERV</v>
          </cell>
        </row>
        <row r="1188">
          <cell r="Q1188" t="str">
            <v>Non-exchange Revenue:  Transfers and Subsidies - Capital:  Allocations In-kind - District Municipalities:  KwaZulu-Natal - DC 24:  Umznyathi - Environmental Protection</v>
          </cell>
          <cell r="R1188">
            <v>0</v>
          </cell>
          <cell r="V1188" t="str">
            <v>DM KZN: UMZNYATHI - ENVIRON PROTECTION</v>
          </cell>
        </row>
        <row r="1189">
          <cell r="Q1189" t="str">
            <v>Non-exchange Revenue:  Transfers and Subsidies - Capital:  Allocations In-kind - District Municipalities:  KwaZulu-Natal - DC 24:  Umznyathi - Executive and Council</v>
          </cell>
          <cell r="R1189">
            <v>0</v>
          </cell>
          <cell r="V1189" t="str">
            <v>DM KZN: UMZNYATHI - EXECUTIVE &amp; COUNCIL</v>
          </cell>
        </row>
        <row r="1190">
          <cell r="Q1190" t="str">
            <v>Non-exchange Revenue:  Transfers and Subsidies - Capital:  Allocations In-kind - District Municipalities:  KwaZulu-Natal - DC 24:  Umznyathi - Finance and Admin</v>
          </cell>
          <cell r="R1190">
            <v>0</v>
          </cell>
          <cell r="V1190" t="str">
            <v>DM KZN: UMZNYATHI - FINANCE &amp; ADMIN</v>
          </cell>
        </row>
        <row r="1191">
          <cell r="Q1191" t="str">
            <v>Non-exchange Revenue:  Transfers and Subsidies - Capital:  Allocations In-kind - District Municipalities:  KwaZulu-Natal - DC 24:  Umznyathi - Health</v>
          </cell>
          <cell r="R1191">
            <v>0</v>
          </cell>
          <cell r="V1191" t="str">
            <v>DM KZN: UMZNYATHI - HEALTH</v>
          </cell>
        </row>
        <row r="1192">
          <cell r="Q1192" t="str">
            <v>Non-exchange Revenue:  Transfers and Subsidies - Capital:  Allocations In-kind - District Municipalities:  KwaZulu-Natal - DC 24:  Umznyathi - Housing</v>
          </cell>
          <cell r="R1192">
            <v>0</v>
          </cell>
          <cell r="V1192" t="str">
            <v>DM KZN: UMZNYATHI - HOUSING</v>
          </cell>
        </row>
        <row r="1193">
          <cell r="Q1193" t="str">
            <v>Non-exchange Revenue:  Transfers and Subsidies - Capital:  Allocations In-kind - District Municipalities:  KwaZulu-Natal - DC 24:  Umznyathi - Planning and Development</v>
          </cell>
          <cell r="R1193">
            <v>0</v>
          </cell>
          <cell r="V1193" t="str">
            <v>DM KZN: UMZNYATHI - PLANNING &amp; DEVEL</v>
          </cell>
        </row>
        <row r="1194">
          <cell r="Q1194" t="str">
            <v>Non-exchange Revenue:  Transfers and Subsidies - Capital:  Allocations In-kind - District Municipalities:  KwaZulu-Natal - DC 24:  Umznyathi - Public Safety</v>
          </cell>
          <cell r="R1194">
            <v>0</v>
          </cell>
          <cell r="V1194" t="str">
            <v>DM KZN: UMZNYATHI - PUBLIC SAFETY</v>
          </cell>
        </row>
        <row r="1195">
          <cell r="Q1195" t="str">
            <v>Non-exchange Revenue:  Transfers and Subsidies - Capital:  Allocations In-kind - District Municipalities:  KwaZulu-Natal - DC 24:  Umznyathi - Road Transport</v>
          </cell>
          <cell r="R1195">
            <v>0</v>
          </cell>
          <cell r="V1195" t="str">
            <v>DM KZN: UMZNYATHI - ROAD TRANSPORT</v>
          </cell>
        </row>
        <row r="1196">
          <cell r="Q1196" t="str">
            <v>Non-exchange Revenue:  Transfers and Subsidies - Capital:  Allocations In-kind - District Municipalities:  KwaZulu-Natal - DC 24:  Umznyathi - Sport and Recreation</v>
          </cell>
          <cell r="R1196">
            <v>0</v>
          </cell>
          <cell r="V1196" t="str">
            <v>DM KZN: UMZNYATHI - SPORT &amp; RECREATION</v>
          </cell>
        </row>
        <row r="1197">
          <cell r="Q1197" t="str">
            <v>Non-exchange Revenue:  Transfers and Subsidies - Capital:  Allocations In-kind - District Municipalities:  KwaZulu-Natal - DC 24:  Umznyathi - Waste Water Management</v>
          </cell>
          <cell r="R1197">
            <v>0</v>
          </cell>
          <cell r="V1197" t="str">
            <v>DM KZN: UMZNYATHI - WASTE WATER MAN</v>
          </cell>
        </row>
        <row r="1198">
          <cell r="Q1198" t="str">
            <v>Non-exchange Revenue:  Transfers and Subsidies - Capital:  Allocations In-kind - District Municipalities:  KwaZulu-Natal - DC 24:  Umznyathi - Water</v>
          </cell>
          <cell r="R1198">
            <v>0</v>
          </cell>
          <cell r="V1198" t="str">
            <v>DM KZN: UMZNYATHI - WATER</v>
          </cell>
        </row>
        <row r="1199">
          <cell r="Q1199" t="str">
            <v>Non-exchange Revenue:  Transfers and Subsidies - Capital:  Allocations In-kind - District Municipalities:  KwaZulu-Natal - DC 25:  Amajuba</v>
          </cell>
          <cell r="R1199">
            <v>0</v>
          </cell>
          <cell r="V1199" t="str">
            <v>DM KZN: AMAJUBA</v>
          </cell>
        </row>
        <row r="1200">
          <cell r="Q1200" t="str">
            <v>Non-exchange Revenue:  Transfers and Subsidies - Capital:  Allocations In-kind - District Municipalities:  KwaZulu-Natal - DC 25:  Amajuba - Community and Social Services</v>
          </cell>
          <cell r="R1200">
            <v>0</v>
          </cell>
          <cell r="V1200" t="str">
            <v>DM KZN: AMAJUBA - COMM &amp; SOC SERV</v>
          </cell>
        </row>
        <row r="1201">
          <cell r="Q1201" t="str">
            <v>Non-exchange Revenue:  Transfers and Subsidies - Capital:  Allocations In-kind - District Municipalities:  KwaZulu-Natal - DC 25:  Amajuba - Environmental Protection</v>
          </cell>
          <cell r="R1201">
            <v>0</v>
          </cell>
          <cell r="V1201" t="str">
            <v>DM KZN: AMAJUBA - ENVIRON PROTECTION</v>
          </cell>
        </row>
        <row r="1202">
          <cell r="Q1202" t="str">
            <v>Non-exchange Revenue:  Transfers and Subsidies - Capital:  Allocations In-kind - District Municipalities:  KwaZulu-Natal - DC 25:  Amajuba - Executive and Council</v>
          </cell>
          <cell r="R1202">
            <v>0</v>
          </cell>
          <cell r="V1202" t="str">
            <v>DM KZN: AMAJUBA - EXECUTIVE &amp; COUNCIL</v>
          </cell>
        </row>
        <row r="1203">
          <cell r="Q1203" t="str">
            <v>Non-exchange Revenue:  Transfers and Subsidies - Capital:  Allocations In-kind - District Municipalities:  KwaZulu-Natal - DC 25:  Amajuba - Finance and Admin</v>
          </cell>
          <cell r="R1203">
            <v>0</v>
          </cell>
          <cell r="V1203" t="str">
            <v>DM KZN: AMAJUBA - FINANCE &amp; ADMIN</v>
          </cell>
        </row>
        <row r="1204">
          <cell r="Q1204" t="str">
            <v>Non-exchange Revenue:  Transfers and Subsidies - Capital:  Allocations In-kind - District Municipalities:  KwaZulu-Natal - DC 25:  Amajuba - Health</v>
          </cell>
          <cell r="R1204">
            <v>0</v>
          </cell>
          <cell r="V1204" t="str">
            <v>DM KZN: AMAJUBA - HEALTH</v>
          </cell>
        </row>
        <row r="1205">
          <cell r="Q1205" t="str">
            <v>Non-exchange Revenue:  Transfers and Subsidies - Capital:  Allocations In-kind - District Municipalities:  KwaZulu-Natal - DC 25:  Amajuba - Housing</v>
          </cell>
          <cell r="R1205">
            <v>0</v>
          </cell>
          <cell r="V1205" t="str">
            <v>DM KZN: AMAJUBA - HOUSING</v>
          </cell>
        </row>
        <row r="1206">
          <cell r="Q1206" t="str">
            <v>Non-exchange Revenue:  Transfers and Subsidies - Capital:  Allocations In-kind - District Municipalities:  KwaZulu-Natal - DC 25:  Amajuba - Planning and Development</v>
          </cell>
          <cell r="R1206">
            <v>0</v>
          </cell>
          <cell r="V1206" t="str">
            <v>DM KZN: AMAJUBA - PLANNING &amp; DEVEL</v>
          </cell>
        </row>
        <row r="1207">
          <cell r="Q1207" t="str">
            <v>Non-exchange Revenue:  Transfers and Subsidies - Capital:  Allocations In-kind - District Municipalities:  KwaZulu-Natal - DC 25:  Amajuba - Public Safety</v>
          </cell>
          <cell r="R1207">
            <v>0</v>
          </cell>
          <cell r="V1207" t="str">
            <v>DM KZN: AMAJUBA - PUBLIC SAFETY</v>
          </cell>
        </row>
        <row r="1208">
          <cell r="Q1208" t="str">
            <v>Non-exchange Revenue:  Transfers and Subsidies - Capital:  Allocations In-kind - District Municipalities:  KwaZulu-Natal - DC 25:  Amajuba - Road Transport</v>
          </cell>
          <cell r="R1208">
            <v>0</v>
          </cell>
          <cell r="V1208" t="str">
            <v>DM KZN: AMAJUBA - ROAD TRANSPORT</v>
          </cell>
        </row>
        <row r="1209">
          <cell r="Q1209" t="str">
            <v>Non-exchange Revenue:  Transfers and Subsidies - Capital:  Allocations In-kind - District Municipalities:  KwaZulu-Natal - DC 25:  Amajuba - Sport and Recreation</v>
          </cell>
          <cell r="R1209">
            <v>0</v>
          </cell>
          <cell r="V1209" t="str">
            <v>DM KZN: AMAJUBA - SPORT &amp; RECREATION</v>
          </cell>
        </row>
        <row r="1210">
          <cell r="Q1210" t="str">
            <v>Non-exchange Revenue:  Transfers and Subsidies - Capital:  Allocations In-kind - District Municipalities:  KwaZulu-Natal - DC 25:  Amajuba - Waste Water Management</v>
          </cell>
          <cell r="R1210">
            <v>0</v>
          </cell>
          <cell r="V1210" t="str">
            <v>DM KZN: AMAJUBA - WASTE WATER MAN</v>
          </cell>
        </row>
        <row r="1211">
          <cell r="Q1211" t="str">
            <v>Non-exchange Revenue:  Transfers and Subsidies - Capital:  Allocations In-kind - District Municipalities:  KwaZulu-Natal - DC 25:  Amajuba - Water</v>
          </cell>
          <cell r="R1211">
            <v>0</v>
          </cell>
          <cell r="V1211" t="str">
            <v>DM KZN: AMAJUBA - WATER</v>
          </cell>
        </row>
        <row r="1212">
          <cell r="Q1212" t="str">
            <v>Non-exchange Revenue:  Transfers and Subsidies - Capital:  Allocations In-kind - District Municipalities:  KwaZulu-Natal - DC 26:  Zululand</v>
          </cell>
          <cell r="R1212">
            <v>0</v>
          </cell>
          <cell r="V1212" t="str">
            <v>DM KZN: ZULULAND</v>
          </cell>
        </row>
        <row r="1213">
          <cell r="Q1213" t="str">
            <v>Non-exchange Revenue:  Transfers and Subsidies - Capital:  Allocations In-kind - District Municipalities:  KwaZulu-Natal - DC 26:  Zululand - Community and Social Services</v>
          </cell>
          <cell r="R1213">
            <v>0</v>
          </cell>
          <cell r="V1213" t="str">
            <v>DM KZN: ZULULAND - COMM &amp; SOC SERV</v>
          </cell>
        </row>
        <row r="1214">
          <cell r="Q1214" t="str">
            <v>Non-exchange Revenue:  Transfers and Subsidies - Capital:  Allocations In-kind - District Municipalities:  KwaZulu-Natal - DC 26:  Zululand - Environmental Protection</v>
          </cell>
          <cell r="R1214">
            <v>0</v>
          </cell>
          <cell r="V1214" t="str">
            <v>DM KZN: ZULULAND - ENVIRON PROTECTION</v>
          </cell>
        </row>
        <row r="1215">
          <cell r="Q1215" t="str">
            <v>Non-exchange Revenue:  Transfers and Subsidies - Capital:  Allocations In-kind - District Municipalities:  KwaZulu-Natal - DC 26:  Zululand - Executive and Council</v>
          </cell>
          <cell r="R1215">
            <v>0</v>
          </cell>
          <cell r="V1215" t="str">
            <v>DM KZN: ZULULAND - EXECUTIVE &amp; COUNCIL</v>
          </cell>
        </row>
        <row r="1216">
          <cell r="Q1216" t="str">
            <v>Non-exchange Revenue:  Transfers and Subsidies - Capital:  Allocations In-kind - District Municipalities:  KwaZulu-Natal - DC 26:  Zululand - Finance and Admin</v>
          </cell>
          <cell r="R1216">
            <v>0</v>
          </cell>
          <cell r="V1216" t="str">
            <v>DM KZN: ZULULAND - FINANCE &amp; ADMIN</v>
          </cell>
        </row>
        <row r="1217">
          <cell r="Q1217" t="str">
            <v>Non-exchange Revenue:  Transfers and Subsidies - Capital:  Allocations In-kind - District Municipalities:  KwaZulu-Natal - DC 26:  Zululand - Health</v>
          </cell>
          <cell r="R1217">
            <v>0</v>
          </cell>
          <cell r="V1217" t="str">
            <v>DM KZN: ZULULAND - HEALTH</v>
          </cell>
        </row>
        <row r="1218">
          <cell r="Q1218" t="str">
            <v>Non-exchange Revenue:  Transfers and Subsidies - Capital:  Allocations In-kind - District Municipalities:  KwaZulu-Natal - DC 26:  Zululand - Housing</v>
          </cell>
          <cell r="R1218">
            <v>0</v>
          </cell>
          <cell r="V1218" t="str">
            <v>DM KZN: ZULULAND - HOUSING</v>
          </cell>
        </row>
        <row r="1219">
          <cell r="Q1219" t="str">
            <v>Non-exchange Revenue:  Transfers and Subsidies - Capital:  Allocations In-kind - District Municipalities:  KwaZulu-Natal - DC 26:  Zululand - Planning and Development</v>
          </cell>
          <cell r="R1219">
            <v>0</v>
          </cell>
          <cell r="V1219" t="str">
            <v>DM KZN: ZULULAND - PLANNING &amp; DEVEL</v>
          </cell>
        </row>
        <row r="1220">
          <cell r="Q1220" t="str">
            <v>Non-exchange Revenue:  Transfers and Subsidies - Capital:  Allocations In-kind - District Municipalities:  KwaZulu-Natal - DC 26:  Zululand - Public Safety</v>
          </cell>
          <cell r="R1220">
            <v>0</v>
          </cell>
          <cell r="V1220" t="str">
            <v>DM KZN: ZULULAND - PUBLIC SAFETY</v>
          </cell>
        </row>
        <row r="1221">
          <cell r="Q1221" t="str">
            <v>Non-exchange Revenue:  Transfers and Subsidies - Capital:  Allocations In-kind - District Municipalities:  KwaZulu-Natal - DC 26:  Zululand - Road Transport</v>
          </cell>
          <cell r="R1221">
            <v>0</v>
          </cell>
          <cell r="V1221" t="str">
            <v>DM KZN: ZULULAND - ROAD TRANSPORT</v>
          </cell>
        </row>
        <row r="1222">
          <cell r="Q1222" t="str">
            <v>Non-exchange Revenue:  Transfers and Subsidies - Capital:  Allocations In-kind - District Municipalities:  KwaZulu-Natal - DC 26:  Zululand - Sport and Recreation</v>
          </cell>
          <cell r="R1222">
            <v>0</v>
          </cell>
          <cell r="V1222" t="str">
            <v>DM KZN: ZULULAND - SPORT &amp; RECREATION</v>
          </cell>
        </row>
        <row r="1223">
          <cell r="Q1223" t="str">
            <v>Non-exchange Revenue:  Transfers and Subsidies - Capital:  Allocations In-kind - District Municipalities:  KwaZulu-Natal - DC 26:  Zululand - Waste Water Management</v>
          </cell>
          <cell r="R1223">
            <v>0</v>
          </cell>
          <cell r="V1223" t="str">
            <v>DM KZN: ZULULAND - WASTE WATER MAN</v>
          </cell>
        </row>
        <row r="1224">
          <cell r="Q1224" t="str">
            <v>Non-exchange Revenue:  Transfers and Subsidies - Capital:  Allocations In-kind - District Municipalities:  KwaZulu-Natal - DC 26:  Zululand - Water</v>
          </cell>
          <cell r="R1224">
            <v>0</v>
          </cell>
          <cell r="V1224" t="str">
            <v>DM KZN: ZULULAND - WATER</v>
          </cell>
        </row>
        <row r="1225">
          <cell r="Q1225" t="str">
            <v>Non-exchange Revenue:  Transfers and Subsidies - Capital:  Allocations In-kind - District Municipalities:  KwaZulu-Natal - DC 27:  Umkhanyakude</v>
          </cell>
          <cell r="R1225">
            <v>0</v>
          </cell>
          <cell r="V1225" t="str">
            <v>DM KZN: UMKHANYAKUDE</v>
          </cell>
        </row>
        <row r="1226">
          <cell r="Q1226" t="str">
            <v>Non-exchange Revenue:  Transfers and Subsidies - Capital:  Allocations In-kind - District Municipalities:  KwaZulu-Natal - DC 27:  Umkhanyakude -  Community and Social Services</v>
          </cell>
          <cell r="R1226">
            <v>0</v>
          </cell>
          <cell r="V1226" t="str">
            <v>DM KZN: UMKHANYAKUDE - COMM &amp; SOC SERV</v>
          </cell>
        </row>
        <row r="1227">
          <cell r="Q1227" t="str">
            <v>Non-exchange Revenue:  Transfers and Subsidies - Capital:  Allocations In-kind - District Municipalities:  KwaZulu-Natal - DC 27:  Umkhanyakude -  Environmental Protection</v>
          </cell>
          <cell r="R1227">
            <v>0</v>
          </cell>
          <cell r="V1227" t="str">
            <v>DM KZN: UMKHANYAKUDE - ENVIRO PROTECTION</v>
          </cell>
        </row>
        <row r="1228">
          <cell r="Q1228" t="str">
            <v>Non-exchange Revenue:  Transfers and Subsidies - Capital:  Allocations In-kind - District Municipalities:  KwaZulu-Natal - DC 27:  Umkhanyakude -  Executive and Council</v>
          </cell>
          <cell r="R1228">
            <v>0</v>
          </cell>
          <cell r="V1228" t="str">
            <v>DM KZN: UMKHANYAKUDE - EXECUTI &amp; COUNCIL</v>
          </cell>
        </row>
        <row r="1229">
          <cell r="Q1229" t="str">
            <v>Non-exchange Revenue:  Transfers and Subsidies - Capital:  Allocations In-kind - District Municipalities:  KwaZulu-Natal - DC 27:  Umkhanyakude -  Finance and Admin</v>
          </cell>
          <cell r="R1229">
            <v>0</v>
          </cell>
          <cell r="V1229" t="str">
            <v>DM KZN: UMKHANYAKUDE - FINANCE &amp; ADMIN</v>
          </cell>
        </row>
        <row r="1230">
          <cell r="Q1230" t="str">
            <v>Non-exchange Revenue:  Transfers and Subsidies - Capital:  Allocations In-kind - District Municipalities:  KwaZulu-Natal - DC 27:  Umkhanyakude -  Health</v>
          </cell>
          <cell r="R1230">
            <v>0</v>
          </cell>
          <cell r="V1230" t="str">
            <v>DM KZN: UMKHANYAKUDE - HEALTH</v>
          </cell>
        </row>
        <row r="1231">
          <cell r="Q1231" t="str">
            <v>Non-exchange Revenue:  Transfers and Subsidies - Capital:  Allocations In-kind - District Municipalities:  KwaZulu-Natal - DC 27:  Umkhanyakude -  Housing</v>
          </cell>
          <cell r="R1231">
            <v>0</v>
          </cell>
          <cell r="V1231" t="str">
            <v>DM KZN: UMKHANYAKUDE - HOUSING</v>
          </cell>
        </row>
        <row r="1232">
          <cell r="Q1232" t="str">
            <v>Non-exchange Revenue:  Transfers and Subsidies - Capital:  Allocations In-kind - District Municipalities:  KwaZulu-Natal - DC 27:  Umkhanyakude -  Planning and Development</v>
          </cell>
          <cell r="R1232">
            <v>0</v>
          </cell>
          <cell r="V1232" t="str">
            <v>DM KZN: UMKHANYAKUDE - PLANNING &amp; DEVEL</v>
          </cell>
        </row>
        <row r="1233">
          <cell r="Q1233" t="str">
            <v>Non-exchange Revenue:  Transfers and Subsidies - Capital:  Allocations In-kind - District Municipalities:  KwaZulu-Natal - DC 27:  Umkhanyakude -  Public Safety</v>
          </cell>
          <cell r="R1233">
            <v>0</v>
          </cell>
          <cell r="V1233" t="str">
            <v>DM KZN: UMKHANYAKUDE - PUBLIC SAFETY</v>
          </cell>
        </row>
        <row r="1234">
          <cell r="Q1234" t="str">
            <v>Non-exchange Revenue:  Transfers and Subsidies - Capital:  Allocations In-kind - District Municipalities:  KwaZulu-Natal - DC 27:  Umkhanyakude -  Road Transport</v>
          </cell>
          <cell r="R1234">
            <v>0</v>
          </cell>
          <cell r="V1234" t="str">
            <v>DM KZN: UMKHANYAKUDE - ROAD TRANSPORT</v>
          </cell>
        </row>
        <row r="1235">
          <cell r="Q1235" t="str">
            <v>Non-exchange Revenue:  Transfers and Subsidies - Capital:  Allocations In-kind - District Municipalities:  KwaZulu-Natal - DC 27:  Umkhanyakude -  Sport and Recreation</v>
          </cell>
          <cell r="R1235">
            <v>0</v>
          </cell>
          <cell r="V1235" t="str">
            <v>DM KZN: UMKHANYAKUDE - SPORT &amp; RECREAT</v>
          </cell>
        </row>
        <row r="1236">
          <cell r="Q1236" t="str">
            <v>Non-exchange Revenue:  Transfers and Subsidies - Capital:  Allocations In-kind - District Municipalities:  KwaZulu-Natal - DC 27:  Umkhanyakude -  Waste Water Management</v>
          </cell>
          <cell r="R1236">
            <v>0</v>
          </cell>
          <cell r="V1236" t="str">
            <v>DM KZN: UMKHANYAKUDE - WASTE WATER MAN</v>
          </cell>
        </row>
        <row r="1237">
          <cell r="Q1237" t="str">
            <v>Non-exchange Revenue:  Transfers and Subsidies - Capital:  Allocations In-kind - District Municipalities:  KwaZulu-Natal - DC 27:  Umkhanyakude -  Water</v>
          </cell>
          <cell r="R1237">
            <v>0</v>
          </cell>
          <cell r="V1237" t="str">
            <v>DM KZN: UMKHANYAKUDE - WATER</v>
          </cell>
        </row>
        <row r="1238">
          <cell r="Q1238" t="str">
            <v>Non-exchange Revenue:  Transfers and Subsidies - Capital:  Allocations In-kind - District Municipalities:  KwaZulu-Natal - DC28:  Uthungulu</v>
          </cell>
          <cell r="R1238">
            <v>0</v>
          </cell>
          <cell r="V1238" t="str">
            <v>DM KZN: UTHUNGULU</v>
          </cell>
        </row>
        <row r="1239">
          <cell r="Q1239" t="str">
            <v>Non-exchange Revenue:  Transfers and Subsidies - Capital:  Allocations In-kind - District Municipalities:  KwaZulu-Natal - DC28:  Uthungulu - Community and Social Services</v>
          </cell>
          <cell r="R1239">
            <v>0</v>
          </cell>
          <cell r="V1239" t="str">
            <v>DM KZN: UTHUNGULU - COMM &amp; SOC SERV</v>
          </cell>
        </row>
        <row r="1240">
          <cell r="Q1240" t="str">
            <v>Non-exchange Revenue:  Transfers and Subsidies - Capital:  Allocations In-kind - District Municipalities:  KwaZulu-Natal - DC28:  Uthungulu - Environmental Protection</v>
          </cell>
          <cell r="R1240">
            <v>0</v>
          </cell>
          <cell r="V1240" t="str">
            <v>DM KZN: UTHUNGULU - ENVIRON PROTECTION</v>
          </cell>
        </row>
        <row r="1241">
          <cell r="Q1241" t="str">
            <v>Non-exchange Revenue:  Transfers and Subsidies - Capital:  Allocations In-kind - District Municipalities:  KwaZulu-Natal - DC28:  Uthungulu - Executive and Council</v>
          </cell>
          <cell r="R1241">
            <v>0</v>
          </cell>
          <cell r="V1241" t="str">
            <v>DM KZN: UTHUNGULU - EXECUTIVE &amp; COUNCIL</v>
          </cell>
        </row>
        <row r="1242">
          <cell r="Q1242" t="str">
            <v>Non-exchange Revenue:  Transfers and Subsidies - Capital:  Allocations In-kind - District Municipalities:  KwaZulu-Natal - DC28:  Uthungulu - Finance and Admin</v>
          </cell>
          <cell r="R1242">
            <v>0</v>
          </cell>
          <cell r="V1242" t="str">
            <v>DM KZN: UTHUNGULU - FINANCE &amp; ADMIN</v>
          </cell>
        </row>
        <row r="1243">
          <cell r="Q1243" t="str">
            <v>Non-exchange Revenue:  Transfers and Subsidies - Capital:  Allocations In-kind - District Municipalities:  KwaZulu-Natal - DC28:  Uthungulu - Health</v>
          </cell>
          <cell r="R1243">
            <v>0</v>
          </cell>
          <cell r="V1243" t="str">
            <v>DM KZN: UTHUNGULU - HEALTH</v>
          </cell>
        </row>
        <row r="1244">
          <cell r="Q1244" t="str">
            <v>Non-exchange Revenue:  Transfers and Subsidies - Capital:  Allocations In-kind - District Municipalities:  KwaZulu-Natal - DC28:  Uthungulu - Housing</v>
          </cell>
          <cell r="R1244">
            <v>0</v>
          </cell>
          <cell r="V1244" t="str">
            <v>DM KZN: UTHUNGULU - HOUSING</v>
          </cell>
        </row>
        <row r="1245">
          <cell r="Q1245" t="str">
            <v>Non-exchange Revenue:  Transfers and Subsidies - Capital:  Allocations In-kind - District Municipalities:  KwaZulu-Natal - DC28:  Uthungulu - Planning and Development</v>
          </cell>
          <cell r="R1245">
            <v>0</v>
          </cell>
          <cell r="V1245" t="str">
            <v>DM KZN: UTHUNGULU - PLANNING &amp; DEVEL</v>
          </cell>
        </row>
        <row r="1246">
          <cell r="Q1246" t="str">
            <v>Non-exchange Revenue:  Transfers and Subsidies - Capital:  Allocations In-kind - District Municipalities:  KwaZulu-Natal - DC28:  Uthungulu - Public Safety</v>
          </cell>
          <cell r="R1246">
            <v>0</v>
          </cell>
          <cell r="V1246" t="str">
            <v>DM KZN: UTHUNGULU - PUBLIC SAFETY</v>
          </cell>
        </row>
        <row r="1247">
          <cell r="Q1247" t="str">
            <v>Non-exchange Revenue:  Transfers and Subsidies - Capital:  Allocations In-kind - District Municipalities:  KwaZulu-Natal - DC28:  Uthungulu - Road Transport</v>
          </cell>
          <cell r="R1247">
            <v>0</v>
          </cell>
          <cell r="V1247" t="str">
            <v>DM KZN: UTHUNGULU - ROAD TRANSPORT</v>
          </cell>
        </row>
        <row r="1248">
          <cell r="Q1248" t="str">
            <v>Non-exchange Revenue:  Transfers and Subsidies - Capital:  Allocations In-kind - District Municipalities:  KwaZulu-Natal - DC28:  Uthungulu - Sport and Recreation</v>
          </cell>
          <cell r="R1248">
            <v>0</v>
          </cell>
          <cell r="V1248" t="str">
            <v>DM KZN: UTHUNGULU - SPORT &amp; RECREATION</v>
          </cell>
        </row>
        <row r="1249">
          <cell r="Q1249" t="str">
            <v>Non-exchange Revenue:  Transfers and Subsidies - Capital:  Allocations In-kind - District Municipalities:  KwaZulu-Natal - DC28:  Uthungulu - Waste Water Management</v>
          </cell>
          <cell r="R1249">
            <v>0</v>
          </cell>
          <cell r="V1249" t="str">
            <v>DM KZN: UTHUNGULU - WASTE WATER MAN</v>
          </cell>
        </row>
        <row r="1250">
          <cell r="Q1250" t="str">
            <v>Non-exchange Revenue:  Transfers and Subsidies - Capital:  Allocations In-kind - District Municipalities:  KwaZulu-Natal - DC28:  Uthungulu - Water</v>
          </cell>
          <cell r="R1250">
            <v>0</v>
          </cell>
          <cell r="V1250" t="str">
            <v>DM KZN: UTHUNGULU - WATER</v>
          </cell>
        </row>
        <row r="1251">
          <cell r="Q1251" t="str">
            <v>Non-exchange Revenue:  Transfers and Subsidies - Capital:  Allocations In-kind - District Municipalities:  KwaZulu-Natal - DC 29:  Ilembe</v>
          </cell>
          <cell r="R1251">
            <v>0</v>
          </cell>
          <cell r="V1251" t="str">
            <v>DM KZN: ILEMBE</v>
          </cell>
        </row>
        <row r="1252">
          <cell r="Q1252" t="str">
            <v>Non-exchange Revenue:  Transfers and Subsidies - Capital:  Allocations In-kind - District Municipalities:  KwaZulu-Natal - DC 29:  Ilembe - Community and Social Services</v>
          </cell>
          <cell r="R1252">
            <v>0</v>
          </cell>
          <cell r="V1252" t="str">
            <v>DM KZN: ILEMBE - COMM &amp; SOC SERV</v>
          </cell>
        </row>
        <row r="1253">
          <cell r="Q1253" t="str">
            <v>Non-exchange Revenue:  Transfers and Subsidies - Capital:  Allocations In-kind - District Municipalities:  KwaZulu-Natal - DC 29:  Ilembe - Environmental Protection</v>
          </cell>
          <cell r="R1253">
            <v>0</v>
          </cell>
          <cell r="V1253" t="str">
            <v>DM KZN: ILEMBE - ENVIRON PROTECTION</v>
          </cell>
        </row>
        <row r="1254">
          <cell r="Q1254" t="str">
            <v>Non-exchange Revenue:  Transfers and Subsidies - Capital:  Allocations In-kind - District Municipalities:  KwaZulu-Natal - DC 29:  Ilembe - Executive and Council</v>
          </cell>
          <cell r="R1254">
            <v>0</v>
          </cell>
          <cell r="V1254" t="str">
            <v>DM KZN: ILEMBE - EXECUTIVE &amp; COUNCIL</v>
          </cell>
        </row>
        <row r="1255">
          <cell r="Q1255" t="str">
            <v>Non-exchange Revenue:  Transfers and Subsidies - Capital:  Allocations In-kind - District Municipalities:  KwaZulu-Natal - DC 29:  Ilembe - Finance and Admin</v>
          </cell>
          <cell r="R1255">
            <v>0</v>
          </cell>
          <cell r="V1255" t="str">
            <v>DM KZN: ILEMBE - FINANCE &amp; ADMIN</v>
          </cell>
        </row>
        <row r="1256">
          <cell r="Q1256" t="str">
            <v>Non-exchange Revenue:  Transfers and Subsidies - Capital:  Allocations In-kind - District Municipalities:  KwaZulu-Natal - DC 29:  Ilembe - Health</v>
          </cell>
          <cell r="R1256">
            <v>0</v>
          </cell>
          <cell r="V1256" t="str">
            <v>DM KZN: ILEMBE - HEALTH</v>
          </cell>
        </row>
        <row r="1257">
          <cell r="Q1257" t="str">
            <v>Non-exchange Revenue:  Transfers and Subsidies - Capital:  Allocations In-kind - District Municipalities:  KwaZulu-Natal - DC 29:  Ilembe - Housing</v>
          </cell>
          <cell r="R1257">
            <v>0</v>
          </cell>
          <cell r="V1257" t="str">
            <v>DM KZN: ILEMBE - HOUSING</v>
          </cell>
        </row>
        <row r="1258">
          <cell r="Q1258" t="str">
            <v>Non-exchange Revenue:  Transfers and Subsidies - Capital:  Allocations In-kind - District Municipalities:  KwaZulu-Natal - DC 29:  Ilembe - Planning and Development</v>
          </cell>
          <cell r="R1258">
            <v>0</v>
          </cell>
          <cell r="V1258" t="str">
            <v>DM KZN: ILEMBE - PLANNING &amp; DEVEL</v>
          </cell>
        </row>
        <row r="1259">
          <cell r="Q1259" t="str">
            <v>Non-exchange Revenue:  Transfers and Subsidies - Capital:  Allocations In-kind - District Municipalities:  KwaZulu-Natal - DC 29:  Ilembe - Public Safety</v>
          </cell>
          <cell r="R1259">
            <v>0</v>
          </cell>
          <cell r="V1259" t="str">
            <v>DM KZN: ILEMBE - PUBLIC SAFETY</v>
          </cell>
        </row>
        <row r="1260">
          <cell r="Q1260" t="str">
            <v>Non-exchange Revenue:  Transfers and Subsidies - Capital:  Allocations In-kind - District Municipalities:  KwaZulu-Natal - DC 29:  Ilembe - Road Transport</v>
          </cell>
          <cell r="R1260">
            <v>0</v>
          </cell>
          <cell r="V1260" t="str">
            <v>DM KZN: ILEMBE - ROAD TRANSPORT</v>
          </cell>
        </row>
        <row r="1261">
          <cell r="Q1261" t="str">
            <v>Non-exchange Revenue:  Transfers and Subsidies - Capital:  Allocations In-kind - District Municipalities:  KwaZulu-Natal - DC 29:  Ilembe - Sport and Recreation</v>
          </cell>
          <cell r="R1261">
            <v>0</v>
          </cell>
          <cell r="V1261" t="str">
            <v>DM KZN: ILEMBE - SPORT &amp; RECREATION</v>
          </cell>
        </row>
        <row r="1262">
          <cell r="Q1262" t="str">
            <v>Non-exchange Revenue:  Transfers and Subsidies - Capital:  Allocations In-kind - District Municipalities:  KwaZulu-Natal - DC 29:  Ilembe - Waste Water Management</v>
          </cell>
          <cell r="R1262">
            <v>0</v>
          </cell>
          <cell r="V1262" t="str">
            <v>DM KZN: ILEMBE - WASTE WATER MAN</v>
          </cell>
        </row>
        <row r="1263">
          <cell r="Q1263" t="str">
            <v>Non-exchange Revenue:  Transfers and Subsidies - Capital:  Allocations In-kind - District Municipalities:  KwaZulu-Natal - DC 29:  Ilembe - Water</v>
          </cell>
          <cell r="R1263">
            <v>0</v>
          </cell>
          <cell r="V1263" t="str">
            <v>DM KZN: ILEMBE - WATER</v>
          </cell>
        </row>
        <row r="1264">
          <cell r="Q1264" t="str">
            <v>Non-exchange Revenue:  Transfers and Subsidies - Capital:  Allocations In-kind - District Municipalities:  KwaZulu-Natal - DC 43:  Sisonke</v>
          </cell>
          <cell r="R1264">
            <v>0</v>
          </cell>
          <cell r="V1264" t="str">
            <v>DM KZN: SISONKE</v>
          </cell>
        </row>
        <row r="1265">
          <cell r="Q1265" t="str">
            <v>Non-exchange Revenue:  Transfers and Subsidies - Capital:  Allocations In-kind - District Municipalities:  KwaZulu-Natal - DC 43:  Sisonke - Community and Social Services</v>
          </cell>
          <cell r="R1265">
            <v>0</v>
          </cell>
          <cell r="V1265" t="str">
            <v>DM KZN: SISONKE - COMM &amp; SOC SERV</v>
          </cell>
        </row>
        <row r="1266">
          <cell r="Q1266" t="str">
            <v>Non-exchange Revenue:  Transfers and Subsidies - Capital:  Allocations In-kind - District Municipalities:  KwaZulu-Natal - DC 43:  Sisonke - Environmental Protection</v>
          </cell>
          <cell r="R1266">
            <v>0</v>
          </cell>
          <cell r="V1266" t="str">
            <v>DM KZN: SISONKE - ENVIRON PROTECTION</v>
          </cell>
        </row>
        <row r="1267">
          <cell r="Q1267" t="str">
            <v>Non-exchange Revenue:  Transfers and Subsidies - Capital:  Allocations In-kind - District Municipalities:  KwaZulu-Natal - DC 43:  Sisonke - Executive and Council</v>
          </cell>
          <cell r="R1267">
            <v>0</v>
          </cell>
          <cell r="V1267" t="str">
            <v>DM KZN: SISONKE - EXECUTIVE &amp; COUNCIL</v>
          </cell>
        </row>
        <row r="1268">
          <cell r="Q1268" t="str">
            <v>Non-exchange Revenue:  Transfers and Subsidies - Capital:  Allocations In-kind - District Municipalities:  KwaZulu-Natal - DC 43:  Sisonke - Finance and Admin</v>
          </cell>
          <cell r="R1268">
            <v>0</v>
          </cell>
          <cell r="V1268" t="str">
            <v>DM KZN: SISONKE - FINANCE &amp; ADMIN</v>
          </cell>
        </row>
        <row r="1269">
          <cell r="Q1269" t="str">
            <v>Non-exchange Revenue:  Transfers and Subsidies - Capital:  Allocations In-kind - District Municipalities:  KwaZulu-Natal - DC 43:  Sisonke - Health</v>
          </cell>
          <cell r="R1269">
            <v>0</v>
          </cell>
          <cell r="V1269" t="str">
            <v>DM KZN: SISONKE - HEALTH</v>
          </cell>
        </row>
        <row r="1270">
          <cell r="Q1270" t="str">
            <v>Non-exchange Revenue:  Transfers and Subsidies - Capital:  Allocations In-kind - District Municipalities:  KwaZulu-Natal - DC 43:  Sisonke - Housing</v>
          </cell>
          <cell r="R1270">
            <v>0</v>
          </cell>
          <cell r="V1270" t="str">
            <v>DM KZN: SISONKE - HOUSING</v>
          </cell>
        </row>
        <row r="1271">
          <cell r="Q1271" t="str">
            <v>Non-exchange Revenue:  Transfers and Subsidies - Capital:  Allocations In-kind - District Municipalities:  KwaZulu-Natal - DC 43:  Sisonke - Planning and Development</v>
          </cell>
          <cell r="R1271">
            <v>0</v>
          </cell>
          <cell r="V1271" t="str">
            <v>DM KZN: SISONKE - PLANNING &amp; DEVEL</v>
          </cell>
        </row>
        <row r="1272">
          <cell r="Q1272" t="str">
            <v>Non-exchange Revenue:  Transfers and Subsidies - Capital:  Allocations In-kind - District Municipalities:  KwaZulu-Natal - DC 43:  Sisonke - Public Safety</v>
          </cell>
          <cell r="R1272">
            <v>0</v>
          </cell>
          <cell r="V1272" t="str">
            <v>DM KZN: SISONKE - PUBLIC SAFETY</v>
          </cell>
        </row>
        <row r="1273">
          <cell r="Q1273" t="str">
            <v>Non-exchange Revenue:  Transfers and Subsidies - Capital:  Allocations In-kind - District Municipalities:  KwaZulu-Natal - DC 43:  Sisonke - Road Transport</v>
          </cell>
          <cell r="R1273">
            <v>0</v>
          </cell>
          <cell r="V1273" t="str">
            <v>DM KZN: SISONKE - ROAD TRANSPORT</v>
          </cell>
        </row>
        <row r="1274">
          <cell r="Q1274" t="str">
            <v>Non-exchange Revenue:  Transfers and Subsidies - Capital:  Allocations In-kind - District Municipalities:  KwaZulu-Natal - DC 43:  Sisonke - Sport and Recreation</v>
          </cell>
          <cell r="R1274">
            <v>0</v>
          </cell>
          <cell r="V1274" t="str">
            <v>DM KZN: SISONKE - SPORT &amp; RECREATION</v>
          </cell>
        </row>
        <row r="1275">
          <cell r="Q1275" t="str">
            <v>Non-exchange Revenue:  Transfers and Subsidies - Capital:  Allocations In-kind - District Municipalities:  KwaZulu-Natal - DC 43:  Sisonke - Waste Water Management</v>
          </cell>
          <cell r="R1275">
            <v>0</v>
          </cell>
          <cell r="V1275" t="str">
            <v>DM KZN: SISONKE - WASTE WATER MAN</v>
          </cell>
        </row>
        <row r="1276">
          <cell r="Q1276" t="str">
            <v>Non-exchange Revenue:  Transfers and Subsidies - Capital:  Allocations In-kind - District Municipalities:  KwaZulu-Natal - DC 43:  Sisonke - Water</v>
          </cell>
          <cell r="R1276">
            <v>0</v>
          </cell>
          <cell r="V1276" t="str">
            <v>DM KZN: SISONKE - WATER</v>
          </cell>
        </row>
        <row r="1277">
          <cell r="Q1277" t="str">
            <v>Non-exchange Revenue:  Transfers and Subsidies - Capital:  Allocations In-kind - District Municipalities:  Limpopo</v>
          </cell>
          <cell r="R1277">
            <v>0</v>
          </cell>
          <cell r="V1277" t="str">
            <v>T&amp;S CAP: ALL IN-KIND DM LIMPOPO</v>
          </cell>
        </row>
        <row r="1278">
          <cell r="Q1278" t="str">
            <v>Non-exchange Revenue:  Transfers and Subsidies - Capital:  Allocations In-kind - District Municipalities:  Limpopo - DC 47:  Greater Sekhukune</v>
          </cell>
          <cell r="R1278">
            <v>0</v>
          </cell>
          <cell r="V1278" t="str">
            <v>DM LP: SEKHUKUNE</v>
          </cell>
        </row>
        <row r="1279">
          <cell r="Q1279" t="str">
            <v>Non-exchange Revenue:  Transfers and Subsidies - Capital:  Allocations In-kind - District Municipalities:  Limpopo - DC 47:  Greater Sekhukune - Community and Social Services</v>
          </cell>
          <cell r="R1279">
            <v>0</v>
          </cell>
          <cell r="V1279" t="str">
            <v>DM LP: SEKHUKUNE - COMM &amp; SOC SERV</v>
          </cell>
        </row>
        <row r="1280">
          <cell r="Q1280" t="str">
            <v>Non-exchange Revenue:  Transfers and Subsidies - Capital:  Allocations In-kind - District Municipalities:  Limpopo - DC 47:  Greater Sekhukune - Environmental Protection</v>
          </cell>
          <cell r="R1280">
            <v>0</v>
          </cell>
          <cell r="V1280" t="str">
            <v>DM LP: SEKHUKUNE - ENVIRON PROTECTION</v>
          </cell>
        </row>
        <row r="1281">
          <cell r="Q1281" t="str">
            <v>Non-exchange Revenue:  Transfers and Subsidies - Capital:  Allocations In-kind - District Municipalities:  Limpopo - DC 47:  Greater Sekhukune - Executive and Council</v>
          </cell>
          <cell r="R1281">
            <v>0</v>
          </cell>
          <cell r="V1281" t="str">
            <v>DM LP: SEKHUKUNE - EXECUTIVE &amp; COUNCIL</v>
          </cell>
        </row>
        <row r="1282">
          <cell r="Q1282" t="str">
            <v>Non-exchange Revenue:  Transfers and Subsidies - Capital:  Allocations In-kind - District Municipalities:  Limpopo - DC 47:  Greater Sekhukune - Finance and Admin</v>
          </cell>
          <cell r="R1282">
            <v>0</v>
          </cell>
          <cell r="V1282" t="str">
            <v>DM LP: SEKHUKUNE - FINANCE &amp; ADMIN</v>
          </cell>
        </row>
        <row r="1283">
          <cell r="Q1283" t="str">
            <v>Non-exchange Revenue:  Transfers and Subsidies - Capital:  Allocations In-kind - District Municipalities:  Limpopo - DC 47:  Greater Sekhukune - Health</v>
          </cell>
          <cell r="R1283">
            <v>0</v>
          </cell>
          <cell r="V1283" t="str">
            <v>DM LP: SEKHUKUNE - HEALTH</v>
          </cell>
        </row>
        <row r="1284">
          <cell r="Q1284" t="str">
            <v>Non-exchange Revenue:  Transfers and Subsidies - Capital:  Allocations In-kind - District Municipalities:  Limpopo - DC 47:  Greater Sekhukune - Housing</v>
          </cell>
          <cell r="R1284">
            <v>0</v>
          </cell>
          <cell r="V1284" t="str">
            <v>DM LP: SEKHUKUNE - HOUSING</v>
          </cell>
        </row>
        <row r="1285">
          <cell r="Q1285" t="str">
            <v>Non-exchange Revenue:  Transfers and Subsidies - Capital:  Allocations In-kind - District Municipalities:  Limpopo - DC 47:  Greater Sekhukune - Planning and Development</v>
          </cell>
          <cell r="R1285">
            <v>0</v>
          </cell>
          <cell r="V1285" t="str">
            <v>DM LP: SEKHUKUNE - PLANNING &amp; DEVEL</v>
          </cell>
        </row>
        <row r="1286">
          <cell r="Q1286" t="str">
            <v>Non-exchange Revenue:  Transfers and Subsidies - Capital:  Allocations In-kind - District Municipalities:  Limpopo - DC 47:  Greater Sekhukune - Public Safety</v>
          </cell>
          <cell r="R1286">
            <v>0</v>
          </cell>
          <cell r="V1286" t="str">
            <v>DM LP: SEKHUKUNE - PUBLIC SAFETY</v>
          </cell>
        </row>
        <row r="1287">
          <cell r="Q1287" t="str">
            <v>Non-exchange Revenue:  Transfers and Subsidies - Capital:  Allocations In-kind - District Municipalities:  Limpopo - DC 47:  Greater Sekhukune - Road Transport</v>
          </cell>
          <cell r="R1287">
            <v>0</v>
          </cell>
          <cell r="V1287" t="str">
            <v>DM LP: SEKHUKUNE - ROAD TRANSPORT</v>
          </cell>
        </row>
        <row r="1288">
          <cell r="Q1288" t="str">
            <v>Non-exchange Revenue:  Transfers and Subsidies - Capital:  Allocations In-kind - District Municipalities:  Limpopo - DC 47:  Greater Sekhukune - Sport and Recreation</v>
          </cell>
          <cell r="R1288">
            <v>0</v>
          </cell>
          <cell r="V1288" t="str">
            <v>DM LP: SEKHUKUNE - SPORT &amp; RECREATION</v>
          </cell>
        </row>
        <row r="1289">
          <cell r="Q1289" t="str">
            <v>Non-exchange Revenue:  Transfers and Subsidies - Capital:  Allocations In-kind - District Municipalities:  Limpopo - DC 47:  Greater Sekhukune - Waste Water Management</v>
          </cell>
          <cell r="R1289">
            <v>0</v>
          </cell>
          <cell r="V1289" t="str">
            <v>DM LP: SEKHUKUNE - WASTE WATER MAN</v>
          </cell>
        </row>
        <row r="1290">
          <cell r="Q1290" t="str">
            <v>Non-exchange Revenue:  Transfers and Subsidies - Capital:  Allocations In-kind - District Municipalities:  Limpopo - DC 47:  Greater Sekhukune - Water</v>
          </cell>
          <cell r="R1290">
            <v>0</v>
          </cell>
          <cell r="V1290" t="str">
            <v>DM LP: SEKHUKUNE - WATER</v>
          </cell>
        </row>
        <row r="1291">
          <cell r="Q1291" t="str">
            <v>Non-exchange Revenue:  Transfers and Subsidies - Capital:  Allocations In-kind - District Municipalities:  Limpopo - DC 33:  Mopani</v>
          </cell>
          <cell r="R1291">
            <v>0</v>
          </cell>
          <cell r="V1291" t="str">
            <v>DM LP: MOPANI</v>
          </cell>
        </row>
        <row r="1292">
          <cell r="Q1292" t="str">
            <v>Non-exchange Revenue:  Transfers and Subsidies - Capital:  Allocations In-kind - District Municipalities:  Limpopo - DC 33:  Mopani - Community and Social Services</v>
          </cell>
          <cell r="R1292">
            <v>0</v>
          </cell>
          <cell r="V1292" t="str">
            <v>DM LP: MOPANI - COMM &amp; SOC SERV</v>
          </cell>
        </row>
        <row r="1293">
          <cell r="Q1293" t="str">
            <v>Non-exchange Revenue:  Transfers and Subsidies - Capital:  Allocations In-kind - District Municipalities:  Limpopo - DC 33:  Mopani - Environmental Protection</v>
          </cell>
          <cell r="R1293">
            <v>0</v>
          </cell>
          <cell r="V1293" t="str">
            <v>DM LP: MOPANI - ENVIRON PROTECTION</v>
          </cell>
        </row>
        <row r="1294">
          <cell r="Q1294" t="str">
            <v>Non-exchange Revenue:  Transfers and Subsidies - Capital:  Allocations In-kind - District Municipalities:  Limpopo - DC 33:  Mopani - Executive and Council</v>
          </cell>
          <cell r="R1294">
            <v>0</v>
          </cell>
          <cell r="V1294" t="str">
            <v>DM LP: MOPANI - EXECUTIVE &amp; COUNCIL</v>
          </cell>
        </row>
        <row r="1295">
          <cell r="Q1295" t="str">
            <v>Non-exchange Revenue:  Transfers and Subsidies - Capital:  Allocations In-kind - District Municipalities:  Limpopo - DC 33:  Mopani - Finance and Admin</v>
          </cell>
          <cell r="R1295">
            <v>0</v>
          </cell>
          <cell r="V1295" t="str">
            <v>DM LP: MOPANI - FINANCE &amp; ADMIN</v>
          </cell>
        </row>
        <row r="1296">
          <cell r="Q1296" t="str">
            <v>Non-exchange Revenue:  Transfers and Subsidies - Capital:  Allocations In-kind - District Municipalities:  Limpopo - DC 33:  Mopani - Health</v>
          </cell>
          <cell r="R1296">
            <v>0</v>
          </cell>
          <cell r="V1296" t="str">
            <v>DM LP: MOPANI - HEALTH</v>
          </cell>
        </row>
        <row r="1297">
          <cell r="Q1297" t="str">
            <v>Non-exchange Revenue:  Transfers and Subsidies - Capital:  Allocations In-kind - District Municipalities:  Limpopo - DC 33:  Mopani - Housing</v>
          </cell>
          <cell r="R1297">
            <v>0</v>
          </cell>
          <cell r="V1297" t="str">
            <v>DM LP: MOPANI - HOUSING</v>
          </cell>
        </row>
        <row r="1298">
          <cell r="Q1298" t="str">
            <v>Non-exchange Revenue:  Transfers and Subsidies - Capital:  Allocations In-kind - District Municipalities:  Limpopo - DC 33:  Mopani - Planning and Development</v>
          </cell>
          <cell r="R1298">
            <v>0</v>
          </cell>
          <cell r="V1298" t="str">
            <v>DM LP: MOPANI - PLANNING &amp; DEVEL</v>
          </cell>
        </row>
        <row r="1299">
          <cell r="Q1299" t="str">
            <v>Non-exchange Revenue:  Transfers and Subsidies - Capital:  Allocations In-kind - District Municipalities:  Limpopo - DC 33:  Mopani - Public Safety</v>
          </cell>
          <cell r="R1299">
            <v>0</v>
          </cell>
          <cell r="V1299" t="str">
            <v>DM LP: MOPANI - PUBLIC SAFETY</v>
          </cell>
        </row>
        <row r="1300">
          <cell r="Q1300" t="str">
            <v>Non-exchange Revenue:  Transfers and Subsidies - Capital:  Allocations In-kind - District Municipalities:  Limpopo - DC 33:  Mopani - Road Transport</v>
          </cell>
          <cell r="R1300">
            <v>0</v>
          </cell>
          <cell r="V1300" t="str">
            <v>DM LP: MOPANI - ROAD TRANSPORT</v>
          </cell>
        </row>
        <row r="1301">
          <cell r="Q1301" t="str">
            <v>Non-exchange Revenue:  Transfers and Subsidies - Capital:  Allocations In-kind - District Municipalities:  Limpopo - DC 33:  Mopani - Sport and Recreation</v>
          </cell>
          <cell r="R1301">
            <v>0</v>
          </cell>
          <cell r="V1301" t="str">
            <v>DM LP: MOPANI - SPORT &amp; RECREATION</v>
          </cell>
        </row>
        <row r="1302">
          <cell r="Q1302" t="str">
            <v>Non-exchange Revenue:  Transfers and Subsidies - Capital:  Allocations In-kind - District Municipalities:  Limpopo - DC 33:  Mopani - Waste Water Management</v>
          </cell>
          <cell r="R1302">
            <v>0</v>
          </cell>
          <cell r="V1302" t="str">
            <v>DM LP: MOPANI - WASTE WATER MAN</v>
          </cell>
        </row>
        <row r="1303">
          <cell r="Q1303" t="str">
            <v>Non-exchange Revenue:  Transfers and Subsidies - Capital:  Allocations In-kind - District Municipalities:  Limpopo - DC 33:  Mopani - Water</v>
          </cell>
          <cell r="R1303">
            <v>0</v>
          </cell>
          <cell r="V1303" t="str">
            <v>DM LP: MOPANI - WATER</v>
          </cell>
        </row>
        <row r="1304">
          <cell r="Q1304" t="str">
            <v>Non-exchange Revenue:  Transfers and Subsidies - Capital:  Allocations In-kind - District Municipalities:  Limpopo - DC 34:  Vhembe</v>
          </cell>
          <cell r="R1304">
            <v>0</v>
          </cell>
          <cell r="V1304" t="str">
            <v>DM LP: VHEMBE</v>
          </cell>
        </row>
        <row r="1305">
          <cell r="Q1305" t="str">
            <v>Non-exchange Revenue:  Transfers and Subsidies - Capital:  Allocations In-kind - District Municipalities:  Limpopo - DC 34:  Vhembe - Community and Social Services</v>
          </cell>
          <cell r="R1305">
            <v>0</v>
          </cell>
          <cell r="V1305" t="str">
            <v>DM LP: VHEMBE - COMM &amp; SOC SERV</v>
          </cell>
        </row>
        <row r="1306">
          <cell r="Q1306" t="str">
            <v>Non-exchange Revenue:  Transfers and Subsidies - Capital:  Allocations In-kind - District Municipalities:  Limpopo - DC 34:  Vhembe - Environmental Protection</v>
          </cell>
          <cell r="R1306">
            <v>0</v>
          </cell>
          <cell r="V1306" t="str">
            <v>DM LP: VHEMBE - ENVIRON PROTECTION</v>
          </cell>
        </row>
        <row r="1307">
          <cell r="Q1307" t="str">
            <v>Non-exchange Revenue:  Transfers and Subsidies - Capital:  Allocations In-kind - District Municipalities:  Limpopo - DC 34:  Vhembe - Executive and Council</v>
          </cell>
          <cell r="R1307">
            <v>0</v>
          </cell>
          <cell r="V1307" t="str">
            <v>DM LP: VHEMBE - EXECUTIVE &amp; COUNCIL</v>
          </cell>
        </row>
        <row r="1308">
          <cell r="Q1308" t="str">
            <v>Non-exchange Revenue:  Transfers and Subsidies - Capital:  Allocations In-kind - District Municipalities:  Limpopo - DC 34:  Vhembe - Finance and Admin</v>
          </cell>
          <cell r="R1308">
            <v>0</v>
          </cell>
          <cell r="V1308" t="str">
            <v>DM LP: VHEMBE - FINANCE &amp; ADMIN</v>
          </cell>
        </row>
        <row r="1309">
          <cell r="Q1309" t="str">
            <v>Non-exchange Revenue:  Transfers and Subsidies - Capital:  Allocations In-kind - District Municipalities:  Limpopo - DC 34:  Vhembe - Health</v>
          </cell>
          <cell r="R1309">
            <v>0</v>
          </cell>
          <cell r="V1309" t="str">
            <v>DM LP: VHEMBE - HEALTH</v>
          </cell>
        </row>
        <row r="1310">
          <cell r="Q1310" t="str">
            <v>Non-exchange Revenue:  Transfers and Subsidies - Capital:  Allocations In-kind - District Municipalities:  Limpopo - DC 34:  Vhembe - Housing</v>
          </cell>
          <cell r="R1310">
            <v>0</v>
          </cell>
          <cell r="V1310" t="str">
            <v>DM LP: VHEMBE - HOUSING</v>
          </cell>
        </row>
        <row r="1311">
          <cell r="Q1311" t="str">
            <v>Non-exchange Revenue:  Transfers and Subsidies - Capital:  Allocations In-kind - District Municipalities:  Limpopo - DC 34:  Vhembe - Planning and Development</v>
          </cell>
          <cell r="R1311">
            <v>0</v>
          </cell>
          <cell r="V1311" t="str">
            <v>DM LP: VHEMBE - PLANNING &amp; DEVEL</v>
          </cell>
        </row>
        <row r="1312">
          <cell r="Q1312" t="str">
            <v>Non-exchange Revenue:  Transfers and Subsidies - Capital:  Allocations In-kind - District Municipalities:  Limpopo - DC 34:  Vhembe - Public Safety</v>
          </cell>
          <cell r="R1312">
            <v>0</v>
          </cell>
          <cell r="V1312" t="str">
            <v>DM LP: VHEMBE - PUBLIC SAFETY</v>
          </cell>
        </row>
        <row r="1313">
          <cell r="Q1313" t="str">
            <v>Non-exchange Revenue:  Transfers and Subsidies - Capital:  Allocations In-kind - District Municipalities:  Limpopo - DC 34:  Vhembe - Road Transport</v>
          </cell>
          <cell r="R1313">
            <v>0</v>
          </cell>
          <cell r="V1313" t="str">
            <v>DM LP: VHEMBE - ROAD TRANSPORT</v>
          </cell>
        </row>
        <row r="1314">
          <cell r="Q1314" t="str">
            <v>Non-exchange Revenue:  Transfers and Subsidies - Capital:  Allocations In-kind - District Municipalities:  Limpopo - DC 34:  Vhembe - Sport and Recreation</v>
          </cell>
          <cell r="R1314">
            <v>0</v>
          </cell>
          <cell r="V1314" t="str">
            <v>DM LP: VHEMBE - SPORT &amp; RECREATION</v>
          </cell>
        </row>
        <row r="1315">
          <cell r="Q1315" t="str">
            <v>Non-exchange Revenue:  Transfers and Subsidies - Capital:  Allocations In-kind - District Municipalities:  Limpopo - DC 34:  Vhembe - Waste Water Management</v>
          </cell>
          <cell r="R1315">
            <v>0</v>
          </cell>
          <cell r="V1315" t="str">
            <v>DM LP: VHEMBE - WASTE WATER MAN</v>
          </cell>
        </row>
        <row r="1316">
          <cell r="Q1316" t="str">
            <v>Non-exchange Revenue:  Transfers and Subsidies - Capital:  Allocations In-kind - District Municipalities:  Limpopo - DC 34:  Vhembe - Water</v>
          </cell>
          <cell r="R1316">
            <v>0</v>
          </cell>
          <cell r="V1316" t="str">
            <v>DM LP: VHEMBE - WATER</v>
          </cell>
        </row>
        <row r="1317">
          <cell r="Q1317" t="str">
            <v>Non-exchange Revenue:  Transfers and Subsidies - Capital:  Allocations In-kind - District Municipalities:  Limpopo - DC 35:  Capricorn</v>
          </cell>
          <cell r="R1317">
            <v>0</v>
          </cell>
          <cell r="V1317" t="str">
            <v>DM LP: CAPRICORN</v>
          </cell>
        </row>
        <row r="1318">
          <cell r="Q1318" t="str">
            <v>Non-exchange Revenue:  Transfers and Subsidies - Capital:  Allocations In-kind - District Municipalities:  Limpopo - DC 35:  Capricorn - Community and Social Services</v>
          </cell>
          <cell r="R1318">
            <v>0</v>
          </cell>
          <cell r="V1318" t="str">
            <v>DM LP: CAPRICORN - COMM &amp; SOC SERV</v>
          </cell>
        </row>
        <row r="1319">
          <cell r="Q1319" t="str">
            <v>Non-exchange Revenue:  Transfers and Subsidies - Capital:  Allocations In-kind - District Municipalities:  Limpopo - DC 35:  Capricorn - Environmental Protection</v>
          </cell>
          <cell r="R1319">
            <v>0</v>
          </cell>
          <cell r="V1319" t="str">
            <v>DM LP: CAPRICORN - ENVIRON PROTECTION</v>
          </cell>
        </row>
        <row r="1320">
          <cell r="Q1320" t="str">
            <v>Non-exchange Revenue:  Transfers and Subsidies - Capital:  Allocations In-kind - District Municipalities:  Limpopo - DC 35:  Capricorn - Executive and Council</v>
          </cell>
          <cell r="R1320">
            <v>0</v>
          </cell>
          <cell r="V1320" t="str">
            <v>DM LP: CAPRICORN - EXECUTIVE &amp; COUNCIL</v>
          </cell>
        </row>
        <row r="1321">
          <cell r="Q1321" t="str">
            <v>Non-exchange Revenue:  Transfers and Subsidies - Capital:  Allocations In-kind - District Municipalities:  Limpopo - DC 35:  Capricorn - Finance and Admin</v>
          </cell>
          <cell r="R1321">
            <v>0</v>
          </cell>
          <cell r="V1321" t="str">
            <v>DM LP: CAPRICORN - FINANCE &amp; ADMIN</v>
          </cell>
        </row>
        <row r="1322">
          <cell r="Q1322" t="str">
            <v>Non-exchange Revenue:  Transfers and Subsidies - Capital:  Allocations In-kind - District Municipalities:  Limpopo - DC 35:  Capricorn - Health</v>
          </cell>
          <cell r="R1322">
            <v>0</v>
          </cell>
          <cell r="V1322" t="str">
            <v>DM LP: CAPRICORN - HEALTH</v>
          </cell>
        </row>
        <row r="1323">
          <cell r="Q1323" t="str">
            <v>Non-exchange Revenue:  Transfers and Subsidies - Capital:  Allocations In-kind - District Municipalities:  Limpopo - DC 35:  Capricorn - Housing</v>
          </cell>
          <cell r="R1323">
            <v>0</v>
          </cell>
          <cell r="V1323" t="str">
            <v>DM LP: CAPRICORN - HOUSING</v>
          </cell>
        </row>
        <row r="1324">
          <cell r="Q1324" t="str">
            <v>Non-exchange Revenue:  Transfers and Subsidies - Capital:  Allocations In-kind - District Municipalities:  Limpopo - DC 35:  Capricorn - Planning and Development</v>
          </cell>
          <cell r="R1324">
            <v>0</v>
          </cell>
          <cell r="V1324" t="str">
            <v>DM LP: CAPRICORN - PLANNING &amp; DEVEL</v>
          </cell>
        </row>
        <row r="1325">
          <cell r="Q1325" t="str">
            <v>Non-exchange Revenue:  Transfers and Subsidies - Capital:  Allocations In-kind - District Municipalities:  Limpopo - DC 35:  Capricorn - Public Safety</v>
          </cell>
          <cell r="R1325">
            <v>0</v>
          </cell>
          <cell r="V1325" t="str">
            <v>DM LP: CAPRICORN - PUBLIC SAFETY</v>
          </cell>
        </row>
        <row r="1326">
          <cell r="Q1326" t="str">
            <v>Non-exchange Revenue:  Transfers and Subsidies - Capital:  Allocations In-kind - District Municipalities:  Limpopo - DC 35:  Capricorn - Road Transport</v>
          </cell>
          <cell r="R1326">
            <v>0</v>
          </cell>
          <cell r="V1326" t="str">
            <v>DM LP: CAPRICORN - ROAD TRANSPORT</v>
          </cell>
        </row>
        <row r="1327">
          <cell r="Q1327" t="str">
            <v>Non-exchange Revenue:  Transfers and Subsidies - Capital:  Allocations In-kind - District Municipalities:  Limpopo - DC 35:  Capricorn - Sport and Recreation</v>
          </cell>
          <cell r="R1327">
            <v>0</v>
          </cell>
          <cell r="V1327" t="str">
            <v>DM LP: CAPRICORN - SPORT &amp; RECREATION</v>
          </cell>
        </row>
        <row r="1328">
          <cell r="Q1328" t="str">
            <v>Non-exchange Revenue:  Transfers and Subsidies - Capital:  Allocations In-kind - District Municipalities:  Limpopo - DC 35:  Capricorn - Waste Water Management</v>
          </cell>
          <cell r="R1328">
            <v>0</v>
          </cell>
          <cell r="V1328" t="str">
            <v>DM LP: CAPRICORN - WASTE WATER MAN</v>
          </cell>
        </row>
        <row r="1329">
          <cell r="Q1329" t="str">
            <v>Non-exchange Revenue:  Transfers and Subsidies - Capital:  Allocations In-kind - District Municipalities:  Limpopo - DC 35:  Capricorn - Water</v>
          </cell>
          <cell r="R1329">
            <v>0</v>
          </cell>
          <cell r="V1329" t="str">
            <v>DM LP: CAPRICORN - WATER</v>
          </cell>
        </row>
        <row r="1330">
          <cell r="Q1330" t="str">
            <v>Non-exchange Revenue:  Transfers and Subsidies - Capital:  Allocations In-kind - District Municipalities:  Limpopo - DC 36:  Waterberg</v>
          </cell>
          <cell r="R1330">
            <v>0</v>
          </cell>
          <cell r="V1330" t="str">
            <v>DM LP: WATERBERG</v>
          </cell>
        </row>
        <row r="1331">
          <cell r="Q1331" t="str">
            <v>Non-exchange Revenue:  Transfers and Subsidies - Capital:  Allocations In-kind - District Municipalities:  Limpopo - DC 36:  Waterberg - Community and Social Services</v>
          </cell>
          <cell r="R1331">
            <v>0</v>
          </cell>
          <cell r="V1331" t="str">
            <v>DM LP: WATERBERG - COMM &amp; SOC SERV</v>
          </cell>
        </row>
        <row r="1332">
          <cell r="Q1332" t="str">
            <v>Non-exchange Revenue:  Transfers and Subsidies - Capital:  Allocations In-kind - District Municipalities:  Limpopo - DC 36:  Waterberg - Environmental Protection</v>
          </cell>
          <cell r="R1332">
            <v>0</v>
          </cell>
          <cell r="V1332" t="str">
            <v>DM LP: WATERBERG - ENVIRON PROTECTION</v>
          </cell>
        </row>
        <row r="1333">
          <cell r="Q1333" t="str">
            <v>Non-exchange Revenue:  Transfers and Subsidies - Capital:  Allocations In-kind - District Municipalities:  Limpopo - DC 36:  Waterberg - Executive and Council</v>
          </cell>
          <cell r="R1333">
            <v>0</v>
          </cell>
          <cell r="V1333" t="str">
            <v>DM LP: WATERBERG - EXECUTIVE &amp; COUNCIL</v>
          </cell>
        </row>
        <row r="1334">
          <cell r="Q1334" t="str">
            <v>Non-exchange Revenue:  Transfers and Subsidies - Capital:  Allocations In-kind - District Municipalities:  Limpopo - DC 36:  Waterberg - Finance and Admin</v>
          </cell>
          <cell r="R1334">
            <v>0</v>
          </cell>
          <cell r="V1334" t="str">
            <v>DM LP: WATERBERG - FINANCE &amp; ADMIN</v>
          </cell>
        </row>
        <row r="1335">
          <cell r="Q1335" t="str">
            <v>Non-exchange Revenue:  Transfers and Subsidies - Capital:  Allocations In-kind - District Municipalities:  Limpopo - DC 36:  Waterberg - Health</v>
          </cell>
          <cell r="R1335">
            <v>0</v>
          </cell>
          <cell r="V1335" t="str">
            <v>DM LP: WATERBERG - HEALTH</v>
          </cell>
        </row>
        <row r="1336">
          <cell r="Q1336" t="str">
            <v>Non-exchange Revenue:  Transfers and Subsidies - Capital:  Allocations In-kind - District Municipalities:  Limpopo - DC 36:  Waterberg - Housing</v>
          </cell>
          <cell r="R1336">
            <v>0</v>
          </cell>
          <cell r="V1336" t="str">
            <v>DM LP: WATERBERG - HOUSING</v>
          </cell>
        </row>
        <row r="1337">
          <cell r="Q1337" t="str">
            <v>Non-exchange Revenue:  Transfers and Subsidies - Capital:  Allocations In-kind - District Municipalities:  Limpopo - DC 36:  Waterberg - Planning and Development</v>
          </cell>
          <cell r="R1337">
            <v>0</v>
          </cell>
          <cell r="V1337" t="str">
            <v>DM LP: WATERBERG - PLANNING &amp; DEVEL</v>
          </cell>
        </row>
        <row r="1338">
          <cell r="Q1338" t="str">
            <v>Non-exchange Revenue:  Transfers and Subsidies - Capital:  Allocations In-kind - District Municipalities:  Limpopo - DC 36:  Waterberg - Public Safety</v>
          </cell>
          <cell r="R1338">
            <v>0</v>
          </cell>
          <cell r="V1338" t="str">
            <v>DM LP: WATERBERG - PUBLIC SAFETY</v>
          </cell>
        </row>
        <row r="1339">
          <cell r="Q1339" t="str">
            <v>Non-exchange Revenue:  Transfers and Subsidies - Capital:  Allocations In-kind - District Municipalities:  Limpopo - DC 36:  Waterberg - Road Transport</v>
          </cell>
          <cell r="R1339">
            <v>0</v>
          </cell>
          <cell r="V1339" t="str">
            <v>DM LP: WATERBERG - ROAD TRANSPORT</v>
          </cell>
        </row>
        <row r="1340">
          <cell r="Q1340" t="str">
            <v>Non-exchange Revenue:  Transfers and Subsidies - Capital:  Allocations In-kind - District Municipalities:  Limpopo - DC 36:  Waterberg - Sport and Recreation</v>
          </cell>
          <cell r="R1340">
            <v>0</v>
          </cell>
          <cell r="V1340" t="str">
            <v>DM LP: WATERBERG - SPORT &amp; RECREATION</v>
          </cell>
        </row>
        <row r="1341">
          <cell r="Q1341" t="str">
            <v>Non-exchange Revenue:  Transfers and Subsidies - Capital:  Allocations In-kind - District Municipalities:  Limpopo - DC 36:  Waterberg - Waste Water Management</v>
          </cell>
          <cell r="R1341">
            <v>0</v>
          </cell>
          <cell r="V1341" t="str">
            <v>DM LP: WATERBERG - WASTE WATER MAN</v>
          </cell>
        </row>
        <row r="1342">
          <cell r="Q1342" t="str">
            <v>Non-exchange Revenue:  Transfers and Subsidies - Capital:  Allocations In-kind - District Municipalities:  Limpopo - DC 36:  Waterberg - Water</v>
          </cell>
          <cell r="R1342">
            <v>0</v>
          </cell>
          <cell r="V1342" t="str">
            <v>DM LP: WATERBERG - WATER</v>
          </cell>
        </row>
        <row r="1343">
          <cell r="Q1343" t="str">
            <v>Non-exchange Revenue:  Transfers and Subsidies - Capital:  Allocations In-kind - District Municipalities:  Mpumalanga</v>
          </cell>
          <cell r="R1343">
            <v>0</v>
          </cell>
          <cell r="V1343" t="str">
            <v>T&amp;S CAP: ALL IN-KIND DM MPUMALANGA</v>
          </cell>
        </row>
        <row r="1344">
          <cell r="Q1344" t="str">
            <v>Non-exchange Revenue:  Transfers and Subsidies - Capital:  Allocations In-kind - District Municipalities:  Mpumalanga - DC 30:  Gert Sibande</v>
          </cell>
          <cell r="R1344">
            <v>0</v>
          </cell>
          <cell r="V1344" t="str">
            <v>DM MP: GERT SIBANDE</v>
          </cell>
        </row>
        <row r="1345">
          <cell r="Q1345" t="str">
            <v>Non-exchange Revenue:  Transfers and Subsidies - Capital:  Allocations In-kind - District Municipalities:  Mpumalanga - DC 30:  Gert Sibande - Community and Social Services</v>
          </cell>
          <cell r="R1345">
            <v>0</v>
          </cell>
          <cell r="V1345" t="str">
            <v>DM MP: GERT SIBANDE - COMM &amp; SOC SERV</v>
          </cell>
        </row>
        <row r="1346">
          <cell r="Q1346" t="str">
            <v>Non-exchange Revenue:  Transfers and Subsidies - Capital:  Allocations In-kind - District Municipalities:  Mpumalanga - DC 30:  Gert Sibande - Environmental Protection</v>
          </cell>
          <cell r="R1346">
            <v>0</v>
          </cell>
          <cell r="V1346" t="str">
            <v>DM MP: GERT SIBANDE - ENVIRON PROTECTION</v>
          </cell>
        </row>
        <row r="1347">
          <cell r="Q1347" t="str">
            <v>Non-exchange Revenue:  Transfers and Subsidies - Capital:  Allocations In-kind - District Municipalities:  Mpumalanga - DC 30:  Gert Sibande - Executive and Council</v>
          </cell>
          <cell r="R1347">
            <v>0</v>
          </cell>
          <cell r="V1347" t="str">
            <v>DM MP: GERT SIBANDE - EXECUTIV &amp; COUNCIL</v>
          </cell>
        </row>
        <row r="1348">
          <cell r="Q1348" t="str">
            <v>Non-exchange Revenue:  Transfers and Subsidies - Capital:  Allocations In-kind - District Municipalities:  Mpumalanga - DC 30:  Gert Sibande - Finance and Admin</v>
          </cell>
          <cell r="R1348">
            <v>0</v>
          </cell>
          <cell r="V1348" t="str">
            <v>DM MP: GERT SIBANDE - FINANCE &amp; ADMIN</v>
          </cell>
        </row>
        <row r="1349">
          <cell r="Q1349" t="str">
            <v>Non-exchange Revenue:  Transfers and Subsidies - Capital:  Allocations In-kind - District Municipalities:  Mpumalanga - DC 30:  Gert Sibande - Health</v>
          </cell>
          <cell r="R1349">
            <v>0</v>
          </cell>
          <cell r="V1349" t="str">
            <v>DM MP: GERT SIBANDE - HEALTH</v>
          </cell>
        </row>
        <row r="1350">
          <cell r="Q1350" t="str">
            <v>Non-exchange Revenue:  Transfers and Subsidies - Capital:  Allocations In-kind - District Municipalities:  Mpumalanga - DC 30:  Gert Sibande - Housing</v>
          </cell>
          <cell r="R1350">
            <v>0</v>
          </cell>
          <cell r="V1350" t="str">
            <v>DM MP: GERT SIBANDE - HOUSING</v>
          </cell>
        </row>
        <row r="1351">
          <cell r="Q1351" t="str">
            <v>Non-exchange Revenue:  Transfers and Subsidies - Capital:  Allocations In-kind - District Municipalities:  Mpumalanga - DC 30:  Gert Sibande - Planning and Development</v>
          </cell>
          <cell r="R1351">
            <v>0</v>
          </cell>
          <cell r="V1351" t="str">
            <v>DM MP: GERT SIBANDE - PLANNING &amp; DEVEL</v>
          </cell>
        </row>
        <row r="1352">
          <cell r="Q1352" t="str">
            <v>Non-exchange Revenue:  Transfers and Subsidies - Capital:  Allocations In-kind - District Municipalities:  Mpumalanga - DC 30:  Gert Sibande - Public Safety</v>
          </cell>
          <cell r="R1352">
            <v>0</v>
          </cell>
          <cell r="V1352" t="str">
            <v>DM MP: GERT SIBANDE - PUBLIC SAFETY</v>
          </cell>
        </row>
        <row r="1353">
          <cell r="Q1353" t="str">
            <v>Non-exchange Revenue:  Transfers and Subsidies - Capital:  Allocations In-kind - District Municipalities:  Mpumalanga - DC 30:  Gert Sibande - Road Transport</v>
          </cell>
          <cell r="R1353">
            <v>0</v>
          </cell>
          <cell r="V1353" t="str">
            <v>DM MP: GERT SIBANDE - ROAD TRANSPORT</v>
          </cell>
        </row>
        <row r="1354">
          <cell r="Q1354" t="str">
            <v>Non-exchange Revenue:  Transfers and Subsidies - Capital:  Allocations In-kind - District Municipalities:  Mpumalanga - DC 30:  Gert Sibande - Sport and Recreation</v>
          </cell>
          <cell r="R1354">
            <v>0</v>
          </cell>
          <cell r="V1354" t="str">
            <v>DM MP: GERT SIBANDE - SPORT &amp; RECREATION</v>
          </cell>
        </row>
        <row r="1355">
          <cell r="Q1355" t="str">
            <v>Non-exchange Revenue:  Transfers and Subsidies - Capital:  Allocations In-kind - District Municipalities:  Mpumalanga - DC 30:  Gert Sibande - Waste Water Management</v>
          </cell>
          <cell r="R1355">
            <v>0</v>
          </cell>
          <cell r="V1355" t="str">
            <v>DM MP: GERT SIBANDE - WASTE WATER MAN</v>
          </cell>
        </row>
        <row r="1356">
          <cell r="Q1356" t="str">
            <v>Non-exchange Revenue:  Transfers and Subsidies - Capital:  Allocations In-kind - District Municipalities:  Mpumalanga - DC 30:  Gert Sibande - Water</v>
          </cell>
          <cell r="R1356">
            <v>0</v>
          </cell>
          <cell r="V1356" t="str">
            <v>DM MP: GERT SIBANDE - WATER</v>
          </cell>
        </row>
        <row r="1357">
          <cell r="Q1357" t="str">
            <v>Non-exchange Revenue:  Transfers and Subsidies - Capital:  Allocations In-kind - District Municipalities:  Mpumalanga - DC 31:  Nkangala</v>
          </cell>
          <cell r="R1357">
            <v>0</v>
          </cell>
          <cell r="V1357" t="str">
            <v>DM MP: NKANGALA</v>
          </cell>
        </row>
        <row r="1358">
          <cell r="Q1358" t="str">
            <v>Non-exchange Revenue:  Transfers and Subsidies - Capital:  Allocations In-kind - District Municipalities:  Mpumalanga - DC 31:  Nkangala - Community and Social Services</v>
          </cell>
          <cell r="R1358">
            <v>0</v>
          </cell>
          <cell r="V1358" t="str">
            <v>DM MP: NKANGALA - COMM &amp; SOC SERV</v>
          </cell>
        </row>
        <row r="1359">
          <cell r="Q1359" t="str">
            <v>Non-exchange Revenue:  Transfers and Subsidies - Capital:  Allocations In-kind - District Municipalities:  Mpumalanga - DC 31:  Nkangala - Environmental Protection</v>
          </cell>
          <cell r="R1359">
            <v>0</v>
          </cell>
          <cell r="V1359" t="str">
            <v>DM MP: NKANGALA - ENVIRON PROTECTION</v>
          </cell>
        </row>
        <row r="1360">
          <cell r="Q1360" t="str">
            <v>Non-exchange Revenue:  Transfers and Subsidies - Capital:  Allocations In-kind - District Municipalities:  Mpumalanga - DC 31:  Nkangala - Executive and Council</v>
          </cell>
          <cell r="R1360">
            <v>0</v>
          </cell>
          <cell r="V1360" t="str">
            <v>DM MP: NKANGALA - EXECUTIVE &amp; COUNCIL</v>
          </cell>
        </row>
        <row r="1361">
          <cell r="Q1361" t="str">
            <v>Non-exchange Revenue:  Transfers and Subsidies - Capital:  Allocations In-kind - District Municipalities:  Mpumalanga - DC 31:  Nkangala - Finance and Admin</v>
          </cell>
          <cell r="R1361">
            <v>0</v>
          </cell>
          <cell r="V1361" t="str">
            <v>DM MP: NKANGALA - FINANCE &amp; ADMIN</v>
          </cell>
        </row>
        <row r="1362">
          <cell r="Q1362" t="str">
            <v>Non-exchange Revenue:  Transfers and Subsidies - Capital:  Allocations In-kind - District Municipalities:  Mpumalanga - DC 31:  Nkangala - Health</v>
          </cell>
          <cell r="R1362">
            <v>0</v>
          </cell>
          <cell r="V1362" t="str">
            <v>DM MP: NKANGALA - HEALTH</v>
          </cell>
        </row>
        <row r="1363">
          <cell r="Q1363" t="str">
            <v>Non-exchange Revenue:  Transfers and Subsidies - Capital:  Allocations In-kind - District Municipalities:  Mpumalanga - DC 31:  Nkangala - Housing</v>
          </cell>
          <cell r="R1363">
            <v>0</v>
          </cell>
          <cell r="V1363" t="str">
            <v>DM MP: NKANGALA - HOUSING</v>
          </cell>
        </row>
        <row r="1364">
          <cell r="Q1364" t="str">
            <v>Non-exchange Revenue:  Transfers and Subsidies - Capital:  Allocations In-kind - District Municipalities:  Mpumalanga - DC 31:  Nkangala - Planning and Development</v>
          </cell>
          <cell r="R1364">
            <v>0</v>
          </cell>
          <cell r="V1364" t="str">
            <v>DM MP: NKANGALA - PLANNING &amp; DEVEL</v>
          </cell>
        </row>
        <row r="1365">
          <cell r="Q1365" t="str">
            <v>Non-exchange Revenue:  Transfers and Subsidies - Capital:  Allocations In-kind - District Municipalities:  Mpumalanga - DC 31:  Nkangala - Public Safety</v>
          </cell>
          <cell r="R1365">
            <v>0</v>
          </cell>
          <cell r="V1365" t="str">
            <v>DM MP: NKANGALA - PUBLIC SAFETY</v>
          </cell>
        </row>
        <row r="1366">
          <cell r="Q1366" t="str">
            <v>Non-exchange Revenue:  Transfers and Subsidies - Capital:  Allocations In-kind - District Municipalities:  Mpumalanga - DC 31:  Nkangala - Road Transport</v>
          </cell>
          <cell r="R1366">
            <v>0</v>
          </cell>
          <cell r="V1366" t="str">
            <v>DM MP: NKANGALA - ROAD TRANSPORT</v>
          </cell>
        </row>
        <row r="1367">
          <cell r="Q1367" t="str">
            <v>Non-exchange Revenue:  Transfers and Subsidies - Capital:  Allocations In-kind - District Municipalities:  Mpumalanga - DC 31:  Nkangala - Sport and Recreation</v>
          </cell>
          <cell r="R1367">
            <v>0</v>
          </cell>
          <cell r="V1367" t="str">
            <v>DM MP: NKANGALA - SPORT &amp; RECREATION</v>
          </cell>
        </row>
        <row r="1368">
          <cell r="Q1368" t="str">
            <v>Non-exchange Revenue:  Transfers and Subsidies - Capital:  Allocations In-kind - District Municipalities:  Mpumalanga - DC 31:  Nkangala - Waste Water Management</v>
          </cell>
          <cell r="R1368">
            <v>0</v>
          </cell>
          <cell r="V1368" t="str">
            <v>DM MP: NKANGALA - WASTE WATER MAN</v>
          </cell>
        </row>
        <row r="1369">
          <cell r="Q1369" t="str">
            <v>Non-exchange Revenue:  Transfers and Subsidies - Capital:  Allocations In-kind - District Municipalities:  Mpumalanga - DC 31:  Nkangala - Water</v>
          </cell>
          <cell r="R1369">
            <v>0</v>
          </cell>
          <cell r="V1369" t="str">
            <v>DM MP: NKANGALA - WATER</v>
          </cell>
        </row>
        <row r="1370">
          <cell r="Q1370" t="str">
            <v>Non-exchange Revenue:  Transfers and Subsidies - Capital:  Allocations In-kind - District Municipalities:  Mpumalanga - DC 32:  Ehlanzeni</v>
          </cell>
          <cell r="R1370">
            <v>0</v>
          </cell>
          <cell r="V1370" t="str">
            <v>DM MP: EHLANZENI</v>
          </cell>
        </row>
        <row r="1371">
          <cell r="Q1371" t="str">
            <v>Non-exchange Revenue:  Transfers and Subsidies - Capital:  Allocations In-kind - District Municipalities:  Mpumalanga - DC 32:  Ehlanzeni - Community and Social Services</v>
          </cell>
          <cell r="R1371">
            <v>0</v>
          </cell>
          <cell r="V1371" t="str">
            <v>DM MP: EHLANZENI - COMM &amp; SOC SERV</v>
          </cell>
        </row>
        <row r="1372">
          <cell r="Q1372" t="str">
            <v>Non-exchange Revenue:  Transfers and Subsidies - Capital:  Allocations In-kind - District Municipalities:  Mpumalanga - DC 32:  Ehlanzeni - Environmental Protection</v>
          </cell>
          <cell r="R1372">
            <v>0</v>
          </cell>
          <cell r="V1372" t="str">
            <v>DM MP: EHLANZENI - ENVIRON PROTECTION</v>
          </cell>
        </row>
        <row r="1373">
          <cell r="Q1373" t="str">
            <v>Non-exchange Revenue:  Transfers and Subsidies - Capital:  Allocations In-kind - District Municipalities:  Mpumalanga - DC 32:  Ehlanzeni - Executive and Council</v>
          </cell>
          <cell r="R1373">
            <v>0</v>
          </cell>
          <cell r="V1373" t="str">
            <v>DM MP: EHLANZENI - EXECUTIVE &amp; COUNCIL</v>
          </cell>
        </row>
        <row r="1374">
          <cell r="Q1374" t="str">
            <v>Non-exchange Revenue:  Transfers and Subsidies - Capital:  Allocations In-kind - District Municipalities:  Mpumalanga - DC 32:  Ehlanzeni - Finance and Admin</v>
          </cell>
          <cell r="R1374">
            <v>0</v>
          </cell>
          <cell r="V1374" t="str">
            <v>DM MP: EHLANZENI - FINANCE &amp; ADMIN</v>
          </cell>
        </row>
        <row r="1375">
          <cell r="Q1375" t="str">
            <v>Non-exchange Revenue:  Transfers and Subsidies - Capital:  Allocations In-kind - District Municipalities:  Mpumalanga - DC 32:  Ehlanzeni - Health</v>
          </cell>
          <cell r="R1375">
            <v>0</v>
          </cell>
          <cell r="V1375" t="str">
            <v>DM MP: EHLANZENI - HEALTH</v>
          </cell>
        </row>
        <row r="1376">
          <cell r="Q1376" t="str">
            <v>Non-exchange Revenue:  Transfers and Subsidies - Capital:  Allocations In-kind - District Municipalities:  Mpumalanga - DC 32:  Ehlanzeni - Housing</v>
          </cell>
          <cell r="R1376">
            <v>0</v>
          </cell>
          <cell r="V1376" t="str">
            <v>DM MP: EHLANZENI - HOUSING</v>
          </cell>
        </row>
        <row r="1377">
          <cell r="Q1377" t="str">
            <v>Non-exchange Revenue:  Transfers and Subsidies - Capital:  Allocations In-kind - District Municipalities:  Mpumalanga - DC 32:  Ehlanzeni - Planning and Development</v>
          </cell>
          <cell r="R1377">
            <v>0</v>
          </cell>
          <cell r="V1377" t="str">
            <v>DM MP: EHLANZENI - PLANNING &amp; DEVEL</v>
          </cell>
        </row>
        <row r="1378">
          <cell r="Q1378" t="str">
            <v>Non-exchange Revenue:  Transfers and Subsidies - Capital:  Allocations In-kind - District Municipalities:  Mpumalanga - DC 32:  Ehlanzeni - Public Safety</v>
          </cell>
          <cell r="R1378">
            <v>0</v>
          </cell>
          <cell r="V1378" t="str">
            <v>DM MP: EHLANZENI - PUBLIC SAFETY</v>
          </cell>
        </row>
        <row r="1379">
          <cell r="Q1379" t="str">
            <v>Non-exchange Revenue:  Transfers and Subsidies - Capital:  Allocations In-kind - District Municipalities:  Mpumalanga - DC 32:  Ehlanzeni - Road Transport</v>
          </cell>
          <cell r="R1379">
            <v>0</v>
          </cell>
          <cell r="V1379" t="str">
            <v>DM MP: EHLANZENI - ROAD TRANSPORT</v>
          </cell>
        </row>
        <row r="1380">
          <cell r="Q1380" t="str">
            <v>Non-exchange Revenue:  Transfers and Subsidies - Capital:  Allocations In-kind - District Municipalities:  Mpumalanga - DC 32:  Ehlanzeni - Sport and Recreation</v>
          </cell>
          <cell r="R1380">
            <v>0</v>
          </cell>
          <cell r="V1380" t="str">
            <v>DM MP: EHLANZENI - SPORT &amp; RECREATION</v>
          </cell>
        </row>
        <row r="1381">
          <cell r="Q1381" t="str">
            <v>Non-exchange Revenue:  Transfers and Subsidies - Capital:  Allocations In-kind - District Municipalities:  Mpumalanga - DC 32:  Ehlanzeni - Waste Water Management</v>
          </cell>
          <cell r="R1381">
            <v>0</v>
          </cell>
          <cell r="V1381" t="str">
            <v>DM MP: EHLANZENI - WASTE WATER MAN</v>
          </cell>
        </row>
        <row r="1382">
          <cell r="Q1382" t="str">
            <v>Non-exchange Revenue:  Transfers and Subsidies - Capital:  Allocations In-kind - District Municipalities:  Mpumalanga - DC 32:  Ehlanzeni - Water</v>
          </cell>
          <cell r="R1382">
            <v>0</v>
          </cell>
          <cell r="V1382" t="str">
            <v>DM MP: EHLANZENI - WATER</v>
          </cell>
        </row>
        <row r="1383">
          <cell r="Q1383" t="str">
            <v>Non-exchange Revenue:  Transfers and Subsidies - Capital:  Allocations In-kind - District Municipalities:  Northern Cape</v>
          </cell>
          <cell r="R1383">
            <v>0</v>
          </cell>
          <cell r="V1383" t="str">
            <v>T&amp;S CAP: ALL IN-KIND DM NORTHERN CAPE</v>
          </cell>
        </row>
        <row r="1384">
          <cell r="Q1384" t="str">
            <v>Non-exchange Revenue:  Transfers and Subsidies - Capital:  Allocations In-kind - District Municipalities:  Northern Cape - DC 45:  John Taolo</v>
          </cell>
          <cell r="R1384">
            <v>0</v>
          </cell>
          <cell r="V1384" t="str">
            <v>DM NC: JOHN TAOLO</v>
          </cell>
        </row>
        <row r="1385">
          <cell r="Q1385" t="str">
            <v>Non-exchange Revenue:  Transfers and Subsidies - Capital:  Allocations In-kind - District Municipalities:  Northern Cape - DC 45:  John Taolo - Community and Social Services</v>
          </cell>
          <cell r="R1385">
            <v>0</v>
          </cell>
          <cell r="V1385" t="str">
            <v>DM NC: JOHN TAOLO - COMM &amp; SOC SERV</v>
          </cell>
        </row>
        <row r="1386">
          <cell r="Q1386" t="str">
            <v>Non-exchange Revenue:  Transfers and Subsidies - Capital:  Allocations In-kind - District Municipalities:  Northern Cape - DC 45:  John Taolo - Environmental Protection</v>
          </cell>
          <cell r="R1386">
            <v>0</v>
          </cell>
          <cell r="V1386" t="str">
            <v>DM NC: JOHN TAOLO - ENVIRON PROTECTION</v>
          </cell>
        </row>
        <row r="1387">
          <cell r="Q1387" t="str">
            <v>Non-exchange Revenue:  Transfers and Subsidies - Capital:  Allocations In-kind - District Municipalities:  Northern Cape - DC 45:  John Taolo - Executive and Council</v>
          </cell>
          <cell r="R1387">
            <v>0</v>
          </cell>
          <cell r="V1387" t="str">
            <v>DM NC: JOHN TAOLO - EXECUTIVE &amp; COUNCIL</v>
          </cell>
        </row>
        <row r="1388">
          <cell r="Q1388" t="str">
            <v>Non-exchange Revenue:  Transfers and Subsidies - Capital:  Allocations In-kind - District Municipalities:  Northern Cape - DC 45:  John Taolo - Finance and Admin</v>
          </cell>
          <cell r="R1388">
            <v>0</v>
          </cell>
          <cell r="V1388" t="str">
            <v>DM NC: JOHN TAOLO - FINANCE &amp; ADMIN</v>
          </cell>
        </row>
        <row r="1389">
          <cell r="Q1389" t="str">
            <v>Non-exchange Revenue:  Transfers and Subsidies - Capital:  Allocations In-kind - District Municipalities:  Northern Cape - DC 45:  John Taolo - Health</v>
          </cell>
          <cell r="R1389">
            <v>0</v>
          </cell>
          <cell r="V1389" t="str">
            <v>DM NC: JOHN TAOLO - HEALTH</v>
          </cell>
        </row>
        <row r="1390">
          <cell r="Q1390" t="str">
            <v>Non-exchange Revenue:  Transfers and Subsidies - Capital:  Allocations In-kind - District Municipalities:  Northern Cape - DC 45:  John Taolo - Housing</v>
          </cell>
          <cell r="R1390">
            <v>0</v>
          </cell>
          <cell r="V1390" t="str">
            <v>DM NC: JOHN TAOLO - HOUSING</v>
          </cell>
        </row>
        <row r="1391">
          <cell r="Q1391" t="str">
            <v>Non-exchange Revenue:  Transfers and Subsidies - Capital:  Allocations In-kind - District Municipalities:  Northern Cape - DC 45:  John Taolo - Planning and Development</v>
          </cell>
          <cell r="R1391">
            <v>0</v>
          </cell>
          <cell r="V1391" t="str">
            <v>DM NC: JOHN TAOLO - PLANNING &amp; DEVEL</v>
          </cell>
        </row>
        <row r="1392">
          <cell r="Q1392" t="str">
            <v>Non-exchange Revenue:  Transfers and Subsidies - Capital:  Allocations In-kind - District Municipalities:  Northern Cape - DC 45:  John Taolo - Public Safety</v>
          </cell>
          <cell r="R1392">
            <v>0</v>
          </cell>
          <cell r="V1392" t="str">
            <v>DM NC: JOHN TAOLO - PUBLIC SAFETY</v>
          </cell>
        </row>
        <row r="1393">
          <cell r="Q1393" t="str">
            <v>Non-exchange Revenue:  Transfers and Subsidies - Capital:  Allocations In-kind - District Municipalities:  Northern Cape - DC 45:  John Taolo - Road Transport</v>
          </cell>
          <cell r="R1393">
            <v>0</v>
          </cell>
          <cell r="V1393" t="str">
            <v>DM NC: JOHN TAOLO - ROAD TRANSPORT</v>
          </cell>
        </row>
        <row r="1394">
          <cell r="Q1394" t="str">
            <v>Non-exchange Revenue:  Transfers and Subsidies - Capital:  Allocations In-kind - District Municipalities:  Northern Cape - DC 45:  John Taolo - Sport and Recreation</v>
          </cell>
          <cell r="R1394">
            <v>0</v>
          </cell>
          <cell r="V1394" t="str">
            <v>DM NC: JOHN TAOLO - SPORT &amp; RECREATION</v>
          </cell>
        </row>
        <row r="1395">
          <cell r="Q1395" t="str">
            <v>Non-exchange Revenue:  Transfers and Subsidies - Capital:  Allocations In-kind - District Municipalities:  Northern Cape - DC 45:  John Taolo - Waste Water Management</v>
          </cell>
          <cell r="R1395">
            <v>0</v>
          </cell>
          <cell r="V1395" t="str">
            <v>DM NC: JOHN TAOLO - WASTE WATER MAN</v>
          </cell>
        </row>
        <row r="1396">
          <cell r="Q1396" t="str">
            <v>Non-exchange Revenue:  Transfers and Subsidies - Capital:  Allocations In-kind - District Municipalities:  Northern Cape - DC 45:  John Taolo - Water</v>
          </cell>
          <cell r="R1396">
            <v>0</v>
          </cell>
          <cell r="V1396" t="str">
            <v>DM NC: JOHN TAOLO - WATER</v>
          </cell>
        </row>
        <row r="1397">
          <cell r="Q1397" t="str">
            <v xml:space="preserve">Non-exchange Revenue:  Transfers and Subsidies - Capital:  Allocations In-kind - District Municipalities:  Northern Cape - DC 6:  Namakwa </v>
          </cell>
          <cell r="R1397">
            <v>0</v>
          </cell>
          <cell r="V1397" t="str">
            <v>DM NC: NAMAKWA</v>
          </cell>
        </row>
        <row r="1398">
          <cell r="Q1398" t="str">
            <v>Non-exchange Revenue:  Transfers and Subsidies - Capital:  Allocations In-kind - District Municipalities:  Northern Cape - DC 6:  Namakwa - Community and Social Services</v>
          </cell>
          <cell r="R1398">
            <v>0</v>
          </cell>
          <cell r="V1398" t="str">
            <v>DM NC: NAMAKWA - COMM &amp; SOC SERV</v>
          </cell>
        </row>
        <row r="1399">
          <cell r="Q1399" t="str">
            <v>Non-exchange Revenue:  Transfers and Subsidies - Capital:  Allocations In-kind - District Municipalities:  Northern Cape - DC 6:  Namakwa - Environmental Protection</v>
          </cell>
          <cell r="R1399">
            <v>0</v>
          </cell>
          <cell r="V1399" t="str">
            <v>DM NC: NAMAKWA - ENVIRON PROTECTION</v>
          </cell>
        </row>
        <row r="1400">
          <cell r="Q1400" t="str">
            <v>Non-exchange Revenue:  Transfers and Subsidies - Capital:  Allocations In-kind - District Municipalities:  Northern Cape - DC 6:  Namakwa - Executive and Council</v>
          </cell>
          <cell r="R1400">
            <v>0</v>
          </cell>
          <cell r="V1400" t="str">
            <v>DM NC: NAMAKWA - EXECUTIVE &amp; COUNCIL</v>
          </cell>
        </row>
        <row r="1401">
          <cell r="Q1401" t="str">
            <v>Non-exchange Revenue:  Transfers and Subsidies - Capital:  Allocations In-kind - District Municipalities:  Northern Cape - DC 6:  Namakwa - Finance and Admin</v>
          </cell>
          <cell r="R1401">
            <v>0</v>
          </cell>
          <cell r="V1401" t="str">
            <v>DM NC: NAMAKWA - FINANCE &amp; ADMIN</v>
          </cell>
        </row>
        <row r="1402">
          <cell r="Q1402" t="str">
            <v>Non-exchange Revenue:  Transfers and Subsidies - Capital:  Allocations In-kind - District Municipalities:  Northern Cape - DC 6:  Namakwa - Health</v>
          </cell>
          <cell r="R1402">
            <v>0</v>
          </cell>
          <cell r="V1402" t="str">
            <v>DM NC: NAMAKWA - HEALTH</v>
          </cell>
        </row>
        <row r="1403">
          <cell r="Q1403" t="str">
            <v>Non-exchange Revenue:  Transfers and Subsidies - Capital:  Allocations In-kind - District Municipalities:  Northern Cape - DC 6:  Namakwa - Housing</v>
          </cell>
          <cell r="R1403">
            <v>0</v>
          </cell>
          <cell r="V1403" t="str">
            <v>DM NC: NAMAKWA - HOUSING</v>
          </cell>
        </row>
        <row r="1404">
          <cell r="Q1404" t="str">
            <v>Non-exchange Revenue:  Transfers and Subsidies - Capital:  Allocations In-kind - District Municipalities:  Northern Cape - DC 6:  Namakwa - Planning and Development</v>
          </cell>
          <cell r="R1404">
            <v>0</v>
          </cell>
          <cell r="V1404" t="str">
            <v>DM NC: NAMAKWA - PLANNING &amp; DEVEL</v>
          </cell>
        </row>
        <row r="1405">
          <cell r="Q1405" t="str">
            <v>Non-exchange Revenue:  Transfers and Subsidies - Capital:  Allocations In-kind - District Municipalities:  Northern Cape - DC 6:  Namakwa - Public Safety</v>
          </cell>
          <cell r="R1405">
            <v>0</v>
          </cell>
          <cell r="V1405" t="str">
            <v>DM NC: NAMAKWA - PUBLIC SAFETY</v>
          </cell>
        </row>
        <row r="1406">
          <cell r="Q1406" t="str">
            <v>Non-exchange Revenue:  Transfers and Subsidies - Capital:  Allocations In-kind - District Municipalities:  Northern Cape - DC 6:  Namakwa - Road Transport</v>
          </cell>
          <cell r="R1406">
            <v>0</v>
          </cell>
          <cell r="V1406" t="str">
            <v>DM NC: NAMAKWA - ROAD TRANSPORT</v>
          </cell>
        </row>
        <row r="1407">
          <cell r="Q1407" t="str">
            <v>Non-exchange Revenue:  Transfers and Subsidies - Capital:  Allocations In-kind - District Municipalities:  Northern Cape - DC 6:  Namakwa - Sport and Recreation</v>
          </cell>
          <cell r="R1407">
            <v>0</v>
          </cell>
          <cell r="V1407" t="str">
            <v>DM NC: NAMAKWA - SPORT &amp; RECREATION</v>
          </cell>
        </row>
        <row r="1408">
          <cell r="Q1408" t="str">
            <v>Non-exchange Revenue:  Transfers and Subsidies - Capital:  Allocations In-kind - District Municipalities:  Northern Cape - DC 6:  Namakwa - Waste Water Management</v>
          </cell>
          <cell r="R1408">
            <v>0</v>
          </cell>
          <cell r="V1408" t="str">
            <v>DM NC: NAMAKWA - WASTE WATER MAN</v>
          </cell>
        </row>
        <row r="1409">
          <cell r="Q1409" t="str">
            <v>Non-exchange Revenue:  Transfers and Subsidies - Capital:  Allocations In-kind - District Municipalities:  Northern Cape - DC 6:  Namakwa - Water</v>
          </cell>
          <cell r="R1409">
            <v>0</v>
          </cell>
          <cell r="V1409" t="str">
            <v>DM NC: NAMAKWA - WATER</v>
          </cell>
        </row>
        <row r="1410">
          <cell r="Q1410" t="str">
            <v>Non-exchange Revenue:  Transfers and Subsidies - Capital:  Allocations In-kind - District Municipalities:  Northern Cape - DC 7:  Pixley</v>
          </cell>
          <cell r="R1410">
            <v>0</v>
          </cell>
          <cell r="V1410" t="str">
            <v>DM NC: PIXLEY</v>
          </cell>
        </row>
        <row r="1411">
          <cell r="Q1411" t="str">
            <v>Non-exchange Revenue:  Transfers and Subsidies - Capital:  Allocations In-kind - District Municipalities:  Northern Cape - DC 7:  Pixley - Community and Social Services</v>
          </cell>
          <cell r="R1411">
            <v>0</v>
          </cell>
          <cell r="V1411" t="str">
            <v>DM NC: PIXLEY - COMM &amp; SOC SERV</v>
          </cell>
        </row>
        <row r="1412">
          <cell r="Q1412" t="str">
            <v>Non-exchange Revenue:  Transfers and Subsidies - Capital:  Allocations In-kind - District Municipalities:  Northern Cape - DC 7:  Pixley - Environmental Protection</v>
          </cell>
          <cell r="R1412">
            <v>0</v>
          </cell>
          <cell r="V1412" t="str">
            <v>DM NC: PIXLEY - ENVIRON PROTECTION</v>
          </cell>
        </row>
        <row r="1413">
          <cell r="Q1413" t="str">
            <v>Non-exchange Revenue:  Transfers and Subsidies - Capital:  Allocations In-kind - District Municipalities:  Northern Cape - DC 7:  Pixley - Executive and Council</v>
          </cell>
          <cell r="R1413">
            <v>0</v>
          </cell>
          <cell r="V1413" t="str">
            <v>DM NC: PIXLEY - EXECUTIVE &amp; COUNCIL</v>
          </cell>
        </row>
        <row r="1414">
          <cell r="Q1414" t="str">
            <v>Non-exchange Revenue:  Transfers and Subsidies - Capital:  Allocations In-kind - District Municipalities:  Northern Cape - DC 7:  Pixley - Finance and Admin</v>
          </cell>
          <cell r="R1414">
            <v>0</v>
          </cell>
          <cell r="V1414" t="str">
            <v>DM NC: PIXLEY - FINANCE &amp; ADMIN</v>
          </cell>
        </row>
        <row r="1415">
          <cell r="Q1415" t="str">
            <v>Non-exchange Revenue:  Transfers and Subsidies - Capital:  Allocations In-kind - District Municipalities:  Northern Cape - DC 7:  Pixley - Health</v>
          </cell>
          <cell r="R1415">
            <v>0</v>
          </cell>
          <cell r="V1415" t="str">
            <v>DM NC: PIXLEY - HEALTH</v>
          </cell>
        </row>
        <row r="1416">
          <cell r="Q1416" t="str">
            <v>Non-exchange Revenue:  Transfers and Subsidies - Capital:  Allocations In-kind - District Municipalities:  Northern Cape - DC 7:  Pixley - Housing</v>
          </cell>
          <cell r="R1416">
            <v>0</v>
          </cell>
          <cell r="V1416" t="str">
            <v>DM NC: PIXLEY - HOUSING</v>
          </cell>
        </row>
        <row r="1417">
          <cell r="Q1417" t="str">
            <v>Non-exchange Revenue:  Transfers and Subsidies - Capital:  Allocations In-kind - District Municipalities:  Northern Cape - DC 7:  Pixley - Planning and Development</v>
          </cell>
          <cell r="R1417">
            <v>0</v>
          </cell>
          <cell r="V1417" t="str">
            <v>DM NC: PIXLEY - PLANNING &amp; DEVEL</v>
          </cell>
        </row>
        <row r="1418">
          <cell r="Q1418" t="str">
            <v>Non-exchange Revenue:  Transfers and Subsidies - Capital:  Allocations In-kind - District Municipalities:  Northern Cape - DC 7:  Pixley - Public Safety</v>
          </cell>
          <cell r="R1418">
            <v>0</v>
          </cell>
          <cell r="V1418" t="str">
            <v>DM NC: PIXLEY - PUBLIC SAFETY</v>
          </cell>
        </row>
        <row r="1419">
          <cell r="Q1419" t="str">
            <v>Non-exchange Revenue:  Transfers and Subsidies - Capital:  Allocations In-kind - District Municipalities:  Northern Cape - DC 7:  Pixley - Road Transport</v>
          </cell>
          <cell r="R1419">
            <v>0</v>
          </cell>
          <cell r="V1419" t="str">
            <v>DM NC: PIXLEY - ROAD TRANSPORT</v>
          </cell>
        </row>
        <row r="1420">
          <cell r="Q1420" t="str">
            <v>Non-exchange Revenue:  Transfers and Subsidies - Capital:  Allocations In-kind - District Municipalities:  Northern Cape - DC 7:  Pixley - Sport and Recreation</v>
          </cell>
          <cell r="R1420">
            <v>0</v>
          </cell>
          <cell r="V1420" t="str">
            <v>DM NC: PIXLEY - SPORT &amp; RECREATION</v>
          </cell>
        </row>
        <row r="1421">
          <cell r="Q1421" t="str">
            <v>Non-exchange Revenue:  Transfers and Subsidies - Capital:  Allocations In-kind - District Municipalities:  Northern Cape - DC 7:  Pixley - Waste Water Management</v>
          </cell>
          <cell r="R1421">
            <v>0</v>
          </cell>
          <cell r="V1421" t="str">
            <v>DM NC: PIXLEY - WASTE WATER MAN</v>
          </cell>
        </row>
        <row r="1422">
          <cell r="Q1422" t="str">
            <v>Non-exchange Revenue:  Transfers and Subsidies - Capital:  Allocations In-kind - District Municipalities:  Northern Cape - DC 7:  Pixley - Water</v>
          </cell>
          <cell r="R1422">
            <v>0</v>
          </cell>
          <cell r="V1422" t="str">
            <v>DM NC: PIXLEY - WATER</v>
          </cell>
        </row>
        <row r="1423">
          <cell r="Q1423" t="str">
            <v>Non-exchange Revenue:  Transfers and Subsidies - Capital:  Allocations In-kind - District Municipalities:  Northern Cape - DC8:  Siyanda</v>
          </cell>
          <cell r="R1423">
            <v>0</v>
          </cell>
          <cell r="V1423" t="str">
            <v>DM NC: SIYANDA</v>
          </cell>
        </row>
        <row r="1424">
          <cell r="Q1424" t="str">
            <v>Non-exchange Revenue:  Transfers and Subsidies - Capital:  Allocations In-kind - District Municipalities:  Northern Cape - DC8:  Siyanda - Community and Social Services</v>
          </cell>
          <cell r="R1424">
            <v>0</v>
          </cell>
          <cell r="V1424" t="str">
            <v>DM NC: SIYANDA - COMM &amp; SOC SERV</v>
          </cell>
        </row>
        <row r="1425">
          <cell r="Q1425" t="str">
            <v>Non-exchange Revenue:  Transfers and Subsidies - Capital:  Allocations In-kind - District Municipalities:  Northern Cape - DC8:  Siyanda - Environmental Protection</v>
          </cell>
          <cell r="R1425">
            <v>0</v>
          </cell>
          <cell r="V1425" t="str">
            <v>DM NC: SIYANDA - ENVIRON PROTECTION</v>
          </cell>
        </row>
        <row r="1426">
          <cell r="Q1426" t="str">
            <v>Non-exchange Revenue:  Transfers and Subsidies - Capital:  Allocations In-kind - District Municipalities:  Northern Cape - DC8:  Siyanda - Executive and Council</v>
          </cell>
          <cell r="R1426">
            <v>0</v>
          </cell>
          <cell r="V1426" t="str">
            <v>DM NC: SIYANDA - EXECUTIVE &amp; COUNCIL</v>
          </cell>
        </row>
        <row r="1427">
          <cell r="Q1427" t="str">
            <v>Non-exchange Revenue:  Transfers and Subsidies - Capital:  Allocations In-kind - District Municipalities:  Northern Cape - DC8:  Siyanda - Finance and Admin</v>
          </cell>
          <cell r="R1427">
            <v>0</v>
          </cell>
          <cell r="V1427" t="str">
            <v>DM NC: SIYANDA - FINANCE &amp; ADMIN</v>
          </cell>
        </row>
        <row r="1428">
          <cell r="Q1428" t="str">
            <v>Non-exchange Revenue:  Transfers and Subsidies - Capital:  Allocations In-kind - District Municipalities:  Northern Cape - DC8:  Siyanda - Health</v>
          </cell>
          <cell r="R1428">
            <v>0</v>
          </cell>
          <cell r="V1428" t="str">
            <v>DM NC: SIYANDA - HEALTH</v>
          </cell>
        </row>
        <row r="1429">
          <cell r="Q1429" t="str">
            <v>Non-exchange Revenue:  Transfers and Subsidies - Capital:  Allocations In-kind - District Municipalities:  Northern Cape - DC8:  Siyanda - Housing</v>
          </cell>
          <cell r="R1429">
            <v>0</v>
          </cell>
          <cell r="V1429" t="str">
            <v>DM NC: SIYANDA - HOUSING</v>
          </cell>
        </row>
        <row r="1430">
          <cell r="Q1430" t="str">
            <v>Non-exchange Revenue:  Transfers and Subsidies - Capital:  Allocations In-kind - District Municipalities:  Northern Cape - DC8:  Siyanda - Planning and Development</v>
          </cell>
          <cell r="R1430">
            <v>0</v>
          </cell>
          <cell r="V1430" t="str">
            <v>DM NC: SIYANDA - PLANNING &amp; DEVEL</v>
          </cell>
        </row>
        <row r="1431">
          <cell r="Q1431" t="str">
            <v>Non-exchange Revenue:  Transfers and Subsidies - Capital:  Allocations In-kind - District Municipalities:  Northern Cape - DC8:  Siyanda - Public Safety</v>
          </cell>
          <cell r="R1431">
            <v>0</v>
          </cell>
          <cell r="V1431" t="str">
            <v>DM NC: SIYANDA - PUBLIC SAFETY</v>
          </cell>
        </row>
        <row r="1432">
          <cell r="Q1432" t="str">
            <v>Non-exchange Revenue:  Transfers and Subsidies - Capital:  Allocations In-kind - District Municipalities:  Northern Cape - DC8:  Siyanda - Road Transport</v>
          </cell>
          <cell r="R1432">
            <v>0</v>
          </cell>
          <cell r="V1432" t="str">
            <v>DM NC: SIYANDA - ROAD TRANSPORT</v>
          </cell>
        </row>
        <row r="1433">
          <cell r="Q1433" t="str">
            <v>Non-exchange Revenue:  Transfers and Subsidies - Capital:  Allocations In-kind - District Municipalities:  Northern Cape - DC8:  Siyanda - Sport and Recreation</v>
          </cell>
          <cell r="R1433">
            <v>0</v>
          </cell>
          <cell r="V1433" t="str">
            <v>DM NC: SIYANDA - SPORT &amp; RECREATION</v>
          </cell>
        </row>
        <row r="1434">
          <cell r="Q1434" t="str">
            <v>Non-exchange Revenue:  Transfers and Subsidies - Capital:  Allocations In-kind - District Municipalities:  Northern Cape - DC8:  Siyanda - Waste Water Management</v>
          </cell>
          <cell r="R1434">
            <v>0</v>
          </cell>
          <cell r="V1434" t="str">
            <v>DM NC: SIYANDA - WASTE WATER MAN</v>
          </cell>
        </row>
        <row r="1435">
          <cell r="Q1435" t="str">
            <v>Non-exchange Revenue:  Transfers and Subsidies - Capital:  Allocations In-kind - District Municipalities:  Northern Cape - DC8:  Siyanda - Water</v>
          </cell>
          <cell r="R1435">
            <v>0</v>
          </cell>
          <cell r="V1435" t="str">
            <v>DM NC: SIYANDA - WATER</v>
          </cell>
        </row>
        <row r="1436">
          <cell r="Q1436" t="str">
            <v>Non-exchange Revenue:  Transfers and Subsidies - Capital:  Allocations In-kind - District Municipalities:  Northern Cape - DC 9:  Frances Baard</v>
          </cell>
          <cell r="R1436">
            <v>0</v>
          </cell>
          <cell r="V1436" t="str">
            <v>DM NC: FRANCES BAARD</v>
          </cell>
        </row>
        <row r="1437">
          <cell r="Q1437" t="str">
            <v>Non-exchange Revenue:  Transfers and Subsidies - Capital:  Allocations In-kind - District Municipalities:  Northern Cape - DC 9:  Frances Baard - Community and Social Services</v>
          </cell>
          <cell r="R1437">
            <v>0</v>
          </cell>
          <cell r="V1437" t="str">
            <v>DM NC: FRANCES BAARD - COMM &amp; SOC SERV</v>
          </cell>
        </row>
        <row r="1438">
          <cell r="Q1438" t="str">
            <v>Non-exchange Revenue:  Transfers and Subsidies - Capital:  Allocations In-kind - District Municipalities:  Northern Cape - DC 9:  Frances Baard - Environmental Protection</v>
          </cell>
          <cell r="R1438">
            <v>0</v>
          </cell>
          <cell r="V1438" t="str">
            <v>DM NC: FRANCES BAARD - ENVIRON PROTECT</v>
          </cell>
        </row>
        <row r="1439">
          <cell r="Q1439" t="str">
            <v>Non-exchange Revenue:  Transfers and Subsidies - Capital:  Allocations In-kind - District Municipalities:  Northern Cape - DC 9:  Frances Baard - Executive and Council</v>
          </cell>
          <cell r="R1439">
            <v>0</v>
          </cell>
          <cell r="V1439" t="str">
            <v>DM NC: FRANCES BAARD - EXECUT &amp; COUNCIL</v>
          </cell>
        </row>
        <row r="1440">
          <cell r="Q1440" t="str">
            <v>Non-exchange Revenue:  Transfers and Subsidies - Capital:  Allocations In-kind - District Municipalities:  Northern Cape - DC 9:  Frances Baard - Finance and Admin</v>
          </cell>
          <cell r="R1440">
            <v>0</v>
          </cell>
          <cell r="V1440" t="str">
            <v>DM NC: FRANCES BAARD - FINANCE &amp; ADMIN</v>
          </cell>
        </row>
        <row r="1441">
          <cell r="Q1441" t="str">
            <v>Non-exchange Revenue:  Transfers and Subsidies - Capital:  Allocations In-kind - District Municipalities:  Northern Cape - DC 9:  Frances Baard - Health</v>
          </cell>
          <cell r="R1441">
            <v>0</v>
          </cell>
          <cell r="V1441" t="str">
            <v>DM NC: FRANCES BAARD - HEALTH</v>
          </cell>
        </row>
        <row r="1442">
          <cell r="Q1442" t="str">
            <v>Non-exchange Revenue:  Transfers and Subsidies - Capital:  Allocations In-kind - District Municipalities:  Northern Cape - DC 9:  Frances Baard - Housing</v>
          </cell>
          <cell r="R1442">
            <v>0</v>
          </cell>
          <cell r="V1442" t="str">
            <v>DM NC: FRANCES BAARD - HOUSING</v>
          </cell>
        </row>
        <row r="1443">
          <cell r="Q1443" t="str">
            <v>Non-exchange Revenue:  Transfers and Subsidies - Capital:  Allocations In-kind - District Municipalities:  Northern Cape - DC 9:  Frances Baard - Planning and Development</v>
          </cell>
          <cell r="R1443">
            <v>0</v>
          </cell>
          <cell r="V1443" t="str">
            <v>DM NC: FRANCES BAARD - PLANNING &amp; DEVEL</v>
          </cell>
        </row>
        <row r="1444">
          <cell r="Q1444" t="str">
            <v>Non-exchange Revenue:  Transfers and Subsidies - Capital:  Allocations In-kind - District Municipalities:  Northern Cape - DC 9:  Frances Baard - Public Safety</v>
          </cell>
          <cell r="R1444">
            <v>0</v>
          </cell>
          <cell r="V1444" t="str">
            <v>DM NC: FRANCES BAARD - PUBLIC SAFETY</v>
          </cell>
        </row>
        <row r="1445">
          <cell r="Q1445" t="str">
            <v>Non-exchange Revenue:  Transfers and Subsidies - Capital:  Allocations In-kind - District Municipalities:  Northern Cape - DC 9:  Frances Baard - Road Transport</v>
          </cell>
          <cell r="R1445">
            <v>0</v>
          </cell>
          <cell r="V1445" t="str">
            <v>DM NC: FRANCES BAARD - ROAD TRANSPORT</v>
          </cell>
        </row>
        <row r="1446">
          <cell r="Q1446" t="str">
            <v>Non-exchange Revenue:  Transfers and Subsidies - Capital:  Allocations In-kind - District Municipalities:  Northern Cape - DC 9:  Frances Baard - Sport and Recreation</v>
          </cell>
          <cell r="R1446">
            <v>0</v>
          </cell>
          <cell r="V1446" t="str">
            <v>DM NC: FRANCES BAARD - SPORT &amp; RECREAT</v>
          </cell>
        </row>
        <row r="1447">
          <cell r="Q1447" t="str">
            <v>Non-exchange Revenue:  Transfers and Subsidies - Capital:  Allocations In-kind - District Municipalities:  Northern Cape - DC 9:  Frances Baard - Waste Water Management</v>
          </cell>
          <cell r="R1447">
            <v>0</v>
          </cell>
          <cell r="V1447" t="str">
            <v>DM NC: FRANCES BAARD - WASTE WATER MAN</v>
          </cell>
        </row>
        <row r="1448">
          <cell r="Q1448" t="str">
            <v>Non-exchange Revenue:  Transfers and Subsidies - Capital:  Allocations In-kind - District Municipalities:  Northern Cape - DC 9:  Frances Baard - Water</v>
          </cell>
          <cell r="R1448">
            <v>0</v>
          </cell>
          <cell r="V1448" t="str">
            <v>DM NC: FRANCES BAARD - WATER</v>
          </cell>
        </row>
        <row r="1449">
          <cell r="Q1449" t="str">
            <v>Non-exchange Revenue:  Transfers and Subsidies - Capital:  Allocations In-kind - District Municipalities:  North West</v>
          </cell>
          <cell r="R1449">
            <v>0</v>
          </cell>
          <cell r="V1449" t="str">
            <v>T&amp;S CAP: ALL IN-KIND DM NORTH WEST</v>
          </cell>
        </row>
        <row r="1450">
          <cell r="Q1450" t="str">
            <v>Non-exchange Revenue:  Transfers and Subsidies - Capital:  Allocations In-kind - District Municipalities:  North West - DC 37:  Bojanala</v>
          </cell>
          <cell r="R1450">
            <v>0</v>
          </cell>
          <cell r="V1450" t="str">
            <v>DM NW: BOJANALA</v>
          </cell>
        </row>
        <row r="1451">
          <cell r="Q1451" t="str">
            <v>Non-exchange Revenue:  Transfers and Subsidies - Capital:  Allocations In-kind - District Municipalities:  North West - DC 37:  Bojanala - Community and Social Services</v>
          </cell>
          <cell r="R1451">
            <v>0</v>
          </cell>
          <cell r="V1451" t="str">
            <v>DM NW: BOJANALA - COMM &amp; SOC SERV</v>
          </cell>
        </row>
        <row r="1452">
          <cell r="Q1452" t="str">
            <v>Non-exchange Revenue:  Transfers and Subsidies - Capital:  Allocations In-kind - District Municipalities:  North West - DC 37:  Bojanala - Environmental Protection</v>
          </cell>
          <cell r="R1452">
            <v>0</v>
          </cell>
          <cell r="V1452" t="str">
            <v>DM NW: BOJANALA - ENVIRON PROTECTION</v>
          </cell>
        </row>
        <row r="1453">
          <cell r="Q1453" t="str">
            <v>Non-exchange Revenue:  Transfers and Subsidies - Capital:  Allocations In-kind - District Municipalities:  North West - DC 37:  Bojanala - Executive and Council</v>
          </cell>
          <cell r="R1453">
            <v>0</v>
          </cell>
          <cell r="V1453" t="str">
            <v>DM NW: BOJANALA - EXECUTIVE &amp; COUNCIL</v>
          </cell>
        </row>
        <row r="1454">
          <cell r="Q1454" t="str">
            <v>Non-exchange Revenue:  Transfers and Subsidies - Capital:  Allocations In-kind - District Municipalities:  North West - DC 37:  Bojanala - Finance and Admin</v>
          </cell>
          <cell r="R1454">
            <v>0</v>
          </cell>
          <cell r="V1454" t="str">
            <v>DM NW: BOJANALA - FINANCE &amp; ADMIN</v>
          </cell>
        </row>
        <row r="1455">
          <cell r="Q1455" t="str">
            <v>Non-exchange Revenue:  Transfers and Subsidies - Capital:  Allocations In-kind - District Municipalities:  North West - DC 37:  Bojanala - Health</v>
          </cell>
          <cell r="R1455">
            <v>0</v>
          </cell>
          <cell r="V1455" t="str">
            <v>DM NW: BOJANALA - HEALTH</v>
          </cell>
        </row>
        <row r="1456">
          <cell r="Q1456" t="str">
            <v>Non-exchange Revenue:  Transfers and Subsidies - Capital:  Allocations In-kind - District Municipalities:  North West - DC 37:  Bojanala - Housing</v>
          </cell>
          <cell r="R1456">
            <v>0</v>
          </cell>
          <cell r="V1456" t="str">
            <v>DM NW: BOJANALA - HOUSING</v>
          </cell>
        </row>
        <row r="1457">
          <cell r="Q1457" t="str">
            <v>Non-exchange Revenue:  Transfers and Subsidies - Capital:  Allocations In-kind - District Municipalities:  North West - DC 37:  Bojanala - Planning and Development</v>
          </cell>
          <cell r="R1457">
            <v>0</v>
          </cell>
          <cell r="V1457" t="str">
            <v>DM NW: BOJANALA - PLANNING &amp; DEVEL</v>
          </cell>
        </row>
        <row r="1458">
          <cell r="Q1458" t="str">
            <v>Non-exchange Revenue:  Transfers and Subsidies - Capital:  Allocations In-kind - District Municipalities:  North West - DC 37:  Bojanala - Public Safety</v>
          </cell>
          <cell r="R1458">
            <v>0</v>
          </cell>
          <cell r="V1458" t="str">
            <v>DM NW: BOJANALA - PUBLIC SAFETY</v>
          </cell>
        </row>
        <row r="1459">
          <cell r="Q1459" t="str">
            <v>Non-exchange Revenue:  Transfers and Subsidies - Capital:  Allocations In-kind - District Municipalities:  North West - DC 37:  Bojanala - Road Transport</v>
          </cell>
          <cell r="R1459">
            <v>0</v>
          </cell>
          <cell r="V1459" t="str">
            <v>DM NW: BOJANALA - ROAD TRANSPORT</v>
          </cell>
        </row>
        <row r="1460">
          <cell r="Q1460" t="str">
            <v>Non-exchange Revenue:  Transfers and Subsidies - Capital:  Allocations In-kind - District Municipalities:  North West - DC 37:  Bojanala - Sport and Recreation</v>
          </cell>
          <cell r="R1460">
            <v>0</v>
          </cell>
          <cell r="V1460" t="str">
            <v>DM NW: BOJANALA - SPORT &amp; RECREATION</v>
          </cell>
        </row>
        <row r="1461">
          <cell r="Q1461" t="str">
            <v>Non-exchange Revenue:  Transfers and Subsidies - Capital:  Allocations In-kind - District Municipalities:  North West - DC 37:  Bojanala - Waste Water Management</v>
          </cell>
          <cell r="R1461">
            <v>0</v>
          </cell>
          <cell r="V1461" t="str">
            <v>DM NW: BOJANALA - WASTE WATER MAN</v>
          </cell>
        </row>
        <row r="1462">
          <cell r="Q1462" t="str">
            <v>Non-exchange Revenue:  Transfers and Subsidies - Capital:  Allocations In-kind - District Municipalities:  North West - DC 37:  Bojanala - Water</v>
          </cell>
          <cell r="R1462">
            <v>0</v>
          </cell>
          <cell r="V1462" t="str">
            <v>DM NW: BOJANALA - WATER</v>
          </cell>
        </row>
        <row r="1463">
          <cell r="Q1463" t="str">
            <v>Non-exchange Revenue:  Transfers and Subsidies - Capital:  Allocations In-kind - District Municipalities:  North West - DC 38:  Ngaka</v>
          </cell>
          <cell r="R1463">
            <v>0</v>
          </cell>
          <cell r="V1463" t="str">
            <v>DM NW: NGAKA</v>
          </cell>
        </row>
        <row r="1464">
          <cell r="Q1464" t="str">
            <v>Non-exchange Revenue:  Transfers and Subsidies - Capital:  Allocations In-kind - District Municipalities:  North West - DC 38:  Ngaka - Community and Social Services</v>
          </cell>
          <cell r="R1464">
            <v>0</v>
          </cell>
          <cell r="V1464" t="str">
            <v>DM NW: NGAKA - COMM &amp; SOC SERV</v>
          </cell>
        </row>
        <row r="1465">
          <cell r="Q1465" t="str">
            <v>Non-exchange Revenue:  Transfers and Subsidies - Capital:  Allocations In-kind - District Municipalities:  North West - DC 38:  Ngaka - Environmental Protection</v>
          </cell>
          <cell r="R1465">
            <v>0</v>
          </cell>
          <cell r="V1465" t="str">
            <v>DM NW: NGAKA - ENVIRON PROTECTION</v>
          </cell>
        </row>
        <row r="1466">
          <cell r="Q1466" t="str">
            <v>Non-exchange Revenue:  Transfers and Subsidies - Capital:  Allocations In-kind - District Municipalities:  North West - DC 38:  Ngaka - Executive and Council</v>
          </cell>
          <cell r="R1466">
            <v>0</v>
          </cell>
          <cell r="V1466" t="str">
            <v>DM NW: NGAKA - EXECUTIVE &amp; COUNCIL</v>
          </cell>
        </row>
        <row r="1467">
          <cell r="Q1467" t="str">
            <v>Non-exchange Revenue:  Transfers and Subsidies - Capital:  Allocations In-kind - District Municipalities:  North West - DC 38:  Ngaka - Finance and Admin</v>
          </cell>
          <cell r="R1467">
            <v>0</v>
          </cell>
          <cell r="V1467" t="str">
            <v>DM NW: NGAKA - FINANCE &amp; ADMIN</v>
          </cell>
        </row>
        <row r="1468">
          <cell r="Q1468" t="str">
            <v>Non-exchange Revenue:  Transfers and Subsidies - Capital:  Allocations In-kind - District Municipalities:  North West - DC 38:  Ngaka - Health</v>
          </cell>
          <cell r="R1468">
            <v>0</v>
          </cell>
          <cell r="V1468" t="str">
            <v>DM NW: NGAKA - HEALTH</v>
          </cell>
        </row>
        <row r="1469">
          <cell r="Q1469" t="str">
            <v>Non-exchange Revenue:  Transfers and Subsidies - Capital:  Allocations In-kind - District Municipalities:  North West - DC 38:  Ngaka - Housing</v>
          </cell>
          <cell r="R1469">
            <v>0</v>
          </cell>
          <cell r="V1469" t="str">
            <v>DM NW: NGAKA - HOUSING</v>
          </cell>
        </row>
        <row r="1470">
          <cell r="Q1470" t="str">
            <v>Non-exchange Revenue:  Transfers and Subsidies - Capital:  Allocations In-kind - District Municipalities:  North West - DC 38:  Ngaka - Planning and Development</v>
          </cell>
          <cell r="R1470">
            <v>0</v>
          </cell>
          <cell r="V1470" t="str">
            <v>DM NW: NGAKA - PLANNING &amp; DEVEL</v>
          </cell>
        </row>
        <row r="1471">
          <cell r="Q1471" t="str">
            <v>Non-exchange Revenue:  Transfers and Subsidies - Capital:  Allocations In-kind - District Municipalities:  North West - DC 38:  Ngaka - Public Safety</v>
          </cell>
          <cell r="R1471">
            <v>0</v>
          </cell>
          <cell r="V1471" t="str">
            <v>DM NW: NGAKA - PUBLIC SAFETY</v>
          </cell>
        </row>
        <row r="1472">
          <cell r="Q1472" t="str">
            <v>Non-exchange Revenue:  Transfers and Subsidies - Capital:  Allocations In-kind - District Municipalities:  North West - DC 38:  Ngaka - Road Transport</v>
          </cell>
          <cell r="R1472">
            <v>0</v>
          </cell>
          <cell r="V1472" t="str">
            <v>DM NW: NGAKA - ROAD TRANSPORT</v>
          </cell>
        </row>
        <row r="1473">
          <cell r="Q1473" t="str">
            <v>Non-exchange Revenue:  Transfers and Subsidies - Capital:  Allocations In-kind - District Municipalities:  North West - DC 38:  Ngaka - Sport and Recreation</v>
          </cell>
          <cell r="R1473">
            <v>0</v>
          </cell>
          <cell r="V1473" t="str">
            <v>DM NW: NGAKA - SPORT &amp; RECREATION</v>
          </cell>
        </row>
        <row r="1474">
          <cell r="Q1474" t="str">
            <v>Non-exchange Revenue:  Transfers and Subsidies - Capital:  Allocations In-kind - District Municipalities:  North West - DC 38:  Ngaka - Waste Water Management</v>
          </cell>
          <cell r="R1474">
            <v>0</v>
          </cell>
          <cell r="V1474" t="str">
            <v>DM NW: NGAKA - WASTE WATER MAN</v>
          </cell>
        </row>
        <row r="1475">
          <cell r="Q1475" t="str">
            <v>Non-exchange Revenue:  Transfers and Subsidies - Capital:  Allocations In-kind - District Municipalities:  North West - DC 38:  Ngaka - Water</v>
          </cell>
          <cell r="R1475">
            <v>0</v>
          </cell>
          <cell r="V1475" t="str">
            <v>DM NW: NGAKA - WATER</v>
          </cell>
        </row>
        <row r="1476">
          <cell r="Q1476" t="str">
            <v>Non-exchange Revenue:  Transfers and Subsidies - Capital:  Allocations In-kind - District Municipalities:  North West - DC 39:  Dr Ruth Segomtsi</v>
          </cell>
          <cell r="R1476">
            <v>0</v>
          </cell>
          <cell r="V1476" t="str">
            <v>DM NW: DR RUTH SEGOMTSI</v>
          </cell>
        </row>
        <row r="1477">
          <cell r="Q1477" t="str">
            <v>Non-exchange Revenue:  Transfers and Subsidies - Capital:  Allocations In-kind - District Municipalities:  North West - DC 39:  Dr Ruth Segomtsi - Community and Social Services</v>
          </cell>
          <cell r="R1477">
            <v>0</v>
          </cell>
          <cell r="V1477" t="str">
            <v>DM NW: DR RUTH SEG - COMM &amp; SOC SERV</v>
          </cell>
        </row>
        <row r="1478">
          <cell r="Q1478" t="str">
            <v>Non-exchange Revenue:  Transfers and Subsidies - Capital:  Allocations In-kind - District Municipalities:  North West - DC 39:  Dr Ruth Segomtsi - Environmental Protection</v>
          </cell>
          <cell r="R1478">
            <v>0</v>
          </cell>
          <cell r="V1478" t="str">
            <v>DM NW: DR RUTH SEG - ENVIRON PROTECTION</v>
          </cell>
        </row>
        <row r="1479">
          <cell r="Q1479" t="str">
            <v>Non-exchange Revenue:  Transfers and Subsidies - Capital:  Allocations In-kind - District Municipalities:  North West - DC 39:  Dr Ruth Segomtsi - Executive and Council</v>
          </cell>
          <cell r="R1479">
            <v>0</v>
          </cell>
          <cell r="V1479" t="str">
            <v>DM NW: DR RUTH SEG - EXECUTIV &amp; COUNCIL</v>
          </cell>
        </row>
        <row r="1480">
          <cell r="Q1480" t="str">
            <v>Non-exchange Revenue:  Transfers and Subsidies - Capital:  Allocations In-kind - District Municipalities:  North West - DC 39:  Dr Ruth Segomtsi - Finance and Admin</v>
          </cell>
          <cell r="R1480">
            <v>0</v>
          </cell>
          <cell r="V1480" t="str">
            <v>DM NW: DR RUTH SEG - FINANCE &amp; ADMIN</v>
          </cell>
        </row>
        <row r="1481">
          <cell r="Q1481" t="str">
            <v>Non-exchange Revenue:  Transfers and Subsidies - Capital:  Allocations In-kind - District Municipalities:  North West - DC 39:  Dr Ruth Segomtsi - Health</v>
          </cell>
          <cell r="R1481">
            <v>0</v>
          </cell>
          <cell r="V1481" t="str">
            <v>DM NW: DR RUTH SEG - HEALTH</v>
          </cell>
        </row>
        <row r="1482">
          <cell r="Q1482" t="str">
            <v>Non-exchange Revenue:  Transfers and Subsidies - Capital:  Allocations In-kind - District Municipalities:  North West - DC 39:  Dr Ruth Segomtsi - Housing</v>
          </cell>
          <cell r="R1482">
            <v>0</v>
          </cell>
          <cell r="V1482" t="str">
            <v>DM NW: DR RUTH SEG - HOUSING</v>
          </cell>
        </row>
        <row r="1483">
          <cell r="Q1483" t="str">
            <v>Non-exchange Revenue:  Transfers and Subsidies - Capital:  Allocations In-kind - District Municipalities:  North West - DC 39:  Dr Ruth Segomtsi - Planning and Development</v>
          </cell>
          <cell r="R1483">
            <v>0</v>
          </cell>
          <cell r="V1483" t="str">
            <v>DM NW: DR RUTH SEG - PLANNING &amp; DEVEL</v>
          </cell>
        </row>
        <row r="1484">
          <cell r="Q1484" t="str">
            <v>Non-exchange Revenue:  Transfers and Subsidies - Capital:  Allocations In-kind - District Municipalities:  North West - DC 39:  Dr Ruth Segomtsi - Public Safety</v>
          </cell>
          <cell r="R1484">
            <v>0</v>
          </cell>
          <cell r="V1484" t="str">
            <v>DM NW: DR RUTH SEG - PUBLIC SAFETY</v>
          </cell>
        </row>
        <row r="1485">
          <cell r="Q1485" t="str">
            <v>Non-exchange Revenue:  Transfers and Subsidies - Capital:  Allocations In-kind - District Municipalities:  North West - DC 39:  Dr Ruth Segomtsi - Road Transport</v>
          </cell>
          <cell r="R1485">
            <v>0</v>
          </cell>
          <cell r="V1485" t="str">
            <v>DM NW: DR RUTH SEG - ROAD TRANSPORT</v>
          </cell>
        </row>
        <row r="1486">
          <cell r="Q1486" t="str">
            <v>Non-exchange Revenue:  Transfers and Subsidies - Capital:  Allocations In-kind - District Municipalities:  North West - DC 39:  Dr Ruth Segomtsi - Sport and Recreation</v>
          </cell>
          <cell r="R1486">
            <v>0</v>
          </cell>
          <cell r="V1486" t="str">
            <v>DM NW: DR RUTH SEG - SPORT &amp; RECREATION</v>
          </cell>
        </row>
        <row r="1487">
          <cell r="Q1487" t="str">
            <v>Non-exchange Revenue:  Transfers and Subsidies - Capital:  Allocations In-kind - District Municipalities:  North West - DC 39:  Dr Ruth Segomtsi - Waste Water Management</v>
          </cell>
          <cell r="R1487">
            <v>0</v>
          </cell>
          <cell r="V1487" t="str">
            <v>DM NW: DR RUTH SEG - WASTE WATER MAN</v>
          </cell>
        </row>
        <row r="1488">
          <cell r="Q1488" t="str">
            <v>Non-exchange Revenue:  Transfers and Subsidies - Capital:  Allocations In-kind - District Municipalities:  North West - DC 39:  Dr Ruth Segomtsi - Water</v>
          </cell>
          <cell r="R1488">
            <v>0</v>
          </cell>
          <cell r="V1488" t="str">
            <v>DM NW: DR RUTH SEG - WATER</v>
          </cell>
        </row>
        <row r="1489">
          <cell r="Q1489" t="str">
            <v>Non-exchange Revenue:  Transfers and Subsidies - Capital:  Allocations In-kind - District Municipalities:  North West - DC 40:  Dr Kenneth Kaunda</v>
          </cell>
          <cell r="R1489">
            <v>0</v>
          </cell>
          <cell r="V1489" t="str">
            <v>DM NW: DR KK</v>
          </cell>
        </row>
        <row r="1490">
          <cell r="Q1490" t="str">
            <v>Non-exchange Revenue:  Transfers and Subsidies - Capital:  Allocations In-kind - District Municipalities:  North West - DC 40:  Dr Kenneth Kaunda - Community and Social Services</v>
          </cell>
          <cell r="R1490">
            <v>0</v>
          </cell>
          <cell r="V1490" t="str">
            <v>DM NW: DR KK - COMM &amp; SOC SERV</v>
          </cell>
        </row>
        <row r="1491">
          <cell r="Q1491" t="str">
            <v>Non-exchange Revenue:  Transfers and Subsidies - Capital:  Allocations In-kind - District Municipalities:  North West - DC 40:  Dr Kenneth Kaunda - Environmental Protection</v>
          </cell>
          <cell r="R1491">
            <v>0</v>
          </cell>
          <cell r="V1491" t="str">
            <v>DM NW: DR KK - ENVIRON PROTECTION</v>
          </cell>
        </row>
        <row r="1492">
          <cell r="Q1492" t="str">
            <v>Non-exchange Revenue:  Transfers and Subsidies - Capital:  Allocations In-kind - District Municipalities:  North West - DC 40:  Dr Kenneth Kaunda - Executive and Council</v>
          </cell>
          <cell r="R1492">
            <v>0</v>
          </cell>
          <cell r="V1492" t="str">
            <v>DM NW: DR KK - EXECUTIVE &amp; COUNCIL</v>
          </cell>
        </row>
        <row r="1493">
          <cell r="Q1493" t="str">
            <v>Non-exchange Revenue:  Transfers and Subsidies - Capital:  Allocations In-kind - District Municipalities:  North West - DC 40:  Dr Kenneth Kaunda - Finance and Admin</v>
          </cell>
          <cell r="R1493">
            <v>0</v>
          </cell>
          <cell r="V1493" t="str">
            <v>DM NW: DR KK - FINANCE &amp; ADMIN</v>
          </cell>
        </row>
        <row r="1494">
          <cell r="Q1494" t="str">
            <v>Non-exchange Revenue:  Transfers and Subsidies - Capital:  Allocations In-kind - District Municipalities:  North West - DC 40:  Dr Kenneth Kaunda - Health</v>
          </cell>
          <cell r="R1494">
            <v>0</v>
          </cell>
          <cell r="V1494" t="str">
            <v>DM NW: DR KK - HEALTH</v>
          </cell>
        </row>
        <row r="1495">
          <cell r="Q1495" t="str">
            <v>Non-exchange Revenue:  Transfers and Subsidies - Capital:  Allocations In-kind - District Municipalities:  North West - DC 40:  Dr Kenneth Kaunda - Housing</v>
          </cell>
          <cell r="R1495">
            <v>0</v>
          </cell>
          <cell r="V1495" t="str">
            <v>DM NW: DR KK - HOUSING</v>
          </cell>
        </row>
        <row r="1496">
          <cell r="Q1496" t="str">
            <v>Non-exchange Revenue:  Transfers and Subsidies - Capital:  Allocations In-kind - District Municipalities:  North West - DC 40:  Dr Kenneth Kaunda - Planning and Development</v>
          </cell>
          <cell r="R1496">
            <v>0</v>
          </cell>
          <cell r="V1496" t="str">
            <v>DM NW: DR KK - PLANNING &amp; DEVEL</v>
          </cell>
        </row>
        <row r="1497">
          <cell r="Q1497" t="str">
            <v>Non-exchange Revenue:  Transfers and Subsidies - Capital:  Allocations In-kind - District Municipalities:  North West - DC 40:  Dr Kenneth Kaunda - Public Safety</v>
          </cell>
          <cell r="R1497">
            <v>0</v>
          </cell>
          <cell r="V1497" t="str">
            <v>DM NW: DR KK - PUBLIC SAFETY</v>
          </cell>
        </row>
        <row r="1498">
          <cell r="Q1498" t="str">
            <v>Non-exchange Revenue:  Transfers and Subsidies - Capital:  Allocations In-kind - District Municipalities:  North West - DC 40:  Dr Kenneth Kaunda - Road Transport</v>
          </cell>
          <cell r="R1498">
            <v>0</v>
          </cell>
          <cell r="V1498" t="str">
            <v>DM NW: DR KK - ROAD TRANSPORT</v>
          </cell>
        </row>
        <row r="1499">
          <cell r="Q1499" t="str">
            <v>Non-exchange Revenue:  Transfers and Subsidies - Capital:  Allocations In-kind - District Municipalities:  North West - DC 40:  Dr Kenneth Kaunda - Sport and Recreation</v>
          </cell>
          <cell r="R1499">
            <v>0</v>
          </cell>
          <cell r="V1499" t="str">
            <v>DM NW: DR KK - SPORT &amp; RECREATION</v>
          </cell>
        </row>
        <row r="1500">
          <cell r="Q1500" t="str">
            <v>Non-exchange Revenue:  Transfers and Subsidies - Capital:  Allocations In-kind - District Municipalities:  North West - DC 40:  Dr Kenneth Kaunda -Waste Water Management</v>
          </cell>
          <cell r="R1500">
            <v>0</v>
          </cell>
          <cell r="V1500" t="str">
            <v>DM NW: DR KK - WASTE WATER MAN</v>
          </cell>
        </row>
        <row r="1501">
          <cell r="Q1501" t="str">
            <v>Non-exchange Revenue:  Transfers and Subsidies - Capital:  Allocations In-kind - District Municipalities:  North West - DC 40:  Dr Kenneth Kaunda - Water</v>
          </cell>
          <cell r="R1501">
            <v>0</v>
          </cell>
          <cell r="V1501" t="str">
            <v>DM NW: DR KK - WATER</v>
          </cell>
        </row>
        <row r="1502">
          <cell r="Q1502" t="str">
            <v>Non-exchange Revenue:  Transfers and Subsidies - Capital:  Allocations In-kind - District Municipalities:  Western Cape</v>
          </cell>
          <cell r="R1502">
            <v>0</v>
          </cell>
          <cell r="V1502" t="str">
            <v>T&amp;S CAP: ALL IN-KIND DM WESTERN CAPE</v>
          </cell>
        </row>
        <row r="1503">
          <cell r="Q1503" t="str">
            <v>Non-exchange Revenue:  Transfers and Subsidies - Capital:  Allocations In-kind - District Municipalities:  Western Cape - DC 1:  West Coast</v>
          </cell>
          <cell r="R1503">
            <v>0</v>
          </cell>
          <cell r="V1503" t="str">
            <v>DM WC: WEST COAST</v>
          </cell>
        </row>
        <row r="1504">
          <cell r="Q1504" t="str">
            <v>Non-exchange Revenue:  Transfers and Subsidies - Capital:  Allocations In-kind - District Municipalities:  Western Cape - DC 1:  West Coast - Community and Social Services</v>
          </cell>
          <cell r="R1504">
            <v>0</v>
          </cell>
          <cell r="V1504" t="str">
            <v>DM WC: WEST COAST - COMM &amp; SOC SERV</v>
          </cell>
        </row>
        <row r="1505">
          <cell r="Q1505" t="str">
            <v>Non-exchange Revenue:  Transfers and Subsidies - Capital:  Allocations In-kind - District Municipalities:  Western Cape - DC 1:  West Coast - Environmental Protection</v>
          </cell>
          <cell r="R1505">
            <v>0</v>
          </cell>
          <cell r="V1505" t="str">
            <v>DM WC: WEST COAST - ENVIRON PROTECTION</v>
          </cell>
        </row>
        <row r="1506">
          <cell r="Q1506" t="str">
            <v>Non-exchange Revenue:  Transfers and Subsidies - Capital:  Allocations In-kind - District Municipalities:  Western Cape - DC 1:  West Coast - Executive and Council</v>
          </cell>
          <cell r="R1506">
            <v>0</v>
          </cell>
          <cell r="V1506" t="str">
            <v>DM WC: WEST COAST - EXECUTIVE &amp; COUNCIL</v>
          </cell>
        </row>
        <row r="1507">
          <cell r="Q1507" t="str">
            <v>Non-exchange Revenue:  Transfers and Subsidies - Capital:  Allocations In-kind - District Municipalities:  Western Cape - DC 1:  West Coast - Finance and Admin</v>
          </cell>
          <cell r="R1507">
            <v>0</v>
          </cell>
          <cell r="V1507" t="str">
            <v>DM WC: WEST COAST - FINANCE &amp; ADMIN</v>
          </cell>
        </row>
        <row r="1508">
          <cell r="Q1508" t="str">
            <v>Non-exchange Revenue:  Transfers and Subsidies - Capital:  Allocations In-kind - District Municipalities:  Western Cape - DC 1:  West Coast - Health</v>
          </cell>
          <cell r="R1508">
            <v>0</v>
          </cell>
          <cell r="V1508" t="str">
            <v>DM WC: WEST COAST - HEALTH</v>
          </cell>
        </row>
        <row r="1509">
          <cell r="Q1509" t="str">
            <v>Non-exchange Revenue:  Transfers and Subsidies - Capital:  Allocations In-kind - District Municipalities:  Western Cape - DC 1:  West Coast - Housing</v>
          </cell>
          <cell r="R1509">
            <v>0</v>
          </cell>
          <cell r="V1509" t="str">
            <v>DM WC: WEST COAST - HOUSING</v>
          </cell>
        </row>
        <row r="1510">
          <cell r="Q1510" t="str">
            <v>Non-exchange Revenue:  Transfers and Subsidies - Capital:  Allocations In-kind - District Municipalities:  Western Cape - DC 1:  West Coast - Planning and Development</v>
          </cell>
          <cell r="R1510">
            <v>0</v>
          </cell>
          <cell r="V1510" t="str">
            <v>DM WC: WEST COAST - PLANNING &amp; DEVEL</v>
          </cell>
        </row>
        <row r="1511">
          <cell r="Q1511" t="str">
            <v>Non-exchange Revenue:  Transfers and Subsidies - Capital:  Allocations In-kind - District Municipalities:  Western Cape - DC 1:  West Coast - Public Safety</v>
          </cell>
          <cell r="R1511">
            <v>0</v>
          </cell>
          <cell r="V1511" t="str">
            <v>DM WC: WEST COAST - PUBLIC SAFETY</v>
          </cell>
        </row>
        <row r="1512">
          <cell r="Q1512" t="str">
            <v>Non-exchange Revenue:  Transfers and Subsidies - Capital:  Allocations In-kind - District Municipalities:  Western Cape - DC 1:  West Coast - Road Transport</v>
          </cell>
          <cell r="R1512">
            <v>0</v>
          </cell>
          <cell r="V1512" t="str">
            <v>DM WC: WEST COAST - ROAD TRANSPORT</v>
          </cell>
        </row>
        <row r="1513">
          <cell r="Q1513" t="str">
            <v>Non-exchange Revenue:  Transfers and Subsidies - Capital:  Allocations In-kind - District Municipalities:  Western Cape - DC 1:  West Coast - Sport and Recreation</v>
          </cell>
          <cell r="R1513">
            <v>0</v>
          </cell>
          <cell r="V1513" t="str">
            <v>DM WC: WEST COAST - SPORT &amp; RECREATION</v>
          </cell>
        </row>
        <row r="1514">
          <cell r="Q1514" t="str">
            <v>Non-exchange Revenue:  Transfers and Subsidies - Capital:  Allocations In-kind - District Municipalities:  Western Cape - DC 1:  West Coast - Waste Water Management</v>
          </cell>
          <cell r="R1514">
            <v>0</v>
          </cell>
          <cell r="V1514" t="str">
            <v>DM WC: WEST COAST - WASTE WATER MAN</v>
          </cell>
        </row>
        <row r="1515">
          <cell r="Q1515" t="str">
            <v>Non-exchange Revenue:  Transfers and Subsidies - Capital:  Allocations In-kind - District Municipalities:  Western Cape - DC 1:  West Coast - Water</v>
          </cell>
          <cell r="R1515">
            <v>0</v>
          </cell>
          <cell r="V1515" t="str">
            <v>DM WC: WEST COAST - WATER</v>
          </cell>
        </row>
        <row r="1516">
          <cell r="Q1516" t="str">
            <v>Non-exchange Revenue:  Transfers and Subsidies - Capital:  Allocations In-kind - District Municipalities:  Western Cape - DC 1:  Cape Winelands</v>
          </cell>
          <cell r="R1516">
            <v>0</v>
          </cell>
          <cell r="V1516" t="str">
            <v>DM WC: CAPE WINELANDS</v>
          </cell>
        </row>
        <row r="1517">
          <cell r="Q1517" t="str">
            <v>Non-exchange Revenue:  Transfers and Subsidies - Capital:  Allocations In-kind - District Municipalities:  Western Cape - DC 1:  Cape Winelands - Community and Social Services</v>
          </cell>
          <cell r="R1517">
            <v>0</v>
          </cell>
          <cell r="V1517" t="str">
            <v>DM WC: CAPE WINEL - COMM &amp; SOC SERV</v>
          </cell>
        </row>
        <row r="1518">
          <cell r="Q1518" t="str">
            <v>Non-exchange Revenue:  Transfers and Subsidies - Capital:  Allocations In-kind - District Municipalities:  Western Cape - DC 1:  Cape Winelands - Environmental Protection</v>
          </cell>
          <cell r="R1518">
            <v>0</v>
          </cell>
          <cell r="V1518" t="str">
            <v>DM WC: CAPE WINEL - ENVIRON PROTECTION</v>
          </cell>
        </row>
        <row r="1519">
          <cell r="Q1519" t="str">
            <v>Non-exchange Revenue:  Transfers and Subsidies - Capital:  Allocations In-kind - District Municipalities:  Western Cape - DC 1:  Cape Winelands - Executive and Council</v>
          </cell>
          <cell r="R1519">
            <v>0</v>
          </cell>
          <cell r="V1519" t="str">
            <v>DM WC: CAPE WINEL - EXECUTIVE &amp; COUNCIL</v>
          </cell>
        </row>
        <row r="1520">
          <cell r="Q1520" t="str">
            <v>Non-exchange Revenue:  Transfers and Subsidies - Capital:  Allocations In-kind - District Municipalities:  Western Cape - DC 1:  Cape Winelands - Finance and Admin</v>
          </cell>
          <cell r="R1520">
            <v>0</v>
          </cell>
          <cell r="V1520" t="str">
            <v>DM WC: CAPE WINEL - FINANCE &amp; ADMIN</v>
          </cell>
        </row>
        <row r="1521">
          <cell r="Q1521" t="str">
            <v>Non-exchange Revenue:  Transfers and Subsidies - Capital:  Allocations In-kind - District Municipalities:  Western Cape - DC 1:  Cape Winelands - Health</v>
          </cell>
          <cell r="R1521">
            <v>0</v>
          </cell>
          <cell r="V1521" t="str">
            <v>DM WC: CAPE WINEL - HEALTH</v>
          </cell>
        </row>
        <row r="1522">
          <cell r="Q1522" t="str">
            <v>Non-exchange Revenue:  Transfers and Subsidies - Capital:  Allocations In-kind - District Municipalities:  Western Cape - DC 1:  Cape Winelands - Housing</v>
          </cell>
          <cell r="R1522">
            <v>0</v>
          </cell>
          <cell r="V1522" t="str">
            <v>DM WC: CAPE WINEL - HOUSING</v>
          </cell>
        </row>
        <row r="1523">
          <cell r="Q1523" t="str">
            <v>Non-exchange Revenue:  Transfers and Subsidies - Capital:  Allocations In-kind - District Municipalities:  Western Cape - DC 1:  Cape Winelands - Planning and Development</v>
          </cell>
          <cell r="R1523">
            <v>0</v>
          </cell>
          <cell r="V1523" t="str">
            <v>DM WC: CAPE WINEL - PLANNING &amp; DEVEL</v>
          </cell>
        </row>
        <row r="1524">
          <cell r="Q1524" t="str">
            <v>Non-exchange Revenue:  Transfers and Subsidies - Capital:  Allocations In-kind - District Municipalities:  Western Cape - DC 1:  Cape Winelands - Public Safety</v>
          </cell>
          <cell r="R1524">
            <v>0</v>
          </cell>
          <cell r="V1524" t="str">
            <v>DM WC: CAPE WINEL - PUBLIC SAFETY</v>
          </cell>
        </row>
        <row r="1525">
          <cell r="Q1525" t="str">
            <v>Non-exchange Revenue:  Transfers and Subsidies - Capital:  Allocations In-kind - District Municipalities:  Western Cape - DC 1:  Cape Winelands - Road Transport</v>
          </cell>
          <cell r="R1525">
            <v>0</v>
          </cell>
          <cell r="V1525" t="str">
            <v>DM WC: CAPE WINEL - ROAD TRANSPORT</v>
          </cell>
        </row>
        <row r="1526">
          <cell r="Q1526" t="str">
            <v>Non-exchange Revenue:  Transfers and Subsidies - Capital:  Allocations In-kind - District Municipalities:  Western Cape - DC 1:  Cape Winelands - Sport and Recreation</v>
          </cell>
          <cell r="R1526">
            <v>0</v>
          </cell>
          <cell r="V1526" t="str">
            <v>DM WC: CAPE WINEL - SPORT &amp; RECREATION</v>
          </cell>
        </row>
        <row r="1527">
          <cell r="Q1527" t="str">
            <v>Non-exchange Revenue:  Transfers and Subsidies - Capital:  Allocations In-kind - District Municipalities:  Western Cape - DC 1:  Cape Winelands - Waste Water Management</v>
          </cell>
          <cell r="R1527">
            <v>0</v>
          </cell>
          <cell r="V1527" t="str">
            <v>DM WC: CAPE WINEL - WASTE WATER MAN</v>
          </cell>
        </row>
        <row r="1528">
          <cell r="Q1528" t="str">
            <v>Non-exchange Revenue:  Transfers and Subsidies - Capital:  Allocations In-kind - District Municipalities:  Western Cape - DC 1:  Cape Winelands - Water</v>
          </cell>
          <cell r="R1528">
            <v>0</v>
          </cell>
          <cell r="V1528" t="str">
            <v>DM WC: CAPE WINEL - WATER</v>
          </cell>
        </row>
        <row r="1529">
          <cell r="Q1529" t="str">
            <v>Non-exchange Revenue:  Transfers and Subsidies - Capital:  Allocations In-kind - District Municipalities:  Western Cape - DC 3:  Overberg</v>
          </cell>
          <cell r="R1529">
            <v>0</v>
          </cell>
          <cell r="V1529" t="str">
            <v>DM WC: OVERBERG</v>
          </cell>
        </row>
        <row r="1530">
          <cell r="Q1530" t="str">
            <v>Non-exchange Revenue:  Transfers and Subsidies - Capital:  Allocations In-kind - District Municipalities:  Western Cape - DC 3:  Overberg - Community and Social Services</v>
          </cell>
          <cell r="R1530">
            <v>0</v>
          </cell>
          <cell r="V1530" t="str">
            <v>DM WC: OVERBERG - COMM &amp; SOC SERV</v>
          </cell>
        </row>
        <row r="1531">
          <cell r="Q1531" t="str">
            <v>Non-exchange Revenue:  Transfers and Subsidies - Capital:  Allocations In-kind - District Municipalities:  Western Cape - DC 3:  Overberg - Environmental Protection</v>
          </cell>
          <cell r="R1531">
            <v>0</v>
          </cell>
          <cell r="V1531" t="str">
            <v>DM WC: OVERBERG - ENVIRON PROTECTION</v>
          </cell>
        </row>
        <row r="1532">
          <cell r="Q1532" t="str">
            <v>Non-exchange Revenue:  Transfers and Subsidies - Capital:  Allocations In-kind - District Municipalities:  Western Cape - DC 3:  Overberg - Executive and Council</v>
          </cell>
          <cell r="R1532">
            <v>0</v>
          </cell>
          <cell r="V1532" t="str">
            <v>DM WC: OVERBERG - EXECUTIVE &amp; COUNCIL</v>
          </cell>
        </row>
        <row r="1533">
          <cell r="Q1533" t="str">
            <v>Non-exchange Revenue:  Transfers and Subsidies - Capital:  Allocations In-kind - District Municipalities:  Western Cape - DC 3:  Overberg - Finance and Admin</v>
          </cell>
          <cell r="R1533">
            <v>0</v>
          </cell>
          <cell r="V1533" t="str">
            <v>DM WC: OVERBERG - FINANCE &amp; ADMIN</v>
          </cell>
        </row>
        <row r="1534">
          <cell r="Q1534" t="str">
            <v>Non-exchange Revenue:  Transfers and Subsidies - Capital:  Allocations In-kind - District Municipalities:  Western Cape - DC 3:  Overberg - Health</v>
          </cell>
          <cell r="R1534">
            <v>0</v>
          </cell>
          <cell r="V1534" t="str">
            <v>DM WC: OVERBERG - HEALTH</v>
          </cell>
        </row>
        <row r="1535">
          <cell r="Q1535" t="str">
            <v>Non-exchange Revenue:  Transfers and Subsidies - Capital:  Allocations In-kind - District Municipalities:  Western Cape - DC 3:  Overberg - Housing</v>
          </cell>
          <cell r="R1535">
            <v>0</v>
          </cell>
          <cell r="V1535" t="str">
            <v>DM WC: OVERBERG - HOUSING</v>
          </cell>
        </row>
        <row r="1536">
          <cell r="Q1536" t="str">
            <v>Non-exchange Revenue:  Transfers and Subsidies - Capital:  Allocations In-kind - District Municipalities:  Western Cape - DC 3:  Overberg - Planning and Development</v>
          </cell>
          <cell r="R1536">
            <v>0</v>
          </cell>
          <cell r="V1536" t="str">
            <v>DM WC: OVERBERG - PLANNING &amp; DEVEL</v>
          </cell>
        </row>
        <row r="1537">
          <cell r="Q1537" t="str">
            <v>Non-exchange Revenue:  Transfers and Subsidies - Capital:  Allocations In-kind - District Municipalities:  Western Cape - DC 3:  Overberg - Public Safety</v>
          </cell>
          <cell r="R1537">
            <v>0</v>
          </cell>
          <cell r="V1537" t="str">
            <v>DM WC: OVERBERG - PUBLIC SAFETY</v>
          </cell>
        </row>
        <row r="1538">
          <cell r="Q1538" t="str">
            <v>Non-exchange Revenue:  Transfers and Subsidies - Capital:  Allocations In-kind - District Municipalities:  Western Cape - DC 3:  Overberg - Road Transport</v>
          </cell>
          <cell r="R1538">
            <v>0</v>
          </cell>
          <cell r="V1538" t="str">
            <v>DM WC: OVERBERG - ROAD TRANSPORT</v>
          </cell>
        </row>
        <row r="1539">
          <cell r="Q1539" t="str">
            <v>Non-exchange Revenue:  Transfers and Subsidies - Capital:  Allocations In-kind - District Municipalities:  Western Cape - DC 3:  Overberg - Sport and Recreation</v>
          </cell>
          <cell r="R1539">
            <v>0</v>
          </cell>
          <cell r="V1539" t="str">
            <v>DM WC: OVERBERG - SPORT &amp; RECREATION</v>
          </cell>
        </row>
        <row r="1540">
          <cell r="Q1540" t="str">
            <v>Non-exchange Revenue:  Transfers and Subsidies - Capital:  Allocations In-kind - District Municipalities:  Western Cape - DC 3:  Overberg - Waste Water Management</v>
          </cell>
          <cell r="R1540">
            <v>0</v>
          </cell>
          <cell r="V1540" t="str">
            <v>DM WC: OVERBERG - WASTE WATER MAN</v>
          </cell>
        </row>
        <row r="1541">
          <cell r="Q1541" t="str">
            <v>Non-exchange Revenue:  Transfers and Subsidies - Capital:  Allocations In-kind - District Municipalities:  Western Cape - DC 3:  Overberg - Water</v>
          </cell>
          <cell r="R1541">
            <v>0</v>
          </cell>
          <cell r="V1541" t="str">
            <v>DM WC: OVERBERG - WATER</v>
          </cell>
        </row>
        <row r="1542">
          <cell r="Q1542" t="str">
            <v>Non-exchange Revenue:  Transfers and Subsidies - Capital:  Allocations In-kind - District Municipalities:  Western Cape - DC 4:  Eden District</v>
          </cell>
          <cell r="R1542">
            <v>0</v>
          </cell>
          <cell r="V1542" t="str">
            <v>DM WC: EDEN</v>
          </cell>
        </row>
        <row r="1543">
          <cell r="Q1543" t="str">
            <v>Non-exchange Revenue:  Transfers and Subsidies - Capital:  Allocations In-kind - District Municipalities:  Western Cape - DC 4:  Eden District - Community and Social Services</v>
          </cell>
          <cell r="R1543">
            <v>0</v>
          </cell>
          <cell r="V1543" t="str">
            <v>DM WC: EDEN - COMM &amp; SOC SERV</v>
          </cell>
        </row>
        <row r="1544">
          <cell r="Q1544" t="str">
            <v>Non-exchange Revenue:  Transfers and Subsidies - Capital:  Allocations In-kind - District Municipalities:  Western Cape - DC 4:  Eden District - Environmental Protection</v>
          </cell>
          <cell r="R1544">
            <v>0</v>
          </cell>
          <cell r="V1544" t="str">
            <v>DM WC: EDEN - ENVIRON PROTECTION</v>
          </cell>
        </row>
        <row r="1545">
          <cell r="Q1545" t="str">
            <v>Non-exchange Revenue:  Transfers and Subsidies - Capital:  Allocations In-kind - District Municipalities:  Western Cape - DC 4:  Eden District - Executive and Council</v>
          </cell>
          <cell r="R1545">
            <v>0</v>
          </cell>
          <cell r="V1545" t="str">
            <v>DM WC: EDEN - EXECUTIVE &amp; COUNCIL</v>
          </cell>
        </row>
        <row r="1546">
          <cell r="Q1546" t="str">
            <v>Non-exchange Revenue:  Transfers and Subsidies - Capital:  Allocations In-kind - District Municipalities:  Western Cape - DC 4:  Eden District - Finance and Admin</v>
          </cell>
          <cell r="R1546">
            <v>0</v>
          </cell>
          <cell r="V1546" t="str">
            <v>DM WC: EDEN - FINANCE &amp; ADMIN</v>
          </cell>
        </row>
        <row r="1547">
          <cell r="Q1547" t="str">
            <v>Non-exchange Revenue:  Transfers and Subsidies - Capital:  Allocations In-kind - District Municipalities:  Western Cape - DC 4:  Eden District - Health</v>
          </cell>
          <cell r="R1547">
            <v>0</v>
          </cell>
          <cell r="V1547" t="str">
            <v>DM WC: EDEN - HEALTH</v>
          </cell>
        </row>
        <row r="1548">
          <cell r="Q1548" t="str">
            <v>Non-exchange Revenue:  Transfers and Subsidies - Capital:  Allocations In-kind - District Municipalities:  Western Cape - DC 4:  Eden District - Housing</v>
          </cell>
          <cell r="R1548">
            <v>0</v>
          </cell>
          <cell r="V1548" t="str">
            <v>DM WC: EDEN - HOUSING</v>
          </cell>
        </row>
        <row r="1549">
          <cell r="Q1549" t="str">
            <v>Non-exchange Revenue:  Transfers and Subsidies - Capital:  Allocations In-kind - District Municipalities:  Western Cape - DC 4:  Eden District - Planning and Development</v>
          </cell>
          <cell r="R1549">
            <v>0</v>
          </cell>
          <cell r="V1549" t="str">
            <v>DM WC: EDEN - PLANNING &amp; DEVEL</v>
          </cell>
        </row>
        <row r="1550">
          <cell r="Q1550" t="str">
            <v>Non-exchange Revenue:  Transfers and Subsidies - Capital:  Allocations In-kind - District Municipalities:  Western Cape - DC 4:  Eden District - Public Safety</v>
          </cell>
          <cell r="R1550">
            <v>0</v>
          </cell>
          <cell r="V1550" t="str">
            <v>DM WC: EDEN - PUBLIC SAFETY</v>
          </cell>
        </row>
        <row r="1551">
          <cell r="Q1551" t="str">
            <v>Non-exchange Revenue:  Transfers and Subsidies - Capital:  Allocations In-kind - District Municipalities:  Western Cape - DC 4:  Eden District - Road Transport</v>
          </cell>
          <cell r="R1551">
            <v>0</v>
          </cell>
          <cell r="V1551" t="str">
            <v>DM WC: EDEN - ROAD TRANSPORT</v>
          </cell>
        </row>
        <row r="1552">
          <cell r="Q1552" t="str">
            <v>Non-exchange Revenue:  Transfers and Subsidies - Capital:  Allocations In-kind - District Municipalities:  Western Cape - DC 4:  Eden District - Sport and Recreation</v>
          </cell>
          <cell r="R1552">
            <v>0</v>
          </cell>
          <cell r="V1552" t="str">
            <v>DM WC: EDEN - SPORT &amp; RECREATION</v>
          </cell>
        </row>
        <row r="1553">
          <cell r="Q1553" t="str">
            <v>Non-exchange Revenue:  Transfers and Subsidies - Capital:  Allocations In-kind - District Municipalities:  Western Cape - DC 4:  Eden District - Waste Water Management</v>
          </cell>
          <cell r="R1553">
            <v>0</v>
          </cell>
          <cell r="V1553" t="str">
            <v>DM WC: EDEN - WASTE WATER MAN</v>
          </cell>
        </row>
        <row r="1554">
          <cell r="Q1554" t="str">
            <v>Non-exchange Revenue:  Transfers and Subsidies - Capital:  Allocations In-kind - District Municipalities:  Western Cape - DC 4:  Eden District - Water</v>
          </cell>
          <cell r="R1554">
            <v>0</v>
          </cell>
          <cell r="V1554" t="str">
            <v>DM WC: EDEN - WATER</v>
          </cell>
        </row>
        <row r="1555">
          <cell r="Q1555" t="str">
            <v>Non-exchange Revenue:  Transfers and Subsidies - Capital:  Allocations In-kind - District Municipalities:  Western Cape - DC5:  Central Karoo</v>
          </cell>
          <cell r="R1555">
            <v>0</v>
          </cell>
          <cell r="V1555" t="str">
            <v>DM WC: CENTRAL KAROO</v>
          </cell>
        </row>
        <row r="1556">
          <cell r="Q1556" t="str">
            <v>Non-exchange Revenue:  Transfers and Subsidies - Capital:  Allocations In-kind - District Municipalities:  Western Cape - DC5:  Central Karoo - Community and Social Services</v>
          </cell>
          <cell r="R1556">
            <v>0</v>
          </cell>
          <cell r="V1556" t="str">
            <v>DM WC: CENT KAROO - COMM &amp; SOC SERV</v>
          </cell>
        </row>
        <row r="1557">
          <cell r="Q1557" t="str">
            <v>Non-exchange Revenue:  Transfers and Subsidies - Capital:  Allocations In-kind - District Municipalities:  Western Cape - DC5:  Central Karoo - Environmental Protection</v>
          </cell>
          <cell r="R1557">
            <v>0</v>
          </cell>
          <cell r="V1557" t="str">
            <v>DM WC: CENT KAROO - ENVIRON PROTECTION</v>
          </cell>
        </row>
        <row r="1558">
          <cell r="Q1558" t="str">
            <v>Non-exchange Revenue:  Transfers and Subsidies - Capital:  Allocations In-kind - District Municipalities:  Western Cape - DC5:  Central Karoo - Executive and Council</v>
          </cell>
          <cell r="R1558">
            <v>0</v>
          </cell>
          <cell r="V1558" t="str">
            <v>DM WC: CENT KAROO - EXECUTIVE &amp; COUNCIL</v>
          </cell>
        </row>
        <row r="1559">
          <cell r="Q1559" t="str">
            <v>Non-exchange Revenue:  Transfers and Subsidies - Capital:  Allocations In-kind - District Municipalities:  Western Cape - DC5:  Central Karoo - Finance and Admin</v>
          </cell>
          <cell r="R1559">
            <v>0</v>
          </cell>
          <cell r="V1559" t="str">
            <v>DM WC: CENT KAROO - FINANCE &amp; ADMIN</v>
          </cell>
        </row>
        <row r="1560">
          <cell r="Q1560" t="str">
            <v>Non-exchange Revenue:  Transfers and Subsidies - Capital:  Allocations In-kind - District Municipalities:  Western Cape - DC5:  Central Karoo - Health</v>
          </cell>
          <cell r="R1560">
            <v>0</v>
          </cell>
          <cell r="V1560" t="str">
            <v>DM WC: CENT KAROO - HEALTH</v>
          </cell>
        </row>
        <row r="1561">
          <cell r="Q1561" t="str">
            <v>Non-exchange Revenue:  Transfers and Subsidies - Capital:  Allocations In-kind - District Municipalities:  Western Cape - DC5:  Central Karoo - Housing</v>
          </cell>
          <cell r="R1561">
            <v>0</v>
          </cell>
          <cell r="V1561" t="str">
            <v>DM WC: CENT KAROO - HOUSING</v>
          </cell>
        </row>
        <row r="1562">
          <cell r="Q1562" t="str">
            <v>Non-exchange Revenue:  Transfers and Subsidies - Capital:  Allocations In-kind - District Municipalities:  Western Cape - DC5:  Central Karoo - Planning and Development</v>
          </cell>
          <cell r="R1562">
            <v>0</v>
          </cell>
          <cell r="V1562" t="str">
            <v>DM WC: CENT KAROO - PLANNING &amp; DEVEL</v>
          </cell>
        </row>
        <row r="1563">
          <cell r="Q1563" t="str">
            <v>Non-exchange Revenue:  Transfers and Subsidies - Capital:  Allocations In-kind - District Municipalities:  Western Cape - DC5:  Central Karoo - Public Safety</v>
          </cell>
          <cell r="R1563">
            <v>0</v>
          </cell>
          <cell r="V1563" t="str">
            <v>DM WC: CENT KAROO - PUBLIC SAFETY</v>
          </cell>
        </row>
        <row r="1564">
          <cell r="Q1564" t="str">
            <v>Non-exchange Revenue:  Transfers and Subsidies - Capital:  Allocations In-kind - District Municipalities:  Western Cape - DC5:  Central Karoo - Road Transport</v>
          </cell>
          <cell r="R1564">
            <v>0</v>
          </cell>
          <cell r="V1564" t="str">
            <v>DM WC: CENT KAROO - ROAD TRANSPORT</v>
          </cell>
        </row>
        <row r="1565">
          <cell r="Q1565" t="str">
            <v>Non-exchange Revenue:  Transfers and Subsidies - Capital:  Allocations In-kind - District Municipalities:  Western Cape - DC5:  Central Karoo - Sport and Recreation</v>
          </cell>
          <cell r="R1565">
            <v>0</v>
          </cell>
          <cell r="V1565" t="str">
            <v>DM WC: CENT KAROO - SPORT &amp; RECREATION</v>
          </cell>
        </row>
        <row r="1566">
          <cell r="Q1566" t="str">
            <v>Non-exchange Revenue:  Transfers and Subsidies - Capital:  Allocations In-kind - District Municipalities:  Western Cape - DC5:  Central Karoo - Waste Water Management</v>
          </cell>
          <cell r="R1566">
            <v>0</v>
          </cell>
          <cell r="V1566" t="str">
            <v>DM WC: CENT KAROO - WASTE WATER MAN</v>
          </cell>
        </row>
        <row r="1567">
          <cell r="Q1567" t="str">
            <v>Non-exchange Revenue:  Transfers and Subsidies - Capital:  Allocations In-kind - District Municipalities:  Western Cape - DC5:  Central Karoo - Water</v>
          </cell>
          <cell r="R1567">
            <v>0</v>
          </cell>
          <cell r="V1567" t="str">
            <v>DM WC: CENT KAROO - WATER</v>
          </cell>
        </row>
        <row r="1568">
          <cell r="Q1568" t="str">
            <v xml:space="preserve">Non-exchange Revenue:  Transfers and Subsidies - Capital:  Allocations In-kind - Foreign Government and International Organisations </v>
          </cell>
          <cell r="R1568">
            <v>0</v>
          </cell>
          <cell r="V1568" t="str">
            <v>T&amp;S CAP: ALL IN-KIND FORG GOV &amp; INT ORG</v>
          </cell>
        </row>
        <row r="1569">
          <cell r="Q1569" t="str">
            <v>Non-exchange Revenue:  Transfers and Subsidies - Capital:  Allocations In-kind - Foreign  Government and International Organisations:  African Development Bank</v>
          </cell>
          <cell r="R1569" t="str">
            <v>1</v>
          </cell>
          <cell r="S1569" t="str">
            <v>21</v>
          </cell>
          <cell r="T1569" t="str">
            <v>001</v>
          </cell>
          <cell r="U1569" t="str">
            <v>0</v>
          </cell>
          <cell r="V1569" t="str">
            <v>FORN GOV/INT ORG - AFRICAN DEVELOP BANK</v>
          </cell>
        </row>
        <row r="1570">
          <cell r="Q1570" t="str">
            <v>Non-exchange Revenue:  Transfers and Subsidies - Capital:  Allocations In-kind - Foreign  Government and International Organisations:  African Program Rethinking Development Economy</v>
          </cell>
          <cell r="R1570" t="str">
            <v>1</v>
          </cell>
          <cell r="S1570" t="str">
            <v>21</v>
          </cell>
          <cell r="T1570" t="str">
            <v>002</v>
          </cell>
          <cell r="U1570" t="str">
            <v>0</v>
          </cell>
          <cell r="V1570" t="str">
            <v>FORN GOV/INT ORG - PROG RETHINK DEV ECON</v>
          </cell>
        </row>
        <row r="1571">
          <cell r="Q1571" t="str">
            <v>Non-exchange Revenue:  Transfers and Subsidies - Capital:  Allocations In-kind - Foreign  Government and International Organisations:  Asia-Africa Legal Consultation Organisation (AALCO)</v>
          </cell>
          <cell r="R1571" t="str">
            <v>1</v>
          </cell>
          <cell r="S1571" t="str">
            <v>21</v>
          </cell>
          <cell r="T1571" t="str">
            <v>003</v>
          </cell>
          <cell r="U1571" t="str">
            <v>0</v>
          </cell>
          <cell r="V1571" t="str">
            <v>FORN GOV/INT ORG -  AFRICA/ASIA LEGA ORG</v>
          </cell>
        </row>
        <row r="1572">
          <cell r="Q1572" t="str">
            <v>Non-exchange Revenue:  Transfers and Subsidies - Capital:  Allocations In-kind - Foreign  Government and International Organisations:  Association for African University</v>
          </cell>
          <cell r="R1572" t="str">
            <v>1</v>
          </cell>
          <cell r="S1572" t="str">
            <v>21</v>
          </cell>
          <cell r="T1572" t="str">
            <v>004</v>
          </cell>
          <cell r="U1572" t="str">
            <v>0</v>
          </cell>
          <cell r="V1572" t="str">
            <v>FORN GOV/INT ORG - ASSOC - AFRICAN UNIV</v>
          </cell>
        </row>
        <row r="1573">
          <cell r="Q1573" t="str">
            <v>Non-exchange Revenue:  Transfers and Subsidies - Capital:  Allocations In-kind - Foreign  Government and International Organisations:  Collaborative African Budget Reform Initiative</v>
          </cell>
          <cell r="R1573" t="str">
            <v>1</v>
          </cell>
          <cell r="S1573" t="str">
            <v>21</v>
          </cell>
          <cell r="T1573" t="str">
            <v>005</v>
          </cell>
          <cell r="U1573" t="str">
            <v>0</v>
          </cell>
          <cell r="V1573" t="str">
            <v>FORN GOV/INT ORG - AFRICAN BUD REFM INIT</v>
          </cell>
        </row>
        <row r="1574">
          <cell r="Q1574" t="str">
            <v>Non-exchange Revenue:  Transfers and Subsidies - Capital:  Allocations In-kind - Foreign  Government and International Organisations:  Cop 12, Kenya</v>
          </cell>
          <cell r="R1574" t="str">
            <v>1</v>
          </cell>
          <cell r="S1574" t="str">
            <v>21</v>
          </cell>
          <cell r="T1574" t="str">
            <v>006</v>
          </cell>
          <cell r="U1574" t="str">
            <v>0</v>
          </cell>
          <cell r="V1574" t="str">
            <v>FORN GOV/INT ORG - COP 12 KENYA</v>
          </cell>
        </row>
        <row r="1575">
          <cell r="Q1575" t="str">
            <v>Non-exchange Revenue:  Transfers and Subsidies - Capital:  Allocations In-kind - Foreign  Government and International Organisations:  Common Wealth Magistrate and Judicial Association (CMJA)</v>
          </cell>
          <cell r="R1575" t="str">
            <v>1</v>
          </cell>
          <cell r="S1575" t="str">
            <v>21</v>
          </cell>
          <cell r="T1575" t="str">
            <v>007</v>
          </cell>
          <cell r="U1575" t="str">
            <v>0</v>
          </cell>
          <cell r="V1575" t="str">
            <v>FORN GOV/INT ORG - CW MAGIS &amp; JUDIC ASS</v>
          </cell>
        </row>
        <row r="1576">
          <cell r="Q1576" t="str">
            <v>Non-exchange Revenue:  Transfers and Subsidies - Capital:  Allocations In-kind - Foreign  Government and International Organisations:  Common Wealth Fund Technology Cooperation</v>
          </cell>
          <cell r="R1576" t="str">
            <v>1</v>
          </cell>
          <cell r="S1576" t="str">
            <v>21</v>
          </cell>
          <cell r="T1576" t="str">
            <v>008</v>
          </cell>
          <cell r="U1576" t="str">
            <v>0</v>
          </cell>
          <cell r="V1576" t="str">
            <v>FORN GOV/INT ORG - CW FUND TECHN COOPER</v>
          </cell>
        </row>
        <row r="1577">
          <cell r="Q1577" t="str">
            <v>Non-exchange Revenue:  Transfers and Subsidies - Capital:  Allocations In-kind - Foreign  Government and International Organisations:  FIFA</v>
          </cell>
          <cell r="R1577" t="str">
            <v>1</v>
          </cell>
          <cell r="S1577" t="str">
            <v>21</v>
          </cell>
          <cell r="T1577" t="str">
            <v>009</v>
          </cell>
          <cell r="U1577" t="str">
            <v>0</v>
          </cell>
          <cell r="V1577" t="str">
            <v>FORN GOV/INT ORG - FIFA</v>
          </cell>
        </row>
        <row r="1578">
          <cell r="Q1578" t="str">
            <v>Non-exchange Revenue:  Transfers and Subsidies - Capital:  Allocations In-kind - Foreign  Government and International Organisations:  Foreign Rates and Taxes (FIGO)</v>
          </cell>
          <cell r="R1578" t="str">
            <v>1</v>
          </cell>
          <cell r="S1578" t="str">
            <v>21</v>
          </cell>
          <cell r="T1578" t="str">
            <v>010</v>
          </cell>
          <cell r="U1578" t="str">
            <v>0</v>
          </cell>
          <cell r="V1578" t="str">
            <v>FORN GOV/INT ORG - FOREIGN RATES &amp; TAXES</v>
          </cell>
        </row>
        <row r="1579">
          <cell r="Q1579" t="str">
            <v>Non-exchange Revenue:  Transfers and Subsidies - Capital:  Allocations In-kind - Foreign  Government and International Organisations:  Fulbright Commission</v>
          </cell>
          <cell r="R1579" t="str">
            <v>1</v>
          </cell>
          <cell r="S1579" t="str">
            <v>21</v>
          </cell>
          <cell r="T1579" t="str">
            <v>011</v>
          </cell>
          <cell r="U1579" t="str">
            <v>0</v>
          </cell>
          <cell r="V1579" t="str">
            <v>FORN GOV/INT ORG - FULBRIGHT COMMISSION</v>
          </cell>
        </row>
        <row r="1580">
          <cell r="Q1580" t="str">
            <v>Non-exchange Revenue:  Transfers and Subsidies - Capital:  Allocations In-kind - Foreign  Government and International Organisations:  Gambian Government Local Office</v>
          </cell>
          <cell r="R1580" t="str">
            <v>1</v>
          </cell>
          <cell r="S1580" t="str">
            <v>21</v>
          </cell>
          <cell r="T1580" t="str">
            <v>012</v>
          </cell>
          <cell r="U1580" t="str">
            <v>0</v>
          </cell>
          <cell r="V1580" t="str">
            <v>FORN GOV/INT ORG - GAMBIAN GOV LOCAL OFF</v>
          </cell>
        </row>
        <row r="1581">
          <cell r="Q1581" t="str">
            <v>Non-exchange Revenue:  Transfers and Subsidies - Capital:  Allocations In-kind - Foreign  Government and International Organisations:  Global Environment Fund (GEF)</v>
          </cell>
          <cell r="R1581" t="str">
            <v>1</v>
          </cell>
          <cell r="S1581" t="str">
            <v>21</v>
          </cell>
          <cell r="T1581" t="str">
            <v>013</v>
          </cell>
          <cell r="U1581" t="str">
            <v>0</v>
          </cell>
          <cell r="V1581" t="str">
            <v>FORN GOV/INT ORG - GLOBAL ENVIRON FUND</v>
          </cell>
        </row>
        <row r="1582">
          <cell r="Q1582" t="str">
            <v>Non-exchange Revenue:  Transfers and Subsidies - Capital:  Allocations In-kind - Foreign  Government and International Organisations:  Guidance Council and Youth  Development:  Malawi</v>
          </cell>
          <cell r="R1582" t="str">
            <v>1</v>
          </cell>
          <cell r="S1582" t="str">
            <v>21</v>
          </cell>
          <cell r="T1582" t="str">
            <v>014</v>
          </cell>
          <cell r="U1582" t="str">
            <v>0</v>
          </cell>
          <cell r="V1582" t="str">
            <v>FORN GOV/INT ORG - YOUTH  DEV: MALAWI</v>
          </cell>
        </row>
        <row r="1583">
          <cell r="Q1583" t="str">
            <v>Non-exchange Revenue:  Transfers and Subsidies - Capital:  Allocations In-kind - Foreign  Government and International Organisations:  Highly Indebted Poor Centre (HIPC)</v>
          </cell>
          <cell r="R1583" t="str">
            <v>1</v>
          </cell>
          <cell r="S1583" t="str">
            <v>21</v>
          </cell>
          <cell r="T1583" t="str">
            <v>015</v>
          </cell>
          <cell r="U1583" t="str">
            <v>0</v>
          </cell>
          <cell r="V1583" t="str">
            <v>FORN GOV/INT ORG - HIGH INDEBT POOR CTR</v>
          </cell>
        </row>
        <row r="1584">
          <cell r="Q1584" t="str">
            <v>Non-exchange Revenue:  Transfers and Subsidies - Capital:  Allocations In-kind - Foreign  Government and International Organisations:  India, Brazil, South African Dialogue Forum (IBSA)</v>
          </cell>
          <cell r="R1584" t="str">
            <v>1</v>
          </cell>
          <cell r="S1584" t="str">
            <v>21</v>
          </cell>
          <cell r="T1584" t="str">
            <v>016</v>
          </cell>
          <cell r="U1584" t="str">
            <v>0</v>
          </cell>
          <cell r="V1584" t="str">
            <v>FORN GOV/INT ORG - IND/BRA/SA DIALOG FOR</v>
          </cell>
        </row>
        <row r="1585">
          <cell r="Q1585" t="str">
            <v>Non-exchange Revenue:  Transfers and Subsidies - Capital:  Allocations In-kind - Foreign  Government and International Organisations:  India-Brazil-South Africa Trilateral Committee</v>
          </cell>
          <cell r="R1585" t="str">
            <v>1</v>
          </cell>
          <cell r="S1585" t="str">
            <v>21</v>
          </cell>
          <cell r="T1585" t="str">
            <v>017</v>
          </cell>
          <cell r="U1585" t="str">
            <v>0</v>
          </cell>
          <cell r="V1585" t="str">
            <v>FORN GOV/INT ORG - IND/BRA/SA TRILAT COM</v>
          </cell>
        </row>
        <row r="1586">
          <cell r="Q1586" t="str">
            <v>Non-exchange Revenue:  Transfers and Subsidies - Capital:  Allocations In-kind - Foreign  Government and International Organisations:  International Communication Union (FIGO)</v>
          </cell>
          <cell r="R1586" t="str">
            <v>1</v>
          </cell>
          <cell r="S1586" t="str">
            <v>21</v>
          </cell>
          <cell r="T1586" t="str">
            <v>018</v>
          </cell>
          <cell r="U1586" t="str">
            <v>0</v>
          </cell>
          <cell r="V1586" t="str">
            <v>FORN GOV/INT ORG - INTER COM UNION</v>
          </cell>
        </row>
        <row r="1587">
          <cell r="Q1587" t="str">
            <v>Non-exchange Revenue:  Transfers and Subsidies - Capital:  Allocations In-kind - Foreign  Government and International Organisations:  International Fund Faculty for Immunization</v>
          </cell>
          <cell r="R1587" t="str">
            <v>1</v>
          </cell>
          <cell r="S1587" t="str">
            <v>21</v>
          </cell>
          <cell r="T1587" t="str">
            <v>019</v>
          </cell>
          <cell r="U1587" t="str">
            <v>0</v>
          </cell>
          <cell r="V1587" t="str">
            <v>FORN GOV/INT ORG - INTER FUND FOR IMMUNI</v>
          </cell>
        </row>
        <row r="1588">
          <cell r="Q1588" t="str">
            <v>Non-exchange Revenue:  Transfers and Subsidies - Capital:  Allocations In-kind - Foreign  Government and International Organisations:  Investment Climate Facility</v>
          </cell>
          <cell r="R1588" t="str">
            <v>1</v>
          </cell>
          <cell r="S1588" t="str">
            <v>21</v>
          </cell>
          <cell r="T1588" t="str">
            <v>020</v>
          </cell>
          <cell r="U1588" t="str">
            <v>0</v>
          </cell>
          <cell r="V1588" t="str">
            <v>FORN GOV/INT ORG - INVEST CLIMATE FACIL</v>
          </cell>
        </row>
        <row r="1589">
          <cell r="Q1589" t="str">
            <v>Non-exchange Revenue:  Transfers and Subsidies - Capital:  Allocations In-kind - Foreign  Government and International Organisations:  Komati River Basin Water Authority</v>
          </cell>
          <cell r="R1589" t="str">
            <v>1</v>
          </cell>
          <cell r="S1589" t="str">
            <v>21</v>
          </cell>
          <cell r="T1589" t="str">
            <v>021</v>
          </cell>
          <cell r="U1589" t="str">
            <v>0</v>
          </cell>
          <cell r="V1589" t="str">
            <v>FORN GOV/INT ORG - KOMATI BASIN WAT AUTH</v>
          </cell>
        </row>
        <row r="1590">
          <cell r="Q1590" t="str">
            <v>Non-exchange Revenue:  Transfers and Subsidies - Capital:  Allocations In-kind - Foreign  Government and International Organisations:  Lesotho and Namibia</v>
          </cell>
          <cell r="R1590" t="str">
            <v>1</v>
          </cell>
          <cell r="S1590" t="str">
            <v>21</v>
          </cell>
          <cell r="T1590" t="str">
            <v>022</v>
          </cell>
          <cell r="U1590" t="str">
            <v>0</v>
          </cell>
          <cell r="V1590" t="str">
            <v>FORN GOV/INT ORG - LESOTHO &amp; NAMIBIA</v>
          </cell>
        </row>
        <row r="1591">
          <cell r="Q1591" t="str">
            <v xml:space="preserve">Non-exchange Revenue:  Transfers and Subsidies - Capital:  Allocations In-kind - Foreign  Government and International Organisations:  Organisation for Economic Co-operation and Development </v>
          </cell>
          <cell r="R1591" t="str">
            <v>1</v>
          </cell>
          <cell r="S1591" t="str">
            <v>21</v>
          </cell>
          <cell r="T1591" t="str">
            <v>023</v>
          </cell>
          <cell r="U1591" t="str">
            <v>0</v>
          </cell>
          <cell r="V1591" t="str">
            <v>FORN GOV/INT ORG - ECONOMIC CO-OP &amp; DEV</v>
          </cell>
        </row>
        <row r="1592">
          <cell r="Q1592" t="str">
            <v xml:space="preserve">Non-exchange Revenue:  Transfers and Subsidies - Capital:  Allocations In-kind - Foreign  Government and International Organisations:  Permanent Court of Arbitration </v>
          </cell>
          <cell r="R1592" t="str">
            <v>1</v>
          </cell>
          <cell r="S1592" t="str">
            <v>21</v>
          </cell>
          <cell r="T1592" t="str">
            <v>024</v>
          </cell>
          <cell r="U1592" t="str">
            <v>0</v>
          </cell>
          <cell r="V1592" t="str">
            <v>FORN GOV/INT ORG - PERM COURT OF ARBITR</v>
          </cell>
        </row>
        <row r="1593">
          <cell r="Q1593" t="str">
            <v xml:space="preserve">Non-exchange Revenue:  Transfers and Subsidies - Capital:  Allocations In-kind - Foreign  Government and International Organisations:  United Kingdom Tax </v>
          </cell>
          <cell r="R1593" t="str">
            <v>1</v>
          </cell>
          <cell r="S1593" t="str">
            <v>21</v>
          </cell>
          <cell r="T1593" t="str">
            <v>025</v>
          </cell>
          <cell r="U1593" t="str">
            <v>0</v>
          </cell>
          <cell r="V1593" t="str">
            <v xml:space="preserve">FORN GOV/INT ORG - UNITED KINGDOM TAX </v>
          </cell>
        </row>
        <row r="1594">
          <cell r="Q1594" t="str">
            <v>Non-exchange Revenue:  Transfers and Subsidies - Capital:  Allocations In-kind - Foreign  Government and International Organisations:  World Bank</v>
          </cell>
          <cell r="R1594" t="str">
            <v>1</v>
          </cell>
          <cell r="S1594" t="str">
            <v>21</v>
          </cell>
          <cell r="T1594" t="str">
            <v>026</v>
          </cell>
          <cell r="U1594" t="str">
            <v>0</v>
          </cell>
          <cell r="V1594" t="str">
            <v>FORN GOV/INT ORG - WORLD BANK</v>
          </cell>
        </row>
        <row r="1595">
          <cell r="Q1595" t="str">
            <v xml:space="preserve">Non-exchange Revenue:  Transfers and Subsidies - Capital:  Allocations In-kind - Households </v>
          </cell>
          <cell r="R1595">
            <v>0</v>
          </cell>
          <cell r="V1595" t="str">
            <v>T&amp;S CAP: ALL IN-KIND HOUSHOLDS</v>
          </cell>
        </row>
        <row r="1596">
          <cell r="Q1596" t="str">
            <v>Non-exchange Revenue:  Transfers and Subsidies - Capital:  Allocations In-kind - Households:  Employee Social Benefits</v>
          </cell>
          <cell r="R1596">
            <v>0</v>
          </cell>
          <cell r="V1596" t="str">
            <v>HH: EMPLOYEE SOCIAL BENEFITS</v>
          </cell>
        </row>
        <row r="1597">
          <cell r="Q1597" t="str">
            <v>Non-exchange Revenue:  Transfers and Subsidies - Capital:  Allocations In-kind - Households:  Employee Social Benefits - Injury on Duty</v>
          </cell>
          <cell r="R1597" t="str">
            <v>1</v>
          </cell>
          <cell r="S1597" t="str">
            <v>21</v>
          </cell>
          <cell r="T1597" t="str">
            <v>050</v>
          </cell>
          <cell r="U1597" t="str">
            <v>0</v>
          </cell>
          <cell r="V1597" t="str">
            <v>HH ESB: INJURY ON DUTY</v>
          </cell>
        </row>
        <row r="1598">
          <cell r="Q1598" t="str">
            <v>Non-exchange Revenue:  Transfers and Subsidies - Capital:  Allocations In-kind - Households:  Employee Social Benefits - Post Retirement Benefit</v>
          </cell>
          <cell r="R1598" t="str">
            <v>1</v>
          </cell>
          <cell r="S1598" t="str">
            <v>21</v>
          </cell>
          <cell r="T1598" t="str">
            <v>051</v>
          </cell>
          <cell r="U1598" t="str">
            <v>0</v>
          </cell>
          <cell r="V1598" t="str">
            <v>HH ESB: POST RETIREMENT BENEFIT</v>
          </cell>
        </row>
        <row r="1599">
          <cell r="Q1599" t="str">
            <v>Non-exchange Revenue:  Transfers and Subsidies - Capital:  Allocations In-kind - Households:  Employee Social Benefits - Severance Package</v>
          </cell>
          <cell r="R1599" t="str">
            <v>1</v>
          </cell>
          <cell r="S1599" t="str">
            <v>21</v>
          </cell>
          <cell r="T1599" t="str">
            <v>052</v>
          </cell>
          <cell r="U1599" t="str">
            <v>0</v>
          </cell>
          <cell r="V1599" t="str">
            <v>HH ESB: SEVERANCE PACKAGE</v>
          </cell>
        </row>
        <row r="1600">
          <cell r="Q1600" t="str">
            <v>Non-exchange Revenue:  Transfers and Subsidies - Capital:  Allocations In-kind - Households:  Employee Social Benefits - Leave Gratuity</v>
          </cell>
          <cell r="R1600" t="str">
            <v>1</v>
          </cell>
          <cell r="S1600" t="str">
            <v>21</v>
          </cell>
          <cell r="T1600" t="str">
            <v>053</v>
          </cell>
          <cell r="U1600" t="str">
            <v>0</v>
          </cell>
          <cell r="V1600" t="str">
            <v>HH ESB: LEAVE GRATUITY</v>
          </cell>
        </row>
        <row r="1601">
          <cell r="Q1601" t="str">
            <v>Non-exchange Revenue:  Transfers and Subsidies - Capital:  Allocations In-kind - Households:  Social Security Payments</v>
          </cell>
          <cell r="R1601">
            <v>0</v>
          </cell>
          <cell r="V1601" t="str">
            <v>HH: SOCIAL SECURITY PAYMENTS</v>
          </cell>
        </row>
        <row r="1602">
          <cell r="Q1602" t="str">
            <v>Non-exchange Revenue:  Transfers and Subsidies - Capital:  Allocations In-kind - Households:  Social Security Payments - Payment of Social Security</v>
          </cell>
          <cell r="R1602" t="str">
            <v>1</v>
          </cell>
          <cell r="S1602" t="str">
            <v>21</v>
          </cell>
          <cell r="T1602" t="str">
            <v>054</v>
          </cell>
          <cell r="U1602" t="str">
            <v>0</v>
          </cell>
          <cell r="V1602" t="str">
            <v>HH SSP: PAYMENT OF SOCIAL SECURITY</v>
          </cell>
        </row>
        <row r="1603">
          <cell r="Q1603" t="str">
            <v>Non-exchange Revenue:  Transfers and Subsidies - Capital:  Allocations In-kind - Households:  Social Security Payments - Social Assistance</v>
          </cell>
          <cell r="R1603">
            <v>0</v>
          </cell>
          <cell r="V1603" t="str">
            <v>HH SSP: SOCIAL ASSISTANCE</v>
          </cell>
        </row>
        <row r="1604">
          <cell r="Q1604" t="str">
            <v>Non-exchange Revenue:  Transfers and Subsidies - Capital:  Allocations In-kind - Households:  Social Security Payments - Social Assistance:  Care Dependency</v>
          </cell>
          <cell r="R1604" t="str">
            <v>1</v>
          </cell>
          <cell r="S1604" t="str">
            <v>21</v>
          </cell>
          <cell r="T1604" t="str">
            <v>055</v>
          </cell>
          <cell r="U1604" t="str">
            <v>0</v>
          </cell>
          <cell r="V1604" t="str">
            <v>HH SSP SOC ASS: CARE DEPENDENCY</v>
          </cell>
        </row>
        <row r="1605">
          <cell r="Q1605" t="str">
            <v>Non-exchange Revenue:  Transfers and Subsidies - Capital:  Allocations In-kind - Households:  Social Security Payments - Social Assistance:  Child Supp Grant</v>
          </cell>
          <cell r="R1605" t="str">
            <v>1</v>
          </cell>
          <cell r="S1605" t="str">
            <v>21</v>
          </cell>
          <cell r="T1605" t="str">
            <v>056</v>
          </cell>
          <cell r="U1605" t="str">
            <v>0</v>
          </cell>
          <cell r="V1605" t="str">
            <v>HH SSP SOC ASS: CHILD SUPP GRANT</v>
          </cell>
        </row>
        <row r="1606">
          <cell r="Q1606" t="str">
            <v>Non-exchange Revenue:  Transfers and Subsidies - Capital:  Allocations In-kind - Households:  Social Security Payments - Social Assistance:  Clothing Provided</v>
          </cell>
          <cell r="R1606" t="str">
            <v>1</v>
          </cell>
          <cell r="S1606" t="str">
            <v>21</v>
          </cell>
          <cell r="T1606" t="str">
            <v>057</v>
          </cell>
          <cell r="U1606" t="str">
            <v>0</v>
          </cell>
          <cell r="V1606" t="str">
            <v>HH SSP SOC ASS: CLOTHING PROVIDED</v>
          </cell>
        </row>
        <row r="1607">
          <cell r="Q1607" t="str">
            <v>Non-exchange Revenue:  Transfers and Subsidies - Capital:  Allocations In-kind - Households:  Social Security Payments - Social Assistance:  Disability Grant</v>
          </cell>
          <cell r="R1607" t="str">
            <v>1</v>
          </cell>
          <cell r="S1607" t="str">
            <v>21</v>
          </cell>
          <cell r="T1607" t="str">
            <v>058</v>
          </cell>
          <cell r="U1607" t="str">
            <v>0</v>
          </cell>
          <cell r="V1607" t="str">
            <v>HH SSP SOC ASS: DISABILITY GRANT</v>
          </cell>
        </row>
        <row r="1608">
          <cell r="Q1608" t="str">
            <v>Non-exchange Revenue:  Transfers and Subsidies - Capital:  Allocations In-kind - Households:  Social Security Payments - Social Assistance:  Ex Servicemen</v>
          </cell>
          <cell r="R1608" t="str">
            <v>1</v>
          </cell>
          <cell r="S1608" t="str">
            <v>21</v>
          </cell>
          <cell r="T1608" t="str">
            <v>059</v>
          </cell>
          <cell r="U1608" t="str">
            <v>0</v>
          </cell>
          <cell r="V1608" t="str">
            <v>HH SSP SOC ASS: EX SERVICEMEN</v>
          </cell>
        </row>
        <row r="1609">
          <cell r="Q1609" t="str">
            <v>Non-exchange Revenue:  Transfers and Subsidies - Capital:  Allocations In-kind - Households:  Social Security Payments - Social Assistance:  Excursions Place of Safety</v>
          </cell>
          <cell r="R1609" t="str">
            <v>1</v>
          </cell>
          <cell r="S1609" t="str">
            <v>21</v>
          </cell>
          <cell r="T1609" t="str">
            <v>060</v>
          </cell>
          <cell r="U1609" t="str">
            <v>0</v>
          </cell>
          <cell r="V1609" t="str">
            <v>HH SSP SOC ASS: EXCURSIONS PLACE OF SAFE</v>
          </cell>
        </row>
        <row r="1610">
          <cell r="Q1610" t="str">
            <v>Non-exchange Revenue:  Transfers and Subsidies - Capital:  Allocations In-kind - Households:  Social Security Payments - Social Assistance:  Foster Care Grant</v>
          </cell>
          <cell r="R1610" t="str">
            <v>1</v>
          </cell>
          <cell r="S1610" t="str">
            <v>21</v>
          </cell>
          <cell r="T1610" t="str">
            <v>061</v>
          </cell>
          <cell r="U1610" t="str">
            <v>0</v>
          </cell>
          <cell r="V1610" t="str">
            <v>HH SSP SOC ASS: FOSTER CARE GRANT</v>
          </cell>
        </row>
        <row r="1611">
          <cell r="Q1611" t="str">
            <v>Non-exchange Revenue:  Transfers and Subsidies - Capital:  Allocations In-kind - Households:  Social Security Payments - Social Assistance:  Grant In Aid</v>
          </cell>
          <cell r="R1611" t="str">
            <v>1</v>
          </cell>
          <cell r="S1611" t="str">
            <v>21</v>
          </cell>
          <cell r="T1611" t="str">
            <v>062</v>
          </cell>
          <cell r="U1611" t="str">
            <v>0</v>
          </cell>
          <cell r="V1611" t="str">
            <v>HH SSP SOC ASS: GRANT IN AID</v>
          </cell>
        </row>
        <row r="1612">
          <cell r="Q1612" t="str">
            <v>Non-exchange Revenue:  Transfers and Subsidies - Capital:  Allocations In-kind - Households:  Social Security Payments - Social Assistance:  Old Age Grant</v>
          </cell>
          <cell r="R1612" t="str">
            <v>1</v>
          </cell>
          <cell r="S1612" t="str">
            <v>21</v>
          </cell>
          <cell r="T1612" t="str">
            <v>063</v>
          </cell>
          <cell r="U1612" t="str">
            <v>0</v>
          </cell>
          <cell r="V1612" t="str">
            <v>HH SSP SOC ASS: OLD AGE GRANT</v>
          </cell>
        </row>
        <row r="1613">
          <cell r="Q1613" t="str">
            <v>Non-exchange Revenue:  Transfers and Subsidies - Capital:  Allocations In-kind - Households:  Social Security Payments - Social Assistance:  Poverty Relief</v>
          </cell>
          <cell r="R1613" t="str">
            <v>1</v>
          </cell>
          <cell r="S1613" t="str">
            <v>21</v>
          </cell>
          <cell r="T1613" t="str">
            <v>064</v>
          </cell>
          <cell r="U1613" t="str">
            <v>0</v>
          </cell>
          <cell r="V1613" t="str">
            <v>HH SSP SOC ASS: POVERTY RELIEF</v>
          </cell>
        </row>
        <row r="1614">
          <cell r="Q1614" t="str">
            <v>Non-exchange Revenue:  Transfers and Subsidies - Capital:  Allocations In-kind - Households:  Other Transfers (Cash)</v>
          </cell>
          <cell r="R1614">
            <v>0</v>
          </cell>
          <cell r="V1614" t="str">
            <v>HH: OTHER TRANSFERS (CASH)</v>
          </cell>
        </row>
        <row r="1615">
          <cell r="Q1615" t="str">
            <v>Non-exchange Revenue:  Transfers and Subsidies - Capital:  Allocations In-kind - Households:  Other Transfers (Cash) - Taxi Recapitalisation</v>
          </cell>
          <cell r="R1615" t="str">
            <v>1</v>
          </cell>
          <cell r="S1615" t="str">
            <v>21</v>
          </cell>
          <cell r="T1615" t="str">
            <v>065</v>
          </cell>
          <cell r="U1615" t="str">
            <v>0</v>
          </cell>
          <cell r="V1615" t="str">
            <v>HH OTH TRANS: TAXI RECAPITALISATION</v>
          </cell>
        </row>
        <row r="1616">
          <cell r="Q1616" t="str">
            <v>Non-exchange Revenue:  Transfers and Subsidies - Capital:  Allocations In-kind - Households:  Other Transfers (Cash) - Farmer Support Households (Cash)</v>
          </cell>
          <cell r="R1616" t="str">
            <v>1</v>
          </cell>
          <cell r="S1616" t="str">
            <v>21</v>
          </cell>
          <cell r="T1616" t="str">
            <v>066</v>
          </cell>
          <cell r="U1616" t="str">
            <v>0</v>
          </cell>
          <cell r="V1616" t="str">
            <v>HH OTH TRANS: FARMER SUPPORT HOUSEHOLDS</v>
          </cell>
        </row>
        <row r="1617">
          <cell r="Q1617" t="str">
            <v xml:space="preserve">Non-exchange Revenue:  Transfers and Subsidies - Capital:  Allocations In-kind - Households:  Other Transfers (Cash) - Other (National Housing Programme) </v>
          </cell>
          <cell r="R1617">
            <v>0</v>
          </cell>
          <cell r="V1617" t="str">
            <v xml:space="preserve">HH OTH TRANS: NAT HOUSING PROGRAMME </v>
          </cell>
        </row>
        <row r="1618">
          <cell r="Q1618" t="str">
            <v xml:space="preserve">Non-exchange Revenue:  Transfers and Subsidies - Capital:  Allocations In-kind - Households:  Other Transfers (Cash) - Other (National Housing Programme):  Housing Support </v>
          </cell>
          <cell r="R1618">
            <v>0</v>
          </cell>
          <cell r="V1618" t="str">
            <v>HH OTH TRANS: NAT HOUS PRG HOUSING SUPP</v>
          </cell>
        </row>
        <row r="1619">
          <cell r="Q1619" t="str">
            <v>Non-exchange Revenue:  Transfers and Subsidies - Capital:  Allocations In-kind - Households:  Other Transfers (Cash) - Other (National Housing Programme):  Housing Support - Consolidation Support (Housing)</v>
          </cell>
          <cell r="R1619" t="str">
            <v>1</v>
          </cell>
          <cell r="S1619" t="str">
            <v>21</v>
          </cell>
          <cell r="T1619" t="str">
            <v>067</v>
          </cell>
          <cell r="U1619" t="str">
            <v>0</v>
          </cell>
          <cell r="V1619" t="str">
            <v>HH OTH TRANS: HOUSING - CONSOL SUPPORT</v>
          </cell>
        </row>
        <row r="1620">
          <cell r="Q1620" t="str">
            <v>Non-exchange Revenue:  Transfers and Subsidies - Capital:  Allocations In-kind - Households:  Other Transfers (Cash) - Other (National Housing Programme):  Housing Support - Emergency Housing Assistance</v>
          </cell>
          <cell r="R1620" t="str">
            <v>1</v>
          </cell>
          <cell r="S1620" t="str">
            <v>21</v>
          </cell>
          <cell r="T1620" t="str">
            <v>068</v>
          </cell>
          <cell r="U1620" t="str">
            <v>0</v>
          </cell>
          <cell r="V1620" t="str">
            <v>HH OTH TRANS: HOUSING - EMER HOUSING ASS</v>
          </cell>
        </row>
        <row r="1621">
          <cell r="Q1621" t="str">
            <v>Non-exchange Revenue:  Transfers and Subsidies - Capital:  Allocations In-kind - Households:  Other Transfers (Cash) - Other (National Housing Programme):  Housing Support - Individual Support (Housing)</v>
          </cell>
          <cell r="R1621" t="str">
            <v>1</v>
          </cell>
          <cell r="S1621" t="str">
            <v>21</v>
          </cell>
          <cell r="T1621" t="str">
            <v>069</v>
          </cell>
          <cell r="U1621" t="str">
            <v>0</v>
          </cell>
          <cell r="V1621" t="str">
            <v>HH OTH TRANS: HOUSING - INDIVIDUAL SUPP</v>
          </cell>
        </row>
        <row r="1622">
          <cell r="Q1622" t="str">
            <v>Non-exchange Revenue:  Transfers and Subsidies - Capital:  Allocations In-kind - Households:  Other Transfers (Cash) - Other (National Housing Programme):  Housing Support - Institutional Support (Housing)</v>
          </cell>
          <cell r="R1622" t="str">
            <v>1</v>
          </cell>
          <cell r="S1622" t="str">
            <v>21</v>
          </cell>
          <cell r="T1622" t="str">
            <v>070</v>
          </cell>
          <cell r="U1622" t="str">
            <v>0</v>
          </cell>
          <cell r="V1622" t="str">
            <v>HH OTH TRANS: HOUSING - INSTITUTION SUPP</v>
          </cell>
        </row>
        <row r="1623">
          <cell r="Q1623" t="str">
            <v>Non-exchange Revenue:  Transfers and Subsidies - Capital:  Allocations In-kind - Households:  Other Transfers (Cash) - Other (National Housing Programme):  Housing Support - Peoples Housing Process (Housing)</v>
          </cell>
          <cell r="R1623" t="str">
            <v>1</v>
          </cell>
          <cell r="S1623" t="str">
            <v>21</v>
          </cell>
          <cell r="T1623" t="str">
            <v>071</v>
          </cell>
          <cell r="U1623" t="str">
            <v>0</v>
          </cell>
          <cell r="V1623" t="str">
            <v>HH OTH TRANS: HOUSING - PEOPLE HOUS PROC</v>
          </cell>
        </row>
        <row r="1624">
          <cell r="Q1624" t="str">
            <v>Non-exchange Revenue:  Transfers and Subsidies - Capital:  Allocations In-kind - Households:  Other Transfers (Cash) - Other (National Housing Programme):  Housing Support - Phasing Out Programme (Housing)</v>
          </cell>
          <cell r="R1624" t="str">
            <v>1</v>
          </cell>
          <cell r="S1624" t="str">
            <v>21</v>
          </cell>
          <cell r="T1624" t="str">
            <v>072</v>
          </cell>
          <cell r="U1624" t="str">
            <v>0</v>
          </cell>
          <cell r="V1624" t="str">
            <v>HH OTH TRANS: HOUSING - PHAS OUT PROGRAM</v>
          </cell>
        </row>
        <row r="1625">
          <cell r="Q1625" t="str">
            <v>Non-exchange Revenue:  Transfers and Subsidies - Capital:  Allocations In-kind - Households:  Other Transfers (Cash) - Other (National Housing Programme):  Housing Support - Project Linked Support (Housing)</v>
          </cell>
          <cell r="R1625" t="str">
            <v>1</v>
          </cell>
          <cell r="S1625" t="str">
            <v>21</v>
          </cell>
          <cell r="T1625" t="str">
            <v>073</v>
          </cell>
          <cell r="U1625" t="str">
            <v>0</v>
          </cell>
          <cell r="V1625" t="str">
            <v>HH OTH TRANS: HOUSING - PROJ LINKED SUPP</v>
          </cell>
        </row>
        <row r="1626">
          <cell r="Q1626" t="str">
            <v>Non-exchange Revenue:  Transfers and Subsidies - Capital:  Allocations In-kind - Households:  Other Transfers (Cash) - Other (National Housing Programme):  Housing Support - Relocation Ass Support (Housing)</v>
          </cell>
          <cell r="R1626" t="str">
            <v>1</v>
          </cell>
          <cell r="S1626" t="str">
            <v>21</v>
          </cell>
          <cell r="T1626" t="str">
            <v>074</v>
          </cell>
          <cell r="U1626" t="str">
            <v>0</v>
          </cell>
          <cell r="V1626" t="str">
            <v>HH OTH TRANS: HOUSING - RELOCAT ASS SUPP</v>
          </cell>
        </row>
        <row r="1627">
          <cell r="Q1627" t="str">
            <v>Non-exchange Revenue:  Transfers and Subsidies - Capital:  Allocations In-kind - Households:  Other Transfers (Cash) - Other (National Housing Programme):  Housing Support - Rural Support Informal Land (Housing)</v>
          </cell>
          <cell r="R1627" t="str">
            <v>1</v>
          </cell>
          <cell r="S1627" t="str">
            <v>21</v>
          </cell>
          <cell r="T1627" t="str">
            <v>075</v>
          </cell>
          <cell r="U1627" t="str">
            <v>0</v>
          </cell>
          <cell r="V1627" t="str">
            <v>HH OTH TRANS: HOUSING - RUR SUP INFR LND</v>
          </cell>
        </row>
        <row r="1628">
          <cell r="Q1628" t="str">
            <v>Non-exchange Revenue:  Transfers and Subsidies - Capital:  Allocations In-kind - Households:  Other Transfers (Cash) - Other (National Housing Programme):  Housing Support - Upgrading of Informal Settlement</v>
          </cell>
          <cell r="R1628" t="str">
            <v>1</v>
          </cell>
          <cell r="S1628" t="str">
            <v>21</v>
          </cell>
          <cell r="T1628" t="str">
            <v>076</v>
          </cell>
          <cell r="U1628" t="str">
            <v>0</v>
          </cell>
          <cell r="V1628" t="str">
            <v>HH OTH TRANS: HOUSING - UPGRD INFR SETTL</v>
          </cell>
        </row>
        <row r="1629">
          <cell r="Q1629" t="str">
            <v>Non-exchange Revenue:  Transfers and Subsidies - Capital:  Allocations In-kind - Households:  Other Transfers (Cash) - Other (National Housing Programme):  Discount Benefit Scheme (Housing</v>
          </cell>
          <cell r="R1629" t="str">
            <v>1</v>
          </cell>
          <cell r="S1629" t="str">
            <v>21</v>
          </cell>
          <cell r="T1629" t="str">
            <v>077</v>
          </cell>
          <cell r="U1629" t="str">
            <v>0</v>
          </cell>
          <cell r="V1629" t="str">
            <v>HH OTH TRANS: HOUSING - DISC BENEFIT SCH</v>
          </cell>
        </row>
        <row r="1630">
          <cell r="Q1630" t="str">
            <v>Non-exchange Revenue:  Transfers and Subsidies - Capital:  Allocations In-kind - Households:  Other Transfers (Cash) - Human Settlement Re-development Programme</v>
          </cell>
          <cell r="R1630" t="str">
            <v>1</v>
          </cell>
          <cell r="S1630" t="str">
            <v>21</v>
          </cell>
          <cell r="T1630" t="str">
            <v>078</v>
          </cell>
          <cell r="U1630" t="str">
            <v>0</v>
          </cell>
          <cell r="V1630" t="str">
            <v>HH OTH TRANS: HOUSING - HMN SET RE-D PRG</v>
          </cell>
        </row>
        <row r="1631">
          <cell r="Q1631" t="str">
            <v>Non-exchange Revenue:  Transfers and Subsidies - Capital:  Allocations In-kind - Households:  Other Transfers (Cash) - Pocket Money Households (Cash)</v>
          </cell>
          <cell r="R1631" t="str">
            <v>1</v>
          </cell>
          <cell r="S1631" t="str">
            <v>21</v>
          </cell>
          <cell r="T1631" t="str">
            <v>079</v>
          </cell>
          <cell r="U1631" t="str">
            <v>0</v>
          </cell>
          <cell r="V1631" t="str">
            <v>HH OTH TRANS: HOUSING - POCKET MONEY HH</v>
          </cell>
        </row>
        <row r="1632">
          <cell r="Q1632" t="str">
            <v>Non-exchange Revenue:  Transfers and Subsidies - Capital:  Allocations In-kind - National Government</v>
          </cell>
          <cell r="R1632">
            <v>0</v>
          </cell>
          <cell r="V1632" t="str">
            <v>T&amp;S CAP: ALL IN-KIND NATIONAL GOVERNMENT</v>
          </cell>
        </row>
        <row r="1633">
          <cell r="Q1633" t="str">
            <v>Non-exchange Revenue:  Transfers and Subsidies - Capital:  Allocations In-kind -  National Government:  Integrated National Electrification Programme  [Schedule 6B]</v>
          </cell>
          <cell r="R1633" t="str">
            <v>1</v>
          </cell>
          <cell r="S1633" t="str">
            <v>21</v>
          </cell>
          <cell r="T1633" t="str">
            <v>100</v>
          </cell>
          <cell r="U1633" t="str">
            <v>0</v>
          </cell>
          <cell r="V1633" t="str">
            <v>N-GOV: INTEGRATED NAT ELECT PROGR SCH 6B</v>
          </cell>
        </row>
        <row r="1634">
          <cell r="Q1634" t="str">
            <v>Non-exchange Revenue:  Transfers and Subsidies - Capital:  Allocations In-kind -  National Government:  Neighbourhood Development Partnership Grant  [Schedule 6B]</v>
          </cell>
          <cell r="R1634" t="str">
            <v>1</v>
          </cell>
          <cell r="S1634" t="str">
            <v>21</v>
          </cell>
          <cell r="T1634" t="str">
            <v>101</v>
          </cell>
          <cell r="U1634" t="str">
            <v>0</v>
          </cell>
          <cell r="V1634" t="str">
            <v>N-GOV: NEIGHBOURH DEV P/SHIP GRT SCH 6B</v>
          </cell>
        </row>
        <row r="1635">
          <cell r="Q1635" t="str">
            <v>Non-exchange Revenue:  Transfers and Subsidies - Capital:  Allocations In-kind -  National Government:  Regional Bulk Infrastructure Grant  [Schedule 6B]</v>
          </cell>
          <cell r="R1635" t="str">
            <v>1</v>
          </cell>
          <cell r="S1635" t="str">
            <v>21</v>
          </cell>
          <cell r="T1635" t="str">
            <v>102</v>
          </cell>
          <cell r="U1635" t="str">
            <v>0</v>
          </cell>
          <cell r="V1635" t="str">
            <v>N-GOV: REGION BULK INFRA GRT SCHEDULE 6B</v>
          </cell>
        </row>
        <row r="1636">
          <cell r="Q1636" t="str">
            <v>Non-exchange Revenue:  Transfers and Subsidies - Capital:  Allocations In-kind -  National Government:  Municipal Infrastructure Grant</v>
          </cell>
          <cell r="R1636" t="str">
            <v>1</v>
          </cell>
          <cell r="S1636" t="str">
            <v>21</v>
          </cell>
          <cell r="T1636" t="str">
            <v>103</v>
          </cell>
          <cell r="U1636" t="str">
            <v>0</v>
          </cell>
          <cell r="V1636" t="str">
            <v>N-GOV: MUNICIPAL INFRASTRUCTURE GRANT</v>
          </cell>
        </row>
        <row r="1637">
          <cell r="Q1637" t="str">
            <v>Non-exchange Revenue:  Transfers and Subsidies - Capital:  Allocations In-kind -  National Government:  Urban Settlements Development Grant</v>
          </cell>
          <cell r="R1637" t="str">
            <v>1</v>
          </cell>
          <cell r="S1637" t="str">
            <v>21</v>
          </cell>
          <cell r="T1637" t="str">
            <v>104</v>
          </cell>
          <cell r="U1637" t="str">
            <v>0</v>
          </cell>
          <cell r="V1637" t="str">
            <v>N-GOV: URBAN SETTLEMENTS DEVELOP GRANT</v>
          </cell>
        </row>
        <row r="1638">
          <cell r="Q1638" t="str">
            <v>Non-exchange Revenue:  Transfers and Subsidies - Capital:  Allocations In-kind -  National Government:  Rural Household Infrastructure Grant</v>
          </cell>
          <cell r="R1638" t="str">
            <v>1</v>
          </cell>
          <cell r="S1638" t="str">
            <v>21</v>
          </cell>
          <cell r="T1638" t="str">
            <v>105</v>
          </cell>
          <cell r="U1638" t="str">
            <v>0</v>
          </cell>
          <cell r="V1638" t="str">
            <v>N-GOV: RURAL HOUSEHOLD INFRASTR GRANT</v>
          </cell>
        </row>
        <row r="1639">
          <cell r="Q1639" t="str">
            <v>Non-exchange Revenue:  Transfers and Subsidies - Capital:  Allocations In-kind -  National Government:  Municipal Water Infrastructure Grant</v>
          </cell>
          <cell r="R1639" t="str">
            <v>1</v>
          </cell>
          <cell r="S1639" t="str">
            <v>21</v>
          </cell>
          <cell r="T1639" t="str">
            <v>106</v>
          </cell>
          <cell r="U1639" t="str">
            <v>0</v>
          </cell>
          <cell r="V1639" t="str">
            <v>N-GOV: MUNICIPAL WATER INFRASTR GRANT</v>
          </cell>
        </row>
        <row r="1640">
          <cell r="Q1640" t="str">
            <v>Non-exchange Revenue:  Transfers and Subsidies - Capital:  Allocations In-kind - Non Profit Institutions</v>
          </cell>
          <cell r="R1640">
            <v>0</v>
          </cell>
          <cell r="V1640" t="str">
            <v>T&amp;S CAP: ALL IN-KIND NON-PROFIT INSTITU</v>
          </cell>
        </row>
        <row r="1641">
          <cell r="Q1641" t="str">
            <v>Non-exchange Revenue:  Transfers and Subsidies - Capital:  Allocations In-kind - Non Profit Institutions:  Buyisa-E-Bag</v>
          </cell>
          <cell r="R1641" t="str">
            <v>1</v>
          </cell>
          <cell r="S1641" t="str">
            <v>21</v>
          </cell>
          <cell r="T1641" t="str">
            <v>250</v>
          </cell>
          <cell r="U1641" t="str">
            <v>0</v>
          </cell>
          <cell r="V1641" t="str">
            <v>NON-PROF: BUYISA-E-BAG</v>
          </cell>
        </row>
        <row r="1642">
          <cell r="Q1642" t="str">
            <v>Non-exchange Revenue:  Transfers and Subsidies - Capital:  Allocations In-kind - Non Profit Institutions:  Cape Town Civilian Blind Society</v>
          </cell>
          <cell r="R1642" t="str">
            <v>1</v>
          </cell>
          <cell r="S1642" t="str">
            <v>21</v>
          </cell>
          <cell r="T1642" t="str">
            <v>251</v>
          </cell>
          <cell r="U1642" t="str">
            <v>0</v>
          </cell>
          <cell r="V1642" t="str">
            <v>NON-PROF: CAPE TOWN CIVILIAN BLIND SOCI</v>
          </cell>
        </row>
        <row r="1643">
          <cell r="Q1643" t="str">
            <v>Non-exchange Revenue:  Transfers and Subsidies - Capital:  Allocations In-kind - Non Profit Institutions:  Centre for African Renaissance Studies (CARS)</v>
          </cell>
          <cell r="R1643" t="str">
            <v>1</v>
          </cell>
          <cell r="S1643" t="str">
            <v>21</v>
          </cell>
          <cell r="T1643" t="str">
            <v>252</v>
          </cell>
          <cell r="U1643" t="str">
            <v>0</v>
          </cell>
          <cell r="V1643" t="str">
            <v>NON-PROF: CENTRE AFRICAN RENAIS STUDIES</v>
          </cell>
        </row>
        <row r="1644">
          <cell r="Q1644" t="str">
            <v>Non-exchange Revenue:  Transfers and Subsidies - Capital:  Allocations In-kind - Non Profit Institutions:  Clerical Assist (Pole Parties)</v>
          </cell>
          <cell r="R1644" t="str">
            <v>1</v>
          </cell>
          <cell r="S1644" t="str">
            <v>21</v>
          </cell>
          <cell r="T1644" t="str">
            <v>253</v>
          </cell>
          <cell r="U1644" t="str">
            <v>0</v>
          </cell>
          <cell r="V1644" t="str">
            <v>NON-PROF: CLERICAL ASSIST (POLE PARTIES)</v>
          </cell>
        </row>
        <row r="1645">
          <cell r="Q1645" t="str">
            <v>Non-exchange Revenue:  Transfers and Subsidies - Capital:  Allocations In-kind - Non Profit Institutions:  Constituency Allowance (Pole Parties)</v>
          </cell>
          <cell r="R1645" t="str">
            <v>1</v>
          </cell>
          <cell r="S1645" t="str">
            <v>21</v>
          </cell>
          <cell r="T1645" t="str">
            <v>254</v>
          </cell>
          <cell r="U1645" t="str">
            <v>0</v>
          </cell>
          <cell r="V1645" t="str">
            <v>NON-PROF: CONSTIT ALLOW (POLE PARTIES)</v>
          </cell>
        </row>
        <row r="1646">
          <cell r="Q1646" t="str">
            <v>Non-exchange Revenue:  Transfers and Subsidies - Capital:  Allocations In-kind - Non Profit Institutions:  International Conservation Union</v>
          </cell>
          <cell r="R1646" t="str">
            <v>1</v>
          </cell>
          <cell r="S1646" t="str">
            <v>21</v>
          </cell>
          <cell r="T1646" t="str">
            <v>255</v>
          </cell>
          <cell r="U1646" t="str">
            <v>0</v>
          </cell>
          <cell r="V1646" t="str">
            <v>NON-PROF: INTERNATIONAL CONSERVAT UNION</v>
          </cell>
        </row>
        <row r="1647">
          <cell r="Q1647" t="str">
            <v>Non-exchange Revenue:  Transfers and Subsidies - Capital:  Allocations In-kind - Non Profit Institutions:  Johannesburg Society to Help Civilian Blind</v>
          </cell>
          <cell r="R1647" t="str">
            <v>1</v>
          </cell>
          <cell r="S1647" t="str">
            <v>21</v>
          </cell>
          <cell r="T1647" t="str">
            <v>256</v>
          </cell>
          <cell r="U1647" t="str">
            <v>0</v>
          </cell>
          <cell r="V1647" t="str">
            <v>NON-PROF: JHB SOC TO HELP CIVILIAN BLIND</v>
          </cell>
        </row>
        <row r="1648">
          <cell r="Q1648" t="str">
            <v>Non-exchange Revenue:  Transfers and Subsidies - Capital:  Allocations In-kind - Non Profit Institutions:  National Indian Blind Society</v>
          </cell>
          <cell r="R1648" t="str">
            <v>1</v>
          </cell>
          <cell r="S1648" t="str">
            <v>21</v>
          </cell>
          <cell r="T1648" t="str">
            <v>257</v>
          </cell>
          <cell r="U1648" t="str">
            <v>0</v>
          </cell>
          <cell r="V1648" t="str">
            <v>NON-PROF: NATIONAL INDIAN BLIND SOCIETY</v>
          </cell>
        </row>
        <row r="1649">
          <cell r="Q1649" t="str">
            <v>Non-exchange Revenue:  Transfers and Subsidies - Capital:  Allocations In-kind - Non Profit Institutions:  National Society for the Blind</v>
          </cell>
          <cell r="R1649" t="str">
            <v>1</v>
          </cell>
          <cell r="S1649" t="str">
            <v>21</v>
          </cell>
          <cell r="T1649" t="str">
            <v>258</v>
          </cell>
          <cell r="U1649" t="str">
            <v>0</v>
          </cell>
          <cell r="V1649" t="str">
            <v>NON-PROF: NATIONAL SOCIETY FOR THE BLIND</v>
          </cell>
        </row>
        <row r="1650">
          <cell r="Q1650" t="str">
            <v>Non-exchange Revenue:  Transfers and Subsidies - Capital:  Allocations In-kind - Non Profit Institutions:  National Business Trust</v>
          </cell>
          <cell r="R1650" t="str">
            <v>1</v>
          </cell>
          <cell r="S1650" t="str">
            <v>21</v>
          </cell>
          <cell r="T1650" t="str">
            <v>259</v>
          </cell>
          <cell r="U1650" t="str">
            <v>0</v>
          </cell>
          <cell r="V1650" t="str">
            <v>NON-PROF: NATIONAL BUSINESS TRUST</v>
          </cell>
        </row>
        <row r="1651">
          <cell r="Q1651" t="str">
            <v>Non-exchange Revenue:  Transfers and Subsidies - Capital:  Allocations In-kind - Non Profit Institutions:  National Council Blind Subs</v>
          </cell>
          <cell r="R1651" t="str">
            <v>1</v>
          </cell>
          <cell r="S1651" t="str">
            <v>21</v>
          </cell>
          <cell r="T1651" t="str">
            <v>260</v>
          </cell>
          <cell r="U1651" t="str">
            <v>0</v>
          </cell>
          <cell r="V1651" t="str">
            <v>NON-PROF: NATIONAL COUNCIL BLIND SUBS</v>
          </cell>
        </row>
        <row r="1652">
          <cell r="Q1652" t="str">
            <v>Non-exchange Revenue:  Transfers and Subsidies - Capital:  Allocations In-kind - Non Profit Institutions:  National Council Deaf Subs</v>
          </cell>
          <cell r="R1652" t="str">
            <v>1</v>
          </cell>
          <cell r="S1652" t="str">
            <v>21</v>
          </cell>
          <cell r="T1652" t="str">
            <v>261</v>
          </cell>
          <cell r="U1652" t="str">
            <v>0</v>
          </cell>
          <cell r="V1652" t="str">
            <v>NON-PROF: NATIONAL COUNCIL DEAF SUBS</v>
          </cell>
        </row>
        <row r="1653">
          <cell r="Q1653" t="str">
            <v>Non-exchange Revenue:  Transfers and Subsidies - Capital:  Allocations In-kind - Non Profit Institutions:  National Council Physical Disability</v>
          </cell>
          <cell r="R1653" t="str">
            <v>1</v>
          </cell>
          <cell r="S1653" t="str">
            <v>21</v>
          </cell>
          <cell r="T1653" t="str">
            <v>262</v>
          </cell>
          <cell r="U1653" t="str">
            <v>0</v>
          </cell>
          <cell r="V1653" t="str">
            <v>NON-PROF: NAT COUNCIL PHYSIC DISABILITY</v>
          </cell>
        </row>
        <row r="1654">
          <cell r="Q1654" t="str">
            <v>Non-exchange Revenue:  Transfers and Subsidies - Capital:  Allocations In-kind - Non Profit Institutions:  National Off-Road Workshop</v>
          </cell>
          <cell r="R1654" t="str">
            <v>1</v>
          </cell>
          <cell r="S1654" t="str">
            <v>21</v>
          </cell>
          <cell r="T1654" t="str">
            <v>263</v>
          </cell>
          <cell r="U1654" t="str">
            <v>0</v>
          </cell>
          <cell r="V1654" t="str">
            <v>NON-PROF: NATIONAL OFF-ROAD WORKSHOP</v>
          </cell>
        </row>
        <row r="1655">
          <cell r="Q1655" t="str">
            <v>Non-exchange Revenue:  Transfers and Subsidies - Capital:  Allocations In-kind - Non Profit Institutions:  Other Non Profit Institutions</v>
          </cell>
          <cell r="R1655" t="str">
            <v>1</v>
          </cell>
          <cell r="S1655" t="str">
            <v>21</v>
          </cell>
          <cell r="T1655" t="str">
            <v>264</v>
          </cell>
          <cell r="U1655" t="str">
            <v>0</v>
          </cell>
          <cell r="V1655" t="str">
            <v>NON-PROF: OTHER NON-PROFIT INSTITUTIONS</v>
          </cell>
        </row>
        <row r="1656">
          <cell r="Q1656" t="str">
            <v>Non-exchange Revenue:  Transfers and Subsidies - Capital:  Allocations In-kind - Non Profit Institutions:  Political Parties</v>
          </cell>
          <cell r="R1656" t="str">
            <v>1</v>
          </cell>
          <cell r="S1656" t="str">
            <v>21</v>
          </cell>
          <cell r="T1656" t="str">
            <v>265</v>
          </cell>
          <cell r="U1656" t="str">
            <v>0</v>
          </cell>
          <cell r="V1656" t="str">
            <v>NON-PROF: POLITICAL PARTIES</v>
          </cell>
        </row>
        <row r="1657">
          <cell r="Q1657" t="str">
            <v>Non-exchange Revenue:  Transfers and Subsidies - Capital:  Allocations In-kind - Non Profit Institutions:  Pretoria Society for The Blind</v>
          </cell>
          <cell r="R1657" t="str">
            <v>1</v>
          </cell>
          <cell r="S1657" t="str">
            <v>21</v>
          </cell>
          <cell r="T1657" t="str">
            <v>266</v>
          </cell>
          <cell r="U1657" t="str">
            <v>0</v>
          </cell>
          <cell r="V1657" t="str">
            <v>NON-PROF: PRETORIA SOCIETY FOR THE BLIND</v>
          </cell>
        </row>
        <row r="1658">
          <cell r="Q1658" t="str">
            <v>Non-exchange Revenue:  Transfers and Subsidies - Capital:  Allocations In-kind - Non Profit Institutions:  South African National Tuberculosis Association (SANTA)</v>
          </cell>
          <cell r="R1658" t="str">
            <v>1</v>
          </cell>
          <cell r="S1658" t="str">
            <v>21</v>
          </cell>
          <cell r="T1658" t="str">
            <v>267</v>
          </cell>
          <cell r="U1658" t="str">
            <v>0</v>
          </cell>
          <cell r="V1658" t="str">
            <v>NON-PROF: NAT TUBERCULOSIS ASSOCIATION</v>
          </cell>
        </row>
        <row r="1659">
          <cell r="Q1659" t="str">
            <v>Non-exchange Revenue:  Transfers and Subsidies - Capital:  Allocations In-kind - Non Profit Institutions:  Services for the Blind and Visual Handicapped</v>
          </cell>
          <cell r="R1659" t="str">
            <v>1</v>
          </cell>
          <cell r="S1659" t="str">
            <v>21</v>
          </cell>
          <cell r="T1659" t="str">
            <v>268</v>
          </cell>
          <cell r="U1659" t="str">
            <v>0</v>
          </cell>
          <cell r="V1659" t="str">
            <v>NON-PROF: SERV - BLIND &amp; VISUAL HANDICAP</v>
          </cell>
        </row>
        <row r="1660">
          <cell r="Q1660" t="str">
            <v>Non-exchange Revenue:  Transfers and Subsidies - Capital:  Allocations In-kind - Non Profit Institutions:  South Africa Climate Action Network</v>
          </cell>
          <cell r="R1660" t="str">
            <v>1</v>
          </cell>
          <cell r="S1660" t="str">
            <v>21</v>
          </cell>
          <cell r="T1660" t="str">
            <v>269</v>
          </cell>
          <cell r="U1660" t="str">
            <v>0</v>
          </cell>
          <cell r="V1660" t="str">
            <v>NON-PROF: SA CLIMATE ACTION NETWORK</v>
          </cell>
        </row>
        <row r="1661">
          <cell r="Q1661" t="str">
            <v>Non-exchange Revenue:  Transfers and Subsidies - Capital:  Allocations In-kind - Non Profit Institutions:  Workshop and Home Blind Worcester</v>
          </cell>
          <cell r="R1661" t="str">
            <v>1</v>
          </cell>
          <cell r="S1661" t="str">
            <v>21</v>
          </cell>
          <cell r="T1661" t="str">
            <v>270</v>
          </cell>
          <cell r="U1661" t="str">
            <v>0</v>
          </cell>
          <cell r="V1661" t="str">
            <v>NON-PROF: W/SHOP &amp; HOME BLIND WORCESTER</v>
          </cell>
        </row>
        <row r="1662">
          <cell r="Q1662" t="str">
            <v>Non-exchange Revenue:  Transfers and Subsidies - Capital:  Allocations In-kind - Non Profit Institutions:  Work Centres for the Disabled</v>
          </cell>
          <cell r="R1662" t="str">
            <v>1</v>
          </cell>
          <cell r="S1662" t="str">
            <v>21</v>
          </cell>
          <cell r="T1662" t="str">
            <v>271</v>
          </cell>
          <cell r="U1662" t="str">
            <v>0</v>
          </cell>
          <cell r="V1662" t="str">
            <v>NON-PROF: WORK CENTRES FOR THE DISABLED</v>
          </cell>
        </row>
        <row r="1663">
          <cell r="Q1663" t="str">
            <v>Non-exchange Revenue:  Transfers and Subsidies - Capital:  Allocations In-kind - Non Profit Institutions:  Public Schools</v>
          </cell>
          <cell r="R1663">
            <v>0</v>
          </cell>
          <cell r="V1663" t="str">
            <v>T&amp;S CAP: ALL IN-KIND N-PROF PUB SCHOOLS</v>
          </cell>
        </row>
        <row r="1664">
          <cell r="Q1664" t="str">
            <v>Non-exchange Revenue:  Transfers and Subsidies - Capital:  Allocations In-kind - Non Profit Institutions:  Public Schools - Section 20 Schools</v>
          </cell>
          <cell r="R1664" t="str">
            <v>1</v>
          </cell>
          <cell r="S1664" t="str">
            <v>21</v>
          </cell>
          <cell r="T1664" t="str">
            <v>272</v>
          </cell>
          <cell r="U1664" t="str">
            <v>0</v>
          </cell>
          <cell r="V1664" t="str">
            <v>N-P PUB SCH: SECTION 20 SCHOOLS</v>
          </cell>
        </row>
        <row r="1665">
          <cell r="Q1665" t="str">
            <v>Non-exchange Revenue:  Transfers and Subsidies - Capital:  Allocations In-kind - Non Profit Institutions:  Public Schools - Section 21 Schools</v>
          </cell>
          <cell r="R1665">
            <v>0</v>
          </cell>
          <cell r="V1665" t="str">
            <v>T&amp;S CAP: ALL IN-KIND N-P PUB SCH SEC 21</v>
          </cell>
        </row>
        <row r="1666">
          <cell r="Q1666" t="str">
            <v>Non-exchange Revenue:  Transfers and Subsidies - Capital:  Allocations In-kind - Non Profit Institutions:  Public Schools - Section 21 Schools - Learning, Training Support Material</v>
          </cell>
          <cell r="R1666" t="str">
            <v>1</v>
          </cell>
          <cell r="S1666" t="str">
            <v>21</v>
          </cell>
          <cell r="T1666" t="str">
            <v>273</v>
          </cell>
          <cell r="U1666" t="str">
            <v>0</v>
          </cell>
          <cell r="V1666" t="str">
            <v>N-P SEC 21 SCH: LEARNING TRAIN SUPP MAT</v>
          </cell>
        </row>
        <row r="1667">
          <cell r="Q1667" t="str">
            <v>Non-exchange Revenue:  Transfers and Subsidies - Capital:  Allocations In-kind - Non Profit Institutions:  Public Schools - Section 21 Schools - Utilities</v>
          </cell>
          <cell r="R1667" t="str">
            <v>1</v>
          </cell>
          <cell r="S1667" t="str">
            <v>21</v>
          </cell>
          <cell r="T1667" t="str">
            <v>274</v>
          </cell>
          <cell r="U1667" t="str">
            <v>0</v>
          </cell>
          <cell r="V1667" t="str">
            <v>N-P SEC 21 SCH: UTILITIES</v>
          </cell>
        </row>
        <row r="1668">
          <cell r="Q1668" t="str">
            <v>Non-exchange Revenue:  Transfers and Subsidies - Capital:  Allocations In-kind - Non Profit Institutions:  Public Schools - Section 21 Schools - Maintenance</v>
          </cell>
          <cell r="R1668" t="str">
            <v>1</v>
          </cell>
          <cell r="S1668" t="str">
            <v>21</v>
          </cell>
          <cell r="T1668" t="str">
            <v>275</v>
          </cell>
          <cell r="U1668" t="str">
            <v>0</v>
          </cell>
          <cell r="V1668" t="str">
            <v>N-P SEC 21 SCH: MAINTENANCE</v>
          </cell>
        </row>
        <row r="1669">
          <cell r="Q1669" t="str">
            <v>Non-exchange Revenue:  Transfers and Subsidies - Capital:  Allocations In-kind - Non Profit Institutions:  Public Schools - Section 21 Schools - Services Rendered</v>
          </cell>
          <cell r="R1669" t="str">
            <v>1</v>
          </cell>
          <cell r="S1669" t="str">
            <v>21</v>
          </cell>
          <cell r="T1669" t="str">
            <v>276</v>
          </cell>
          <cell r="U1669" t="str">
            <v>0</v>
          </cell>
          <cell r="V1669" t="str">
            <v>N-P SEC 21 SCH: SERVICES RENDERED</v>
          </cell>
        </row>
        <row r="1670">
          <cell r="Q1670" t="str">
            <v>Non-exchange Revenue:  Transfers and Subsidies - Capital:  Allocations In-kind - Non Profit Institutions:  Public Schools - Other Educational Institutions</v>
          </cell>
          <cell r="R1670">
            <v>0</v>
          </cell>
          <cell r="V1670" t="str">
            <v>T&amp;S CAP: ALL IN-KIND N-P PUB SCH OTHER</v>
          </cell>
        </row>
        <row r="1671">
          <cell r="Q1671" t="str">
            <v>Non-exchange Revenue:  Transfers and Subsidies - Capital:  Allocations In-kind - Non Profit Institutions:  Public Schools - School Support (Other Educational Institutions)</v>
          </cell>
          <cell r="R1671" t="str">
            <v>1</v>
          </cell>
          <cell r="S1671" t="str">
            <v>21</v>
          </cell>
          <cell r="T1671" t="str">
            <v>277</v>
          </cell>
          <cell r="U1671" t="str">
            <v>0</v>
          </cell>
          <cell r="V1671" t="str">
            <v>N-P UB SCH: SCHOOL SUPP (OTH EDUC INST)</v>
          </cell>
        </row>
        <row r="1672">
          <cell r="Q1672" t="str">
            <v>Non-exchange Revenue:  Transfers and Subsidies - Capital:  Allocations In-kind - Non Profit Institutions:  Engel House Art Collect: Pretoria</v>
          </cell>
          <cell r="R1672" t="str">
            <v>1</v>
          </cell>
          <cell r="S1672" t="str">
            <v>21</v>
          </cell>
          <cell r="T1672" t="str">
            <v>278</v>
          </cell>
          <cell r="U1672" t="str">
            <v>0</v>
          </cell>
          <cell r="V1672" t="str">
            <v>NON PROF: ENGEL HOUSE ART COLLECTION PTA</v>
          </cell>
        </row>
        <row r="1673">
          <cell r="Q1673" t="str">
            <v>Non-exchange Revenue:  Transfers and Subsidies - Capital:  Allocations In-kind - Non Profit Institutions:  Business Arts South Africa</v>
          </cell>
          <cell r="R1673" t="str">
            <v>1</v>
          </cell>
          <cell r="S1673" t="str">
            <v>21</v>
          </cell>
          <cell r="T1673" t="str">
            <v>279</v>
          </cell>
          <cell r="U1673" t="str">
            <v>0</v>
          </cell>
          <cell r="V1673" t="str">
            <v>NON PROF: BUSINESS ARTS SOUTH AFRICA</v>
          </cell>
        </row>
        <row r="1674">
          <cell r="Q1674" t="str">
            <v>Non-exchange Revenue:  Transfers and Subsidies - Capital:  Allocations In-kind - Non Profit Institutions:  Blind South Africa</v>
          </cell>
          <cell r="R1674" t="str">
            <v>1</v>
          </cell>
          <cell r="S1674" t="str">
            <v>21</v>
          </cell>
          <cell r="T1674" t="str">
            <v>280</v>
          </cell>
          <cell r="U1674" t="str">
            <v>0</v>
          </cell>
          <cell r="V1674" t="str">
            <v>NON PROF: BLIND SOUTH AFRICA</v>
          </cell>
        </row>
        <row r="1675">
          <cell r="Q1675" t="str">
            <v>Non-exchange Revenue:  Transfers and Subsidies - Capital:  Allocations In-kind - Non Profit Institutions:  South Africa Transplant Sports Association (SATSA)</v>
          </cell>
          <cell r="R1675" t="str">
            <v>1</v>
          </cell>
          <cell r="S1675" t="str">
            <v>21</v>
          </cell>
          <cell r="T1675" t="str">
            <v>281</v>
          </cell>
          <cell r="U1675" t="str">
            <v>0</v>
          </cell>
          <cell r="V1675" t="str">
            <v>NON PROF: SA TRANSPLANT SPORTS ASSOC</v>
          </cell>
        </row>
        <row r="1676">
          <cell r="Q1676" t="str">
            <v>Non-exchange Revenue:  Transfers and Subsidies - Capital:  Allocations In-kind - Private Enterprises</v>
          </cell>
          <cell r="R1676">
            <v>0</v>
          </cell>
          <cell r="V1676" t="str">
            <v>T&amp;S CAP: ALL IN-KIND PRIVATE ENTERPRISES</v>
          </cell>
        </row>
        <row r="1677">
          <cell r="Q1677" t="str">
            <v>Non-exchange Revenue:  Transfers and Subsidies - Capital:  Allocations In-kind - Private Enterprises:  Subsidies to Non-financial Private Enterprises</v>
          </cell>
          <cell r="R1677">
            <v>0</v>
          </cell>
          <cell r="V1677" t="str">
            <v>T&amp;S CAP: ALL IN-K PRIV ENT NON FIN SUBS</v>
          </cell>
        </row>
        <row r="1678">
          <cell r="Q1678" t="str">
            <v>Non-exchange Revenue:  Transfers and Subsidies - Capital:  Allocations In-kind - Private Enterprises:  Subsidies to Non-financial Private Enterprises - Product</v>
          </cell>
          <cell r="R1678" t="str">
            <v>1</v>
          </cell>
          <cell r="S1678" t="str">
            <v>21</v>
          </cell>
          <cell r="T1678" t="str">
            <v>300</v>
          </cell>
          <cell r="U1678" t="str">
            <v>0</v>
          </cell>
          <cell r="V1678" t="str">
            <v>PRIV ENT: SUBS N-FIN ENTPR - PRODUCT</v>
          </cell>
        </row>
        <row r="1679">
          <cell r="Q1679" t="str">
            <v>Non-exchange Revenue:  Transfers and Subsidies - Capital:  Allocations In-kind - Private Enterprises:  Subsidies to Non-financial Private Enterprises - Production</v>
          </cell>
          <cell r="R1679" t="str">
            <v>1</v>
          </cell>
          <cell r="S1679" t="str">
            <v>21</v>
          </cell>
          <cell r="T1679" t="str">
            <v>301</v>
          </cell>
          <cell r="U1679" t="str">
            <v>0</v>
          </cell>
          <cell r="V1679" t="str">
            <v>PRIV ENT: SUBS N-FIN ENTPR - PRODUCTION</v>
          </cell>
        </row>
        <row r="1680">
          <cell r="Q1680" t="str">
            <v>Non-exchange Revenue:  Transfers and Subsidies - Capital:  Allocations In-kind - Private Enterprises:  Subsidies to Financial Private Enterprises</v>
          </cell>
          <cell r="R1680">
            <v>0</v>
          </cell>
          <cell r="V1680" t="str">
            <v>T&amp;S CAP: ALL IN-K PRIV ENT FIN SUBS</v>
          </cell>
        </row>
        <row r="1681">
          <cell r="Q1681" t="str">
            <v>Non-exchange Revenue:  Transfers and Subsidies - Capital:  Allocations In-kind - Private Enterprises:  Subsidies to Financial Private Enterprises - Product</v>
          </cell>
          <cell r="R1681" t="str">
            <v>1</v>
          </cell>
          <cell r="S1681" t="str">
            <v>21</v>
          </cell>
          <cell r="T1681" t="str">
            <v>302</v>
          </cell>
          <cell r="U1681" t="str">
            <v>0</v>
          </cell>
          <cell r="V1681" t="str">
            <v>PRIV ENT: SUBS FIN ENTPR - PRODUCT</v>
          </cell>
        </row>
        <row r="1682">
          <cell r="Q1682" t="str">
            <v>Non-exchange Revenue:  Transfers and Subsidies - Capital:  Allocations In-kind - Private Enterprises:  Subsidies to Financial Private Enterprises - Production</v>
          </cell>
          <cell r="R1682" t="str">
            <v>1</v>
          </cell>
          <cell r="S1682" t="str">
            <v>21</v>
          </cell>
          <cell r="T1682" t="str">
            <v>303</v>
          </cell>
          <cell r="U1682" t="str">
            <v>0</v>
          </cell>
          <cell r="V1682" t="str">
            <v>PRIV ENT: SUBS FIN ENTPR - PRODUCTION</v>
          </cell>
        </row>
        <row r="1683">
          <cell r="Q1683" t="str">
            <v>Non-exchange Revenue:  Transfers and Subsidies - Capital:  Allocations In-kind - Private Enterprises:  Other Transfers Private Enterprises</v>
          </cell>
          <cell r="R1683">
            <v>0</v>
          </cell>
          <cell r="V1683" t="str">
            <v>T&amp;S CAP: ALL IN-K PRIV ENTR OTH TRF</v>
          </cell>
        </row>
        <row r="1684">
          <cell r="Q1684" t="str">
            <v>Non-exchange Revenue:  Transfers and Subsidies - Capital:  Allocations In-kind - Private Enterprises:  Other Transfers Private Enterprises:  Ditsela</v>
          </cell>
          <cell r="R1684" t="str">
            <v>1</v>
          </cell>
          <cell r="S1684" t="str">
            <v>21</v>
          </cell>
          <cell r="T1684" t="str">
            <v>304</v>
          </cell>
          <cell r="U1684" t="str">
            <v>0</v>
          </cell>
          <cell r="V1684" t="str">
            <v>PRIV ENT: OTH TRF -DITSELA</v>
          </cell>
        </row>
        <row r="1685">
          <cell r="Q1685" t="str">
            <v>Non-exchange Revenue:  Transfers and Subsidies - Capital:  Allocations In-kind - Private Enterprises:  Other Transfers Private Enterprises:  Mining Companies</v>
          </cell>
          <cell r="R1685" t="str">
            <v>1</v>
          </cell>
          <cell r="S1685" t="str">
            <v>21</v>
          </cell>
          <cell r="T1685" t="str">
            <v>305</v>
          </cell>
          <cell r="U1685" t="str">
            <v>0</v>
          </cell>
          <cell r="V1685" t="str">
            <v>PRIV ENT: OTH TRF -MINING COMPANIES</v>
          </cell>
        </row>
        <row r="1686">
          <cell r="Q1686" t="str">
            <v>Non-exchange Revenue:  Transfers and Subsidies - Capital:  Allocations In-kind - Private Enterprises:  Other Transfers Private Enterprises:  Non-Grid Households</v>
          </cell>
          <cell r="R1686" t="str">
            <v>1</v>
          </cell>
          <cell r="S1686" t="str">
            <v>21</v>
          </cell>
          <cell r="T1686" t="str">
            <v>306</v>
          </cell>
          <cell r="U1686" t="str">
            <v>0</v>
          </cell>
          <cell r="V1686" t="str">
            <v>PRIV ENT: OTH TRF -NON-GRID HOUSEHOLDS</v>
          </cell>
        </row>
        <row r="1687">
          <cell r="Q1687" t="str">
            <v>Non-exchange Revenue:  Transfers and Subsidies - Capital:  Allocations In-kind - Private Enterprises:  Other Transfers Private Enterprises:  Red Meat Industry Forum</v>
          </cell>
          <cell r="R1687" t="str">
            <v>1</v>
          </cell>
          <cell r="S1687" t="str">
            <v>21</v>
          </cell>
          <cell r="T1687" t="str">
            <v>307</v>
          </cell>
          <cell r="U1687" t="str">
            <v>0</v>
          </cell>
          <cell r="V1687" t="str">
            <v>PRIV ENT: OTH TRF -RED MEAT INDUST FORUM</v>
          </cell>
        </row>
        <row r="1688">
          <cell r="Q1688" t="str">
            <v>Non-exchange Revenue:  Transfers and Subsidies - Capital:  Allocations In-kind - Private Enterprises:  Other Transfers Private Enterprises:  Scholar Patrol Insurance</v>
          </cell>
          <cell r="R1688" t="str">
            <v>1</v>
          </cell>
          <cell r="S1688" t="str">
            <v>21</v>
          </cell>
          <cell r="T1688" t="str">
            <v>308</v>
          </cell>
          <cell r="U1688" t="str">
            <v>0</v>
          </cell>
          <cell r="V1688" t="str">
            <v>PRIV ENT: OTH TRF -SCHOLAR PATROL INSUR</v>
          </cell>
        </row>
        <row r="1689">
          <cell r="Q1689" t="str">
            <v>Non-exchange Revenue:  Transfers and Subsidies - Capital:  Allocations In-kind - Provincial Departments</v>
          </cell>
          <cell r="R1689">
            <v>0</v>
          </cell>
          <cell r="V1689" t="str">
            <v>T&amp;S CAP: ALL IN-KIND PROVINCIAL DEPART</v>
          </cell>
        </row>
        <row r="1690">
          <cell r="Q1690" t="str">
            <v>Non-exchange Revenue:  Transfers and Subsidies - Capital:  Allocations In-kind - Provincial Departments:  Eastern Cape</v>
          </cell>
          <cell r="R1690">
            <v>0</v>
          </cell>
          <cell r="V1690" t="str">
            <v>T&amp;S CAP: ALL IN-KIND PROV DEPT EC</v>
          </cell>
        </row>
        <row r="1691">
          <cell r="Q1691" t="str">
            <v>Non-exchange Revenue:  Transfers and Subsidies - Capital:  Allocations In-kind - Provincial Departments:  Eastern Cape - Health</v>
          </cell>
          <cell r="R1691">
            <v>0</v>
          </cell>
          <cell r="V1691" t="str">
            <v>PD EC - HEALTH</v>
          </cell>
        </row>
        <row r="1692">
          <cell r="Q1692" t="str">
            <v>Non-exchange Revenue:  Transfers and Subsidies - Capital:  Allocations In-kind - Provincial Departments:  Eastern Cape - Public Transport</v>
          </cell>
          <cell r="R1692">
            <v>0</v>
          </cell>
          <cell r="V1692" t="str">
            <v>PD EC - PUBLIC TRANSPORT</v>
          </cell>
        </row>
        <row r="1693">
          <cell r="Q1693" t="str">
            <v>Non-exchange Revenue:  Transfers and Subsidies - Capital:  Allocations In-kind - Provincial Departments:  Eastern Cape - Housing</v>
          </cell>
          <cell r="R1693">
            <v>0</v>
          </cell>
          <cell r="V1693" t="str">
            <v>PD EC - HOUSING</v>
          </cell>
        </row>
        <row r="1694">
          <cell r="Q1694" t="str">
            <v>Non-exchange Revenue:  Transfers and Subsidies - Capital:  Allocations In-kind - Provincial Departments:  Eastern Cape - Sports and Recreation</v>
          </cell>
          <cell r="R1694">
            <v>0</v>
          </cell>
          <cell r="V1694" t="str">
            <v>PD EC - SPORTS &amp; RECREATION</v>
          </cell>
        </row>
        <row r="1695">
          <cell r="Q1695" t="str">
            <v>Non-exchange Revenue:  Transfers and Subsidies - Capital:  Allocations In-kind - Provincial Departments:  Eastern Cape - Disaster and Emergency Services</v>
          </cell>
          <cell r="R1695">
            <v>0</v>
          </cell>
          <cell r="V1695" t="str">
            <v>PD EC - DISASTER &amp; EMERGENCY SERVICES</v>
          </cell>
        </row>
        <row r="1696">
          <cell r="Q1696" t="str">
            <v>Non-exchange Revenue:  Transfers and Subsidies - Capital:  Allocations In-kind - Provincial Departments:  Eastern Cape - Libraries, Archives and Museums</v>
          </cell>
          <cell r="R1696">
            <v>0</v>
          </cell>
          <cell r="V1696" t="str">
            <v>PD EC - LIBRARIES ARCHIVES &amp; MUSEUMS</v>
          </cell>
        </row>
        <row r="1697">
          <cell r="Q1697" t="str">
            <v>Non-exchange Revenue:  Transfers and Subsidies - Capital:  Allocations In-kind - Provincial Departments:  Eastern Cape - Maintenance of Road Infrastructure</v>
          </cell>
          <cell r="R1697">
            <v>0</v>
          </cell>
          <cell r="V1697" t="str">
            <v>PD EC - MAINT OF ROAD INFRASTRUCTURE</v>
          </cell>
        </row>
        <row r="1698">
          <cell r="Q1698" t="str">
            <v>Non-exchange Revenue:  Transfers and Subsidies - Capital:  Allocations In-kind - Provincial Departments:  Eastern Cape - Maintenance of Water Supply Infrastructure</v>
          </cell>
          <cell r="R1698">
            <v>0</v>
          </cell>
          <cell r="V1698" t="str">
            <v>PD EC - MAINT OF WATER SUPPLY INFRASTRUC</v>
          </cell>
        </row>
        <row r="1699">
          <cell r="Q1699" t="str">
            <v>Non-exchange Revenue:  Transfers and Subsidies - Capital:  Allocations In-kind - Provincial Departments:  Eastern Cape - Maintenance of Waste Water Infrastructure</v>
          </cell>
          <cell r="R1699">
            <v>0</v>
          </cell>
          <cell r="V1699" t="str">
            <v>PD EC - MAINT OF WASTE WATER INFRASTRUC</v>
          </cell>
        </row>
        <row r="1700">
          <cell r="Q1700" t="str">
            <v>Non-exchange Revenue:  Transfers and Subsidies - Capital:  Allocations In-kind - Provincial Departments:  Eastern Cape - Capacity Building</v>
          </cell>
          <cell r="R1700">
            <v>0</v>
          </cell>
          <cell r="V1700" t="str">
            <v>PD EC - CAPACITY BUILDING</v>
          </cell>
        </row>
        <row r="1701">
          <cell r="Q1701" t="str">
            <v>Non-exchange Revenue:  Transfers and Subsidies - Capital:  Allocations In-kind - Provincial Departments:  Eastern Cape - Other</v>
          </cell>
          <cell r="R1701">
            <v>0</v>
          </cell>
          <cell r="V1701" t="str">
            <v>PD EC - OTHER</v>
          </cell>
        </row>
        <row r="1702">
          <cell r="Q1702" t="str">
            <v>Non-exchange Revenue:  Transfers and Subsidies - Capital:  Allocations In-kind - Provincial Departments:  Free State</v>
          </cell>
          <cell r="R1702">
            <v>0</v>
          </cell>
          <cell r="V1702" t="str">
            <v>T&amp;S CAP: ALL IN-KIND PROV DEPT FS</v>
          </cell>
        </row>
        <row r="1703">
          <cell r="Q1703" t="str">
            <v>Non-exchange Revenue:  Transfers and Subsidies - Capital:  Allocations In-kind - Provincial Departments:  Free State - Health</v>
          </cell>
          <cell r="R1703">
            <v>0</v>
          </cell>
          <cell r="V1703" t="str">
            <v>PD FS - HEALTH</v>
          </cell>
        </row>
        <row r="1704">
          <cell r="Q1704" t="str">
            <v>Non-exchange Revenue:  Transfers and Subsidies - Capital:  Allocations In-kind - Provincial Departments:  Free State - Public Transport</v>
          </cell>
          <cell r="R1704">
            <v>0</v>
          </cell>
          <cell r="V1704" t="str">
            <v>PD FS - PUBLIC TRANSPORT</v>
          </cell>
        </row>
        <row r="1705">
          <cell r="Q1705" t="str">
            <v>Non-exchange Revenue:  Transfers and Subsidies - Capital:  Allocations In-kind - Provincial Departments:  Free State - Housing</v>
          </cell>
          <cell r="R1705">
            <v>0</v>
          </cell>
          <cell r="V1705" t="str">
            <v>PD FS - HOUSING</v>
          </cell>
        </row>
        <row r="1706">
          <cell r="Q1706" t="str">
            <v>Non-exchange Revenue:  Transfers and Subsidies - Capital:  Allocations In-kind - Provincial Departments:  Free State - Sports and Recreation</v>
          </cell>
          <cell r="R1706">
            <v>0</v>
          </cell>
          <cell r="V1706" t="str">
            <v>PD FS - SPORTS &amp; RECREATION</v>
          </cell>
        </row>
        <row r="1707">
          <cell r="Q1707" t="str">
            <v>Non-exchange Revenue:  Transfers and Subsidies - Capital:  Allocations In-kind - Provincial Departments:  Free State - Disaster and Emergency Services</v>
          </cell>
          <cell r="R1707">
            <v>0</v>
          </cell>
          <cell r="V1707" t="str">
            <v>PD FS - DISASTER &amp; EMERGENCY SERVICES</v>
          </cell>
        </row>
        <row r="1708">
          <cell r="Q1708" t="str">
            <v>Non-exchange Revenue:  Transfers and Subsidies - Capital:  Allocations In-kind - Provincial Departments:  Free State - Libraries, Archives and Museums</v>
          </cell>
          <cell r="R1708">
            <v>0</v>
          </cell>
          <cell r="V1708" t="str">
            <v>PD FS - LIBRARIES ARCHIVES &amp; MUSEUMS</v>
          </cell>
        </row>
        <row r="1709">
          <cell r="Q1709" t="str">
            <v>Non-exchange Revenue:  Transfers and Subsidies - Capital:  Allocations In-kind - Provincial Departments:  Free State - Maintenance of Road Infrastructure</v>
          </cell>
          <cell r="R1709">
            <v>0</v>
          </cell>
          <cell r="V1709" t="str">
            <v>PD FS - MAINT OF ROAD INFRASTRUCTURE</v>
          </cell>
        </row>
        <row r="1710">
          <cell r="Q1710" t="str">
            <v>Non-exchange Revenue:  Transfers and Subsidies - Capital:  Allocations In-kind - Provincial Departments:  Free State - Maintenance of Water Supply Infrastructure</v>
          </cell>
          <cell r="R1710">
            <v>0</v>
          </cell>
          <cell r="V1710" t="str">
            <v>PD FS - MAINT OF WATER SUPPLY INFRASTRUC</v>
          </cell>
        </row>
        <row r="1711">
          <cell r="Q1711" t="str">
            <v>Non-exchange Revenue:  Transfers and Subsidies - Capital:  Allocations In-kind - Provincial Departments:  Free State - Maintenance of Waste Water Infrastructure</v>
          </cell>
          <cell r="R1711">
            <v>0</v>
          </cell>
          <cell r="V1711" t="str">
            <v>PD FS - MAINT OF WASTE WATER INFRASTRUC</v>
          </cell>
        </row>
        <row r="1712">
          <cell r="Q1712" t="str">
            <v>Non-exchange Revenue:  Transfers and Subsidies - Capital:  Allocations In-kind - Provincial Departments:  Free State - Capacity Building</v>
          </cell>
          <cell r="R1712">
            <v>0</v>
          </cell>
          <cell r="V1712" t="str">
            <v>PD FS - CAPACITY BUILDING</v>
          </cell>
        </row>
        <row r="1713">
          <cell r="Q1713" t="str">
            <v>Non-exchange Revenue:  Transfers and Subsidies - Capital:  Allocations In-kind - Provincial Departments:  Free State - Other</v>
          </cell>
          <cell r="R1713">
            <v>0</v>
          </cell>
          <cell r="V1713" t="str">
            <v>PD FS - OTHER</v>
          </cell>
        </row>
        <row r="1714">
          <cell r="Q1714" t="str">
            <v>Non-exchange Revenue:  Transfers and Subsidies - Capital:  Allocations In-kind - Provincial Departments:  Gauteng</v>
          </cell>
          <cell r="R1714">
            <v>0</v>
          </cell>
          <cell r="V1714" t="str">
            <v>T&amp;S CAP: ALL IN-KIND PROV DEPT GP</v>
          </cell>
        </row>
        <row r="1715">
          <cell r="Q1715" t="str">
            <v>Non-exchange Revenue:  Transfers and Subsidies - Capital:  Allocations In-kind - Provincial Departments:  Gauteng - Health</v>
          </cell>
          <cell r="R1715">
            <v>0</v>
          </cell>
          <cell r="V1715" t="str">
            <v>PD GP - HEALTH</v>
          </cell>
        </row>
        <row r="1716">
          <cell r="Q1716" t="str">
            <v>Non-exchange Revenue:  Transfers and Subsidies - Capital:  Allocations In-kind - Provincial Departments:  Gauteng - Public Transport</v>
          </cell>
          <cell r="R1716">
            <v>0</v>
          </cell>
          <cell r="V1716" t="str">
            <v>PD GP - PUBLIC TRANSPORT</v>
          </cell>
        </row>
        <row r="1717">
          <cell r="Q1717" t="str">
            <v>Non-exchange Revenue:  Transfers and Subsidies - Capital:  Allocations In-kind - Provincial Departments:  Gauteng - Housing</v>
          </cell>
          <cell r="R1717">
            <v>0</v>
          </cell>
          <cell r="V1717" t="str">
            <v>PD GP - HOUSING</v>
          </cell>
        </row>
        <row r="1718">
          <cell r="Q1718" t="str">
            <v>Non-exchange Revenue:  Transfers and Subsidies - Capital:  Allocations In-kind - Provincial Departments:  Gauteng - Sports and Recreation</v>
          </cell>
          <cell r="R1718">
            <v>0</v>
          </cell>
          <cell r="V1718" t="str">
            <v>PD GP - SPORTS &amp; RECREATION</v>
          </cell>
        </row>
        <row r="1719">
          <cell r="Q1719" t="str">
            <v>Non-exchange Revenue:  Transfers and Subsidies - Capital:  Allocations In-kind - Provincial Departments:  Gauteng - Disaster and Emergency Services</v>
          </cell>
          <cell r="R1719">
            <v>0</v>
          </cell>
          <cell r="V1719" t="str">
            <v>PD GP - DISASTER &amp; EMERGENCY SERVICES</v>
          </cell>
        </row>
        <row r="1720">
          <cell r="Q1720" t="str">
            <v>Non-exchange Revenue:  Transfers and Subsidies - Capital:  Allocations In-kind - Provincial Departments:  Gauteng - Libraries, Archives and Museums</v>
          </cell>
          <cell r="R1720">
            <v>0</v>
          </cell>
          <cell r="V1720" t="str">
            <v>PD GP - LIBRARIES ARCHIVES &amp; MUSEUMS</v>
          </cell>
        </row>
        <row r="1721">
          <cell r="Q1721" t="str">
            <v>Non-exchange Revenue:  Transfers and Subsidies - Capital:  Allocations In-kind - Provincial Departments:  Gauteng - Maintenance of Road Infrastructure</v>
          </cell>
          <cell r="R1721">
            <v>0</v>
          </cell>
          <cell r="V1721" t="str">
            <v>PD GP - MAINT OF ROAD INFRASTRUCTURE</v>
          </cell>
        </row>
        <row r="1722">
          <cell r="Q1722" t="str">
            <v>Non-exchange Revenue:  Transfers and Subsidies - Capital:  Allocations In-kind - Provincial Departments:  Gauteng - Maintenance of Water Supply Infrastructure</v>
          </cell>
          <cell r="R1722">
            <v>0</v>
          </cell>
          <cell r="V1722" t="str">
            <v>PD GP - MAINT OF WATER SUPPLY INFRASTRUC</v>
          </cell>
        </row>
        <row r="1723">
          <cell r="Q1723" t="str">
            <v>Non-exchange Revenue:  Transfers and Subsidies - Capital:  Allocations In-kind - Provincial Departments:  Gauteng - Maintenance of Waste Water Infrastructure</v>
          </cell>
          <cell r="R1723">
            <v>0</v>
          </cell>
          <cell r="V1723" t="str">
            <v>PD GP - MAINT OF WASTE WATER INFRASTRUC</v>
          </cell>
        </row>
        <row r="1724">
          <cell r="Q1724" t="str">
            <v>Non-exchange Revenue:  Transfers and Subsidies - Capital:  Allocations In-kind - Provincial Departments:  Gauteng - Capacity Building</v>
          </cell>
          <cell r="R1724">
            <v>0</v>
          </cell>
          <cell r="V1724" t="str">
            <v>PD GP - CAPACITY BUILDING</v>
          </cell>
        </row>
        <row r="1725">
          <cell r="Q1725" t="str">
            <v>Non-exchange Revenue:  Transfers and Subsidies - Capital:  Allocations In-kind - Provincial Departments:  Gauteng - Other</v>
          </cell>
          <cell r="R1725">
            <v>0</v>
          </cell>
          <cell r="V1725" t="str">
            <v>PD GP - OTHER</v>
          </cell>
        </row>
        <row r="1726">
          <cell r="Q1726" t="str">
            <v>Non-exchange Revenue:  Transfers and Subsidies - Capital:  Allocations In-kind - Provincial Departments:  KwaZulu-Natal</v>
          </cell>
          <cell r="R1726">
            <v>0</v>
          </cell>
          <cell r="V1726" t="str">
            <v>T&amp;S CAP: ALL IN-KIND PROV DEPT KZN</v>
          </cell>
        </row>
        <row r="1727">
          <cell r="Q1727" t="str">
            <v>Non-exchange Revenue:  Transfers and Subsidies - Capital:  Allocations In-kind - Provincial Departments:  KwaZulu-Natal - Health</v>
          </cell>
          <cell r="R1727">
            <v>0</v>
          </cell>
          <cell r="V1727" t="str">
            <v>PD KZN - HEALTH</v>
          </cell>
        </row>
        <row r="1728">
          <cell r="Q1728" t="str">
            <v>Non-exchange Revenue:  Transfers and Subsidies - Capital:  Allocations In-kind - Provincial Departments:  KwaZulu-Natal - Public Transport</v>
          </cell>
          <cell r="R1728">
            <v>0</v>
          </cell>
          <cell r="V1728" t="str">
            <v>PD KZN - PUBLIC TRANSPORT</v>
          </cell>
        </row>
        <row r="1729">
          <cell r="Q1729" t="str">
            <v>Non-exchange Revenue:  Transfers and Subsidies - Capital:  Allocations In-kind - Provincial Departments:  KwaZulu-Natal - Housing</v>
          </cell>
          <cell r="R1729">
            <v>0</v>
          </cell>
          <cell r="V1729" t="str">
            <v>PD KZN - HOUSING</v>
          </cell>
        </row>
        <row r="1730">
          <cell r="Q1730" t="str">
            <v>Non-exchange Revenue:  Transfers and Subsidies - Capital:  Allocations In-kind - Provincial Departments:  KwaZulu-Natal - Sports and Recreation</v>
          </cell>
          <cell r="R1730">
            <v>0</v>
          </cell>
          <cell r="V1730" t="str">
            <v>PD KZN - SPORTS &amp; RECREATION</v>
          </cell>
        </row>
        <row r="1731">
          <cell r="Q1731" t="str">
            <v>Non-exchange Revenue:  Transfers and Subsidies - Capital:  Allocations In-kind - Provincial Departments:  KwaZulu-Natal - Disaster and Emergency Services</v>
          </cell>
          <cell r="R1731">
            <v>0</v>
          </cell>
          <cell r="V1731" t="str">
            <v>PD KZN - DISASTER &amp; EMERGENCY SERVICES</v>
          </cell>
        </row>
        <row r="1732">
          <cell r="Q1732" t="str">
            <v>Non-exchange Revenue:  Transfers and Subsidies - Capital:  Allocations In-kind - Provincial Departments:  KwaZulu-Natal - Libraries, Archives and Museums</v>
          </cell>
          <cell r="R1732">
            <v>0</v>
          </cell>
          <cell r="V1732" t="str">
            <v>PD KZN - LIBRARIES ARCHIVES &amp; MUSEUMS</v>
          </cell>
        </row>
        <row r="1733">
          <cell r="Q1733" t="str">
            <v>Non-exchange Revenue:  Transfers and Subsidies - Capital:  Allocations In-kind - Provincial Departments:  KwaZulu-Natal - Maintenance of Road Infrastructure</v>
          </cell>
          <cell r="R1733">
            <v>0</v>
          </cell>
          <cell r="V1733" t="str">
            <v>PD KZN - MAINT OF ROAD INFRASTRUCTURE</v>
          </cell>
        </row>
        <row r="1734">
          <cell r="Q1734" t="str">
            <v>Non-exchange Revenue:  Transfers and Subsidies - Capital:  Allocations In-kind - Provincial Departments:  KwaZulu-Natal - Maintenance of Water Supply Infrastructure</v>
          </cell>
          <cell r="R1734">
            <v>0</v>
          </cell>
          <cell r="V1734" t="str">
            <v>PD KZN - MAINT OF WATER SUPPLY INFRASTRU</v>
          </cell>
        </row>
        <row r="1735">
          <cell r="Q1735" t="str">
            <v>Non-exchange Revenue:  Transfers and Subsidies - Capital:  Allocations In-kind - Provincial Departments:  KwaZulu-Natal - Maintenance of Waste Water Infrastructure</v>
          </cell>
          <cell r="R1735">
            <v>0</v>
          </cell>
          <cell r="V1735" t="str">
            <v>PD KZN - MAINT OF WASTE WATER INFRASTRUC</v>
          </cell>
        </row>
        <row r="1736">
          <cell r="Q1736" t="str">
            <v>Non-exchange Revenue:  Transfers and Subsidies - Capital:  Allocations In-kind - Provincial Departments:  KwaZulu-Natal - Capacity Building</v>
          </cell>
          <cell r="R1736">
            <v>0</v>
          </cell>
          <cell r="V1736" t="str">
            <v>PD KZN - CAPACITY BUILDING</v>
          </cell>
        </row>
        <row r="1737">
          <cell r="Q1737" t="str">
            <v>Non-exchange Revenue:  Transfers and Subsidies - Capital:  Allocations In-kind - Provincial Departments:  KwaZulu-Natal - Other</v>
          </cell>
          <cell r="R1737">
            <v>0</v>
          </cell>
          <cell r="V1737" t="str">
            <v>PD KZN - OTHER</v>
          </cell>
        </row>
        <row r="1738">
          <cell r="Q1738" t="str">
            <v>Non-exchange Revenue:  Transfers and Subsidies - Capital:  Allocations In-kind - Provincial Departments:  Limpopo</v>
          </cell>
          <cell r="R1738">
            <v>0</v>
          </cell>
          <cell r="V1738" t="str">
            <v>T&amp;S CAP: ALL IN-KIND PROV DEPT LP</v>
          </cell>
        </row>
        <row r="1739">
          <cell r="Q1739" t="str">
            <v>Non-exchange Revenue:  Transfers and Subsidies - Capital:  Allocations In-kind - Provincial Departments:  Limpopo - Health</v>
          </cell>
          <cell r="R1739">
            <v>0</v>
          </cell>
          <cell r="V1739" t="str">
            <v>PD LP - HEALTH</v>
          </cell>
        </row>
        <row r="1740">
          <cell r="Q1740" t="str">
            <v>Non-exchange Revenue:  Transfers and Subsidies - Capital:  Allocations In-kind - Provincial Departments:  Limpopo - Public Transport</v>
          </cell>
          <cell r="R1740">
            <v>0</v>
          </cell>
          <cell r="V1740" t="str">
            <v>PD LP - PUBLIC TRANSPORT</v>
          </cell>
        </row>
        <row r="1741">
          <cell r="Q1741" t="str">
            <v>Non-exchange Revenue:  Transfers and Subsidies - Capital:  Allocations In-kind - Provincial Departments:  Limpopo - Housing</v>
          </cell>
          <cell r="R1741">
            <v>0</v>
          </cell>
          <cell r="V1741" t="str">
            <v>PD LP - HOUSING</v>
          </cell>
        </row>
        <row r="1742">
          <cell r="Q1742" t="str">
            <v>Non-exchange Revenue:  Transfers and Subsidies - Capital:  Allocations In-kind - Provincial Departments:  Limpopo - Sports and Recreation</v>
          </cell>
          <cell r="R1742">
            <v>0</v>
          </cell>
          <cell r="V1742" t="str">
            <v>PD LP - SPORTS &amp; RECREATION</v>
          </cell>
        </row>
        <row r="1743">
          <cell r="Q1743" t="str">
            <v>Non-exchange Revenue:  Transfers and Subsidies - Capital:  Allocations In-kind - Provincial Departments:  Limpopo - Disaster and Emergency Services</v>
          </cell>
          <cell r="R1743">
            <v>0</v>
          </cell>
          <cell r="V1743" t="str">
            <v>PD LP - DISASTER &amp; EMERGENCY SERVICES</v>
          </cell>
        </row>
        <row r="1744">
          <cell r="Q1744" t="str">
            <v>Non-exchange Revenue:  Transfers and Subsidies - Capital:  Allocations In-kind - Provincial Departments:  Limpopo - Libraries, Archives and Museums</v>
          </cell>
          <cell r="R1744">
            <v>0</v>
          </cell>
          <cell r="V1744" t="str">
            <v>PD LP - LIBRARIES ARCHIVES &amp; MUSEUMS</v>
          </cell>
        </row>
        <row r="1745">
          <cell r="Q1745" t="str">
            <v>Non-exchange Revenue:  Transfers and Subsidies - Capital:  Allocations In-kind - Provincial Departments:  Limpopo - Maintenance of Road Infrastructure</v>
          </cell>
          <cell r="R1745">
            <v>0</v>
          </cell>
          <cell r="V1745" t="str">
            <v>PD LP - MAINT OF ROAD INFRASTRUCTURE</v>
          </cell>
        </row>
        <row r="1746">
          <cell r="Q1746" t="str">
            <v>Non-exchange Revenue:  Transfers and Subsidies - Capital:  Allocations In-kind - Provincial Departments:  Limpopo - Maintenance of Water Supply Infrastructure</v>
          </cell>
          <cell r="R1746">
            <v>0</v>
          </cell>
          <cell r="V1746" t="str">
            <v>PD LP - MAINT OF WATER SUPPLY INFRASTRUC</v>
          </cell>
        </row>
        <row r="1747">
          <cell r="Q1747" t="str">
            <v>Non-exchange Revenue:  Transfers and Subsidies - Capital:  Allocations In-kind - Provincial Departments:  Limpopo - Maintenance of Waste Water Infrastructure</v>
          </cell>
          <cell r="R1747">
            <v>0</v>
          </cell>
          <cell r="V1747" t="str">
            <v>PD LP - MAINT OF WASTE WATER INFRASTRUC</v>
          </cell>
        </row>
        <row r="1748">
          <cell r="Q1748" t="str">
            <v>Non-exchange Revenue:  Transfers and Subsidies - Capital:  Allocations In-kind - Provincial Departments:  Limpopo - Capacity Building</v>
          </cell>
          <cell r="R1748">
            <v>0</v>
          </cell>
          <cell r="V1748" t="str">
            <v>PD LP - CAPACITY BUILDING</v>
          </cell>
        </row>
        <row r="1749">
          <cell r="Q1749" t="str">
            <v>Non-exchange Revenue:  Transfers and Subsidies - Capital:  Allocations In-kind - Provincial Departments:  Limpopo - Other</v>
          </cell>
          <cell r="R1749">
            <v>0</v>
          </cell>
          <cell r="V1749" t="str">
            <v>PD LP - OTHER</v>
          </cell>
        </row>
        <row r="1750">
          <cell r="Q1750" t="str">
            <v>Non-exchange Revenue:  Transfers and Subsidies - Capital:  Allocations In-kind - Provincial Departments:  Mpumalanga</v>
          </cell>
          <cell r="R1750">
            <v>0</v>
          </cell>
          <cell r="V1750" t="str">
            <v>T&amp;S CAP: ALL IN-KIND PROV DEPT MP</v>
          </cell>
        </row>
        <row r="1751">
          <cell r="Q1751" t="str">
            <v>Non-exchange Revenue:  Transfers and Subsidies - Capital:  Allocations In-kind - Provincial Departments:  Mpumalanga - Health</v>
          </cell>
          <cell r="R1751">
            <v>0</v>
          </cell>
          <cell r="V1751" t="str">
            <v>PD MP - HEALTH</v>
          </cell>
        </row>
        <row r="1752">
          <cell r="Q1752" t="str">
            <v>Non-exchange Revenue:  Transfers and Subsidies - Capital:  Allocations In-kind - Provincial Departments:  Mpumalanga - Public Transport</v>
          </cell>
          <cell r="R1752">
            <v>0</v>
          </cell>
          <cell r="V1752" t="str">
            <v>PD MP - PUBLIC TRANSPORT</v>
          </cell>
        </row>
        <row r="1753">
          <cell r="Q1753" t="str">
            <v>Non-exchange Revenue:  Transfers and Subsidies - Capital:  Allocations In-kind - Provincial Departments:  Mpumalanga - Housing</v>
          </cell>
          <cell r="R1753">
            <v>0</v>
          </cell>
          <cell r="V1753" t="str">
            <v>PD MP - HOUSING</v>
          </cell>
        </row>
        <row r="1754">
          <cell r="Q1754" t="str">
            <v>Non-exchange Revenue:  Transfers and Subsidies - Capital:  Allocations In-kind - Provincial Departments:  Mpumalanga - Sports and Recreation</v>
          </cell>
          <cell r="R1754">
            <v>0</v>
          </cell>
          <cell r="V1754" t="str">
            <v>PD MP - SPORTS &amp; RECREATION</v>
          </cell>
        </row>
        <row r="1755">
          <cell r="Q1755" t="str">
            <v>Non-exchange Revenue:  Transfers and Subsidies - Capital:  Allocations In-kind - Provincial Departments:  Mpumalanga - Disaster and Emergency Services</v>
          </cell>
          <cell r="R1755">
            <v>0</v>
          </cell>
          <cell r="V1755" t="str">
            <v>PD MP - DISASTER &amp; EMERGENCY SERVICES</v>
          </cell>
        </row>
        <row r="1756">
          <cell r="Q1756" t="str">
            <v>Non-exchange Revenue:  Transfers and Subsidies - Capital:  Allocations In-kind - Provincial Departments:  Mpumalanga - Libraries, Archives and Museums</v>
          </cell>
          <cell r="R1756">
            <v>0</v>
          </cell>
          <cell r="V1756" t="str">
            <v>PD MP - LIBRARIES ARCHIVES &amp; MUSEUMS</v>
          </cell>
        </row>
        <row r="1757">
          <cell r="Q1757" t="str">
            <v>Non-exchange Revenue:  Transfers and Subsidies - Capital:  Allocations In-kind - Provincial Departments:  Mpumalanga - Maintenance of Road Infrastructure</v>
          </cell>
          <cell r="R1757">
            <v>0</v>
          </cell>
          <cell r="V1757" t="str">
            <v>PD MP - MAINT OF ROAD INFRASTRUCTURE</v>
          </cell>
        </row>
        <row r="1758">
          <cell r="Q1758" t="str">
            <v>Non-exchange Revenue:  Transfers and Subsidies - Capital:  Allocations In-kind - Provincial Departments:  Mpumalanga - Maintenance of Water Supply Infrastructure</v>
          </cell>
          <cell r="R1758">
            <v>0</v>
          </cell>
          <cell r="V1758" t="str">
            <v>PD MP - MAINT OF WATER SUPPLY INFRASTRUC</v>
          </cell>
        </row>
        <row r="1759">
          <cell r="Q1759" t="str">
            <v>Non-exchange Revenue:  Transfers and Subsidies - Capital:  Allocations In-kind - Provincial Departments:  Mpumalanga - Maintenance of Waste Water Infrastructure</v>
          </cell>
          <cell r="R1759">
            <v>0</v>
          </cell>
          <cell r="V1759" t="str">
            <v>PD MP - MAINT OF WASTE WATER INFRASTRUC</v>
          </cell>
        </row>
        <row r="1760">
          <cell r="Q1760" t="str">
            <v>Non-exchange Revenue:  Transfers and Subsidies - Capital:  Allocations In-kind - Provincial Departments:  Mpumalanga - Capacity Building</v>
          </cell>
          <cell r="R1760">
            <v>0</v>
          </cell>
          <cell r="V1760" t="str">
            <v>PD MP - CAPACITY BUILDING</v>
          </cell>
        </row>
        <row r="1761">
          <cell r="Q1761" t="str">
            <v>Non-exchange Revenue:  Transfers and Subsidies - Capital:  Allocations In-kind - Provincial Departments:  Mpumalanga - Other</v>
          </cell>
          <cell r="R1761">
            <v>0</v>
          </cell>
          <cell r="V1761" t="str">
            <v>PD MP - OTHER</v>
          </cell>
        </row>
        <row r="1762">
          <cell r="Q1762" t="str">
            <v>Non-exchange Revenue:  Transfers and Subsidies - Capital:  Allocations In-kind - Provincial Departments:  Northern Cape</v>
          </cell>
          <cell r="R1762">
            <v>0</v>
          </cell>
          <cell r="V1762" t="str">
            <v>T&amp;S CAP: ALL IN-KIND PROV DEPT NC</v>
          </cell>
        </row>
        <row r="1763">
          <cell r="Q1763" t="str">
            <v>Non-exchange Revenue:  Transfers and Subsidies - Capital:  Allocations In-kind - Provincial Departments:  Northern Cape - Health</v>
          </cell>
          <cell r="R1763">
            <v>0</v>
          </cell>
          <cell r="V1763" t="str">
            <v>PD NC - HEALTH</v>
          </cell>
        </row>
        <row r="1764">
          <cell r="Q1764" t="str">
            <v>Non-exchange Revenue:  Transfers and Subsidies - Capital:  Allocations In-kind - Provincial Departments:  Northern Cape - Public Transport</v>
          </cell>
          <cell r="R1764">
            <v>0</v>
          </cell>
          <cell r="V1764" t="str">
            <v>PD NC - PUBLIC TRANSPORT</v>
          </cell>
        </row>
        <row r="1765">
          <cell r="Q1765" t="str">
            <v>Non-exchange Revenue:  Transfers and Subsidies - Capital:  Allocations In-kind - Provincial Departments:  Northern Cape - Housing</v>
          </cell>
          <cell r="R1765">
            <v>0</v>
          </cell>
          <cell r="V1765" t="str">
            <v>PD NC - HOUSING</v>
          </cell>
        </row>
        <row r="1766">
          <cell r="Q1766" t="str">
            <v>Non-exchange Revenue:  Transfers and Subsidies - Capital:  Allocations In-kind - Provincial Departments:  Northern Cape - Sports and Recreation</v>
          </cell>
          <cell r="R1766">
            <v>0</v>
          </cell>
          <cell r="V1766" t="str">
            <v>PD NC - SPORTS &amp; RECREATION</v>
          </cell>
        </row>
        <row r="1767">
          <cell r="Q1767" t="str">
            <v>Non-exchange Revenue:  Transfers and Subsidies - Capital:  Allocations In-kind - Provincial Departments:  Northern Cape - Disaster and Emergency Services</v>
          </cell>
          <cell r="R1767">
            <v>0</v>
          </cell>
          <cell r="V1767" t="str">
            <v>PD NC - DISASTER &amp; EMERGENCY SERVICES</v>
          </cell>
        </row>
        <row r="1768">
          <cell r="Q1768" t="str">
            <v>Non-exchange Revenue:  Transfers and Subsidies - Capital:  Allocations In-kind - Provincial Departments:  Northern Cape - Libraries, Archives and Museums</v>
          </cell>
          <cell r="R1768">
            <v>0</v>
          </cell>
          <cell r="V1768" t="str">
            <v>PD NC - LIBRARIES ARCHIVES &amp; MUSEUMS</v>
          </cell>
        </row>
        <row r="1769">
          <cell r="Q1769" t="str">
            <v>Non-exchange Revenue:  Transfers and Subsidies - Capital:  Allocations In-kind - Provincial Departments:  Northern Cape - Maintenance of Road Infrastructure</v>
          </cell>
          <cell r="R1769">
            <v>0</v>
          </cell>
          <cell r="V1769" t="str">
            <v>PD NC - MAINT OF ROAD INFRASTRUCTURE</v>
          </cell>
        </row>
        <row r="1770">
          <cell r="Q1770" t="str">
            <v>Non-exchange Revenue:  Transfers and Subsidies - Capital:  Allocations In-kind - Provincial Departments:  Northern Cape - Maintenance of Water Supply Infrastructure</v>
          </cell>
          <cell r="R1770">
            <v>0</v>
          </cell>
          <cell r="V1770" t="str">
            <v>PD NC - MAINT OF WATER SUPPLY INFRASTRUC</v>
          </cell>
        </row>
        <row r="1771">
          <cell r="Q1771" t="str">
            <v>Non-exchange Revenue:  Transfers and Subsidies - Capital:  Allocations In-kind - Provincial Departments:  Northern Cape - Maintenance of Waste Water Infrastructure</v>
          </cell>
          <cell r="R1771">
            <v>0</v>
          </cell>
          <cell r="V1771" t="str">
            <v>PD NC - MAINT OF WASTE WATER INFRASTRUC</v>
          </cell>
        </row>
        <row r="1772">
          <cell r="Q1772" t="str">
            <v>Non-exchange Revenue:  Transfers and Subsidies - Capital:  Allocations In-kind - Provincial Departments:  Northern Cape - Capacity Building</v>
          </cell>
          <cell r="R1772">
            <v>0</v>
          </cell>
          <cell r="V1772" t="str">
            <v>PD NC - CAPACITY BUILDING</v>
          </cell>
        </row>
        <row r="1773">
          <cell r="Q1773" t="str">
            <v>Non-exchange Revenue:  Transfers and Subsidies - Capital:  Allocations In-kind - Provincial Departments:  Northern Cape - Other</v>
          </cell>
          <cell r="R1773">
            <v>0</v>
          </cell>
          <cell r="V1773" t="str">
            <v>PD NC - OTHER</v>
          </cell>
        </row>
        <row r="1774">
          <cell r="Q1774" t="str">
            <v>Non-exchange Revenue:  Transfers and Subsidies - Capital:  Allocations In-kind - Provincial Departments:  North West</v>
          </cell>
          <cell r="R1774">
            <v>0</v>
          </cell>
          <cell r="V1774" t="str">
            <v>T&amp;S CAP: ALL IN-KIND PROV DEPT NW</v>
          </cell>
        </row>
        <row r="1775">
          <cell r="Q1775" t="str">
            <v>Non-exchange Revenue:  Transfers and Subsidies - Capital:  Allocations In-kind - Provincial Departments:  North West - Health</v>
          </cell>
          <cell r="R1775">
            <v>0</v>
          </cell>
          <cell r="V1775" t="str">
            <v>PD NW - HEALTH</v>
          </cell>
        </row>
        <row r="1776">
          <cell r="Q1776" t="str">
            <v>Non-exchange Revenue:  Transfers and Subsidies - Capital:  Allocations In-kind - Provincial Departments:  North West - Public Transport</v>
          </cell>
          <cell r="R1776">
            <v>0</v>
          </cell>
          <cell r="V1776" t="str">
            <v>PD NW - PUBLIC TRANSPORT</v>
          </cell>
        </row>
        <row r="1777">
          <cell r="Q1777" t="str">
            <v>Non-exchange Revenue:  Transfers and Subsidies - Capital:  Allocations In-kind - Provincial Departments:  North West - Housing</v>
          </cell>
          <cell r="R1777">
            <v>0</v>
          </cell>
          <cell r="V1777" t="str">
            <v>PD NW - HOUSING</v>
          </cell>
        </row>
        <row r="1778">
          <cell r="Q1778" t="str">
            <v>Non-exchange Revenue:  Transfers and Subsidies - Capital:  Allocations In-kind - Provincial Departments:  North West - Sports and Recreation</v>
          </cell>
          <cell r="R1778">
            <v>0</v>
          </cell>
          <cell r="V1778" t="str">
            <v>PD NW - SPORTS &amp; RECREATION</v>
          </cell>
        </row>
        <row r="1779">
          <cell r="Q1779" t="str">
            <v>Non-exchange Revenue:  Transfers and Subsidies - Capital:  Allocations In-kind - Provincial Departments:  North West - Disaster and Emergency Services</v>
          </cell>
          <cell r="R1779">
            <v>0</v>
          </cell>
          <cell r="V1779" t="str">
            <v>PD NW - DISASTER &amp; EMERGENCY SERVICES</v>
          </cell>
        </row>
        <row r="1780">
          <cell r="Q1780" t="str">
            <v>Non-exchange Revenue:  Transfers and Subsidies - Capital:  Allocations In-kind - Provincial Departments:  North West - Libraries, Archives and Museums</v>
          </cell>
          <cell r="R1780">
            <v>0</v>
          </cell>
          <cell r="V1780" t="str">
            <v>PD NW - LIBRARIES ARCHIVES &amp; MUSEUMS</v>
          </cell>
        </row>
        <row r="1781">
          <cell r="Q1781" t="str">
            <v>Non-exchange Revenue:  Transfers and Subsidies - Capital:  Allocations In-kind - Provincial Departments:  North West - Maintenance of Road Infrastructure</v>
          </cell>
          <cell r="R1781">
            <v>0</v>
          </cell>
          <cell r="V1781" t="str">
            <v>PD NW - MAINT OF ROAD INFRASTRUCTURE</v>
          </cell>
        </row>
        <row r="1782">
          <cell r="Q1782" t="str">
            <v>Non-exchange Revenue:  Transfers and Subsidies - Capital:  Allocations In-kind - Provincial Departments:  North West - Maintenance of Water Supply Infrastructure</v>
          </cell>
          <cell r="R1782">
            <v>0</v>
          </cell>
          <cell r="V1782" t="str">
            <v>PD NW - MAINT OF WATER SUPPLY INFRASTRUC</v>
          </cell>
        </row>
        <row r="1783">
          <cell r="Q1783" t="str">
            <v>Non-exchange Revenue:  Transfers and Subsidies - Capital:  Allocations In-kind - Provincial Departments:  North West - Maintenance of Waste Water Infrastructure</v>
          </cell>
          <cell r="R1783">
            <v>0</v>
          </cell>
          <cell r="V1783" t="str">
            <v>PD NW - MAINT OF WASTE WATER INFRASTRUC</v>
          </cell>
        </row>
        <row r="1784">
          <cell r="Q1784" t="str">
            <v>Non-exchange Revenue:  Transfers and Subsidies - Capital:  Allocations In-kind - Provincial Departments:  North West - Capacity Building</v>
          </cell>
          <cell r="R1784">
            <v>0</v>
          </cell>
          <cell r="V1784" t="str">
            <v>PD NW - CAPACITY BUILDING</v>
          </cell>
        </row>
        <row r="1785">
          <cell r="Q1785" t="str">
            <v>Non-exchange Revenue:  Transfers and Subsidies - Capital:  Allocations In-kind - Provincial Departments:  North West - Other</v>
          </cell>
          <cell r="R1785">
            <v>0</v>
          </cell>
          <cell r="V1785" t="str">
            <v>PD NW - OTHER</v>
          </cell>
        </row>
        <row r="1786">
          <cell r="Q1786" t="str">
            <v>Non-exchange Revenue:  Transfers and Subsidies - Capital:  Allocations In-kind - Provincial Departments:  Western Cape</v>
          </cell>
          <cell r="R1786">
            <v>0</v>
          </cell>
          <cell r="V1786" t="str">
            <v>T&amp;S CAP: ALL IN-KIND PROV DEPT WC</v>
          </cell>
        </row>
        <row r="1787">
          <cell r="Q1787" t="str">
            <v>Non-exchange Revenue:  Transfers and Subsidies - Capital:  Allocations In-kind - Provincial Departments:  Western Cape - Health</v>
          </cell>
          <cell r="R1787">
            <v>0</v>
          </cell>
          <cell r="V1787" t="str">
            <v>PD WC - HEALTH</v>
          </cell>
        </row>
        <row r="1788">
          <cell r="Q1788" t="str">
            <v>Non-exchange Revenue:  Transfers and Subsidies - Capital:  Allocations In-kind - Provincial Departments:  Western Cape - Public Transport</v>
          </cell>
          <cell r="R1788">
            <v>0</v>
          </cell>
          <cell r="V1788" t="str">
            <v>PD WC - PUBLIC TRANSPORT</v>
          </cell>
        </row>
        <row r="1789">
          <cell r="Q1789" t="str">
            <v>Non-exchange Revenue:  Transfers and Subsidies - Capital:  Allocations In-kind - Provincial Departments:  Western Cape - Housing</v>
          </cell>
          <cell r="R1789">
            <v>0</v>
          </cell>
          <cell r="V1789" t="str">
            <v>PD WC - HOUSING</v>
          </cell>
        </row>
        <row r="1790">
          <cell r="Q1790" t="str">
            <v>Non-exchange Revenue:  Transfers and Subsidies - Capital:  Allocations In-kind - Provincial Departments:  Western Cape - Sports and Recreation</v>
          </cell>
          <cell r="R1790">
            <v>0</v>
          </cell>
          <cell r="V1790" t="str">
            <v>PD WC - SPORTS &amp; RECREATION</v>
          </cell>
        </row>
        <row r="1791">
          <cell r="Q1791" t="str">
            <v>Non-exchange Revenue:  Transfers and Subsidies - Capital:  Allocations In-kind - Provincial Departments:  Western Cape - Disaster and Emergency Services</v>
          </cell>
          <cell r="R1791">
            <v>0</v>
          </cell>
          <cell r="V1791" t="str">
            <v>PD WC - DISASTER &amp; EMERGENCY SERVICES</v>
          </cell>
        </row>
        <row r="1792">
          <cell r="Q1792" t="str">
            <v>Non-exchange Revenue:  Transfers and Subsidies - Capital:  Allocations In-kind - Provincial Departments:  Western Cape - Libraries, Archives and Museums</v>
          </cell>
          <cell r="R1792">
            <v>0</v>
          </cell>
          <cell r="V1792" t="str">
            <v>PD WC - LIBRARIES ARCHIVES &amp; MUSEUMS</v>
          </cell>
        </row>
        <row r="1793">
          <cell r="Q1793" t="str">
            <v>Non-exchange Revenue:  Transfers and Subsidies - Capital:  Allocations In-kind - Provincial Departments:  Western Cape - Maintenance of Road Infrastructure</v>
          </cell>
          <cell r="R1793">
            <v>0</v>
          </cell>
          <cell r="V1793" t="str">
            <v>PD WC - MAINT OF ROAD INFRASTRUCTURE</v>
          </cell>
        </row>
        <row r="1794">
          <cell r="Q1794" t="str">
            <v>Non-exchange Revenue:  Transfers and Subsidies - Capital:  Allocations In-kind - Provincial Departments:  Western Cape - Maintenance of Water Supply Infrastructure</v>
          </cell>
          <cell r="R1794">
            <v>0</v>
          </cell>
          <cell r="V1794" t="str">
            <v>PD WC - MAINT OF WATER SUPPLY INFRASTRUC</v>
          </cell>
        </row>
        <row r="1795">
          <cell r="Q1795" t="str">
            <v>Non-exchange Revenue:  Transfers and Subsidies - Capital:  Allocations In-kind - Provincial Departments:  Western Cape - Maintenance of Waste Water Infrastructure</v>
          </cell>
          <cell r="R1795">
            <v>0</v>
          </cell>
          <cell r="V1795" t="str">
            <v>PD WC - MAINT OF WASTE WATER INFRASTRUC</v>
          </cell>
        </row>
        <row r="1796">
          <cell r="Q1796" t="str">
            <v>Non-exchange Revenue:  Transfers and Subsidies - Capital:  Allocations In-kind - Provincial Departments:  Western Cape - Capacity Building</v>
          </cell>
          <cell r="R1796">
            <v>0</v>
          </cell>
          <cell r="V1796" t="str">
            <v>PD WC - CAPACITY BUILDING</v>
          </cell>
        </row>
        <row r="1797">
          <cell r="Q1797" t="str">
            <v>Non-exchange Revenue:  Transfers and Subsidies - Capital:  Allocations In-kind - Provincial Departments:  Western Cape - Other</v>
          </cell>
          <cell r="R1797">
            <v>0</v>
          </cell>
          <cell r="V1797" t="str">
            <v>PD WC - OTHER</v>
          </cell>
        </row>
        <row r="1798">
          <cell r="Q1798" t="str">
            <v xml:space="preserve">Non-exchange Revenue:  Transfers and Subsidies - Capital:  Allocations In-kind - Public Corporations </v>
          </cell>
          <cell r="R1798">
            <v>0</v>
          </cell>
          <cell r="V1798" t="str">
            <v>T&amp;S CAP: ALL IN-KIND PUBLIC CORPORATIONS</v>
          </cell>
        </row>
        <row r="1799">
          <cell r="Q1799" t="str">
            <v>Non-exchange Revenue:  Transfers and Subsidies - Capital:  Allocations In-kind - Public Corporations:  Non Financial Public Corporations</v>
          </cell>
          <cell r="R1799">
            <v>0</v>
          </cell>
          <cell r="V1799" t="str">
            <v>T&amp;S CAP: ALL IN-KIND PUBL CORP NON-FIAN</v>
          </cell>
        </row>
        <row r="1800">
          <cell r="Q1800" t="str">
            <v>Non-exchange Revenue:  Transfers and Subsidies - Capital:  Allocations In-kind - Public Corporations:  Non Financial Public Corporations - Product</v>
          </cell>
          <cell r="R1800" t="str">
            <v>1</v>
          </cell>
          <cell r="S1800" t="str">
            <v>21</v>
          </cell>
          <cell r="T1800" t="str">
            <v>700</v>
          </cell>
          <cell r="U1800" t="str">
            <v>0</v>
          </cell>
          <cell r="V1800" t="str">
            <v>PUB CORP: N-FIN CORP - PRODUCT</v>
          </cell>
        </row>
        <row r="1801">
          <cell r="Q1801" t="str">
            <v>Non-exchange Revenue:  Transfers and Subsidies - Capital:  Allocations In-kind - Public Corporations:  Non Financial Public Corporations:  Production</v>
          </cell>
          <cell r="R1801" t="str">
            <v>1</v>
          </cell>
          <cell r="S1801" t="str">
            <v>21</v>
          </cell>
          <cell r="T1801" t="str">
            <v>701</v>
          </cell>
          <cell r="U1801" t="str">
            <v>0</v>
          </cell>
          <cell r="V1801" t="str">
            <v>PUB CORP: N-FIN CORP - PRODUCTION</v>
          </cell>
        </row>
        <row r="1802">
          <cell r="Q1802" t="str">
            <v>Non-exchange Revenue:  Transfers and Subsidies - Capital:  Allocations In-kind - Public Corporations:  Financial Public Corporations</v>
          </cell>
          <cell r="R1802">
            <v>0</v>
          </cell>
          <cell r="V1802" t="str">
            <v>T&amp;S CAP: ALL IN-KIND PUBL CORP FINANCIAL</v>
          </cell>
        </row>
        <row r="1803">
          <cell r="Q1803" t="str">
            <v>Non-exchange Revenue:  Transfers and Subsidies - Capital:  Allocations In-kind - Public Corporations:  Financial Public Corporations - Product</v>
          </cell>
          <cell r="R1803" t="str">
            <v>1</v>
          </cell>
          <cell r="S1803" t="str">
            <v>21</v>
          </cell>
          <cell r="T1803" t="str">
            <v>702</v>
          </cell>
          <cell r="U1803" t="str">
            <v>0</v>
          </cell>
          <cell r="V1803" t="str">
            <v>PUB CORP: FINANCIAL CORP - PRODUCT</v>
          </cell>
        </row>
        <row r="1804">
          <cell r="Q1804" t="str">
            <v>Non-exchange Revenue:  Transfers and Subsidies - Capital:  Allocations In-kind - Public Corporations:  Financial Public Corporations - Production</v>
          </cell>
          <cell r="R1804" t="str">
            <v>1</v>
          </cell>
          <cell r="S1804" t="str">
            <v>21</v>
          </cell>
          <cell r="T1804" t="str">
            <v>703</v>
          </cell>
          <cell r="U1804" t="str">
            <v>0</v>
          </cell>
          <cell r="V1804" t="str">
            <v>PUB CORP: FINANCIAL CORP - PRODUCTION</v>
          </cell>
        </row>
        <row r="1805">
          <cell r="Q1805" t="str">
            <v>Non-exchange Revenue:  Transfers and Subsidies - Capital:  Allocations In-kind - Public Corporations:  Other Transfers Public Corporations</v>
          </cell>
          <cell r="R1805">
            <v>0</v>
          </cell>
          <cell r="V1805" t="str">
            <v>T&amp;S CAP: ALL IN-KIND PUBL CORP NON-FIAN</v>
          </cell>
        </row>
        <row r="1806">
          <cell r="Q1806" t="str">
            <v xml:space="preserve">Non-exchange Revenue:  Transfers and Subsidies - Capital:  Allocations In-kind - Public Corporations:  Other Transfers Public Corporations - Air Traffic and Navigation Services Company </v>
          </cell>
          <cell r="R1806" t="str">
            <v>1</v>
          </cell>
          <cell r="S1806" t="str">
            <v>21</v>
          </cell>
          <cell r="T1806" t="str">
            <v>704</v>
          </cell>
          <cell r="U1806" t="str">
            <v>0</v>
          </cell>
          <cell r="V1806" t="str">
            <v>PUB CORP O/TRF: AIR TRAF &amp; NAV SERV COMP</v>
          </cell>
        </row>
        <row r="1807">
          <cell r="Q1807" t="str">
            <v>Non-exchange Revenue:  Transfers and Subsidies - Capital:  Allocations In-kind - Public Corporations:  Other Transfers Public Corporations - Airports Company</v>
          </cell>
          <cell r="R1807" t="str">
            <v>1</v>
          </cell>
          <cell r="S1807" t="str">
            <v>21</v>
          </cell>
          <cell r="T1807" t="str">
            <v>705</v>
          </cell>
          <cell r="U1807" t="str">
            <v>0</v>
          </cell>
          <cell r="V1807" t="str">
            <v>PUB CORP O/TRF: AIRPORTS COMPANY</v>
          </cell>
        </row>
        <row r="1808">
          <cell r="Q1808" t="str">
            <v>Non-exchange Revenue:  Transfers and Subsidies - Capital:  Allocations In-kind - Public Corporations:  Other Transfers Public Corporations - Albany Coast Water Board</v>
          </cell>
          <cell r="R1808" t="str">
            <v>1</v>
          </cell>
          <cell r="S1808" t="str">
            <v>21</v>
          </cell>
          <cell r="T1808" t="str">
            <v>706</v>
          </cell>
          <cell r="U1808" t="str">
            <v>0</v>
          </cell>
          <cell r="V1808" t="str">
            <v>PUB CORP O/TRF: ALBANY COAST WATER BOARD</v>
          </cell>
        </row>
        <row r="1809">
          <cell r="Q1809" t="str">
            <v>Non-exchange Revenue:  Transfers and Subsidies - Capital:  Allocations In-kind - Public Corporations:  Other Transfers Public Corporations - Alexkor Ltd</v>
          </cell>
          <cell r="R1809" t="str">
            <v>1</v>
          </cell>
          <cell r="S1809" t="str">
            <v>21</v>
          </cell>
          <cell r="T1809" t="str">
            <v>707</v>
          </cell>
          <cell r="U1809" t="str">
            <v>0</v>
          </cell>
          <cell r="V1809" t="str">
            <v>PUB CORP O/TRF: ALEXKOR LTD</v>
          </cell>
        </row>
        <row r="1810">
          <cell r="Q1810" t="str">
            <v>Non-exchange Revenue:  Transfers and Subsidies - Capital:  Allocations In-kind - Public Corporations:  Other Transfers Public Corporations - Amatola Water Board</v>
          </cell>
          <cell r="R1810" t="str">
            <v>1</v>
          </cell>
          <cell r="S1810" t="str">
            <v>21</v>
          </cell>
          <cell r="T1810" t="str">
            <v>708</v>
          </cell>
          <cell r="U1810" t="str">
            <v>0</v>
          </cell>
          <cell r="V1810" t="str">
            <v>PUB CORP O/TRF: AMATOLA WATER BOARD</v>
          </cell>
        </row>
        <row r="1811">
          <cell r="Q1811" t="str">
            <v>Non-exchange Revenue:  Transfers and Subsidies - Capital:  Allocations In-kind - Public Corporations:  Other Transfers Public Corporations - Armaments Corporation of South Africa</v>
          </cell>
          <cell r="R1811" t="str">
            <v>1</v>
          </cell>
          <cell r="S1811" t="str">
            <v>21</v>
          </cell>
          <cell r="T1811" t="str">
            <v>709</v>
          </cell>
          <cell r="U1811" t="str">
            <v>0</v>
          </cell>
          <cell r="V1811" t="str">
            <v>PUB CORP O/TRF: ARMAMENTS CORPORATION SA</v>
          </cell>
        </row>
        <row r="1812">
          <cell r="Q1812" t="str">
            <v>Non-exchange Revenue:  Transfers and Subsidies - Capital:  Allocations In-kind - Public Corporations:  Other Transfers Public Corporations - Aventura</v>
          </cell>
          <cell r="R1812" t="str">
            <v>1</v>
          </cell>
          <cell r="S1812" t="str">
            <v>21</v>
          </cell>
          <cell r="T1812" t="str">
            <v>710</v>
          </cell>
          <cell r="U1812" t="str">
            <v>0</v>
          </cell>
          <cell r="V1812" t="str">
            <v>PUB CORP O/TRF: AVENTURA</v>
          </cell>
        </row>
        <row r="1813">
          <cell r="Q1813" t="str">
            <v>Non-exchange Revenue:  Transfers and Subsidies - Capital:  Allocations In-kind - Public Corporations:  Other Transfers Public Corporations - Bala Farms (Pty) Ltd</v>
          </cell>
          <cell r="R1813" t="str">
            <v>1</v>
          </cell>
          <cell r="S1813" t="str">
            <v>21</v>
          </cell>
          <cell r="T1813" t="str">
            <v>711</v>
          </cell>
          <cell r="U1813" t="str">
            <v>0</v>
          </cell>
          <cell r="V1813" t="str">
            <v>PUB CORP O/TRF: BALA FARMS (PTY) LTD</v>
          </cell>
        </row>
        <row r="1814">
          <cell r="Q1814" t="str">
            <v>Non-exchange Revenue:  Transfers and Subsidies - Capital:  Allocations In-kind - Public Corporations:  Other Transfers Public Corporations - Bloem Water</v>
          </cell>
          <cell r="R1814" t="str">
            <v>1</v>
          </cell>
          <cell r="S1814" t="str">
            <v>21</v>
          </cell>
          <cell r="T1814" t="str">
            <v>712</v>
          </cell>
          <cell r="U1814" t="str">
            <v>0</v>
          </cell>
          <cell r="V1814" t="str">
            <v>PUB CORP O/TRF: BLOEM WATER</v>
          </cell>
        </row>
        <row r="1815">
          <cell r="Q1815" t="str">
            <v>Non-exchange Revenue:  Transfers and Subsidies - Capital:  Allocations In-kind - Public Corporations:  Other Transfers Public Corporations - Botshelo Water</v>
          </cell>
          <cell r="R1815" t="str">
            <v>1</v>
          </cell>
          <cell r="S1815" t="str">
            <v>21</v>
          </cell>
          <cell r="T1815" t="str">
            <v>713</v>
          </cell>
          <cell r="U1815" t="str">
            <v>0</v>
          </cell>
          <cell r="V1815" t="str">
            <v>PUB CORP O/TRF: BOTSHELO WATER</v>
          </cell>
        </row>
        <row r="1816">
          <cell r="Q1816" t="str">
            <v>Non-exchange Revenue:  Transfers and Subsidies - Capital:  Allocations In-kind - Public Corporations:  Other Transfers Public Corporations - Bushbuckridge Water Board</v>
          </cell>
          <cell r="R1816" t="str">
            <v>1</v>
          </cell>
          <cell r="S1816" t="str">
            <v>21</v>
          </cell>
          <cell r="T1816" t="str">
            <v>714</v>
          </cell>
          <cell r="U1816" t="str">
            <v>0</v>
          </cell>
          <cell r="V1816" t="str">
            <v>PUB CORP O/TRF: BUSHBUCKRIDGE WATER BRD</v>
          </cell>
        </row>
        <row r="1817">
          <cell r="Q1817" t="str">
            <v>Non-exchange Revenue:  Transfers and Subsidies - Capital:  Allocations In-kind - Public Corporations:  Other Transfers Public Corporations - Casidra (Pty) Ltd</v>
          </cell>
          <cell r="R1817" t="str">
            <v>1</v>
          </cell>
          <cell r="S1817" t="str">
            <v>21</v>
          </cell>
          <cell r="T1817" t="str">
            <v>715</v>
          </cell>
          <cell r="U1817" t="str">
            <v>0</v>
          </cell>
          <cell r="V1817" t="str">
            <v>PUB CORP O/TRF: CASIDRA (PTY) LTD</v>
          </cell>
        </row>
        <row r="1818">
          <cell r="Q1818" t="str">
            <v>Non-exchange Revenue:  Transfers and Subsidies - Capital:  Allocations In-kind - Public Corporations:  Other Transfers Public Corporations - Central Energy Fund (Pty) Ltd (CEF)</v>
          </cell>
          <cell r="R1818" t="str">
            <v>1</v>
          </cell>
          <cell r="S1818" t="str">
            <v>21</v>
          </cell>
          <cell r="T1818" t="str">
            <v>716</v>
          </cell>
          <cell r="U1818" t="str">
            <v>0</v>
          </cell>
          <cell r="V1818" t="str">
            <v>PUB CORP O/TRF: CENTRAL ENERGY FUND</v>
          </cell>
        </row>
        <row r="1819">
          <cell r="Q1819" t="str">
            <v>Non-exchange Revenue:  Transfers and Subsidies - Capital:  Allocations In-kind - Public Corporations:  Other Transfers Public Corporations - Coega Development Corporation</v>
          </cell>
          <cell r="R1819" t="str">
            <v>1</v>
          </cell>
          <cell r="S1819" t="str">
            <v>21</v>
          </cell>
          <cell r="T1819" t="str">
            <v>717</v>
          </cell>
          <cell r="U1819" t="str">
            <v>0</v>
          </cell>
          <cell r="V1819" t="str">
            <v>PUB CORP O/TRF: COEGA DEV CORPORATION</v>
          </cell>
        </row>
        <row r="1820">
          <cell r="Q1820" t="str">
            <v>Non-exchange Revenue:  Transfers and Subsidies - Capital:  Allocations In-kind - Public Corporations:  Other Transfers Public Corporations - Council for Mineral Technology (MINTEK)</v>
          </cell>
          <cell r="R1820" t="str">
            <v>1</v>
          </cell>
          <cell r="S1820" t="str">
            <v>21</v>
          </cell>
          <cell r="T1820" t="str">
            <v>718</v>
          </cell>
          <cell r="U1820" t="str">
            <v>0</v>
          </cell>
          <cell r="V1820" t="str">
            <v>PUB CORP O/TRF: COUNCIL MINERAL TECHN</v>
          </cell>
        </row>
        <row r="1821">
          <cell r="Q1821" t="str">
            <v>Non-exchange Revenue:  Transfers and Subsidies - Capital:  Allocations In-kind - Public Corporations:  Other Transfers Public Corporations - Council Science and Industrial Research (CSIR)</v>
          </cell>
          <cell r="R1821" t="str">
            <v>1</v>
          </cell>
          <cell r="S1821" t="str">
            <v>21</v>
          </cell>
          <cell r="T1821" t="str">
            <v>719</v>
          </cell>
          <cell r="U1821" t="str">
            <v>0</v>
          </cell>
          <cell r="V1821" t="str">
            <v>PUB CORP O/TRF: COUNCIL SCI &amp; INDUST RES</v>
          </cell>
        </row>
        <row r="1822">
          <cell r="Q1822" t="str">
            <v>Non-exchange Revenue:  Transfers and Subsidies - Capital:  Allocations In-kind - Public Corporations:  Other Transfers Public Corporations - Cowslip Investments (Pty) Ltd</v>
          </cell>
          <cell r="R1822" t="str">
            <v>1</v>
          </cell>
          <cell r="S1822" t="str">
            <v>21</v>
          </cell>
          <cell r="T1822" t="str">
            <v>720</v>
          </cell>
          <cell r="U1822" t="str">
            <v>0</v>
          </cell>
          <cell r="V1822" t="str">
            <v>PUB CORP O/TRF: COWSLIP INVESTMENTS</v>
          </cell>
        </row>
        <row r="1823">
          <cell r="Q1823" t="str">
            <v>Non-exchange Revenue:  Transfers and Subsidies - Capital:  Allocations In-kind - Public Corporations:  Other Transfers Public Corporations - Development Bank of South Africa</v>
          </cell>
          <cell r="R1823" t="str">
            <v>1</v>
          </cell>
          <cell r="S1823" t="str">
            <v>21</v>
          </cell>
          <cell r="T1823" t="str">
            <v>721</v>
          </cell>
          <cell r="U1823" t="str">
            <v>0</v>
          </cell>
          <cell r="V1823" t="str">
            <v>PUB CORP O/TRF: DEVELOPMENT BANK OF SA</v>
          </cell>
        </row>
        <row r="1824">
          <cell r="Q1824" t="str">
            <v>Non-exchange Revenue:  Transfers and Subsidies - Capital:  Allocations In-kind - Public Corporations:  Other Transfers Public Corporations - Denel</v>
          </cell>
          <cell r="R1824" t="str">
            <v>1</v>
          </cell>
          <cell r="S1824" t="str">
            <v>21</v>
          </cell>
          <cell r="T1824" t="str">
            <v>722</v>
          </cell>
          <cell r="U1824" t="str">
            <v>0</v>
          </cell>
          <cell r="V1824" t="str">
            <v>PUB CORP O/TRF: DENEL</v>
          </cell>
        </row>
        <row r="1825">
          <cell r="Q1825" t="str">
            <v>Non-exchange Revenue:  Transfers and Subsidies - Capital:  Allocations In-kind - Public Corporations:  Other Transfers Public Corporations - Development Corporation Eastern Cape</v>
          </cell>
          <cell r="R1825" t="str">
            <v>1</v>
          </cell>
          <cell r="S1825" t="str">
            <v>21</v>
          </cell>
          <cell r="T1825" t="str">
            <v>723</v>
          </cell>
          <cell r="U1825" t="str">
            <v>0</v>
          </cell>
          <cell r="V1825" t="str">
            <v>PUB CORP O/TRF: DEV CORPOR EASTERN CAPE</v>
          </cell>
        </row>
        <row r="1826">
          <cell r="Q1826" t="str">
            <v>Non-exchange Revenue:  Transfers and Subsidies - Capital:  Allocations In-kind - Public Corporations:  Other Transfers Public Corporations - East London Industrial Development Zone Corporation</v>
          </cell>
          <cell r="R1826" t="str">
            <v>1</v>
          </cell>
          <cell r="S1826" t="str">
            <v>21</v>
          </cell>
          <cell r="T1826" t="str">
            <v>724</v>
          </cell>
          <cell r="U1826" t="str">
            <v>0</v>
          </cell>
          <cell r="V1826" t="str">
            <v>PUB CORP O/TRF:  EL IND DEV ZONE CORP</v>
          </cell>
        </row>
        <row r="1827">
          <cell r="Q1827" t="str">
            <v>Non-exchange Revenue:  Transfers and Subsidies - Capital:  Allocations In-kind - Public Corporations:  Other Transfers Public Corporations - ESKOM</v>
          </cell>
          <cell r="R1827" t="str">
            <v>1</v>
          </cell>
          <cell r="S1827" t="str">
            <v>21</v>
          </cell>
          <cell r="T1827" t="str">
            <v>725</v>
          </cell>
          <cell r="U1827" t="str">
            <v>0</v>
          </cell>
          <cell r="V1827" t="str">
            <v>PUB CORP O/TRF: ESKOM</v>
          </cell>
        </row>
        <row r="1828">
          <cell r="Q1828" t="str">
            <v>Non-exchange Revenue:  Transfers and Subsidies - Capital:  Allocations In-kind - Public Corporations:  Other Transfers Public Corporations - Export Credit Insurance Corporation of South Africa</v>
          </cell>
          <cell r="R1828" t="str">
            <v>1</v>
          </cell>
          <cell r="S1828" t="str">
            <v>21</v>
          </cell>
          <cell r="T1828" t="str">
            <v>726</v>
          </cell>
          <cell r="U1828" t="str">
            <v>0</v>
          </cell>
          <cell r="V1828" t="str">
            <v>PUB CORP O/TRF: EXPORT CDT INSUR CORP SA</v>
          </cell>
        </row>
        <row r="1829">
          <cell r="Q1829" t="str">
            <v>Non-exchange Revenue:  Transfers and Subsidies - Capital:  Allocations In-kind - Public Corporations:  Other Transfers Public Corporations - Free State Development Corporation</v>
          </cell>
          <cell r="R1829" t="str">
            <v>1</v>
          </cell>
          <cell r="S1829" t="str">
            <v>21</v>
          </cell>
          <cell r="T1829" t="str">
            <v>727</v>
          </cell>
          <cell r="U1829" t="str">
            <v>0</v>
          </cell>
          <cell r="V1829" t="str">
            <v>PUB CORP O/TRF: FREE STATE DEV CORPOR</v>
          </cell>
        </row>
        <row r="1830">
          <cell r="Q1830" t="str">
            <v>Non-exchange Revenue:  Transfers and Subsidies - Capital:  Allocations In-kind - Public Corporations:  Other Transfers Public Corporations - Forest Sector Charter Council</v>
          </cell>
          <cell r="R1830" t="str">
            <v>1</v>
          </cell>
          <cell r="S1830" t="str">
            <v>21</v>
          </cell>
          <cell r="T1830" t="str">
            <v>728</v>
          </cell>
          <cell r="U1830" t="str">
            <v>0</v>
          </cell>
          <cell r="V1830" t="str">
            <v>PUB CORP O/TRF: FOREST SEC CHARTER COUN</v>
          </cell>
        </row>
        <row r="1831">
          <cell r="Q1831" t="str">
            <v>Non-exchange Revenue:  Transfers and Subsidies - Capital:  Allocations In-kind - Public Corporations:  Other Transfers Public Corporations - Fund for Research into Industrial Development, Growth and Equity (FRIDGE)</v>
          </cell>
          <cell r="R1831" t="str">
            <v>1</v>
          </cell>
          <cell r="S1831" t="str">
            <v>21</v>
          </cell>
          <cell r="T1831" t="str">
            <v>729</v>
          </cell>
          <cell r="U1831" t="str">
            <v>0</v>
          </cell>
          <cell r="V1831" t="str">
            <v>PUB CORP O/TRF:  REC IND DEV GWTH &amp; EQUI</v>
          </cell>
        </row>
        <row r="1832">
          <cell r="Q1832" t="str">
            <v>Non-exchange Revenue:  Transfers and Subsidies - Capital:  Allocations In-kind - Public Corporations:  Other Transfers Public Corporations - Gateway Airport Authority Ltd</v>
          </cell>
          <cell r="R1832" t="str">
            <v>1</v>
          </cell>
          <cell r="S1832" t="str">
            <v>21</v>
          </cell>
          <cell r="T1832" t="str">
            <v>730</v>
          </cell>
          <cell r="U1832" t="str">
            <v>0</v>
          </cell>
          <cell r="V1832" t="str">
            <v>PUB CORP O/TRF: GATEWAY AIRPORT AUTH LTD</v>
          </cell>
        </row>
        <row r="1833">
          <cell r="Q1833" t="str">
            <v>Non-exchange Revenue:  Transfers and Subsidies - Capital:  Allocations In-kind - Public Corporations:  Other Transfers Public Corporations - Ikangala Water</v>
          </cell>
          <cell r="R1833" t="str">
            <v>1</v>
          </cell>
          <cell r="S1833" t="str">
            <v>21</v>
          </cell>
          <cell r="T1833" t="str">
            <v>731</v>
          </cell>
          <cell r="U1833" t="str">
            <v>0</v>
          </cell>
          <cell r="V1833" t="str">
            <v>PUB CORP O/TRF: IKANGALA WATER</v>
          </cell>
        </row>
        <row r="1834">
          <cell r="Q1834" t="str">
            <v>Non-exchange Revenue:  Transfers and Subsidies - Capital:  Allocations In-kind - Public Corporations:  Other Transfers Public Corporations - Inala Farms (Pty) Ltd</v>
          </cell>
          <cell r="R1834" t="str">
            <v>1</v>
          </cell>
          <cell r="S1834" t="str">
            <v>21</v>
          </cell>
          <cell r="T1834" t="str">
            <v>732</v>
          </cell>
          <cell r="U1834" t="str">
            <v>0</v>
          </cell>
          <cell r="V1834" t="str">
            <v>PUB CORP O/TRF: INALA FARMS (PTY) LTD</v>
          </cell>
        </row>
        <row r="1835">
          <cell r="Q1835" t="str">
            <v>Non-exchange Revenue:  Transfers and Subsidies - Capital:  Allocations In-kind - Public Corporations:  Other Transfers Public Corporations - Independent  Development Trust</v>
          </cell>
          <cell r="R1835" t="str">
            <v>1</v>
          </cell>
          <cell r="S1835" t="str">
            <v>21</v>
          </cell>
          <cell r="T1835" t="str">
            <v>733</v>
          </cell>
          <cell r="U1835" t="str">
            <v>0</v>
          </cell>
          <cell r="V1835" t="str">
            <v>PUB CORP O/TRF: INDEPENDENT  DEVEL TRUST</v>
          </cell>
        </row>
        <row r="1836">
          <cell r="Q1836" t="str">
            <v>Non-exchange Revenue:  Transfers and Subsidies - Capital:  Allocations In-kind - Public Corporations:  Other Transfers Public Corporations - Industrial Development Corporation of South Africa Ltd</v>
          </cell>
          <cell r="R1836" t="str">
            <v>1</v>
          </cell>
          <cell r="S1836" t="str">
            <v>21</v>
          </cell>
          <cell r="T1836" t="str">
            <v>734</v>
          </cell>
          <cell r="U1836" t="str">
            <v>0</v>
          </cell>
          <cell r="V1836" t="str">
            <v>PUB CORP O/TRF: INDUS DEV  CORP OF SA</v>
          </cell>
        </row>
        <row r="1837">
          <cell r="Q1837" t="str">
            <v>Non-exchange Revenue:  Transfers and Subsidies - Capital:  Allocations In-kind - Public Corporations:  Other Transfers Public Corporations - Broadband Infraco</v>
          </cell>
          <cell r="R1837" t="str">
            <v>1</v>
          </cell>
          <cell r="S1837" t="str">
            <v>21</v>
          </cell>
          <cell r="T1837" t="str">
            <v>735</v>
          </cell>
          <cell r="U1837" t="str">
            <v>0</v>
          </cell>
          <cell r="V1837" t="str">
            <v>PUB CORP O/TRF: BROADBAND INFRACO</v>
          </cell>
        </row>
        <row r="1838">
          <cell r="Q1838" t="str">
            <v>Non-exchange Revenue:  Transfers and Subsidies - Capital:  Allocations In-kind - Public Corporations:  Other Transfers Public Corporations - ITHALA  Development Finance Corporation</v>
          </cell>
          <cell r="R1838" t="str">
            <v>1</v>
          </cell>
          <cell r="S1838" t="str">
            <v>21</v>
          </cell>
          <cell r="T1838" t="str">
            <v>736</v>
          </cell>
          <cell r="U1838" t="str">
            <v>0</v>
          </cell>
          <cell r="V1838" t="str">
            <v>PUB CORP O/TRF:  ITHALA  DEV FINAN CORP</v>
          </cell>
        </row>
        <row r="1839">
          <cell r="Q1839" t="str">
            <v>Non-exchange Revenue:  Transfers and Subsidies - Capital:  Allocations In-kind - Public Corporations:  Other Transfers Public Corporations - Kalahari-East Water Board</v>
          </cell>
          <cell r="R1839" t="str">
            <v>1</v>
          </cell>
          <cell r="S1839" t="str">
            <v>21</v>
          </cell>
          <cell r="T1839" t="str">
            <v>737</v>
          </cell>
          <cell r="U1839" t="str">
            <v>0</v>
          </cell>
          <cell r="V1839" t="str">
            <v>PUB CORP O/TRF: KALAHARI-EAST WATER BRD</v>
          </cell>
        </row>
        <row r="1840">
          <cell r="Q1840" t="str">
            <v>Non-exchange Revenue:  Transfers and Subsidies - Capital:  Allocations In-kind - Public Corporations:  Other Transfers Public Corporations - Kalahari-West Water Board</v>
          </cell>
          <cell r="R1840" t="str">
            <v>1</v>
          </cell>
          <cell r="S1840" t="str">
            <v>21</v>
          </cell>
          <cell r="T1840" t="str">
            <v>738</v>
          </cell>
          <cell r="U1840" t="str">
            <v>0</v>
          </cell>
          <cell r="V1840" t="str">
            <v>PUB CORP O/TRF: KALAHARI-WEST WATER BRD</v>
          </cell>
        </row>
        <row r="1841">
          <cell r="Q1841" t="str">
            <v>Non-exchange Revenue:  Transfers and Subsidies - Capital:  Allocations In-kind - Public Corporations:  Other Transfers Public Corporations - Khula Enterprises</v>
          </cell>
          <cell r="R1841" t="str">
            <v>1</v>
          </cell>
          <cell r="S1841" t="str">
            <v>21</v>
          </cell>
          <cell r="T1841" t="str">
            <v>739</v>
          </cell>
          <cell r="U1841" t="str">
            <v>0</v>
          </cell>
          <cell r="V1841" t="str">
            <v>PUB CORP O/TRF: KHULA ENTERPRISES</v>
          </cell>
        </row>
        <row r="1842">
          <cell r="Q1842" t="str">
            <v>Non-exchange Revenue:  Transfers and Subsidies - Capital:  Allocations In-kind - Public Corporations:  Other Transfers Public Corporations - Land and Agricultural Bank of South Africa</v>
          </cell>
          <cell r="R1842" t="str">
            <v>1</v>
          </cell>
          <cell r="S1842" t="str">
            <v>21</v>
          </cell>
          <cell r="T1842" t="str">
            <v>740</v>
          </cell>
          <cell r="U1842" t="str">
            <v>0</v>
          </cell>
          <cell r="V1842" t="str">
            <v>PUB CORP O/TRF: LAND &amp; AGRIC BANK SA</v>
          </cell>
        </row>
        <row r="1843">
          <cell r="Q1843" t="str">
            <v>Non-exchange Revenue:  Transfers and Subsidies - Capital:  Allocations In-kind - Public Corporations:  Other Transfers Public Corporations - Lepelle Northern Water</v>
          </cell>
          <cell r="R1843" t="str">
            <v>1</v>
          </cell>
          <cell r="S1843" t="str">
            <v>21</v>
          </cell>
          <cell r="T1843" t="str">
            <v>741</v>
          </cell>
          <cell r="U1843" t="str">
            <v>0</v>
          </cell>
          <cell r="V1843" t="str">
            <v>PUB CORP O/TRF: LEPELLE NORTHERN WATER</v>
          </cell>
        </row>
        <row r="1844">
          <cell r="Q1844" t="str">
            <v>Non-exchange Revenue:  Transfers and Subsidies - Capital:  Allocations In-kind - Public Corporations:  Other Transfers Public Corporations - Magalies Water</v>
          </cell>
          <cell r="R1844" t="str">
            <v>1</v>
          </cell>
          <cell r="S1844" t="str">
            <v>21</v>
          </cell>
          <cell r="T1844" t="str">
            <v>742</v>
          </cell>
          <cell r="U1844" t="str">
            <v>0</v>
          </cell>
          <cell r="V1844" t="str">
            <v>PUB CORP O/TRF: MAGALIES WATER</v>
          </cell>
        </row>
        <row r="1845">
          <cell r="Q1845" t="str">
            <v>Non-exchange Revenue:  Transfers and Subsidies - Capital:  Allocations In-kind - Public Corporations:  Other Transfers Public Corporations - Mafikeng Industrial Development Zone (Pty)Ltd</v>
          </cell>
          <cell r="R1845" t="str">
            <v>1</v>
          </cell>
          <cell r="S1845" t="str">
            <v>21</v>
          </cell>
          <cell r="T1845" t="str">
            <v>743</v>
          </cell>
          <cell r="U1845" t="str">
            <v>0</v>
          </cell>
          <cell r="V1845" t="str">
            <v>PUB CORP O/TRF: MAHIKENG INDUST DEV ZONE</v>
          </cell>
        </row>
        <row r="1846">
          <cell r="Q1846" t="str">
            <v>Non-exchange Revenue:  Transfers and Subsidies - Capital:  Allocations In-kind - Public Corporations:  Other Transfers Public Corporations - Mayibuye Transport Corporation</v>
          </cell>
          <cell r="R1846" t="str">
            <v>1</v>
          </cell>
          <cell r="S1846" t="str">
            <v>21</v>
          </cell>
          <cell r="T1846" t="str">
            <v>744</v>
          </cell>
          <cell r="U1846" t="str">
            <v>0</v>
          </cell>
          <cell r="V1846" t="str">
            <v>PUB CORP O/TRF: MAYIBUYE TRANSPORT CORP</v>
          </cell>
        </row>
        <row r="1847">
          <cell r="Q1847" t="str">
            <v>Non-exchange Revenue:  Transfers and Subsidies - Capital:  Allocations In-kind - Public Corporations:  Other Transfers Public Corporations - Mhlathuze Water</v>
          </cell>
          <cell r="R1847" t="str">
            <v>1</v>
          </cell>
          <cell r="S1847" t="str">
            <v>21</v>
          </cell>
          <cell r="T1847" t="str">
            <v>745</v>
          </cell>
          <cell r="U1847" t="str">
            <v>0</v>
          </cell>
          <cell r="V1847" t="str">
            <v>PUB CORP O/TRF: MHLATHUZE WATER</v>
          </cell>
        </row>
        <row r="1848">
          <cell r="Q1848" t="str">
            <v>Non-exchange Revenue:  Transfers and Subsidies - Capital:  Allocations In-kind - Public Corporations:  Other Transfers Public Corporations - Mjindi Farming (Pty) Ltd</v>
          </cell>
          <cell r="R1848" t="str">
            <v>1</v>
          </cell>
          <cell r="S1848" t="str">
            <v>21</v>
          </cell>
          <cell r="T1848" t="str">
            <v>746</v>
          </cell>
          <cell r="U1848" t="str">
            <v>0</v>
          </cell>
          <cell r="V1848" t="str">
            <v>PUB CORP O/TRF: MJINDI FARMING (PTY) LTD</v>
          </cell>
        </row>
        <row r="1849">
          <cell r="Q1849" t="str">
            <v>Non-exchange Revenue:  Transfers and Subsidies - Capital:  Allocations In-kind - Public Corporations:  Other Transfers Public Corporations - Mpendle Ntambanana Agri Company</v>
          </cell>
          <cell r="R1849" t="str">
            <v>1</v>
          </cell>
          <cell r="S1849" t="str">
            <v>21</v>
          </cell>
          <cell r="T1849" t="str">
            <v>747</v>
          </cell>
          <cell r="U1849" t="str">
            <v>0</v>
          </cell>
          <cell r="V1849" t="str">
            <v>PUB CORP O/TRF: MPENDLE NTAMBANANA AGRI</v>
          </cell>
        </row>
        <row r="1850">
          <cell r="Q1850" t="str">
            <v>Non-exchange Revenue:  Transfers and Subsidies - Capital:  Allocations In-kind - Public Corporations:  Other Transfers Public Corporations - Mpumalanga Agricultural Development Corporation</v>
          </cell>
          <cell r="R1850" t="str">
            <v>1</v>
          </cell>
          <cell r="S1850" t="str">
            <v>21</v>
          </cell>
          <cell r="T1850" t="str">
            <v>748</v>
          </cell>
          <cell r="U1850" t="str">
            <v>0</v>
          </cell>
          <cell r="V1850" t="str">
            <v>PUB CORP O/TRF: MPUMALANGA AGRI DEV CORP</v>
          </cell>
        </row>
        <row r="1851">
          <cell r="Q1851" t="str">
            <v>Non-exchange Revenue:  Transfers and Subsidies - Capital:  Allocations In-kind - Public Corporations:  Other Transfers Public Corporations - Mpumalanga Economic Growth Agency</v>
          </cell>
          <cell r="R1851" t="str">
            <v>1</v>
          </cell>
          <cell r="S1851" t="str">
            <v>21</v>
          </cell>
          <cell r="T1851" t="str">
            <v>749</v>
          </cell>
          <cell r="U1851" t="str">
            <v>0</v>
          </cell>
          <cell r="V1851" t="str">
            <v>PUB CORP O/TRF: MPUMA ECON GROWTH AGEN</v>
          </cell>
        </row>
        <row r="1852">
          <cell r="Q1852" t="str">
            <v>Non-exchange Revenue:  Transfers and Subsidies - Capital:  Allocations In-kind - Public Corporations:  Other Transfers Public Corporations - Mpumalanga Housing Finance Company</v>
          </cell>
          <cell r="R1852" t="str">
            <v>1</v>
          </cell>
          <cell r="S1852" t="str">
            <v>21</v>
          </cell>
          <cell r="T1852" t="str">
            <v>750</v>
          </cell>
          <cell r="U1852" t="str">
            <v>0</v>
          </cell>
          <cell r="V1852" t="str">
            <v>PUB CORP O/TRF: MPUMA HOUSING FIN COMP</v>
          </cell>
        </row>
        <row r="1853">
          <cell r="Q1853" t="str">
            <v>Non-exchange Revenue:  Transfers and Subsidies - Capital:  Allocations In-kind - Public Corporations:  Other Transfers Public Corporations - Namaqua Water Board</v>
          </cell>
          <cell r="R1853" t="str">
            <v>1</v>
          </cell>
          <cell r="S1853" t="str">
            <v>21</v>
          </cell>
          <cell r="T1853" t="str">
            <v>751</v>
          </cell>
          <cell r="U1853" t="str">
            <v>0</v>
          </cell>
          <cell r="V1853" t="str">
            <v>PUB CORP O/TRF: NAMAQUA WATER BOARD</v>
          </cell>
        </row>
        <row r="1854">
          <cell r="Q1854" t="str">
            <v>Non-exchange Revenue:  Transfers and Subsidies - Capital:  Allocations In-kind - Public Corporations:  Other Transfers Public Corporations - NCERA Farms (Pty) Ltd</v>
          </cell>
          <cell r="R1854" t="str">
            <v>1</v>
          </cell>
          <cell r="S1854" t="str">
            <v>21</v>
          </cell>
          <cell r="T1854" t="str">
            <v>752</v>
          </cell>
          <cell r="U1854" t="str">
            <v>0</v>
          </cell>
          <cell r="V1854" t="str">
            <v>PUB CORP O/TRF: NCERA FARMS (PTY) LTD</v>
          </cell>
        </row>
        <row r="1855">
          <cell r="Q1855" t="str">
            <v>Non-exchange Revenue:  Transfers and Subsidies - Capital:  Allocations In-kind - Public Corporations:  Other Transfers Public Corporations - Non-Grid Schools (Eskom Tsi)</v>
          </cell>
          <cell r="R1855" t="str">
            <v>1</v>
          </cell>
          <cell r="S1855" t="str">
            <v>21</v>
          </cell>
          <cell r="T1855" t="str">
            <v>753</v>
          </cell>
          <cell r="U1855" t="str">
            <v>0</v>
          </cell>
          <cell r="V1855" t="str">
            <v>PUB CORP O/TRF: NON-GRID SCH (ESKOM TSI)</v>
          </cell>
        </row>
        <row r="1856">
          <cell r="Q1856" t="str">
            <v>Non-exchange Revenue:  Transfers and Subsidies - Capital:  Allocations In-kind - Public Corporations:  Other Transfers Public Corporations - Northern Province Development Corporation</v>
          </cell>
          <cell r="R1856" t="str">
            <v>1</v>
          </cell>
          <cell r="S1856" t="str">
            <v>21</v>
          </cell>
          <cell r="T1856" t="str">
            <v>754</v>
          </cell>
          <cell r="U1856" t="str">
            <v>0</v>
          </cell>
          <cell r="V1856" t="str">
            <v>PUB CORP O/TRF: NORTHERN PROV DEV CORP</v>
          </cell>
        </row>
        <row r="1857">
          <cell r="Q1857" t="str">
            <v>Non-exchange Revenue:  Transfers and Subsidies - Capital:  Allocations In-kind - Public Corporations:  Other Transfers Public Corporations - Ntsika Enterprises</v>
          </cell>
          <cell r="R1857" t="str">
            <v>1</v>
          </cell>
          <cell r="S1857" t="str">
            <v>21</v>
          </cell>
          <cell r="T1857" t="str">
            <v>755</v>
          </cell>
          <cell r="U1857" t="str">
            <v>0</v>
          </cell>
          <cell r="V1857" t="str">
            <v>PUB CORP O/TRF: NTSIKA ENTERPRISES</v>
          </cell>
        </row>
        <row r="1858">
          <cell r="Q1858" t="str">
            <v>Non-exchange Revenue:  Transfers and Subsidies - Capital:  Allocations In-kind - Public Corporations:  Other Transfers Public Corporations - North West Development Corporation</v>
          </cell>
          <cell r="R1858" t="str">
            <v>1</v>
          </cell>
          <cell r="S1858" t="str">
            <v>21</v>
          </cell>
          <cell r="T1858" t="str">
            <v>756</v>
          </cell>
          <cell r="U1858" t="str">
            <v>0</v>
          </cell>
          <cell r="V1858" t="str">
            <v>PUB CORP O/TRF: NORTH WEST DEV CORP</v>
          </cell>
        </row>
        <row r="1859">
          <cell r="Q1859" t="str">
            <v>Non-exchange Revenue:  Transfers and Subsidies - Capital:  Allocations In-kind - Public Corporations:  Other Transfers Public Corporations - North West Water Supply Authority Board</v>
          </cell>
          <cell r="R1859" t="str">
            <v>1</v>
          </cell>
          <cell r="S1859" t="str">
            <v>21</v>
          </cell>
          <cell r="T1859" t="str">
            <v>757</v>
          </cell>
          <cell r="U1859" t="str">
            <v>0</v>
          </cell>
          <cell r="V1859" t="str">
            <v>PUB CORP O/TRF: NW WATER SUPPLY AUTH BRD</v>
          </cell>
        </row>
        <row r="1860">
          <cell r="Q1860" t="str">
            <v>Non-exchange Revenue:  Transfers and Subsidies - Capital:  Allocations In-kind - Public Corporations:  Other Transfers Public Corporations - Onderstepoort Biological Products</v>
          </cell>
          <cell r="R1860" t="str">
            <v>1</v>
          </cell>
          <cell r="S1860" t="str">
            <v>21</v>
          </cell>
          <cell r="T1860" t="str">
            <v>758</v>
          </cell>
          <cell r="U1860" t="str">
            <v>0</v>
          </cell>
          <cell r="V1860" t="str">
            <v>PUB CORP O/TRF: ONDERSTEPOORT BIOL PROD</v>
          </cell>
        </row>
        <row r="1861">
          <cell r="Q1861" t="str">
            <v>Non-exchange Revenue:  Transfers and Subsidies - Capital:  Allocations In-kind - Public Corporations:  Other Transfers Public Corporations - Overberg Water</v>
          </cell>
          <cell r="R1861" t="str">
            <v>1</v>
          </cell>
          <cell r="S1861" t="str">
            <v>21</v>
          </cell>
          <cell r="T1861" t="str">
            <v>759</v>
          </cell>
          <cell r="U1861" t="str">
            <v>0</v>
          </cell>
          <cell r="V1861" t="str">
            <v>PUB CORP O/TRF: OVERBERG WATER</v>
          </cell>
        </row>
        <row r="1862">
          <cell r="Q1862" t="str">
            <v>Non-exchange Revenue:  Transfers and Subsidies - Capital:  Allocations In-kind - Public Corporations:  Other Transfers Public Corporations - Passenger Rail Agency of South Africa</v>
          </cell>
          <cell r="R1862" t="str">
            <v>1</v>
          </cell>
          <cell r="S1862" t="str">
            <v>21</v>
          </cell>
          <cell r="T1862" t="str">
            <v>760</v>
          </cell>
          <cell r="U1862" t="str">
            <v>0</v>
          </cell>
          <cell r="V1862" t="str">
            <v>PUB CORP O/TRF: PASSENGER RAIL AGENCY SA</v>
          </cell>
        </row>
        <row r="1863">
          <cell r="Q1863" t="str">
            <v>Non-exchange Revenue:  Transfers and Subsidies - Capital:  Allocations In-kind - Public Corporations:  Other Transfers Public Corporations - Pebble Bed Modular Reactor (PBMR)</v>
          </cell>
          <cell r="R1863" t="str">
            <v>1</v>
          </cell>
          <cell r="S1863" t="str">
            <v>21</v>
          </cell>
          <cell r="T1863" t="str">
            <v>761</v>
          </cell>
          <cell r="U1863" t="str">
            <v>0</v>
          </cell>
          <cell r="V1863" t="str">
            <v>PUB CORP O/TRF: PEBBLE BED MODUL REACTOR</v>
          </cell>
        </row>
        <row r="1864">
          <cell r="Q1864" t="str">
            <v>Non-exchange Revenue:  Transfers and Subsidies - Capital:  Allocations In-kind - Public Corporations:  Other Transfers Public Corporations - Pelladrift Water Board</v>
          </cell>
          <cell r="R1864" t="str">
            <v>1</v>
          </cell>
          <cell r="S1864" t="str">
            <v>21</v>
          </cell>
          <cell r="T1864" t="str">
            <v>762</v>
          </cell>
          <cell r="U1864" t="str">
            <v>0</v>
          </cell>
          <cell r="V1864" t="str">
            <v>PUB CORP O/TRF: PELLADRIFT WATER BOARD</v>
          </cell>
        </row>
        <row r="1865">
          <cell r="Q1865" t="str">
            <v>Non-exchange Revenue:  Transfers and Subsidies - Capital:  Allocations In-kind - Public Corporations:  Other Transfers Public Corporations - Public Invest Corporation Ltd</v>
          </cell>
          <cell r="R1865" t="str">
            <v>1</v>
          </cell>
          <cell r="S1865" t="str">
            <v>21</v>
          </cell>
          <cell r="T1865" t="str">
            <v>763</v>
          </cell>
          <cell r="U1865" t="str">
            <v>0</v>
          </cell>
          <cell r="V1865" t="str">
            <v>PUB CORP O/TRF: PUBLIC INVEST CORP LTD</v>
          </cell>
        </row>
        <row r="1866">
          <cell r="Q1866" t="str">
            <v>Non-exchange Revenue:  Transfers and Subsidies - Capital:  Allocations In-kind - Public Corporations:  Other Transfers Public Corporations - Rand Water</v>
          </cell>
          <cell r="R1866" t="str">
            <v>1</v>
          </cell>
          <cell r="S1866" t="str">
            <v>21</v>
          </cell>
          <cell r="T1866" t="str">
            <v>764</v>
          </cell>
          <cell r="U1866" t="str">
            <v>0</v>
          </cell>
          <cell r="V1866" t="str">
            <v>PUB CORP O/TRF: RAND WATER</v>
          </cell>
        </row>
        <row r="1867">
          <cell r="Q1867" t="str">
            <v>Non-exchange Revenue:  Transfers and Subsidies - Capital:  Allocations In-kind - Public Corporations:  Other Transfers Public Corporations - South Africa Agricultural Academy</v>
          </cell>
          <cell r="R1867" t="str">
            <v>1</v>
          </cell>
          <cell r="S1867" t="str">
            <v>21</v>
          </cell>
          <cell r="T1867" t="str">
            <v>765</v>
          </cell>
          <cell r="U1867" t="str">
            <v>0</v>
          </cell>
          <cell r="V1867" t="str">
            <v>PUB CORP O/TRF: SA AGRICULTURAL ACADEMY</v>
          </cell>
        </row>
        <row r="1868">
          <cell r="Q1868" t="str">
            <v>Non-exchange Revenue:  Transfers and Subsidies - Capital:  Allocations In-kind - Public Corporations:  Other Transfers Public Corporations - South Africa Broadcasting Corp Ltd</v>
          </cell>
          <cell r="R1868" t="str">
            <v>1</v>
          </cell>
          <cell r="S1868" t="str">
            <v>21</v>
          </cell>
          <cell r="T1868" t="str">
            <v>766</v>
          </cell>
          <cell r="U1868" t="str">
            <v>0</v>
          </cell>
          <cell r="V1868" t="str">
            <v>PUB CORP O/TRF: SA BROADCASTING CORP</v>
          </cell>
        </row>
        <row r="1869">
          <cell r="Q1869" t="str">
            <v>Non-exchange Revenue:  Transfers and Subsidies - Capital:  Allocations In-kind - Public Corporations:  Other Transfers Public Corporations - South Africa Bureau of Standards (SABS)</v>
          </cell>
          <cell r="R1869" t="str">
            <v>1</v>
          </cell>
          <cell r="S1869" t="str">
            <v>21</v>
          </cell>
          <cell r="T1869" t="str">
            <v>767</v>
          </cell>
          <cell r="U1869" t="str">
            <v>0</v>
          </cell>
          <cell r="V1869" t="str">
            <v>PUB CORP O/TRF: SA BUREAU OF STANDARDS</v>
          </cell>
        </row>
        <row r="1870">
          <cell r="Q1870" t="str">
            <v>Non-exchange Revenue:  Transfers and Subsidies - Capital:  Allocations In-kind - Public Corporations:  Other Transfers Public Corporations - South Africa Express (SAX)</v>
          </cell>
          <cell r="R1870" t="str">
            <v>1</v>
          </cell>
          <cell r="S1870" t="str">
            <v>21</v>
          </cell>
          <cell r="T1870" t="str">
            <v>768</v>
          </cell>
          <cell r="U1870" t="str">
            <v>0</v>
          </cell>
          <cell r="V1870" t="str">
            <v>PUB CORP O/TRF: SA EXPRESS</v>
          </cell>
        </row>
        <row r="1871">
          <cell r="Q1871" t="str">
            <v>Non-exchange Revenue:  Transfers and Subsidies - Capital:  Allocations In-kind - Public Corporations:  Other Transfers Public Corporations - South Africa Forestry Company Ltd</v>
          </cell>
          <cell r="R1871" t="str">
            <v>1</v>
          </cell>
          <cell r="S1871" t="str">
            <v>21</v>
          </cell>
          <cell r="T1871" t="str">
            <v>769</v>
          </cell>
          <cell r="U1871" t="str">
            <v>0</v>
          </cell>
          <cell r="V1871" t="str">
            <v>PUB CORP O/TRF: SA FORESTRY COMPANY LTD</v>
          </cell>
        </row>
        <row r="1872">
          <cell r="Q1872" t="str">
            <v>Non-exchange Revenue:  Transfers and Subsidies - Capital:  Allocations In-kind - Public Corporations:  Other Transfers Public Corporations - South Africa Nuclear Energy Corp</v>
          </cell>
          <cell r="R1872" t="str">
            <v>1</v>
          </cell>
          <cell r="S1872" t="str">
            <v>21</v>
          </cell>
          <cell r="T1872" t="str">
            <v>770</v>
          </cell>
          <cell r="U1872" t="str">
            <v>0</v>
          </cell>
          <cell r="V1872" t="str">
            <v>PUB CORP O/TRF: SA NUCLEAR ENERGY CORP</v>
          </cell>
        </row>
        <row r="1873">
          <cell r="Q1873" t="str">
            <v>Non-exchange Revenue:  Transfers and Subsidies - Capital:  Allocations In-kind - Public Corporations:  Other Transfers Public Corporations - South Africa Post Office Ltd</v>
          </cell>
          <cell r="R1873" t="str">
            <v>1</v>
          </cell>
          <cell r="S1873" t="str">
            <v>21</v>
          </cell>
          <cell r="T1873" t="str">
            <v>771</v>
          </cell>
          <cell r="U1873" t="str">
            <v>0</v>
          </cell>
          <cell r="V1873" t="str">
            <v>PUB CORP O/TRF: SA POST OFFICE LTD</v>
          </cell>
        </row>
        <row r="1874">
          <cell r="Q1874" t="str">
            <v>Non-exchange Revenue:  Transfers and Subsidies - Capital:  Allocations In-kind - Public Corporations:  Other Transfers Public Corporations - South Africa Rail Commuter Corporation Ltd</v>
          </cell>
          <cell r="R1874" t="str">
            <v>1</v>
          </cell>
          <cell r="S1874" t="str">
            <v>21</v>
          </cell>
          <cell r="T1874" t="str">
            <v>772</v>
          </cell>
          <cell r="U1874" t="str">
            <v>0</v>
          </cell>
          <cell r="V1874" t="str">
            <v>PUB CORP O/TRF: SA RAIL COMMUTER CORP</v>
          </cell>
        </row>
        <row r="1875">
          <cell r="Q1875" t="str">
            <v>Non-exchange Revenue:  Transfers and Subsidies - Capital:  Allocations In-kind - Public Corporations:  Other Transfers Public Corporations - South Africa Special Risk Ins Ass (SASRIA)</v>
          </cell>
          <cell r="R1875" t="str">
            <v>1</v>
          </cell>
          <cell r="S1875" t="str">
            <v>21</v>
          </cell>
          <cell r="T1875" t="str">
            <v>773</v>
          </cell>
          <cell r="U1875" t="str">
            <v>0</v>
          </cell>
          <cell r="V1875" t="str">
            <v>PUB CORP O/TRF: SA SPECIAL RISK INS ASS</v>
          </cell>
        </row>
        <row r="1876">
          <cell r="Q1876" t="str">
            <v>Non-exchange Revenue:  Transfers and Subsidies - Capital:  Allocations In-kind - Public Corporations:  Other Transfers Public Corporations - South African Airways</v>
          </cell>
          <cell r="R1876" t="str">
            <v>1</v>
          </cell>
          <cell r="S1876" t="str">
            <v>21</v>
          </cell>
          <cell r="T1876" t="str">
            <v>774</v>
          </cell>
          <cell r="U1876" t="str">
            <v>0</v>
          </cell>
          <cell r="V1876" t="str">
            <v>PUB CORP O/TRF: SA AIRWAYS</v>
          </cell>
        </row>
        <row r="1877">
          <cell r="Q1877" t="str">
            <v>Non-exchange Revenue:  Transfers and Subsidies - Capital:  Allocations In-kind - Public Corporations:  Other Transfers Public Corporations - Sedibeng Water</v>
          </cell>
          <cell r="R1877" t="str">
            <v>1</v>
          </cell>
          <cell r="S1877" t="str">
            <v>21</v>
          </cell>
          <cell r="T1877" t="str">
            <v>775</v>
          </cell>
          <cell r="U1877" t="str">
            <v>0</v>
          </cell>
          <cell r="V1877" t="str">
            <v>PUB CORP O/TRF: SEDIBENG WATER</v>
          </cell>
        </row>
        <row r="1878">
          <cell r="Q1878" t="str">
            <v>Non-exchange Revenue:  Transfers and Subsidies - Capital:  Allocations In-kind - Public Corporations:  Other Transfers Public Corporations - Sentech</v>
          </cell>
          <cell r="R1878" t="str">
            <v>1</v>
          </cell>
          <cell r="S1878" t="str">
            <v>21</v>
          </cell>
          <cell r="T1878" t="str">
            <v>776</v>
          </cell>
          <cell r="U1878" t="str">
            <v>0</v>
          </cell>
          <cell r="V1878" t="str">
            <v>PUB CORP O/TRF: SENTECH</v>
          </cell>
        </row>
        <row r="1879">
          <cell r="Q1879" t="str">
            <v>Non-exchange Revenue:  Transfers and Subsidies - Capital:  Allocations In-kind - Public Corporations:  Other Transfers Public Corporations - State Diamond Trader</v>
          </cell>
          <cell r="R1879" t="str">
            <v>1</v>
          </cell>
          <cell r="S1879" t="str">
            <v>21</v>
          </cell>
          <cell r="T1879" t="str">
            <v>777</v>
          </cell>
          <cell r="U1879" t="str">
            <v>0</v>
          </cell>
          <cell r="V1879" t="str">
            <v>PUB CORP O/TRF: STATE DIAMOND TRADER</v>
          </cell>
        </row>
        <row r="1880">
          <cell r="Q1880" t="str">
            <v>Non-exchange Revenue:  Transfers and Subsidies - Capital:  Allocations In-kind - Public Corporations:  Other Transfers Public Corporations - Telkom South Africa Ltd</v>
          </cell>
          <cell r="R1880" t="str">
            <v>1</v>
          </cell>
          <cell r="S1880" t="str">
            <v>21</v>
          </cell>
          <cell r="T1880" t="str">
            <v>778</v>
          </cell>
          <cell r="U1880" t="str">
            <v>0</v>
          </cell>
          <cell r="V1880" t="str">
            <v>PUB CORP O/TRF: TELKOM SOUTH AFRICA LTD</v>
          </cell>
        </row>
        <row r="1881">
          <cell r="Q1881" t="str">
            <v>Non-exchange Revenue:  Transfers and Subsidies - Capital:  Allocations In-kind - Public Corporations:  Other Transfers Public Corporations - Trade Fundi (Pty) Ltd</v>
          </cell>
          <cell r="R1881" t="str">
            <v>1</v>
          </cell>
          <cell r="S1881" t="str">
            <v>21</v>
          </cell>
          <cell r="T1881" t="str">
            <v>779</v>
          </cell>
          <cell r="U1881" t="str">
            <v>0</v>
          </cell>
          <cell r="V1881" t="str">
            <v>PUB CORP O/TRF: TRADE FUNDI (PTY) LTD</v>
          </cell>
        </row>
        <row r="1882">
          <cell r="Q1882" t="str">
            <v>Non-exchange Revenue:  Transfers and Subsidies - Capital:  Allocations In-kind - Public Corporations:  Other Transfers Public Corporations - Trans-Caledon Tunnel Authority (TCTA)</v>
          </cell>
          <cell r="R1882" t="str">
            <v>1</v>
          </cell>
          <cell r="S1882" t="str">
            <v>21</v>
          </cell>
          <cell r="T1882" t="str">
            <v>780</v>
          </cell>
          <cell r="U1882" t="str">
            <v>0</v>
          </cell>
          <cell r="V1882" t="str">
            <v>PUB CORP O/TRF: TRANS-CALEDON TUNNEL AUT</v>
          </cell>
        </row>
        <row r="1883">
          <cell r="Q1883" t="str">
            <v>Non-exchange Revenue:  Transfers and Subsidies - Capital:  Allocations In-kind - Public Corporations:  Other Transfers Public Corporations - Transnet Limited</v>
          </cell>
          <cell r="R1883" t="str">
            <v>1</v>
          </cell>
          <cell r="S1883" t="str">
            <v>21</v>
          </cell>
          <cell r="T1883" t="str">
            <v>781</v>
          </cell>
          <cell r="U1883" t="str">
            <v>0</v>
          </cell>
          <cell r="V1883" t="str">
            <v>PUB CORP O/TRF: TRANSNET LIMITED</v>
          </cell>
        </row>
        <row r="1884">
          <cell r="Q1884" t="str">
            <v>Non-exchange Revenue:  Transfers and Subsidies - Capital:  Allocations In-kind - Public Corporations:  Other Transfers Public Corporations - Umgeni Water</v>
          </cell>
          <cell r="R1884" t="str">
            <v>1</v>
          </cell>
          <cell r="S1884" t="str">
            <v>21</v>
          </cell>
          <cell r="T1884" t="str">
            <v>782</v>
          </cell>
          <cell r="U1884" t="str">
            <v>0</v>
          </cell>
          <cell r="V1884" t="str">
            <v>PUB CORP O/TRF: UMGENI WATER</v>
          </cell>
        </row>
        <row r="1885">
          <cell r="Q1885" t="str">
            <v>Non-exchange Revenue:  Transfers and Subsidies - Capital:  Allocations In-kind - Public Corporations:  Other Transfers Public Corporations - Umsobomvu Youth Fund</v>
          </cell>
          <cell r="R1885" t="str">
            <v>1</v>
          </cell>
          <cell r="S1885" t="str">
            <v>21</v>
          </cell>
          <cell r="T1885" t="str">
            <v>783</v>
          </cell>
          <cell r="U1885" t="str">
            <v>0</v>
          </cell>
          <cell r="V1885" t="str">
            <v>PUB CORP O/TRF: UMSOBOMVU YOUTH FUND</v>
          </cell>
        </row>
        <row r="1886">
          <cell r="Q1886" t="str">
            <v xml:space="preserve">Non-exchange Revenue:  Transfers and Subsidies - Capital:  Allocations In-kind - Universities and Technicons </v>
          </cell>
          <cell r="R1886">
            <v>0</v>
          </cell>
          <cell r="V1886" t="str">
            <v>T&amp;S CAP: ALL IN-KIND HIGHER EDUC INSTI</v>
          </cell>
        </row>
        <row r="1887">
          <cell r="Q1887" t="str">
            <v>Non-exchange Revenue:  Transfers and Subsidies - Capital:  Allocations In-kind - Universities and Technicons:  Cape Peninsula University of Technology</v>
          </cell>
          <cell r="R1887" t="str">
            <v>1</v>
          </cell>
          <cell r="S1887" t="str">
            <v>21</v>
          </cell>
          <cell r="T1887" t="str">
            <v>850</v>
          </cell>
          <cell r="U1887" t="str">
            <v>0</v>
          </cell>
          <cell r="V1887" t="str">
            <v>H/EDU INST: CAPE PENINSULA UNIV OF TECH</v>
          </cell>
        </row>
        <row r="1888">
          <cell r="Q1888" t="str">
            <v>Non-exchange Revenue:  Transfers and Subsidies - Capital:  Allocations In-kind - Universities and Technicons:  Central University of Technology Free state</v>
          </cell>
          <cell r="R1888" t="str">
            <v>1</v>
          </cell>
          <cell r="S1888" t="str">
            <v>21</v>
          </cell>
          <cell r="T1888" t="str">
            <v>851</v>
          </cell>
          <cell r="U1888" t="str">
            <v>0</v>
          </cell>
          <cell r="V1888" t="str">
            <v>H/EDU INST: UNI OF TECHNOLOGY FREE STATE</v>
          </cell>
        </row>
        <row r="1889">
          <cell r="Q1889" t="str">
            <v>Non-exchange Revenue:  Transfers and Subsidies - Capital:  Allocations In-kind - Universities and Technicons:  Durban University of Technology</v>
          </cell>
          <cell r="R1889" t="str">
            <v>1</v>
          </cell>
          <cell r="S1889" t="str">
            <v>21</v>
          </cell>
          <cell r="T1889" t="str">
            <v>852</v>
          </cell>
          <cell r="U1889" t="str">
            <v>0</v>
          </cell>
          <cell r="V1889" t="str">
            <v>H/EDU INST: DURBAN UNIV OF TECH</v>
          </cell>
        </row>
        <row r="1890">
          <cell r="Q1890" t="str">
            <v>Non-exchange Revenue:  Transfers and Subsidies - Capital:  Allocations In-kind - Universities and Technicons:  Mangosuthu University of Technology</v>
          </cell>
          <cell r="R1890" t="str">
            <v>1</v>
          </cell>
          <cell r="S1890" t="str">
            <v>21</v>
          </cell>
          <cell r="T1890" t="str">
            <v>853</v>
          </cell>
          <cell r="U1890" t="str">
            <v>0</v>
          </cell>
          <cell r="V1890" t="str">
            <v>H/EDU INST: MANGOSUTHU UNIV OF TECH</v>
          </cell>
        </row>
        <row r="1891">
          <cell r="Q1891" t="str">
            <v>Non-exchange Revenue:  Transfers and Subsidies - Capital:  Allocations In-kind - Universities and Technicons:  Nelson Mandela Metropolitan University</v>
          </cell>
          <cell r="R1891" t="str">
            <v>1</v>
          </cell>
          <cell r="S1891" t="str">
            <v>21</v>
          </cell>
          <cell r="T1891" t="str">
            <v>854</v>
          </cell>
          <cell r="U1891" t="str">
            <v>0</v>
          </cell>
          <cell r="V1891" t="str">
            <v>H/EDU INST: NELSON MANDELA METROPOL UNIV</v>
          </cell>
        </row>
        <row r="1892">
          <cell r="Q1892" t="str">
            <v>Non-exchange Revenue:  Transfers and Subsidies - Capital:  Allocations In-kind - Universities and Technicons:  North West University</v>
          </cell>
          <cell r="R1892" t="str">
            <v>1</v>
          </cell>
          <cell r="S1892" t="str">
            <v>21</v>
          </cell>
          <cell r="T1892" t="str">
            <v>855</v>
          </cell>
          <cell r="U1892" t="str">
            <v>0</v>
          </cell>
          <cell r="V1892" t="str">
            <v>H/EDU INST: NORTH WEST UNIVERSITY</v>
          </cell>
        </row>
        <row r="1893">
          <cell r="Q1893" t="str">
            <v>Non-exchange Revenue:  Transfers and Subsidies - Capital:  Allocations In-kind - Universities and Technicons:  Rhodes University</v>
          </cell>
          <cell r="R1893" t="str">
            <v>1</v>
          </cell>
          <cell r="S1893" t="str">
            <v>21</v>
          </cell>
          <cell r="T1893" t="str">
            <v>856</v>
          </cell>
          <cell r="U1893" t="str">
            <v>0</v>
          </cell>
          <cell r="V1893" t="str">
            <v>H/EDU INST: RHODES UNIVERSITY</v>
          </cell>
        </row>
        <row r="1894">
          <cell r="Q1894" t="str">
            <v>Non-exchange Revenue:  Transfers and Subsidies - Capital:  Allocations In-kind - Universities and Technicons:  Tshwane University of Technology</v>
          </cell>
          <cell r="R1894" t="str">
            <v>1</v>
          </cell>
          <cell r="S1894" t="str">
            <v>21</v>
          </cell>
          <cell r="T1894" t="str">
            <v>857</v>
          </cell>
          <cell r="U1894" t="str">
            <v>0</v>
          </cell>
          <cell r="V1894" t="str">
            <v>H/EDU INST: TSHWANE UNIVERSITY OF TECH</v>
          </cell>
        </row>
        <row r="1895">
          <cell r="Q1895" t="str">
            <v>Non-exchange Revenue:  Transfers and Subsidies - Capital:  Allocations In-kind - Universities and Technicons:  University of Cape Town</v>
          </cell>
          <cell r="R1895" t="str">
            <v>1</v>
          </cell>
          <cell r="S1895" t="str">
            <v>21</v>
          </cell>
          <cell r="T1895" t="str">
            <v>858</v>
          </cell>
          <cell r="U1895" t="str">
            <v>0</v>
          </cell>
          <cell r="V1895" t="str">
            <v>H/EDU INST: UNIVERSITY OF CAPE TOWN</v>
          </cell>
        </row>
        <row r="1896">
          <cell r="Q1896" t="str">
            <v>Non-exchange Revenue:  Transfers and Subsidies - Capital:  Allocations In-kind - Universities and Technicons:  University of Fort Hare</v>
          </cell>
          <cell r="R1896" t="str">
            <v>1</v>
          </cell>
          <cell r="S1896" t="str">
            <v>21</v>
          </cell>
          <cell r="T1896" t="str">
            <v>859</v>
          </cell>
          <cell r="U1896" t="str">
            <v>0</v>
          </cell>
          <cell r="V1896" t="str">
            <v>H/EDU INST: UNIVERSITY OF FORT HARE</v>
          </cell>
        </row>
        <row r="1897">
          <cell r="Q1897" t="str">
            <v>Non-exchange Revenue:  Transfers and Subsidies - Capital:  Allocations In-kind - Universities and Technicons:  University of Johannesburg</v>
          </cell>
          <cell r="R1897" t="str">
            <v>1</v>
          </cell>
          <cell r="S1897" t="str">
            <v>21</v>
          </cell>
          <cell r="T1897" t="str">
            <v>860</v>
          </cell>
          <cell r="U1897" t="str">
            <v>0</v>
          </cell>
          <cell r="V1897" t="str">
            <v>H/EDU INST: UNIVERSITY OF JOHANNESBURG</v>
          </cell>
        </row>
        <row r="1898">
          <cell r="Q1898" t="str">
            <v>Non-exchange Revenue:  Transfers and Subsidies - Capital:  Allocations In-kind - Universities and Technicons:  University of KwaZulu Natal.</v>
          </cell>
          <cell r="R1898" t="str">
            <v>1</v>
          </cell>
          <cell r="S1898" t="str">
            <v>21</v>
          </cell>
          <cell r="T1898" t="str">
            <v>861</v>
          </cell>
          <cell r="U1898" t="str">
            <v>0</v>
          </cell>
          <cell r="V1898" t="str">
            <v>H/EDU INST: UNIVERSITY OF KWAZULU NATAL</v>
          </cell>
        </row>
        <row r="1899">
          <cell r="Q1899" t="str">
            <v>Non-exchange Revenue:  Transfers and Subsidies - Capital:  Allocations In-kind - Universities and Technicons:  University of Limpopo</v>
          </cell>
          <cell r="R1899" t="str">
            <v>1</v>
          </cell>
          <cell r="S1899" t="str">
            <v>21</v>
          </cell>
          <cell r="T1899" t="str">
            <v>862</v>
          </cell>
          <cell r="U1899" t="str">
            <v>0</v>
          </cell>
          <cell r="V1899" t="str">
            <v>H/EDU INST: UNIVERSITY OF LIMPOPO</v>
          </cell>
        </row>
        <row r="1900">
          <cell r="Q1900" t="str">
            <v>Non-exchange Revenue:  Transfers and Subsidies - Capital:  Allocations In-kind - Universities and Technicons:  University of Pretoria</v>
          </cell>
          <cell r="R1900" t="str">
            <v>1</v>
          </cell>
          <cell r="S1900" t="str">
            <v>21</v>
          </cell>
          <cell r="T1900" t="str">
            <v>863</v>
          </cell>
          <cell r="U1900" t="str">
            <v>0</v>
          </cell>
          <cell r="V1900" t="str">
            <v>H/EDU INST: UNIVERSITY OF PRETORIA</v>
          </cell>
        </row>
        <row r="1901">
          <cell r="Q1901" t="str">
            <v>Non-exchange Revenue:  Transfers and Subsidies - Capital:  Allocations In-kind - Universities and Technicons:  University of South Africa</v>
          </cell>
          <cell r="R1901" t="str">
            <v>1</v>
          </cell>
          <cell r="S1901" t="str">
            <v>21</v>
          </cell>
          <cell r="T1901" t="str">
            <v>864</v>
          </cell>
          <cell r="U1901" t="str">
            <v>0</v>
          </cell>
          <cell r="V1901" t="str">
            <v>H/EDU INST: UNIVERSITY OF SOUTH AFRICA</v>
          </cell>
        </row>
        <row r="1902">
          <cell r="Q1902" t="str">
            <v>Non-exchange Revenue:  Transfers and Subsidies - Capital:  Allocations In-kind - Universities and Technicons:  University of Stellenbosch</v>
          </cell>
          <cell r="R1902" t="str">
            <v>1</v>
          </cell>
          <cell r="S1902" t="str">
            <v>21</v>
          </cell>
          <cell r="T1902" t="str">
            <v>865</v>
          </cell>
          <cell r="U1902" t="str">
            <v>0</v>
          </cell>
          <cell r="V1902" t="str">
            <v>H/EDU INST: UNIVERSITY OF STELLENBOSCH</v>
          </cell>
        </row>
        <row r="1903">
          <cell r="Q1903" t="str">
            <v>Non-exchange Revenue:  Transfers and Subsidies - Capital:  Allocations In-kind - Universities and Technicons:  University of The Free State</v>
          </cell>
          <cell r="R1903" t="str">
            <v>1</v>
          </cell>
          <cell r="S1903" t="str">
            <v>21</v>
          </cell>
          <cell r="T1903" t="str">
            <v>866</v>
          </cell>
          <cell r="U1903" t="str">
            <v>0</v>
          </cell>
          <cell r="V1903" t="str">
            <v>H/EDU INST: UNIVERSITY OF THE FREE STATE</v>
          </cell>
        </row>
        <row r="1904">
          <cell r="Q1904" t="str">
            <v>Non-exchange Revenue:  Transfers and Subsidies - Capital:  Allocations In-kind - Universities and Technicons:  University of the Western Cape</v>
          </cell>
          <cell r="R1904" t="str">
            <v>1</v>
          </cell>
          <cell r="S1904" t="str">
            <v>21</v>
          </cell>
          <cell r="T1904" t="str">
            <v>867</v>
          </cell>
          <cell r="U1904" t="str">
            <v>0</v>
          </cell>
          <cell r="V1904" t="str">
            <v>H/EDU INST: UNIVERSITY OF WESTERN CAPE</v>
          </cell>
        </row>
        <row r="1905">
          <cell r="Q1905" t="str">
            <v>Non-exchange Revenue:  Transfers and Subsidies - Capital:  Allocations In-kind - Universities and Technicons:  University of the Witwatersrand</v>
          </cell>
          <cell r="R1905" t="str">
            <v>1</v>
          </cell>
          <cell r="S1905" t="str">
            <v>21</v>
          </cell>
          <cell r="T1905" t="str">
            <v>868</v>
          </cell>
          <cell r="U1905" t="str">
            <v>0</v>
          </cell>
          <cell r="V1905" t="str">
            <v>H/EDU INST: UNIVERSITY OF WITWATERSRAND</v>
          </cell>
        </row>
        <row r="1906">
          <cell r="Q1906" t="str">
            <v>Non-exchange Revenue:  Transfers and Subsidies - Capital:  Allocations In-kind - Universities and Technicons:  University of Venda</v>
          </cell>
          <cell r="R1906" t="str">
            <v>1</v>
          </cell>
          <cell r="S1906" t="str">
            <v>21</v>
          </cell>
          <cell r="T1906" t="str">
            <v>869</v>
          </cell>
          <cell r="U1906" t="str">
            <v>0</v>
          </cell>
          <cell r="V1906" t="str">
            <v>H/EDU INST: UNIVERSITY OF VENDA</v>
          </cell>
        </row>
        <row r="1907">
          <cell r="Q1907" t="str">
            <v>Non-exchange Revenue:  Transfers and Subsidies - Capital:  Allocations In-kind - Universities and Technicons:  University of Zululand</v>
          </cell>
          <cell r="R1907" t="str">
            <v>1</v>
          </cell>
          <cell r="S1907" t="str">
            <v>21</v>
          </cell>
          <cell r="T1907" t="str">
            <v>870</v>
          </cell>
          <cell r="U1907" t="str">
            <v>0</v>
          </cell>
          <cell r="V1907" t="str">
            <v>H/EDU INST: UNIVERSITY OF ZULULAND</v>
          </cell>
        </row>
        <row r="1908">
          <cell r="Q1908" t="str">
            <v>Non-exchange Revenue:  Transfers and Subsidies - Capital:  Allocations In-kind - Universities and Technicons:  Vaal University of Technology</v>
          </cell>
          <cell r="R1908" t="str">
            <v>1</v>
          </cell>
          <cell r="S1908" t="str">
            <v>21</v>
          </cell>
          <cell r="T1908" t="str">
            <v>871</v>
          </cell>
          <cell r="U1908" t="str">
            <v>0</v>
          </cell>
          <cell r="V1908" t="str">
            <v>H/EDU INST: VAAL UNIVERSITY OF TECH</v>
          </cell>
        </row>
        <row r="1909">
          <cell r="Q1909" t="str">
            <v>Non-exchange Revenue:  Transfers and Subsidies - Capital:  Allocations In-kind - Universities and Technicons:  Walter Sisulu University, Technology and Science Eastern Cape</v>
          </cell>
          <cell r="R1909" t="str">
            <v>1</v>
          </cell>
          <cell r="S1909" t="str">
            <v>21</v>
          </cell>
          <cell r="T1909" t="str">
            <v>872</v>
          </cell>
          <cell r="U1909" t="str">
            <v>0</v>
          </cell>
          <cell r="V1909" t="str">
            <v>H/EDU INST: WALTER SIS UNI TECH &amp; SCI EC</v>
          </cell>
        </row>
        <row r="1910">
          <cell r="Q1910" t="str">
            <v>Non-exchange Revenue:  Transfers and Subsidies - Capital:  Monetary Allocations</v>
          </cell>
          <cell r="R1910">
            <v>0</v>
          </cell>
          <cell r="V1910" t="str">
            <v>TRANS &amp; SUBS CAP:  MONETARY ALLOCATIONS</v>
          </cell>
        </row>
        <row r="1911">
          <cell r="Q1911" t="str">
            <v>Non-exchange Revenue:  Transfers and Subsidies - Capital:  Monetary Allocations - Departmental Agencies and Accounts</v>
          </cell>
          <cell r="R1911">
            <v>0</v>
          </cell>
          <cell r="V1911" t="str">
            <v>T&amp;S CAP: MONETARY DEPT AGENCIES &amp; ACC</v>
          </cell>
        </row>
        <row r="1912">
          <cell r="Q1912" t="str">
            <v xml:space="preserve">Non-exchange Revenue:  Transfers and Subsidies - Capital:  Monetary Allocations - Departmental Agencies and Accounts:  Social Security Funds </v>
          </cell>
          <cell r="R1912">
            <v>0</v>
          </cell>
          <cell r="V1912" t="str">
            <v>TS C MONET DPT AGEN &amp; ACC SOC SEC FUNDS</v>
          </cell>
        </row>
        <row r="1913">
          <cell r="Q1913" t="str">
            <v>Non-exchange Revenue:  Transfers and Subsidies - Capital:  Monetary Allocations - Departmental Agencies and Accounts:  Social Security Funds - Compensation Commissioner</v>
          </cell>
          <cell r="R1913" t="str">
            <v>1</v>
          </cell>
          <cell r="S1913" t="str">
            <v>22</v>
          </cell>
          <cell r="T1913" t="str">
            <v>001</v>
          </cell>
          <cell r="U1913" t="str">
            <v>0</v>
          </cell>
          <cell r="V1913" t="str">
            <v>S SEC - COMPENSATION COMMISSIONER</v>
          </cell>
        </row>
        <row r="1914">
          <cell r="Q1914" t="str">
            <v>Non-exchange Revenue:  Transfers and Subsidies - Capital:  Monetary Allocations - Departmental Agencies and Accounts:  Social Security Funds - Road Accident Fund</v>
          </cell>
          <cell r="R1914" t="str">
            <v>1</v>
          </cell>
          <cell r="S1914" t="str">
            <v>22</v>
          </cell>
          <cell r="T1914" t="str">
            <v>002</v>
          </cell>
          <cell r="U1914" t="str">
            <v>0</v>
          </cell>
          <cell r="V1914" t="str">
            <v>S SEC - ROAD ACCIDENT FUND</v>
          </cell>
        </row>
        <row r="1915">
          <cell r="Q1915" t="str">
            <v>Non-exchange Revenue:  Transfers and Subsidies - Capital:  Monetary Allocations - Departmental Agencies and Accounts:  Social Security Funds - Unemployment Insurance Fund</v>
          </cell>
          <cell r="R1915" t="str">
            <v>1</v>
          </cell>
          <cell r="S1915" t="str">
            <v>22</v>
          </cell>
          <cell r="T1915" t="str">
            <v>003</v>
          </cell>
          <cell r="U1915" t="str">
            <v>0</v>
          </cell>
          <cell r="V1915" t="str">
            <v>S SEC - UNEMPLOYMENT INSURANCE</v>
          </cell>
        </row>
        <row r="1916">
          <cell r="Q1916" t="str">
            <v xml:space="preserve">Non-exchange Revenue:  Transfers and Subsidies - Capital:  Monetary Allocations - Departmental Agencies and Accounts:  Provincial Departmental Agencies </v>
          </cell>
          <cell r="R1916">
            <v>0</v>
          </cell>
          <cell r="V1916" t="str">
            <v>TS C MONET DPT AGEN &amp; ACC PROV DEPT AGE</v>
          </cell>
        </row>
        <row r="1917">
          <cell r="Q1917" t="str">
            <v>Non-exchange Revenue:  Transfers and Subsidies - Capital:  Monetary Allocations - Departmental Agencies and Accounts:  Provincial Departmental Agencies - Academy of Sport</v>
          </cell>
          <cell r="R1917" t="str">
            <v>1</v>
          </cell>
          <cell r="S1917" t="str">
            <v>22</v>
          </cell>
          <cell r="T1917" t="str">
            <v>100</v>
          </cell>
          <cell r="U1917" t="str">
            <v>0</v>
          </cell>
          <cell r="V1917" t="str">
            <v>PRV DPT AGEN - ACADEMY OF SPORT</v>
          </cell>
        </row>
        <row r="1918">
          <cell r="Q1918" t="str">
            <v>Non-exchange Revenue:  Transfers and Subsidies - Capital:  Monetary Allocations - Departmental Agencies and Accounts:  Provincial Departmental Agencies - Agricultural and Rural  Development Corporation</v>
          </cell>
          <cell r="R1918" t="str">
            <v>1</v>
          </cell>
          <cell r="S1918" t="str">
            <v>22</v>
          </cell>
          <cell r="T1918" t="str">
            <v>101</v>
          </cell>
          <cell r="U1918" t="str">
            <v>0</v>
          </cell>
          <cell r="V1918" t="str">
            <v>PRV DPT AGEN - AGRICUL &amp; RURAL  DEV CORP</v>
          </cell>
        </row>
        <row r="1919">
          <cell r="Q1919" t="str">
            <v>Non-exchange Revenue:  Transfers and Subsidies - Capital:  Monetary Allocations - Departmental Agencies and Accounts:  Provincial Departmental Agencies - Agricultural Business Development Agency</v>
          </cell>
          <cell r="R1919" t="str">
            <v>1</v>
          </cell>
          <cell r="S1919" t="str">
            <v>22</v>
          </cell>
          <cell r="T1919" t="str">
            <v>102</v>
          </cell>
          <cell r="U1919" t="str">
            <v>0</v>
          </cell>
          <cell r="V1919" t="str">
            <v>PRV DPT AGEN - AGRICUL BUSIN DEV AGENCY</v>
          </cell>
        </row>
        <row r="1920">
          <cell r="Q1920" t="str">
            <v>Non-exchange Revenue:  Transfers and Subsidies - Capital:  Monetary Allocations - Departmental Agencies and Accounts:  Provincial Departmental Agencies - Agricultural Development Trust</v>
          </cell>
          <cell r="R1920" t="str">
            <v>1</v>
          </cell>
          <cell r="S1920" t="str">
            <v>22</v>
          </cell>
          <cell r="T1920" t="str">
            <v>103</v>
          </cell>
          <cell r="U1920" t="str">
            <v>0</v>
          </cell>
          <cell r="V1920" t="str">
            <v>PRV DPT AGEN - AGRICULTURAL DEV TRUST</v>
          </cell>
        </row>
        <row r="1921">
          <cell r="Q1921" t="str">
            <v>Non-exchange Revenue:  Transfers and Subsidies - Capital:  Monetary Allocations - Departmental Agencies and Accounts:  Provincial Departmental Agencies - Agricultural Services Corporation</v>
          </cell>
          <cell r="R1921" t="str">
            <v>1</v>
          </cell>
          <cell r="S1921" t="str">
            <v>22</v>
          </cell>
          <cell r="T1921" t="str">
            <v>104</v>
          </cell>
          <cell r="U1921" t="str">
            <v>0</v>
          </cell>
          <cell r="V1921" t="str">
            <v>PRV DPT AGEN - AGRICULTURAL SERV CORP</v>
          </cell>
        </row>
        <row r="1922">
          <cell r="Q1922" t="str">
            <v>Non-exchange Revenue:  Transfers and Subsidies - Capital:  Monetary Allocations - Departmental Agencies and Accounts:  Provincial Departmental Agencies - Agricultural and Farming Development Trust</v>
          </cell>
          <cell r="R1922" t="str">
            <v>1</v>
          </cell>
          <cell r="S1922" t="str">
            <v>22</v>
          </cell>
          <cell r="T1922" t="str">
            <v>105</v>
          </cell>
          <cell r="U1922" t="str">
            <v>0</v>
          </cell>
          <cell r="V1922" t="str">
            <v>PRV DPT AGEN - AGRI &amp; FARMING DEV TRUST</v>
          </cell>
        </row>
        <row r="1923">
          <cell r="Q1923" t="str">
            <v>Non-exchange Revenue:  Transfers and Subsidies - Capital:  Monetary Allocations - Departmental Agencies and Accounts:  Provincial Departmental Agencies -  Amafa Akwazulu Natali</v>
          </cell>
          <cell r="R1923" t="str">
            <v>1</v>
          </cell>
          <cell r="S1923" t="str">
            <v>22</v>
          </cell>
          <cell r="T1923" t="str">
            <v>106</v>
          </cell>
          <cell r="U1923" t="str">
            <v>0</v>
          </cell>
          <cell r="V1923" t="str">
            <v>PRV DPT AGEN - AMAFA AKWAZULU NATALI</v>
          </cell>
        </row>
        <row r="1924">
          <cell r="Q1924" t="str">
            <v>Non-exchange Revenue:  Transfers and Subsidies - Capital:  Monetary Allocations - Departmental Agencies and Accounts:  Provincial Departmental Agencies -  Appeal Tribunals</v>
          </cell>
          <cell r="R1924" t="str">
            <v>1</v>
          </cell>
          <cell r="S1924" t="str">
            <v>22</v>
          </cell>
          <cell r="T1924" t="str">
            <v>107</v>
          </cell>
          <cell r="U1924" t="str">
            <v>0</v>
          </cell>
          <cell r="V1924" t="str">
            <v>PRV DPT AGEN - APPEAL TRIBUNALS</v>
          </cell>
        </row>
        <row r="1925">
          <cell r="Q1925" t="str">
            <v>Non-exchange Revenue:  Transfers and Subsidies - Capital:  Monetary Allocations - Departmental Agencies and Accounts:  Provincial Departmental Agencies - Appropriation Technology Unit</v>
          </cell>
          <cell r="R1925" t="str">
            <v>1</v>
          </cell>
          <cell r="S1925" t="str">
            <v>22</v>
          </cell>
          <cell r="T1925" t="str">
            <v>108</v>
          </cell>
          <cell r="U1925" t="str">
            <v>0</v>
          </cell>
          <cell r="V1925" t="str">
            <v>PRV DPT AGEN - APPROPRIA TECHNOLOGY UNIT</v>
          </cell>
        </row>
        <row r="1926">
          <cell r="Q1926" t="str">
            <v>Non-exchange Revenue:  Transfers and Subsidies - Capital:  Monetary Allocations - Departmental Agencies and Accounts:  Provincial Departmental Agencies - Arts and Cultural</v>
          </cell>
          <cell r="R1926" t="str">
            <v>1</v>
          </cell>
          <cell r="S1926" t="str">
            <v>22</v>
          </cell>
          <cell r="T1926" t="str">
            <v>109</v>
          </cell>
          <cell r="U1926" t="str">
            <v>0</v>
          </cell>
          <cell r="V1926" t="str">
            <v>PRV DPT AGEN - ARTS &amp; CULTURAL</v>
          </cell>
        </row>
        <row r="1927">
          <cell r="Q1927" t="str">
            <v>Non-exchange Revenue:  Transfers and Subsidies - Capital:  Monetary Allocations - Departmental Agencies and Accounts:  Provincial Departmental Agencies - Arts Council</v>
          </cell>
          <cell r="R1927" t="str">
            <v>1</v>
          </cell>
          <cell r="S1927" t="str">
            <v>22</v>
          </cell>
          <cell r="T1927" t="str">
            <v>110</v>
          </cell>
          <cell r="U1927" t="str">
            <v>0</v>
          </cell>
          <cell r="V1927" t="str">
            <v>PRV DPT AGEN - ARTS COUNCIL</v>
          </cell>
        </row>
        <row r="1928">
          <cell r="Q1928" t="str">
            <v>Non-exchange Revenue:  Transfers and Subsidies - Capital:  Monetary Allocations - Departmental Agencies and Accounts:  Provincial Departmental Agencies - Blue IQ Inv Holdings (Pty)</v>
          </cell>
          <cell r="R1928" t="str">
            <v>1</v>
          </cell>
          <cell r="S1928" t="str">
            <v>22</v>
          </cell>
          <cell r="T1928" t="str">
            <v>111</v>
          </cell>
          <cell r="U1928" t="str">
            <v>0</v>
          </cell>
          <cell r="V1928" t="str">
            <v>PRV DPT AGEN - BLUE IQ INV HOLDING (PTY)</v>
          </cell>
        </row>
        <row r="1929">
          <cell r="Q1929" t="str">
            <v>Non-exchange Revenue:  Transfers and Subsidies - Capital:  Monetary Allocations - Departmental Agencies and Accounts:  Provincial Departmental Agencies - Centre for Investment and Marketing</v>
          </cell>
          <cell r="R1929" t="str">
            <v>1</v>
          </cell>
          <cell r="S1929" t="str">
            <v>22</v>
          </cell>
          <cell r="T1929" t="str">
            <v>112</v>
          </cell>
          <cell r="U1929" t="str">
            <v>0</v>
          </cell>
          <cell r="V1929" t="str">
            <v>PRV DPT AGEN - CENTRE INVEST &amp; MARKETING</v>
          </cell>
        </row>
        <row r="1930">
          <cell r="Q1930" t="str">
            <v>Non-exchange Revenue:  Transfers and Subsidies - Capital:  Monetary Allocations - Departmental Agencies and Accounts:  Provincial Departmental Agencies - Commissioner for the Environment</v>
          </cell>
          <cell r="R1930" t="str">
            <v>1</v>
          </cell>
          <cell r="S1930" t="str">
            <v>22</v>
          </cell>
          <cell r="T1930" t="str">
            <v>113</v>
          </cell>
          <cell r="U1930" t="str">
            <v>0</v>
          </cell>
          <cell r="V1930" t="str">
            <v>PRV DPT AGEN - COMMISSION FOR ENVIRONMEN</v>
          </cell>
        </row>
        <row r="1931">
          <cell r="Q1931" t="str">
            <v>Non-exchange Revenue:  Transfers and Subsidies - Capital:  Monetary Allocations - Departmental Agencies and Accounts:  Provincial Departmental Agencies - Communication Service</v>
          </cell>
          <cell r="R1931" t="str">
            <v>1</v>
          </cell>
          <cell r="S1931" t="str">
            <v>22</v>
          </cell>
          <cell r="T1931" t="str">
            <v>114</v>
          </cell>
          <cell r="U1931" t="str">
            <v>0</v>
          </cell>
          <cell r="V1931" t="str">
            <v>PRV DPT AGEN - COMMUNICATION SERVICE</v>
          </cell>
        </row>
        <row r="1932">
          <cell r="Q1932" t="str">
            <v>Non-exchange Revenue:  Transfers and Subsidies - Capital:  Monetary Allocations - Departmental Agencies and Accounts:  Provincial Departmental Agencies - Consumer Affairs Court</v>
          </cell>
          <cell r="R1932" t="str">
            <v>1</v>
          </cell>
          <cell r="S1932" t="str">
            <v>22</v>
          </cell>
          <cell r="T1932" t="str">
            <v>115</v>
          </cell>
          <cell r="U1932" t="str">
            <v>0</v>
          </cell>
          <cell r="V1932" t="str">
            <v>PRV DPT AGEN - CONSUMER AFFAIRS COURT</v>
          </cell>
        </row>
        <row r="1933">
          <cell r="Q1933" t="str">
            <v>Non-exchange Revenue:  Transfers and Subsidies - Capital:  Monetary Allocations - Departmental Agencies and Accounts:  Provincial Departmental Agencies - Cultural Commission</v>
          </cell>
          <cell r="R1933" t="str">
            <v>1</v>
          </cell>
          <cell r="S1933" t="str">
            <v>22</v>
          </cell>
          <cell r="T1933" t="str">
            <v>116</v>
          </cell>
          <cell r="U1933" t="str">
            <v>0</v>
          </cell>
          <cell r="V1933" t="str">
            <v>PRV DPT AGEN - CULTURAL COMMISSION</v>
          </cell>
        </row>
        <row r="1934">
          <cell r="Q1934" t="str">
            <v>Non-exchange Revenue:  Transfers and Subsidies - Capital:  Monetary Allocations - Departmental Agencies and Accounts:  Provincial Departmental Agencies - Destination Marketing Organisation</v>
          </cell>
          <cell r="R1934" t="str">
            <v>1</v>
          </cell>
          <cell r="S1934" t="str">
            <v>22</v>
          </cell>
          <cell r="T1934" t="str">
            <v>117</v>
          </cell>
          <cell r="U1934" t="str">
            <v>0</v>
          </cell>
          <cell r="V1934" t="str">
            <v>PRV DPT AGEN - DESTINATION MARKETING ORG</v>
          </cell>
        </row>
        <row r="1935">
          <cell r="Q1935" t="str">
            <v>Non-exchange Revenue:  Transfers and Subsidies - Capital:  Monetary Allocations - Departmental Agencies and Accounts:  Provincial Departmental Agencies - Development Enterprise</v>
          </cell>
          <cell r="R1935" t="str">
            <v>1</v>
          </cell>
          <cell r="S1935" t="str">
            <v>22</v>
          </cell>
          <cell r="T1935" t="str">
            <v>118</v>
          </cell>
          <cell r="U1935" t="str">
            <v>0</v>
          </cell>
          <cell r="V1935" t="str">
            <v>PRV DPT AGEN - DEVELOPMENT ENTERPRISE</v>
          </cell>
        </row>
        <row r="1936">
          <cell r="Q1936" t="str">
            <v>Non-exchange Revenue:  Transfers and Subsidies - Capital:  Monetary Allocations - Departmental Agencies and Accounts:  Provincial Departmental Agencies - Development Tribunals</v>
          </cell>
          <cell r="R1936" t="str">
            <v>1</v>
          </cell>
          <cell r="S1936" t="str">
            <v>22</v>
          </cell>
          <cell r="T1936" t="str">
            <v>119</v>
          </cell>
          <cell r="U1936" t="str">
            <v>0</v>
          </cell>
          <cell r="V1936" t="str">
            <v>PRV DPT AGEN - DEVELOPMENT TRIBUNALS</v>
          </cell>
        </row>
        <row r="1937">
          <cell r="Q1937" t="str">
            <v>Non-exchange Revenue:  Transfers and Subsidies - Capital:  Monetary Allocations - Departmental Agencies and Accounts:  Provincial Departmental Agencies - Eastern Cape Museums</v>
          </cell>
          <cell r="R1937" t="str">
            <v>1</v>
          </cell>
          <cell r="S1937" t="str">
            <v>22</v>
          </cell>
          <cell r="T1937" t="str">
            <v>120</v>
          </cell>
          <cell r="U1937" t="str">
            <v>0</v>
          </cell>
          <cell r="V1937" t="str">
            <v>PRV DPT AGEN - EASTERN CAPE MUSEUMS</v>
          </cell>
        </row>
        <row r="1938">
          <cell r="Q1938" t="str">
            <v>Non-exchange Revenue:  Transfers and Subsidies - Capital:  Monetary Allocations - Departmental Agencies and Accounts:  Provincial Departmental Agencies - Gauteng Entrepreneurial Property</v>
          </cell>
          <cell r="R1938" t="str">
            <v>1</v>
          </cell>
          <cell r="S1938" t="str">
            <v>22</v>
          </cell>
          <cell r="T1938" t="str">
            <v>121</v>
          </cell>
          <cell r="U1938" t="str">
            <v>0</v>
          </cell>
          <cell r="V1938" t="str">
            <v>PRV DPT AGEN - GAUTENG ENTREPREN PROPERT</v>
          </cell>
        </row>
        <row r="1939">
          <cell r="Q1939" t="str">
            <v>Non-exchange Revenue:  Transfers and Subsidies - Capital:  Monetary Allocations - Departmental Agencies and Accounts:  Provincial Departmental Agencies - Eastern Region Entrepreneurial Support Centre</v>
          </cell>
          <cell r="R1939" t="str">
            <v>1</v>
          </cell>
          <cell r="S1939" t="str">
            <v>22</v>
          </cell>
          <cell r="T1939" t="str">
            <v>122</v>
          </cell>
          <cell r="U1939" t="str">
            <v>0</v>
          </cell>
          <cell r="V1939" t="str">
            <v>PRV DPT AGEN - EAST REG ENTREP SUPP CTRE</v>
          </cell>
        </row>
        <row r="1940">
          <cell r="Q1940" t="str">
            <v>Non-exchange Revenue:  Transfers and Subsidies - Capital:  Monetary Allocations - Departmental Agencies and Accounts:  Provincial Departmental Agencies - Economic  Development Agency</v>
          </cell>
          <cell r="R1940" t="str">
            <v>1</v>
          </cell>
          <cell r="S1940" t="str">
            <v>22</v>
          </cell>
          <cell r="T1940" t="str">
            <v>123</v>
          </cell>
          <cell r="U1940" t="str">
            <v>0</v>
          </cell>
          <cell r="V1940" t="str">
            <v>PRV DPT AGEN - ECONOMIC  DEVEL AGENCY</v>
          </cell>
        </row>
        <row r="1941">
          <cell r="Q1941" t="str">
            <v>Non-exchange Revenue:  Transfers and Subsidies - Capital:  Monetary Allocations - Departmental Agencies and Accounts:  Provincial Departmental Agencies - Enterprise Propeller</v>
          </cell>
          <cell r="R1941" t="str">
            <v>1</v>
          </cell>
          <cell r="S1941" t="str">
            <v>22</v>
          </cell>
          <cell r="T1941" t="str">
            <v>124</v>
          </cell>
          <cell r="U1941" t="str">
            <v>0</v>
          </cell>
          <cell r="V1941" t="str">
            <v>PRV DPT AGEN - ENTERPRISE PROPELLER</v>
          </cell>
        </row>
        <row r="1942">
          <cell r="Q1942" t="str">
            <v>Non-exchange Revenue:  Transfers and Subsidies - Capital:  Monetary Allocations - Departmental Agencies and Accounts:  Provincial Departmental Agencies - Ezemvelo Wildlife</v>
          </cell>
          <cell r="R1942" t="str">
            <v>1</v>
          </cell>
          <cell r="S1942" t="str">
            <v>22</v>
          </cell>
          <cell r="T1942" t="str">
            <v>125</v>
          </cell>
          <cell r="U1942" t="str">
            <v>0</v>
          </cell>
          <cell r="V1942" t="str">
            <v>PRV DPT AGEN - EZEMVELO WILDLIFE</v>
          </cell>
        </row>
        <row r="1943">
          <cell r="Q1943" t="str">
            <v>Non-exchange Revenue:  Transfers and Subsidies - Capital:  Monetary Allocations - Departmental Agencies and Accounts:  Provincial Departmental Agencies - Gambling and Betting Board</v>
          </cell>
          <cell r="R1943" t="str">
            <v>1</v>
          </cell>
          <cell r="S1943" t="str">
            <v>22</v>
          </cell>
          <cell r="T1943" t="str">
            <v>126</v>
          </cell>
          <cell r="U1943" t="str">
            <v>0</v>
          </cell>
          <cell r="V1943" t="str">
            <v>PRV DPT AGEN - GAMBLING &amp; BETTING BOARD</v>
          </cell>
        </row>
        <row r="1944">
          <cell r="Q1944" t="str">
            <v>Non-exchange Revenue:  Transfers and Subsidies - Capital:  Monetary Allocations - Departmental Agencies and Accounts:  Provincial Departmental Agencies - Gambling and Racing Board</v>
          </cell>
          <cell r="R1944" t="str">
            <v>1</v>
          </cell>
          <cell r="S1944" t="str">
            <v>22</v>
          </cell>
          <cell r="T1944" t="str">
            <v>127</v>
          </cell>
          <cell r="U1944" t="str">
            <v>0</v>
          </cell>
          <cell r="V1944" t="str">
            <v>PRV DPT AGEN - GAMBLING &amp; RACING BOARD</v>
          </cell>
        </row>
        <row r="1945">
          <cell r="Q1945" t="str">
            <v>Non-exchange Revenue:  Transfers and Subsidies - Capital:  Monetary Allocations - Departmental Agencies and Accounts:  Provincial Departmental Agencies - Gambling Board</v>
          </cell>
          <cell r="R1945" t="str">
            <v>1</v>
          </cell>
          <cell r="S1945" t="str">
            <v>22</v>
          </cell>
          <cell r="T1945" t="str">
            <v>128</v>
          </cell>
          <cell r="U1945" t="str">
            <v>0</v>
          </cell>
          <cell r="V1945" t="str">
            <v>PRV DPT AGEN - GAMBLING BOARD</v>
          </cell>
        </row>
        <row r="1946">
          <cell r="Q1946" t="str">
            <v>Non-exchange Revenue:  Transfers and Subsidies - Capital:  Monetary Allocations - Departmental Agencies and Accounts:  Provincial Departmental Agencies - Gaming Board</v>
          </cell>
          <cell r="R1946" t="str">
            <v>1</v>
          </cell>
          <cell r="S1946" t="str">
            <v>22</v>
          </cell>
          <cell r="T1946" t="str">
            <v>129</v>
          </cell>
          <cell r="U1946" t="str">
            <v>0</v>
          </cell>
          <cell r="V1946" t="str">
            <v>PRV DPT AGEN - GAMING BOARD</v>
          </cell>
        </row>
        <row r="1947">
          <cell r="Q1947" t="str">
            <v>Non-exchange Revenue:  Transfers and Subsidies - Capital:  Monetary Allocations - Departmental Agencies and Accounts:  Provincial Departmental Agencies - Gateway International Airport</v>
          </cell>
          <cell r="R1947" t="str">
            <v>1</v>
          </cell>
          <cell r="S1947" t="str">
            <v>22</v>
          </cell>
          <cell r="T1947" t="str">
            <v>130</v>
          </cell>
          <cell r="U1947" t="str">
            <v>0</v>
          </cell>
          <cell r="V1947" t="str">
            <v>PRV DPT AGEN - GATEWAY INTERNAT AIRPORT</v>
          </cell>
        </row>
        <row r="1948">
          <cell r="Q1948" t="str">
            <v>Non-exchange Revenue:  Transfers and Subsidies - Capital:  Monetary Allocations - Departmental Agencies and Accounts:  Provincial Departmental Agencies - Gauteng Fund</v>
          </cell>
          <cell r="R1948" t="str">
            <v>1</v>
          </cell>
          <cell r="S1948" t="str">
            <v>22</v>
          </cell>
          <cell r="T1948" t="str">
            <v>131</v>
          </cell>
          <cell r="U1948" t="str">
            <v>0</v>
          </cell>
          <cell r="V1948" t="str">
            <v>PRV DPT AGEN - GAUTENG FUND</v>
          </cell>
        </row>
        <row r="1949">
          <cell r="Q1949" t="str">
            <v>Non-exchange Revenue:  Transfers and Subsidies - Capital:  Monetary Allocations - Departmental Agencies and Accounts:  Provincial Departmental Agencies - Gautrain Management Agency</v>
          </cell>
          <cell r="R1949" t="str">
            <v>1</v>
          </cell>
          <cell r="S1949" t="str">
            <v>22</v>
          </cell>
          <cell r="T1949" t="str">
            <v>132</v>
          </cell>
          <cell r="U1949" t="str">
            <v>0</v>
          </cell>
          <cell r="V1949" t="str">
            <v>PRV DPT AGEN - GAUTRAIN MANAG AGENCY</v>
          </cell>
        </row>
        <row r="1950">
          <cell r="Q1950" t="str">
            <v>Non-exchange Revenue:  Transfers and Subsidies - Capital:  Monetary Allocations - Departmental Agencies and Accounts:  Provincial Departmental Agencies - Government Motor Transport</v>
          </cell>
          <cell r="R1950" t="str">
            <v>1</v>
          </cell>
          <cell r="S1950" t="str">
            <v>22</v>
          </cell>
          <cell r="T1950" t="str">
            <v>133</v>
          </cell>
          <cell r="U1950" t="str">
            <v>0</v>
          </cell>
          <cell r="V1950" t="str">
            <v>PRV DPT AGEN - GOVERN MOTOR TRANSPORT</v>
          </cell>
        </row>
        <row r="1951">
          <cell r="Q1951" t="str">
            <v>Non-exchange Revenue:  Transfers and Subsidies - Capital:  Monetary Allocations - Departmental Agencies and Accounts:  Provincial Departmental Agencies - Heritage Western Cape</v>
          </cell>
          <cell r="R1951" t="str">
            <v>1</v>
          </cell>
          <cell r="S1951" t="str">
            <v>22</v>
          </cell>
          <cell r="T1951" t="str">
            <v>134</v>
          </cell>
          <cell r="U1951" t="str">
            <v>0</v>
          </cell>
          <cell r="V1951" t="str">
            <v>PRV DPT AGEN - HERITAGE WESTERN CAPE</v>
          </cell>
        </row>
        <row r="1952">
          <cell r="Q1952" t="str">
            <v>Non-exchange Revenue:  Transfers and Subsidies - Capital:  Monetary Allocations - Departmental Agencies and Accounts:  Provincial Departmental Agencies - House of Traditional Leaders KwaZulu Natal</v>
          </cell>
          <cell r="R1952" t="str">
            <v>1</v>
          </cell>
          <cell r="S1952" t="str">
            <v>22</v>
          </cell>
          <cell r="T1952" t="str">
            <v>135</v>
          </cell>
          <cell r="U1952" t="str">
            <v>0</v>
          </cell>
          <cell r="V1952" t="str">
            <v>PRV DPT AGEN - HOUSE OF TRAD LEADERS KZN</v>
          </cell>
        </row>
        <row r="1953">
          <cell r="Q1953" t="str">
            <v>Non-exchange Revenue:  Transfers and Subsidies - Capital:  Monetary Allocations - Departmental Agencies and Accounts:  Provincial Departmental Agencies - Housing Board</v>
          </cell>
          <cell r="R1953" t="str">
            <v>1</v>
          </cell>
          <cell r="S1953" t="str">
            <v>22</v>
          </cell>
          <cell r="T1953" t="str">
            <v>136</v>
          </cell>
          <cell r="U1953" t="str">
            <v>0</v>
          </cell>
          <cell r="V1953" t="str">
            <v>PRV DPT AGEN - HOUSING BOARD</v>
          </cell>
        </row>
        <row r="1954">
          <cell r="Q1954" t="str">
            <v>Non-exchange Revenue:  Transfers and Subsidies - Capital:  Monetary Allocations - Departmental Agencies and Accounts:  Provincial Departmental Agencies - Housing Corporation</v>
          </cell>
          <cell r="R1954" t="str">
            <v>1</v>
          </cell>
          <cell r="S1954" t="str">
            <v>22</v>
          </cell>
          <cell r="T1954" t="str">
            <v>137</v>
          </cell>
          <cell r="U1954" t="str">
            <v>0</v>
          </cell>
          <cell r="V1954" t="str">
            <v>PRV DPT AGEN - HOUSING CORPORATION</v>
          </cell>
        </row>
        <row r="1955">
          <cell r="Q1955" t="str">
            <v>Non-exchange Revenue:  Transfers and Subsidies - Capital:  Monetary Allocations - Departmental Agencies and Accounts:  Provincial Departmental Agencies - Investment North West</v>
          </cell>
          <cell r="R1955" t="str">
            <v>1</v>
          </cell>
          <cell r="S1955" t="str">
            <v>22</v>
          </cell>
          <cell r="T1955" t="str">
            <v>138</v>
          </cell>
          <cell r="U1955" t="str">
            <v>0</v>
          </cell>
          <cell r="V1955" t="str">
            <v>PRV DPT AGEN - INVESTMENT NORTH WEST</v>
          </cell>
        </row>
        <row r="1956">
          <cell r="Q1956" t="str">
            <v>Non-exchange Revenue:  Transfers and Subsidies - Capital:  Monetary Allocations - Departmental Agencies and Accounts:  Provincial Departmental Agencies - Investment and Trade Promotion Agency</v>
          </cell>
          <cell r="R1956" t="str">
            <v>1</v>
          </cell>
          <cell r="S1956" t="str">
            <v>22</v>
          </cell>
          <cell r="T1956" t="str">
            <v>139</v>
          </cell>
          <cell r="U1956" t="str">
            <v>0</v>
          </cell>
          <cell r="V1956" t="str">
            <v>PRV DPT AGEN - INVEST &amp; TRADE PROMO AGEN</v>
          </cell>
        </row>
        <row r="1957">
          <cell r="Q1957" t="str">
            <v>Non-exchange Revenue:  Transfers and Subsidies - Capital:  Monetary Allocations - Departmental Agencies and Accounts:  Provincial Departmental Agencies - Investment Initiative</v>
          </cell>
          <cell r="R1957" t="str">
            <v>1</v>
          </cell>
          <cell r="S1957" t="str">
            <v>22</v>
          </cell>
          <cell r="T1957" t="str">
            <v>140</v>
          </cell>
          <cell r="U1957" t="str">
            <v>0</v>
          </cell>
          <cell r="V1957" t="str">
            <v>PRV DPT AGEN - INVESTMENT INITIATIVE</v>
          </cell>
        </row>
        <row r="1958">
          <cell r="Q1958" t="str">
            <v>Non-exchange Revenue:  Transfers and Subsidies - Capital:  Monetary Allocations - Departmental Agencies and Accounts:  Provincial Departmental Agencies - Kalahari Kid Corporation</v>
          </cell>
          <cell r="R1958" t="str">
            <v>1</v>
          </cell>
          <cell r="S1958" t="str">
            <v>22</v>
          </cell>
          <cell r="T1958" t="str">
            <v>141</v>
          </cell>
          <cell r="U1958" t="str">
            <v>0</v>
          </cell>
          <cell r="V1958" t="str">
            <v>PRV DPT AGEN - KALAHARI KID CORPORATION</v>
          </cell>
        </row>
        <row r="1959">
          <cell r="Q1959" t="str">
            <v>Non-exchange Revenue:  Transfers and Subsidies - Capital:  Monetary Allocations - Departmental Agencies and Accounts:  Provincial Departmental Agencies - Language Committee</v>
          </cell>
          <cell r="R1959" t="str">
            <v>1</v>
          </cell>
          <cell r="S1959" t="str">
            <v>22</v>
          </cell>
          <cell r="T1959" t="str">
            <v>142</v>
          </cell>
          <cell r="U1959" t="str">
            <v>0</v>
          </cell>
          <cell r="V1959" t="str">
            <v>PRV DPT AGEN - LANGUAGE COMMITTEE</v>
          </cell>
        </row>
        <row r="1960">
          <cell r="Q1960" t="str">
            <v>Non-exchange Revenue:  Transfers and Subsidies - Capital:  Monetary Allocations - Departmental Agencies and Accounts:  Provincial Departmental Agencies - Liquor Board</v>
          </cell>
          <cell r="R1960" t="str">
            <v>1</v>
          </cell>
          <cell r="S1960" t="str">
            <v>22</v>
          </cell>
          <cell r="T1960" t="str">
            <v>143</v>
          </cell>
          <cell r="U1960" t="str">
            <v>0</v>
          </cell>
          <cell r="V1960" t="str">
            <v>PRV DPT AGEN - LIQUOR BOARD</v>
          </cell>
        </row>
        <row r="1961">
          <cell r="Q1961" t="str">
            <v>Non-exchange Revenue:  Transfers and Subsidies - Capital:  Monetary Allocations - Departmental Agencies and Accounts:  Provincial Departmental Agencies - Local Business Centres</v>
          </cell>
          <cell r="R1961" t="str">
            <v>1</v>
          </cell>
          <cell r="S1961" t="str">
            <v>22</v>
          </cell>
          <cell r="T1961" t="str">
            <v>144</v>
          </cell>
          <cell r="U1961" t="str">
            <v>0</v>
          </cell>
          <cell r="V1961" t="str">
            <v>PRV DPT AGEN - LOCAL BUSINESS CENTRES</v>
          </cell>
        </row>
        <row r="1962">
          <cell r="Q1962" t="str">
            <v>Non-exchange Revenue:  Transfers and Subsidies - Capital:  Monetary Allocations - Departmental Agencies and Accounts:  Provincial Departmental Agencies - Local Road Transport Board</v>
          </cell>
          <cell r="R1962" t="str">
            <v>1</v>
          </cell>
          <cell r="S1962" t="str">
            <v>22</v>
          </cell>
          <cell r="T1962" t="str">
            <v>145</v>
          </cell>
          <cell r="U1962" t="str">
            <v>0</v>
          </cell>
          <cell r="V1962" t="str">
            <v>PRV DPT AGEN - LOCAL ROAD TRANSP BOARD</v>
          </cell>
        </row>
        <row r="1963">
          <cell r="Q1963" t="str">
            <v>Non-exchange Revenue:  Transfers and Subsidies - Capital:  Monetary Allocations - Departmental Agencies and Accounts:  Provincial Departmental Agencies - McGregor Museum Board</v>
          </cell>
          <cell r="R1963" t="str">
            <v>1</v>
          </cell>
          <cell r="S1963" t="str">
            <v>22</v>
          </cell>
          <cell r="T1963" t="str">
            <v>146</v>
          </cell>
          <cell r="U1963" t="str">
            <v>0</v>
          </cell>
          <cell r="V1963" t="str">
            <v>PRV DPT AGEN - MCGREGOR MUSEUM BOARD</v>
          </cell>
        </row>
        <row r="1964">
          <cell r="Q1964" t="str">
            <v>Non-exchange Revenue:  Transfers and Subsidies - Capital:  Monetary Allocations - Departmental Agencies and Accounts:  Provincial Departmental Agencies - Mmabana Foundation</v>
          </cell>
          <cell r="R1964" t="str">
            <v>1</v>
          </cell>
          <cell r="S1964" t="str">
            <v>22</v>
          </cell>
          <cell r="T1964" t="str">
            <v>147</v>
          </cell>
          <cell r="U1964" t="str">
            <v>0</v>
          </cell>
          <cell r="V1964" t="str">
            <v>PRV DPT AGEN - MMABANA FOUNDATION</v>
          </cell>
        </row>
        <row r="1965">
          <cell r="Q1965" t="str">
            <v>Non-exchange Revenue:  Transfers and Subsidies - Capital:  Monetary Allocations - Departmental Agencies and Accounts:  Provincial Departmental Agencies - Natal Arts Trust</v>
          </cell>
          <cell r="R1965" t="str">
            <v>1</v>
          </cell>
          <cell r="S1965" t="str">
            <v>22</v>
          </cell>
          <cell r="T1965" t="str">
            <v>148</v>
          </cell>
          <cell r="U1965" t="str">
            <v>0</v>
          </cell>
          <cell r="V1965" t="str">
            <v>PRV DPT AGEN - NATAL ARTS TRUST</v>
          </cell>
        </row>
        <row r="1966">
          <cell r="Q1966" t="str">
            <v>Non-exchange Revenue:  Transfers and Subsidies - Capital:  Monetary Allocations - Departmental Agencies and Accounts:  Provincial Departmental Agencies - Natal Sharks Board</v>
          </cell>
          <cell r="R1966" t="str">
            <v>1</v>
          </cell>
          <cell r="S1966" t="str">
            <v>22</v>
          </cell>
          <cell r="T1966" t="str">
            <v>149</v>
          </cell>
          <cell r="U1966" t="str">
            <v>0</v>
          </cell>
          <cell r="V1966" t="str">
            <v>PRV DPT AGEN - NATAL SHARKS BOARD</v>
          </cell>
        </row>
        <row r="1967">
          <cell r="Q1967" t="str">
            <v>Non-exchange Revenue:  Transfers and Subsidies - Capital:  Monetary Allocations - Departmental Agencies and Accounts:  Provincial Departmental Agencies - Natal Trust Fund</v>
          </cell>
          <cell r="R1967" t="str">
            <v>1</v>
          </cell>
          <cell r="S1967" t="str">
            <v>22</v>
          </cell>
          <cell r="T1967" t="str">
            <v>150</v>
          </cell>
          <cell r="U1967" t="str">
            <v>0</v>
          </cell>
          <cell r="V1967" t="str">
            <v>PRV DPT AGEN - NATAL TRUST FUND</v>
          </cell>
        </row>
        <row r="1968">
          <cell r="Q1968" t="str">
            <v>Non-exchange Revenue:  Transfers and Subsidies - Capital:  Monetary Allocations - Departmental Agencies and Accounts:  Provincial Departmental Agencies - Nature Conservation Board</v>
          </cell>
          <cell r="R1968" t="str">
            <v>1</v>
          </cell>
          <cell r="S1968" t="str">
            <v>22</v>
          </cell>
          <cell r="T1968" t="str">
            <v>151</v>
          </cell>
          <cell r="U1968" t="str">
            <v>0</v>
          </cell>
          <cell r="V1968" t="str">
            <v>PRV DPT AGEN - NATURE CONSERVATION BOARD</v>
          </cell>
        </row>
        <row r="1969">
          <cell r="Q1969" t="str">
            <v>Non-exchange Revenue:  Transfers and Subsidies - Capital:  Monetary Allocations - Departmental Agencies and Accounts:  Provincial Departmental Agencies - Panel of Mediators</v>
          </cell>
          <cell r="R1969" t="str">
            <v>1</v>
          </cell>
          <cell r="S1969" t="str">
            <v>22</v>
          </cell>
          <cell r="T1969" t="str">
            <v>152</v>
          </cell>
          <cell r="U1969" t="str">
            <v>0</v>
          </cell>
          <cell r="V1969" t="str">
            <v>PRV DPT AGEN - PANEL OF MEDIATORS</v>
          </cell>
        </row>
        <row r="1970">
          <cell r="Q1970" t="str">
            <v>Non-exchange Revenue:  Transfers and Subsidies - Capital:  Monetary Allocations - Departmental Agencies and Accounts:  Provincial Departmental Agencies - Park and Tourism Board</v>
          </cell>
          <cell r="R1970" t="str">
            <v>1</v>
          </cell>
          <cell r="S1970" t="str">
            <v>22</v>
          </cell>
          <cell r="T1970" t="str">
            <v>153</v>
          </cell>
          <cell r="U1970" t="str">
            <v>0</v>
          </cell>
          <cell r="V1970" t="str">
            <v>PRV DPT AGEN - PARK &amp; TOURISM BOARD</v>
          </cell>
        </row>
        <row r="1971">
          <cell r="Q1971" t="str">
            <v>Non-exchange Revenue:  Transfers and Subsidies - Capital:  Monetary Allocations - Departmental Agencies and Accounts:  Provincial Departmental Agencies - Parks Board</v>
          </cell>
          <cell r="R1971" t="str">
            <v>1</v>
          </cell>
          <cell r="S1971" t="str">
            <v>22</v>
          </cell>
          <cell r="T1971" t="str">
            <v>154</v>
          </cell>
          <cell r="U1971" t="str">
            <v>0</v>
          </cell>
          <cell r="V1971" t="str">
            <v>PRV DPT AGEN - PARKS BOARD</v>
          </cell>
        </row>
        <row r="1972">
          <cell r="Q1972" t="str">
            <v>Non-exchange Revenue:  Transfers and Subsidies - Capital:  Monetary Allocations - Departmental Agencies and Accounts:  Provincial Departmental Agencies - Partnership Fund (GPF)</v>
          </cell>
          <cell r="R1972" t="str">
            <v>1</v>
          </cell>
          <cell r="S1972" t="str">
            <v>22</v>
          </cell>
          <cell r="T1972" t="str">
            <v>155</v>
          </cell>
          <cell r="U1972" t="str">
            <v>0</v>
          </cell>
          <cell r="V1972" t="str">
            <v>PRV DPT AGEN - PARTNERSHIP FUND (GPF)</v>
          </cell>
        </row>
        <row r="1973">
          <cell r="Q1973" t="str">
            <v>Non-exchange Revenue:  Transfers and Subsidies - Capital:  Monetary Allocations - Departmental Agencies and Accounts:  Provincial Departmental Agencies - Phakisa Corporation</v>
          </cell>
          <cell r="R1973" t="str">
            <v>1</v>
          </cell>
          <cell r="S1973" t="str">
            <v>22</v>
          </cell>
          <cell r="T1973" t="str">
            <v>156</v>
          </cell>
          <cell r="U1973" t="str">
            <v>0</v>
          </cell>
          <cell r="V1973" t="str">
            <v>PRV DPT AGEN - PHAKISA CORPORATION</v>
          </cell>
        </row>
        <row r="1974">
          <cell r="Q1974" t="str">
            <v>Non-exchange Revenue:  Transfers and Subsidies - Capital:  Monetary Allocations - Departmental Agencies and Accounts:  Provincial Departmental Agencies - Planning Commission</v>
          </cell>
          <cell r="R1974" t="str">
            <v>1</v>
          </cell>
          <cell r="S1974" t="str">
            <v>22</v>
          </cell>
          <cell r="T1974" t="str">
            <v>157</v>
          </cell>
          <cell r="U1974" t="str">
            <v>0</v>
          </cell>
          <cell r="V1974" t="str">
            <v>PRV DPT AGEN - PLANNING COMMISSION</v>
          </cell>
        </row>
        <row r="1975">
          <cell r="Q1975" t="str">
            <v>Non-exchange Revenue:  Transfers and Subsidies - Capital:  Monetary Allocations - Departmental Agencies and Accounts:  Provincial Departmental Agencies - Provincial Aided Libraries</v>
          </cell>
          <cell r="R1975" t="str">
            <v>1</v>
          </cell>
          <cell r="S1975" t="str">
            <v>22</v>
          </cell>
          <cell r="T1975" t="str">
            <v>158</v>
          </cell>
          <cell r="U1975" t="str">
            <v>0</v>
          </cell>
          <cell r="V1975" t="str">
            <v>PRV DPT AGEN - PROV AIDED LIBRARIES</v>
          </cell>
        </row>
        <row r="1976">
          <cell r="Q1976" t="str">
            <v>Non-exchange Revenue:  Transfers and Subsidies - Capital:  Monetary Allocations - Departmental Agencies and Accounts:  Provincial Departmental Agencies - Provincial Aids Council</v>
          </cell>
          <cell r="R1976" t="str">
            <v>1</v>
          </cell>
          <cell r="S1976" t="str">
            <v>22</v>
          </cell>
          <cell r="T1976" t="str">
            <v>159</v>
          </cell>
          <cell r="U1976" t="str">
            <v>0</v>
          </cell>
          <cell r="V1976" t="str">
            <v>PRV DPT AGEN - PROVINCIAL AIDS COUNCIL</v>
          </cell>
        </row>
        <row r="1977">
          <cell r="Q1977" t="str">
            <v>Non-exchange Revenue:  Transfers and Subsidies - Capital:  Monetary Allocations - Departmental Agencies and Accounts:  Provincial Departmental Agencies - Provincial Arts and Culture Council</v>
          </cell>
          <cell r="R1977" t="str">
            <v>1</v>
          </cell>
          <cell r="S1977" t="str">
            <v>22</v>
          </cell>
          <cell r="T1977" t="str">
            <v>160</v>
          </cell>
          <cell r="U1977" t="str">
            <v>0</v>
          </cell>
          <cell r="V1977" t="str">
            <v>PRV DPT AGEN - PROV ARTS &amp; CULT COUNCIL</v>
          </cell>
        </row>
        <row r="1978">
          <cell r="Q1978" t="str">
            <v>Non-exchange Revenue:  Transfers and Subsidies - Capital:  Monetary Allocations - Departmental Agencies and Accounts:  Provincial Departmental Agencies - Provincial Development Council</v>
          </cell>
          <cell r="R1978" t="str">
            <v>1</v>
          </cell>
          <cell r="S1978" t="str">
            <v>22</v>
          </cell>
          <cell r="T1978" t="str">
            <v>161</v>
          </cell>
          <cell r="U1978" t="str">
            <v>0</v>
          </cell>
          <cell r="V1978" t="str">
            <v>PRV DPT AGEN - PROV DEVELOPMENT COUNCIL</v>
          </cell>
        </row>
        <row r="1979">
          <cell r="Q1979" t="str">
            <v>Non-exchange Revenue:  Transfers and Subsidies - Capital:  Monetary Allocations - Departmental Agencies and Accounts:  Provincial Departmental Agencies - Provincial Georg Name Committee</v>
          </cell>
          <cell r="R1979" t="str">
            <v>1</v>
          </cell>
          <cell r="S1979" t="str">
            <v>22</v>
          </cell>
          <cell r="T1979" t="str">
            <v>162</v>
          </cell>
          <cell r="U1979" t="str">
            <v>0</v>
          </cell>
          <cell r="V1979" t="str">
            <v>PRV DPT AGEN - PROV GEORG NAME COMMITTEE</v>
          </cell>
        </row>
        <row r="1980">
          <cell r="Q1980" t="str">
            <v>Non-exchange Revenue:  Transfers and Subsidies - Capital:  Monetary Allocations - Departmental Agencies and Accounts:  Provincial Departmental Agencies - Provincial Heritage Resorts</v>
          </cell>
          <cell r="R1980" t="str">
            <v>1</v>
          </cell>
          <cell r="S1980" t="str">
            <v>22</v>
          </cell>
          <cell r="T1980" t="str">
            <v>163</v>
          </cell>
          <cell r="U1980" t="str">
            <v>0</v>
          </cell>
          <cell r="V1980" t="str">
            <v>PRV DPT AGEN - PROV HERITAGE RESORTS</v>
          </cell>
        </row>
        <row r="1981">
          <cell r="Q1981" t="str">
            <v>Non-exchange Revenue:  Transfers and Subsidies - Capital:  Monetary Allocations - Departmental Agencies and Accounts:  Provincial Departmental Agencies - Provincial Housing Board</v>
          </cell>
          <cell r="R1981" t="str">
            <v>1</v>
          </cell>
          <cell r="S1981" t="str">
            <v>22</v>
          </cell>
          <cell r="T1981" t="str">
            <v>164</v>
          </cell>
          <cell r="U1981" t="str">
            <v>0</v>
          </cell>
          <cell r="V1981" t="str">
            <v>PRV DPT AGEN - PROVINCIAL HOUSING BOARD</v>
          </cell>
        </row>
        <row r="1982">
          <cell r="Q1982" t="str">
            <v>Non-exchange Revenue:  Transfers and Subsidies - Capital:  Monetary Allocations - Departmental Agencies and Accounts:  Provincial Departmental Agencies - Provincial Language Commission</v>
          </cell>
          <cell r="R1982" t="str">
            <v>1</v>
          </cell>
          <cell r="S1982" t="str">
            <v>22</v>
          </cell>
          <cell r="T1982" t="str">
            <v>165</v>
          </cell>
          <cell r="U1982" t="str">
            <v>0</v>
          </cell>
          <cell r="V1982" t="str">
            <v>PRV DPT AGEN - PROV LANGUAGE COMMISSION</v>
          </cell>
        </row>
        <row r="1983">
          <cell r="Q1983" t="str">
            <v>Non-exchange Revenue:  Transfers and Subsidies - Capital:  Monetary Allocations - Departmental Agencies and Accounts:  Provincial Departmental Agencies - Provincial Planning and Development Commission</v>
          </cell>
          <cell r="R1983" t="str">
            <v>1</v>
          </cell>
          <cell r="S1983" t="str">
            <v>22</v>
          </cell>
          <cell r="T1983" t="str">
            <v>166</v>
          </cell>
          <cell r="U1983" t="str">
            <v>0</v>
          </cell>
          <cell r="V1983" t="str">
            <v>PRV DPT AGEN - PROV PLANNING &amp; DEV COMM</v>
          </cell>
        </row>
        <row r="1984">
          <cell r="Q1984" t="str">
            <v>Non-exchange Revenue:  Transfers and Subsidies - Capital:  Monetary Allocations - Departmental Agencies and Accounts:  Provincial Departmental Agencies - Regional Authorities</v>
          </cell>
          <cell r="R1984" t="str">
            <v>1</v>
          </cell>
          <cell r="S1984" t="str">
            <v>22</v>
          </cell>
          <cell r="T1984" t="str">
            <v>167</v>
          </cell>
          <cell r="U1984" t="str">
            <v>0</v>
          </cell>
          <cell r="V1984" t="str">
            <v>PRV DPT AGEN - REGIONAL AUTHORITIES</v>
          </cell>
        </row>
        <row r="1985">
          <cell r="Q1985" t="str">
            <v>Non-exchange Revenue:  Transfers and Subsidies - Capital:  Monetary Allocations - Departmental Agencies and Accounts:  Provincial Departmental Agencies - Regional Training Trust</v>
          </cell>
          <cell r="R1985" t="str">
            <v>1</v>
          </cell>
          <cell r="S1985" t="str">
            <v>22</v>
          </cell>
          <cell r="T1985" t="str">
            <v>168</v>
          </cell>
          <cell r="U1985" t="str">
            <v>0</v>
          </cell>
          <cell r="V1985" t="str">
            <v>PRV DPT AGEN - REGIONAL TRAINING TRUST</v>
          </cell>
        </row>
        <row r="1986">
          <cell r="Q1986" t="str">
            <v>Non-exchange Revenue:  Transfers and Subsidies - Capital:  Monetary Allocations - Departmental Agencies and Accounts:  Provincial Departmental Agencies - Rental House Tribunal</v>
          </cell>
          <cell r="R1986" t="str">
            <v>1</v>
          </cell>
          <cell r="S1986" t="str">
            <v>22</v>
          </cell>
          <cell r="T1986" t="str">
            <v>169</v>
          </cell>
          <cell r="U1986" t="str">
            <v>0</v>
          </cell>
          <cell r="V1986" t="str">
            <v>PRV DPT AGEN - RENTAL HOUSE TRIBUNAL</v>
          </cell>
        </row>
        <row r="1987">
          <cell r="Q1987" t="str">
            <v>Non-exchange Revenue:  Transfers and Subsidies - Capital:  Monetary Allocations - Departmental Agencies and Accounts:  Provincial Departmental Agencies - Roads Agency</v>
          </cell>
          <cell r="R1987" t="str">
            <v>1</v>
          </cell>
          <cell r="S1987" t="str">
            <v>22</v>
          </cell>
          <cell r="T1987" t="str">
            <v>170</v>
          </cell>
          <cell r="U1987" t="str">
            <v>0</v>
          </cell>
          <cell r="V1987" t="str">
            <v>PRV DPT AGEN - ROADS AGENCY</v>
          </cell>
        </row>
        <row r="1988">
          <cell r="Q1988" t="str">
            <v>Non-exchange Revenue:  Transfers and Subsidies - Capital:  Monetary Allocations - Departmental Agencies and Accounts:  Provincial Departmental Agencies - Rural Finance Corporation Ltd</v>
          </cell>
          <cell r="R1988" t="str">
            <v>1</v>
          </cell>
          <cell r="S1988" t="str">
            <v>22</v>
          </cell>
          <cell r="T1988" t="str">
            <v>171</v>
          </cell>
          <cell r="U1988" t="str">
            <v>0</v>
          </cell>
          <cell r="V1988" t="str">
            <v>PRV DPT AGEN - RURAL FINANCE CORP LTD</v>
          </cell>
        </row>
        <row r="1989">
          <cell r="Q1989" t="str">
            <v>Non-exchange Revenue:  Transfers and Subsidies - Capital:  Monetary Allocations - Departmental Agencies and Accounts:  Provincial Departmental Agencies - Socio-Econ Consulting Council</v>
          </cell>
          <cell r="R1989" t="str">
            <v>1</v>
          </cell>
          <cell r="S1989" t="str">
            <v>22</v>
          </cell>
          <cell r="T1989" t="str">
            <v>172</v>
          </cell>
          <cell r="U1989" t="str">
            <v>0</v>
          </cell>
          <cell r="V1989" t="str">
            <v>PRV DPT AGEN - SOCIO-ECON CONSUL COUNCIL</v>
          </cell>
        </row>
        <row r="1990">
          <cell r="Q1990" t="str">
            <v>Non-exchange Revenue:  Transfers and Subsidies - Capital:  Monetary Allocations - Departmental Agencies and Accounts:  Provincial Departmental Agencies - Sport Council</v>
          </cell>
          <cell r="R1990" t="str">
            <v>1</v>
          </cell>
          <cell r="S1990" t="str">
            <v>22</v>
          </cell>
          <cell r="T1990" t="str">
            <v>173</v>
          </cell>
          <cell r="U1990" t="str">
            <v>0</v>
          </cell>
          <cell r="V1990" t="str">
            <v>PRV DPT AGEN - SPORT COUNCIL</v>
          </cell>
        </row>
        <row r="1991">
          <cell r="Q1991" t="str">
            <v>Non-exchange Revenue:  Transfers and Subsidies - Capital:  Monetary Allocations - Departmental Agencies and Accounts:  Provincial Departmental Agencies - Subsidiary Entity</v>
          </cell>
          <cell r="R1991" t="str">
            <v>1</v>
          </cell>
          <cell r="S1991" t="str">
            <v>22</v>
          </cell>
          <cell r="T1991" t="str">
            <v>174</v>
          </cell>
          <cell r="U1991" t="str">
            <v>0</v>
          </cell>
          <cell r="V1991" t="str">
            <v>PRV DPT AGEN - SUBSIDIARY ENTITY</v>
          </cell>
        </row>
        <row r="1992">
          <cell r="Q1992" t="str">
            <v>Non-exchange Revenue:  Transfers and Subsidies - Capital:  Monetary Allocations - Departmental Agencies and Accounts:  Provincial Departmental Agencies - Taxi Council</v>
          </cell>
          <cell r="R1992" t="str">
            <v>1</v>
          </cell>
          <cell r="S1992" t="str">
            <v>22</v>
          </cell>
          <cell r="T1992" t="str">
            <v>175</v>
          </cell>
          <cell r="U1992" t="str">
            <v>0</v>
          </cell>
          <cell r="V1992" t="str">
            <v>PRV DPT AGEN - TAXI COUNCIL</v>
          </cell>
        </row>
        <row r="1993">
          <cell r="Q1993" t="str">
            <v>Non-exchange Revenue:  Transfers and Subsidies - Capital:  Monetary Allocations - Departmental Agencies and Accounts:  Provincial Departmental Agencies - Tourism Authority</v>
          </cell>
          <cell r="R1993" t="str">
            <v>1</v>
          </cell>
          <cell r="S1993" t="str">
            <v>22</v>
          </cell>
          <cell r="T1993" t="str">
            <v>176</v>
          </cell>
          <cell r="U1993" t="str">
            <v>0</v>
          </cell>
          <cell r="V1993" t="str">
            <v>PRV DPT AGEN - TOURISM AUTHORITY</v>
          </cell>
        </row>
        <row r="1994">
          <cell r="Q1994" t="str">
            <v>Non-exchange Revenue:  Transfers and Subsidies - Capital:  Monetary Allocations - Departmental Agencies and Accounts:  Provincial Departmental Agencies - Tourism Board</v>
          </cell>
          <cell r="R1994" t="str">
            <v>1</v>
          </cell>
          <cell r="S1994" t="str">
            <v>22</v>
          </cell>
          <cell r="T1994" t="str">
            <v>177</v>
          </cell>
          <cell r="U1994" t="str">
            <v>0</v>
          </cell>
          <cell r="V1994" t="str">
            <v>PRV DPT AGEN - TOURISM BOARD</v>
          </cell>
        </row>
        <row r="1995">
          <cell r="Q1995" t="str">
            <v>Non-exchange Revenue:  Transfers and Subsidies - Capital:  Monetary Allocations - Departmental Agencies and Accounts:  Provincial Departmental Agencies - Trade and Investment</v>
          </cell>
          <cell r="R1995" t="str">
            <v>1</v>
          </cell>
          <cell r="S1995" t="str">
            <v>22</v>
          </cell>
          <cell r="T1995" t="str">
            <v>178</v>
          </cell>
          <cell r="U1995" t="str">
            <v>0</v>
          </cell>
          <cell r="V1995" t="str">
            <v>PRV DPT AGEN - TRADE &amp; INVESTMENT</v>
          </cell>
        </row>
        <row r="1996">
          <cell r="Q1996" t="str">
            <v>Non-exchange Revenue:  Transfers and Subsidies - Capital:  Monetary Allocations - Departmental Agencies and Accounts:  Provincial Departmental Agencies - Umsekeli Municipal Support Service</v>
          </cell>
          <cell r="R1996" t="str">
            <v>1</v>
          </cell>
          <cell r="S1996" t="str">
            <v>22</v>
          </cell>
          <cell r="T1996" t="str">
            <v>179</v>
          </cell>
          <cell r="U1996" t="str">
            <v>0</v>
          </cell>
          <cell r="V1996" t="str">
            <v>PRV DPT AGEN - UMSEKELI MUN SUPP SERV</v>
          </cell>
        </row>
        <row r="1997">
          <cell r="Q1997" t="str">
            <v>Non-exchange Revenue:  Transfers and Subsidies - Capital:  Monetary Allocations - Departmental Agencies and Accounts:  Provincial Departmental Agencies - Xhasa ATC Agency (Gautrain Management Agency)</v>
          </cell>
          <cell r="R1997" t="str">
            <v>1</v>
          </cell>
          <cell r="S1997" t="str">
            <v>22</v>
          </cell>
          <cell r="T1997" t="str">
            <v>180</v>
          </cell>
          <cell r="U1997" t="str">
            <v>0</v>
          </cell>
          <cell r="V1997" t="str">
            <v>PRV DPT AGEN - GAUTRAIN MANAG AGENCY</v>
          </cell>
        </row>
        <row r="1998">
          <cell r="Q1998" t="str">
            <v>Non-exchange Revenue:  Transfers and Subsidies - Capital:  Monetary Allocations - Departmental Agencies and Accounts:  Provincial Departmental Agencies - Youth Commission</v>
          </cell>
          <cell r="R1998" t="str">
            <v>1</v>
          </cell>
          <cell r="S1998" t="str">
            <v>22</v>
          </cell>
          <cell r="T1998" t="str">
            <v>181</v>
          </cell>
          <cell r="U1998" t="str">
            <v>0</v>
          </cell>
          <cell r="V1998" t="str">
            <v>PRV DPT AGEN - YOUTH COMMISSION</v>
          </cell>
        </row>
        <row r="1999">
          <cell r="Q1999" t="str">
            <v>Non-exchange Revenue:  Transfers and Subsidies - Capital:  Monetary Allocations - Departmental Agencies and Accounts:  Provincial Departmental Agencies - Youth Development Trust</v>
          </cell>
          <cell r="R1999" t="str">
            <v>1</v>
          </cell>
          <cell r="S1999" t="str">
            <v>22</v>
          </cell>
          <cell r="T1999" t="str">
            <v>182</v>
          </cell>
          <cell r="U1999" t="str">
            <v>0</v>
          </cell>
          <cell r="V1999" t="str">
            <v>PRV DPT AGEN - YOUTH DEVELOPMENT TRUST</v>
          </cell>
        </row>
        <row r="2000">
          <cell r="Q2000" t="str">
            <v xml:space="preserve">Non-exchange Revenue:  Transfers and Subsidies - Capital:  Monetary Allocations - Departmental Agencies and Accounts:  National Departmental Agencies </v>
          </cell>
          <cell r="R2000">
            <v>0</v>
          </cell>
          <cell r="V2000" t="str">
            <v>TS C MONET DPT AGEN &amp; ACC NAT DEPT AGEN</v>
          </cell>
        </row>
        <row r="2001">
          <cell r="Q2001" t="str">
            <v>Non-exchange Revenue:  Transfers and Subsidies - Capital:  Monetary Allocations - Departmental Agencies and Accounts:  National Departmental Agencies - ZA Domain Name Authority</v>
          </cell>
          <cell r="R2001" t="str">
            <v>1</v>
          </cell>
          <cell r="S2001" t="str">
            <v>22</v>
          </cell>
          <cell r="T2001" t="str">
            <v>400</v>
          </cell>
          <cell r="U2001" t="str">
            <v>0</v>
          </cell>
          <cell r="V2001" t="str">
            <v>NAT DPT AGEN - ZA DOMAIN NAME AUTHORITY</v>
          </cell>
        </row>
        <row r="2002">
          <cell r="Q2002" t="str">
            <v>Non-exchange Revenue:  Transfers and Subsidies - Capital:  Monetary Allocations - Departmental Agencies and Accounts:  National Departmental Agencies - Accounting Standards Board</v>
          </cell>
          <cell r="R2002" t="str">
            <v>1</v>
          </cell>
          <cell r="S2002" t="str">
            <v>22</v>
          </cell>
          <cell r="T2002" t="str">
            <v>401</v>
          </cell>
          <cell r="U2002" t="str">
            <v>0</v>
          </cell>
          <cell r="V2002" t="str">
            <v>NAT DPT AGEN - ACCOUNTING STANDARD BOARD</v>
          </cell>
        </row>
        <row r="2003">
          <cell r="Q2003" t="str">
            <v>Non-exchange Revenue:  Transfers and Subsidies - Capital:  Monetary Allocations - Departmental Agencies and Accounts:  National Departmental Agencies - Africa Institute of South Africa</v>
          </cell>
          <cell r="R2003" t="str">
            <v>1</v>
          </cell>
          <cell r="S2003" t="str">
            <v>22</v>
          </cell>
          <cell r="T2003" t="str">
            <v>402</v>
          </cell>
          <cell r="U2003" t="str">
            <v>0</v>
          </cell>
          <cell r="V2003" t="str">
            <v>NAT DPT AGEN - AFRICA INSTITUTE OF SA</v>
          </cell>
        </row>
        <row r="2004">
          <cell r="Q2004" t="str">
            <v>Non-exchange Revenue:  Transfers and Subsidies - Capital:  Monetary Allocations - Departmental Agencies and Accounts:  National Departmental Agencies - African Renaissance and Intern Fund</v>
          </cell>
          <cell r="R2004" t="str">
            <v>1</v>
          </cell>
          <cell r="S2004" t="str">
            <v>22</v>
          </cell>
          <cell r="T2004" t="str">
            <v>403</v>
          </cell>
          <cell r="U2004" t="str">
            <v>0</v>
          </cell>
          <cell r="V2004" t="str">
            <v>NAT DPT AGEN - AFRI RENAIS &amp; INTERN FUND</v>
          </cell>
        </row>
        <row r="2005">
          <cell r="Q2005" t="str">
            <v>Non-exchange Revenue:  Transfers and Subsidies - Capital:  Monetary Allocations - Departmental Agencies and Accounts:  National Departmental Agencies - Afrikaanse Taalmuseum</v>
          </cell>
          <cell r="R2005" t="str">
            <v>1</v>
          </cell>
          <cell r="S2005" t="str">
            <v>22</v>
          </cell>
          <cell r="T2005" t="str">
            <v>404</v>
          </cell>
          <cell r="U2005" t="str">
            <v>0</v>
          </cell>
          <cell r="V2005" t="str">
            <v>NAT DPT AGEN - AFRIKAANSE TAALMUSEUM</v>
          </cell>
        </row>
        <row r="2006">
          <cell r="Q2006" t="str">
            <v>Non-exchange Revenue:  Transfers and Subsidies - Capital:  Monetary Allocations - Departmental Agencies and Accounts:  National Departmental Agencies - Agricultural Sector Education and Train Authority</v>
          </cell>
          <cell r="R2006" t="str">
            <v>1</v>
          </cell>
          <cell r="S2006" t="str">
            <v>22</v>
          </cell>
          <cell r="T2006" t="str">
            <v>405</v>
          </cell>
          <cell r="U2006" t="str">
            <v>0</v>
          </cell>
          <cell r="V2006" t="str">
            <v>NAT DPT AGEN - AGRI SEC EDUC &amp; TRAIN AUT</v>
          </cell>
        </row>
        <row r="2007">
          <cell r="Q2007" t="str">
            <v>Non-exchange Revenue:  Transfers and Subsidies - Capital:  Monetary Allocations - Departmental Agencies and Accounts:  National Departmental Agencies - Agricultural Land Holdings Acc</v>
          </cell>
          <cell r="R2007" t="str">
            <v>1</v>
          </cell>
          <cell r="S2007" t="str">
            <v>22</v>
          </cell>
          <cell r="T2007" t="str">
            <v>406</v>
          </cell>
          <cell r="U2007" t="str">
            <v>0</v>
          </cell>
          <cell r="V2007" t="str">
            <v>NAT DPT AGEN - AGRICAL LAND HOLDINGS ACC</v>
          </cell>
        </row>
        <row r="2008">
          <cell r="Q2008" t="str">
            <v>Non-exchange Revenue:  Transfers and Subsidies - Capital:  Monetary Allocations - Departmental Agencies and Accounts:  National Departmental Agencies - Agricultural Research Council</v>
          </cell>
          <cell r="R2008" t="str">
            <v>1</v>
          </cell>
          <cell r="S2008" t="str">
            <v>22</v>
          </cell>
          <cell r="T2008" t="str">
            <v>407</v>
          </cell>
          <cell r="U2008" t="str">
            <v>0</v>
          </cell>
          <cell r="V2008" t="str">
            <v>NAT DPT AGEN - AGRICULT RESEARCH COUNCIL</v>
          </cell>
        </row>
        <row r="2009">
          <cell r="Q2009" t="str">
            <v>Non-exchange Revenue:  Transfers and Subsidies - Capital:  Monetary Allocations - Departmental Agencies and Accounts:  National Departmental Agencies - Air Services Licensing Council</v>
          </cell>
          <cell r="R2009" t="str">
            <v>1</v>
          </cell>
          <cell r="S2009" t="str">
            <v>22</v>
          </cell>
          <cell r="T2009" t="str">
            <v>408</v>
          </cell>
          <cell r="U2009" t="str">
            <v>0</v>
          </cell>
          <cell r="V2009" t="str">
            <v>NAT DPT AGEN - AIR SERV LICEN COUNCIL</v>
          </cell>
        </row>
        <row r="2010">
          <cell r="Q2010" t="str">
            <v>Non-exchange Revenue:  Transfers and Subsidies - Capital:  Monetary Allocations - Departmental Agencies and Accounts:  National Departmental Agencies - Artscape</v>
          </cell>
          <cell r="R2010" t="str">
            <v>1</v>
          </cell>
          <cell r="S2010" t="str">
            <v>22</v>
          </cell>
          <cell r="T2010" t="str">
            <v>409</v>
          </cell>
          <cell r="U2010" t="str">
            <v>0</v>
          </cell>
          <cell r="V2010" t="str">
            <v>NAT DPT AGEN - ARTSCAPE</v>
          </cell>
        </row>
        <row r="2011">
          <cell r="Q2011" t="str">
            <v>Non-exchange Revenue:  Transfers and Subsidies - Capital:  Monetary Allocations - Departmental Agencies and Accounts:  National Departmental Agencies - Banking SETA</v>
          </cell>
          <cell r="R2011" t="str">
            <v>1</v>
          </cell>
          <cell r="S2011" t="str">
            <v>22</v>
          </cell>
          <cell r="T2011" t="str">
            <v>410</v>
          </cell>
          <cell r="U2011" t="str">
            <v>0</v>
          </cell>
          <cell r="V2011" t="str">
            <v>NAT DPT AGEN - BANKING SETA</v>
          </cell>
        </row>
        <row r="2012">
          <cell r="Q2012" t="str">
            <v>Non-exchange Revenue:  Transfers and Subsidies - Capital:  Monetary Allocations - Departmental Agencies and Accounts:  National Departmental Agencies - Blyde River Canyon National Park</v>
          </cell>
          <cell r="R2012" t="str">
            <v>1</v>
          </cell>
          <cell r="S2012" t="str">
            <v>22</v>
          </cell>
          <cell r="T2012" t="str">
            <v>411</v>
          </cell>
          <cell r="U2012" t="str">
            <v>0</v>
          </cell>
          <cell r="V2012" t="str">
            <v>NAT DPT AGEN - BLYDE RIVER CANYON N/PARK</v>
          </cell>
        </row>
        <row r="2013">
          <cell r="Q2013" t="str">
            <v>Non-exchange Revenue:  Transfers and Subsidies - Capital:  Monetary Allocations - Departmental Agencies and Accounts:  National Departmental Agencies - Board on Tariffs and Trade</v>
          </cell>
          <cell r="R2013" t="str">
            <v>1</v>
          </cell>
          <cell r="S2013" t="str">
            <v>22</v>
          </cell>
          <cell r="T2013" t="str">
            <v>412</v>
          </cell>
          <cell r="U2013" t="str">
            <v>0</v>
          </cell>
          <cell r="V2013" t="str">
            <v>NAT DPT AGEN - BOARD ON TARIFFS &amp; TRADE</v>
          </cell>
        </row>
        <row r="2014">
          <cell r="Q2014" t="str">
            <v>Non-exchange Revenue:  Transfers and Subsidies - Capital:  Monetary Allocations - Departmental Agencies and Accounts:  National Departmental Agencies - Boxing South Africa</v>
          </cell>
          <cell r="R2014" t="str">
            <v>1</v>
          </cell>
          <cell r="S2014" t="str">
            <v>22</v>
          </cell>
          <cell r="T2014" t="str">
            <v>413</v>
          </cell>
          <cell r="U2014" t="str">
            <v>0</v>
          </cell>
          <cell r="V2014" t="str">
            <v>NAT DPT AGEN - BOXING SOUTH AFRICA</v>
          </cell>
        </row>
        <row r="2015">
          <cell r="Q2015" t="str">
            <v>Non-exchange Revenue:  Transfers and Subsidies - Capital:  Monetary Allocations - Departmental Agencies and Accounts:  National Departmental Agencies - Breede River Catchment Management Agency</v>
          </cell>
          <cell r="R2015" t="str">
            <v>1</v>
          </cell>
          <cell r="S2015" t="str">
            <v>22</v>
          </cell>
          <cell r="T2015" t="str">
            <v>414</v>
          </cell>
          <cell r="U2015" t="str">
            <v>0</v>
          </cell>
          <cell r="V2015" t="str">
            <v xml:space="preserve">NAT DPT AGEN - BREEDE RIVER CATCH MAN </v>
          </cell>
        </row>
        <row r="2016">
          <cell r="Q2016" t="str">
            <v>Non-exchange Revenue:  Transfers and Subsidies - Capital:  Monetary Allocations - Departmental Agencies and Accounts:  National Departmental Agencies - Business Arts of South Africa Johannesburg</v>
          </cell>
          <cell r="R2016" t="str">
            <v>1</v>
          </cell>
          <cell r="S2016" t="str">
            <v>22</v>
          </cell>
          <cell r="T2016" t="str">
            <v>415</v>
          </cell>
          <cell r="U2016" t="str">
            <v>0</v>
          </cell>
          <cell r="V2016" t="str">
            <v>NAT DPT AGEN - BUSINESS ARTS OF SA JHB</v>
          </cell>
        </row>
        <row r="2017">
          <cell r="Q2017" t="str">
            <v>Non-exchange Revenue:  Transfers and Subsidies - Capital:  Monetary Allocations - Departmental Agencies and Accounts:  National Departmental Agencies - Cape Medical Depot Augmentation</v>
          </cell>
          <cell r="R2017" t="str">
            <v>1</v>
          </cell>
          <cell r="S2017" t="str">
            <v>22</v>
          </cell>
          <cell r="T2017" t="str">
            <v>416</v>
          </cell>
          <cell r="U2017" t="str">
            <v>0</v>
          </cell>
          <cell r="V2017" t="str">
            <v>NAT DPT AGEN - CAPE MED DEPOT AUGMENTAT</v>
          </cell>
        </row>
        <row r="2018">
          <cell r="Q2018" t="str">
            <v>Non-exchange Revenue:  Transfers and Subsidies - Capital:  Monetary Allocations - Departmental Agencies and Accounts:  National Departmental Agencies - Castle Control Board</v>
          </cell>
          <cell r="R2018" t="str">
            <v>1</v>
          </cell>
          <cell r="S2018" t="str">
            <v>22</v>
          </cell>
          <cell r="T2018" t="str">
            <v>417</v>
          </cell>
          <cell r="U2018" t="str">
            <v>0</v>
          </cell>
          <cell r="V2018" t="str">
            <v>NAT DPT AGEN - CASTLE CONTROL BOARD</v>
          </cell>
        </row>
        <row r="2019">
          <cell r="Q2019" t="str">
            <v>Non-exchange Revenue:  Transfers and Subsidies - Capital:  Monetary Allocations - Departmental Agencies and Accounts:  National Departmental Agencies - Cedara Agricultural College</v>
          </cell>
          <cell r="R2019" t="str">
            <v>1</v>
          </cell>
          <cell r="S2019" t="str">
            <v>22</v>
          </cell>
          <cell r="T2019" t="str">
            <v>418</v>
          </cell>
          <cell r="U2019" t="str">
            <v>0</v>
          </cell>
          <cell r="V2019" t="str">
            <v>NAT DPT AGEN - CEDARA AGRICUL COLLEGE</v>
          </cell>
        </row>
        <row r="2020">
          <cell r="Q2020" t="str">
            <v>Non-exchange Revenue:  Transfers and Subsidies - Capital:  Monetary Allocations - Departmental Agencies and Accounts:  National Departmental Agencies - Chemical Industry SETA</v>
          </cell>
          <cell r="R2020" t="str">
            <v>1</v>
          </cell>
          <cell r="S2020" t="str">
            <v>22</v>
          </cell>
          <cell r="T2020" t="str">
            <v>419</v>
          </cell>
          <cell r="U2020" t="str">
            <v>0</v>
          </cell>
          <cell r="V2020" t="str">
            <v>NAT DPT AGEN - CHEMICAL INDUSTRY SETA</v>
          </cell>
        </row>
        <row r="2021">
          <cell r="Q2021" t="str">
            <v>Non-exchange Revenue:  Transfers and Subsidies - Capital:  Monetary Allocations - Departmental Agencies and Accounts:  National Departmental Agencies - Clothing, Textile, Footwear and Leather SETA</v>
          </cell>
          <cell r="R2021" t="str">
            <v>1</v>
          </cell>
          <cell r="S2021" t="str">
            <v>22</v>
          </cell>
          <cell r="T2021" t="str">
            <v>420</v>
          </cell>
          <cell r="U2021" t="str">
            <v>0</v>
          </cell>
          <cell r="V2021" t="str">
            <v>NAT DPT AGEN - CLOT TEX FOOT &amp; LEAT SETA</v>
          </cell>
        </row>
        <row r="2022">
          <cell r="Q2022" t="str">
            <v>Non-exchange Revenue:  Transfers and Subsidies - Capital:  Monetary Allocations - Departmental Agencies and Accounts:  National Departmental Agencies - Commissioner Conciliation, Mediation and Arbitration</v>
          </cell>
          <cell r="R2022" t="str">
            <v>1</v>
          </cell>
          <cell r="S2022" t="str">
            <v>22</v>
          </cell>
          <cell r="T2022" t="str">
            <v>421</v>
          </cell>
          <cell r="U2022" t="str">
            <v>0</v>
          </cell>
          <cell r="V2022" t="str">
            <v>NAT DPT AGEN - COM RECONCIL MED &amp; ARBITR</v>
          </cell>
        </row>
        <row r="2023">
          <cell r="Q2023" t="str">
            <v xml:space="preserve">Non-exchange Revenue:  Transfers and Subsidies - Capital:  Monetary Allocations - Departmental Agencies and Accounts:  National Departmental Agencies - Community Promotion and Protection of Rights </v>
          </cell>
          <cell r="R2023" t="str">
            <v>1</v>
          </cell>
          <cell r="S2023" t="str">
            <v>22</v>
          </cell>
          <cell r="T2023" t="str">
            <v>422</v>
          </cell>
          <cell r="U2023" t="str">
            <v>0</v>
          </cell>
          <cell r="V2023" t="str">
            <v>NAT DPT AGEN - COM PROM &amp; PROT OF RIGHTS</v>
          </cell>
        </row>
        <row r="2024">
          <cell r="Q2024" t="str">
            <v>Non-exchange Revenue:  Transfers and Subsidies - Capital:  Monetary Allocations - Departmental Agencies and Accounts:  National Departmental Agencies - Commission Gender Equality</v>
          </cell>
          <cell r="R2024" t="str">
            <v>1</v>
          </cell>
          <cell r="S2024" t="str">
            <v>22</v>
          </cell>
          <cell r="T2024" t="str">
            <v>423</v>
          </cell>
          <cell r="U2024" t="str">
            <v>0</v>
          </cell>
          <cell r="V2024" t="str">
            <v>NAT DPT AGEN - COMMIS GENDER EQUALITY</v>
          </cell>
        </row>
        <row r="2025">
          <cell r="Q2025" t="str">
            <v>Non-exchange Revenue:  Transfers and Subsidies - Capital:  Monetary Allocations - Departmental Agencies and Accounts:  National Departmental Agencies - Companies and Intellectual Property Commission</v>
          </cell>
          <cell r="R2025" t="str">
            <v>1</v>
          </cell>
          <cell r="S2025" t="str">
            <v>22</v>
          </cell>
          <cell r="T2025" t="str">
            <v>424</v>
          </cell>
          <cell r="U2025" t="str">
            <v>0</v>
          </cell>
          <cell r="V2025" t="str">
            <v>NAT DPT AGEN - COMPA &amp; INTELLE PROP COMM</v>
          </cell>
        </row>
        <row r="2026">
          <cell r="Q2026" t="str">
            <v>Non-exchange Revenue:  Transfers and Subsidies - Capital:  Monetary Allocations - Departmental Agencies and Accounts:  National Departmental Agencies - Compensation Fund Including Reserve Fund</v>
          </cell>
          <cell r="R2026" t="str">
            <v>1</v>
          </cell>
          <cell r="S2026" t="str">
            <v>22</v>
          </cell>
          <cell r="T2026" t="str">
            <v>425</v>
          </cell>
          <cell r="U2026" t="str">
            <v>0</v>
          </cell>
          <cell r="V2026" t="str">
            <v>NAT DPT AGEN - COMPEN FUND INC RESV FUND</v>
          </cell>
        </row>
        <row r="2027">
          <cell r="Q2027" t="str">
            <v>Non-exchange Revenue:  Transfers and Subsidies - Capital:  Monetary Allocations - Departmental Agencies and Accounts:  National Departmental Agencies - Competition Board</v>
          </cell>
          <cell r="R2027" t="str">
            <v>1</v>
          </cell>
          <cell r="S2027" t="str">
            <v>22</v>
          </cell>
          <cell r="T2027" t="str">
            <v>426</v>
          </cell>
          <cell r="U2027" t="str">
            <v>0</v>
          </cell>
          <cell r="V2027" t="str">
            <v>NAT DPT AGEN - COMPETITION BOARD</v>
          </cell>
        </row>
        <row r="2028">
          <cell r="Q2028" t="str">
            <v>Non-exchange Revenue:  Transfers and Subsidies - Capital:  Monetary Allocations - Departmental Agencies and Accounts:  National Departmental Agencies - Competition Commission</v>
          </cell>
          <cell r="R2028" t="str">
            <v>1</v>
          </cell>
          <cell r="S2028" t="str">
            <v>22</v>
          </cell>
          <cell r="T2028" t="str">
            <v>427</v>
          </cell>
          <cell r="U2028" t="str">
            <v>0</v>
          </cell>
          <cell r="V2028" t="str">
            <v>NAT DPT AGEN - COMPETITION COMMISSION</v>
          </cell>
        </row>
        <row r="2029">
          <cell r="Q2029" t="str">
            <v>Non-exchange Revenue:  Transfers and Subsidies - Capital:  Monetary Allocations - Departmental Agencies and Accounts:  National Departmental Agencies - Competition Tribunal</v>
          </cell>
          <cell r="R2029" t="str">
            <v>1</v>
          </cell>
          <cell r="S2029" t="str">
            <v>22</v>
          </cell>
          <cell r="T2029" t="str">
            <v>428</v>
          </cell>
          <cell r="U2029" t="str">
            <v>0</v>
          </cell>
          <cell r="V2029" t="str">
            <v>NAT DPT AGEN - COMPETITION TRIBUNAL</v>
          </cell>
        </row>
        <row r="2030">
          <cell r="Q2030" t="str">
            <v>Non-exchange Revenue:  Transfers and Subsidies - Capital:  Monetary Allocations - Departmental Agencies and Accounts:  National Departmental Agencies - Construction Industry Development Board</v>
          </cell>
          <cell r="R2030" t="str">
            <v>1</v>
          </cell>
          <cell r="S2030" t="str">
            <v>22</v>
          </cell>
          <cell r="T2030" t="str">
            <v>429</v>
          </cell>
          <cell r="U2030" t="str">
            <v>0</v>
          </cell>
          <cell r="V2030" t="str">
            <v>NAT DPT AGEN -  CONSTRUCT IND DEV BOARD</v>
          </cell>
        </row>
        <row r="2031">
          <cell r="Q2031" t="str">
            <v>Non-exchange Revenue:  Transfers and Subsidies - Capital:  Monetary Allocations - Departmental Agencies and Accounts:  National Departmental Agencies - Construction SETA</v>
          </cell>
          <cell r="R2031" t="str">
            <v>1</v>
          </cell>
          <cell r="S2031" t="str">
            <v>22</v>
          </cell>
          <cell r="T2031" t="str">
            <v>430</v>
          </cell>
          <cell r="U2031" t="str">
            <v>0</v>
          </cell>
          <cell r="V2031" t="str">
            <v>NAT DPT AGEN - CONSTRUCTION SETA</v>
          </cell>
        </row>
        <row r="2032">
          <cell r="Q2032" t="str">
            <v>Non-exchange Revenue:  Transfers and Subsidies - Capital:  Monetary Allocations - Departmental Agencies and Accounts:  National Departmental Agencies - Co-Op Banking  Development Agency (CBDA)</v>
          </cell>
          <cell r="R2032" t="str">
            <v>1</v>
          </cell>
          <cell r="S2032" t="str">
            <v>22</v>
          </cell>
          <cell r="T2032" t="str">
            <v>431</v>
          </cell>
          <cell r="U2032" t="str">
            <v>0</v>
          </cell>
          <cell r="V2032" t="str">
            <v>NAT DPT AGEN - CO-OP BANKING  DEV AGENCY</v>
          </cell>
        </row>
        <row r="2033">
          <cell r="Q2033" t="str">
            <v>Non-exchange Revenue:  Transfers and Subsidies - Capital:  Monetary Allocations - Departmental Agencies and Accounts:  National Departmental Agencies - Council for Geosciences</v>
          </cell>
          <cell r="R2033" t="str">
            <v>1</v>
          </cell>
          <cell r="S2033" t="str">
            <v>22</v>
          </cell>
          <cell r="T2033" t="str">
            <v>432</v>
          </cell>
          <cell r="U2033" t="str">
            <v>0</v>
          </cell>
          <cell r="V2033" t="str">
            <v>NAT DPT AGEN - COUNCIL FOR GEOSCIENCES</v>
          </cell>
        </row>
        <row r="2034">
          <cell r="Q2034" t="str">
            <v>Non-exchange Revenue:  Transfers and Subsidies - Capital:  Monetary Allocations - Departmental Agencies and Accounts:  National Departmental Agencies - Council for Medical Schemes</v>
          </cell>
          <cell r="R2034" t="str">
            <v>1</v>
          </cell>
          <cell r="S2034" t="str">
            <v>22</v>
          </cell>
          <cell r="T2034" t="str">
            <v>433</v>
          </cell>
          <cell r="U2034" t="str">
            <v>0</v>
          </cell>
          <cell r="V2034" t="str">
            <v>NAT DPT AGEN - COUNCIL FOR MEDICAL SCH</v>
          </cell>
        </row>
        <row r="2035">
          <cell r="Q2035" t="str">
            <v>Non-exchange Revenue:  Transfers and Subsidies - Capital:  Monetary Allocations - Departmental Agencies and Accounts:  National Departmental Agencies - Council for Nuclear Safety</v>
          </cell>
          <cell r="R2035" t="str">
            <v>1</v>
          </cell>
          <cell r="S2035" t="str">
            <v>22</v>
          </cell>
          <cell r="T2035" t="str">
            <v>434</v>
          </cell>
          <cell r="U2035" t="str">
            <v>0</v>
          </cell>
          <cell r="V2035" t="str">
            <v>NAT DPT AGEN - COUNCIL NUCLEAR SAFETY</v>
          </cell>
        </row>
        <row r="2036">
          <cell r="Q2036" t="str">
            <v>Non-exchange Revenue:  Transfers and Subsidies - Capital:  Monetary Allocations - Departmental Agencies and Accounts:  National Departmental Agencies - Scientific and Industrial Research</v>
          </cell>
          <cell r="R2036" t="str">
            <v>1</v>
          </cell>
          <cell r="S2036" t="str">
            <v>22</v>
          </cell>
          <cell r="T2036" t="str">
            <v>435</v>
          </cell>
          <cell r="U2036" t="str">
            <v>0</v>
          </cell>
          <cell r="V2036" t="str">
            <v>NAT DPT AGEN - COUN SCIENT &amp; INDUST RESE</v>
          </cell>
        </row>
        <row r="2037">
          <cell r="Q2037" t="str">
            <v>Non-exchange Revenue:  Transfers and Subsidies - Capital:  Monetary Allocations - Departmental Agencies and Accounts:  National Departmental Agencies - Council for the Built Environment (CBE)</v>
          </cell>
          <cell r="R2037" t="str">
            <v>1</v>
          </cell>
          <cell r="S2037" t="str">
            <v>22</v>
          </cell>
          <cell r="T2037" t="str">
            <v>436</v>
          </cell>
          <cell r="U2037" t="str">
            <v>0</v>
          </cell>
          <cell r="V2037" t="str">
            <v>NAT DPT AGEN -  COUNCIL BUILT ENVIRON</v>
          </cell>
        </row>
        <row r="2038">
          <cell r="Q2038" t="str">
            <v>Non-exchange Revenue:  Transfers and Subsidies - Capital:  Monetary Allocations - Departmental Agencies and Accounts:  National Departmental Agencies - Council on Higher Education</v>
          </cell>
          <cell r="R2038" t="str">
            <v>1</v>
          </cell>
          <cell r="S2038" t="str">
            <v>22</v>
          </cell>
          <cell r="T2038" t="str">
            <v>437</v>
          </cell>
          <cell r="U2038" t="str">
            <v>0</v>
          </cell>
          <cell r="V2038" t="str">
            <v>NAT DPT AGEN - COUN ON HIGHER EDUCATION</v>
          </cell>
        </row>
        <row r="2039">
          <cell r="Q2039" t="str">
            <v>Non-exchange Revenue:  Transfers and Subsidies - Capital:  Monetary Allocations - Departmental Agencies and Accounts:  National Departmental Agencies - Cross-Border Road Transport Agency</v>
          </cell>
          <cell r="R2039" t="str">
            <v>1</v>
          </cell>
          <cell r="S2039" t="str">
            <v>22</v>
          </cell>
          <cell r="T2039" t="str">
            <v>438</v>
          </cell>
          <cell r="U2039" t="str">
            <v>0</v>
          </cell>
          <cell r="V2039" t="str">
            <v>NAT DPT AGEN - CROSS-BORDER ROAD TRP AGE</v>
          </cell>
        </row>
        <row r="2040">
          <cell r="Q2040" t="str">
            <v>Non-exchange Revenue:  Transfers and Subsidies - Capital:  Monetary Allocations - Departmental Agencies and Accounts:  National Departmental Agencies - Diabo</v>
          </cell>
          <cell r="R2040" t="str">
            <v>1</v>
          </cell>
          <cell r="S2040" t="str">
            <v>22</v>
          </cell>
          <cell r="T2040" t="str">
            <v>439</v>
          </cell>
          <cell r="U2040" t="str">
            <v>0</v>
          </cell>
          <cell r="V2040" t="str">
            <v>NAT DPT AGEN - DIABO</v>
          </cell>
        </row>
        <row r="2041">
          <cell r="Q2041" t="str">
            <v>Non-exchange Revenue:  Transfers and Subsidies - Capital:  Monetary Allocations - Departmental Agencies and Accounts:  National Departmental Agencies - Ditsong:  Museums of South Africa</v>
          </cell>
          <cell r="R2041" t="str">
            <v>1</v>
          </cell>
          <cell r="S2041" t="str">
            <v>22</v>
          </cell>
          <cell r="T2041" t="str">
            <v>440</v>
          </cell>
          <cell r="U2041" t="str">
            <v>0</v>
          </cell>
          <cell r="V2041" t="str">
            <v>NAT DPT AGEN - DITSONG MUSEUMS OF SA</v>
          </cell>
        </row>
        <row r="2042">
          <cell r="Q2042" t="str">
            <v>Non-exchange Revenue:  Transfers and Subsidies - Capital:  Monetary Allocations - Departmental Agencies and Accounts:  National Departmental Agencies - Education and Labour Relation Council</v>
          </cell>
          <cell r="R2042" t="str">
            <v>1</v>
          </cell>
          <cell r="S2042" t="str">
            <v>22</v>
          </cell>
          <cell r="T2042" t="str">
            <v>441</v>
          </cell>
          <cell r="U2042" t="str">
            <v>0</v>
          </cell>
          <cell r="V2042" t="str">
            <v>NAT DPT AGEN - EDUC &amp; LABOUR RELAT COUN</v>
          </cell>
        </row>
        <row r="2043">
          <cell r="Q2043" t="str">
            <v>Non-exchange Revenue:  Transfers and Subsidies - Capital:  Monetary Allocations - Departmental Agencies and Accounts:  National Departmental Agencies - Glen Agricultural College</v>
          </cell>
          <cell r="R2043" t="str">
            <v>1</v>
          </cell>
          <cell r="S2043" t="str">
            <v>22</v>
          </cell>
          <cell r="T2043" t="str">
            <v>442</v>
          </cell>
          <cell r="U2043" t="str">
            <v>0</v>
          </cell>
          <cell r="V2043" t="str">
            <v>NAT DPT AGEN - GLEN AGRICULTURAL COLLEGE</v>
          </cell>
        </row>
        <row r="2044">
          <cell r="Q2044" t="str">
            <v>Non-exchange Revenue:  Transfers and Subsidies - Capital:  Monetary Allocations - Departmental Agencies and Accounts:  National Departmental Agencies - Fort Cox Agricultural College</v>
          </cell>
          <cell r="R2044" t="str">
            <v>1</v>
          </cell>
          <cell r="S2044" t="str">
            <v>22</v>
          </cell>
          <cell r="T2044" t="str">
            <v>443</v>
          </cell>
          <cell r="U2044" t="str">
            <v>0</v>
          </cell>
          <cell r="V2044" t="str">
            <v>NAT DPT AGEN - FORT COX AGRICUL COLLEGE</v>
          </cell>
        </row>
        <row r="2045">
          <cell r="Q2045" t="str">
            <v>Non-exchange Revenue:  Transfers and Subsidies - Capital:  Monetary Allocations - Departmental Agencies and Accounts:  National Departmental Agencies - Lowveld Agricultural College</v>
          </cell>
          <cell r="R2045" t="str">
            <v>1</v>
          </cell>
          <cell r="S2045" t="str">
            <v>22</v>
          </cell>
          <cell r="T2045" t="str">
            <v>444</v>
          </cell>
          <cell r="U2045" t="str">
            <v>0</v>
          </cell>
          <cell r="V2045" t="str">
            <v>NAT DPT AGEN - LOWVELD AGRICUL COLLEGE</v>
          </cell>
        </row>
        <row r="2046">
          <cell r="Q2046" t="str">
            <v>Non-exchange Revenue:  Transfers and Subsidies - Capital:  Monetary Allocations - Departmental Agencies and Accounts:  National Departmental Agencies - Madzivhandila Agricultural College</v>
          </cell>
          <cell r="R2046" t="str">
            <v>1</v>
          </cell>
          <cell r="S2046" t="str">
            <v>22</v>
          </cell>
          <cell r="T2046" t="str">
            <v>445</v>
          </cell>
          <cell r="U2046" t="str">
            <v>0</v>
          </cell>
          <cell r="V2046" t="str">
            <v>NAT DPT AGEN -  MADZIVHANDILA AGRI COLL</v>
          </cell>
        </row>
        <row r="2047">
          <cell r="Q2047" t="str">
            <v>Non-exchange Revenue:  Transfers and Subsidies - Capital:  Monetary Allocations - Departmental Agencies and Accounts:  National Departmental Agencies - Potchefstroom Agricultural College</v>
          </cell>
          <cell r="R2047" t="str">
            <v>1</v>
          </cell>
          <cell r="S2047" t="str">
            <v>22</v>
          </cell>
          <cell r="T2047" t="str">
            <v>446</v>
          </cell>
          <cell r="U2047" t="str">
            <v>0</v>
          </cell>
          <cell r="V2047" t="str">
            <v>NAT DPT AGEN - POTCH AGRICUL COLLEGE</v>
          </cell>
        </row>
        <row r="2048">
          <cell r="Q2048" t="str">
            <v>Non-exchange Revenue:  Transfers and Subsidies - Capital:  Monetary Allocations - Departmental Agencies and Accounts:  National Departmental Agencies - Education, Training and Development Practices SETA</v>
          </cell>
          <cell r="R2048" t="str">
            <v>1</v>
          </cell>
          <cell r="S2048" t="str">
            <v>22</v>
          </cell>
          <cell r="T2048" t="str">
            <v>447</v>
          </cell>
          <cell r="U2048" t="str">
            <v>0</v>
          </cell>
          <cell r="V2048" t="str">
            <v>NAT DPT AGEN - TRAIN &amp; DEVEL PRAC SETA</v>
          </cell>
        </row>
        <row r="2049">
          <cell r="Q2049" t="str">
            <v>Non-exchange Revenue:  Transfers and Subsidies - Capital:  Monetary Allocations - Departmental Agencies and Accounts:  National Departmental Agencies - Electricity Distribution Industry Holdings</v>
          </cell>
          <cell r="R2049" t="str">
            <v>1</v>
          </cell>
          <cell r="S2049" t="str">
            <v>22</v>
          </cell>
          <cell r="T2049" t="str">
            <v>448</v>
          </cell>
          <cell r="U2049" t="str">
            <v>0</v>
          </cell>
          <cell r="V2049" t="str">
            <v>NAT DPT AGEN - ELE DISTRIB INDUSTRY HOLD</v>
          </cell>
        </row>
        <row r="2050">
          <cell r="Q2050" t="str">
            <v>Non-exchange Revenue:  Transfers and Subsidies - Capital:  Monetary Allocations - Departmental Agencies and Accounts:  National Departmental Agencies - Electricity Communications Sec (Pty)Ltd</v>
          </cell>
          <cell r="R2050" t="str">
            <v>1</v>
          </cell>
          <cell r="S2050" t="str">
            <v>22</v>
          </cell>
          <cell r="T2050" t="str">
            <v>449</v>
          </cell>
          <cell r="U2050" t="str">
            <v>0</v>
          </cell>
          <cell r="V2050" t="str">
            <v>NAT DPT AGEN - ELE COMMUNIC SEC (PTY)LTD</v>
          </cell>
        </row>
        <row r="2051">
          <cell r="Q2051" t="str">
            <v>Non-exchange Revenue:  Transfers and Subsidies - Capital:  Monetary Allocations - Departmental Agencies and Accounts:  National Departmental Agencies - Elsenburg Agricultural College</v>
          </cell>
          <cell r="R2051" t="str">
            <v>1</v>
          </cell>
          <cell r="S2051" t="str">
            <v>22</v>
          </cell>
          <cell r="T2051" t="str">
            <v>450</v>
          </cell>
          <cell r="U2051" t="str">
            <v>0</v>
          </cell>
          <cell r="V2051" t="str">
            <v>NAT DPT AGEN - ELSENBURG AGRICUL COLLEGE</v>
          </cell>
        </row>
        <row r="2052">
          <cell r="Q2052" t="str">
            <v>Non-exchange Revenue:  Transfers and Subsidies - Capital:  Monetary Allocations - Departmental Agencies and Accounts:  National Departmental Agencies - Employments Condition Commission</v>
          </cell>
          <cell r="R2052" t="str">
            <v>1</v>
          </cell>
          <cell r="S2052" t="str">
            <v>22</v>
          </cell>
          <cell r="T2052" t="str">
            <v>451</v>
          </cell>
          <cell r="U2052" t="str">
            <v>0</v>
          </cell>
          <cell r="V2052" t="str">
            <v>NAT DPT AGEN - EMPLOY CONDITION COMMIS</v>
          </cell>
        </row>
        <row r="2053">
          <cell r="Q2053" t="str">
            <v>Non-exchange Revenue:  Transfers and Subsidies - Capital:  Monetary Allocations - Departmental Agencies and Accounts:  National Departmental Agencies - Energy Sector SETA</v>
          </cell>
          <cell r="R2053" t="str">
            <v>1</v>
          </cell>
          <cell r="S2053" t="str">
            <v>22</v>
          </cell>
          <cell r="T2053" t="str">
            <v>452</v>
          </cell>
          <cell r="U2053" t="str">
            <v>0</v>
          </cell>
          <cell r="V2053" t="str">
            <v>NAT DPT AGEN - ENERGY SECTOR SETA</v>
          </cell>
        </row>
        <row r="2054">
          <cell r="Q2054" t="str">
            <v>Non-exchange Revenue:  Transfers and Subsidies - Capital:  Monetary Allocations - Departmental Agencies and Accounts:  National Departmental Agencies - Engelenburg House Art Collection Pretoria</v>
          </cell>
          <cell r="R2054" t="str">
            <v>1</v>
          </cell>
          <cell r="S2054" t="str">
            <v>22</v>
          </cell>
          <cell r="T2054" t="str">
            <v>453</v>
          </cell>
          <cell r="U2054" t="str">
            <v>0</v>
          </cell>
          <cell r="V2054" t="str">
            <v>NAT DPT AGEN - ENGELENBURG HOUSE ART PTA</v>
          </cell>
        </row>
        <row r="2055">
          <cell r="Q2055" t="str">
            <v>Non-exchange Revenue:  Transfers and Subsidies - Capital:  Monetary Allocations - Departmental Agencies and Accounts:  National Departmental Agencies - Environmental Commissioner</v>
          </cell>
          <cell r="R2055" t="str">
            <v>1</v>
          </cell>
          <cell r="S2055" t="str">
            <v>22</v>
          </cell>
          <cell r="T2055" t="str">
            <v>454</v>
          </cell>
          <cell r="U2055" t="str">
            <v>0</v>
          </cell>
          <cell r="V2055" t="str">
            <v>NAT DPT AGEN - ENVIRONMENTAL COMMISSION</v>
          </cell>
        </row>
        <row r="2056">
          <cell r="Q2056" t="str">
            <v>Non-exchange Revenue:  Transfers and Subsidies - Capital:  Monetary Allocations - Departmental Agencies and Accounts:  National Departmental Agencies - Equipment Trading Account</v>
          </cell>
          <cell r="R2056" t="str">
            <v>1</v>
          </cell>
          <cell r="S2056" t="str">
            <v>22</v>
          </cell>
          <cell r="T2056" t="str">
            <v>455</v>
          </cell>
          <cell r="U2056" t="str">
            <v>0</v>
          </cell>
          <cell r="V2056" t="str">
            <v>NAT DPT AGEN - EQUIPMENT TRADING ACCOUNT</v>
          </cell>
        </row>
        <row r="2057">
          <cell r="Q2057" t="str">
            <v>Non-exchange Revenue:  Transfers and Subsidies - Capital:  Monetary Allocations - Departmental Agencies and Accounts:  National Departmental Agencies - Estate Agency Affairs Board</v>
          </cell>
          <cell r="R2057" t="str">
            <v>1</v>
          </cell>
          <cell r="S2057" t="str">
            <v>22</v>
          </cell>
          <cell r="T2057" t="str">
            <v>456</v>
          </cell>
          <cell r="U2057" t="str">
            <v>0</v>
          </cell>
          <cell r="V2057" t="str">
            <v>NAT DPT AGEN - ESTATE AGENCY AFFAI BOARD</v>
          </cell>
        </row>
        <row r="2058">
          <cell r="Q2058" t="str">
            <v>Non-exchange Revenue:  Transfers and Subsidies - Capital:  Monetary Allocations - Departmental Agencies and Accounts:  National Departmental Agencies - Film and Publication Board</v>
          </cell>
          <cell r="R2058" t="str">
            <v>1</v>
          </cell>
          <cell r="S2058" t="str">
            <v>22</v>
          </cell>
          <cell r="T2058" t="str">
            <v>457</v>
          </cell>
          <cell r="U2058" t="str">
            <v>0</v>
          </cell>
          <cell r="V2058" t="str">
            <v>NAT DPT AGEN - FILM &amp; PUBLICAT BOARD</v>
          </cell>
        </row>
        <row r="2059">
          <cell r="Q2059" t="str">
            <v>Non-exchange Revenue:  Transfers and Subsidies - Capital:  Monetary Allocations - Departmental Agencies and Accounts:  National Departmental Agencies - Financial Intelligence Centre</v>
          </cell>
          <cell r="R2059" t="str">
            <v>1</v>
          </cell>
          <cell r="S2059" t="str">
            <v>22</v>
          </cell>
          <cell r="T2059" t="str">
            <v>458</v>
          </cell>
          <cell r="U2059" t="str">
            <v>0</v>
          </cell>
          <cell r="V2059" t="str">
            <v>NAT DPT AGEN - FIN INTELLIGENCE CENTRE</v>
          </cell>
        </row>
        <row r="2060">
          <cell r="Q2060" t="str">
            <v>Non-exchange Revenue:  Transfers and Subsidies - Capital:  Monetary Allocations - Departmental Agencies and Accounts:  National Departmental Agencies - Financial Service Board</v>
          </cell>
          <cell r="R2060" t="str">
            <v>1</v>
          </cell>
          <cell r="S2060" t="str">
            <v>22</v>
          </cell>
          <cell r="T2060" t="str">
            <v>459</v>
          </cell>
          <cell r="U2060" t="str">
            <v>0</v>
          </cell>
          <cell r="V2060" t="str">
            <v>NAT DPT AGEN - FINANCIAL SERVICE BOARD</v>
          </cell>
        </row>
        <row r="2061">
          <cell r="Q2061" t="str">
            <v>Non-exchange Revenue:  Transfers and Subsidies - Capital:  Monetary Allocations - Departmental Agencies and Accounts:  National Departmental Agencies - Financial, Accounting, Management, Consulting and Other Financial Services SETA</v>
          </cell>
          <cell r="R2061" t="str">
            <v>1</v>
          </cell>
          <cell r="S2061" t="str">
            <v>22</v>
          </cell>
          <cell r="T2061" t="str">
            <v>460</v>
          </cell>
          <cell r="U2061" t="str">
            <v>0</v>
          </cell>
          <cell r="V2061" t="str">
            <v>NAT DPT AGEN - OTH FINANC SERVICES SETA</v>
          </cell>
        </row>
        <row r="2062">
          <cell r="Q2062" t="str">
            <v>Non-exchange Revenue:  Transfers and Subsidies - Capital:  Monetary Allocations - Departmental Agencies and Accounts:  National Departmental Agencies - The Financial and Fiscal Commission</v>
          </cell>
          <cell r="R2062" t="str">
            <v>1</v>
          </cell>
          <cell r="S2062" t="str">
            <v>22</v>
          </cell>
          <cell r="T2062" t="str">
            <v>461</v>
          </cell>
          <cell r="U2062" t="str">
            <v>0</v>
          </cell>
          <cell r="V2062" t="str">
            <v>NAT DPT AGEN - THE FIN &amp; FISCAL COMMISSI</v>
          </cell>
        </row>
        <row r="2063">
          <cell r="Q2063" t="str">
            <v>Non-exchange Revenue:  Transfers and Subsidies - Capital:  Monetary Allocations - Departmental Agencies and Accounts:  National Departmental Agencies - Food and Beverage Manufacturing Industry SETA</v>
          </cell>
          <cell r="R2063" t="str">
            <v>1</v>
          </cell>
          <cell r="S2063" t="str">
            <v>22</v>
          </cell>
          <cell r="T2063" t="str">
            <v>462</v>
          </cell>
          <cell r="U2063" t="str">
            <v>0</v>
          </cell>
          <cell r="V2063" t="str">
            <v>NAT DPT AGEN - FOOD &amp; BEV MANUF IND SETA</v>
          </cell>
        </row>
        <row r="2064">
          <cell r="Q2064" t="str">
            <v>Non-exchange Revenue:  Transfers and Subsidies - Capital:  Monetary Allocations - Departmental Agencies and Accounts:  National Departmental Agencies - Forest Industries SETA</v>
          </cell>
          <cell r="R2064" t="str">
            <v>1</v>
          </cell>
          <cell r="S2064" t="str">
            <v>22</v>
          </cell>
          <cell r="T2064" t="str">
            <v>463</v>
          </cell>
          <cell r="U2064" t="str">
            <v>0</v>
          </cell>
          <cell r="V2064" t="str">
            <v>NAT DPT AGEN - FOREST INDUSTRIES SETA</v>
          </cell>
        </row>
        <row r="2065">
          <cell r="Q2065" t="str">
            <v>Non-exchange Revenue:  Transfers and Subsidies - Capital:  Monetary Allocations - Departmental Agencies and Accounts:  National Departmental Agencies - Freedom Park Trust</v>
          </cell>
          <cell r="R2065" t="str">
            <v>1</v>
          </cell>
          <cell r="S2065" t="str">
            <v>22</v>
          </cell>
          <cell r="T2065" t="str">
            <v>464</v>
          </cell>
          <cell r="U2065" t="str">
            <v>0</v>
          </cell>
          <cell r="V2065" t="str">
            <v>NAT DPT AGEN - FREEDOM PARK TRUST</v>
          </cell>
        </row>
        <row r="2066">
          <cell r="Q2066" t="str">
            <v>Non-exchange Revenue:  Transfers and Subsidies - Capital:  Monetary Allocations - Departmental Agencies and Accounts:  National Departmental Agencies - Gadi Agricultural College</v>
          </cell>
          <cell r="R2066" t="str">
            <v>1</v>
          </cell>
          <cell r="S2066" t="str">
            <v>22</v>
          </cell>
          <cell r="T2066" t="str">
            <v>465</v>
          </cell>
          <cell r="U2066" t="str">
            <v>0</v>
          </cell>
          <cell r="V2066" t="str">
            <v>NAT DPT AGEN - GADI AGRICUL COLLEGE</v>
          </cell>
        </row>
        <row r="2067">
          <cell r="Q2067" t="str">
            <v>Non-exchange Revenue:  Transfers and Subsidies - Capital:  Monetary Allocations - Departmental Agencies and Accounts:  National Departmental Agencies - Gauteng Orchestra</v>
          </cell>
          <cell r="R2067" t="str">
            <v>1</v>
          </cell>
          <cell r="S2067" t="str">
            <v>22</v>
          </cell>
          <cell r="T2067" t="str">
            <v>466</v>
          </cell>
          <cell r="U2067" t="str">
            <v>0</v>
          </cell>
          <cell r="V2067" t="str">
            <v>NAT DPT AGEN - GAUTENG ORCHESTRA</v>
          </cell>
        </row>
        <row r="2068">
          <cell r="Q2068" t="str">
            <v>Non-exchange Revenue:  Transfers and Subsidies - Capital:  Monetary Allocations - Departmental Agencies and Accounts:  National Departmental Agencies - Godisa Trust</v>
          </cell>
          <cell r="R2068" t="str">
            <v>1</v>
          </cell>
          <cell r="S2068" t="str">
            <v>22</v>
          </cell>
          <cell r="T2068" t="str">
            <v>467</v>
          </cell>
          <cell r="U2068" t="str">
            <v>0</v>
          </cell>
          <cell r="V2068" t="str">
            <v>NAT DPT AGEN - GODISA TRUST</v>
          </cell>
        </row>
        <row r="2069">
          <cell r="Q2069" t="str">
            <v>Non-exchange Revenue:  Transfers and Subsidies - Capital:  Monetary Allocations - Departmental Agencies and Accounts:  National Departmental Agencies - Government Printing Works</v>
          </cell>
          <cell r="R2069" t="str">
            <v>1</v>
          </cell>
          <cell r="S2069" t="str">
            <v>22</v>
          </cell>
          <cell r="T2069" t="str">
            <v>468</v>
          </cell>
          <cell r="U2069" t="str">
            <v>0</v>
          </cell>
          <cell r="V2069" t="str">
            <v>NAT DPT AGEN - GOVER PRINTING WORKS</v>
          </cell>
        </row>
        <row r="2070">
          <cell r="Q2070" t="str">
            <v>Non-exchange Revenue:  Transfers and Subsidies - Capital:  Monetary Allocations - Departmental Agencies and Accounts:  National Departmental Agencies - Health and Welfare SETA</v>
          </cell>
          <cell r="R2070" t="str">
            <v>1</v>
          </cell>
          <cell r="S2070" t="str">
            <v>22</v>
          </cell>
          <cell r="T2070" t="str">
            <v>469</v>
          </cell>
          <cell r="U2070" t="str">
            <v>0</v>
          </cell>
          <cell r="V2070" t="str">
            <v>NAT DPT AGEN - HEALTH &amp; WELFARE SETA</v>
          </cell>
        </row>
        <row r="2071">
          <cell r="Q2071" t="str">
            <v>Non-exchange Revenue:  Transfers and Subsidies - Capital:  Monetary Allocations - Departmental Agencies and Accounts:  National Departmental Agencies - Housing Development Agency</v>
          </cell>
          <cell r="R2071" t="str">
            <v>1</v>
          </cell>
          <cell r="S2071" t="str">
            <v>22</v>
          </cell>
          <cell r="T2071" t="str">
            <v>470</v>
          </cell>
          <cell r="U2071" t="str">
            <v>0</v>
          </cell>
          <cell r="V2071" t="str">
            <v>NAT DPT AGEN - HOUSING DEVELOP AGENCY</v>
          </cell>
        </row>
        <row r="2072">
          <cell r="Q2072" t="str">
            <v>Non-exchange Revenue:  Transfers and Subsidies - Capital:  Monetary Allocations - Departmental Agencies and Accounts:  National Departmental Agencies - South Africa Human Rights Commission</v>
          </cell>
          <cell r="R2072" t="str">
            <v>1</v>
          </cell>
          <cell r="S2072" t="str">
            <v>22</v>
          </cell>
          <cell r="T2072" t="str">
            <v>471</v>
          </cell>
          <cell r="U2072" t="str">
            <v>0</v>
          </cell>
          <cell r="V2072" t="str">
            <v>NAT DPT AGEN - SA HUMAN RIGHTS COMMISSIO</v>
          </cell>
        </row>
        <row r="2073">
          <cell r="Q2073" t="str">
            <v>Non-exchange Revenue:  Transfers and Subsidies - Capital:  Monetary Allocations - Departmental Agencies and Accounts:  National Departmental Agencies - Human Sciences Research Council (HSRC)</v>
          </cell>
          <cell r="R2073" t="str">
            <v>1</v>
          </cell>
          <cell r="S2073" t="str">
            <v>22</v>
          </cell>
          <cell r="T2073" t="str">
            <v>472</v>
          </cell>
          <cell r="U2073" t="str">
            <v>0</v>
          </cell>
          <cell r="V2073" t="str">
            <v>NAT DPT AGEN - HUMAN SCIENC RES COUNCIL</v>
          </cell>
        </row>
        <row r="2074">
          <cell r="Q2074" t="str">
            <v>Non-exchange Revenue:  Transfers and Subsidies - Capital:  Monetary Allocations - Departmental Agencies and Accounts:  National Departmental Agencies - Immigrants Selection Board</v>
          </cell>
          <cell r="R2074" t="str">
            <v>1</v>
          </cell>
          <cell r="S2074" t="str">
            <v>22</v>
          </cell>
          <cell r="T2074" t="str">
            <v>473</v>
          </cell>
          <cell r="U2074" t="str">
            <v>0</v>
          </cell>
          <cell r="V2074" t="str">
            <v>NAT DPT AGEN - IMMIGRANT SELECTION BOARD</v>
          </cell>
        </row>
        <row r="2075">
          <cell r="Q2075" t="str">
            <v>Non-exchange Revenue:  Transfers and Subsidies - Capital:  Monetary Allocations - Departmental Agencies and Accounts:  National Departmental Agencies - Independent Communication Authority South Africa</v>
          </cell>
          <cell r="R2075" t="str">
            <v>1</v>
          </cell>
          <cell r="S2075" t="str">
            <v>22</v>
          </cell>
          <cell r="T2075" t="str">
            <v>474</v>
          </cell>
          <cell r="U2075" t="str">
            <v>0</v>
          </cell>
          <cell r="V2075" t="str">
            <v>NAT DPT AGEN - COMMUNICAT AUTHORITY SA</v>
          </cell>
        </row>
        <row r="2076">
          <cell r="Q2076" t="str">
            <v>Non-exchange Revenue:  Transfers and Subsidies - Capital:  Monetary Allocations - Departmental Agencies and Accounts:  National Departmental Agencies - Independent Electoral Commission</v>
          </cell>
          <cell r="R2076" t="str">
            <v>1</v>
          </cell>
          <cell r="S2076" t="str">
            <v>22</v>
          </cell>
          <cell r="T2076" t="str">
            <v>475</v>
          </cell>
          <cell r="U2076" t="str">
            <v>0</v>
          </cell>
          <cell r="V2076" t="str">
            <v>NAT DPT AGEN - INDEPENDENT ELECT COMM</v>
          </cell>
        </row>
        <row r="2077">
          <cell r="Q2077" t="str">
            <v>Non-exchange Revenue:  Transfers and Subsidies - Capital:  Monetary Allocations - Departmental Agencies and Accounts:  National Departmental Agencies - Independent Port Regulator</v>
          </cell>
          <cell r="R2077" t="str">
            <v>1</v>
          </cell>
          <cell r="S2077" t="str">
            <v>22</v>
          </cell>
          <cell r="T2077" t="str">
            <v>476</v>
          </cell>
          <cell r="U2077" t="str">
            <v>0</v>
          </cell>
          <cell r="V2077" t="str">
            <v>NAT DPT AGEN - INDEPENDENT PORT REGULAT</v>
          </cell>
        </row>
        <row r="2078">
          <cell r="Q2078" t="str">
            <v>Non-exchange Revenue:  Transfers and Subsidies - Capital:  Monetary Allocations - Departmental Agencies and Accounts:  National Departmental Agencies - Independent Regulatory Board for Auditors</v>
          </cell>
          <cell r="R2078" t="str">
            <v>1</v>
          </cell>
          <cell r="S2078" t="str">
            <v>22</v>
          </cell>
          <cell r="T2078" t="str">
            <v>477</v>
          </cell>
          <cell r="U2078" t="str">
            <v>0</v>
          </cell>
          <cell r="V2078" t="str">
            <v>NAT DPT AGEN - INDP REGULA BOARD AUDITOR</v>
          </cell>
        </row>
        <row r="2079">
          <cell r="Q2079" t="str">
            <v>Non-exchange Revenue:  Transfers and Subsidies - Capital:  Monetary Allocations - Departmental Agencies and Accounts:  National Departmental Agencies - Information System, Electronic and Telecom Technical SETA</v>
          </cell>
          <cell r="R2079" t="str">
            <v>1</v>
          </cell>
          <cell r="S2079" t="str">
            <v>22</v>
          </cell>
          <cell r="T2079" t="str">
            <v>478</v>
          </cell>
          <cell r="U2079" t="str">
            <v>0</v>
          </cell>
          <cell r="V2079" t="str">
            <v>NAT DPT AGEN - IT/ELECTRO/TELCO TEC SETA</v>
          </cell>
        </row>
        <row r="2080">
          <cell r="Q2080" t="str">
            <v>Non-exchange Revenue:  Transfers and Subsidies - Capital:  Monetary Allocations - Departmental Agencies and Accounts:  National Departmental Agencies - Ingonyama Trust Board</v>
          </cell>
          <cell r="R2080" t="str">
            <v>1</v>
          </cell>
          <cell r="S2080" t="str">
            <v>22</v>
          </cell>
          <cell r="T2080" t="str">
            <v>479</v>
          </cell>
          <cell r="U2080" t="str">
            <v>0</v>
          </cell>
          <cell r="V2080" t="str">
            <v>NAT DPT AGEN - INGONYAMA TRUST BOARD</v>
          </cell>
        </row>
        <row r="2081">
          <cell r="Q2081" t="str">
            <v>Non-exchange Revenue:  Transfers and Subsidies - Capital:  Monetary Allocations - Departmental Agencies and Accounts:  National Departmental Agencies - Institute Public Finance and Accounting</v>
          </cell>
          <cell r="R2081" t="str">
            <v>1</v>
          </cell>
          <cell r="S2081" t="str">
            <v>22</v>
          </cell>
          <cell r="T2081" t="str">
            <v>480</v>
          </cell>
          <cell r="U2081" t="str">
            <v>0</v>
          </cell>
          <cell r="V2081" t="str">
            <v>NAT DPT AGEN -  INSTITUTE PUB FIN &amp; ACC</v>
          </cell>
        </row>
        <row r="2082">
          <cell r="Q2082" t="str">
            <v>Non-exchange Revenue:  Transfers and Subsidies - Capital:  Monetary Allocations - Departmental Agencies and Accounts:  National Departmental Agencies - Insurance Sector SETA</v>
          </cell>
          <cell r="R2082" t="str">
            <v>1</v>
          </cell>
          <cell r="S2082" t="str">
            <v>22</v>
          </cell>
          <cell r="T2082" t="str">
            <v>481</v>
          </cell>
          <cell r="U2082" t="str">
            <v>0</v>
          </cell>
          <cell r="V2082" t="str">
            <v>NAT DPT AGEN - INSURANCE SECTOR SETA</v>
          </cell>
        </row>
        <row r="2083">
          <cell r="Q2083" t="str">
            <v>Non-exchange Revenue:  Transfers and Subsidies - Capital:  Monetary Allocations - Departmental Agencies and Accounts:  National Departmental Agencies - International Marketing Council</v>
          </cell>
          <cell r="R2083" t="str">
            <v>1</v>
          </cell>
          <cell r="S2083" t="str">
            <v>22</v>
          </cell>
          <cell r="T2083" t="str">
            <v>482</v>
          </cell>
          <cell r="U2083" t="str">
            <v>0</v>
          </cell>
          <cell r="V2083" t="str">
            <v>NAT DPT AGEN - INTER MARKETING COUNCIL</v>
          </cell>
        </row>
        <row r="2084">
          <cell r="Q2084" t="str">
            <v>Non-exchange Revenue:  Transfers and Subsidies - Capital:  Monetary Allocations - Departmental Agencies and Accounts:  National Departmental Agencies - International Trade and Admin Commission</v>
          </cell>
          <cell r="R2084" t="str">
            <v>1</v>
          </cell>
          <cell r="S2084" t="str">
            <v>22</v>
          </cell>
          <cell r="T2084" t="str">
            <v>483</v>
          </cell>
          <cell r="U2084" t="str">
            <v>0</v>
          </cell>
          <cell r="V2084" t="str">
            <v>NAT DPT AGEN - INTER TRADE &amp; ADMIN COMM</v>
          </cell>
        </row>
        <row r="2085">
          <cell r="Q2085" t="str">
            <v>Non-exchange Revenue:  Transfers and Subsidies - Capital:  Monetary Allocations - Departmental Agencies and Accounts:  National Departmental Agencies - Inkomati Catchment Management Agency</v>
          </cell>
          <cell r="R2085" t="str">
            <v>1</v>
          </cell>
          <cell r="S2085" t="str">
            <v>22</v>
          </cell>
          <cell r="T2085" t="str">
            <v>484</v>
          </cell>
          <cell r="U2085" t="str">
            <v>0</v>
          </cell>
          <cell r="V2085" t="str">
            <v>NAT DPT AGEN - INKOMATI CATCHMENT MAN AG</v>
          </cell>
        </row>
        <row r="2086">
          <cell r="Q2086" t="str">
            <v>Non-exchange Revenue:  Transfers and Subsidies - Capital:  Monetary Allocations - Departmental Agencies and Accounts:  National Departmental Agencies - Isigodlo Trust</v>
          </cell>
          <cell r="R2086" t="str">
            <v>1</v>
          </cell>
          <cell r="S2086" t="str">
            <v>22</v>
          </cell>
          <cell r="T2086" t="str">
            <v>485</v>
          </cell>
          <cell r="U2086" t="str">
            <v>0</v>
          </cell>
          <cell r="V2086" t="str">
            <v>NAT DPT AGEN - ISIGODLO TRUST</v>
          </cell>
        </row>
        <row r="2087">
          <cell r="Q2087" t="str">
            <v>Non-exchange Revenue:  Transfers and Subsidies - Capital:  Monetary Allocations - Departmental Agencies and Accounts:  National Departmental Agencies - Isimangaliso Wetland Park</v>
          </cell>
          <cell r="R2087" t="str">
            <v>1</v>
          </cell>
          <cell r="S2087" t="str">
            <v>22</v>
          </cell>
          <cell r="T2087" t="str">
            <v>486</v>
          </cell>
          <cell r="U2087" t="str">
            <v>0</v>
          </cell>
          <cell r="V2087" t="str">
            <v>NAT DPT AGEN - ISIMANGALISO WETLAND PARK</v>
          </cell>
        </row>
        <row r="2088">
          <cell r="Q2088" t="str">
            <v>Non-exchange Revenue:  Transfers and Subsidies - Capital:  Monetary Allocations - Departmental Agencies and Accounts:  National Departmental Agencies - Iziko Museums of Cape Town</v>
          </cell>
          <cell r="R2088" t="str">
            <v>1</v>
          </cell>
          <cell r="S2088" t="str">
            <v>22</v>
          </cell>
          <cell r="T2088" t="str">
            <v>487</v>
          </cell>
          <cell r="U2088" t="str">
            <v>0</v>
          </cell>
          <cell r="V2088" t="str">
            <v>NAT DPT AGEN - IZIKO MUSEUMS CAPE TOWN</v>
          </cell>
        </row>
        <row r="2089">
          <cell r="Q2089" t="str">
            <v>Non-exchange Revenue:  Transfers and Subsidies - Capital:  Monetary Allocations - Departmental Agencies and Accounts:  National Departmental Agencies - Khulisa</v>
          </cell>
          <cell r="R2089" t="str">
            <v>1</v>
          </cell>
          <cell r="S2089" t="str">
            <v>22</v>
          </cell>
          <cell r="T2089" t="str">
            <v>488</v>
          </cell>
          <cell r="U2089" t="str">
            <v>0</v>
          </cell>
          <cell r="V2089" t="str">
            <v>NAT DPT AGEN - KHULISA</v>
          </cell>
        </row>
        <row r="2090">
          <cell r="Q2090" t="str">
            <v>Non-exchange Revenue:  Transfers and Subsidies - Capital:  Monetary Allocations - Departmental Agencies and Accounts:  National Departmental Agencies - Legal Aid Board</v>
          </cell>
          <cell r="R2090" t="str">
            <v>1</v>
          </cell>
          <cell r="S2090" t="str">
            <v>22</v>
          </cell>
          <cell r="T2090" t="str">
            <v>489</v>
          </cell>
          <cell r="U2090" t="str">
            <v>0</v>
          </cell>
          <cell r="V2090" t="str">
            <v>NAT DPT AGEN - LEGAL AID BOARD</v>
          </cell>
        </row>
        <row r="2091">
          <cell r="Q2091" t="str">
            <v>Non-exchange Revenue:  Transfers and Subsidies - Capital:  Monetary Allocations - Departmental Agencies and Accounts:  National Departmental Agencies - Local Government, Water and Related Service SETA</v>
          </cell>
          <cell r="R2091" t="str">
            <v>1</v>
          </cell>
          <cell r="S2091" t="str">
            <v>22</v>
          </cell>
          <cell r="T2091" t="str">
            <v>490</v>
          </cell>
          <cell r="U2091" t="str">
            <v>0</v>
          </cell>
          <cell r="V2091" t="str">
            <v>NAT DPT AGEN - LG WATER &amp; RELAT SER SETA</v>
          </cell>
        </row>
        <row r="2092">
          <cell r="Q2092" t="str">
            <v>Non-exchange Revenue:  Transfers and Subsidies - Capital:  Monetary Allocations - Departmental Agencies and Accounts:  National Departmental Agencies - Luthuli Museum</v>
          </cell>
          <cell r="R2092" t="str">
            <v>1</v>
          </cell>
          <cell r="S2092" t="str">
            <v>22</v>
          </cell>
          <cell r="T2092" t="str">
            <v>491</v>
          </cell>
          <cell r="U2092" t="str">
            <v>0</v>
          </cell>
          <cell r="V2092" t="str">
            <v>NAT DPT AGEN - LUTHULI MUSEUM</v>
          </cell>
        </row>
        <row r="2093">
          <cell r="Q2093" t="str">
            <v>Non-exchange Revenue:  Transfers and Subsidies - Capital:  Monetary Allocations - Departmental Agencies and Accounts:  National Departmental Agencies - Manufacturing Advisory Council</v>
          </cell>
          <cell r="R2093" t="str">
            <v>1</v>
          </cell>
          <cell r="S2093" t="str">
            <v>22</v>
          </cell>
          <cell r="T2093" t="str">
            <v>492</v>
          </cell>
          <cell r="U2093" t="str">
            <v>0</v>
          </cell>
          <cell r="V2093" t="str">
            <v>NAT DPT AGEN - MANUFACTURING ADV COUNCIL</v>
          </cell>
        </row>
        <row r="2094">
          <cell r="Q2094" t="str">
            <v>Non-exchange Revenue:  Transfers and Subsidies - Capital:  Monetary Allocations - Departmental Agencies and Accounts:  National Departmental Agencies - Manufacturing Development Board</v>
          </cell>
          <cell r="R2094" t="str">
            <v>1</v>
          </cell>
          <cell r="S2094" t="str">
            <v>22</v>
          </cell>
          <cell r="T2094" t="str">
            <v>493</v>
          </cell>
          <cell r="U2094" t="str">
            <v>0</v>
          </cell>
          <cell r="V2094" t="str">
            <v>NAT DPT AGEN - MANUFACTUR DEVELOP BOARD</v>
          </cell>
        </row>
        <row r="2095">
          <cell r="Q2095" t="str">
            <v>Non-exchange Revenue:  Transfers and Subsidies - Capital:  Monetary Allocations - Departmental Agencies and Accounts:  National Departmental Agencies - Manufacturing, Engineering and Related Services SETA</v>
          </cell>
          <cell r="R2095" t="str">
            <v>1</v>
          </cell>
          <cell r="S2095" t="str">
            <v>22</v>
          </cell>
          <cell r="T2095" t="str">
            <v>494</v>
          </cell>
          <cell r="U2095" t="str">
            <v>0</v>
          </cell>
          <cell r="V2095" t="str">
            <v>NAT DPT AGEN - MAN ENG &amp; RELAT SERV SETA</v>
          </cell>
        </row>
        <row r="2096">
          <cell r="Q2096" t="str">
            <v>Non-exchange Revenue:  Transfers and Subsidies - Capital:  Monetary Allocations - Departmental Agencies and Accounts:  National Departmental Agencies - Marine Living Resources Fund</v>
          </cell>
          <cell r="R2096" t="str">
            <v>1</v>
          </cell>
          <cell r="S2096" t="str">
            <v>22</v>
          </cell>
          <cell r="T2096" t="str">
            <v>495</v>
          </cell>
          <cell r="U2096" t="str">
            <v>0</v>
          </cell>
          <cell r="V2096" t="str">
            <v>NAT DPT AGEN - MARINE LIVING RESOUR FUND</v>
          </cell>
        </row>
        <row r="2097">
          <cell r="Q2097" t="str">
            <v>Non-exchange Revenue:  Transfers and Subsidies - Capital:  Monetary Allocations - Departmental Agencies and Accounts:  National Departmental Agencies - Marine Rescue Co-ordination Centre</v>
          </cell>
          <cell r="R2097" t="str">
            <v>1</v>
          </cell>
          <cell r="S2097" t="str">
            <v>22</v>
          </cell>
          <cell r="T2097" t="str">
            <v>496</v>
          </cell>
          <cell r="U2097" t="str">
            <v>0</v>
          </cell>
          <cell r="V2097" t="str">
            <v>NAT DPT AGEN - MARINE RES CO-ORDIN CTRE</v>
          </cell>
        </row>
        <row r="2098">
          <cell r="Q2098" t="str">
            <v>Non-exchange Revenue:  Transfers and Subsidies - Capital:  Monetary Allocations - Departmental Agencies and Accounts:  National Departmental Agencies - Market Theatre Foundation</v>
          </cell>
          <cell r="R2098" t="str">
            <v>1</v>
          </cell>
          <cell r="S2098" t="str">
            <v>22</v>
          </cell>
          <cell r="T2098" t="str">
            <v>497</v>
          </cell>
          <cell r="U2098" t="str">
            <v>0</v>
          </cell>
          <cell r="V2098" t="str">
            <v>NAT DPT AGEN - MARKET THEATRE FOUNDATION</v>
          </cell>
        </row>
        <row r="2099">
          <cell r="Q2099" t="str">
            <v>Non-exchange Revenue:  Transfers and Subsidies - Capital:  Monetary Allocations - Departmental Agencies and Accounts:  National Departmental Agencies - Marketing and Dissemination Trading Account</v>
          </cell>
          <cell r="R2099" t="str">
            <v>1</v>
          </cell>
          <cell r="S2099" t="str">
            <v>22</v>
          </cell>
          <cell r="T2099" t="str">
            <v>498</v>
          </cell>
          <cell r="U2099" t="str">
            <v>0</v>
          </cell>
          <cell r="V2099" t="str">
            <v>NAT DPT AGEN - MARKET &amp; DISSEMI TRAD ACC</v>
          </cell>
        </row>
        <row r="2100">
          <cell r="Q2100" t="str">
            <v>Non-exchange Revenue:  Transfers and Subsidies - Capital:  Monetary Allocations - Departmental Agencies and Accounts:  National Departmental Agencies - Media Development and Diversity Agency</v>
          </cell>
          <cell r="R2100" t="str">
            <v>1</v>
          </cell>
          <cell r="S2100" t="str">
            <v>22</v>
          </cell>
          <cell r="T2100" t="str">
            <v>499</v>
          </cell>
          <cell r="U2100" t="str">
            <v>0</v>
          </cell>
          <cell r="V2100" t="str">
            <v>NAT DPT AGEN - MEDIA DEV &amp; DIVERSITY AGE</v>
          </cell>
        </row>
        <row r="2101">
          <cell r="Q2101" t="str">
            <v>Non-exchange Revenue:  Transfers and Subsidies - Capital:  Monetary Allocations - Departmental Agencies and Accounts:  National Departmental Agencies - Media, Advertising, Publishing, Print and Packaging SETA</v>
          </cell>
          <cell r="R2101" t="str">
            <v>1</v>
          </cell>
          <cell r="S2101" t="str">
            <v>22</v>
          </cell>
          <cell r="T2101" t="str">
            <v>500</v>
          </cell>
          <cell r="U2101" t="str">
            <v>0</v>
          </cell>
          <cell r="V2101" t="str">
            <v>NAT DPT AGEN - MED/ADV/PUBL/PRT/PAC SETA</v>
          </cell>
        </row>
        <row r="2102">
          <cell r="Q2102" t="str">
            <v>Non-exchange Revenue:  Transfers and Subsidies - Capital:  Monetary Allocations - Departmental Agencies and Accounts:  National Departmental Agencies - Media Research Council of South Africa</v>
          </cell>
          <cell r="R2102" t="str">
            <v>1</v>
          </cell>
          <cell r="S2102" t="str">
            <v>22</v>
          </cell>
          <cell r="T2102" t="str">
            <v>501</v>
          </cell>
          <cell r="U2102" t="str">
            <v>0</v>
          </cell>
          <cell r="V2102" t="str">
            <v>NAT DPT AGEN - MEDIA RESEARCH COUN OF SA</v>
          </cell>
        </row>
        <row r="2103">
          <cell r="Q2103" t="str">
            <v>Non-exchange Revenue:  Transfers and Subsidies - Capital:  Monetary Allocations - Departmental Agencies and Accounts:  National Departmental Agencies - Medico Legal</v>
          </cell>
          <cell r="R2103" t="str">
            <v>1</v>
          </cell>
          <cell r="S2103" t="str">
            <v>22</v>
          </cell>
          <cell r="T2103" t="str">
            <v>502</v>
          </cell>
          <cell r="U2103" t="str">
            <v>0</v>
          </cell>
          <cell r="V2103" t="str">
            <v>NAT DPT AGEN - MEDICO LEGAL</v>
          </cell>
        </row>
        <row r="2104">
          <cell r="Q2104" t="str">
            <v>Non-exchange Revenue:  Transfers and Subsidies - Capital:  Monetary Allocations - Departmental Agencies and Accounts:  National Departmental Agencies - Micro Finance Regulatory Council</v>
          </cell>
          <cell r="R2104" t="str">
            <v>1</v>
          </cell>
          <cell r="S2104" t="str">
            <v>22</v>
          </cell>
          <cell r="T2104" t="str">
            <v>503</v>
          </cell>
          <cell r="U2104" t="str">
            <v>0</v>
          </cell>
          <cell r="V2104" t="str">
            <v>NAT DPT AGEN - MICRO FIN REGULAT COUN</v>
          </cell>
        </row>
        <row r="2105">
          <cell r="Q2105" t="str">
            <v>Non-exchange Revenue:  Transfers and Subsidies - Capital:  Monetary Allocations - Departmental Agencies and Accounts:  National Departmental Agencies - Mine Health and Safety Council</v>
          </cell>
          <cell r="R2105" t="str">
            <v>1</v>
          </cell>
          <cell r="S2105" t="str">
            <v>22</v>
          </cell>
          <cell r="T2105" t="str">
            <v>504</v>
          </cell>
          <cell r="U2105" t="str">
            <v>0</v>
          </cell>
          <cell r="V2105" t="str">
            <v>NAT DPT AGEN - MINE HEALTH &amp; SAFETY COUN</v>
          </cell>
        </row>
        <row r="2106">
          <cell r="Q2106" t="str">
            <v>Non-exchange Revenue:  Transfers and Subsidies - Capital:  Monetary Allocations - Departmental Agencies and Accounts:  National Departmental Agencies - Mines and Works Compensation Fund</v>
          </cell>
          <cell r="R2106" t="str">
            <v>1</v>
          </cell>
          <cell r="S2106" t="str">
            <v>22</v>
          </cell>
          <cell r="T2106" t="str">
            <v>505</v>
          </cell>
          <cell r="U2106" t="str">
            <v>0</v>
          </cell>
          <cell r="V2106" t="str">
            <v>NAT DPT AGEN - MINES &amp; WORKS COMPEN FUND</v>
          </cell>
        </row>
        <row r="2107">
          <cell r="Q2107" t="str">
            <v>Non-exchange Revenue:  Transfers and Subsidies - Capital:  Monetary Allocations - Departmental Agencies and Accounts:  National Departmental Agencies - Mining Qualifications Authority</v>
          </cell>
          <cell r="R2107" t="str">
            <v>1</v>
          </cell>
          <cell r="S2107" t="str">
            <v>22</v>
          </cell>
          <cell r="T2107" t="str">
            <v>506</v>
          </cell>
          <cell r="U2107" t="str">
            <v>0</v>
          </cell>
          <cell r="V2107" t="str">
            <v>NAT DPT AGEN - MINING QUALIFICATION AUTH</v>
          </cell>
        </row>
        <row r="2108">
          <cell r="Q2108" t="str">
            <v>Non-exchange Revenue:  Transfers and Subsidies - Capital:  Monetary Allocations - Departmental Agencies and Accounts:  National Departmental Agencies - Municipal Demarcation Board</v>
          </cell>
          <cell r="R2108" t="str">
            <v>1</v>
          </cell>
          <cell r="S2108" t="str">
            <v>22</v>
          </cell>
          <cell r="T2108" t="str">
            <v>507</v>
          </cell>
          <cell r="U2108" t="str">
            <v>0</v>
          </cell>
          <cell r="V2108" t="str">
            <v>NAT DPT AGEN - MUNICIPAL DEMARCAT BOARD</v>
          </cell>
        </row>
        <row r="2109">
          <cell r="Q2109" t="str">
            <v>Non-exchange Revenue:  Transfers and Subsidies - Capital:  Monetary Allocations - Departmental Agencies and Accounts:  National Departmental Agencies - Municipal Infrastructure Investment Unit</v>
          </cell>
          <cell r="R2109" t="str">
            <v>1</v>
          </cell>
          <cell r="S2109" t="str">
            <v>22</v>
          </cell>
          <cell r="T2109" t="str">
            <v>508</v>
          </cell>
          <cell r="U2109" t="str">
            <v>0</v>
          </cell>
          <cell r="V2109" t="str">
            <v>NAT DPT AGEN - MUNIC INFRA INVEST UNIT</v>
          </cell>
        </row>
        <row r="2110">
          <cell r="Q2110" t="str">
            <v>Non-exchange Revenue:  Transfers and Subsidies - Capital:  Monetary Allocations - Departmental Agencies and Accounts:  National Departmental Agencies - National Agricultural Marketing Council</v>
          </cell>
          <cell r="R2110" t="str">
            <v>1</v>
          </cell>
          <cell r="S2110" t="str">
            <v>22</v>
          </cell>
          <cell r="T2110" t="str">
            <v>509</v>
          </cell>
          <cell r="U2110" t="str">
            <v>0</v>
          </cell>
          <cell r="V2110" t="str">
            <v>NAT DPT AGEN - NAT AGRI MARKETING COUNC</v>
          </cell>
        </row>
        <row r="2111">
          <cell r="Q2111" t="str">
            <v>Non-exchange Revenue:  Transfers and Subsidies - Capital:  Monetary Allocations - Departmental Agencies and Accounts:  National Departmental Agencies - National Archives Commission</v>
          </cell>
          <cell r="R2111" t="str">
            <v>1</v>
          </cell>
          <cell r="S2111" t="str">
            <v>22</v>
          </cell>
          <cell r="T2111" t="str">
            <v>510</v>
          </cell>
          <cell r="U2111" t="str">
            <v>0</v>
          </cell>
          <cell r="V2111" t="str">
            <v>NAT DPT AGEN - NAT ARCHIVES COMMISSION</v>
          </cell>
        </row>
        <row r="2112">
          <cell r="Q2112" t="str">
            <v>Non-exchange Revenue:  Transfers and Subsidies - Capital:  Monetary Allocations - Departmental Agencies and Accounts:  National Departmental Agencies - National Arts Council South Africa</v>
          </cell>
          <cell r="R2112" t="str">
            <v>1</v>
          </cell>
          <cell r="S2112" t="str">
            <v>22</v>
          </cell>
          <cell r="T2112" t="str">
            <v>511</v>
          </cell>
          <cell r="U2112" t="str">
            <v>0</v>
          </cell>
          <cell r="V2112" t="str">
            <v>NAT DPT AGEN - NATIONAL ARTS COUNCIL SA</v>
          </cell>
        </row>
        <row r="2113">
          <cell r="Q2113" t="str">
            <v>Non-exchange Revenue:  Transfers and Subsidies - Capital:  Monetary Allocations - Departmental Agencies and Accounts:  National Departmental Agencies - National Botanical Institute</v>
          </cell>
          <cell r="R2113" t="str">
            <v>1</v>
          </cell>
          <cell r="S2113" t="str">
            <v>22</v>
          </cell>
          <cell r="T2113" t="str">
            <v>512</v>
          </cell>
          <cell r="U2113" t="str">
            <v>0</v>
          </cell>
          <cell r="V2113" t="str">
            <v>NAT DPT AGEN - NATIONAL BOTANICAL INSTIT</v>
          </cell>
        </row>
        <row r="2114">
          <cell r="Q2114" t="str">
            <v>Non-exchange Revenue:  Transfers and Subsidies - Capital:  Monetary Allocations - Departmental Agencies and Accounts:  National Departmental Agencies - National Cleaner Production Centre</v>
          </cell>
          <cell r="R2114" t="str">
            <v>1</v>
          </cell>
          <cell r="S2114" t="str">
            <v>22</v>
          </cell>
          <cell r="T2114" t="str">
            <v>513</v>
          </cell>
          <cell r="U2114" t="str">
            <v>0</v>
          </cell>
          <cell r="V2114" t="str">
            <v>NAT DPT AGEN - NAT CLEANER PRODUC CENTRE</v>
          </cell>
        </row>
        <row r="2115">
          <cell r="Q2115" t="str">
            <v>Non-exchange Revenue:  Transfers and Subsidies - Capital:  Monetary Allocations - Departmental Agencies and Accounts:  National Departmental Agencies - National Consumer Commission</v>
          </cell>
          <cell r="R2115" t="str">
            <v>1</v>
          </cell>
          <cell r="S2115" t="str">
            <v>22</v>
          </cell>
          <cell r="T2115" t="str">
            <v>514</v>
          </cell>
          <cell r="U2115" t="str">
            <v>0</v>
          </cell>
          <cell r="V2115" t="str">
            <v>NAT DPT AGEN - NAT CONSUMER COMMISSION</v>
          </cell>
        </row>
        <row r="2116">
          <cell r="Q2116" t="str">
            <v>Non-exchange Revenue:  Transfers and Subsidies - Capital:  Monetary Allocations - Departmental Agencies and Accounts:  National Departmental Agencies - National Consumer Tribunal</v>
          </cell>
          <cell r="R2116" t="str">
            <v>1</v>
          </cell>
          <cell r="S2116" t="str">
            <v>22</v>
          </cell>
          <cell r="T2116" t="str">
            <v>515</v>
          </cell>
          <cell r="U2116" t="str">
            <v>0</v>
          </cell>
          <cell r="V2116" t="str">
            <v>NAT DPT AGEN - NAT CONSUMER TRIBUNAL</v>
          </cell>
        </row>
        <row r="2117">
          <cell r="Q2117" t="str">
            <v>Non-exchange Revenue:  Transfers and Subsidies - Capital:  Monetary Allocations - Departmental Agencies and Accounts:  National Departmental Agencies - National Credit Regulator</v>
          </cell>
          <cell r="R2117" t="str">
            <v>1</v>
          </cell>
          <cell r="S2117" t="str">
            <v>22</v>
          </cell>
          <cell r="T2117" t="str">
            <v>516</v>
          </cell>
          <cell r="U2117" t="str">
            <v>0</v>
          </cell>
          <cell r="V2117" t="str">
            <v>NAT DPT AGEN - NAT CREDIT REGULATOR</v>
          </cell>
        </row>
        <row r="2118">
          <cell r="Q2118" t="str">
            <v>Non-exchange Revenue:  Transfers and Subsidies - Capital:  Monetary Allocations - Departmental Agencies and Accounts:  National Departmental Agencies - National Coordination of Management, Advisory Centre Programme</v>
          </cell>
          <cell r="R2118" t="str">
            <v>1</v>
          </cell>
          <cell r="S2118" t="str">
            <v>22</v>
          </cell>
          <cell r="T2118" t="str">
            <v>517</v>
          </cell>
          <cell r="U2118" t="str">
            <v>0</v>
          </cell>
          <cell r="V2118" t="str">
            <v>NAT DPT AGEN - NAT MAN ADV CTRE PROGRAME</v>
          </cell>
        </row>
        <row r="2119">
          <cell r="Q2119" t="str">
            <v>Non-exchange Revenue:  Transfers and Subsidies - Capital:  Monetary Allocations - Departmental Agencies and Accounts:  National Departmental Agencies - National Development Agency</v>
          </cell>
          <cell r="R2119" t="str">
            <v>1</v>
          </cell>
          <cell r="S2119" t="str">
            <v>22</v>
          </cell>
          <cell r="T2119" t="str">
            <v>518</v>
          </cell>
          <cell r="U2119" t="str">
            <v>0</v>
          </cell>
          <cell r="V2119" t="str">
            <v>NAT DPT AGEN - NAT DEVELOPMENT AGENCY</v>
          </cell>
        </row>
        <row r="2120">
          <cell r="Q2120" t="str">
            <v>Non-exchange Revenue:  Transfers and Subsidies - Capital:  Monetary Allocations - Departmental Agencies and Accounts:  National Departmental Agencies - National Economical, Development and Labour Council</v>
          </cell>
          <cell r="R2120" t="str">
            <v>1</v>
          </cell>
          <cell r="S2120" t="str">
            <v>22</v>
          </cell>
          <cell r="T2120" t="str">
            <v>519</v>
          </cell>
          <cell r="U2120" t="str">
            <v>0</v>
          </cell>
          <cell r="V2120" t="str">
            <v>NAT DPT AGEN - NAT ECON DEV &amp; LABR COUNC</v>
          </cell>
        </row>
        <row r="2121">
          <cell r="Q2121" t="str">
            <v>Non-exchange Revenue:  Transfers and Subsidies - Capital:  Monetary Allocations - Departmental Agencies and Accounts:  National Departmental Agencies - National Electronic Media Institute of South Africa</v>
          </cell>
          <cell r="R2121" t="str">
            <v>1</v>
          </cell>
          <cell r="S2121" t="str">
            <v>22</v>
          </cell>
          <cell r="T2121" t="str">
            <v>520</v>
          </cell>
          <cell r="U2121" t="str">
            <v>0</v>
          </cell>
          <cell r="V2121" t="str">
            <v>NAT DPT AGEN - NAT ELEC MED INSTIT OF SA</v>
          </cell>
        </row>
        <row r="2122">
          <cell r="Q2122" t="str">
            <v>Non-exchange Revenue:  Transfers and Subsidies - Capital:  Monetary Allocations - Departmental Agencies and Accounts:  National Departmental Agencies - National Empowerment Fund</v>
          </cell>
          <cell r="R2122" t="str">
            <v>1</v>
          </cell>
          <cell r="S2122" t="str">
            <v>22</v>
          </cell>
          <cell r="T2122" t="str">
            <v>521</v>
          </cell>
          <cell r="U2122" t="str">
            <v>0</v>
          </cell>
          <cell r="V2122" t="str">
            <v>NAT DPT AGEN - NAT EMPOWERMENT FUND</v>
          </cell>
        </row>
        <row r="2123">
          <cell r="Q2123" t="str">
            <v>Non-exchange Revenue:  Transfers and Subsidies - Capital:  Monetary Allocations - Departmental Agencies and Accounts:  National Departmental Agencies - National Energy Regulator South Africa</v>
          </cell>
          <cell r="R2123" t="str">
            <v>1</v>
          </cell>
          <cell r="S2123" t="str">
            <v>22</v>
          </cell>
          <cell r="T2123" t="str">
            <v>522</v>
          </cell>
          <cell r="U2123" t="str">
            <v>0</v>
          </cell>
          <cell r="V2123" t="str">
            <v>NAT DPT AGEN - NAT ENERGY REGULATOR SA</v>
          </cell>
        </row>
        <row r="2124">
          <cell r="Q2124" t="str">
            <v>Non-exchange Revenue:  Transfers and Subsidies - Capital:  Monetary Allocations - Departmental Agencies and Accounts:  National Departmental Agencies - National English Literary Museum</v>
          </cell>
          <cell r="R2124" t="str">
            <v>1</v>
          </cell>
          <cell r="S2124" t="str">
            <v>22</v>
          </cell>
          <cell r="T2124" t="str">
            <v>523</v>
          </cell>
          <cell r="U2124" t="str">
            <v>0</v>
          </cell>
          <cell r="V2124" t="str">
            <v>NAT DPT AGEN - NAT ENG LITERARY MUSEUM</v>
          </cell>
        </row>
        <row r="2125">
          <cell r="Q2125" t="str">
            <v>Non-exchange Revenue:  Transfers and Subsidies - Capital:  Monetary Allocations - Departmental Agencies and Accounts:  National Departmental Agencies - National Film and Video Foundation</v>
          </cell>
          <cell r="R2125" t="str">
            <v>1</v>
          </cell>
          <cell r="S2125" t="str">
            <v>22</v>
          </cell>
          <cell r="T2125" t="str">
            <v>524</v>
          </cell>
          <cell r="U2125" t="str">
            <v>0</v>
          </cell>
          <cell r="V2125" t="str">
            <v>NAT DPT AGEN - NAT FILM &amp; VIDEO FOUNDAT</v>
          </cell>
        </row>
        <row r="2126">
          <cell r="Q2126" t="str">
            <v>Non-exchange Revenue:  Transfers and Subsidies - Capital:  Monetary Allocations - Departmental Agencies and Accounts:  National Departmental Agencies - National Film Board</v>
          </cell>
          <cell r="R2126" t="str">
            <v>1</v>
          </cell>
          <cell r="S2126" t="str">
            <v>22</v>
          </cell>
          <cell r="T2126" t="str">
            <v>525</v>
          </cell>
          <cell r="U2126" t="str">
            <v>0</v>
          </cell>
          <cell r="V2126" t="str">
            <v>NAT DPT AGEN - NAT FILM BOARD</v>
          </cell>
        </row>
        <row r="2127">
          <cell r="Q2127" t="str">
            <v>Non-exchange Revenue:  Transfers and Subsidies - Capital:  Monetary Allocations - Departmental Agencies and Accounts:  National Departmental Agencies - National Gambling Board of South Africa</v>
          </cell>
          <cell r="R2127" t="str">
            <v>1</v>
          </cell>
          <cell r="S2127" t="str">
            <v>22</v>
          </cell>
          <cell r="T2127" t="str">
            <v>526</v>
          </cell>
          <cell r="U2127" t="str">
            <v>0</v>
          </cell>
          <cell r="V2127" t="str">
            <v>NAT DPT AGEN - NAT GAMBLING BOARD OF SA</v>
          </cell>
        </row>
        <row r="2128">
          <cell r="Q2128" t="str">
            <v>Non-exchange Revenue:  Transfers and Subsidies - Capital:  Monetary Allocations - Departmental Agencies and Accounts:  National Departmental Agencies - National Health Laboratory Service</v>
          </cell>
          <cell r="R2128" t="str">
            <v>1</v>
          </cell>
          <cell r="S2128" t="str">
            <v>22</v>
          </cell>
          <cell r="T2128" t="str">
            <v>527</v>
          </cell>
          <cell r="U2128" t="str">
            <v>0</v>
          </cell>
          <cell r="V2128" t="str">
            <v>NAT DPT AGEN - NAT HEALTH LABORAT SERV</v>
          </cell>
        </row>
        <row r="2129">
          <cell r="Q2129" t="str">
            <v>Non-exchange Revenue:  Transfers and Subsidies - Capital:  Monetary Allocations - Departmental Agencies and Accounts:  National Departmental Agencies - National Heritage Council South Africa</v>
          </cell>
          <cell r="R2129" t="str">
            <v>1</v>
          </cell>
          <cell r="S2129" t="str">
            <v>22</v>
          </cell>
          <cell r="T2129" t="str">
            <v>528</v>
          </cell>
          <cell r="U2129" t="str">
            <v>0</v>
          </cell>
          <cell r="V2129" t="str">
            <v>NAT DPT AGEN - NAT HERITAGE COUNCIL SA</v>
          </cell>
        </row>
        <row r="2130">
          <cell r="Q2130" t="str">
            <v>Non-exchange Revenue:  Transfers and Subsidies - Capital:  Monetary Allocations - Departmental Agencies and Accounts:  National Departmental Agencies - National Home Building Registration Council (NHBRC)</v>
          </cell>
          <cell r="R2130" t="str">
            <v>1</v>
          </cell>
          <cell r="S2130" t="str">
            <v>22</v>
          </cell>
          <cell r="T2130" t="str">
            <v>529</v>
          </cell>
          <cell r="U2130" t="str">
            <v>0</v>
          </cell>
          <cell r="V2130" t="str">
            <v>NAT DPT AGEN - NAT HOME BUILD REGIS COUN</v>
          </cell>
        </row>
        <row r="2131">
          <cell r="Q2131" t="str">
            <v xml:space="preserve">Non-exchange Revenue:  Transfers and Subsidies - Capital:  Monetary Allocations - Departmental Agencies and Accounts:  National Departmental Agencies - National Housing Finance Corporation </v>
          </cell>
          <cell r="R2131" t="str">
            <v>1</v>
          </cell>
          <cell r="S2131" t="str">
            <v>22</v>
          </cell>
          <cell r="T2131" t="str">
            <v>530</v>
          </cell>
          <cell r="U2131" t="str">
            <v>0</v>
          </cell>
          <cell r="V2131" t="str">
            <v>NAT DPT AGEN - NAT HOUSING FINANCE CORP</v>
          </cell>
        </row>
        <row r="2132">
          <cell r="Q2132" t="str">
            <v>Non-exchange Revenue:  Transfers and Subsidies - Capital:  Monetary Allocations - Departmental Agencies and Accounts:  National Departmental Agencies - National Library South Africa</v>
          </cell>
          <cell r="R2132" t="str">
            <v>1</v>
          </cell>
          <cell r="S2132" t="str">
            <v>22</v>
          </cell>
          <cell r="T2132" t="str">
            <v>531</v>
          </cell>
          <cell r="U2132" t="str">
            <v>0</v>
          </cell>
          <cell r="V2132" t="str">
            <v>NAT DPT AGEN - NAT LIBRARY SOUTH AFRICA</v>
          </cell>
        </row>
        <row r="2133">
          <cell r="Q2133" t="str">
            <v>Non-exchange Revenue:  Transfers and Subsidies - Capital:  Monetary Allocations - Departmental Agencies and Accounts:  National Departmental Agencies - National Lotteries Board</v>
          </cell>
          <cell r="R2133" t="str">
            <v>1</v>
          </cell>
          <cell r="S2133" t="str">
            <v>22</v>
          </cell>
          <cell r="T2133" t="str">
            <v>532</v>
          </cell>
          <cell r="U2133" t="str">
            <v>0</v>
          </cell>
          <cell r="V2133" t="str">
            <v>NAT DPT AGEN - NAT LOTTERIES BOARD</v>
          </cell>
        </row>
        <row r="2134">
          <cell r="Q2134" t="str">
            <v>Non-exchange Revenue:  Transfers and Subsidies - Capital:  Monetary Allocations - Departmental Agencies and Accounts:  National Departmental Agencies - National Metrology Institute of South Africa</v>
          </cell>
          <cell r="R2134" t="str">
            <v>1</v>
          </cell>
          <cell r="S2134" t="str">
            <v>22</v>
          </cell>
          <cell r="T2134" t="str">
            <v>533</v>
          </cell>
          <cell r="U2134" t="str">
            <v>0</v>
          </cell>
          <cell r="V2134" t="str">
            <v>NAT DPT AGEN - NAT METROLOGY INST OF SA</v>
          </cell>
        </row>
        <row r="2135">
          <cell r="Q2135" t="str">
            <v>Non-exchange Revenue:  Transfers and Subsidies - Capital:  Monetary Allocations - Departmental Agencies and Accounts:  National Departmental Agencies - National Monuments Council</v>
          </cell>
          <cell r="R2135" t="str">
            <v>1</v>
          </cell>
          <cell r="S2135" t="str">
            <v>22</v>
          </cell>
          <cell r="T2135" t="str">
            <v>534</v>
          </cell>
          <cell r="U2135" t="str">
            <v>0</v>
          </cell>
          <cell r="V2135" t="str">
            <v>NAT DPT AGEN - NAT MONUMENTS COUNCIL</v>
          </cell>
        </row>
        <row r="2136">
          <cell r="Q2136" t="str">
            <v>Non-exchange Revenue:  Transfers and Subsidies - Capital:  Monetary Allocations - Departmental Agencies and Accounts:  National Departmental Agencies - National Museum Bloemfontein</v>
          </cell>
          <cell r="R2136" t="str">
            <v>1</v>
          </cell>
          <cell r="S2136" t="str">
            <v>22</v>
          </cell>
          <cell r="T2136" t="str">
            <v>535</v>
          </cell>
          <cell r="U2136" t="str">
            <v>0</v>
          </cell>
          <cell r="V2136" t="str">
            <v>NAT DPT AGEN - NAT MUSEUM BLOEMFONTEIN</v>
          </cell>
        </row>
        <row r="2137">
          <cell r="Q2137" t="str">
            <v>Non-exchange Revenue:  Transfers and Subsidies - Capital:  Monetary Allocations - Departmental Agencies and Accounts:  National Departmental Agencies - National Nuclear Regulator</v>
          </cell>
          <cell r="R2137" t="str">
            <v>1</v>
          </cell>
          <cell r="S2137" t="str">
            <v>22</v>
          </cell>
          <cell r="T2137" t="str">
            <v>536</v>
          </cell>
          <cell r="U2137" t="str">
            <v>0</v>
          </cell>
          <cell r="V2137" t="str">
            <v>NAT DPT AGEN - NAT NUCLEAR REGULATOR</v>
          </cell>
        </row>
        <row r="2138">
          <cell r="Q2138" t="str">
            <v>Non-exchange Revenue:  Transfers and Subsidies - Capital:  Monetary Allocations - Departmental Agencies and Accounts:  National Departmental Agencies - National Departmental Agencies - National Productivity Institute</v>
          </cell>
          <cell r="R2138" t="str">
            <v>1</v>
          </cell>
          <cell r="S2138" t="str">
            <v>22</v>
          </cell>
          <cell r="T2138" t="str">
            <v>537</v>
          </cell>
          <cell r="U2138" t="str">
            <v>0</v>
          </cell>
          <cell r="V2138" t="str">
            <v>NAT DPT AGEN - NAT PRODUCT INSTITUTE</v>
          </cell>
        </row>
        <row r="2139">
          <cell r="Q2139" t="str">
            <v>Non-exchange Revenue:  Transfers and Subsidies - Capital:  Monetary Allocations - Departmental Agencies and Accounts:  National Departmental Agencies - National Recreation and Access Trust</v>
          </cell>
          <cell r="R2139" t="str">
            <v>1</v>
          </cell>
          <cell r="S2139" t="str">
            <v>22</v>
          </cell>
          <cell r="T2139" t="str">
            <v>538</v>
          </cell>
          <cell r="U2139" t="str">
            <v>0</v>
          </cell>
          <cell r="V2139" t="str">
            <v>NAT DPT AGEN - NAT RECREA &amp; ACCESS TRUST</v>
          </cell>
        </row>
        <row r="2140">
          <cell r="Q2140" t="str">
            <v>Non-exchange Revenue:  Transfers and Subsidies - Capital:  Monetary Allocations - Departmental Agencies and Accounts:  National Departmental Agencies - National Regulator for Compulsory Specification</v>
          </cell>
          <cell r="R2140" t="str">
            <v>1</v>
          </cell>
          <cell r="S2140" t="str">
            <v>22</v>
          </cell>
          <cell r="T2140" t="str">
            <v>539</v>
          </cell>
          <cell r="U2140" t="str">
            <v>0</v>
          </cell>
          <cell r="V2140" t="str">
            <v>NAT DPT AGEN - NAT REGU COMPUL SPECIFIC</v>
          </cell>
        </row>
        <row r="2141">
          <cell r="Q2141" t="str">
            <v>Non-exchange Revenue:  Transfers and Subsidies - Capital:  Monetary Allocations - Departmental Agencies and Accounts:  National Departmental Agencies - Departmental Agencies and Accounts:  National Departmental Agencies - National Research Foundation</v>
          </cell>
          <cell r="R2141" t="str">
            <v>1</v>
          </cell>
          <cell r="S2141" t="str">
            <v>22</v>
          </cell>
          <cell r="T2141" t="str">
            <v>540</v>
          </cell>
          <cell r="U2141" t="str">
            <v>0</v>
          </cell>
          <cell r="V2141" t="str">
            <v>NAT DPT AGEN - NAT RESEARCH FOUNDATION</v>
          </cell>
        </row>
        <row r="2142">
          <cell r="Q2142" t="str">
            <v>Non-exchange Revenue:  Transfers and Subsidies - Capital:  Monetary Allocations - Departmental Agencies and Accounts:  National Departmental Agencies - National Sea Rescue Institute</v>
          </cell>
          <cell r="R2142" t="str">
            <v>1</v>
          </cell>
          <cell r="S2142" t="str">
            <v>22</v>
          </cell>
          <cell r="T2142" t="str">
            <v>541</v>
          </cell>
          <cell r="U2142" t="str">
            <v>0</v>
          </cell>
          <cell r="V2142" t="str">
            <v>NAT DPT AGEN - NAT SEA RESCUE INSTITUTE</v>
          </cell>
        </row>
        <row r="2143">
          <cell r="Q2143" t="str">
            <v>Non-exchange Revenue:  Transfers and Subsidies - Capital:  Monetary Allocations - Departmental Agencies and Accounts:  National Departmental Agencies - National Skills Fund</v>
          </cell>
          <cell r="R2143" t="str">
            <v>1</v>
          </cell>
          <cell r="S2143" t="str">
            <v>22</v>
          </cell>
          <cell r="T2143" t="str">
            <v>542</v>
          </cell>
          <cell r="U2143" t="str">
            <v>0</v>
          </cell>
          <cell r="V2143" t="str">
            <v>NAT DPT AGEN - NAT SKILLS FUND</v>
          </cell>
        </row>
        <row r="2144">
          <cell r="Q2144" t="str">
            <v>Non-exchange Revenue:  Transfers and Subsidies - Capital:  Monetary Allocations - Departmental Agencies and Accounts:  National Departmental Agencies - National Small Business Council</v>
          </cell>
          <cell r="R2144" t="str">
            <v>1</v>
          </cell>
          <cell r="S2144" t="str">
            <v>22</v>
          </cell>
          <cell r="T2144" t="str">
            <v>543</v>
          </cell>
          <cell r="U2144" t="str">
            <v>0</v>
          </cell>
          <cell r="V2144" t="str">
            <v>NAT DPT AGEN - NAT SMALL BUSINESS COUN</v>
          </cell>
        </row>
        <row r="2145">
          <cell r="Q2145" t="str">
            <v>Non-exchange Revenue:  Transfers and Subsidies - Capital:  Monetary Allocations - Departmental Agencies and Accounts:  National Departmental Agencies - National Student Financial Aid Scheme</v>
          </cell>
          <cell r="R2145" t="str">
            <v>1</v>
          </cell>
          <cell r="S2145" t="str">
            <v>22</v>
          </cell>
          <cell r="T2145" t="str">
            <v>544</v>
          </cell>
          <cell r="U2145" t="str">
            <v>0</v>
          </cell>
          <cell r="V2145" t="str">
            <v>NAT DPT AGEN - NAT STUDENT FIN AID SCHE</v>
          </cell>
        </row>
        <row r="2146">
          <cell r="Q2146" t="str">
            <v>Non-exchange Revenue:  Transfers and Subsidies - Capital:  Monetary Allocations - Departmental Agencies and Accounts:  National Departmental Agencies - National Urban Reconstruction and Housing Agency (NURCH)</v>
          </cell>
          <cell r="R2146" t="str">
            <v>1</v>
          </cell>
          <cell r="S2146" t="str">
            <v>22</v>
          </cell>
          <cell r="T2146" t="str">
            <v>545</v>
          </cell>
          <cell r="U2146" t="str">
            <v>0</v>
          </cell>
          <cell r="V2146" t="str">
            <v>NAT DPT AGEN - NAT URBAN RECON &amp; HOUS AG</v>
          </cell>
        </row>
        <row r="2147">
          <cell r="Q2147" t="str">
            <v>Non-exchange Revenue:  Transfers and Subsidies - Capital:  Monetary Allocations - Departmental Agencies and Accounts:  National Departmental Agencies - National Year 2000 Decision Support Centre</v>
          </cell>
          <cell r="R2147" t="str">
            <v>1</v>
          </cell>
          <cell r="S2147" t="str">
            <v>22</v>
          </cell>
          <cell r="T2147" t="str">
            <v>546</v>
          </cell>
          <cell r="U2147" t="str">
            <v>0</v>
          </cell>
          <cell r="V2147" t="str">
            <v>NAT DPT AGEN - NAT Y 2000 DECIS SUP CTRE</v>
          </cell>
        </row>
        <row r="2148">
          <cell r="Q2148" t="str">
            <v>Non-exchange Revenue:  Transfers and Subsidies - Capital:  Monetary Allocations - Departmental Agencies and Accounts:  National Departmental Agencies - National Youth Commission</v>
          </cell>
          <cell r="R2148" t="str">
            <v>1</v>
          </cell>
          <cell r="S2148" t="str">
            <v>22</v>
          </cell>
          <cell r="T2148" t="str">
            <v>547</v>
          </cell>
          <cell r="U2148" t="str">
            <v>0</v>
          </cell>
          <cell r="V2148" t="str">
            <v>NAT DPT AGEN - NAT YOUTH COMMISSION</v>
          </cell>
        </row>
        <row r="2149">
          <cell r="Q2149" t="str">
            <v>Non-exchange Revenue:  Transfers and Subsidies - Capital:  Monetary Allocations - Departmental Agencies and Accounts:  National Departmental Agencies - National Youth Development Agency</v>
          </cell>
          <cell r="R2149" t="str">
            <v>1</v>
          </cell>
          <cell r="S2149" t="str">
            <v>22</v>
          </cell>
          <cell r="T2149" t="str">
            <v>548</v>
          </cell>
          <cell r="U2149" t="str">
            <v>0</v>
          </cell>
          <cell r="V2149" t="str">
            <v>NAT DPT AGEN - NAT YOUTH DEV AGENCY</v>
          </cell>
        </row>
        <row r="2150">
          <cell r="Q2150" t="str">
            <v>Non-exchange Revenue:  Transfers and Subsidies - Capital:  Monetary Allocations - Departmental Agencies and Accounts:  National Departmental Agencies - National Zoological Gardens of South Africa Pretoria</v>
          </cell>
          <cell r="R2150" t="str">
            <v>1</v>
          </cell>
          <cell r="S2150" t="str">
            <v>22</v>
          </cell>
          <cell r="T2150" t="str">
            <v>549</v>
          </cell>
          <cell r="U2150" t="str">
            <v>0</v>
          </cell>
          <cell r="V2150" t="str">
            <v>NAT DPT AGEN - NAT ZOOLOGIC GARD SA PTA</v>
          </cell>
        </row>
        <row r="2151">
          <cell r="Q2151" t="str">
            <v>Non-exchange Revenue:  Transfers and Subsidies - Capital:  Monetary Allocations - Departmental Agencies and Accounts:  National Departmental Agencies - National Museum</v>
          </cell>
          <cell r="R2151" t="str">
            <v>1</v>
          </cell>
          <cell r="S2151" t="str">
            <v>22</v>
          </cell>
          <cell r="T2151" t="str">
            <v>550</v>
          </cell>
          <cell r="U2151" t="str">
            <v>0</v>
          </cell>
          <cell r="V2151" t="str">
            <v>NAT DPT AGEN - NATIONAL MUSEUM</v>
          </cell>
        </row>
        <row r="2152">
          <cell r="Q2152" t="str">
            <v>Non-exchange Revenue:  Transfers and Subsidies - Capital:  Monetary Allocations - Departmental Agencies and Accounts:  National Departmental Agencies - Nelson Mandela National Museum</v>
          </cell>
          <cell r="R2152" t="str">
            <v>1</v>
          </cell>
          <cell r="S2152" t="str">
            <v>22</v>
          </cell>
          <cell r="T2152" t="str">
            <v>551</v>
          </cell>
          <cell r="U2152" t="str">
            <v>0</v>
          </cell>
          <cell r="V2152" t="str">
            <v>NAT DPT AGEN - NELSON MANDELA NAT MUSEUM</v>
          </cell>
        </row>
        <row r="2153">
          <cell r="Q2153" t="str">
            <v>Non-exchange Revenue:  Transfers and Subsidies - Capital:  Monetary Allocations - Departmental Agencies and Accounts:  National Departmental Agencies - Northern Flagship Institution</v>
          </cell>
          <cell r="R2153" t="str">
            <v>1</v>
          </cell>
          <cell r="S2153" t="str">
            <v>22</v>
          </cell>
          <cell r="T2153" t="str">
            <v>552</v>
          </cell>
          <cell r="U2153" t="str">
            <v>0</v>
          </cell>
          <cell r="V2153" t="str">
            <v>NAT DPT AGEN - NORTHERN FLAGSHIP INSTIT</v>
          </cell>
        </row>
        <row r="2154">
          <cell r="Q2154" t="str">
            <v>Non-exchange Revenue:  Transfers and Subsidies - Capital:  Monetary Allocations - Departmental Agencies and Accounts:  National Departmental Agencies - PAN South Africa Language Board</v>
          </cell>
          <cell r="R2154" t="str">
            <v>1</v>
          </cell>
          <cell r="S2154" t="str">
            <v>22</v>
          </cell>
          <cell r="T2154" t="str">
            <v>553</v>
          </cell>
          <cell r="U2154" t="str">
            <v>0</v>
          </cell>
          <cell r="V2154" t="str">
            <v>NAT DPT AGEN - PAN SA LANGUAGE BOARD</v>
          </cell>
        </row>
        <row r="2155">
          <cell r="Q2155" t="str">
            <v>Non-exchange Revenue:  Transfers and Subsidies - Capital:  Monetary Allocations - Departmental Agencies and Accounts:  National Departmental Agencies - Protechnik Laboratories</v>
          </cell>
          <cell r="R2155" t="str">
            <v>1</v>
          </cell>
          <cell r="S2155" t="str">
            <v>22</v>
          </cell>
          <cell r="T2155" t="str">
            <v>554</v>
          </cell>
          <cell r="U2155" t="str">
            <v>0</v>
          </cell>
          <cell r="V2155" t="str">
            <v>NAT DPT AGEN - PROTECHNIK LABORATORIES</v>
          </cell>
        </row>
        <row r="2156">
          <cell r="Q2156" t="str">
            <v>Non-exchange Revenue:  Transfers and Subsidies - Capital:  Monetary Allocations - Departmental Agencies and Accounts:  National Departmental Agencies - Office of the Ombudsman Financial Service Providers</v>
          </cell>
          <cell r="R2156" t="str">
            <v>1</v>
          </cell>
          <cell r="S2156" t="str">
            <v>22</v>
          </cell>
          <cell r="T2156" t="str">
            <v>555</v>
          </cell>
          <cell r="U2156" t="str">
            <v>0</v>
          </cell>
          <cell r="V2156" t="str">
            <v>NAT DPT AGEN - OMBUDSMAN FIN SERV PROV</v>
          </cell>
        </row>
        <row r="2157">
          <cell r="Q2157" t="str">
            <v>Non-exchange Revenue:  Transfers and Subsidies - Capital:  Monetary Allocations - Departmental Agencies and Accounts:  National Departmental Agencies - Office of the Pension Fund Adjudicator</v>
          </cell>
          <cell r="R2157" t="str">
            <v>1</v>
          </cell>
          <cell r="S2157" t="str">
            <v>22</v>
          </cell>
          <cell r="T2157" t="str">
            <v>556</v>
          </cell>
          <cell r="U2157" t="str">
            <v>0</v>
          </cell>
          <cell r="V2157" t="str">
            <v>NAT DPT AGEN - PENSION FUND ADJUDICATOR</v>
          </cell>
        </row>
        <row r="2158">
          <cell r="Q2158" t="str">
            <v>Non-exchange Revenue:  Transfers and Subsidies - Capital:  Monetary Allocations - Departmental Agencies and Accounts:  National Departmental Agencies - Parliamentary Village Management Board</v>
          </cell>
          <cell r="R2158" t="str">
            <v>1</v>
          </cell>
          <cell r="S2158" t="str">
            <v>22</v>
          </cell>
          <cell r="T2158" t="str">
            <v>557</v>
          </cell>
          <cell r="U2158" t="str">
            <v>0</v>
          </cell>
          <cell r="V2158" t="str">
            <v>NAT DPT AGEN - PARL VILLAGE MANAG BOARD</v>
          </cell>
        </row>
        <row r="2159">
          <cell r="Q2159" t="str">
            <v>Non-exchange Revenue:  Transfers and Subsidies - Capital:  Monetary Allocations - Departmental Agencies and Accounts:  National Departmental Agencies - People Housing Partner Trust</v>
          </cell>
          <cell r="R2159" t="str">
            <v>1</v>
          </cell>
          <cell r="S2159" t="str">
            <v>22</v>
          </cell>
          <cell r="T2159" t="str">
            <v>558</v>
          </cell>
          <cell r="U2159" t="str">
            <v>0</v>
          </cell>
          <cell r="V2159" t="str">
            <v>NAT DPT AGEN - PEOPLE HOUSING PART TRUST</v>
          </cell>
        </row>
        <row r="2160">
          <cell r="Q2160" t="str">
            <v>Non-exchange Revenue:  Transfers and Subsidies - Capital:  Monetary Allocations - Departmental Agencies and Accounts:  National Departmental Agencies - Performing Art Council of the Free State</v>
          </cell>
          <cell r="R2160" t="str">
            <v>1</v>
          </cell>
          <cell r="S2160" t="str">
            <v>22</v>
          </cell>
          <cell r="T2160" t="str">
            <v>559</v>
          </cell>
          <cell r="U2160" t="str">
            <v>0</v>
          </cell>
          <cell r="V2160" t="str">
            <v>NAT DPT AGEN - PERFORM ART COUNCIL FS</v>
          </cell>
        </row>
        <row r="2161">
          <cell r="Q2161" t="str">
            <v>Non-exchange Revenue:  Transfers and Subsidies - Capital:  Monetary Allocations - Departmental Agencies and Accounts:  National Departmental Agencies - Perishable Products Export Control Board</v>
          </cell>
          <cell r="R2161" t="str">
            <v>1</v>
          </cell>
          <cell r="S2161" t="str">
            <v>22</v>
          </cell>
          <cell r="T2161" t="str">
            <v>560</v>
          </cell>
          <cell r="U2161" t="str">
            <v>0</v>
          </cell>
          <cell r="V2161" t="str">
            <v>NAT DPT AGEN - PERISH PROD EXP CTRL BRD</v>
          </cell>
        </row>
        <row r="2162">
          <cell r="Q2162" t="str">
            <v>Non-exchange Revenue:  Transfers and Subsidies - Capital:  Monetary Allocations - Departmental Agencies and Accounts:  National Departmental Agencies - Ports Regulator of South Africa</v>
          </cell>
          <cell r="R2162" t="str">
            <v>1</v>
          </cell>
          <cell r="S2162" t="str">
            <v>22</v>
          </cell>
          <cell r="T2162" t="str">
            <v>561</v>
          </cell>
          <cell r="U2162" t="str">
            <v>0</v>
          </cell>
          <cell r="V2162" t="str">
            <v>NAT DPT AGEN - PORTS REGULATOR OF SA</v>
          </cell>
        </row>
        <row r="2163">
          <cell r="Q2163" t="str">
            <v>Non-exchange Revenue:  Transfers and Subsidies - Capital:  Monetary Allocations - Departmental Agencies and Accounts:  National Departmental Agencies - Philharmonic Orchestra Cape</v>
          </cell>
          <cell r="R2163" t="str">
            <v>1</v>
          </cell>
          <cell r="S2163" t="str">
            <v>22</v>
          </cell>
          <cell r="T2163" t="str">
            <v>562</v>
          </cell>
          <cell r="U2163" t="str">
            <v>0</v>
          </cell>
          <cell r="V2163" t="str">
            <v>NAT DPT AGEN - PHILHARMONIC ORCHES CAPE</v>
          </cell>
        </row>
        <row r="2164">
          <cell r="Q2164" t="str">
            <v>Non-exchange Revenue:  Transfers and Subsidies - Capital:  Monetary Allocations - Departmental Agencies and Accounts:  National Departmental Agencies - Philharmonic Orchestra KwaZulu Natal</v>
          </cell>
          <cell r="R2164" t="str">
            <v>1</v>
          </cell>
          <cell r="S2164" t="str">
            <v>22</v>
          </cell>
          <cell r="T2164" t="str">
            <v>563</v>
          </cell>
          <cell r="U2164" t="str">
            <v>0</v>
          </cell>
          <cell r="V2164" t="str">
            <v>NAT DPT AGEN - PHILHARMONIC ORCHEST KZN</v>
          </cell>
        </row>
        <row r="2165">
          <cell r="Q2165" t="str">
            <v>Non-exchange Revenue:  Transfers and Subsidies - Capital:  Monetary Allocations - Departmental Agencies and Accounts:  National Departmental Agencies - Playhouse Company</v>
          </cell>
          <cell r="R2165" t="str">
            <v>1</v>
          </cell>
          <cell r="S2165" t="str">
            <v>22</v>
          </cell>
          <cell r="T2165" t="str">
            <v>564</v>
          </cell>
          <cell r="U2165" t="str">
            <v>0</v>
          </cell>
          <cell r="V2165" t="str">
            <v>NAT DPT AGEN - PLAYHOUSE COMPANY</v>
          </cell>
        </row>
        <row r="2166">
          <cell r="Q2166" t="str">
            <v>Non-exchange Revenue:  Transfers and Subsidies - Capital:  Monetary Allocations - Departmental Agencies and Accounts:  National Departmental Agencies - Premier's Economic Advisory Council (PEAC)</v>
          </cell>
          <cell r="R2166" t="str">
            <v>1</v>
          </cell>
          <cell r="S2166" t="str">
            <v>22</v>
          </cell>
          <cell r="T2166" t="str">
            <v>565</v>
          </cell>
          <cell r="U2166" t="str">
            <v>0</v>
          </cell>
          <cell r="V2166" t="str">
            <v>NAT DPT AGEN - PREM ECONOMIC ADV COUNCIL</v>
          </cell>
        </row>
        <row r="2167">
          <cell r="Q2167" t="str">
            <v>Non-exchange Revenue:  Transfers and Subsidies - Capital:  Monetary Allocations - Departmental Agencies and Accounts:  National Departmental Agencies - Presidents Fund</v>
          </cell>
          <cell r="R2167" t="str">
            <v>1</v>
          </cell>
          <cell r="S2167" t="str">
            <v>22</v>
          </cell>
          <cell r="T2167" t="str">
            <v>566</v>
          </cell>
          <cell r="U2167" t="str">
            <v>0</v>
          </cell>
          <cell r="V2167" t="str">
            <v>NAT DPT AGEN - PRESIDENTS FUND</v>
          </cell>
        </row>
        <row r="2168">
          <cell r="Q2168" t="str">
            <v>Non-exchange Revenue:  Transfers and Subsidies - Capital:  Monetary Allocations - Departmental Agencies and Accounts:  National Departmental Agencies - Private Security Industry Regulator Authority</v>
          </cell>
          <cell r="R2168" t="str">
            <v>1</v>
          </cell>
          <cell r="S2168" t="str">
            <v>22</v>
          </cell>
          <cell r="T2168" t="str">
            <v>567</v>
          </cell>
          <cell r="U2168" t="str">
            <v>0</v>
          </cell>
          <cell r="V2168" t="str">
            <v>NAT DPT AGEN - PRV SECUR INDUS REG AUTH</v>
          </cell>
        </row>
        <row r="2169">
          <cell r="Q2169" t="str">
            <v>Non-exchange Revenue:  Transfers and Subsidies - Capital:  Monetary Allocations - Departmental Agencies and Accounts:  National Departmental Agencies - Productivity South Africa</v>
          </cell>
          <cell r="R2169" t="str">
            <v>1</v>
          </cell>
          <cell r="S2169" t="str">
            <v>22</v>
          </cell>
          <cell r="T2169" t="str">
            <v>568</v>
          </cell>
          <cell r="U2169" t="str">
            <v>0</v>
          </cell>
          <cell r="V2169" t="str">
            <v>NAT DPT AGEN - PRODUCTIVITY SOUTH AFRICA</v>
          </cell>
        </row>
        <row r="2170">
          <cell r="Q2170" t="str">
            <v>Non-exchange Revenue:  Transfers and Subsidies - Capital:  Monetary Allocations - Departmental Agencies and Accounts:  National Departmental Agencies - Project  Development Facilities Trading Account</v>
          </cell>
          <cell r="R2170" t="str">
            <v>1</v>
          </cell>
          <cell r="S2170" t="str">
            <v>22</v>
          </cell>
          <cell r="T2170" t="str">
            <v>569</v>
          </cell>
          <cell r="U2170" t="str">
            <v>0</v>
          </cell>
          <cell r="V2170" t="str">
            <v>NAT DPT AGEN - DEVEL FACILITIES TRAD ACC</v>
          </cell>
        </row>
        <row r="2171">
          <cell r="Q2171" t="str">
            <v>Non-exchange Revenue:  Transfers and Subsidies - Capital:  Monetary Allocations - Departmental Agencies and Accounts:  National Departmental Agencies - Property Management Trading Entity</v>
          </cell>
          <cell r="R2171" t="str">
            <v>1</v>
          </cell>
          <cell r="S2171" t="str">
            <v>22</v>
          </cell>
          <cell r="T2171" t="str">
            <v>570</v>
          </cell>
          <cell r="U2171" t="str">
            <v>0</v>
          </cell>
          <cell r="V2171" t="str">
            <v>NAT DPT AGEN - PROPERTY MAN TRAD ENTITY</v>
          </cell>
        </row>
        <row r="2172">
          <cell r="Q2172" t="str">
            <v>Non-exchange Revenue:  Transfers and Subsidies - Capital:  Monetary Allocations - Departmental Agencies and Accounts:  National Departmental Agencies - Public Investment Commissioner</v>
          </cell>
          <cell r="R2172" t="str">
            <v>1</v>
          </cell>
          <cell r="S2172" t="str">
            <v>22</v>
          </cell>
          <cell r="T2172" t="str">
            <v>571</v>
          </cell>
          <cell r="U2172" t="str">
            <v>0</v>
          </cell>
          <cell r="V2172" t="str">
            <v>NAT DPT AGEN - PUBLIC INVEST COMMISSION</v>
          </cell>
        </row>
        <row r="2173">
          <cell r="Q2173" t="str">
            <v>Non-exchange Revenue:  Transfers and Subsidies - Capital:  Monetary Allocations - Departmental Agencies and Accounts:  National Departmental Agencies - Public Service Commission</v>
          </cell>
          <cell r="R2173" t="str">
            <v>1</v>
          </cell>
          <cell r="S2173" t="str">
            <v>22</v>
          </cell>
          <cell r="T2173" t="str">
            <v>572</v>
          </cell>
          <cell r="U2173" t="str">
            <v>0</v>
          </cell>
          <cell r="V2173" t="str">
            <v>NAT DPT AGEN - PUBLIC SERVICE COMMISSION</v>
          </cell>
        </row>
        <row r="2174">
          <cell r="Q2174" t="str">
            <v>Non-exchange Revenue:  Transfers and Subsidies - Capital:  Monetary Allocations - Departmental Agencies and Accounts:  National Departmental Agencies - Public Protector South Africa</v>
          </cell>
          <cell r="R2174" t="str">
            <v>1</v>
          </cell>
          <cell r="S2174" t="str">
            <v>22</v>
          </cell>
          <cell r="T2174" t="str">
            <v>573</v>
          </cell>
          <cell r="U2174" t="str">
            <v>0</v>
          </cell>
          <cell r="V2174" t="str">
            <v>NAT DPT AGEN - PUBLIC PROTECTOR SA</v>
          </cell>
        </row>
        <row r="2175">
          <cell r="Q2175" t="str">
            <v>Non-exchange Revenue:  Transfers and Subsidies - Capital:  Monetary Allocations - Departmental Agencies and Accounts:  National Departmental Agencies - Tompi Seleke Agricultural Train Centre</v>
          </cell>
          <cell r="R2175" t="str">
            <v>1</v>
          </cell>
          <cell r="S2175" t="str">
            <v>22</v>
          </cell>
          <cell r="T2175" t="str">
            <v>574</v>
          </cell>
          <cell r="U2175" t="str">
            <v>0</v>
          </cell>
          <cell r="V2175" t="str">
            <v>NAT DPT AGEN - TOMPI SELEKE AGR TRN CTRE</v>
          </cell>
        </row>
        <row r="2176">
          <cell r="Q2176" t="str">
            <v>Non-exchange Revenue:  Transfers and Subsidies - Capital:  Monetary Allocations - Departmental Agencies and Accounts:  National Departmental Agencies - Owen Sithole Agricultural College</v>
          </cell>
          <cell r="R2176" t="str">
            <v>1</v>
          </cell>
          <cell r="S2176" t="str">
            <v>22</v>
          </cell>
          <cell r="T2176" t="str">
            <v>575</v>
          </cell>
          <cell r="U2176" t="str">
            <v>0</v>
          </cell>
          <cell r="V2176" t="str">
            <v>NAT DPT AGEN - OWEN SITHOLE AGRI COLL</v>
          </cell>
        </row>
        <row r="2177">
          <cell r="Q2177" t="str">
            <v>Non-exchange Revenue:  Transfers and Subsidies - Capital:  Monetary Allocations - Departmental Agencies and Accounts:  National Departmental Agencies - Public Sector SETA</v>
          </cell>
          <cell r="R2177" t="str">
            <v>1</v>
          </cell>
          <cell r="S2177" t="str">
            <v>22</v>
          </cell>
          <cell r="T2177" t="str">
            <v>576</v>
          </cell>
          <cell r="U2177" t="str">
            <v>0</v>
          </cell>
          <cell r="V2177" t="str">
            <v>NAT DPT AGEN - PUBLIC SECTOR SETA</v>
          </cell>
        </row>
        <row r="2178">
          <cell r="Q2178" t="str">
            <v>Non-exchange Revenue:  Transfers and Subsidies - Capital:  Monetary Allocations - Departmental Agencies and Accounts:  National Departmental Agencies - Quality Council for Trades and Occupations</v>
          </cell>
          <cell r="R2178" t="str">
            <v>1</v>
          </cell>
          <cell r="S2178" t="str">
            <v>22</v>
          </cell>
          <cell r="T2178" t="str">
            <v>577</v>
          </cell>
          <cell r="U2178" t="str">
            <v>0</v>
          </cell>
          <cell r="V2178" t="str">
            <v>NAT DPT AGEN - QUAL COUN FOR TRAD &amp; OCC</v>
          </cell>
        </row>
        <row r="2179">
          <cell r="Q2179" t="str">
            <v>Non-exchange Revenue:  Transfers and Subsidies - Capital:  Monetary Allocations - Departmental Agencies and Accounts:  National Departmental Agencies - Railway Safety Regulator</v>
          </cell>
          <cell r="R2179" t="str">
            <v>1</v>
          </cell>
          <cell r="S2179" t="str">
            <v>22</v>
          </cell>
          <cell r="T2179" t="str">
            <v>578</v>
          </cell>
          <cell r="U2179" t="str">
            <v>0</v>
          </cell>
          <cell r="V2179" t="str">
            <v>NAT DPT AGEN - RAILWAY SAFETY REGULATOR</v>
          </cell>
        </row>
        <row r="2180">
          <cell r="Q2180" t="str">
            <v>Non-exchange Revenue:  Transfers and Subsidies - Capital:  Monetary Allocations - Departmental Agencies and Accounts:  National Departmental Agencies - Registration of Deeds Trade Account</v>
          </cell>
          <cell r="R2180" t="str">
            <v>1</v>
          </cell>
          <cell r="S2180" t="str">
            <v>22</v>
          </cell>
          <cell r="T2180" t="str">
            <v>579</v>
          </cell>
          <cell r="U2180" t="str">
            <v>0</v>
          </cell>
          <cell r="V2180" t="str">
            <v>NAT DPT AGEN - REGIST OF DEEDS TRADE ACC</v>
          </cell>
        </row>
        <row r="2181">
          <cell r="Q2181" t="str">
            <v>Non-exchange Revenue:  Transfers and Subsidies - Capital:  Monetary Allocations - Departmental Agencies and Accounts:  National Departmental Agencies - Rent Control Board</v>
          </cell>
          <cell r="R2181" t="str">
            <v>1</v>
          </cell>
          <cell r="S2181" t="str">
            <v>22</v>
          </cell>
          <cell r="T2181" t="str">
            <v>580</v>
          </cell>
          <cell r="U2181" t="str">
            <v>0</v>
          </cell>
          <cell r="V2181" t="str">
            <v>NAT DPT AGEN - RENT CONTROL BOARD</v>
          </cell>
        </row>
        <row r="2182">
          <cell r="Q2182" t="str">
            <v>Non-exchange Revenue:  Transfers and Subsidies - Capital:  Monetary Allocations - Departmental Agencies and Accounts:  National Departmental Agencies - Road Accident Fund (Dept Agency)</v>
          </cell>
          <cell r="R2182" t="str">
            <v>1</v>
          </cell>
          <cell r="S2182" t="str">
            <v>22</v>
          </cell>
          <cell r="T2182" t="str">
            <v>581</v>
          </cell>
          <cell r="U2182" t="str">
            <v>0</v>
          </cell>
          <cell r="V2182" t="str">
            <v>NAT DPT AGEN - ROAD ACCIDENT FUND</v>
          </cell>
        </row>
        <row r="2183">
          <cell r="Q2183" t="str">
            <v>Non-exchange Revenue:  Transfers and Subsidies - Capital:  Monetary Allocations - Departmental Agencies and Accounts:  National Departmental Agencies - Road Traffic Infringement Agency</v>
          </cell>
          <cell r="R2183" t="str">
            <v>1</v>
          </cell>
          <cell r="S2183" t="str">
            <v>22</v>
          </cell>
          <cell r="T2183" t="str">
            <v>582</v>
          </cell>
          <cell r="U2183" t="str">
            <v>0</v>
          </cell>
          <cell r="V2183" t="str">
            <v>NAT DPT AGEN - ROAD TRAFF INFRING AGENCY</v>
          </cell>
        </row>
        <row r="2184">
          <cell r="Q2184" t="str">
            <v>Non-exchange Revenue:  Transfers and Subsidies - Capital:  Monetary Allocations - Departmental Agencies and Accounts:  National Departmental Agencies - Road Traffic Management Corporation</v>
          </cell>
          <cell r="R2184" t="str">
            <v>1</v>
          </cell>
          <cell r="S2184" t="str">
            <v>22</v>
          </cell>
          <cell r="T2184" t="str">
            <v>583</v>
          </cell>
          <cell r="U2184" t="str">
            <v>0</v>
          </cell>
          <cell r="V2184" t="str">
            <v>NAT DPT AGEN - ROAD TRAFFIC MAN CORP</v>
          </cell>
        </row>
        <row r="2185">
          <cell r="Q2185" t="str">
            <v>Non-exchange Revenue:  Transfers and Subsidies - Capital:  Monetary Allocations - Departmental Agencies and Accounts:  National Departmental Agencies - Robin Island Museum</v>
          </cell>
          <cell r="R2185" t="str">
            <v>1</v>
          </cell>
          <cell r="S2185" t="str">
            <v>22</v>
          </cell>
          <cell r="T2185" t="str">
            <v>584</v>
          </cell>
          <cell r="U2185" t="str">
            <v>0</v>
          </cell>
          <cell r="V2185" t="str">
            <v>NAT DPT AGEN - ROBIN ISLAND MUSEUM</v>
          </cell>
        </row>
        <row r="2186">
          <cell r="Q2186" t="str">
            <v>Non-exchange Revenue:  Transfers and Subsidies - Capital:  Monetary Allocations - Departmental Agencies and Accounts:  National Departmental Agencies - Rural Housing Loan Fund</v>
          </cell>
          <cell r="R2186" t="str">
            <v>1</v>
          </cell>
          <cell r="S2186" t="str">
            <v>22</v>
          </cell>
          <cell r="T2186" t="str">
            <v>585</v>
          </cell>
          <cell r="U2186" t="str">
            <v>0</v>
          </cell>
          <cell r="V2186" t="str">
            <v>NAT DPT AGEN - RURAL HOUSING LOAN FUND</v>
          </cell>
        </row>
        <row r="2187">
          <cell r="Q2187" t="str">
            <v>Non-exchange Revenue:  Transfers and Subsidies - Capital:  Monetary Allocations - Departmental Agencies and Accounts:  National Departmental Agencies - South Africa Blind Workers Organisation Johannesburg</v>
          </cell>
          <cell r="R2187" t="str">
            <v>1</v>
          </cell>
          <cell r="S2187" t="str">
            <v>22</v>
          </cell>
          <cell r="T2187" t="str">
            <v>586</v>
          </cell>
          <cell r="U2187" t="str">
            <v>0</v>
          </cell>
          <cell r="V2187" t="str">
            <v>NAT DPT AGEN - BLIND WORKERS ORG JHB</v>
          </cell>
        </row>
        <row r="2188">
          <cell r="Q2188" t="str">
            <v>Non-exchange Revenue:  Transfers and Subsidies - Capital:  Monetary Allocations - Departmental Agencies and Accounts:  National Departmental Agencies - South Africa Civil Aviation Authority</v>
          </cell>
          <cell r="R2188" t="str">
            <v>1</v>
          </cell>
          <cell r="S2188" t="str">
            <v>22</v>
          </cell>
          <cell r="T2188" t="str">
            <v>587</v>
          </cell>
          <cell r="U2188" t="str">
            <v>0</v>
          </cell>
          <cell r="V2188" t="str">
            <v>NAT DPT AGEN - SA CIVIL AVIATION AUTH</v>
          </cell>
        </row>
        <row r="2189">
          <cell r="Q2189" t="str">
            <v>Non-exchange Revenue:  Transfers and Subsidies - Capital:  Monetary Allocations - Departmental Agencies and Accounts:  National Departmental Agencies - South Africa Council for Architects</v>
          </cell>
          <cell r="R2189" t="str">
            <v>1</v>
          </cell>
          <cell r="S2189" t="str">
            <v>22</v>
          </cell>
          <cell r="T2189" t="str">
            <v>588</v>
          </cell>
          <cell r="U2189" t="str">
            <v>0</v>
          </cell>
          <cell r="V2189" t="str">
            <v>NAT DPT AGEN - SA COUNCIL FOR ARCHITECTS</v>
          </cell>
        </row>
        <row r="2190">
          <cell r="Q2190" t="str">
            <v>Non-exchange Revenue:  Transfers and Subsidies - Capital:  Monetary Allocations - Departmental Agencies and Accounts:  National Departmental Agencies - South Africa Council for Educators</v>
          </cell>
          <cell r="R2190" t="str">
            <v>1</v>
          </cell>
          <cell r="S2190" t="str">
            <v>22</v>
          </cell>
          <cell r="T2190" t="str">
            <v>589</v>
          </cell>
          <cell r="U2190" t="str">
            <v>0</v>
          </cell>
          <cell r="V2190" t="str">
            <v>NAT DPT AGEN - SA COUNCIL FOR EDUCATORS</v>
          </cell>
        </row>
        <row r="2191">
          <cell r="Q2191" t="str">
            <v>Non-exchange Revenue:  Transfers and Subsidies - Capital:  Monetary Allocations - Departmental Agencies and Accounts:  National Departmental Agencies - South Africa Diamond Board</v>
          </cell>
          <cell r="R2191" t="str">
            <v>1</v>
          </cell>
          <cell r="S2191" t="str">
            <v>22</v>
          </cell>
          <cell r="T2191" t="str">
            <v>590</v>
          </cell>
          <cell r="U2191" t="str">
            <v>0</v>
          </cell>
          <cell r="V2191" t="str">
            <v>NAT DPT AGEN - SA DIAMOND BOARD</v>
          </cell>
        </row>
        <row r="2192">
          <cell r="Q2192" t="str">
            <v>Non-exchange Revenue:  Transfers and Subsidies - Capital:  Monetary Allocations - Departmental Agencies and Accounts:  National Departmental Agencies - South Africa Diamond and Precious Metals Regulator</v>
          </cell>
          <cell r="R2192" t="str">
            <v>1</v>
          </cell>
          <cell r="S2192" t="str">
            <v>22</v>
          </cell>
          <cell r="T2192" t="str">
            <v>591</v>
          </cell>
          <cell r="U2192" t="str">
            <v>0</v>
          </cell>
          <cell r="V2192" t="str">
            <v>NAT DPT AGEN - SA DIAM&amp;PRECI METAL REGUL</v>
          </cell>
        </row>
        <row r="2193">
          <cell r="Q2193" t="str">
            <v>Non-exchange Revenue:  Transfers and Subsidies - Capital:  Monetary Allocations - Departmental Agencies and Accounts:  National Departmental Agencies - South Africa Excellence Foundation</v>
          </cell>
          <cell r="R2193" t="str">
            <v>1</v>
          </cell>
          <cell r="S2193" t="str">
            <v>22</v>
          </cell>
          <cell r="T2193" t="str">
            <v>592</v>
          </cell>
          <cell r="U2193" t="str">
            <v>0</v>
          </cell>
          <cell r="V2193" t="str">
            <v>NAT DPT AGEN - SA EXCELLENCE FOUNDATION</v>
          </cell>
        </row>
        <row r="2194">
          <cell r="Q2194" t="str">
            <v>Non-exchange Revenue:  Transfers and Subsidies - Capital:  Monetary Allocations - Departmental Agencies and Accounts:  National Departmental Agencies - South Africa Heritage Resources Agency</v>
          </cell>
          <cell r="R2194" t="str">
            <v>1</v>
          </cell>
          <cell r="S2194" t="str">
            <v>22</v>
          </cell>
          <cell r="T2194" t="str">
            <v>593</v>
          </cell>
          <cell r="U2194" t="str">
            <v>0</v>
          </cell>
          <cell r="V2194" t="str">
            <v>NAT DPT AGEN - SA HERITAGE RESOURCE AGEN</v>
          </cell>
        </row>
        <row r="2195">
          <cell r="Q2195" t="str">
            <v>Non-exchange Revenue:  Transfers and Subsidies - Capital:  Monetary Allocations - Departmental Agencies and Accounts:  National Departmental Agencies - South Africa Housing Development Board</v>
          </cell>
          <cell r="R2195" t="str">
            <v>1</v>
          </cell>
          <cell r="S2195" t="str">
            <v>22</v>
          </cell>
          <cell r="T2195" t="str">
            <v>594</v>
          </cell>
          <cell r="U2195" t="str">
            <v>0</v>
          </cell>
          <cell r="V2195" t="str">
            <v>NAT DPT AGEN - SA HOUSING  DEVEL BOARD</v>
          </cell>
        </row>
        <row r="2196">
          <cell r="Q2196" t="str">
            <v>Non-exchange Revenue:  Transfers and Subsidies - Capital:  Monetary Allocations - Departmental Agencies and Accounts:  National Departmental Agencies - South Africa Housing Fund</v>
          </cell>
          <cell r="R2196" t="str">
            <v>1</v>
          </cell>
          <cell r="S2196" t="str">
            <v>22</v>
          </cell>
          <cell r="T2196" t="str">
            <v>595</v>
          </cell>
          <cell r="U2196" t="str">
            <v>0</v>
          </cell>
          <cell r="V2196" t="str">
            <v>NAT DPT AGEN - SA HOUSING FUND</v>
          </cell>
        </row>
        <row r="2197">
          <cell r="Q2197" t="str">
            <v>Non-exchange Revenue:  Transfers and Subsidies - Capital:  Monetary Allocations - Departmental Agencies and Accounts:  National Departmental Agencies - South Africa Housing Trust Ltd</v>
          </cell>
          <cell r="R2197" t="str">
            <v>1</v>
          </cell>
          <cell r="S2197" t="str">
            <v>22</v>
          </cell>
          <cell r="T2197" t="str">
            <v>596</v>
          </cell>
          <cell r="U2197" t="str">
            <v>0</v>
          </cell>
          <cell r="V2197" t="str">
            <v>NAT DPT AGEN - SA HOUSING TRUST LTD</v>
          </cell>
        </row>
        <row r="2198">
          <cell r="Q2198" t="str">
            <v>Non-exchange Revenue:  Transfers and Subsidies - Capital:  Monetary Allocations - Departmental Agencies and Accounts:  National Departmental Agencies - South Africa Institute for Drug Free Sport</v>
          </cell>
          <cell r="R2198" t="str">
            <v>1</v>
          </cell>
          <cell r="S2198" t="str">
            <v>22</v>
          </cell>
          <cell r="T2198" t="str">
            <v>597</v>
          </cell>
          <cell r="U2198" t="str">
            <v>0</v>
          </cell>
          <cell r="V2198" t="str">
            <v>NAT DPT AGEN - SA INST DRUG FREE SPORT</v>
          </cell>
        </row>
        <row r="2199">
          <cell r="Q2199" t="str">
            <v>Non-exchange Revenue:  Transfers and Subsidies - Capital:  Monetary Allocations - Departmental Agencies and Accounts:  National Departmental Agencies - South Africa Library for Blind</v>
          </cell>
          <cell r="R2199" t="str">
            <v>1</v>
          </cell>
          <cell r="S2199" t="str">
            <v>22</v>
          </cell>
          <cell r="T2199" t="str">
            <v>598</v>
          </cell>
          <cell r="U2199" t="str">
            <v>0</v>
          </cell>
          <cell r="V2199" t="str">
            <v>NAT DPT AGEN - SA LIBRARY FOR BLIND</v>
          </cell>
        </row>
        <row r="2200">
          <cell r="Q2200" t="str">
            <v>Non-exchange Revenue:  Transfers and Subsidies - Capital:  Monetary Allocations - Departmental Agencies and Accounts:  National Departmental Agencies - South Africa Local Government Association (SALGA)</v>
          </cell>
          <cell r="R2200" t="str">
            <v>1</v>
          </cell>
          <cell r="S2200" t="str">
            <v>22</v>
          </cell>
          <cell r="T2200" t="str">
            <v>599</v>
          </cell>
          <cell r="U2200" t="str">
            <v>0</v>
          </cell>
          <cell r="V2200" t="str">
            <v>NAT DPT AGEN - SA SA LOCAL GOVERN ASSOC</v>
          </cell>
        </row>
        <row r="2201">
          <cell r="Q2201" t="str">
            <v>Non-exchange Revenue:  Transfers and Subsidies - Capital:  Monetary Allocations - Departmental Agencies and Accounts:  National Departmental Agencies - South Africa Maritime Safety Authority</v>
          </cell>
          <cell r="R2201" t="str">
            <v>1</v>
          </cell>
          <cell r="S2201" t="str">
            <v>22</v>
          </cell>
          <cell r="T2201" t="str">
            <v>600</v>
          </cell>
          <cell r="U2201" t="str">
            <v>0</v>
          </cell>
          <cell r="V2201" t="str">
            <v>NAT DPT AGEN - SA MARITIME SAFETY AUTHOR</v>
          </cell>
        </row>
        <row r="2202">
          <cell r="Q2202" t="str">
            <v>Non-exchange Revenue:  Transfers and Subsidies - Capital:  Monetary Allocations - Departmental Agencies and Accounts:  National Departmental Agencies - South Africa Medical Research Council</v>
          </cell>
          <cell r="R2202" t="str">
            <v>1</v>
          </cell>
          <cell r="S2202" t="str">
            <v>22</v>
          </cell>
          <cell r="T2202" t="str">
            <v>601</v>
          </cell>
          <cell r="U2202" t="str">
            <v>0</v>
          </cell>
          <cell r="V2202" t="str">
            <v>NAT DPT AGEN - SA MEDICAL RESEARCH COUNC</v>
          </cell>
        </row>
        <row r="2203">
          <cell r="Q2203" t="str">
            <v>Non-exchange Revenue:  Transfers and Subsidies - Capital:  Monetary Allocations - Departmental Agencies and Accounts:  National Departmental Agencies - South Africa Micro Finance Apex Fund</v>
          </cell>
          <cell r="R2203" t="str">
            <v>1</v>
          </cell>
          <cell r="S2203" t="str">
            <v>22</v>
          </cell>
          <cell r="T2203" t="str">
            <v>602</v>
          </cell>
          <cell r="U2203" t="str">
            <v>0</v>
          </cell>
          <cell r="V2203" t="str">
            <v>NAT DPT AGEN - SA MICRO FIN APEX FUND</v>
          </cell>
        </row>
        <row r="2204">
          <cell r="Q2204" t="str">
            <v>Non-exchange Revenue:  Transfers and Subsidies - Capital:  Monetary Allocations - Departmental Agencies and Accounts:  National Departmental Agencies - South Africa National Accreditation System</v>
          </cell>
          <cell r="R2204" t="str">
            <v>1</v>
          </cell>
          <cell r="S2204" t="str">
            <v>22</v>
          </cell>
          <cell r="T2204" t="str">
            <v>603</v>
          </cell>
          <cell r="U2204" t="str">
            <v>0</v>
          </cell>
          <cell r="V2204" t="str">
            <v>NAT DPT AGEN - SA NAT ACCREDITATION SYS</v>
          </cell>
        </row>
        <row r="2205">
          <cell r="Q2205" t="str">
            <v>Non-exchange Revenue:  Transfers and Subsidies - Capital:  Monetary Allocations - Departmental Agencies and Accounts:  National Departmental Agencies - South Africa National Biodiversity Institute (SANBI)</v>
          </cell>
          <cell r="R2205" t="str">
            <v>1</v>
          </cell>
          <cell r="S2205" t="str">
            <v>22</v>
          </cell>
          <cell r="T2205" t="str">
            <v>604</v>
          </cell>
          <cell r="U2205" t="str">
            <v>0</v>
          </cell>
          <cell r="V2205" t="str">
            <v>NAT DPT AGEN - SA NAT BIODIVERSITY INST</v>
          </cell>
        </row>
        <row r="2206">
          <cell r="Q2206" t="str">
            <v>Non-exchange Revenue:  Transfers and Subsidies - Capital:  Monetary Allocations - Departmental Agencies and Accounts:  National Departmental Agencies - South Africa National Energy Development Institute</v>
          </cell>
          <cell r="R2206" t="str">
            <v>1</v>
          </cell>
          <cell r="S2206" t="str">
            <v>22</v>
          </cell>
          <cell r="T2206" t="str">
            <v>605</v>
          </cell>
          <cell r="U2206" t="str">
            <v>0</v>
          </cell>
          <cell r="V2206" t="str">
            <v>NAT DPT AGEN - SA NAT ENERGY DEV INSTIT</v>
          </cell>
        </row>
        <row r="2207">
          <cell r="Q2207" t="str">
            <v>Non-exchange Revenue:  Transfers and Subsidies - Capital:  Monetary Allocations - Departmental Agencies and Accounts:  National Departmental Agencies - South Africa National Parks</v>
          </cell>
          <cell r="R2207" t="str">
            <v>1</v>
          </cell>
          <cell r="S2207" t="str">
            <v>22</v>
          </cell>
          <cell r="T2207" t="str">
            <v>606</v>
          </cell>
          <cell r="U2207" t="str">
            <v>0</v>
          </cell>
          <cell r="V2207" t="str">
            <v>NAT DPT AGEN - SA NATIONAL PARKS</v>
          </cell>
        </row>
        <row r="2208">
          <cell r="Q2208" t="str">
            <v>Non-exchange Revenue:  Transfers and Subsidies - Capital:  Monetary Allocations - Departmental Agencies and Accounts:  National Departmental Agencies - South Africa National Roads Agency</v>
          </cell>
          <cell r="R2208" t="str">
            <v>1</v>
          </cell>
          <cell r="S2208" t="str">
            <v>22</v>
          </cell>
          <cell r="T2208" t="str">
            <v>607</v>
          </cell>
          <cell r="U2208" t="str">
            <v>0</v>
          </cell>
          <cell r="V2208" t="str">
            <v>NAT DPT AGEN - SA NATIONAL ROADS AGENCY</v>
          </cell>
        </row>
        <row r="2209">
          <cell r="Q2209" t="str">
            <v>Non-exchange Revenue:  Transfers and Subsidies - Capital:  Monetary Allocations - Departmental Agencies and Accounts:  National Departmental Agencies - South Africa National Space Agency</v>
          </cell>
          <cell r="R2209" t="str">
            <v>1</v>
          </cell>
          <cell r="S2209" t="str">
            <v>22</v>
          </cell>
          <cell r="T2209" t="str">
            <v>608</v>
          </cell>
          <cell r="U2209" t="str">
            <v>0</v>
          </cell>
          <cell r="V2209" t="str">
            <v>NAT DPT AGEN - SA NATIONAL SPACE AGENCY</v>
          </cell>
        </row>
        <row r="2210">
          <cell r="Q2210" t="str">
            <v>Non-exchange Revenue:  Transfers and Subsidies - Capital:  Monetary Allocations - Departmental Agencies and Accounts:  National Departmental Agencies - South Africa Qualifications Authority(SAQA)</v>
          </cell>
          <cell r="R2210" t="str">
            <v>1</v>
          </cell>
          <cell r="S2210" t="str">
            <v>22</v>
          </cell>
          <cell r="T2210" t="str">
            <v>609</v>
          </cell>
          <cell r="U2210" t="str">
            <v>0</v>
          </cell>
          <cell r="V2210" t="str">
            <v>NAT DPT AGEN - SA QUALIFICATIONS AUTHOR</v>
          </cell>
        </row>
        <row r="2211">
          <cell r="Q2211" t="str">
            <v>Non-exchange Revenue:  Transfers and Subsidies - Capital:  Monetary Allocations - Departmental Agencies and Accounts:  National Departmental Agencies - South Africa Quality Institute</v>
          </cell>
          <cell r="R2211" t="str">
            <v>1</v>
          </cell>
          <cell r="S2211" t="str">
            <v>22</v>
          </cell>
          <cell r="T2211" t="str">
            <v>610</v>
          </cell>
          <cell r="U2211" t="str">
            <v>0</v>
          </cell>
          <cell r="V2211" t="str">
            <v>NAT DPT AGEN - SA QUALITY INSTITUTE</v>
          </cell>
        </row>
        <row r="2212">
          <cell r="Q2212" t="str">
            <v>Non-exchange Revenue:  Transfers and Subsidies - Capital:  Monetary Allocations - Departmental Agencies and Accounts:  National Departmental Agencies - South Africa Revenue Service (SARS)</v>
          </cell>
          <cell r="R2212" t="str">
            <v>1</v>
          </cell>
          <cell r="S2212" t="str">
            <v>22</v>
          </cell>
          <cell r="T2212" t="str">
            <v>611</v>
          </cell>
          <cell r="U2212" t="str">
            <v>0</v>
          </cell>
          <cell r="V2212" t="str">
            <v>NAT DPT AGEN - SA REVENUE SERVICE</v>
          </cell>
        </row>
        <row r="2213">
          <cell r="Q2213" t="str">
            <v>Non-exchange Revenue:  Transfers and Subsidies - Capital:  Monetary Allocations - Departmental Agencies and Accounts:  National Departmental Agencies - South Africa Road Board</v>
          </cell>
          <cell r="R2213" t="str">
            <v>1</v>
          </cell>
          <cell r="S2213" t="str">
            <v>22</v>
          </cell>
          <cell r="T2213" t="str">
            <v>612</v>
          </cell>
          <cell r="U2213" t="str">
            <v>0</v>
          </cell>
          <cell r="V2213" t="str">
            <v>NAT DPT AGEN - SA ROAD BOARD</v>
          </cell>
        </row>
        <row r="2214">
          <cell r="Q2214" t="str">
            <v>Non-exchange Revenue:  Transfers and Subsidies - Capital:  Monetary Allocations - Departmental Agencies and Accounts:  National Departmental Agencies - South Africa Road Safety Council</v>
          </cell>
          <cell r="R2214" t="str">
            <v>1</v>
          </cell>
          <cell r="S2214" t="str">
            <v>22</v>
          </cell>
          <cell r="T2214" t="str">
            <v>613</v>
          </cell>
          <cell r="U2214" t="str">
            <v>0</v>
          </cell>
          <cell r="V2214" t="str">
            <v>NAT DPT AGEN - SA ROAD SAFETY COUNCIL</v>
          </cell>
        </row>
        <row r="2215">
          <cell r="Q2215" t="str">
            <v>Non-exchange Revenue:  Transfers and Subsidies - Capital:  Monetary Allocations - Departmental Agencies and Accounts:  National Departmental Agencies - South Africa Sport Commission</v>
          </cell>
          <cell r="R2215" t="str">
            <v>1</v>
          </cell>
          <cell r="S2215" t="str">
            <v>22</v>
          </cell>
          <cell r="T2215" t="str">
            <v>614</v>
          </cell>
          <cell r="U2215" t="str">
            <v>0</v>
          </cell>
          <cell r="V2215" t="str">
            <v>NAT DPT AGEN - SA SPORT COMMISSION</v>
          </cell>
        </row>
        <row r="2216">
          <cell r="Q2216" t="str">
            <v>Non-exchange Revenue:  Transfers and Subsidies - Capital:  Monetary Allocations - Departmental Agencies and Accounts:  National Departmental Agencies - South Africa Tourism</v>
          </cell>
          <cell r="R2216" t="str">
            <v>1</v>
          </cell>
          <cell r="S2216" t="str">
            <v>22</v>
          </cell>
          <cell r="T2216" t="str">
            <v>615</v>
          </cell>
          <cell r="U2216" t="str">
            <v>0</v>
          </cell>
          <cell r="V2216" t="str">
            <v>NAT DPT AGEN - SA TOURISM</v>
          </cell>
        </row>
        <row r="2217">
          <cell r="Q2217" t="str">
            <v>Non-exchange Revenue:  Transfers and Subsidies - Capital:  Monetary Allocations - Departmental Agencies and Accounts:  National Departmental Agencies - South Africa Weather Service</v>
          </cell>
          <cell r="R2217" t="str">
            <v>1</v>
          </cell>
          <cell r="S2217" t="str">
            <v>22</v>
          </cell>
          <cell r="T2217" t="str">
            <v>616</v>
          </cell>
          <cell r="U2217" t="str">
            <v>0</v>
          </cell>
          <cell r="V2217" t="str">
            <v>NAT DPT AGEN - SA WEATHER SERVICE</v>
          </cell>
        </row>
        <row r="2218">
          <cell r="Q2218" t="str">
            <v>Non-exchange Revenue:  Transfers and Subsidies - Capital:  Monetary Allocations - Departmental Agencies and Accounts:  National Departmental Agencies - South African Chapter of the African Renaissance (SACAR)</v>
          </cell>
          <cell r="R2218" t="str">
            <v>1</v>
          </cell>
          <cell r="S2218" t="str">
            <v>22</v>
          </cell>
          <cell r="T2218" t="str">
            <v>617</v>
          </cell>
          <cell r="U2218" t="str">
            <v>0</v>
          </cell>
          <cell r="V2218" t="str">
            <v>NAT DPT AGEN - SA CHAPTER AFRICAN RENAIS</v>
          </cell>
        </row>
        <row r="2219">
          <cell r="Q2219" t="str">
            <v>Non-exchange Revenue:  Transfers and Subsidies - Capital:  Monetary Allocations - Departmental Agencies and Accounts:  National Departmental Agencies - Safety and Security Sector SETA</v>
          </cell>
          <cell r="R2219" t="str">
            <v>1</v>
          </cell>
          <cell r="S2219" t="str">
            <v>22</v>
          </cell>
          <cell r="T2219" t="str">
            <v>618</v>
          </cell>
          <cell r="U2219" t="str">
            <v>0</v>
          </cell>
          <cell r="V2219" t="str">
            <v>NAT DPT AGEN - SAF &amp; SECUR SECTOR SETA</v>
          </cell>
        </row>
        <row r="2220">
          <cell r="Q2220" t="str">
            <v>Non-exchange Revenue:  Transfers and Subsidies - Capital:  Monetary Allocations - Departmental Agencies and Accounts:  National Departmental Agencies - PALAMA</v>
          </cell>
          <cell r="R2220" t="str">
            <v>1</v>
          </cell>
          <cell r="S2220" t="str">
            <v>22</v>
          </cell>
          <cell r="T2220" t="str">
            <v>619</v>
          </cell>
          <cell r="U2220" t="str">
            <v>0</v>
          </cell>
          <cell r="V2220" t="str">
            <v>NAT DPT AGEN - PALAMA</v>
          </cell>
        </row>
        <row r="2221">
          <cell r="Q2221" t="str">
            <v>Non-exchange Revenue:  Transfers and Subsidies - Capital:  Monetary Allocations - Departmental Agencies and Accounts:  National Departmental Agencies - Secret Service</v>
          </cell>
          <cell r="R2221" t="str">
            <v>1</v>
          </cell>
          <cell r="S2221" t="str">
            <v>22</v>
          </cell>
          <cell r="T2221" t="str">
            <v>620</v>
          </cell>
          <cell r="U2221" t="str">
            <v>0</v>
          </cell>
          <cell r="V2221" t="str">
            <v>NAT DPT AGEN - SECRET SERVICE</v>
          </cell>
        </row>
        <row r="2222">
          <cell r="Q2222" t="str">
            <v>Non-exchange Revenue:  Transfers and Subsidies - Capital:  Monetary Allocations - Departmental Agencies and Accounts:  National Departmental Agencies - Servcon Housing Solution (Pty) Ltd</v>
          </cell>
          <cell r="R2222" t="str">
            <v>1</v>
          </cell>
          <cell r="S2222" t="str">
            <v>22</v>
          </cell>
          <cell r="T2222" t="str">
            <v>621</v>
          </cell>
          <cell r="U2222" t="str">
            <v>0</v>
          </cell>
          <cell r="V2222" t="str">
            <v>NAT DPT AGEN - SERVCON HOUSING SOLUTION</v>
          </cell>
        </row>
        <row r="2223">
          <cell r="Q2223" t="str">
            <v>Non-exchange Revenue:  Transfers and Subsidies - Capital:  Monetary Allocations - Departmental Agencies and Accounts:  National Departmental Agencies - Services Sector SETA</v>
          </cell>
          <cell r="R2223" t="str">
            <v>1</v>
          </cell>
          <cell r="S2223" t="str">
            <v>22</v>
          </cell>
          <cell r="T2223" t="str">
            <v>622</v>
          </cell>
          <cell r="U2223" t="str">
            <v>0</v>
          </cell>
          <cell r="V2223" t="str">
            <v>NAT DPT AGEN - SERVICES SECTOR SETA</v>
          </cell>
        </row>
        <row r="2224">
          <cell r="Q2224" t="str">
            <v>Non-exchange Revenue:  Transfers and Subsidies - Capital:  Monetary Allocations - Departmental Agencies and Accounts:  National Departmental Agencies - Small Enterprise Development Agency</v>
          </cell>
          <cell r="R2224" t="str">
            <v>1</v>
          </cell>
          <cell r="S2224" t="str">
            <v>22</v>
          </cell>
          <cell r="T2224" t="str">
            <v>623</v>
          </cell>
          <cell r="U2224" t="str">
            <v>0</v>
          </cell>
          <cell r="V2224" t="str">
            <v>NAT DPT AGEN - SMALL ENTERP DEV AGENCY</v>
          </cell>
        </row>
        <row r="2225">
          <cell r="Q2225" t="str">
            <v>Non-exchange Revenue:  Transfers and Subsidies - Capital:  Monetary Allocations - Departmental Agencies and Accounts:  National Departmental Agencies - Social Housing Foundation</v>
          </cell>
          <cell r="R2225" t="str">
            <v>1</v>
          </cell>
          <cell r="S2225" t="str">
            <v>22</v>
          </cell>
          <cell r="T2225" t="str">
            <v>624</v>
          </cell>
          <cell r="U2225" t="str">
            <v>0</v>
          </cell>
          <cell r="V2225" t="str">
            <v>NAT DPT AGEN - SOCIAL HOUSING FOUNDATION</v>
          </cell>
        </row>
        <row r="2226">
          <cell r="Q2226" t="str">
            <v>Non-exchange Revenue:  Transfers and Subsidies - Capital:  Monetary Allocations - Departmental Agencies and Accounts:  National Departmental Agencies - Social Housing Regulatory Authority</v>
          </cell>
          <cell r="R2226" t="str">
            <v>1</v>
          </cell>
          <cell r="S2226" t="str">
            <v>22</v>
          </cell>
          <cell r="T2226" t="str">
            <v>625</v>
          </cell>
          <cell r="U2226" t="str">
            <v>0</v>
          </cell>
          <cell r="V2226" t="str">
            <v>NAT DPT AGEN - SOC HOUSING REGULAT AUTH</v>
          </cell>
        </row>
        <row r="2227">
          <cell r="Q2227" t="str">
            <v>Non-exchange Revenue:  Transfers and Subsidies - Capital:  Monetary Allocations - Departmental Agencies and Accounts:  National Departmental Agencies - South Africa Social Security Agency (SASSA)</v>
          </cell>
          <cell r="R2227" t="str">
            <v>1</v>
          </cell>
          <cell r="S2227" t="str">
            <v>22</v>
          </cell>
          <cell r="T2227" t="str">
            <v>626</v>
          </cell>
          <cell r="U2227" t="str">
            <v>0</v>
          </cell>
          <cell r="V2227" t="str">
            <v>NAT DPT AGEN - SA SOCIAL SECURITY AGENCY</v>
          </cell>
        </row>
        <row r="2228">
          <cell r="Q2228" t="str">
            <v>Non-exchange Revenue:  Transfers and Subsidies - Capital:  Monetary Allocations - Departmental Agencies and Accounts:  National Departmental Agencies - Special Investigation Unit</v>
          </cell>
          <cell r="R2228" t="str">
            <v>1</v>
          </cell>
          <cell r="S2228" t="str">
            <v>22</v>
          </cell>
          <cell r="T2228" t="str">
            <v>627</v>
          </cell>
          <cell r="U2228" t="str">
            <v>0</v>
          </cell>
          <cell r="V2228" t="str">
            <v>NAT DPT AGEN - SPECIAL INVESTIGATION UNI</v>
          </cell>
        </row>
        <row r="2229">
          <cell r="Q2229" t="str">
            <v>Non-exchange Revenue:  Transfers and Subsidies - Capital:  Monetary Allocations - Departmental Agencies and Accounts:  National Departmental Agencies - State Information Technology Agency (SITA)</v>
          </cell>
          <cell r="R2229" t="str">
            <v>1</v>
          </cell>
          <cell r="S2229" t="str">
            <v>22</v>
          </cell>
          <cell r="T2229" t="str">
            <v>628</v>
          </cell>
          <cell r="U2229" t="str">
            <v>0</v>
          </cell>
          <cell r="V2229" t="str">
            <v>NAT DPT AGEN - INFORMATION TECH AGENCY</v>
          </cell>
        </row>
        <row r="2230">
          <cell r="Q2230" t="str">
            <v>Non-exchange Revenue:  Transfers and Subsidies - Capital:  Monetary Allocations - Departmental Agencies and Accounts:  National Departmental Agencies - South Africa State Theatre</v>
          </cell>
          <cell r="R2230" t="str">
            <v>1</v>
          </cell>
          <cell r="S2230" t="str">
            <v>22</v>
          </cell>
          <cell r="T2230" t="str">
            <v>629</v>
          </cell>
          <cell r="U2230" t="str">
            <v>0</v>
          </cell>
          <cell r="V2230" t="str">
            <v>NAT DPT AGEN - SA STATE THEATRE</v>
          </cell>
        </row>
        <row r="2231">
          <cell r="Q2231" t="str">
            <v>Non-exchange Revenue:  Transfers and Subsidies - Capital:  Monetary Allocations - Departmental Agencies and Accounts:  National Departmental Agencies - Taung Agricultural College</v>
          </cell>
          <cell r="R2231" t="str">
            <v>1</v>
          </cell>
          <cell r="S2231" t="str">
            <v>22</v>
          </cell>
          <cell r="T2231" t="str">
            <v>630</v>
          </cell>
          <cell r="U2231" t="str">
            <v>0</v>
          </cell>
          <cell r="V2231" t="str">
            <v>NAT DPT AGEN - TAUNG AGRI COLLEGE</v>
          </cell>
        </row>
        <row r="2232">
          <cell r="Q2232" t="str">
            <v>Non-exchange Revenue:  Transfers and Subsidies - Capital:  Monetary Allocations - Departmental Agencies and Accounts:  National Departmental Agencies - Tau Trading Association</v>
          </cell>
          <cell r="R2232" t="str">
            <v>1</v>
          </cell>
          <cell r="S2232" t="str">
            <v>22</v>
          </cell>
          <cell r="T2232" t="str">
            <v>631</v>
          </cell>
          <cell r="U2232" t="str">
            <v>0</v>
          </cell>
          <cell r="V2232" t="str">
            <v>NAT DPT AGEN - TAU TRADING ASSOCIATION</v>
          </cell>
        </row>
        <row r="2233">
          <cell r="Q2233" t="str">
            <v>Non-exchange Revenue:  Transfers and Subsidies - Capital:  Monetary Allocations - Departmental Agencies and Accounts:  National Departmental Agencies - Technology for Women in Business</v>
          </cell>
          <cell r="R2233" t="str">
            <v>1</v>
          </cell>
          <cell r="S2233" t="str">
            <v>22</v>
          </cell>
          <cell r="T2233" t="str">
            <v>632</v>
          </cell>
          <cell r="U2233" t="str">
            <v>0</v>
          </cell>
          <cell r="V2233" t="str">
            <v>NAT DPT AGEN - TECHN FOR WOMEN IN BUSIN</v>
          </cell>
        </row>
        <row r="2234">
          <cell r="Q2234" t="str">
            <v>Non-exchange Revenue:  Transfers and Subsidies - Capital:  Monetary Allocations - Departmental Agencies and Accounts:  National Departmental Agencies - Technology Innovation Agency</v>
          </cell>
          <cell r="R2234" t="str">
            <v>1</v>
          </cell>
          <cell r="S2234" t="str">
            <v>22</v>
          </cell>
          <cell r="T2234" t="str">
            <v>633</v>
          </cell>
          <cell r="U2234" t="str">
            <v>0</v>
          </cell>
          <cell r="V2234" t="str">
            <v>NAT DPT AGEN - TECHN INNOVATION AGENCY</v>
          </cell>
        </row>
        <row r="2235">
          <cell r="Q2235" t="str">
            <v>Non-exchange Revenue:  Transfers and Subsidies - Capital:  Monetary Allocations - Departmental Agencies and Accounts:  National Departmental Agencies - The Cooperative Banks Development Agency</v>
          </cell>
          <cell r="R2235" t="str">
            <v>1</v>
          </cell>
          <cell r="S2235" t="str">
            <v>22</v>
          </cell>
          <cell r="T2235" t="str">
            <v>634</v>
          </cell>
          <cell r="U2235" t="str">
            <v>0</v>
          </cell>
          <cell r="V2235" t="str">
            <v>NAT DPT AGEN - COOPERAT BANKS DEV AGENCY</v>
          </cell>
        </row>
        <row r="2236">
          <cell r="Q2236" t="str">
            <v>Non-exchange Revenue:  Transfers and Subsidies - Capital:  Monetary Allocations - Departmental Agencies and Accounts:  National Departmental Agencies - Thubelisha Homes</v>
          </cell>
          <cell r="R2236" t="str">
            <v>1</v>
          </cell>
          <cell r="S2236" t="str">
            <v>22</v>
          </cell>
          <cell r="T2236" t="str">
            <v>635</v>
          </cell>
          <cell r="U2236" t="str">
            <v>0</v>
          </cell>
          <cell r="V2236" t="str">
            <v>NAT DPT AGEN - THUBELISHA HOMES</v>
          </cell>
        </row>
        <row r="2237">
          <cell r="Q2237" t="str">
            <v>Non-exchange Revenue:  Transfers and Subsidies - Capital:  Monetary Allocations - Departmental Agencies and Accounts:  National Departmental Agencies - Tompi Seleka Agricultural College</v>
          </cell>
          <cell r="R2237" t="str">
            <v>1</v>
          </cell>
          <cell r="S2237" t="str">
            <v>22</v>
          </cell>
          <cell r="T2237" t="str">
            <v>636</v>
          </cell>
          <cell r="U2237" t="str">
            <v>0</v>
          </cell>
          <cell r="V2237" t="str">
            <v>NAT DPT AGEN - TOMPI SELEKA AGRIC COLLEG</v>
          </cell>
        </row>
        <row r="2238">
          <cell r="Q2238" t="str">
            <v>Non-exchange Revenue:  Transfers and Subsidies - Capital:  Monetary Allocations - Departmental Agencies and Accounts:  National Departmental Agencies - Tourism Hospitality and Sport SETA</v>
          </cell>
          <cell r="R2238" t="str">
            <v>1</v>
          </cell>
          <cell r="S2238" t="str">
            <v>22</v>
          </cell>
          <cell r="T2238" t="str">
            <v>637</v>
          </cell>
          <cell r="U2238" t="str">
            <v>0</v>
          </cell>
          <cell r="V2238" t="str">
            <v>NAT DPT AGEN - TOURM HOSPIT &amp; SPORT SETA</v>
          </cell>
        </row>
        <row r="2239">
          <cell r="Q2239" t="str">
            <v>Non-exchange Revenue:  Transfers and Subsidies - Capital:  Monetary Allocations - Departmental Agencies and Accounts:  National Departmental Agencies - Trade and Investment South Africa</v>
          </cell>
          <cell r="R2239" t="str">
            <v>1</v>
          </cell>
          <cell r="S2239" t="str">
            <v>22</v>
          </cell>
          <cell r="T2239" t="str">
            <v>638</v>
          </cell>
          <cell r="U2239" t="str">
            <v>0</v>
          </cell>
          <cell r="V2239" t="str">
            <v>NAT DPT AGEN - TRADE &amp; INVESTMENT SA</v>
          </cell>
        </row>
        <row r="2240">
          <cell r="Q2240" t="str">
            <v>Non-exchange Revenue:  Transfers and Subsidies - Capital:  Monetary Allocations - Departmental Agencies and Accounts:  National Departmental Agencies - Transport SETA</v>
          </cell>
          <cell r="R2240" t="str">
            <v>1</v>
          </cell>
          <cell r="S2240" t="str">
            <v>22</v>
          </cell>
          <cell r="T2240" t="str">
            <v>639</v>
          </cell>
          <cell r="U2240" t="str">
            <v>0</v>
          </cell>
          <cell r="V2240" t="str">
            <v>NAT DPT AGEN - TRANSPORT SETA</v>
          </cell>
        </row>
        <row r="2241">
          <cell r="Q2241" t="str">
            <v>Non-exchange Revenue:  Transfers and Subsidies - Capital:  Monetary Allocations - Departmental Agencies and Accounts:  National Departmental Agencies - Tsolo Agricultural College</v>
          </cell>
          <cell r="R2241" t="str">
            <v>1</v>
          </cell>
          <cell r="S2241" t="str">
            <v>22</v>
          </cell>
          <cell r="T2241" t="str">
            <v>640</v>
          </cell>
          <cell r="U2241" t="str">
            <v>0</v>
          </cell>
          <cell r="V2241" t="str">
            <v>NAT DPT AGEN - TSOLO AGRIC COLLEGE</v>
          </cell>
        </row>
        <row r="2242">
          <cell r="Q2242" t="str">
            <v>Non-exchange Revenue:  Transfers and Subsidies - Capital:  Monetary Allocations - Departmental Agencies and Accounts:  National Departmental Agencies - Umalusi Council Quality Assurance in General and Further Education and Training Institutions</v>
          </cell>
          <cell r="R2242" t="str">
            <v>1</v>
          </cell>
          <cell r="S2242" t="str">
            <v>22</v>
          </cell>
          <cell r="T2242" t="str">
            <v>641</v>
          </cell>
          <cell r="U2242" t="str">
            <v>0</v>
          </cell>
          <cell r="V2242" t="str">
            <v>NAT DPT AGEN - UMALUSI QUA ASS &amp; FET INS</v>
          </cell>
        </row>
        <row r="2243">
          <cell r="Q2243" t="str">
            <v>Non-exchange Revenue:  Transfers and Subsidies - Capital:  Monetary Allocations - Departmental Agencies and Accounts:  National Departmental Agencies - Umsombomvu Fund</v>
          </cell>
          <cell r="R2243" t="str">
            <v>1</v>
          </cell>
          <cell r="S2243" t="str">
            <v>22</v>
          </cell>
          <cell r="T2243" t="str">
            <v>642</v>
          </cell>
          <cell r="U2243" t="str">
            <v>0</v>
          </cell>
          <cell r="V2243" t="str">
            <v>NAT DPT AGEN - UMSOMBOMVU FUND</v>
          </cell>
        </row>
        <row r="2244">
          <cell r="Q2244" t="str">
            <v>Non-exchange Revenue:  Transfers and Subsidies - Capital:  Monetary Allocations - Departmental Agencies and Accounts:  National Departmental Agencies - Universal Service and Access Agency South Africa</v>
          </cell>
          <cell r="R2244" t="str">
            <v>1</v>
          </cell>
          <cell r="S2244" t="str">
            <v>22</v>
          </cell>
          <cell r="T2244" t="str">
            <v>643</v>
          </cell>
          <cell r="U2244" t="str">
            <v>0</v>
          </cell>
          <cell r="V2244" t="str">
            <v>NAT DPT AGEN - UNI SERV &amp; ACCESS AGEN SA</v>
          </cell>
        </row>
        <row r="2245">
          <cell r="Q2245" t="str">
            <v>Non-exchange Revenue:  Transfers and Subsidies - Capital:  Monetary Allocations - Departmental Agencies and Accounts:  National Departmental Agencies - Universal Service and Access Fund</v>
          </cell>
          <cell r="R2245" t="str">
            <v>1</v>
          </cell>
          <cell r="S2245" t="str">
            <v>22</v>
          </cell>
          <cell r="T2245" t="str">
            <v>644</v>
          </cell>
          <cell r="U2245" t="str">
            <v>0</v>
          </cell>
          <cell r="V2245" t="str">
            <v>NAT DPT AGEN - UNIVER SERV &amp; ACCESS FUND</v>
          </cell>
        </row>
        <row r="2246">
          <cell r="Q2246" t="str">
            <v>Non-exchange Revenue:  Transfers and Subsidies - Capital:  Monetary Allocations - Departmental Agencies and Accounts:  National Departmental Agencies - Urban Transport Fund</v>
          </cell>
          <cell r="R2246" t="str">
            <v>1</v>
          </cell>
          <cell r="S2246" t="str">
            <v>22</v>
          </cell>
          <cell r="T2246" t="str">
            <v>645</v>
          </cell>
          <cell r="U2246" t="str">
            <v>0</v>
          </cell>
          <cell r="V2246" t="str">
            <v>NAT DPT AGEN - URBAN TRANSPORT FUND</v>
          </cell>
        </row>
        <row r="2247">
          <cell r="Q2247" t="str">
            <v>Non-exchange Revenue:  Transfers and Subsidies - Capital:  Monetary Allocations - Departmental Agencies and Accounts:  National Departmental Agencies - Voortrekker Museum</v>
          </cell>
          <cell r="R2247" t="str">
            <v>1</v>
          </cell>
          <cell r="S2247" t="str">
            <v>22</v>
          </cell>
          <cell r="T2247" t="str">
            <v>646</v>
          </cell>
          <cell r="U2247" t="str">
            <v>0</v>
          </cell>
          <cell r="V2247" t="str">
            <v>NAT DPT AGEN - VOORTREKKER MUSEUM</v>
          </cell>
        </row>
        <row r="2248">
          <cell r="Q2248" t="str">
            <v>Non-exchange Revenue:  Transfers and Subsidies - Capital:  Monetary Allocations - Departmental Agencies and Accounts:  National Departmental Agencies - Wage Board</v>
          </cell>
          <cell r="R2248" t="str">
            <v>1</v>
          </cell>
          <cell r="S2248" t="str">
            <v>22</v>
          </cell>
          <cell r="T2248" t="str">
            <v>647</v>
          </cell>
          <cell r="U2248" t="str">
            <v>0</v>
          </cell>
          <cell r="V2248" t="str">
            <v>NAT DPT AGEN - WAGE BOARD</v>
          </cell>
        </row>
        <row r="2249">
          <cell r="Q2249" t="str">
            <v>Non-exchange Revenue:  Transfers and Subsidies - Capital:  Monetary Allocations - Departmental Agencies and Accounts:  National Departmental Agencies - War Museum Boer Republic</v>
          </cell>
          <cell r="R2249" t="str">
            <v>1</v>
          </cell>
          <cell r="S2249" t="str">
            <v>22</v>
          </cell>
          <cell r="T2249" t="str">
            <v>648</v>
          </cell>
          <cell r="U2249" t="str">
            <v>0</v>
          </cell>
          <cell r="V2249" t="str">
            <v>NAT DPT AGEN - WAR MUSEUM BOER REPUBLIC</v>
          </cell>
        </row>
        <row r="2250">
          <cell r="Q2250" t="str">
            <v>Non-exchange Revenue:  Transfers and Subsidies - Capital:  Monetary Allocations - Departmental Agencies and Accounts:  National Departmental Agencies - Water Research Commission</v>
          </cell>
          <cell r="R2250" t="str">
            <v>1</v>
          </cell>
          <cell r="S2250" t="str">
            <v>22</v>
          </cell>
          <cell r="T2250" t="str">
            <v>649</v>
          </cell>
          <cell r="U2250" t="str">
            <v>0</v>
          </cell>
          <cell r="V2250" t="str">
            <v>NAT DPT AGEN - WATER RESEARCH COMMISSION</v>
          </cell>
        </row>
        <row r="2251">
          <cell r="Q2251" t="str">
            <v>Non-exchange Revenue:  Transfers and Subsidies - Capital:  Monetary Allocations - Departmental Agencies and Accounts:  National Departmental Agencies - Water Trading Account</v>
          </cell>
          <cell r="R2251" t="str">
            <v>1</v>
          </cell>
          <cell r="S2251" t="str">
            <v>22</v>
          </cell>
          <cell r="T2251" t="str">
            <v>650</v>
          </cell>
          <cell r="U2251" t="str">
            <v>0</v>
          </cell>
          <cell r="V2251" t="str">
            <v>NAT DPT AGEN - WATER TRADING ACCOUNT</v>
          </cell>
        </row>
        <row r="2252">
          <cell r="Q2252" t="str">
            <v>Non-exchange Revenue:  Transfers and Subsidies - Capital:  Monetary Allocations - Departmental Agencies and Accounts:  National Departmental Agencies - Wholesale and Retail Sector SETA</v>
          </cell>
          <cell r="R2252" t="str">
            <v>1</v>
          </cell>
          <cell r="S2252" t="str">
            <v>22</v>
          </cell>
          <cell r="T2252" t="str">
            <v>651</v>
          </cell>
          <cell r="U2252" t="str">
            <v>0</v>
          </cell>
          <cell r="V2252" t="str">
            <v>NAT DPT AGEN - W/SALE &amp; RETAIL SEC SETA</v>
          </cell>
        </row>
        <row r="2253">
          <cell r="Q2253" t="str">
            <v>Non-exchange Revenue:  Transfers and Subsidies - Capital:  Monetary Allocations - Departmental Agencies and Accounts:  National Departmental Agencies - William Humphreys Art Gallery</v>
          </cell>
          <cell r="R2253" t="str">
            <v>1</v>
          </cell>
          <cell r="S2253" t="str">
            <v>22</v>
          </cell>
          <cell r="T2253" t="str">
            <v>652</v>
          </cell>
          <cell r="U2253" t="str">
            <v>0</v>
          </cell>
          <cell r="V2253" t="str">
            <v>NAT DPT AGEN - WILLIAM HUMPHREYS ART GAL</v>
          </cell>
        </row>
        <row r="2254">
          <cell r="Q2254" t="str">
            <v>Non-exchange Revenue:  Transfers and Subsidies - Capital:  Monetary Allocations - Departmental Agencies and Accounts:  National Departmental Agencies - Windybrow Theatre</v>
          </cell>
          <cell r="R2254" t="str">
            <v>1</v>
          </cell>
          <cell r="S2254" t="str">
            <v>22</v>
          </cell>
          <cell r="T2254" t="str">
            <v>653</v>
          </cell>
          <cell r="U2254" t="str">
            <v>0</v>
          </cell>
          <cell r="V2254" t="str">
            <v>NAT DPT AGEN - WINDYBROW THEATRE</v>
          </cell>
        </row>
        <row r="2255">
          <cell r="Q2255" t="str">
            <v>Non-exchange Revenue:  Transfers and Subsidies - Capital:  Monetary Allocations - Departmental Agencies and Accounts:  National Departmental Agencies - Woordeboek Afrikaanse Taal (WAT) Paarl</v>
          </cell>
          <cell r="R2255" t="str">
            <v>1</v>
          </cell>
          <cell r="S2255" t="str">
            <v>22</v>
          </cell>
          <cell r="T2255" t="str">
            <v>654</v>
          </cell>
          <cell r="U2255" t="str">
            <v>0</v>
          </cell>
          <cell r="V2255" t="str">
            <v>NAT DPT AGEN - WOORDEBOEK AFRIKAANS TAAL</v>
          </cell>
        </row>
        <row r="2256">
          <cell r="Q2256" t="str">
            <v>Non-exchange Revenue:  Transfers and Subsidies - Capital:  Monetary Allocations - Departmental Agencies and Accounts:  National Departmental Agencies - World Summit Johannesburg</v>
          </cell>
          <cell r="R2256" t="str">
            <v>1</v>
          </cell>
          <cell r="S2256" t="str">
            <v>22</v>
          </cell>
          <cell r="T2256" t="str">
            <v>655</v>
          </cell>
          <cell r="U2256" t="str">
            <v>0</v>
          </cell>
          <cell r="V2256" t="str">
            <v>NAT DPT AGEN - WORLD SUMMIT JOHANNESBURG</v>
          </cell>
        </row>
        <row r="2257">
          <cell r="Q2257" t="str">
            <v>Non-exchange Revenue:  Transfers and Subsidies - Capital:  Monetary Allocations - District Municipalities</v>
          </cell>
          <cell r="R2257">
            <v>0</v>
          </cell>
          <cell r="V2257" t="str">
            <v>T&amp;S CAP: MONETARY DISTRICT MUNICIPAL</v>
          </cell>
        </row>
        <row r="2258">
          <cell r="Q2258" t="str">
            <v>Non-exchange Revenue:  Transfers and Subsidies - Capital:  Monetary Allocations - District Municipalities:  Eastern Cape</v>
          </cell>
          <cell r="R2258">
            <v>0</v>
          </cell>
          <cell r="V2258" t="str">
            <v>T&amp;S CAP: MONETARY DM EASTERN CAPE</v>
          </cell>
        </row>
        <row r="2259">
          <cell r="Q2259" t="str">
            <v>Non-exchange Revenue:  Transfers and Subsidies - Capital:  Monetary Allocations - District Municipalities:  Eastern Cape - DC 10:  Cacadu</v>
          </cell>
          <cell r="R2259">
            <v>0</v>
          </cell>
          <cell r="V2259" t="str">
            <v>DM EC: CACADU</v>
          </cell>
        </row>
        <row r="2260">
          <cell r="Q2260" t="str">
            <v>Non-exchange Revenue:  Transfers and Subsidies - Capital:  Monetary Allocations - District Municipalities:  Eastern Cape - DC 10:  Cacadu - Community and Social Services</v>
          </cell>
          <cell r="R2260">
            <v>0</v>
          </cell>
          <cell r="V2260" t="str">
            <v>DM EC: CACADU - COMM &amp; SOC SERV</v>
          </cell>
        </row>
        <row r="2261">
          <cell r="Q2261" t="str">
            <v>Non-exchange Revenue:  Transfers and Subsidies - Capital:  Monetary Allocations - District Municipalities:  Eastern Cape - DC 10:  Cacadu - Environmental Protection</v>
          </cell>
          <cell r="R2261">
            <v>0</v>
          </cell>
          <cell r="V2261" t="str">
            <v>DM EC: CACADU - ENVIRON PROTECTION</v>
          </cell>
        </row>
        <row r="2262">
          <cell r="Q2262" t="str">
            <v>Non-exchange Revenue:  Transfers and Subsidies - Capital:  Monetary Allocations - District Municipalities:  Eastern Cape - DC 10:  Cacadu - Executive and Council</v>
          </cell>
          <cell r="R2262">
            <v>0</v>
          </cell>
          <cell r="V2262" t="str">
            <v>DM EC: CACADU - EXECUTIVE &amp; COUNCIL</v>
          </cell>
        </row>
        <row r="2263">
          <cell r="Q2263" t="str">
            <v>Non-exchange Revenue:  Transfers and Subsidies - Capital:  Monetary Allocations - District Municipalities:  Eastern Cape - DC 10:  Cacadu - Finance and Admin</v>
          </cell>
          <cell r="R2263">
            <v>0</v>
          </cell>
          <cell r="V2263" t="str">
            <v>DM EC: CACADU - FINANCE &amp; ADMIN</v>
          </cell>
        </row>
        <row r="2264">
          <cell r="Q2264" t="str">
            <v>Non-exchange Revenue:  Transfers and Subsidies - Capital:  Monetary Allocations - District Municipalities:  Eastern Cape - DC 10:  Cacadu - Health</v>
          </cell>
          <cell r="R2264">
            <v>0</v>
          </cell>
          <cell r="V2264" t="str">
            <v>DM EC: CACADU - HEALTH</v>
          </cell>
        </row>
        <row r="2265">
          <cell r="Q2265" t="str">
            <v>Non-exchange Revenue:  Transfers and Subsidies - Capital:  Monetary Allocations - District Municipalities:  Eastern Cape - DC 10:  Cacadu - Housing</v>
          </cell>
          <cell r="R2265">
            <v>0</v>
          </cell>
          <cell r="V2265" t="str">
            <v>DM EC: CACADU - HOUSING</v>
          </cell>
        </row>
        <row r="2266">
          <cell r="Q2266" t="str">
            <v>Non-exchange Revenue:  Transfers and Subsidies - Capital:  Monetary Allocations - District Municipalities:  Eastern Cape - DC 10:  Cacadu - Planning and Development</v>
          </cell>
          <cell r="R2266">
            <v>0</v>
          </cell>
          <cell r="V2266" t="str">
            <v>DM EC: CACADU - PLANNING &amp; DEVEL</v>
          </cell>
        </row>
        <row r="2267">
          <cell r="Q2267" t="str">
            <v>Non-exchange Revenue:  Transfers and Subsidies - Capital:  Monetary Allocations - District Municipalities:  Eastern Cape - DC 10:  Cacadu - Public Safety</v>
          </cell>
          <cell r="R2267">
            <v>0</v>
          </cell>
          <cell r="V2267" t="str">
            <v>DM EC: CACADU - PUBLIC SAFETY</v>
          </cell>
        </row>
        <row r="2268">
          <cell r="Q2268" t="str">
            <v>Non-exchange Revenue:  Transfers and Subsidies - Capital:  Monetary Allocations - District Municipalities:  Eastern Cape - DC 10:  Cacadu - Road Transport</v>
          </cell>
          <cell r="R2268">
            <v>0</v>
          </cell>
          <cell r="V2268" t="str">
            <v>DM EC: CACADU - ROAD TRANSPORT</v>
          </cell>
        </row>
        <row r="2269">
          <cell r="Q2269" t="str">
            <v>Non-exchange Revenue:  Transfers and Subsidies - Capital:  Monetary Allocations - District Municipalities:  Eastern Cape - DC 10:  Cacadu - Sport and Recreation</v>
          </cell>
          <cell r="R2269">
            <v>0</v>
          </cell>
          <cell r="V2269" t="str">
            <v>DM EC: CACADU - SPORT &amp; RECREATION</v>
          </cell>
        </row>
        <row r="2270">
          <cell r="Q2270" t="str">
            <v>Non-exchange Revenue:  Transfers and Subsidies - Capital:  Monetary Allocations - District Municipalities:  Eastern Cape - DC 10:  Cacadu - Waste Water Management</v>
          </cell>
          <cell r="R2270">
            <v>0</v>
          </cell>
          <cell r="V2270" t="str">
            <v>DM EC: CACADU - WASTE WATER MAN</v>
          </cell>
        </row>
        <row r="2271">
          <cell r="Q2271" t="str">
            <v>Non-exchange Revenue:  Transfers and Subsidies - Capital:  Monetary Allocations - District Municipalities:  Eastern Cape - DC 10:  Cacadu - Water</v>
          </cell>
          <cell r="R2271">
            <v>0</v>
          </cell>
          <cell r="V2271" t="str">
            <v>DM EC: CACADU - WATER</v>
          </cell>
        </row>
        <row r="2272">
          <cell r="Q2272" t="str">
            <v>Non-exchange Revenue:  Transfers and Subsidies - Capital:  Monetary Allocations - District Municipalities:  Eastern Cape - DC 12:  Amatole</v>
          </cell>
          <cell r="R2272">
            <v>0</v>
          </cell>
          <cell r="V2272" t="str">
            <v>DM EC: AMATOLE</v>
          </cell>
        </row>
        <row r="2273">
          <cell r="Q2273" t="str">
            <v>Non-exchange Revenue:  Transfers and Subsidies - Capital:  Monetary Allocations - District Municipalities:  Eastern Cape - DC 12:  Amatole - Community and Social Services</v>
          </cell>
          <cell r="R2273">
            <v>0</v>
          </cell>
          <cell r="V2273" t="str">
            <v>DM EC: AMATOLE - COMM &amp; SOC SERV</v>
          </cell>
        </row>
        <row r="2274">
          <cell r="Q2274" t="str">
            <v>Non-exchange Revenue:  Transfers and Subsidies - Capital:  Monetary Allocations - District Municipalities:  Eastern Cape - DC 12:  Amatole - Environmental Protection</v>
          </cell>
          <cell r="R2274">
            <v>0</v>
          </cell>
          <cell r="V2274" t="str">
            <v>DM EC: AMATOLE - ENVIRON PROTECTION</v>
          </cell>
        </row>
        <row r="2275">
          <cell r="Q2275" t="str">
            <v>Non-exchange Revenue:  Transfers and Subsidies - Capital:  Monetary Allocations - District Municipalities:  Eastern Cape - DC 12:  Amatole - Executive and Council</v>
          </cell>
          <cell r="R2275">
            <v>0</v>
          </cell>
          <cell r="V2275" t="str">
            <v>DM EC: AMATOLE - EXECUTIVE &amp; COUNCIL</v>
          </cell>
        </row>
        <row r="2276">
          <cell r="Q2276" t="str">
            <v>Non-exchange Revenue:  Transfers and Subsidies - Capital:  Monetary Allocations - District Municipalities:  Eastern Cape - DC 12:  Amatole - Finance and Admin</v>
          </cell>
          <cell r="R2276">
            <v>0</v>
          </cell>
          <cell r="V2276" t="str">
            <v>DM EC: AMATOLE - FINANCE &amp; ADMIN</v>
          </cell>
        </row>
        <row r="2277">
          <cell r="Q2277" t="str">
            <v>Non-exchange Revenue:  Transfers and Subsidies - Capital:  Monetary Allocations - District Municipalities:  Eastern Cape - DC 12:  Amatole - Health</v>
          </cell>
          <cell r="R2277">
            <v>0</v>
          </cell>
          <cell r="V2277" t="str">
            <v>DM EC: AMATOLE - HEALTH</v>
          </cell>
        </row>
        <row r="2278">
          <cell r="Q2278" t="str">
            <v>Non-exchange Revenue:  Transfers and Subsidies - Capital:  Monetary Allocations - District Municipalities:  Eastern Cape - DC 12:  Amatole - Housing</v>
          </cell>
          <cell r="R2278">
            <v>0</v>
          </cell>
          <cell r="V2278" t="str">
            <v>DM EC: AMATOLE - HOUSING</v>
          </cell>
        </row>
        <row r="2279">
          <cell r="Q2279" t="str">
            <v>Non-exchange Revenue:  Transfers and Subsidies - Capital:  Monetary Allocations - District Municipalities:  Eastern Cape - DC 12:  Amatole - Planning and Development</v>
          </cell>
          <cell r="R2279">
            <v>0</v>
          </cell>
          <cell r="V2279" t="str">
            <v>DM EC: AMATOLE - PLANNING &amp; DEVEL</v>
          </cell>
        </row>
        <row r="2280">
          <cell r="Q2280" t="str">
            <v>Non-exchange Revenue:  Transfers and Subsidies - Capital:  Monetary Allocations - District Municipalities:  Eastern Cape - DC 12:  Amatole - Public Safety</v>
          </cell>
          <cell r="R2280">
            <v>0</v>
          </cell>
          <cell r="V2280" t="str">
            <v>DM EC: AMATOLE - PUBLIC SAFETY</v>
          </cell>
        </row>
        <row r="2281">
          <cell r="Q2281" t="str">
            <v>Non-exchange Revenue:  Transfers and Subsidies - Capital:  Monetary Allocations - District Municipalities:  Eastern Cape - DC 12:  Amatole - Road Transport</v>
          </cell>
          <cell r="R2281">
            <v>0</v>
          </cell>
          <cell r="V2281" t="str">
            <v>DM EC: AMATOLE - ROAD TRANSPORT</v>
          </cell>
        </row>
        <row r="2282">
          <cell r="Q2282" t="str">
            <v>Non-exchange Revenue:  Transfers and Subsidies - Capital:  Monetary Allocations - District Municipalities:  Eastern Cape - DC 12:  Amatole - Sport and Recreation</v>
          </cell>
          <cell r="R2282">
            <v>0</v>
          </cell>
          <cell r="V2282" t="str">
            <v>DM EC: AMATOLE - SPORT &amp; RECREATION</v>
          </cell>
        </row>
        <row r="2283">
          <cell r="Q2283" t="str">
            <v>Non-exchange Revenue:  Transfers and Subsidies - Capital:  Monetary Allocations - District Municipalities:  Eastern Cape - DC 12:  Amatole - Waste Water Management</v>
          </cell>
          <cell r="R2283">
            <v>0</v>
          </cell>
          <cell r="V2283" t="str">
            <v>DM EC: AMATOLE - WASTE WATER MAN</v>
          </cell>
        </row>
        <row r="2284">
          <cell r="Q2284" t="str">
            <v>Non-exchange Revenue:  Transfers and Subsidies - Capital:  Monetary Allocations - District Municipalities:  Eastern Cape - DC 12:  Amatole - Water</v>
          </cell>
          <cell r="R2284">
            <v>0</v>
          </cell>
          <cell r="V2284" t="str">
            <v>DM EC: AMATOLE - WATER</v>
          </cell>
        </row>
        <row r="2285">
          <cell r="Q2285" t="str">
            <v xml:space="preserve">Non-exchange Revenue:  Transfers and Subsidies - Capital:  Monetary Allocations - District Municipalities:  Eastern Cape - DC 13:  Chris Hani </v>
          </cell>
          <cell r="R2285">
            <v>0</v>
          </cell>
          <cell r="V2285" t="str">
            <v>DM EC: CHRIS HANI</v>
          </cell>
        </row>
        <row r="2286">
          <cell r="Q2286" t="str">
            <v>Non-exchange Revenue:  Transfers and Subsidies - Capital:  Monetary Allocations - District Municipalities:  Eastern Cape - DC 13:  Chris Hani - Community and Social Services</v>
          </cell>
          <cell r="R2286">
            <v>0</v>
          </cell>
          <cell r="V2286" t="str">
            <v>DM EC: CHRIS HANI - COMM &amp; SOC SERV</v>
          </cell>
        </row>
        <row r="2287">
          <cell r="Q2287" t="str">
            <v>Non-exchange Revenue:  Transfers and Subsidies - Capital:  Monetary Allocations - District Municipalities:  Eastern Cape - DC 13:  Chris Hani - Environmental Protection</v>
          </cell>
          <cell r="R2287">
            <v>0</v>
          </cell>
          <cell r="V2287" t="str">
            <v>DM EC: CHRIS HANI - ENVIRON PROTECTION</v>
          </cell>
        </row>
        <row r="2288">
          <cell r="Q2288" t="str">
            <v>Non-exchange Revenue:  Transfers and Subsidies - Capital:  Monetary Allocations - District Municipalities:  Eastern Cape - DC 13:  Chris Hani - Executive and Council</v>
          </cell>
          <cell r="R2288">
            <v>0</v>
          </cell>
          <cell r="V2288" t="str">
            <v>DM EC: CHRIS HANI - EXECUTIVE &amp; COUNCIL</v>
          </cell>
        </row>
        <row r="2289">
          <cell r="Q2289" t="str">
            <v>Non-exchange Revenue:  Transfers and Subsidies - Capital:  Monetary Allocations - District Municipalities:  Eastern Cape - DC 13:  Chris Hani - Finance and Admin</v>
          </cell>
          <cell r="R2289">
            <v>0</v>
          </cell>
          <cell r="V2289" t="str">
            <v>DM EC: CHRIS HANI - FINANCE &amp; ADMIN</v>
          </cell>
        </row>
        <row r="2290">
          <cell r="Q2290" t="str">
            <v>Non-exchange Revenue:  Transfers and Subsidies - Capital:  Monetary Allocations - District Municipalities:  Eastern Cape - DC 13:  Chris Hani - Health</v>
          </cell>
          <cell r="R2290">
            <v>0</v>
          </cell>
          <cell r="V2290" t="str">
            <v>DM EC: CHRIS HANI - HEALTH</v>
          </cell>
        </row>
        <row r="2291">
          <cell r="Q2291" t="str">
            <v>Non-exchange Revenue:  Transfers and Subsidies - Capital:  Monetary Allocations - District Municipalities:  Eastern Cape - DC 13:  Chris Hani - Housing</v>
          </cell>
          <cell r="R2291">
            <v>0</v>
          </cell>
          <cell r="V2291" t="str">
            <v>DM EC: CHRIS HANI - HOUSING</v>
          </cell>
        </row>
        <row r="2292">
          <cell r="Q2292" t="str">
            <v>Non-exchange Revenue:  Transfers and Subsidies - Capital:  Monetary Allocations - District Municipalities:  Eastern Cape - DC 13:  Chris Hani - Planning and Development</v>
          </cell>
          <cell r="R2292">
            <v>0</v>
          </cell>
          <cell r="V2292" t="str">
            <v>DM EC: CHRIS HANI - PLANNING &amp; DEVEL</v>
          </cell>
        </row>
        <row r="2293">
          <cell r="Q2293" t="str">
            <v>Non-exchange Revenue:  Transfers and Subsidies - Capital:  Monetary Allocations - District Municipalities:  Eastern Cape - DC 13:  Chris Hani - Public Safety</v>
          </cell>
          <cell r="R2293">
            <v>0</v>
          </cell>
          <cell r="V2293" t="str">
            <v>DM EC: CHRIS HANI - PUBLIC SAFETY</v>
          </cell>
        </row>
        <row r="2294">
          <cell r="Q2294" t="str">
            <v>Non-exchange Revenue:  Transfers and Subsidies - Capital:  Monetary Allocations - District Municipalities:  Eastern Cape - DC 13:  Chris Hani - Road Transport</v>
          </cell>
          <cell r="R2294">
            <v>0</v>
          </cell>
          <cell r="V2294" t="str">
            <v>DM EC: CHRIS HANI - ROAD TRANSPORT</v>
          </cell>
        </row>
        <row r="2295">
          <cell r="Q2295" t="str">
            <v>Non-exchange Revenue:  Transfers and Subsidies - Capital:  Monetary Allocations - District Municipalities:  Eastern Cape - DC 13:  Chris Hani - Sport and Recreation</v>
          </cell>
          <cell r="R2295">
            <v>0</v>
          </cell>
          <cell r="V2295" t="str">
            <v>DM EC: CHRIS HANI - SPORT &amp; RECREATION</v>
          </cell>
        </row>
        <row r="2296">
          <cell r="Q2296" t="str">
            <v>Non-exchange Revenue:  Transfers and Subsidies - Capital:  Monetary Allocations - District Municipalities:  Eastern Cape - DC 13:  Chris Hani - Waste Water Management</v>
          </cell>
          <cell r="R2296">
            <v>0</v>
          </cell>
          <cell r="V2296" t="str">
            <v>DM EC: CHRIS HANI - WASTE WATER MAN</v>
          </cell>
        </row>
        <row r="2297">
          <cell r="Q2297" t="str">
            <v>Non-exchange Revenue:  Transfers and Subsidies - Capital:  Monetary Allocations - District Municipalities:  Eastern Cape - DC 13:  Chris Hani - Water</v>
          </cell>
          <cell r="R2297">
            <v>0</v>
          </cell>
          <cell r="V2297" t="str">
            <v>DM EC: CHRIS HANI - WATER</v>
          </cell>
        </row>
        <row r="2298">
          <cell r="Q2298" t="str">
            <v>Non-exchange Revenue:  Transfers and Subsidies - Capital:  Monetary Allocations - District Municipalities:  Eastern Cape - DC 14:  Ukhahlamba</v>
          </cell>
          <cell r="R2298">
            <v>0</v>
          </cell>
          <cell r="V2298" t="str">
            <v>DM EC: UKHAHLAMBA</v>
          </cell>
        </row>
        <row r="2299">
          <cell r="Q2299" t="str">
            <v>Non-exchange Revenue:  Transfers and Subsidies - Capital:  Monetary Allocations - District Municipalities:  Eastern Cape - DC 14:  Ukhahlamba - Community and Social Services</v>
          </cell>
          <cell r="R2299">
            <v>0</v>
          </cell>
          <cell r="V2299" t="str">
            <v>DM EC: UKHAHLAMBA - COMM &amp; SOC SERV</v>
          </cell>
        </row>
        <row r="2300">
          <cell r="Q2300" t="str">
            <v>Non-exchange Revenue:  Transfers and Subsidies - Capital:  Monetary Allocations - District Municipalities:  Eastern Cape - DC 14:  Ukhahlamba - Environmental Protection</v>
          </cell>
          <cell r="R2300">
            <v>0</v>
          </cell>
          <cell r="V2300" t="str">
            <v>DM EC: UKHAHLAMBA - ENVIRON PROTECTION</v>
          </cell>
        </row>
        <row r="2301">
          <cell r="Q2301" t="str">
            <v>Non-exchange Revenue:  Transfers and Subsidies - Capital:  Monetary Allocations - District Municipalities:  Eastern Cape - DC 14:  Ukhahlamba - Executive and Council</v>
          </cell>
          <cell r="R2301">
            <v>0</v>
          </cell>
          <cell r="V2301" t="str">
            <v>DM EC: UKHAHLAMBA - EXECUTIVE &amp; COUNCIL</v>
          </cell>
        </row>
        <row r="2302">
          <cell r="Q2302" t="str">
            <v>Non-exchange Revenue:  Transfers and Subsidies - Capital:  Monetary Allocations - District Municipalities:  Eastern Cape - DC 14:  Ukhahlamba - Finance and Admin</v>
          </cell>
          <cell r="R2302">
            <v>0</v>
          </cell>
          <cell r="V2302" t="str">
            <v>DM EC: UKHAHLAMBA - FINANCE &amp; ADMIN</v>
          </cell>
        </row>
        <row r="2303">
          <cell r="Q2303" t="str">
            <v>Non-exchange Revenue:  Transfers and Subsidies - Capital:  Monetary Allocations - District Municipalities:  Eastern Cape - DC 14:  Ukhahlamba - Health</v>
          </cell>
          <cell r="R2303">
            <v>0</v>
          </cell>
          <cell r="V2303" t="str">
            <v>DM EC: UKHAHLAMBA - HEALTH</v>
          </cell>
        </row>
        <row r="2304">
          <cell r="Q2304" t="str">
            <v>Non-exchange Revenue:  Transfers and Subsidies - Capital:  Monetary Allocations - District Municipalities:  Eastern Cape - DC 14:  Ukhahlamba - Housing</v>
          </cell>
          <cell r="R2304">
            <v>0</v>
          </cell>
          <cell r="V2304" t="str">
            <v>DM EC: UKHAHLAMBA - HOUSING</v>
          </cell>
        </row>
        <row r="2305">
          <cell r="Q2305" t="str">
            <v>Non-exchange Revenue:  Transfers and Subsidies - Capital:  Monetary Allocations - District Municipalities:  Eastern Cape - DC 14:  Ukhahlamba - Planning and Development</v>
          </cell>
          <cell r="R2305">
            <v>0</v>
          </cell>
          <cell r="V2305" t="str">
            <v>DM EC: UKHAHLAMBA - PLANNING &amp; DEVEL</v>
          </cell>
        </row>
        <row r="2306">
          <cell r="Q2306" t="str">
            <v>Non-exchange Revenue:  Transfers and Subsidies - Capital:  Monetary Allocations - District Municipalities:  Eastern Cape - DC 14:  Ukhahlamba - Public Safety</v>
          </cell>
          <cell r="R2306">
            <v>0</v>
          </cell>
          <cell r="V2306" t="str">
            <v>DM EC: UKHAHLAMBA - PUBLIC SAFETY</v>
          </cell>
        </row>
        <row r="2307">
          <cell r="Q2307" t="str">
            <v>Non-exchange Revenue:  Transfers and Subsidies - Capital:  Monetary Allocations - District Municipalities:  Eastern Cape - DC 14:  Ukhahlamba - Road Transport</v>
          </cell>
          <cell r="R2307">
            <v>0</v>
          </cell>
          <cell r="V2307" t="str">
            <v>DM EC: UKHAHLAMBA - ROAD TRANSPORT</v>
          </cell>
        </row>
        <row r="2308">
          <cell r="Q2308" t="str">
            <v>Non-exchange Revenue:  Transfers and Subsidies - Capital:  Monetary Allocations - District Municipalities:  Eastern Cape - DC 14:  Ukhahlamba - Sport and Recreation</v>
          </cell>
          <cell r="R2308">
            <v>0</v>
          </cell>
          <cell r="V2308" t="str">
            <v>DM EC: UKHAHLAMBA - SPORT &amp; RECREATION</v>
          </cell>
        </row>
        <row r="2309">
          <cell r="Q2309" t="str">
            <v>Non-exchange Revenue:  Transfers and Subsidies - Capital:  Monetary Allocations - District Municipalities:  Eastern Cape - DC 14:  Ukhahlamba - Waste Water Management</v>
          </cell>
          <cell r="R2309">
            <v>0</v>
          </cell>
          <cell r="V2309" t="str">
            <v>DM EC: UKHAHLAMBA - WASTE WATER MAN</v>
          </cell>
        </row>
        <row r="2310">
          <cell r="Q2310" t="str">
            <v>Non-exchange Revenue:  Transfers and Subsidies - Capital:  Monetary Allocations - District Municipalities:  Eastern Cape - DC 14:  Ukhahlamba - Water</v>
          </cell>
          <cell r="R2310">
            <v>0</v>
          </cell>
          <cell r="V2310" t="str">
            <v>DM EC: UKHAHLAMBA - WATER</v>
          </cell>
        </row>
        <row r="2311">
          <cell r="Q2311" t="str">
            <v>Non-exchange Revenue:  Transfers and Subsidies - Capital:  Monetary Allocations - District Municipalities:  Eastern Cape - DC 15:  OR Tambo</v>
          </cell>
          <cell r="R2311">
            <v>0</v>
          </cell>
          <cell r="V2311" t="str">
            <v>DM EC: OR TAMBO</v>
          </cell>
        </row>
        <row r="2312">
          <cell r="Q2312" t="str">
            <v>Non-exchange Revenue:  Transfers and Subsidies - Capital:  Monetary Allocations - District Municipalities:  Eastern Cape - DC 15:  OR Tambo - Community and Social Services</v>
          </cell>
          <cell r="R2312">
            <v>0</v>
          </cell>
          <cell r="V2312" t="str">
            <v>DM EC: OR TAMBO - COMM &amp; SOC SERV</v>
          </cell>
        </row>
        <row r="2313">
          <cell r="Q2313" t="str">
            <v>Non-exchange Revenue:  Transfers and Subsidies - Capital:  Monetary Allocations - District Municipalities:  Eastern Cape - DC 15:  OR Tambo - Environmental Protection</v>
          </cell>
          <cell r="R2313">
            <v>0</v>
          </cell>
          <cell r="V2313" t="str">
            <v>DM EC: OR TAMBO - ENVIRON PROTECTION</v>
          </cell>
        </row>
        <row r="2314">
          <cell r="Q2314" t="str">
            <v>Non-exchange Revenue:  Transfers and Subsidies - Capital:  Monetary Allocations - District Municipalities:  Eastern Cape - DC 15:  OR Tambo - Executive and Council</v>
          </cell>
          <cell r="R2314">
            <v>0</v>
          </cell>
          <cell r="V2314" t="str">
            <v>DM EC: OR TAMBO - EXECUTIVE &amp; COUNCIL</v>
          </cell>
        </row>
        <row r="2315">
          <cell r="Q2315" t="str">
            <v>Non-exchange Revenue:  Transfers and Subsidies - Capital:  Monetary Allocations - District Municipalities:  Eastern Cape - DC 15:  OR Tambo - Finance and Admin</v>
          </cell>
          <cell r="R2315">
            <v>0</v>
          </cell>
          <cell r="V2315" t="str">
            <v>DM EC: OR TAMBO - FINANCE &amp; ADMIN</v>
          </cell>
        </row>
        <row r="2316">
          <cell r="Q2316" t="str">
            <v>Non-exchange Revenue:  Transfers and Subsidies - Capital:  Monetary Allocations - District Municipalities:  Eastern Cape - DC 15:  OR Tambo - Health</v>
          </cell>
          <cell r="R2316">
            <v>0</v>
          </cell>
          <cell r="V2316" t="str">
            <v>DM EC: OR TAMBO - HEALTH</v>
          </cell>
        </row>
        <row r="2317">
          <cell r="Q2317" t="str">
            <v>Non-exchange Revenue:  Transfers and Subsidies - Capital:  Monetary Allocations - District Municipalities:  Eastern Cape - DC 15:  OR Tambo - Housing</v>
          </cell>
          <cell r="R2317">
            <v>0</v>
          </cell>
          <cell r="V2317" t="str">
            <v>DM EC: OR TAMBO - HOUSING</v>
          </cell>
        </row>
        <row r="2318">
          <cell r="Q2318" t="str">
            <v>Non-exchange Revenue:  Transfers and Subsidies - Capital:  Monetary Allocations - District Municipalities:  Eastern Cape - DC 15:  OR Tambo - Planning and Development</v>
          </cell>
          <cell r="R2318">
            <v>0</v>
          </cell>
          <cell r="V2318" t="str">
            <v>DM EC: OR TAMBO - PLANNING &amp; DEVEL</v>
          </cell>
        </row>
        <row r="2319">
          <cell r="Q2319" t="str">
            <v>Non-exchange Revenue:  Transfers and Subsidies - Capital:  Monetary Allocations - District Municipalities:  Eastern Cape - DC 15:  OR Tambo - Public Safety</v>
          </cell>
          <cell r="R2319">
            <v>0</v>
          </cell>
          <cell r="V2319" t="str">
            <v>DM EC: OR TAMBO - PUBLIC SAFETY</v>
          </cell>
        </row>
        <row r="2320">
          <cell r="Q2320" t="str">
            <v>Non-exchange Revenue:  Transfers and Subsidies - Capital:  Monetary Allocations - District Municipalities:  Eastern Cape - DC 15:  OR Tambo - Road Transport</v>
          </cell>
          <cell r="R2320">
            <v>0</v>
          </cell>
          <cell r="V2320" t="str">
            <v>DM EC: OR TAMBO - ROAD TRANSPORT</v>
          </cell>
        </row>
        <row r="2321">
          <cell r="Q2321" t="str">
            <v>Non-exchange Revenue:  Transfers and Subsidies - Capital:  Monetary Allocations - District Municipalities:  Eastern Cape - DC 15:  OR Tambo - Sport and Recreation</v>
          </cell>
          <cell r="R2321">
            <v>0</v>
          </cell>
          <cell r="V2321" t="str">
            <v>DM EC: OR TAMBO - SPORT &amp; RECREATION</v>
          </cell>
        </row>
        <row r="2322">
          <cell r="Q2322" t="str">
            <v>Non-exchange Revenue:  Transfers and Subsidies - Capital:  Monetary Allocations - District Municipalities:  Eastern Cape - DC 15:  OR Tambo - Waste Water Management</v>
          </cell>
          <cell r="R2322">
            <v>0</v>
          </cell>
          <cell r="V2322" t="str">
            <v>DM EC: OR TAMBO - WASTE WATER MAN</v>
          </cell>
        </row>
        <row r="2323">
          <cell r="Q2323" t="str">
            <v>Non-exchange Revenue:  Transfers and Subsidies - Capital:  Monetary Allocations - District Municipalities:  Eastern Cape - DC 15:  OR Tambo - Water</v>
          </cell>
          <cell r="R2323">
            <v>0</v>
          </cell>
          <cell r="V2323" t="str">
            <v>DM EC: OR TAMBO - WATER</v>
          </cell>
        </row>
        <row r="2324">
          <cell r="Q2324" t="str">
            <v>Non-exchange Revenue:  Transfers and Subsidies - Capital:  Monetary Allocations - District Municipalities:  Eastern Cape - DC 44:  Alfred Nzo</v>
          </cell>
          <cell r="R2324">
            <v>0</v>
          </cell>
          <cell r="V2324" t="str">
            <v>DM EC: ALFRED NZO</v>
          </cell>
        </row>
        <row r="2325">
          <cell r="Q2325" t="str">
            <v>Non-exchange Revenue:  Transfers and Subsidies - Capital:  Monetary Allocations - District Municipalities:  Eastern Cape - DC 44:  Alfred Nzo - Community and Social Services</v>
          </cell>
          <cell r="R2325">
            <v>0</v>
          </cell>
          <cell r="V2325" t="str">
            <v>DM EC: ALFRED NZO - COMM &amp; SOC SERV</v>
          </cell>
        </row>
        <row r="2326">
          <cell r="Q2326" t="str">
            <v>Non-exchange Revenue:  Transfers and Subsidies - Capital:  Monetary Allocations - District Municipalities:  Eastern Cape - DC 44:  Alfred Nzo - Environmental Protection</v>
          </cell>
          <cell r="R2326">
            <v>0</v>
          </cell>
          <cell r="V2326" t="str">
            <v>DM EC: ALFRED NZO - ENVIRON PROTECTION</v>
          </cell>
        </row>
        <row r="2327">
          <cell r="Q2327" t="str">
            <v>Non-exchange Revenue:  Transfers and Subsidies - Capital:  Monetary Allocations - District Municipalities:  Eastern Cape - DC 44:  Alfred Nzo - Executive and Council</v>
          </cell>
          <cell r="R2327">
            <v>0</v>
          </cell>
          <cell r="V2327" t="str">
            <v>DM EC: ALFRED NZO - EXECUTIVE &amp; COUNCIL</v>
          </cell>
        </row>
        <row r="2328">
          <cell r="Q2328" t="str">
            <v>Non-exchange Revenue:  Transfers and Subsidies - Capital:  Monetary Allocations - District Municipalities:  Eastern Cape - DC 44:  Alfred Nzo - Finance and Admin</v>
          </cell>
          <cell r="R2328">
            <v>0</v>
          </cell>
          <cell r="V2328" t="str">
            <v>DM EC: ALFRED NZO - FINANCE &amp; ADMIN</v>
          </cell>
        </row>
        <row r="2329">
          <cell r="Q2329" t="str">
            <v>Non-exchange Revenue:  Transfers and Subsidies - Capital:  Monetary Allocations - District Municipalities:  Eastern Cape - DC 44:  Alfred Nzo - Health</v>
          </cell>
          <cell r="R2329">
            <v>0</v>
          </cell>
          <cell r="V2329" t="str">
            <v>DM EC: ALFRED NZO - HEALTH</v>
          </cell>
        </row>
        <row r="2330">
          <cell r="Q2330" t="str">
            <v>Non-exchange Revenue:  Transfers and Subsidies - Capital:  Monetary Allocations - District Municipalities:  Eastern Cape - DC 44:  Alfred Nzo - Housing</v>
          </cell>
          <cell r="R2330">
            <v>0</v>
          </cell>
          <cell r="V2330" t="str">
            <v>DM EC: ALFRED NZO - HOUSING</v>
          </cell>
        </row>
        <row r="2331">
          <cell r="Q2331" t="str">
            <v>Non-exchange Revenue:  Transfers and Subsidies - Capital:  Monetary Allocations - District Municipalities:  Eastern Cape - DC 44:  Alfred Nzo - Planning and Development</v>
          </cell>
          <cell r="R2331">
            <v>0</v>
          </cell>
          <cell r="V2331" t="str">
            <v>DM EC: ALFRED NZO - PLANNING &amp; DEVEL</v>
          </cell>
        </row>
        <row r="2332">
          <cell r="Q2332" t="str">
            <v>Non-exchange Revenue:  Transfers and Subsidies - Capital:  Monetary Allocations - District Municipalities:  Eastern Cape - DC 44:  Alfred Nzo - Public Safety</v>
          </cell>
          <cell r="R2332">
            <v>0</v>
          </cell>
          <cell r="V2332" t="str">
            <v>DM EC: ALFRED NZO - PUBLIC SAFETY</v>
          </cell>
        </row>
        <row r="2333">
          <cell r="Q2333" t="str">
            <v>Non-exchange Revenue:  Transfers and Subsidies - Capital:  Monetary Allocations - District Municipalities:  Eastern Cape - DC 44:  Alfred Nzo - Road Transport</v>
          </cell>
          <cell r="R2333">
            <v>0</v>
          </cell>
          <cell r="V2333" t="str">
            <v>DM EC: ALFRED NZO - ROAD TRANSPORT</v>
          </cell>
        </row>
        <row r="2334">
          <cell r="Q2334" t="str">
            <v>Non-exchange Revenue:  Transfers and Subsidies - Capital:  Monetary Allocations - District Municipalities:  Eastern Cape - DC 44:  Alfred Nzo - Sport and Recreation</v>
          </cell>
          <cell r="R2334">
            <v>0</v>
          </cell>
          <cell r="V2334" t="str">
            <v>DM EC: ALFRED NZO - SPORT &amp; RECREATION</v>
          </cell>
        </row>
        <row r="2335">
          <cell r="Q2335" t="str">
            <v>Non-exchange Revenue:  Transfers and Subsidies - Capital:  Monetary Allocations - District Municipalities:  Eastern Cape - DC 44:  Alfred Nzo - Waste Water Management</v>
          </cell>
          <cell r="R2335">
            <v>0</v>
          </cell>
          <cell r="V2335" t="str">
            <v>DM EC: ALFRED NZO - WASTE WATER MAN</v>
          </cell>
        </row>
        <row r="2336">
          <cell r="Q2336" t="str">
            <v>Non-exchange Revenue:  Transfers and Subsidies - Capital:  Monetary Allocations - District Municipalities:  Eastern Cape - DC 44:  Alfred Nzo - Water</v>
          </cell>
          <cell r="R2336">
            <v>0</v>
          </cell>
          <cell r="V2336" t="str">
            <v>DM EC: ALFRED NZO - WATER</v>
          </cell>
        </row>
        <row r="2337">
          <cell r="Q2337" t="str">
            <v>Non-exchange Revenue:  Transfers and Subsidies - Capital:  Monetary Allocations - District Municipalities:  Free State</v>
          </cell>
          <cell r="R2337">
            <v>0</v>
          </cell>
          <cell r="V2337" t="str">
            <v>T&amp;S CAP: ALL MONETARY DM FREE STATE</v>
          </cell>
        </row>
        <row r="2338">
          <cell r="Q2338" t="str">
            <v>Non-exchange Revenue:  Transfers and Subsidies - Capital:  Monetary Allocations - District Municipalities:  Free State - DC 16:  Xhariep</v>
          </cell>
          <cell r="R2338">
            <v>0</v>
          </cell>
          <cell r="V2338" t="str">
            <v>DM FS: XHARIEP</v>
          </cell>
        </row>
        <row r="2339">
          <cell r="Q2339" t="str">
            <v>Non-exchange Revenue:  Transfers and Subsidies - Capital:  Monetary Allocations - District Municipalities:  Free State - DC 16:  Xhariep - Community and Social Services</v>
          </cell>
          <cell r="R2339">
            <v>0</v>
          </cell>
          <cell r="V2339" t="str">
            <v>DM FS: XHARIEP - COMM &amp; SOC SERV</v>
          </cell>
        </row>
        <row r="2340">
          <cell r="Q2340" t="str">
            <v>Non-exchange Revenue:  Transfers and Subsidies - Capital:  Monetary Allocations - District Municipalities:  Free State - DC 16:  Xhariep - Environmental Protection</v>
          </cell>
          <cell r="R2340">
            <v>0</v>
          </cell>
          <cell r="V2340" t="str">
            <v>DM FS: XHARIEP - ENVIRON PROTECTION</v>
          </cell>
        </row>
        <row r="2341">
          <cell r="Q2341" t="str">
            <v>Non-exchange Revenue:  Transfers and Subsidies - Capital:  Monetary Allocations - District Municipalities:  Free State - DC 16:  Xhariep - Executive and Council</v>
          </cell>
          <cell r="R2341">
            <v>0</v>
          </cell>
          <cell r="V2341" t="str">
            <v>DM FS: XHARIEP - EXECUTIVE &amp; COUNCIL</v>
          </cell>
        </row>
        <row r="2342">
          <cell r="Q2342" t="str">
            <v>Non-exchange Revenue:  Transfers and Subsidies - Capital:  Monetary Allocations - District Municipalities:  Free State - DC 16:  Xhariep - Finance and Admin</v>
          </cell>
          <cell r="R2342">
            <v>0</v>
          </cell>
          <cell r="V2342" t="str">
            <v>DM FS: XHARIEP - FINANCE &amp; ADMIN</v>
          </cell>
        </row>
        <row r="2343">
          <cell r="Q2343" t="str">
            <v>Non-exchange Revenue:  Transfers and Subsidies - Capital:  Monetary Allocations - District Municipalities:  Free State - DC 16:  Xhariep - Health</v>
          </cell>
          <cell r="R2343">
            <v>0</v>
          </cell>
          <cell r="V2343" t="str">
            <v>DM FS: XHARIEP - HEALTH</v>
          </cell>
        </row>
        <row r="2344">
          <cell r="Q2344" t="str">
            <v>Non-exchange Revenue:  Transfers and Subsidies - Capital:  Monetary Allocations - District Municipalities:  Free State - DC 16:  Xhariep - Housing</v>
          </cell>
          <cell r="R2344">
            <v>0</v>
          </cell>
          <cell r="V2344" t="str">
            <v>DM FS: XHARIEP - HOUSING</v>
          </cell>
        </row>
        <row r="2345">
          <cell r="Q2345" t="str">
            <v>Non-exchange Revenue:  Transfers and Subsidies - Capital:  Monetary Allocations - District Municipalities:  Free State - DC 16:  Xhariep - Planning and Development</v>
          </cell>
          <cell r="R2345">
            <v>0</v>
          </cell>
          <cell r="V2345" t="str">
            <v>DM FS: XHARIEP - PLANNING &amp; DEVEL</v>
          </cell>
        </row>
        <row r="2346">
          <cell r="Q2346" t="str">
            <v>Non-exchange Revenue:  Transfers and Subsidies - Capital:  Monetary Allocations - District Municipalities:  Free State - DC 16:  Xhariep - Public Safety</v>
          </cell>
          <cell r="R2346">
            <v>0</v>
          </cell>
          <cell r="V2346" t="str">
            <v>DM FS: XHARIEP - PUBLIC SAFETY</v>
          </cell>
        </row>
        <row r="2347">
          <cell r="Q2347" t="str">
            <v>Non-exchange Revenue:  Transfers and Subsidies - Capital:  Monetary Allocations - District Municipalities:  Free State - DC 16:  Xhariep - Road Transport</v>
          </cell>
          <cell r="R2347">
            <v>0</v>
          </cell>
          <cell r="V2347" t="str">
            <v>DM FS: XHARIEP - ROAD TRANSPORT</v>
          </cell>
        </row>
        <row r="2348">
          <cell r="Q2348" t="str">
            <v>Non-exchange Revenue:  Transfers and Subsidies - Capital:  Monetary Allocations - District Municipalities:  Free State - DC 16:  Xhariep - Sport and Recreation</v>
          </cell>
          <cell r="R2348">
            <v>0</v>
          </cell>
          <cell r="V2348" t="str">
            <v>DM FS: XHARIEP - SPORT &amp; RECREATION</v>
          </cell>
        </row>
        <row r="2349">
          <cell r="Q2349" t="str">
            <v>Non-exchange Revenue:  Transfers and Subsidies - Capital:  Monetary Allocations - District Municipalities:  Free State - DC 16:  Xhariep - Waste Water Management</v>
          </cell>
          <cell r="R2349">
            <v>0</v>
          </cell>
          <cell r="V2349" t="str">
            <v>DM FS: XHARIEP - WASTE WATER MAN</v>
          </cell>
        </row>
        <row r="2350">
          <cell r="Q2350" t="str">
            <v>Non-exchange Revenue:  Transfers and Subsidies - Capital:  Monetary Allocations - District Municipalities:  Free State - DC 16:  Xhariep - Water</v>
          </cell>
          <cell r="R2350">
            <v>0</v>
          </cell>
          <cell r="V2350" t="str">
            <v>DM FS: XHARIEP - WATER</v>
          </cell>
        </row>
        <row r="2351">
          <cell r="Q2351" t="str">
            <v>Non-exchange Revenue:  Transfers and Subsidies - Capital:  Monetary Allocations - District Municipalities:  Free State - DC 17:  Motheo</v>
          </cell>
          <cell r="R2351">
            <v>0</v>
          </cell>
          <cell r="V2351" t="str">
            <v>DM FS: MOTHEO</v>
          </cell>
        </row>
        <row r="2352">
          <cell r="Q2352" t="str">
            <v>Non-exchange Revenue:  Transfers and Subsidies - Capital:  Monetary Allocations - District Municipalities:  Free State - DC 17:  Motheo - Community and Social Services</v>
          </cell>
          <cell r="R2352">
            <v>0</v>
          </cell>
          <cell r="V2352" t="str">
            <v>DM FS: MOTHEO - COMM &amp; SOC SERV</v>
          </cell>
        </row>
        <row r="2353">
          <cell r="Q2353" t="str">
            <v>Non-exchange Revenue:  Transfers and Subsidies - Capital:  Monetary Allocations - District Municipalities:  Free State - DC 17:  Motheo - Environmental Protection</v>
          </cell>
          <cell r="R2353">
            <v>0</v>
          </cell>
          <cell r="V2353" t="str">
            <v>DM FS: MOTHEO - ENVIRON PROTECTION</v>
          </cell>
        </row>
        <row r="2354">
          <cell r="Q2354" t="str">
            <v>Non-exchange Revenue:  Transfers and Subsidies - Capital:  Monetary Allocations - District Municipalities:  Free State - DC 17:  Motheo - Executive and Council</v>
          </cell>
          <cell r="R2354">
            <v>0</v>
          </cell>
          <cell r="V2354" t="str">
            <v>DM FS: MOTHEO - EXECUTIVE &amp; COUNCIL</v>
          </cell>
        </row>
        <row r="2355">
          <cell r="Q2355" t="str">
            <v>Non-exchange Revenue:  Transfers and Subsidies - Capital:  Monetary Allocations - District Municipalities:  Free State - DC 17:  Motheo - Finance and Admin</v>
          </cell>
          <cell r="R2355">
            <v>0</v>
          </cell>
          <cell r="V2355" t="str">
            <v>DM FS: MOTHEO - FINANCE &amp; ADMIN</v>
          </cell>
        </row>
        <row r="2356">
          <cell r="Q2356" t="str">
            <v>Non-exchange Revenue:  Transfers and Subsidies - Capital:  Monetary Allocations - District Municipalities:  Free State - DC 17:  Motheo - Health</v>
          </cell>
          <cell r="R2356">
            <v>0</v>
          </cell>
          <cell r="V2356" t="str">
            <v>DM FS: MOTHEO - HEALTH</v>
          </cell>
        </row>
        <row r="2357">
          <cell r="Q2357" t="str">
            <v>Non-exchange Revenue:  Transfers and Subsidies - Capital:  Monetary Allocations - District Municipalities:  Free State - DC 17:  Motheo - Housing</v>
          </cell>
          <cell r="R2357">
            <v>0</v>
          </cell>
          <cell r="V2357" t="str">
            <v>DM FS: MOTHEO - HOUSING</v>
          </cell>
        </row>
        <row r="2358">
          <cell r="Q2358" t="str">
            <v>Non-exchange Revenue:  Transfers and Subsidies - Capital:  Monetary Allocations - District Municipalities:  Free State - DC 17:  Motheo - Planning and Development</v>
          </cell>
          <cell r="R2358">
            <v>0</v>
          </cell>
          <cell r="V2358" t="str">
            <v>DM FS: MOTHEO - PLANNING &amp; DEVEL</v>
          </cell>
        </row>
        <row r="2359">
          <cell r="Q2359" t="str">
            <v>Non-exchange Revenue:  Transfers and Subsidies - Capital:  Monetary Allocations - District Municipalities:  Free State - DC 17:  Motheo - Public Safety</v>
          </cell>
          <cell r="R2359">
            <v>0</v>
          </cell>
          <cell r="V2359" t="str">
            <v>DM FS: MOTHEO - PUBLIC SAFETY</v>
          </cell>
        </row>
        <row r="2360">
          <cell r="Q2360" t="str">
            <v>Non-exchange Revenue:  Transfers and Subsidies - Capital:  Monetary Allocations - District Municipalities:  Free State - DC 17:  Motheo - Road Transport</v>
          </cell>
          <cell r="R2360">
            <v>0</v>
          </cell>
          <cell r="V2360" t="str">
            <v>DM FS: MOTHEO - ROAD TRANSPORT</v>
          </cell>
        </row>
        <row r="2361">
          <cell r="Q2361" t="str">
            <v>Non-exchange Revenue:  Transfers and Subsidies - Capital:  Monetary Allocations - District Municipalities:  Free State - DC 17:  Motheo - Sport and Recreation</v>
          </cell>
          <cell r="R2361">
            <v>0</v>
          </cell>
          <cell r="V2361" t="str">
            <v>DM FS: MOTHEO - SPORT &amp; RECREATION</v>
          </cell>
        </row>
        <row r="2362">
          <cell r="Q2362" t="str">
            <v>Non-exchange Revenue:  Transfers and Subsidies - Capital:  Monetary Allocations - District Municipalities:  Free State - DC 17:  Motheo - Waste Water Management</v>
          </cell>
          <cell r="R2362">
            <v>0</v>
          </cell>
          <cell r="V2362" t="str">
            <v>DM FS: MOTHEO - WASTE WATER MAN</v>
          </cell>
        </row>
        <row r="2363">
          <cell r="Q2363" t="str">
            <v>Non-exchange Revenue:  Transfers and Subsidies - Capital:  Monetary Allocations - District Municipalities:  Free State - DC 17:  Motheo - Water</v>
          </cell>
          <cell r="R2363">
            <v>0</v>
          </cell>
          <cell r="V2363" t="str">
            <v>DM FS: MOTHEO - WATER</v>
          </cell>
        </row>
        <row r="2364">
          <cell r="Q2364" t="str">
            <v>Non-exchange Revenue:  Transfers and Subsidies - Capital:  Monetary Allocations - District Municipalities:  Free State - DC 18:  Lejweleputswa</v>
          </cell>
          <cell r="R2364">
            <v>0</v>
          </cell>
          <cell r="V2364" t="str">
            <v>DM FS: LEJWELEPUTSWA</v>
          </cell>
        </row>
        <row r="2365">
          <cell r="Q2365" t="str">
            <v>Non-exchange Revenue:  Transfers and Subsidies - Capital:  Monetary Allocations - District Municipalities:  Free State - DC 18:  Lejweleputswa - Community and Social Services</v>
          </cell>
          <cell r="R2365">
            <v>0</v>
          </cell>
          <cell r="V2365" t="str">
            <v>DM FS: LEJWELEPUTSWA - COMM &amp; SOC SERV</v>
          </cell>
        </row>
        <row r="2366">
          <cell r="Q2366" t="str">
            <v>Non-exchange Revenue:  Transfers and Subsidies - Capital:  Monetary Allocations - District Municipalities:  Free State - DC 18:  Lejweleputswa - Environmental Protection</v>
          </cell>
          <cell r="R2366">
            <v>0</v>
          </cell>
          <cell r="V2366" t="str">
            <v>DM FS: LEJWELEPUTSWA - ENVIRO PROTECTION</v>
          </cell>
        </row>
        <row r="2367">
          <cell r="Q2367" t="str">
            <v>Non-exchange Revenue:  Transfers and Subsidies - Capital:  Monetary Allocations - District Municipalities:  Free State - DC 18:  Lejweleputswa - Executive and Council</v>
          </cell>
          <cell r="R2367">
            <v>0</v>
          </cell>
          <cell r="V2367" t="str">
            <v>DM FS: LEJWELEPUTSWA - EXECUT &amp; COUNCIL</v>
          </cell>
        </row>
        <row r="2368">
          <cell r="Q2368" t="str">
            <v>Non-exchange Revenue:  Transfers and Subsidies - Capital:  Monetary Allocations - District Municipalities:  Free State - DC 18:  Lejweleputswa - Finance and Admin</v>
          </cell>
          <cell r="R2368">
            <v>0</v>
          </cell>
          <cell r="V2368" t="str">
            <v>DM FS: LEJWELEPUTSWA - FINANCE &amp; ADMIN</v>
          </cell>
        </row>
        <row r="2369">
          <cell r="Q2369" t="str">
            <v>Non-exchange Revenue:  Transfers and Subsidies - Capital:  Monetary Allocations - District Municipalities:  Free State - DC 18:  Lejweleputswa - Health</v>
          </cell>
          <cell r="R2369">
            <v>0</v>
          </cell>
          <cell r="V2369" t="str">
            <v>DM FS: LEJWELEPUTSWA - HEALTH</v>
          </cell>
        </row>
        <row r="2370">
          <cell r="Q2370" t="str">
            <v>Non-exchange Revenue:  Transfers and Subsidies - Capital:  Monetary Allocations - District Municipalities:  Free State - DC 18:  Lejweleputswa - Housing</v>
          </cell>
          <cell r="R2370">
            <v>0</v>
          </cell>
          <cell r="V2370" t="str">
            <v>DM FS: LEJWELEPUTSWA - HOUSING</v>
          </cell>
        </row>
        <row r="2371">
          <cell r="Q2371" t="str">
            <v>Non-exchange Revenue:  Transfers and Subsidies - Capital:  Monetary Allocations - District Municipalities:  Free State - DC 18:  Lejweleputswa - Planning and Development</v>
          </cell>
          <cell r="R2371">
            <v>0</v>
          </cell>
          <cell r="V2371" t="str">
            <v>DM FS: LEJWELEPUTSWA - PLANNING &amp; DEVEL</v>
          </cell>
        </row>
        <row r="2372">
          <cell r="Q2372" t="str">
            <v>Non-exchange Revenue:  Transfers and Subsidies - Capital:  Monetary Allocations - District Municipalities:  Free State - DC 18:  Lejweleputswa - Public Safety</v>
          </cell>
          <cell r="R2372">
            <v>0</v>
          </cell>
          <cell r="V2372" t="str">
            <v>DM FS: LEJWELEPUTSWA - PUBLIC SAFETY</v>
          </cell>
        </row>
        <row r="2373">
          <cell r="Q2373" t="str">
            <v>Non-exchange Revenue:  Transfers and Subsidies - Capital:  Monetary Allocations - District Municipalities:  Free State - DC 18:  Lejweleputswa - Road Transport</v>
          </cell>
          <cell r="R2373">
            <v>0</v>
          </cell>
          <cell r="V2373" t="str">
            <v>DM FS: LEJWELEPUTSWA - ROAD TRANSPORT</v>
          </cell>
        </row>
        <row r="2374">
          <cell r="Q2374" t="str">
            <v>Non-exchange Revenue:  Transfers and Subsidies - Capital:  Monetary Allocations - District Municipalities:  Free State - DC 18:  Lejweleputswa - Sport and Recreation</v>
          </cell>
          <cell r="R2374">
            <v>0</v>
          </cell>
          <cell r="V2374" t="str">
            <v>DM FS: LEJWELEPUTSWA - SPORT &amp; RECREAT</v>
          </cell>
        </row>
        <row r="2375">
          <cell r="Q2375" t="str">
            <v>Non-exchange Revenue:  Transfers and Subsidies - Capital:  Monetary Allocations - District Municipalities:  Free State - DC 18:  Lejweleputswa - Waste Water Management</v>
          </cell>
          <cell r="R2375">
            <v>0</v>
          </cell>
          <cell r="V2375" t="str">
            <v>DM FS: LEJWELEPUTSWA - WASTE WATER MAN</v>
          </cell>
        </row>
        <row r="2376">
          <cell r="Q2376" t="str">
            <v>Non-exchange Revenue:  Transfers and Subsidies - Capital:  Monetary Allocations - District Municipalities:  Free State - DC 18:  Lejweleputswa - Water</v>
          </cell>
          <cell r="R2376">
            <v>0</v>
          </cell>
          <cell r="V2376" t="str">
            <v>DM FS: LEJWELEPUTSWA - WATER</v>
          </cell>
        </row>
        <row r="2377">
          <cell r="Q2377" t="str">
            <v>Non-exchange Revenue:  Transfers and Subsidies - Capital:  Monetary Allocations - District Municipalities:  Free State - DC 19:  Thabo Mofutsanyane</v>
          </cell>
          <cell r="R2377">
            <v>0</v>
          </cell>
          <cell r="V2377" t="str">
            <v>DM FS: THABO MOFUTSANYANE</v>
          </cell>
        </row>
        <row r="2378">
          <cell r="Q2378" t="str">
            <v>Non-exchange Revenue:  Transfers and Subsidies - Capital:  Monetary Allocations - District Municipalities:  Free State - DC 19:  Thabo Mofutsanyane - Community and Social Services</v>
          </cell>
          <cell r="R2378">
            <v>0</v>
          </cell>
          <cell r="V2378" t="str">
            <v>DM FS: THABO MOFUTS - COMM &amp; SOC SERV</v>
          </cell>
        </row>
        <row r="2379">
          <cell r="Q2379" t="str">
            <v>Non-exchange Revenue:  Transfers and Subsidies - Capital:  Monetary Allocations - District Municipalities:  Free State - DC 19:  Thabo Mofutsanyane - Environmental Protection</v>
          </cell>
          <cell r="R2379">
            <v>0</v>
          </cell>
          <cell r="V2379" t="str">
            <v>DM FS: THABO MOFUTS - ENVIRON PROTECTION</v>
          </cell>
        </row>
        <row r="2380">
          <cell r="Q2380" t="str">
            <v>Non-exchange Revenue:  Transfers and Subsidies - Capital:  Monetary Allocations - District Municipalities:  Free State - DC 19:  Thabo Mofutsanyane - Executive and Council</v>
          </cell>
          <cell r="R2380">
            <v>0</v>
          </cell>
          <cell r="V2380" t="str">
            <v>DM FS: THABO MOFUTS - EXECUTIV &amp; COUNCIL</v>
          </cell>
        </row>
        <row r="2381">
          <cell r="Q2381" t="str">
            <v>Non-exchange Revenue:  Transfers and Subsidies - Capital:  Monetary Allocations - District Municipalities:  Free State - DC 19:  Thabo Mofutsanyane - Finance and Admin</v>
          </cell>
          <cell r="R2381">
            <v>0</v>
          </cell>
          <cell r="V2381" t="str">
            <v>DM FS: THABO MOFUTS - FINANCE &amp; ADMIN</v>
          </cell>
        </row>
        <row r="2382">
          <cell r="Q2382" t="str">
            <v>Non-exchange Revenue:  Transfers and Subsidies - Capital:  Monetary Allocations - District Municipalities:  Free State - DC 19:  Thabo Mofutsanyane - Health</v>
          </cell>
          <cell r="R2382">
            <v>0</v>
          </cell>
          <cell r="V2382" t="str">
            <v>DM FS: THABO MOFUTS - HEALTH</v>
          </cell>
        </row>
        <row r="2383">
          <cell r="Q2383" t="str">
            <v>Non-exchange Revenue:  Transfers and Subsidies - Capital:  Monetary Allocations - District Municipalities:  Free State - DC 19:  Thabo Mofutsanyane - Housing</v>
          </cell>
          <cell r="R2383">
            <v>0</v>
          </cell>
          <cell r="V2383" t="str">
            <v>DM FS: THABO MOFUTS - HOUSING</v>
          </cell>
        </row>
        <row r="2384">
          <cell r="Q2384" t="str">
            <v>Non-exchange Revenue:  Transfers and Subsidies - Capital:  Monetary Allocations - District Municipalities:  Free State - DC 19:  Thabo Mofutsanyane - Planning and Development</v>
          </cell>
          <cell r="R2384">
            <v>0</v>
          </cell>
          <cell r="V2384" t="str">
            <v>DM FS: THABO MOFUTS - PLANNING &amp; DEVEL</v>
          </cell>
        </row>
        <row r="2385">
          <cell r="Q2385" t="str">
            <v>Non-exchange Revenue:  Transfers and Subsidies - Capital:  Monetary Allocations - District Municipalities:  Free State - DC 19:  Thabo Mofutsanyane - Public Safety</v>
          </cell>
          <cell r="R2385">
            <v>0</v>
          </cell>
          <cell r="V2385" t="str">
            <v>DM FS: THABO MOFUTS - PUBLIC SAFETY</v>
          </cell>
        </row>
        <row r="2386">
          <cell r="Q2386" t="str">
            <v>Non-exchange Revenue:  Transfers and Subsidies - Capital:  Monetary Allocations - District Municipalities:  Free State - DC 19:  Thabo Mofutsanyane - Road Transport</v>
          </cell>
          <cell r="R2386">
            <v>0</v>
          </cell>
          <cell r="V2386" t="str">
            <v>DM FS: THABO MOFUTS - ROAD TRANSPORT</v>
          </cell>
        </row>
        <row r="2387">
          <cell r="Q2387" t="str">
            <v>Non-exchange Revenue:  Transfers and Subsidies - Capital:  Monetary Allocations - District Municipalities:  Free State - DC 19:  Thabo Mofutsanyane - Sport and Recreation</v>
          </cell>
          <cell r="R2387">
            <v>0</v>
          </cell>
          <cell r="V2387" t="str">
            <v>DM FS: THABO MOFUTS - SPORT &amp; RECREATION</v>
          </cell>
        </row>
        <row r="2388">
          <cell r="Q2388" t="str">
            <v>Non-exchange Revenue:  Transfers and Subsidies - Capital:  Monetary Allocations - District Municipalities:  Free State - DC 19:  Thabo Mofutsanyane - Waste Water Management</v>
          </cell>
          <cell r="R2388">
            <v>0</v>
          </cell>
          <cell r="V2388" t="str">
            <v>DM FS: THABO MOFUTS - WASTE WATER MAN</v>
          </cell>
        </row>
        <row r="2389">
          <cell r="Q2389" t="str">
            <v>Non-exchange Revenue:  Transfers and Subsidies - Capital:  Monetary Allocations - District Municipalities:  Free State - DC 19:  Thabo Mofutsanyane - Water</v>
          </cell>
          <cell r="R2389">
            <v>0</v>
          </cell>
          <cell r="V2389" t="str">
            <v>DM FS: THABO MOFUTS - WATER</v>
          </cell>
        </row>
        <row r="2390">
          <cell r="Q2390" t="str">
            <v>Non-exchange Revenue:  Transfers and Subsidies - Capital:  Monetary Allocations - District Municipalities:  Free State - DC 20:  Fazile Dabi</v>
          </cell>
          <cell r="R2390">
            <v>0</v>
          </cell>
          <cell r="V2390" t="str">
            <v>DM FS: FAZILE DABI</v>
          </cell>
        </row>
        <row r="2391">
          <cell r="Q2391" t="str">
            <v>Non-exchange Revenue:  Transfers and Subsidies - Capital:  Monetary Allocations - District Municipalities:  Free State - DC 20:  Fazile Dabi - Community and Social Services</v>
          </cell>
          <cell r="R2391">
            <v>0</v>
          </cell>
          <cell r="V2391" t="str">
            <v>DM FS: FAZILE DABI - COMM &amp; SOC SERV</v>
          </cell>
        </row>
        <row r="2392">
          <cell r="Q2392" t="str">
            <v>Non-exchange Revenue:  Transfers and Subsidies - Capital:  Monetary Allocations - District Municipalities:  Free State - DC 20:  Fazile Dabi - Environmental Protection</v>
          </cell>
          <cell r="R2392">
            <v>0</v>
          </cell>
          <cell r="V2392" t="str">
            <v>DM FS: FAZILE DABI - ENVIRON PROTECTION</v>
          </cell>
        </row>
        <row r="2393">
          <cell r="Q2393" t="str">
            <v>Non-exchange Revenue:  Transfers and Subsidies - Capital:  Monetary Allocations - District Municipalities:  Free State - DC 20:  Fazile Dabi - Executive and Council</v>
          </cell>
          <cell r="R2393">
            <v>0</v>
          </cell>
          <cell r="V2393" t="str">
            <v>DM FS: FAZILE DABI - EXECUTIVE &amp; COUNCIL</v>
          </cell>
        </row>
        <row r="2394">
          <cell r="Q2394" t="str">
            <v>Non-exchange Revenue:  Transfers and Subsidies - Capital:  Monetary Allocations - District Municipalities:  Free State - DC 20:  Fazile Dabi - Finance and Admin</v>
          </cell>
          <cell r="R2394">
            <v>0</v>
          </cell>
          <cell r="V2394" t="str">
            <v>DM FS: FAZILE DABI - FINANCE &amp; ADMIN</v>
          </cell>
        </row>
        <row r="2395">
          <cell r="Q2395" t="str">
            <v>Non-exchange Revenue:  Transfers and Subsidies - Capital:  Monetary Allocations - District Municipalities:  Free State - DC 20:  Fazile Dabi - Health</v>
          </cell>
          <cell r="R2395">
            <v>0</v>
          </cell>
          <cell r="V2395" t="str">
            <v>DM FS: FAZILE DABI - HEALTH</v>
          </cell>
        </row>
        <row r="2396">
          <cell r="Q2396" t="str">
            <v>Non-exchange Revenue:  Transfers and Subsidies - Capital:  Monetary Allocations - District Municipalities:  Free State - DC 20:  Fazile Dabi - Housing</v>
          </cell>
          <cell r="R2396">
            <v>0</v>
          </cell>
          <cell r="V2396" t="str">
            <v>DM FS: FAZILE DABI - HOUSING</v>
          </cell>
        </row>
        <row r="2397">
          <cell r="Q2397" t="str">
            <v>Non-exchange Revenue:  Transfers and Subsidies - Capital:  Monetary Allocations - District Municipalities:  Free State - DC 20:  Fazile Dabi - Planning and Development</v>
          </cell>
          <cell r="R2397">
            <v>0</v>
          </cell>
          <cell r="V2397" t="str">
            <v>DM FS: FAZILE DABI - PLANNING &amp; DEVEL</v>
          </cell>
        </row>
        <row r="2398">
          <cell r="Q2398" t="str">
            <v>Non-exchange Revenue:  Transfers and Subsidies - Capital:  Monetary Allocations - District Municipalities:  Free State - DC 20:  Fazile Dabi - Public Safety</v>
          </cell>
          <cell r="R2398">
            <v>0</v>
          </cell>
          <cell r="V2398" t="str">
            <v>DM FS: FAZILE DABI - PUBLIC SAFETY</v>
          </cell>
        </row>
        <row r="2399">
          <cell r="Q2399" t="str">
            <v>Non-exchange Revenue:  Transfers and Subsidies - Capital:  Monetary Allocations - District Municipalities:  Free State - DC 20:  Fazile Dabi - Road Transport</v>
          </cell>
          <cell r="R2399">
            <v>0</v>
          </cell>
          <cell r="V2399" t="str">
            <v>DM FS: FAZILE DABI - ROAD TRANSPORT</v>
          </cell>
        </row>
        <row r="2400">
          <cell r="Q2400" t="str">
            <v>Non-exchange Revenue:  Transfers and Subsidies - Capital:  Monetary Allocations - District Municipalities:  Free State - DC 20:  Fazile Dabi - Sport and Recreation</v>
          </cell>
          <cell r="R2400">
            <v>0</v>
          </cell>
          <cell r="V2400" t="str">
            <v>DM FS: FAZILE DABI - SPORT &amp; RECREATION</v>
          </cell>
        </row>
        <row r="2401">
          <cell r="Q2401" t="str">
            <v>Non-exchange Revenue:  Transfers and Subsidies - Capital:  Monetary Allocations - District Municipalities:  Free State - DC 20:  Fazile Dabi - Waste Water Management</v>
          </cell>
          <cell r="R2401">
            <v>0</v>
          </cell>
          <cell r="V2401" t="str">
            <v>DM FS: FAZILE DABI - WASTE WATER MAN</v>
          </cell>
        </row>
        <row r="2402">
          <cell r="Q2402" t="str">
            <v>Non-exchange Revenue:  Transfers and Subsidies - Capital:  Monetary Allocations - District Municipalities:  Free State - DC 20:  Fazile Dabi - Water</v>
          </cell>
          <cell r="R2402">
            <v>0</v>
          </cell>
          <cell r="V2402" t="str">
            <v>DM FS: FAZILE DABI - WATER</v>
          </cell>
        </row>
        <row r="2403">
          <cell r="Q2403" t="str">
            <v>Non-exchange Revenue:  Transfers and Subsidies - Capital:  Monetary Allocations - District Municipalities:  Gauteng</v>
          </cell>
          <cell r="R2403">
            <v>0</v>
          </cell>
          <cell r="V2403" t="str">
            <v>T&amp;S CAP: MONETARY DM GAUTENG</v>
          </cell>
        </row>
        <row r="2404">
          <cell r="Q2404" t="str">
            <v>Non-exchange Revenue:  Transfers and Subsidies - Capital:  Monetary Allocations - District Municipalities:  Gauteng - DC 46:  Metsweding</v>
          </cell>
          <cell r="R2404">
            <v>0</v>
          </cell>
          <cell r="V2404" t="str">
            <v>DM GP: METSWEDING</v>
          </cell>
        </row>
        <row r="2405">
          <cell r="Q2405" t="str">
            <v>Non-exchange Revenue:  Transfers and Subsidies - Capital:  Monetary Allocations - District Municipalities:  Gauteng - DC 46:  Metsweding - Community and Social Services</v>
          </cell>
          <cell r="R2405">
            <v>0</v>
          </cell>
          <cell r="V2405" t="str">
            <v>DM GP: METSWEDING - COMM &amp; SOC SERV</v>
          </cell>
        </row>
        <row r="2406">
          <cell r="Q2406" t="str">
            <v>Non-exchange Revenue:  Transfers and Subsidies - Capital:  Monetary Allocations - District Municipalities:  Gauteng - DC 46:  Metsweding - Environmental Protection</v>
          </cell>
          <cell r="R2406">
            <v>0</v>
          </cell>
          <cell r="V2406" t="str">
            <v>DM GP: METSWEDING - ENVIRON PROTECTION</v>
          </cell>
        </row>
        <row r="2407">
          <cell r="Q2407" t="str">
            <v>Non-exchange Revenue:  Transfers and Subsidies - Capital:  Monetary Allocations - District Municipalities:  Gauteng - DC 46:  Metsweding - Executive and Council</v>
          </cell>
          <cell r="R2407">
            <v>0</v>
          </cell>
          <cell r="V2407" t="str">
            <v>DM GP: METSWEDING - EXECUTIVE &amp; COUNCIL</v>
          </cell>
        </row>
        <row r="2408">
          <cell r="Q2408" t="str">
            <v>Non-exchange Revenue:  Transfers and Subsidies - Capital:  Monetary Allocations - District Municipalities:  Gauteng - DC 46:  Metsweding - Finance and Admin</v>
          </cell>
          <cell r="R2408">
            <v>0</v>
          </cell>
          <cell r="V2408" t="str">
            <v>DM GP: METSWEDING - FINANCE &amp; ADMIN</v>
          </cell>
        </row>
        <row r="2409">
          <cell r="Q2409" t="str">
            <v>Non-exchange Revenue:  Transfers and Subsidies - Capital:  Monetary Allocations - District Municipalities:  Gauteng - DC 46:  Metsweding - Health</v>
          </cell>
          <cell r="R2409">
            <v>0</v>
          </cell>
          <cell r="V2409" t="str">
            <v>DM GP: METSWEDING - HEALTH</v>
          </cell>
        </row>
        <row r="2410">
          <cell r="Q2410" t="str">
            <v>Non-exchange Revenue:  Transfers and Subsidies - Capital:  Monetary Allocations - District Municipalities:  Gauteng - DC 46:  Metsweding - Housing</v>
          </cell>
          <cell r="R2410">
            <v>0</v>
          </cell>
          <cell r="V2410" t="str">
            <v>DM GP: METSWEDING - HOUSING</v>
          </cell>
        </row>
        <row r="2411">
          <cell r="Q2411" t="str">
            <v>Non-exchange Revenue:  Transfers and Subsidies - Capital:  Monetary Allocations - District Municipalities:  Gauteng - DC 46:  Metsweding - Planning and Development</v>
          </cell>
          <cell r="R2411">
            <v>0</v>
          </cell>
          <cell r="V2411" t="str">
            <v>DM GP: METSWEDING - PLANNING &amp; DEVEL</v>
          </cell>
        </row>
        <row r="2412">
          <cell r="Q2412" t="str">
            <v>Non-exchange Revenue:  Transfers and Subsidies - Capital:  Monetary Allocations - District Municipalities:  Gauteng - DC 46:  Metsweding - Public Safety</v>
          </cell>
          <cell r="R2412">
            <v>0</v>
          </cell>
          <cell r="V2412" t="str">
            <v>DM GP: METSWEDING - PUBLIC SAFETY</v>
          </cell>
        </row>
        <row r="2413">
          <cell r="Q2413" t="str">
            <v>Non-exchange Revenue:  Transfers and Subsidies - Capital:  Monetary Allocations - District Municipalities:  Gauteng - DC 46:  Metsweding - Road Transport</v>
          </cell>
          <cell r="R2413">
            <v>0</v>
          </cell>
          <cell r="V2413" t="str">
            <v>DM GP: METSWEDING - ROAD TRANSPORT</v>
          </cell>
        </row>
        <row r="2414">
          <cell r="Q2414" t="str">
            <v>Non-exchange Revenue:  Transfers and Subsidies - Capital:  Monetary Allocations - District Municipalities:  Gauteng - DC 46:  Metsweding - Sport and Recreation</v>
          </cell>
          <cell r="R2414">
            <v>0</v>
          </cell>
          <cell r="V2414" t="str">
            <v>DM GP: METSWEDING - SPORT &amp; RECREATION</v>
          </cell>
        </row>
        <row r="2415">
          <cell r="Q2415" t="str">
            <v>Non-exchange Revenue:  Transfers and Subsidies - Capital:  Monetary Allocations - District Municipalities:  Gauteng - DC 46:  Metsweding - Waste Water Management</v>
          </cell>
          <cell r="R2415">
            <v>0</v>
          </cell>
          <cell r="V2415" t="str">
            <v>DM GP: METSWEDING - WASTE WATER MAN</v>
          </cell>
        </row>
        <row r="2416">
          <cell r="Q2416" t="str">
            <v>Non-exchange Revenue:  Transfers and Subsidies - Capital:  Monetary Allocations - District Municipalities:  Gauteng - DC 46:  Metsweding - Water</v>
          </cell>
          <cell r="R2416">
            <v>0</v>
          </cell>
          <cell r="V2416" t="str">
            <v>DM GP: METSWEDING - WATER</v>
          </cell>
        </row>
        <row r="2417">
          <cell r="Q2417" t="str">
            <v>Non-exchange Revenue:  Transfers and Subsidies - Capital:  Monetary Allocations - District Municipalities:  Gauteng:  DC 42 - Sedibeng</v>
          </cell>
          <cell r="R2417">
            <v>0</v>
          </cell>
          <cell r="V2417" t="str">
            <v>DM GP: SEDIBENG</v>
          </cell>
        </row>
        <row r="2418">
          <cell r="Q2418" t="str">
            <v>Non-exchange Revenue:  Transfers and Subsidies - Capital:  Monetary Allocations - District Municipalities:  Gauteng - DC 42:  Sedibeng - Community and Social Services</v>
          </cell>
          <cell r="R2418">
            <v>0</v>
          </cell>
          <cell r="V2418" t="str">
            <v>DM GP: SEDIBENG - COMM &amp; SOC SERV</v>
          </cell>
        </row>
        <row r="2419">
          <cell r="Q2419" t="str">
            <v>Non-exchange Revenue:  Transfers and Subsidies - Capital:  Monetary Allocations - District Municipalities:  Gauteng - DC 42:  Sedibeng - Environmental Protection</v>
          </cell>
          <cell r="R2419">
            <v>0</v>
          </cell>
          <cell r="V2419" t="str">
            <v>DM GP: SEDIBENG - ENVIRON PROTECTION</v>
          </cell>
        </row>
        <row r="2420">
          <cell r="Q2420" t="str">
            <v>Non-exchange Revenue:  Transfers and Subsidies - Capital:  Monetary Allocations - District Municipalities:  Gauteng - DC 42:  Sedibeng - Executive and Council</v>
          </cell>
          <cell r="R2420">
            <v>0</v>
          </cell>
          <cell r="V2420" t="str">
            <v>DM GP: SEDIBENG - EXECUTIVE &amp; COUNCIL</v>
          </cell>
        </row>
        <row r="2421">
          <cell r="Q2421" t="str">
            <v>Non-exchange Revenue:  Transfers and Subsidies - Capital:  Monetary Allocations - District Municipalities:  Gauteng - DC 42:  Sedibeng - Finance and Admin</v>
          </cell>
          <cell r="R2421">
            <v>0</v>
          </cell>
          <cell r="V2421" t="str">
            <v>DM GP: SEDIBENG - FINANCE &amp; ADMIN</v>
          </cell>
        </row>
        <row r="2422">
          <cell r="Q2422" t="str">
            <v>Non-exchange Revenue:  Transfers and Subsidies - Capital:  Monetary Allocations - District Municipalities:  Gauteng - DC 42:  Sedibeng - Health</v>
          </cell>
          <cell r="R2422">
            <v>0</v>
          </cell>
          <cell r="V2422" t="str">
            <v>DM GP: SEDIBENG - HEALTH</v>
          </cell>
        </row>
        <row r="2423">
          <cell r="Q2423" t="str">
            <v>Non-exchange Revenue:  Transfers and Subsidies - Capital:  Monetary Allocations - District Municipalities:  Gauteng - DC 42:  Sedibeng - Housing</v>
          </cell>
          <cell r="R2423">
            <v>0</v>
          </cell>
          <cell r="V2423" t="str">
            <v>DM GP: SEDIBENG - HOUSING</v>
          </cell>
        </row>
        <row r="2424">
          <cell r="Q2424" t="str">
            <v>Non-exchange Revenue:  Transfers and Subsidies - Capital:  Monetary Allocations - District Municipalities:  Gauteng - DC 42:  Sedibeng - Planning and Development</v>
          </cell>
          <cell r="R2424">
            <v>0</v>
          </cell>
          <cell r="V2424" t="str">
            <v>DM GP: SEDIBENG - PLANNING &amp; DEVEL</v>
          </cell>
        </row>
        <row r="2425">
          <cell r="Q2425" t="str">
            <v>Non-exchange Revenue:  Transfers and Subsidies - Capital:  Monetary Allocations - District Municipalities:  Gauteng - DC 42:  Sedibeng - Public Safety</v>
          </cell>
          <cell r="R2425">
            <v>0</v>
          </cell>
          <cell r="V2425" t="str">
            <v>DM GP: SEDIBENG - PUBLIC SAFETY</v>
          </cell>
        </row>
        <row r="2426">
          <cell r="Q2426" t="str">
            <v>Non-exchange Revenue:  Transfers and Subsidies - Capital:  Monetary Allocations - District Municipalities:  Gauteng - DC 42:  Sedibeng - Road Transport</v>
          </cell>
          <cell r="R2426">
            <v>0</v>
          </cell>
          <cell r="V2426" t="str">
            <v>DM GP: SEDIBENG - ROAD TRANSPORT</v>
          </cell>
        </row>
        <row r="2427">
          <cell r="Q2427" t="str">
            <v>Non-exchange Revenue:  Transfers and Subsidies - Capital:  Monetary Allocations - District Municipalities:  Gauteng - DC 42:  Sedibeng - Sport and Recreation</v>
          </cell>
          <cell r="R2427">
            <v>0</v>
          </cell>
          <cell r="V2427" t="str">
            <v>DM GP: SEDIBENG - SPORT &amp; RECREATION</v>
          </cell>
        </row>
        <row r="2428">
          <cell r="Q2428" t="str">
            <v>Non-exchange Revenue:  Transfers and Subsidies - Capital:  Monetary Allocations - District Municipalities:  Gauteng - DC 42:  Sedibeng - Waste Water Management</v>
          </cell>
          <cell r="R2428">
            <v>0</v>
          </cell>
          <cell r="V2428" t="str">
            <v>DM GP: SEDIBENG - WASTE WATER MAN</v>
          </cell>
        </row>
        <row r="2429">
          <cell r="Q2429" t="str">
            <v>Non-exchange Revenue:  Transfers and Subsidies - Capital:  Monetary Allocations - District Municipalities:  Gauteng - DC 42:  Sedibeng - Water</v>
          </cell>
          <cell r="R2429">
            <v>0</v>
          </cell>
          <cell r="V2429" t="str">
            <v>DM GP: SEDIBENG - WATER</v>
          </cell>
        </row>
        <row r="2430">
          <cell r="Q2430" t="str">
            <v>Non-exchange Revenue:  Transfers and Subsidies - Capital:  Monetary Allocations - District Municipalities:  Gauteng - DC 48:  West Rand</v>
          </cell>
          <cell r="R2430">
            <v>0</v>
          </cell>
          <cell r="V2430" t="str">
            <v>DM GP: WEST RAND</v>
          </cell>
        </row>
        <row r="2431">
          <cell r="Q2431" t="str">
            <v>Non-exchange Revenue:  Transfers and Subsidies - Capital:  Monetary Allocations - District Municipalities:  Gauteng - DC 48:  West Rand - Community and Social Services</v>
          </cell>
          <cell r="R2431">
            <v>0</v>
          </cell>
          <cell r="V2431" t="str">
            <v>DM GP: WEST RAND - COMM &amp; SOC SERV</v>
          </cell>
        </row>
        <row r="2432">
          <cell r="Q2432" t="str">
            <v>Non-exchange Revenue:  Transfers and Subsidies - Capital:  Monetary Allocations - District Municipalities:  Gauteng - DC 48:  West Rand - Environmental Protection</v>
          </cell>
          <cell r="R2432">
            <v>0</v>
          </cell>
          <cell r="V2432" t="str">
            <v>DM GP: WEST RAND - ENVIRON PROTECTION</v>
          </cell>
        </row>
        <row r="2433">
          <cell r="Q2433" t="str">
            <v>Non-exchange Revenue:  Transfers and Subsidies - Capital:  Monetary Allocations - District Municipalities:  Gauteng - DC 48:  West Rand - Executive and Council</v>
          </cell>
          <cell r="R2433">
            <v>0</v>
          </cell>
          <cell r="V2433" t="str">
            <v>DM GP: WEST RAND - EXECUTIVE &amp; COUNCIL</v>
          </cell>
        </row>
        <row r="2434">
          <cell r="Q2434" t="str">
            <v>Non-exchange Revenue:  Transfers and Subsidies - Capital:  Monetary Allocations - District Municipalities:  Gauteng - DC 48:  West Rand - Finance and Admin</v>
          </cell>
          <cell r="R2434">
            <v>0</v>
          </cell>
          <cell r="V2434" t="str">
            <v>DM GP: WEST RAND - FINANCE &amp; ADMIN</v>
          </cell>
        </row>
        <row r="2435">
          <cell r="Q2435" t="str">
            <v>Non-exchange Revenue:  Transfers and Subsidies - Capital:  Monetary Allocations - District Municipalities:  Gauteng - DC 48:  West Rand - Health</v>
          </cell>
          <cell r="R2435">
            <v>0</v>
          </cell>
          <cell r="V2435" t="str">
            <v>DM GP: WEST RAND - HEALTH</v>
          </cell>
        </row>
        <row r="2436">
          <cell r="Q2436" t="str">
            <v>Non-exchange Revenue:  Transfers and Subsidies - Capital:  Monetary Allocations - District Municipalities:  Gauteng - DC 48:  West Rand - Housing</v>
          </cell>
          <cell r="R2436">
            <v>0</v>
          </cell>
          <cell r="V2436" t="str">
            <v>DM GP: WEST RAND - HOUSING</v>
          </cell>
        </row>
        <row r="2437">
          <cell r="Q2437" t="str">
            <v>Non-exchange Revenue:  Transfers and Subsidies - Capital:  Monetary Allocations - District Municipalities:  Gauteng - DC 48:  West Rand - Planning and Development</v>
          </cell>
          <cell r="R2437">
            <v>0</v>
          </cell>
          <cell r="V2437" t="str">
            <v>DM GP: WEST RAND - PLANNING &amp; DEVEL</v>
          </cell>
        </row>
        <row r="2438">
          <cell r="Q2438" t="str">
            <v>Non-exchange Revenue:  Transfers and Subsidies - Capital:  Monetary Allocations - District Municipalities:  Gauteng - DC 48:  West Rand - Public Safety</v>
          </cell>
          <cell r="R2438">
            <v>0</v>
          </cell>
          <cell r="V2438" t="str">
            <v>DM GP: WEST RAND - PUBLIC SAFETY</v>
          </cell>
        </row>
        <row r="2439">
          <cell r="Q2439" t="str">
            <v>Non-exchange Revenue:  Transfers and Subsidies - Capital:  Monetary Allocations - District Municipalities:  Gauteng - DC 48:  West Rand - Road Transport</v>
          </cell>
          <cell r="R2439">
            <v>0</v>
          </cell>
          <cell r="V2439" t="str">
            <v>DM GP: WEST RAND - ROAD TRANSPORT</v>
          </cell>
        </row>
        <row r="2440">
          <cell r="Q2440" t="str">
            <v>Non-exchange Revenue:  Transfers and Subsidies - Capital:  Monetary Allocations - District Municipalities:  Gauteng - DC 48:  West Rand - Sport and Recreation</v>
          </cell>
          <cell r="R2440">
            <v>0</v>
          </cell>
          <cell r="V2440" t="str">
            <v>DM GP: WEST RAND - SPORT &amp; RECREATION</v>
          </cell>
        </row>
        <row r="2441">
          <cell r="Q2441" t="str">
            <v>Non-exchange Revenue:  Transfers and Subsidies - Capital:  Monetary Allocations - District Municipalities:  Gauteng - DC 48:  West Rand - Waste Water Management</v>
          </cell>
          <cell r="R2441">
            <v>0</v>
          </cell>
          <cell r="V2441" t="str">
            <v>DM GP: WEST RAND - WASTE WATER MAN</v>
          </cell>
        </row>
        <row r="2442">
          <cell r="Q2442" t="str">
            <v>Non-exchange Revenue:  Transfers and Subsidies - Capital:  Monetary Allocations - District Municipalities:  Gauteng - DC 48:  West Rand - Water</v>
          </cell>
          <cell r="R2442">
            <v>0</v>
          </cell>
          <cell r="V2442" t="str">
            <v>DM GP: WEST RAND - WATER</v>
          </cell>
        </row>
        <row r="2443">
          <cell r="Q2443" t="str">
            <v>Non-exchange Revenue:  Transfers and Subsidies - Capital:  Monetary Allocations - District Municipalities:  KwaZulu-Natal</v>
          </cell>
          <cell r="R2443">
            <v>0</v>
          </cell>
          <cell r="V2443" t="str">
            <v>T&amp;S CAP: MONETARY DM KZN</v>
          </cell>
        </row>
        <row r="2444">
          <cell r="Q2444" t="str">
            <v>Non-exchange Revenue:  Transfers and Subsidies - Capital:  Monetary Allocations - District Municipalities:  KwaZulu-Natal - DC 21:  Ugu</v>
          </cell>
          <cell r="R2444">
            <v>0</v>
          </cell>
          <cell r="V2444" t="str">
            <v>DM KZN: UGU</v>
          </cell>
        </row>
        <row r="2445">
          <cell r="Q2445" t="str">
            <v>Non-exchange Revenue:  Transfers and Subsidies - Capital:  Monetary Allocations - District Municipalities:  KwaZulu-Natal - DC 21:  Ugu - Community and Social Services</v>
          </cell>
          <cell r="R2445">
            <v>0</v>
          </cell>
          <cell r="V2445" t="str">
            <v>DM KZN: UGU - COMM &amp; SOC SERV</v>
          </cell>
        </row>
        <row r="2446">
          <cell r="Q2446" t="str">
            <v>Non-exchange Revenue:  Transfers and Subsidies - Capital:  Monetary Allocations - District Municipalities:  KwaZulu-Natal - DC 21:  Ugu - Environmental Protection</v>
          </cell>
          <cell r="R2446">
            <v>0</v>
          </cell>
          <cell r="V2446" t="str">
            <v>DM KZN: UGU - ENVIRON PROTECTION</v>
          </cell>
        </row>
        <row r="2447">
          <cell r="Q2447" t="str">
            <v>Non-exchange Revenue:  Transfers and Subsidies - Capital:  Monetary Allocations - District Municipalities:  KwaZulu-Natal - DC 21:  Ugu - Executive and Council</v>
          </cell>
          <cell r="R2447">
            <v>0</v>
          </cell>
          <cell r="V2447" t="str">
            <v>DM KZN: UGU - EXECUTIVE &amp; COUNCIL</v>
          </cell>
        </row>
        <row r="2448">
          <cell r="Q2448" t="str">
            <v>Non-exchange Revenue:  Transfers and Subsidies - Capital:  Monetary Allocations - District Municipalities:  KwaZulu-Natal - DC 21:  Ugu - Finance and Admin</v>
          </cell>
          <cell r="R2448">
            <v>0</v>
          </cell>
          <cell r="V2448" t="str">
            <v>DM KZN: UGU - FINANCE &amp; ADMIN</v>
          </cell>
        </row>
        <row r="2449">
          <cell r="Q2449" t="str">
            <v>Non-exchange Revenue:  Transfers and Subsidies - Capital:  Monetary Allocations - District Municipalities:  KwaZulu-Natal - DC 21:  Ugu - Health</v>
          </cell>
          <cell r="R2449">
            <v>0</v>
          </cell>
          <cell r="V2449" t="str">
            <v>DM KZN: UGU - HEALTH</v>
          </cell>
        </row>
        <row r="2450">
          <cell r="Q2450" t="str">
            <v>Non-exchange Revenue:  Transfers and Subsidies - Capital:  Monetary Allocations - District Municipalities:  KwaZulu-Natal - DC 21:  Ugu - Housing</v>
          </cell>
          <cell r="R2450">
            <v>0</v>
          </cell>
          <cell r="V2450" t="str">
            <v>DM KZN: UGU - HOUSING</v>
          </cell>
        </row>
        <row r="2451">
          <cell r="Q2451" t="str">
            <v>Non-exchange Revenue:  Transfers and Subsidies - Capital:  Monetary Allocations - District Municipalities:  KwaZulu-Natal - DC 21:  Ugu - Planning and Development</v>
          </cell>
          <cell r="R2451">
            <v>0</v>
          </cell>
          <cell r="V2451" t="str">
            <v>DM KZN: UGU - PLANNING &amp; DEVEL</v>
          </cell>
        </row>
        <row r="2452">
          <cell r="Q2452" t="str">
            <v>Non-exchange Revenue:  Transfers and Subsidies - Capital:  Monetary Allocations - District Municipalities:  KwaZulu-Natal - DC 21:  Ugu - Public Safety</v>
          </cell>
          <cell r="R2452">
            <v>0</v>
          </cell>
          <cell r="V2452" t="str">
            <v>DM KZN: UGU - PUBLIC SAFETY</v>
          </cell>
        </row>
        <row r="2453">
          <cell r="Q2453" t="str">
            <v>Non-exchange Revenue:  Transfers and Subsidies - Capital:  Monetary Allocations - District Municipalities:  KwaZulu-Natal - DC 21:  Ugu - Road Transport</v>
          </cell>
          <cell r="R2453">
            <v>0</v>
          </cell>
          <cell r="V2453" t="str">
            <v>DM KZN: UGU - ROAD TRANSPORT</v>
          </cell>
        </row>
        <row r="2454">
          <cell r="Q2454" t="str">
            <v>Non-exchange Revenue:  Transfers and Subsidies - Capital:  Monetary Allocations - District Municipalities:  KwaZulu-Natal - DC 21:  Ugu - Sport and Recreation</v>
          </cell>
          <cell r="R2454">
            <v>0</v>
          </cell>
          <cell r="V2454" t="str">
            <v>DM KZN: UGU - SPORT &amp; RECREATION</v>
          </cell>
        </row>
        <row r="2455">
          <cell r="Q2455" t="str">
            <v>Non-exchange Revenue:  Transfers and Subsidies - Capital:  Monetary Allocations - District Municipalities:  KwaZulu-Natal - DC 21:  Ugu - Waste Water Management</v>
          </cell>
          <cell r="R2455">
            <v>0</v>
          </cell>
          <cell r="V2455" t="str">
            <v>DM KZN: UGU - WASTE WATER MAN</v>
          </cell>
        </row>
        <row r="2456">
          <cell r="Q2456" t="str">
            <v>Non-exchange Revenue:  Transfers and Subsidies - Capital:  Monetary Allocations - District Municipalities:  KwaZulu-Natal - DC 21:  Ugu - Water</v>
          </cell>
          <cell r="R2456">
            <v>0</v>
          </cell>
          <cell r="V2456" t="str">
            <v>DM KZN: UGU - WATER</v>
          </cell>
        </row>
        <row r="2457">
          <cell r="Q2457" t="str">
            <v>Non-exchange Revenue:  Transfers and Subsidies - Capital:  Monetary Allocations - District Municipalities:  KwaZulu-Natal - DC 22:  Umgungundlovu</v>
          </cell>
          <cell r="R2457">
            <v>0</v>
          </cell>
          <cell r="V2457" t="str">
            <v>DM KZN: UMGUNGUNDLOVU</v>
          </cell>
        </row>
        <row r="2458">
          <cell r="Q2458" t="str">
            <v>Non-exchange Revenue:  Transfers and Subsidies - Capital:  Monetary Allocations - District Municipalities:  KwaZulu-Natal - DC 22:  Umgungundlovu - Community and Social Services</v>
          </cell>
          <cell r="R2458">
            <v>0</v>
          </cell>
          <cell r="V2458" t="str">
            <v>DM KZN: UMGUNGUNDLOVU - COMM &amp; SOC SERV</v>
          </cell>
        </row>
        <row r="2459">
          <cell r="Q2459" t="str">
            <v>Non-exchange Revenue:  Transfers and Subsidies - Capital:  Monetary Allocations - District Municipalities:  KwaZulu-Natal - DC 22:  Umgungundlovu - Environmental Protection</v>
          </cell>
          <cell r="R2459">
            <v>0</v>
          </cell>
          <cell r="V2459" t="str">
            <v>DM KZN: UMGUNGUNDLOVU - ENVIRON PROTECT</v>
          </cell>
        </row>
        <row r="2460">
          <cell r="Q2460" t="str">
            <v>Non-exchange Revenue:  Transfers and Subsidies - Capital:  Monetary Allocations - District Municipalities:  KwaZulu-Natal - DC 22:  Umgungundlovu - Executive and Council</v>
          </cell>
          <cell r="R2460">
            <v>0</v>
          </cell>
          <cell r="V2460" t="str">
            <v>DM KZN: UMGUNGUNDLOVU - EXECUT &amp; COUNCIL</v>
          </cell>
        </row>
        <row r="2461">
          <cell r="Q2461" t="str">
            <v>Non-exchange Revenue:  Transfers and Subsidies - Capital:  Monetary Allocations - District Municipalities:  KwaZulu-Natal - DC 22:  Umgungundlovu - Finance and Admin</v>
          </cell>
          <cell r="R2461">
            <v>0</v>
          </cell>
          <cell r="V2461" t="str">
            <v>DM KZN: UMGUNGUNDLOVU - FINANCE &amp; ADMIN</v>
          </cell>
        </row>
        <row r="2462">
          <cell r="Q2462" t="str">
            <v>Non-exchange Revenue:  Transfers and Subsidies - Capital:  Monetary Allocations - District Municipalities:  KwaZulu-Natal - DC 22:  Umgungundlovu - Health</v>
          </cell>
          <cell r="R2462">
            <v>0</v>
          </cell>
          <cell r="V2462" t="str">
            <v>DM KZN: UMGUNGUNDLOVU - HEALTH</v>
          </cell>
        </row>
        <row r="2463">
          <cell r="Q2463" t="str">
            <v>Non-exchange Revenue:  Transfers and Subsidies - Capital:  Monetary Allocations - District Municipalities:  KwaZulu-Natal - DC 22:  Umgungundlovu - Housing</v>
          </cell>
          <cell r="R2463">
            <v>0</v>
          </cell>
          <cell r="V2463" t="str">
            <v>DM KZN: UMGUNGUNDLOVU - HOUSING</v>
          </cell>
        </row>
        <row r="2464">
          <cell r="Q2464" t="str">
            <v>Non-exchange Revenue:  Transfers and Subsidies - Capital:  Monetary Allocations - District Municipalities:  KwaZulu-Natal - DC 22:  Umgungundlovu - Planning and Development</v>
          </cell>
          <cell r="R2464">
            <v>0</v>
          </cell>
          <cell r="V2464" t="str">
            <v>DM KZN: UMGUNGUNDLOVU - PLANNING &amp; DEVEL</v>
          </cell>
        </row>
        <row r="2465">
          <cell r="Q2465" t="str">
            <v>Non-exchange Revenue:  Transfers and Subsidies - Capital:  Monetary Allocations - District Municipalities:  KwaZulu-Natal - DC 22:  Umgungundlovu - Public Safety</v>
          </cell>
          <cell r="R2465">
            <v>0</v>
          </cell>
          <cell r="V2465" t="str">
            <v>DM KZN: UMGUNGUNDLOVU - PUBLIC SAFETY</v>
          </cell>
        </row>
        <row r="2466">
          <cell r="Q2466" t="str">
            <v>Non-exchange Revenue:  Transfers and Subsidies - Capital:  Monetary Allocations - District Municipalities:  KwaZulu-Natal - DC 22:  Umgungundlovu - Road Transport</v>
          </cell>
          <cell r="R2466">
            <v>0</v>
          </cell>
          <cell r="V2466" t="str">
            <v>DM KZN: UMGUNGUNDLOVU - ROAD TRANSPORT</v>
          </cell>
        </row>
        <row r="2467">
          <cell r="Q2467" t="str">
            <v>Non-exchange Revenue:  Transfers and Subsidies - Capital:  Monetary Allocations - District Municipalities:  KwaZulu-Natal - DC 22:  Umgungundlovu - Sport and Recreation</v>
          </cell>
          <cell r="R2467">
            <v>0</v>
          </cell>
          <cell r="V2467" t="str">
            <v>DM KZN: UMGUNGUNDLOVU - SPORT &amp; RECREAT</v>
          </cell>
        </row>
        <row r="2468">
          <cell r="Q2468" t="str">
            <v>Non-exchange Revenue:  Transfers and Subsidies - Capital:  Monetary Allocations - District Municipalities:  KwaZulu-Natal - DC 22:  Umgungundlovu - Waste Water Management</v>
          </cell>
          <cell r="R2468">
            <v>0</v>
          </cell>
          <cell r="V2468" t="str">
            <v>DM KZN: UMGUNGUNDLOVU - WASTE WATER MAN</v>
          </cell>
        </row>
        <row r="2469">
          <cell r="Q2469" t="str">
            <v>Non-exchange Revenue:  Transfers and Subsidies - Capital:  Monetary Allocations - District Municipalities:  KwaZulu-Natal - DC 22:  Umgungundlovu - Water</v>
          </cell>
          <cell r="R2469">
            <v>0</v>
          </cell>
          <cell r="V2469" t="str">
            <v>DM KZN: UMGUNGUNDLOVU - WATER</v>
          </cell>
        </row>
        <row r="2470">
          <cell r="Q2470" t="str">
            <v xml:space="preserve">Non-exchange Revenue:  Transfers and Subsidies - Capital:  Monetary Allocations - District Municipalities:  KwaZulu-Natal - DC 23:  Uthekela </v>
          </cell>
          <cell r="R2470">
            <v>0</v>
          </cell>
          <cell r="V2470" t="str">
            <v>DM KZN: UTHEKELA</v>
          </cell>
        </row>
        <row r="2471">
          <cell r="Q2471" t="str">
            <v>Non-exchange Revenue:  Transfers and Subsidies - Capital:  Monetary Allocations - District Municipalities:  KwaZulu-Natal - DC23:  Uthekela - Community and Social Services</v>
          </cell>
          <cell r="R2471">
            <v>0</v>
          </cell>
          <cell r="V2471" t="str">
            <v>DM KZN: UTHEKELA - COMM &amp; SOC SERV</v>
          </cell>
        </row>
        <row r="2472">
          <cell r="Q2472" t="str">
            <v>Non-exchange Revenue:  Transfers and Subsidies - Capital:  Monetary Allocations - District Municipalities:  KwaZulu-Natal - DC23:  Uthekela - Environmental Protection</v>
          </cell>
          <cell r="R2472">
            <v>0</v>
          </cell>
          <cell r="V2472" t="str">
            <v>DM KZN: UTHEKELA - ENVIRON PROTECTION</v>
          </cell>
        </row>
        <row r="2473">
          <cell r="Q2473" t="str">
            <v>Non-exchange Revenue:  Transfers and Subsidies - Capital:  Monetary Allocations - District Municipalities:  KwaZulu-Natal - DC23:  Uthekela - Executive and Council</v>
          </cell>
          <cell r="R2473">
            <v>0</v>
          </cell>
          <cell r="V2473" t="str">
            <v>DM KZN: UTHEKELA - EXECUTIVE &amp; COUNCIL</v>
          </cell>
        </row>
        <row r="2474">
          <cell r="Q2474" t="str">
            <v>Non-exchange Revenue:  Transfers and Subsidies - Capital:  Monetary Allocations - District Municipalities:  KwaZulu-Natal - DC23:  Uthekela - Finance and Admin</v>
          </cell>
          <cell r="R2474">
            <v>0</v>
          </cell>
          <cell r="V2474" t="str">
            <v>DM KZN: UTHEKELA - FINANCE &amp; ADMIN</v>
          </cell>
        </row>
        <row r="2475">
          <cell r="Q2475" t="str">
            <v>Non-exchange Revenue:  Transfers and Subsidies - Capital:  Monetary Allocations - District Municipalities:  KwaZulu-Natal - DC23:  Uthekela - Health</v>
          </cell>
          <cell r="R2475">
            <v>0</v>
          </cell>
          <cell r="V2475" t="str">
            <v>DM KZN: UTHEKELA - HEALTH</v>
          </cell>
        </row>
        <row r="2476">
          <cell r="Q2476" t="str">
            <v>Non-exchange Revenue:  Transfers and Subsidies - Capital:  Monetary Allocations - District Municipalities:  KwaZulu-Natal - DC23:  Uthekela - Housing</v>
          </cell>
          <cell r="R2476">
            <v>0</v>
          </cell>
          <cell r="V2476" t="str">
            <v>DM KZN: UTHEKELA - HOUSING</v>
          </cell>
        </row>
        <row r="2477">
          <cell r="Q2477" t="str">
            <v>Non-exchange Revenue:  Transfers and Subsidies - Capital:  Monetary Allocations - District Municipalities:  KwaZulu-Natal - DC23:  Uthekela - Planning and Development</v>
          </cell>
          <cell r="R2477">
            <v>0</v>
          </cell>
          <cell r="V2477" t="str">
            <v>DM KZN: UTHEKELA - PLANNING &amp; DEVEL</v>
          </cell>
        </row>
        <row r="2478">
          <cell r="Q2478" t="str">
            <v>Non-exchange Revenue:  Transfers and Subsidies - Capital:  Monetary Allocations - District Municipalities:  KwaZulu-Natal - DC23:  Uthekela - Public Safety</v>
          </cell>
          <cell r="R2478">
            <v>0</v>
          </cell>
          <cell r="V2478" t="str">
            <v>DM KZN: UTHEKELA - PUBLIC SAFETY</v>
          </cell>
        </row>
        <row r="2479">
          <cell r="Q2479" t="str">
            <v>Non-exchange Revenue:  Transfers and Subsidies - Capital:  Monetary Allocations - District Municipalities:  KwaZulu-Natal - DC23:  Uthekela - Road Transport</v>
          </cell>
          <cell r="R2479">
            <v>0</v>
          </cell>
          <cell r="V2479" t="str">
            <v>DM KZN: UTHEKELA - ROAD TRANSPORT</v>
          </cell>
        </row>
        <row r="2480">
          <cell r="Q2480" t="str">
            <v>Non-exchange Revenue:  Transfers and Subsidies - Capital:  Monetary Allocations - District Municipalities:  KwaZulu-Natal - DC23:  Uthekela - Sport and Recreation</v>
          </cell>
          <cell r="R2480">
            <v>0</v>
          </cell>
          <cell r="V2480" t="str">
            <v>DM KZN: UTHEKELA - SPORT &amp; RECREATION</v>
          </cell>
        </row>
        <row r="2481">
          <cell r="Q2481" t="str">
            <v>Non-exchange Revenue:  Transfers and Subsidies - Capital:  Monetary Allocations - District Municipalities:  KwaZulu-Natal - DC23:  Uthekela - Waste Water Management</v>
          </cell>
          <cell r="R2481">
            <v>0</v>
          </cell>
          <cell r="V2481" t="str">
            <v>DM KZN: UTHEKELA - WASTE WATER MAN</v>
          </cell>
        </row>
        <row r="2482">
          <cell r="Q2482" t="str">
            <v>Non-exchange Revenue:  Transfers and Subsidies - Capital:  Monetary Allocations - District Municipalities:  KwaZulu-Natal - DC23:  Uthekela - Water</v>
          </cell>
          <cell r="R2482">
            <v>0</v>
          </cell>
          <cell r="V2482" t="str">
            <v>DM KZN: UTHEKELA - WATER</v>
          </cell>
        </row>
        <row r="2483">
          <cell r="Q2483" t="str">
            <v>Non-exchange Revenue:  Transfers and Subsidies - Capital:  Monetary Allocations - District Municipalities:  KwaZulu-Natal - DC 24:  Umznyathi</v>
          </cell>
          <cell r="R2483">
            <v>0</v>
          </cell>
          <cell r="V2483" t="str">
            <v>DM KZN: UMZNYATHI</v>
          </cell>
        </row>
        <row r="2484">
          <cell r="Q2484" t="str">
            <v>Non-exchange Revenue:  Transfers and Subsidies - Capital:  Monetary Allocations - District Municipalities:  KwaZulu-Natal - DC 24:  Umznyathi - Community and Social Services</v>
          </cell>
          <cell r="R2484">
            <v>0</v>
          </cell>
          <cell r="V2484" t="str">
            <v>DM KZN: UMZNYATHI - COMM &amp; SOC SERV</v>
          </cell>
        </row>
        <row r="2485">
          <cell r="Q2485" t="str">
            <v>Non-exchange Revenue:  Transfers and Subsidies - Capital:  Monetary Allocations - District Municipalities:  KwaZulu-Natal - DC 24:  Umznyathi - Environmental Protection</v>
          </cell>
          <cell r="R2485">
            <v>0</v>
          </cell>
          <cell r="V2485" t="str">
            <v>DM KZN: UMZNYATHI - ENVIRON PROTECTION</v>
          </cell>
        </row>
        <row r="2486">
          <cell r="Q2486" t="str">
            <v>Non-exchange Revenue:  Transfers and Subsidies - Capital:  Monetary Allocations - District Municipalities:  KwaZulu-Natal - DC 24:  Umznyathi - Executive and Council</v>
          </cell>
          <cell r="R2486">
            <v>0</v>
          </cell>
          <cell r="V2486" t="str">
            <v>DM KZN: UMZNYATHI - EXECUTIVE &amp; COUNCIL</v>
          </cell>
        </row>
        <row r="2487">
          <cell r="Q2487" t="str">
            <v>Non-exchange Revenue:  Transfers and Subsidies - Capital:  Monetary Allocations - District Municipalities:  KwaZulu-Natal - DC 24:  Umznyathi - Finance and Admin</v>
          </cell>
          <cell r="R2487">
            <v>0</v>
          </cell>
          <cell r="V2487" t="str">
            <v>DM KZN: UMZNYATHI - FINANCE &amp; ADMIN</v>
          </cell>
        </row>
        <row r="2488">
          <cell r="Q2488" t="str">
            <v>Non-exchange Revenue:  Transfers and Subsidies - Capital:  Monetary Allocations - District Municipalities:  KwaZulu-Natal - DC 24:  Umznyathi - Health</v>
          </cell>
          <cell r="R2488">
            <v>0</v>
          </cell>
          <cell r="V2488" t="str">
            <v>DM KZN: UMZNYATHI - HEALTH</v>
          </cell>
        </row>
        <row r="2489">
          <cell r="Q2489" t="str">
            <v>Non-exchange Revenue:  Transfers and Subsidies - Capital:  Monetary Allocations - District Municipalities:  KwaZulu-Natal - DC 24:  Umznyathi - Housing</v>
          </cell>
          <cell r="R2489">
            <v>0</v>
          </cell>
          <cell r="V2489" t="str">
            <v>DM KZN: UMZNYATHI - HOUSING</v>
          </cell>
        </row>
        <row r="2490">
          <cell r="Q2490" t="str">
            <v>Non-exchange Revenue:  Transfers and Subsidies - Capital:  Monetary Allocations - District Municipalities:  KwaZulu-Natal - DC 24:  Umznyathi - Planning and Development</v>
          </cell>
          <cell r="R2490">
            <v>0</v>
          </cell>
          <cell r="V2490" t="str">
            <v>DM KZN: UMZNYATHI - PLANNING &amp; DEVEL</v>
          </cell>
        </row>
        <row r="2491">
          <cell r="Q2491" t="str">
            <v>Non-exchange Revenue:  Transfers and Subsidies - Capital:  Monetary Allocations - District Municipalities:  KwaZulu-Natal - DC 24:  Umznyathi - Public Safety</v>
          </cell>
          <cell r="R2491">
            <v>0</v>
          </cell>
          <cell r="V2491" t="str">
            <v>DM KZN: UMZNYATHI - PUBLIC SAFETY</v>
          </cell>
        </row>
        <row r="2492">
          <cell r="Q2492" t="str">
            <v>Non-exchange Revenue:  Transfers and Subsidies - Capital:  Monetary Allocations - District Municipalities:  KwaZulu-Natal - DC 24:  Umznyathi - Road Transport</v>
          </cell>
          <cell r="R2492">
            <v>0</v>
          </cell>
          <cell r="V2492" t="str">
            <v>DM KZN: UMZNYATHI - ROAD TRANSPORT</v>
          </cell>
        </row>
        <row r="2493">
          <cell r="Q2493" t="str">
            <v>Non-exchange Revenue:  Transfers and Subsidies - Capital:  Monetary Allocations - District Municipalities:  KwaZulu-Natal - DC 24:  Umznyathi - Sport and Recreation</v>
          </cell>
          <cell r="R2493">
            <v>0</v>
          </cell>
          <cell r="V2493" t="str">
            <v>DM KZN: UMZNYATHI - SPORT &amp; RECREATION</v>
          </cell>
        </row>
        <row r="2494">
          <cell r="Q2494" t="str">
            <v>Non-exchange Revenue:  Transfers and Subsidies - Capital:  Monetary Allocations - District Municipalities:  KwaZulu-Natal - DC 24:  Umznyathi - Waste Water Management</v>
          </cell>
          <cell r="R2494">
            <v>0</v>
          </cell>
          <cell r="V2494" t="str">
            <v>DM KZN: UMZNYATHI - WASTE WATER MAN</v>
          </cell>
        </row>
        <row r="2495">
          <cell r="Q2495" t="str">
            <v>Non-exchange Revenue:  Transfers and Subsidies - Capital:  Monetary Allocations - District Municipalities:  KwaZulu-Natal - DC 24:  Umznyathi - Water</v>
          </cell>
          <cell r="R2495">
            <v>0</v>
          </cell>
          <cell r="V2495" t="str">
            <v>DM KZN: UMZNYATHI - WATER</v>
          </cell>
        </row>
        <row r="2496">
          <cell r="Q2496" t="str">
            <v>Non-exchange Revenue:  Transfers and Subsidies - Capital:  Monetary Allocations - District Municipalities:  KwaZulu-Natal - DC 25:  Amajuba</v>
          </cell>
          <cell r="R2496">
            <v>0</v>
          </cell>
          <cell r="V2496" t="str">
            <v>DM KZN: AMAJUBA</v>
          </cell>
        </row>
        <row r="2497">
          <cell r="Q2497" t="str">
            <v>Non-exchange Revenue:  Transfers and Subsidies - Capital:  Monetary Allocations - District Municipalities:  KwaZulu-Natal - DC 25:  Amajuba - Community and Social Services</v>
          </cell>
          <cell r="R2497">
            <v>0</v>
          </cell>
          <cell r="V2497" t="str">
            <v>DM KZN: AMAJUBA - COMM &amp; SOC SERV</v>
          </cell>
        </row>
        <row r="2498">
          <cell r="Q2498" t="str">
            <v>Non-exchange Revenue:  Transfers and Subsidies - Capital:  Monetary Allocations - District Municipalities:  KwaZulu-Natal - DC 25:  Amajuba - Environmental Protection</v>
          </cell>
          <cell r="R2498">
            <v>0</v>
          </cell>
          <cell r="V2498" t="str">
            <v>DM KZN: AMAJUBA - ENVIRON PROTECTION</v>
          </cell>
        </row>
        <row r="2499">
          <cell r="Q2499" t="str">
            <v>Non-exchange Revenue:  Transfers and Subsidies - Capital:  Monetary Allocations - District Municipalities:  KwaZulu-Natal - DC 25:  Amajuba - Executive and Council</v>
          </cell>
          <cell r="R2499">
            <v>0</v>
          </cell>
          <cell r="V2499" t="str">
            <v>DM KZN: AMAJUBA - EXECUTIVE &amp; COUNCIL</v>
          </cell>
        </row>
        <row r="2500">
          <cell r="Q2500" t="str">
            <v>Non-exchange Revenue:  Transfers and Subsidies - Capital:  Monetary Allocations - District Municipalities:  KwaZulu-Natal - DC 25:  Amajuba - Finance and Admin</v>
          </cell>
          <cell r="R2500">
            <v>0</v>
          </cell>
          <cell r="V2500" t="str">
            <v>DM KZN: AMAJUBA - FINANCE &amp; ADMIN</v>
          </cell>
        </row>
        <row r="2501">
          <cell r="Q2501" t="str">
            <v>Non-exchange Revenue:  Transfers and Subsidies - Capital:  Monetary Allocations - District Municipalities:  KwaZulu-Natal - DC 25:  Amajuba - Health</v>
          </cell>
          <cell r="R2501">
            <v>0</v>
          </cell>
          <cell r="V2501" t="str">
            <v>DM KZN: AMAJUBA - HEALTH</v>
          </cell>
        </row>
        <row r="2502">
          <cell r="Q2502" t="str">
            <v>Non-exchange Revenue:  Transfers and Subsidies - Capital:  Monetary Allocations - District Municipalities:  KwaZulu-Natal - DC 25:  Amajuba - Housing</v>
          </cell>
          <cell r="R2502">
            <v>0</v>
          </cell>
          <cell r="V2502" t="str">
            <v>DM KZN: AMAJUBA - HOUSING</v>
          </cell>
        </row>
        <row r="2503">
          <cell r="Q2503" t="str">
            <v>Non-exchange Revenue:  Transfers and Subsidies - Capital:  Monetary Allocations - District Municipalities:  KwaZulu-Natal - DC 25:  Amajuba - Planning and Development</v>
          </cell>
          <cell r="R2503">
            <v>0</v>
          </cell>
          <cell r="V2503" t="str">
            <v>DM KZN: AMAJUBA - PLANNING &amp; DEVEL</v>
          </cell>
        </row>
        <row r="2504">
          <cell r="Q2504" t="str">
            <v>Non-exchange Revenue:  Transfers and Subsidies - Capital:  Monetary Allocations - District Municipalities:  KwaZulu-Natal - DC 25:  Amajuba - Public Safety</v>
          </cell>
          <cell r="R2504">
            <v>0</v>
          </cell>
          <cell r="V2504" t="str">
            <v>DM KZN: AMAJUBA - PUBLIC SAFETY</v>
          </cell>
        </row>
        <row r="2505">
          <cell r="Q2505" t="str">
            <v>Non-exchange Revenue:  Transfers and Subsidies - Capital:  Monetary Allocations - District Municipalities:  KwaZulu-Natal - DC 25:  Amajuba - Road Transport</v>
          </cell>
          <cell r="R2505">
            <v>0</v>
          </cell>
          <cell r="V2505" t="str">
            <v>DM KZN: AMAJUBA - ROAD TRANSPORT</v>
          </cell>
        </row>
        <row r="2506">
          <cell r="Q2506" t="str">
            <v>Non-exchange Revenue:  Transfers and Subsidies - Capital:  Monetary Allocations - District Municipalities:  KwaZulu-Natal - DC 25:  Amajuba - Sport and Recreation</v>
          </cell>
          <cell r="R2506">
            <v>0</v>
          </cell>
          <cell r="V2506" t="str">
            <v>DM KZN: AMAJUBA - SPORT &amp; RECREATION</v>
          </cell>
        </row>
        <row r="2507">
          <cell r="Q2507" t="str">
            <v>Non-exchange Revenue:  Transfers and Subsidies - Capital:  Monetary Allocations - District Municipalities:  KwaZulu-Natal - DC 25:  Amajuba - Waste Water Management</v>
          </cell>
          <cell r="R2507">
            <v>0</v>
          </cell>
          <cell r="V2507" t="str">
            <v>DM KZN: AMAJUBA - WASTE WATER MAN</v>
          </cell>
        </row>
        <row r="2508">
          <cell r="Q2508" t="str">
            <v>Non-exchange Revenue:  Transfers and Subsidies - Capital:  Monetary Allocations - District Municipalities:  KwaZulu-Natal - DC 25:  Amajuba - Water</v>
          </cell>
          <cell r="R2508">
            <v>0</v>
          </cell>
          <cell r="V2508" t="str">
            <v>DM KZN: AMAJUBA - WATER</v>
          </cell>
        </row>
        <row r="2509">
          <cell r="Q2509" t="str">
            <v>Non-exchange Revenue:  Transfers and Subsidies - Capital:  Monetary Allocations - District Municipalities:  KwaZulu-Natal - DC 26:  Zululand</v>
          </cell>
          <cell r="R2509">
            <v>0</v>
          </cell>
          <cell r="V2509" t="str">
            <v>DM KZN: ZULULAND</v>
          </cell>
        </row>
        <row r="2510">
          <cell r="Q2510" t="str">
            <v>Non-exchange Revenue:  Transfers and Subsidies - Capital:  Monetary Allocations - District Municipalities:  KwaZulu-Natal - DC 26:  Zululand - Community and Social Services</v>
          </cell>
          <cell r="R2510">
            <v>0</v>
          </cell>
          <cell r="V2510" t="str">
            <v>DM KZN: ZULULAND - COMM &amp; SOC SERV</v>
          </cell>
        </row>
        <row r="2511">
          <cell r="Q2511" t="str">
            <v>Non-exchange Revenue:  Transfers and Subsidies - Capital:  Monetary Allocations - District Municipalities:  KwaZulu-Natal - DC 26:  Zululand - Environmental Protection</v>
          </cell>
          <cell r="R2511">
            <v>0</v>
          </cell>
          <cell r="V2511" t="str">
            <v>DM KZN: ZULULAND - ENVIRON PROTECTION</v>
          </cell>
        </row>
        <row r="2512">
          <cell r="Q2512" t="str">
            <v>Non-exchange Revenue:  Transfers and Subsidies - Capital:  Monetary Allocations - District Municipalities:  KwaZulu-Natal - DC 26:  Zululand - Executive and Council</v>
          </cell>
          <cell r="R2512">
            <v>0</v>
          </cell>
          <cell r="V2512" t="str">
            <v>DM KZN: ZULULAND - EXECUTIVE &amp; COUNCIL</v>
          </cell>
        </row>
        <row r="2513">
          <cell r="Q2513" t="str">
            <v>Non-exchange Revenue:  Transfers and Subsidies - Capital:  Monetary Allocations - District Municipalities:  KwaZulu-Natal - DC 26:  Zululand - Finance and Admin</v>
          </cell>
          <cell r="R2513">
            <v>0</v>
          </cell>
          <cell r="V2513" t="str">
            <v>DM KZN: ZULULAND - FINANCE &amp; ADMIN</v>
          </cell>
        </row>
        <row r="2514">
          <cell r="Q2514" t="str">
            <v>Non-exchange Revenue:  Transfers and Subsidies - Capital:  Monetary Allocations - District Municipalities:  KwaZulu-Natal - DC 26:  Zululand - Health</v>
          </cell>
          <cell r="R2514">
            <v>0</v>
          </cell>
          <cell r="V2514" t="str">
            <v>DM KZN: ZULULAND - HEALTH</v>
          </cell>
        </row>
        <row r="2515">
          <cell r="Q2515" t="str">
            <v>Non-exchange Revenue:  Transfers and Subsidies - Capital:  Monetary Allocations - District Municipalities:  KwaZulu-Natal - DC 26:  Zululand - Housing</v>
          </cell>
          <cell r="R2515">
            <v>0</v>
          </cell>
          <cell r="V2515" t="str">
            <v>DM KZN: ZULULAND - HOUSING</v>
          </cell>
        </row>
        <row r="2516">
          <cell r="Q2516" t="str">
            <v>Non-exchange Revenue:  Transfers and Subsidies - Capital:  Monetary Allocations - District Municipalities:  KwaZulu-Natal - DC 26:  Zululand - Planning and Development</v>
          </cell>
          <cell r="R2516">
            <v>0</v>
          </cell>
          <cell r="V2516" t="str">
            <v>DM KZN: ZULULAND - PLANNING &amp; DEVEL</v>
          </cell>
        </row>
        <row r="2517">
          <cell r="Q2517" t="str">
            <v>Non-exchange Revenue:  Transfers and Subsidies - Capital:  Monetary Allocations - District Municipalities:  KwaZulu-Natal - DC 26:  Zululand - Public Safety</v>
          </cell>
          <cell r="R2517">
            <v>0</v>
          </cell>
          <cell r="V2517" t="str">
            <v>DM KZN: ZULULAND - PUBLIC SAFETY</v>
          </cell>
        </row>
        <row r="2518">
          <cell r="Q2518" t="str">
            <v>Non-exchange Revenue:  Transfers and Subsidies - Capital:  Monetary Allocations - District Municipalities:  KwaZulu-Natal - DC 26:  Zululand - Road Transport</v>
          </cell>
          <cell r="R2518">
            <v>0</v>
          </cell>
          <cell r="V2518" t="str">
            <v>DM KZN: ZULULAND - ROAD TRANSPORT</v>
          </cell>
        </row>
        <row r="2519">
          <cell r="Q2519" t="str">
            <v>Non-exchange Revenue:  Transfers and Subsidies - Capital:  Monetary Allocations - District Municipalities:  KwaZulu-Natal - DC 26:  Zululand - Sport and Recreation</v>
          </cell>
          <cell r="R2519">
            <v>0</v>
          </cell>
          <cell r="V2519" t="str">
            <v>DM KZN: ZULULAND - SPORT &amp; RECREATION</v>
          </cell>
        </row>
        <row r="2520">
          <cell r="Q2520" t="str">
            <v>Non-exchange Revenue:  Transfers and Subsidies - Capital:  Monetary Allocations - District Municipalities:  KwaZulu-Natal - DC 26:  Zululand - Waste Water Management</v>
          </cell>
          <cell r="R2520">
            <v>0</v>
          </cell>
          <cell r="V2520" t="str">
            <v>DM KZN: ZULULAND - WASTE WATER MAN</v>
          </cell>
        </row>
        <row r="2521">
          <cell r="Q2521" t="str">
            <v>Non-exchange Revenue:  Transfers and Subsidies - Capital:  Monetary Allocations - District Municipalities:  KwaZulu-Natal - DC 26:  Zululand - Water</v>
          </cell>
          <cell r="R2521">
            <v>0</v>
          </cell>
          <cell r="V2521" t="str">
            <v>DM KZN: ZULULAND - WATER</v>
          </cell>
        </row>
        <row r="2522">
          <cell r="Q2522" t="str">
            <v>Non-exchange Revenue:  Transfers and Subsidies - Capital:  Monetary Allocations - District Municipalities:  KwaZulu-Natal - DC 27:  Umkhanyakude</v>
          </cell>
          <cell r="R2522">
            <v>0</v>
          </cell>
          <cell r="V2522" t="str">
            <v>DM KZN: UMKHANYAKUDE</v>
          </cell>
        </row>
        <row r="2523">
          <cell r="Q2523" t="str">
            <v>Non-exchange Revenue:  Transfers and Subsidies - Capital:  Monetary Allocations - District Municipalities:  KwaZulu-Natal - DC 27:  Umkhanyakude -  Community and Social Services</v>
          </cell>
          <cell r="R2523">
            <v>0</v>
          </cell>
          <cell r="V2523" t="str">
            <v>DM KZN: UMKHANYAKUDE - COMM &amp; SOC SERV</v>
          </cell>
        </row>
        <row r="2524">
          <cell r="Q2524" t="str">
            <v>Non-exchange Revenue:  Transfers and Subsidies - Capital:  Monetary Allocations - District Municipalities:  KwaZulu-Natal - DC 27:  Umkhanyakude -  Environmental Protection</v>
          </cell>
          <cell r="R2524">
            <v>0</v>
          </cell>
          <cell r="V2524" t="str">
            <v>DM KZN: UMKHANYAKUDE - ENVIRO PROTECTION</v>
          </cell>
        </row>
        <row r="2525">
          <cell r="Q2525" t="str">
            <v>Non-exchange Revenue:  Transfers and Subsidies - Capital:  Monetary Allocations - District Municipalities:  KwaZulu-Natal - DC 27:  Umkhanyakude -  Executive and Council</v>
          </cell>
          <cell r="R2525">
            <v>0</v>
          </cell>
          <cell r="V2525" t="str">
            <v>DM KZN: UMKHANYAKUDE - EXECUTI &amp; COUNCIL</v>
          </cell>
        </row>
        <row r="2526">
          <cell r="Q2526" t="str">
            <v>Non-exchange Revenue:  Transfers and Subsidies - Capital:  Monetary Allocations - District Municipalities:  KwaZulu-Natal - DC 27:  Umkhanyakude -  Finance and Admin</v>
          </cell>
          <cell r="R2526">
            <v>0</v>
          </cell>
          <cell r="V2526" t="str">
            <v>DM KZN: UMKHANYAKUDE - FINANCE &amp; ADMIN</v>
          </cell>
        </row>
        <row r="2527">
          <cell r="Q2527" t="str">
            <v>Non-exchange Revenue:  Transfers and Subsidies - Capital:  Monetary Allocations - District Municipalities:  KwaZulu-Natal - DC 27:  Umkhanyakude -  Health</v>
          </cell>
          <cell r="R2527">
            <v>0</v>
          </cell>
          <cell r="V2527" t="str">
            <v>DM KZN: UMKHANYAKUDE - HEALTH</v>
          </cell>
        </row>
        <row r="2528">
          <cell r="Q2528" t="str">
            <v>Non-exchange Revenue:  Transfers and Subsidies - Capital:  Monetary Allocations - District Municipalities:  KwaZulu-Natal - DC 27:  Umkhanyakude -  Housing</v>
          </cell>
          <cell r="R2528">
            <v>0</v>
          </cell>
          <cell r="V2528" t="str">
            <v>DM KZN: UMKHANYAKUDE - HOUSING</v>
          </cell>
        </row>
        <row r="2529">
          <cell r="Q2529" t="str">
            <v>Non-exchange Revenue:  Transfers and Subsidies - Capital:  Monetary Allocations - District Municipalities:  KwaZulu-Natal - DC 27:  Umkhanyakude -  Planning and Development</v>
          </cell>
          <cell r="R2529">
            <v>0</v>
          </cell>
          <cell r="V2529" t="str">
            <v>DM KZN: UMKHANYAKUDE - PLANNING &amp; DEVEL</v>
          </cell>
        </row>
        <row r="2530">
          <cell r="Q2530" t="str">
            <v>Non-exchange Revenue:  Transfers and Subsidies - Capital:  Monetary Allocations - District Municipalities:  KwaZulu-Natal - DC 27:  Umkhanyakude -  Public Safety</v>
          </cell>
          <cell r="R2530">
            <v>0</v>
          </cell>
          <cell r="V2530" t="str">
            <v>DM KZN: UMKHANYAKUDE - PUBLIC SAFETY</v>
          </cell>
        </row>
        <row r="2531">
          <cell r="Q2531" t="str">
            <v>Non-exchange Revenue:  Transfers and Subsidies - Capital:  Monetary Allocations - District Municipalities:  KwaZulu-Natal - DC 27:  Umkhanyakude -  Road Transport</v>
          </cell>
          <cell r="R2531">
            <v>0</v>
          </cell>
          <cell r="V2531" t="str">
            <v>DM KZN: UMKHANYAKUDE - ROAD TRANSPORT</v>
          </cell>
        </row>
        <row r="2532">
          <cell r="Q2532" t="str">
            <v>Non-exchange Revenue:  Transfers and Subsidies - Capital:  Monetary Allocations - District Municipalities:  KwaZulu-Natal - DC 27:  Umkhanyakude -  Sport and Recreation</v>
          </cell>
          <cell r="R2532">
            <v>0</v>
          </cell>
          <cell r="V2532" t="str">
            <v>DM KZN: UMKHANYAKUDE - SPORT &amp; RECREAT</v>
          </cell>
        </row>
        <row r="2533">
          <cell r="Q2533" t="str">
            <v>Non-exchange Revenue:  Transfers and Subsidies - Capital:  Monetary Allocations - District Municipalities:  KwaZulu-Natal - DC 27:  Umkhanyakude -  Waste Water Management</v>
          </cell>
          <cell r="R2533">
            <v>0</v>
          </cell>
          <cell r="V2533" t="str">
            <v>DM KZN: UMKHANYAKUDE - WASTE WATER MAN</v>
          </cell>
        </row>
        <row r="2534">
          <cell r="Q2534" t="str">
            <v>Non-exchange Revenue:  Transfers and Subsidies - Capital:  Monetary Allocations - District Municipalities:  KwaZulu-Natal - DC 27:  Umkhanyakude -  Water</v>
          </cell>
          <cell r="R2534">
            <v>0</v>
          </cell>
          <cell r="V2534" t="str">
            <v>DM KZN: UMKHANYAKUDE - WATER</v>
          </cell>
        </row>
        <row r="2535">
          <cell r="Q2535" t="str">
            <v>Non-exchange Revenue:  Transfers and Subsidies - Capital:  Monetary Allocations - District Municipalities:  KwaZulu-Natal - DC28:  Uthungulu</v>
          </cell>
          <cell r="R2535">
            <v>0</v>
          </cell>
          <cell r="V2535" t="str">
            <v>DM KZN: UTHUNGULU</v>
          </cell>
        </row>
        <row r="2536">
          <cell r="Q2536" t="str">
            <v>Non-exchange Revenue:  Transfers and Subsidies - Capital:  Monetary Allocations - District Municipalities:  KwaZulu-Natal - DC28:  Uthungulu - Community and Social Services</v>
          </cell>
          <cell r="R2536">
            <v>0</v>
          </cell>
          <cell r="V2536" t="str">
            <v>DM KZN: UTHUNGULU - COMM &amp; SOC SERV</v>
          </cell>
        </row>
        <row r="2537">
          <cell r="Q2537" t="str">
            <v>Non-exchange Revenue:  Transfers and Subsidies - Capital:  Monetary Allocations - District Municipalities:  KwaZulu-Natal - DC28:  Uthungulu - Environmental Protection</v>
          </cell>
          <cell r="R2537">
            <v>0</v>
          </cell>
          <cell r="V2537" t="str">
            <v>DM KZN: UTHUNGULU - ENVIRON PROTECTION</v>
          </cell>
        </row>
        <row r="2538">
          <cell r="Q2538" t="str">
            <v>Non-exchange Revenue:  Transfers and Subsidies - Capital:  Monetary Allocations - District Municipalities:  KwaZulu-Natal - DC28:  Uthungulu - Executive and Council</v>
          </cell>
          <cell r="R2538">
            <v>0</v>
          </cell>
          <cell r="V2538" t="str">
            <v>DM KZN: UTHUNGULU - EXECUTIVE &amp; COUNCIL</v>
          </cell>
        </row>
        <row r="2539">
          <cell r="Q2539" t="str">
            <v>Non-exchange Revenue:  Transfers and Subsidies - Capital:  Monetary Allocations - District Municipalities:  KwaZulu-Natal - DC28:  Uthungulu - Finance and Admin</v>
          </cell>
          <cell r="R2539">
            <v>0</v>
          </cell>
          <cell r="V2539" t="str">
            <v>DM KZN: UTHUNGULU - FINANCE &amp; ADMIN</v>
          </cell>
        </row>
        <row r="2540">
          <cell r="Q2540" t="str">
            <v>Non-exchange Revenue:  Transfers and Subsidies - Capital:  Monetary Allocations - District Municipalities:  KwaZulu-Natal - DC28:  Uthungulu - Health</v>
          </cell>
          <cell r="R2540">
            <v>0</v>
          </cell>
          <cell r="V2540" t="str">
            <v>DM KZN: UTHUNGULU - HEALTH</v>
          </cell>
        </row>
        <row r="2541">
          <cell r="Q2541" t="str">
            <v>Non-exchange Revenue:  Transfers and Subsidies - Capital:  Monetary Allocations - District Municipalities:  KwaZulu-Natal - DC28:  Uthungulu - Housing</v>
          </cell>
          <cell r="R2541">
            <v>0</v>
          </cell>
          <cell r="V2541" t="str">
            <v>DM KZN: UTHUNGULU - HOUSING</v>
          </cell>
        </row>
        <row r="2542">
          <cell r="Q2542" t="str">
            <v>Non-exchange Revenue:  Transfers and Subsidies - Capital:  Monetary Allocations - District Municipalities:  KwaZulu-Natal - DC28:  Uthungulu - Planning and Development</v>
          </cell>
          <cell r="R2542">
            <v>0</v>
          </cell>
          <cell r="V2542" t="str">
            <v>DM KZN: UTHUNGULU - PLANNING &amp; DEVEL</v>
          </cell>
        </row>
        <row r="2543">
          <cell r="Q2543" t="str">
            <v>Non-exchange Revenue:  Transfers and Subsidies - Capital:  Monetary Allocations - District Municipalities:  KwaZulu-Natal - DC28:  Uthungulu - Public Safety</v>
          </cell>
          <cell r="R2543">
            <v>0</v>
          </cell>
          <cell r="V2543" t="str">
            <v>DM KZN: UTHUNGULU - PUBLIC SAFETY</v>
          </cell>
        </row>
        <row r="2544">
          <cell r="Q2544" t="str">
            <v>Non-exchange Revenue:  Transfers and Subsidies - Capital:  Monetary Allocations - District Municipalities:  KwaZulu-Natal - DC28:  Uthungulu - Road Transport</v>
          </cell>
          <cell r="R2544">
            <v>0</v>
          </cell>
          <cell r="V2544" t="str">
            <v>DM KZN: UTHUNGULU - ROAD TRANSPORT</v>
          </cell>
        </row>
        <row r="2545">
          <cell r="Q2545" t="str">
            <v>Non-exchange Revenue:  Transfers and Subsidies - Capital:  Monetary Allocations - District Municipalities:  KwaZulu-Natal - DC28:  Uthungulu - Sport and Recreation</v>
          </cell>
          <cell r="R2545">
            <v>0</v>
          </cell>
          <cell r="V2545" t="str">
            <v>DM KZN: UTHUNGULU - SPORT &amp; RECREATION</v>
          </cell>
        </row>
        <row r="2546">
          <cell r="Q2546" t="str">
            <v>Non-exchange Revenue:  Transfers and Subsidies - Capital:  Monetary Allocations - District Municipalities:  KwaZulu-Natal - DC28:  Uthungulu - Waste Water Management</v>
          </cell>
          <cell r="R2546">
            <v>0</v>
          </cell>
          <cell r="V2546" t="str">
            <v>DM KZN: UTHUNGULU - WASTE WATER MAN</v>
          </cell>
        </row>
        <row r="2547">
          <cell r="Q2547" t="str">
            <v>Non-exchange Revenue:  Transfers and Subsidies - Capital:  Monetary Allocations - District Municipalities:  KwaZulu-Natal - DC28:  Uthungulu - Water</v>
          </cell>
          <cell r="R2547">
            <v>0</v>
          </cell>
          <cell r="V2547" t="str">
            <v>DM KZN: UTHUNGULU - WATER</v>
          </cell>
        </row>
        <row r="2548">
          <cell r="Q2548" t="str">
            <v>Non-exchange Revenue:  Transfers and Subsidies - Capital:  Monetary Allocations - District Municipalities:  KwaZulu-Natal - DC 29:  Ilembe</v>
          </cell>
          <cell r="R2548">
            <v>0</v>
          </cell>
          <cell r="V2548" t="str">
            <v>DM KZN: ILEMBE</v>
          </cell>
        </row>
        <row r="2549">
          <cell r="Q2549" t="str">
            <v>Non-exchange Revenue:  Transfers and Subsidies - Capital:  Monetary Allocations - District Municipalities:  KwaZulu-Natal - DC 29:  Ilembe - Community and Social Services</v>
          </cell>
          <cell r="R2549">
            <v>0</v>
          </cell>
          <cell r="V2549" t="str">
            <v>DM KZN: ILEMBE - COMM &amp; SOC SERV</v>
          </cell>
        </row>
        <row r="2550">
          <cell r="Q2550" t="str">
            <v>Non-exchange Revenue:  Transfers and Subsidies - Capital:  Monetary Allocations - District Municipalities:  KwaZulu-Natal - DC 29:  Ilembe - Environmental Protection</v>
          </cell>
          <cell r="R2550">
            <v>0</v>
          </cell>
          <cell r="V2550" t="str">
            <v>DM KZN: ILEMBE - ENVIRON PROTECTION</v>
          </cell>
        </row>
        <row r="2551">
          <cell r="Q2551" t="str">
            <v>Non-exchange Revenue:  Transfers and Subsidies - Capital:  Monetary Allocations - District Municipalities:  KwaZulu-Natal - DC 29:  Ilembe - Executive and Council</v>
          </cell>
          <cell r="R2551">
            <v>0</v>
          </cell>
          <cell r="V2551" t="str">
            <v>DM KZN: ILEMBE - EXECUTIVE &amp; COUNCIL</v>
          </cell>
        </row>
        <row r="2552">
          <cell r="Q2552" t="str">
            <v>Non-exchange Revenue:  Transfers and Subsidies - Capital:  Monetary Allocations - District Municipalities:  KwaZulu-Natal - DC 29:  Ilembe - Finance and Admin</v>
          </cell>
          <cell r="R2552">
            <v>0</v>
          </cell>
          <cell r="V2552" t="str">
            <v>DM KZN: ILEMBE - FINANCE &amp; ADMIN</v>
          </cell>
        </row>
        <row r="2553">
          <cell r="Q2553" t="str">
            <v>Non-exchange Revenue:  Transfers and Subsidies - Capital:  Monetary Allocations - District Municipalities:  KwaZulu-Natal - DC 29:  Ilembe - Health</v>
          </cell>
          <cell r="R2553">
            <v>0</v>
          </cell>
          <cell r="V2553" t="str">
            <v>DM KZN: ILEMBE - HEALTH</v>
          </cell>
        </row>
        <row r="2554">
          <cell r="Q2554" t="str">
            <v>Non-exchange Revenue:  Transfers and Subsidies - Capital:  Monetary Allocations - District Municipalities:  KwaZulu-Natal - DC 29:  Ilembe - Housing</v>
          </cell>
          <cell r="R2554">
            <v>0</v>
          </cell>
          <cell r="V2554" t="str">
            <v>DM KZN: ILEMBE - HOUSING</v>
          </cell>
        </row>
        <row r="2555">
          <cell r="Q2555" t="str">
            <v>Non-exchange Revenue:  Transfers and Subsidies - Capital:  Monetary Allocations - District Municipalities:  KwaZulu-Natal - DC 29:  Ilembe - Planning and Development</v>
          </cell>
          <cell r="R2555">
            <v>0</v>
          </cell>
          <cell r="V2555" t="str">
            <v>DM KZN: ILEMBE - PLANNING &amp; DEVEL</v>
          </cell>
        </row>
        <row r="2556">
          <cell r="Q2556" t="str">
            <v>Non-exchange Revenue:  Transfers and Subsidies - Capital:  Monetary Allocations - District Municipalities:  KwaZulu-Natal - DC 29:  Ilembe - Public Safety</v>
          </cell>
          <cell r="R2556">
            <v>0</v>
          </cell>
          <cell r="V2556" t="str">
            <v>DM KZN: ILEMBE - PUBLIC SAFETY</v>
          </cell>
        </row>
        <row r="2557">
          <cell r="Q2557" t="str">
            <v>Non-exchange Revenue:  Transfers and Subsidies - Capital:  Monetary Allocations - District Municipalities:  KwaZulu-Natal - DC 29:  Ilembe - Road Transport</v>
          </cell>
          <cell r="R2557">
            <v>0</v>
          </cell>
          <cell r="V2557" t="str">
            <v>DM KZN: ILEMBE - ROAD TRANSPORT</v>
          </cell>
        </row>
        <row r="2558">
          <cell r="Q2558" t="str">
            <v>Non-exchange Revenue:  Transfers and Subsidies - Capital:  Monetary Allocations - District Municipalities:  KwaZulu-Natal - DC 29:  Ilembe - Sport and Recreation</v>
          </cell>
          <cell r="R2558">
            <v>0</v>
          </cell>
          <cell r="V2558" t="str">
            <v>DM KZN: ILEMBE - SPORT &amp; RECREATION</v>
          </cell>
        </row>
        <row r="2559">
          <cell r="Q2559" t="str">
            <v>Non-exchange Revenue:  Transfers and Subsidies - Capital:  Monetary Allocations - District Municipalities:  KwaZulu-Natal - DC 29:  Ilembe - Waste Water Management</v>
          </cell>
          <cell r="R2559">
            <v>0</v>
          </cell>
          <cell r="V2559" t="str">
            <v>DM KZN: ILEMBE - WASTE WATER MAN</v>
          </cell>
        </row>
        <row r="2560">
          <cell r="Q2560" t="str">
            <v>Non-exchange Revenue:  Transfers and Subsidies - Capital:  Monetary Allocations - District Municipalities:  KwaZulu-Natal - DC 29:  Ilembe - Water</v>
          </cell>
          <cell r="R2560">
            <v>0</v>
          </cell>
          <cell r="V2560" t="str">
            <v>DM KZN: ILEMBE - WATER</v>
          </cell>
        </row>
        <row r="2561">
          <cell r="Q2561" t="str">
            <v>Non-exchange Revenue:  Transfers and Subsidies - Capital:  Monetary Allocations - District Municipalities:  KwaZulu-Natal - DC 43:  Sisonke</v>
          </cell>
          <cell r="R2561">
            <v>0</v>
          </cell>
          <cell r="V2561" t="str">
            <v>DM KZN: SISONKE</v>
          </cell>
        </row>
        <row r="2562">
          <cell r="Q2562" t="str">
            <v>Non-exchange Revenue:  Transfers and Subsidies - Capital:  Monetary Allocations - District Municipalities:  KwaZulu-Natal - DC 43:  Sisonke - Community and Social Services</v>
          </cell>
          <cell r="R2562">
            <v>0</v>
          </cell>
          <cell r="V2562" t="str">
            <v>DM KZN: SISONKE - COMM &amp; SOC SERV</v>
          </cell>
        </row>
        <row r="2563">
          <cell r="Q2563" t="str">
            <v>Non-exchange Revenue:  Transfers and Subsidies - Capital:  Monetary Allocations - District Municipalities:  KwaZulu-Natal - DC 43:  Sisonke - Environmental Protection</v>
          </cell>
          <cell r="R2563">
            <v>0</v>
          </cell>
          <cell r="V2563" t="str">
            <v>DM KZN: SISONKE - ENVIRON PROTECTION</v>
          </cell>
        </row>
        <row r="2564">
          <cell r="Q2564" t="str">
            <v>Non-exchange Revenue:  Transfers and Subsidies - Capital:  Monetary Allocations - District Municipalities:  KwaZulu-Natal - DC 43:  Sisonke - Executive and Council</v>
          </cell>
          <cell r="R2564">
            <v>0</v>
          </cell>
          <cell r="V2564" t="str">
            <v>DM KZN: SISONKE - EXECUTIVE &amp; COUNCIL</v>
          </cell>
        </row>
        <row r="2565">
          <cell r="Q2565" t="str">
            <v>Non-exchange Revenue:  Transfers and Subsidies - Capital:  Monetary Allocations - District Municipalities:  KwaZulu-Natal - DC 43:  Sisonke - Finance and Admin</v>
          </cell>
          <cell r="R2565">
            <v>0</v>
          </cell>
          <cell r="V2565" t="str">
            <v>DM KZN: SISONKE - FINANCE &amp; ADMIN</v>
          </cell>
        </row>
        <row r="2566">
          <cell r="Q2566" t="str">
            <v>Non-exchange Revenue:  Transfers and Subsidies - Capital:  Monetary Allocations - District Municipalities:  KwaZulu-Natal - DC 43:  Sisonke - Health</v>
          </cell>
          <cell r="R2566">
            <v>0</v>
          </cell>
          <cell r="V2566" t="str">
            <v>DM KZN: SISONKE - HEALTH</v>
          </cell>
        </row>
        <row r="2567">
          <cell r="Q2567" t="str">
            <v>Non-exchange Revenue:  Transfers and Subsidies - Capital:  Monetary Allocations - District Municipalities:  KwaZulu-Natal - DC 43:  Sisonke - Housing</v>
          </cell>
          <cell r="R2567">
            <v>0</v>
          </cell>
          <cell r="V2567" t="str">
            <v>DM KZN: SISONKE - HOUSING</v>
          </cell>
        </row>
        <row r="2568">
          <cell r="Q2568" t="str">
            <v>Non-exchange Revenue:  Transfers and Subsidies - Capital:  Monetary Allocations - District Municipalities:  KwaZulu-Natal - DC 43:  Sisonke - Planning and Development</v>
          </cell>
          <cell r="R2568">
            <v>0</v>
          </cell>
          <cell r="V2568" t="str">
            <v>DM KZN: SISONKE - PLANNING &amp; DEVEL</v>
          </cell>
        </row>
        <row r="2569">
          <cell r="Q2569" t="str">
            <v>Non-exchange Revenue:  Transfers and Subsidies - Capital:  Monetary Allocations - District Municipalities:  KwaZulu-Natal - DC 43:  Sisonke - Public Safety</v>
          </cell>
          <cell r="R2569">
            <v>0</v>
          </cell>
          <cell r="V2569" t="str">
            <v>DM KZN: SISONKE - PUBLIC SAFETY</v>
          </cell>
        </row>
        <row r="2570">
          <cell r="Q2570" t="str">
            <v>Non-exchange Revenue:  Transfers and Subsidies - Capital:  Monetary Allocations - District Municipalities:  KwaZulu-Natal - DC 43:  Sisonke - Road Transport</v>
          </cell>
          <cell r="R2570">
            <v>0</v>
          </cell>
          <cell r="V2570" t="str">
            <v>DM KZN: SISONKE - ROAD TRANSPORT</v>
          </cell>
        </row>
        <row r="2571">
          <cell r="Q2571" t="str">
            <v>Non-exchange Revenue:  Transfers and Subsidies - Capital:  Monetary Allocations - District Municipalities:  KwaZulu-Natal - DC 43:  Sisonke - Sport and Recreation</v>
          </cell>
          <cell r="R2571">
            <v>0</v>
          </cell>
          <cell r="V2571" t="str">
            <v>DM KZN: SISONKE - SPORT &amp; RECREATION</v>
          </cell>
        </row>
        <row r="2572">
          <cell r="Q2572" t="str">
            <v>Non-exchange Revenue:  Transfers and Subsidies - Capital:  Monetary Allocations - District Municipalities:  KwaZulu-Natal - DC 43:  Sisonke - Waste Water Management</v>
          </cell>
          <cell r="R2572">
            <v>0</v>
          </cell>
          <cell r="V2572" t="str">
            <v>DM KZN: SISONKE - WASTE WATER MAN</v>
          </cell>
        </row>
        <row r="2573">
          <cell r="Q2573" t="str">
            <v>Non-exchange Revenue:  Transfers and Subsidies - Capital:  Monetary Allocations - District Municipalities:  KwaZulu-Natal - DC 43:  Sisonke - Water</v>
          </cell>
          <cell r="R2573">
            <v>0</v>
          </cell>
          <cell r="V2573" t="str">
            <v>DM KZN: SISONKE - WATER</v>
          </cell>
        </row>
        <row r="2574">
          <cell r="Q2574" t="str">
            <v>Non-exchange Revenue:  Transfers and Subsidies - Capital:  Monetary Allocations - District Municipalities:  Limpopo</v>
          </cell>
          <cell r="R2574">
            <v>0</v>
          </cell>
          <cell r="V2574" t="str">
            <v>T&amp;S CAP: MONETARY DM LIMPOPO</v>
          </cell>
        </row>
        <row r="2575">
          <cell r="Q2575" t="str">
            <v>Non-exchange Revenue:  Transfers and Subsidies - Capital:  Monetary Allocations - District Municipalities:  Limpopo - DC 47:  Greater Sekhukune</v>
          </cell>
          <cell r="R2575">
            <v>0</v>
          </cell>
          <cell r="V2575" t="str">
            <v>DM LP: SEKHUKUNE</v>
          </cell>
        </row>
        <row r="2576">
          <cell r="Q2576" t="str">
            <v>Non-exchange Revenue:  Transfers and Subsidies - Capital:  Monetary Allocations - District Municipalities:  Limpopo - DC 47:  Greater Sekhukune - Community and Social Services</v>
          </cell>
          <cell r="R2576">
            <v>0</v>
          </cell>
          <cell r="V2576" t="str">
            <v>DM LP: SEKHUKUNE - COMM &amp; SOC SERV</v>
          </cell>
        </row>
        <row r="2577">
          <cell r="Q2577" t="str">
            <v>Non-exchange Revenue:  Transfers and Subsidies - Capital:  Monetary Allocations - District Municipalities:  Limpopo - DC 47:  Greater Sekhukune - Environmental Protection</v>
          </cell>
          <cell r="R2577">
            <v>0</v>
          </cell>
          <cell r="V2577" t="str">
            <v>DM LP: SEKHUKUNE - ENVIRON PROTECTION</v>
          </cell>
        </row>
        <row r="2578">
          <cell r="Q2578" t="str">
            <v>Non-exchange Revenue:  Transfers and Subsidies - Capital:  Monetary Allocations - District Municipalities:  Limpopo - DC 47:  Greater Sekhukune - Executive and Council</v>
          </cell>
          <cell r="R2578">
            <v>0</v>
          </cell>
          <cell r="V2578" t="str">
            <v>DM LP: SEKHUKUNE - EXECUTIVE &amp; COUNCIL</v>
          </cell>
        </row>
        <row r="2579">
          <cell r="Q2579" t="str">
            <v>Non-exchange Revenue:  Transfers and Subsidies - Capital:  Monetary Allocations - District Municipalities:  Limpopo - DC 47:  Greater Sekhukune - Finance and Admin</v>
          </cell>
          <cell r="R2579">
            <v>0</v>
          </cell>
          <cell r="V2579" t="str">
            <v>DM LP: SEKHUKUNE - FINANCE &amp; ADMIN</v>
          </cell>
        </row>
        <row r="2580">
          <cell r="Q2580" t="str">
            <v>Non-exchange Revenue:  Transfers and Subsidies - Capital:  Monetary Allocations - District Municipalities:  Limpopo - DC 47:  Greater Sekhukune - Health</v>
          </cell>
          <cell r="R2580">
            <v>0</v>
          </cell>
          <cell r="V2580" t="str">
            <v>DM LP: SEKHUKUNE - HEALTH</v>
          </cell>
        </row>
        <row r="2581">
          <cell r="Q2581" t="str">
            <v>Non-exchange Revenue:  Transfers and Subsidies - Capital:  Monetary Allocations - District Municipalities:  Limpopo - DC 47:  Greater Sekhukune - Housing</v>
          </cell>
          <cell r="R2581">
            <v>0</v>
          </cell>
          <cell r="V2581" t="str">
            <v>DM LP: SEKHUKUNE - HOUSING</v>
          </cell>
        </row>
        <row r="2582">
          <cell r="Q2582" t="str">
            <v>Non-exchange Revenue:  Transfers and Subsidies - Capital:  Monetary Allocations - District Municipalities:  Limpopo - DC 47:  Greater Sekhukune - Planning and Development</v>
          </cell>
          <cell r="R2582">
            <v>0</v>
          </cell>
          <cell r="V2582" t="str">
            <v>DM LP: SEKHUKUNE - PLANNING &amp; DEVEL</v>
          </cell>
        </row>
        <row r="2583">
          <cell r="Q2583" t="str">
            <v>Non-exchange Revenue:  Transfers and Subsidies - Capital:  Monetary Allocations - District Municipalities:  Limpopo - DC 47:  Greater Sekhukune - Public Safety</v>
          </cell>
          <cell r="R2583">
            <v>0</v>
          </cell>
          <cell r="V2583" t="str">
            <v>DM LP: SEKHUKUNE - PUBLIC SAFETY</v>
          </cell>
        </row>
        <row r="2584">
          <cell r="Q2584" t="str">
            <v>Non-exchange Revenue:  Transfers and Subsidies - Capital:  Monetary Allocations - District Municipalities:  Limpopo - DC 47:  Greater Sekhukune - Road Transport</v>
          </cell>
          <cell r="R2584">
            <v>0</v>
          </cell>
          <cell r="V2584" t="str">
            <v>DM LP: SEKHUKUNE - ROAD TRANSPORT</v>
          </cell>
        </row>
        <row r="2585">
          <cell r="Q2585" t="str">
            <v>Non-exchange Revenue:  Transfers and Subsidies - Capital:  Monetary Allocations - District Municipalities:  Limpopo - DC 47:  Greater Sekhukune - Sport and Recreation</v>
          </cell>
          <cell r="R2585">
            <v>0</v>
          </cell>
          <cell r="V2585" t="str">
            <v>DM LP: SEKHUKUNE - SPORT &amp; RECREATION</v>
          </cell>
        </row>
        <row r="2586">
          <cell r="Q2586" t="str">
            <v>Non-exchange Revenue:  Transfers and Subsidies - Capital:  Monetary Allocations - District Municipalities:  Limpopo - DC 47:  Greater Sekhukune - Waste Water Management</v>
          </cell>
          <cell r="R2586">
            <v>0</v>
          </cell>
          <cell r="V2586" t="str">
            <v>DM LP: SEKHUKUNE - WASTE WATER MAN</v>
          </cell>
        </row>
        <row r="2587">
          <cell r="Q2587" t="str">
            <v>Non-exchange Revenue:  Transfers and Subsidies - Capital:  Monetary Allocations - District Municipalities:  Limpopo - DC 47:  Greater Sekhukune - Water</v>
          </cell>
          <cell r="R2587">
            <v>0</v>
          </cell>
          <cell r="V2587" t="str">
            <v>DM LP: SEKHUKUNE - WATER</v>
          </cell>
        </row>
        <row r="2588">
          <cell r="Q2588" t="str">
            <v>Non-exchange Revenue:  Transfers and Subsidies - Capital:  Monetary Allocations: District Municipalities:   Limpopo: DC 33 - Mopani</v>
          </cell>
          <cell r="R2588">
            <v>0</v>
          </cell>
          <cell r="V2588" t="str">
            <v>DM LP: MOPANI</v>
          </cell>
        </row>
        <row r="2589">
          <cell r="Q2589" t="str">
            <v>Non-exchange Revenue:  Transfers and Subsidies - Capital:  Monetary Allocations - District Municipalities:  Limpopo - DC 33:  Mopani - Community and Social Services</v>
          </cell>
          <cell r="R2589">
            <v>0</v>
          </cell>
          <cell r="V2589" t="str">
            <v>DM LP: MOPANI - COMM &amp; SOC SERV</v>
          </cell>
        </row>
        <row r="2590">
          <cell r="Q2590" t="str">
            <v>Non-exchange Revenue:  Transfers and Subsidies - Capital:  Monetary Allocations - District Municipalities:  Limpopo - DC 33:  Mopani - Environmental Protection</v>
          </cell>
          <cell r="R2590">
            <v>0</v>
          </cell>
          <cell r="V2590" t="str">
            <v>DM LP: MOPANI - ENVIRON PROTECTION</v>
          </cell>
        </row>
        <row r="2591">
          <cell r="Q2591" t="str">
            <v>Non-exchange Revenue:  Transfers and Subsidies - Capital:  Monetary Allocations - District Municipalities:  Limpopo - DC 33:  Mopani - Executive and Council</v>
          </cell>
          <cell r="R2591">
            <v>0</v>
          </cell>
          <cell r="V2591" t="str">
            <v>DM LP: MOPANI - EXECUTIVE &amp; COUNCIL</v>
          </cell>
        </row>
        <row r="2592">
          <cell r="Q2592" t="str">
            <v>Non-exchange Revenue:  Transfers and Subsidies - Capital:  Monetary Allocations - District Municipalities:  Limpopo - DC 33:  Mopani - Finance and Admin</v>
          </cell>
          <cell r="R2592">
            <v>0</v>
          </cell>
          <cell r="V2592" t="str">
            <v>DM LP: MOPANI - FINANCE &amp; ADMIN</v>
          </cell>
        </row>
        <row r="2593">
          <cell r="Q2593" t="str">
            <v>Non-exchange Revenue:  Transfers and Subsidies - Capital:  Monetary Allocations - District Municipalities:  Limpopo - DC 33:  Mopani - Health</v>
          </cell>
          <cell r="R2593">
            <v>0</v>
          </cell>
          <cell r="V2593" t="str">
            <v>DM LP: MOPANI - HEALTH</v>
          </cell>
        </row>
        <row r="2594">
          <cell r="Q2594" t="str">
            <v>Non-exchange Revenue:  Transfers and Subsidies - Capital:  Monetary Allocations - District Municipalities:  Limpopo - DC 33:  Mopani - Housing</v>
          </cell>
          <cell r="R2594">
            <v>0</v>
          </cell>
          <cell r="V2594" t="str">
            <v>DM LP: MOPANI - HOUSING</v>
          </cell>
        </row>
        <row r="2595">
          <cell r="Q2595" t="str">
            <v>Non-exchange Revenue:  Transfers and Subsidies - Capital:  Monetary Allocations - District Municipalities:  Limpopo - DC 33:  Mopani - Planning and Development</v>
          </cell>
          <cell r="R2595">
            <v>0</v>
          </cell>
          <cell r="V2595" t="str">
            <v>DM LP: MOPANI - PLANNING &amp; DEVEL</v>
          </cell>
        </row>
        <row r="2596">
          <cell r="Q2596" t="str">
            <v>Non-exchange Revenue:  Transfers and Subsidies - Capital:  Monetary Allocations - District Municipalities:  Limpopo - DC 33:  Mopani - Public Safety</v>
          </cell>
          <cell r="R2596">
            <v>0</v>
          </cell>
          <cell r="V2596" t="str">
            <v>DM LP: MOPANI - PUBLIC SAFETY</v>
          </cell>
        </row>
        <row r="2597">
          <cell r="Q2597" t="str">
            <v>Non-exchange Revenue:  Transfers and Subsidies - Capital:  Monetary Allocations - District Municipalities:  Limpopo - DC 33:  Mopani - Road Transport</v>
          </cell>
          <cell r="R2597">
            <v>0</v>
          </cell>
          <cell r="V2597" t="str">
            <v>DM LP: MOPANI - ROAD TRANSPORT</v>
          </cell>
        </row>
        <row r="2598">
          <cell r="Q2598" t="str">
            <v>Non-exchange Revenue:  Transfers and Subsidies - Capital:  Monetary Allocations - District Municipalities:  Limpopo - DC 33:  Mopani - Sport and Recreation</v>
          </cell>
          <cell r="R2598">
            <v>0</v>
          </cell>
          <cell r="V2598" t="str">
            <v>DM LP: MOPANI - SPORT &amp; RECREATION</v>
          </cell>
        </row>
        <row r="2599">
          <cell r="Q2599" t="str">
            <v>Non-exchange Revenue:  Transfers and Subsidies - Capital:  Monetary Allocations - District Municipalities:  Limpopo - DC 33:  Mopani - Waste Water Management</v>
          </cell>
          <cell r="R2599">
            <v>0</v>
          </cell>
          <cell r="V2599" t="str">
            <v>DM LP: MOPANI - WASTE WATER MAN</v>
          </cell>
        </row>
        <row r="2600">
          <cell r="Q2600" t="str">
            <v>Non-exchange Revenue:  Transfers and Subsidies - Capital:  Monetary Allocations - District Municipalities:  Limpopo - DC 33:  Mopani - Water</v>
          </cell>
          <cell r="R2600">
            <v>0</v>
          </cell>
          <cell r="V2600" t="str">
            <v>DM LP: MOPANI - WATER</v>
          </cell>
        </row>
        <row r="2601">
          <cell r="Q2601" t="str">
            <v>Non-exchange Revenue:  Transfers and Subsidies - Capital:  Monetary Allocations - District Municipalities:  Limpopo - DC 34:  Vhembe</v>
          </cell>
          <cell r="R2601">
            <v>0</v>
          </cell>
          <cell r="V2601" t="str">
            <v>DM LP: VHEMBE</v>
          </cell>
        </row>
        <row r="2602">
          <cell r="Q2602" t="str">
            <v>Non-exchange Revenue:  Transfers and Subsidies - Capital:  Monetary Allocations - District Municipalities:  Limpopo - DC 34:  Vhembe - Community and Social Services</v>
          </cell>
          <cell r="R2602">
            <v>0</v>
          </cell>
          <cell r="V2602" t="str">
            <v>DM LP: VHEMBE - COMM &amp; SOC SERV</v>
          </cell>
        </row>
        <row r="2603">
          <cell r="Q2603" t="str">
            <v>Non-exchange Revenue:  Transfers and Subsidies - Capital:  Monetary Allocations - District Municipalities:  Limpopo - DC 34:  Vhembe - Environmental Protection</v>
          </cell>
          <cell r="R2603">
            <v>0</v>
          </cell>
          <cell r="V2603" t="str">
            <v>DM LP: VHEMBE - ENVIRON PROTECTION</v>
          </cell>
        </row>
        <row r="2604">
          <cell r="Q2604" t="str">
            <v>Non-exchange Revenue:  Transfers and Subsidies - Capital:  Monetary Allocations - District Municipalities:  Limpopo - DC 34:  Vhembe - Executive and Council</v>
          </cell>
          <cell r="R2604">
            <v>0</v>
          </cell>
          <cell r="V2604" t="str">
            <v>DM LP: VHEMBE - EXECUTIVE &amp; COUNCIL</v>
          </cell>
        </row>
        <row r="2605">
          <cell r="Q2605" t="str">
            <v>Non-exchange Revenue:  Transfers and Subsidies - Capital:  Monetary Allocations - District Municipalities:  Limpopo - DC 34:  Vhembe - Finance and Admin</v>
          </cell>
          <cell r="R2605">
            <v>0</v>
          </cell>
          <cell r="V2605" t="str">
            <v>DM LP: VHEMBE - FINANCE &amp; ADMIN</v>
          </cell>
        </row>
        <row r="2606">
          <cell r="Q2606" t="str">
            <v>Non-exchange Revenue:  Transfers and Subsidies - Capital:  Monetary Allocations - District Municipalities:  Limpopo - DC 34:  Vhembe - Health</v>
          </cell>
          <cell r="R2606">
            <v>0</v>
          </cell>
          <cell r="V2606" t="str">
            <v>DM LP: VHEMBE - HEALTH</v>
          </cell>
        </row>
        <row r="2607">
          <cell r="Q2607" t="str">
            <v>Non-exchange Revenue:  Transfers and Subsidies - Capital:  Monetary Allocations - District Municipalities:  Limpopo - DC 34:  Vhembe - Housing</v>
          </cell>
          <cell r="R2607">
            <v>0</v>
          </cell>
          <cell r="V2607" t="str">
            <v>DM LP: VHEMBE - HOUSING</v>
          </cell>
        </row>
        <row r="2608">
          <cell r="Q2608" t="str">
            <v>Non-exchange Revenue:  Transfers and Subsidies - Capital:  Monetary Allocations - District Municipalities:  Limpopo - DC 34:  Vhembe - Planning and Development</v>
          </cell>
          <cell r="R2608">
            <v>0</v>
          </cell>
          <cell r="V2608" t="str">
            <v>DM LP: VHEMBE - PLANNING &amp; DEVEL</v>
          </cell>
        </row>
        <row r="2609">
          <cell r="Q2609" t="str">
            <v>Non-exchange Revenue:  Transfers and Subsidies - Capital:  Monetary Allocations - District Municipalities:  Limpopo - DC 34:  Vhembe - Public Safety</v>
          </cell>
          <cell r="R2609">
            <v>0</v>
          </cell>
          <cell r="V2609" t="str">
            <v>DM LP: VHEMBE - PUBLIC SAFETY</v>
          </cell>
        </row>
        <row r="2610">
          <cell r="Q2610" t="str">
            <v>Non-exchange Revenue:  Transfers and Subsidies - Capital:  Monetary Allocations - District Municipalities:  Limpopo - DC 34:  Vhembe - Road Transport</v>
          </cell>
          <cell r="R2610">
            <v>0</v>
          </cell>
          <cell r="V2610" t="str">
            <v>DM LP: VHEMBE - ROAD TRANSPORT</v>
          </cell>
        </row>
        <row r="2611">
          <cell r="Q2611" t="str">
            <v>Non-exchange Revenue:  Transfers and Subsidies - Capital:  Monetary Allocations - District Municipalities:  Limpopo - DC 34:  Vhembe - Sport and Recreation</v>
          </cell>
          <cell r="R2611">
            <v>0</v>
          </cell>
          <cell r="V2611" t="str">
            <v>DM LP: VHEMBE - SPORT &amp; RECREATION</v>
          </cell>
        </row>
        <row r="2612">
          <cell r="Q2612" t="str">
            <v>Non-exchange Revenue:  Transfers and Subsidies - Capital:  Monetary Allocations - District Municipalities:  Limpopo - DC 34:  Vhembe - Waste Water Management</v>
          </cell>
          <cell r="R2612">
            <v>0</v>
          </cell>
          <cell r="V2612" t="str">
            <v>DM LP: VHEMBE - WASTE WATER MAN</v>
          </cell>
        </row>
        <row r="2613">
          <cell r="Q2613" t="str">
            <v>Non-exchange Revenue:  Transfers and Subsidies - Capital:  Monetary Allocations - District Municipalities:  Limpopo - DC 34:  Vhembe - Water</v>
          </cell>
          <cell r="R2613">
            <v>0</v>
          </cell>
          <cell r="V2613" t="str">
            <v>DM LP: VHEMBE - WATER</v>
          </cell>
        </row>
        <row r="2614">
          <cell r="Q2614" t="str">
            <v>Non-exchange Revenue:  Transfers and Subsidies - Capital:  Monetary Allocations - District Municipalities:  Limpopo - DC 35:  Capricorn</v>
          </cell>
          <cell r="R2614">
            <v>0</v>
          </cell>
          <cell r="V2614" t="str">
            <v>DM LP: CAPRICORN</v>
          </cell>
        </row>
        <row r="2615">
          <cell r="Q2615" t="str">
            <v>Non-exchange Revenue:  Transfers and Subsidies - Capital:  Monetary Allocations - District Municipalities:  Limpopo - DC 35:  Capricorn - Community and Social Services</v>
          </cell>
          <cell r="R2615">
            <v>0</v>
          </cell>
          <cell r="V2615" t="str">
            <v>DM LP: CAPRICORN - COMM &amp; SOC SERV</v>
          </cell>
        </row>
        <row r="2616">
          <cell r="Q2616" t="str">
            <v>Non-exchange Revenue:  Transfers and Subsidies - Capital:  Monetary Allocations - District Municipalities:  Limpopo - DC 35:  Capricorn - Environmental Protection</v>
          </cell>
          <cell r="R2616">
            <v>0</v>
          </cell>
          <cell r="V2616" t="str">
            <v>DM LP: CAPRICORN - ENVIRON PROTECTION</v>
          </cell>
        </row>
        <row r="2617">
          <cell r="Q2617" t="str">
            <v>Non-exchange Revenue:  Transfers and Subsidies - Capital:  Monetary Allocations - District Municipalities:  Limpopo - DC 35:  Capricorn - Executive and Council</v>
          </cell>
          <cell r="R2617">
            <v>0</v>
          </cell>
          <cell r="V2617" t="str">
            <v>DM LP: CAPRICORN - EXECUTIVE &amp; COUNCIL</v>
          </cell>
        </row>
        <row r="2618">
          <cell r="Q2618" t="str">
            <v>Non-exchange Revenue:  Transfers and Subsidies - Capital:  Monetary Allocations - District Municipalities:  Limpopo - DC 35:  Capricorn - Finance and Admin</v>
          </cell>
          <cell r="R2618">
            <v>0</v>
          </cell>
          <cell r="V2618" t="str">
            <v>DM LP: CAPRICORN - FINANCE &amp; ADMIN</v>
          </cell>
        </row>
        <row r="2619">
          <cell r="Q2619" t="str">
            <v>Non-exchange Revenue:  Transfers and Subsidies - Capital:  Monetary Allocations - District Municipalities:  Limpopo - DC 35:  Capricorn - Health</v>
          </cell>
          <cell r="R2619">
            <v>0</v>
          </cell>
          <cell r="V2619" t="str">
            <v>DM LP: CAPRICORN - HEALTH</v>
          </cell>
        </row>
        <row r="2620">
          <cell r="Q2620" t="str">
            <v>Non-exchange Revenue:  Transfers and Subsidies - Capital:  Monetary Allocations - District Municipalities:  Limpopo - DC 35:  Capricorn - Housing</v>
          </cell>
          <cell r="R2620">
            <v>0</v>
          </cell>
          <cell r="V2620" t="str">
            <v>DM LP: CAPRICORN - HOUSING</v>
          </cell>
        </row>
        <row r="2621">
          <cell r="Q2621" t="str">
            <v>Non-exchange Revenue:  Transfers and Subsidies - Capital:  Monetary Allocations - District Municipalities:  Limpopo - DC 35:  Capricorn - Planning and Development</v>
          </cell>
          <cell r="R2621">
            <v>0</v>
          </cell>
          <cell r="V2621" t="str">
            <v>DM LP: CAPRICORN - PLANNING &amp; DEVEL</v>
          </cell>
        </row>
        <row r="2622">
          <cell r="Q2622" t="str">
            <v>Non-exchange Revenue:  Transfers and Subsidies - Capital:  Monetary Allocations - District Municipalities:  Limpopo - DC 35:  Capricorn - Public Safety</v>
          </cell>
          <cell r="R2622">
            <v>0</v>
          </cell>
          <cell r="V2622" t="str">
            <v>DM LP: CAPRICORN - PUBLIC SAFETY</v>
          </cell>
        </row>
        <row r="2623">
          <cell r="Q2623" t="str">
            <v>Non-exchange Revenue:  Transfers and Subsidies - Capital:  Monetary Allocations - District Municipalities:  Limpopo - DC 35:  Capricorn - Road Transport</v>
          </cell>
          <cell r="R2623">
            <v>0</v>
          </cell>
          <cell r="V2623" t="str">
            <v>DM LP: CAPRICORN - ROAD TRANSPORT</v>
          </cell>
        </row>
        <row r="2624">
          <cell r="Q2624" t="str">
            <v>Non-exchange Revenue:  Transfers and Subsidies - Capital:  Monetary Allocations - District Municipalities:  Limpopo - DC 35:  Capricorn - Sport and Recreation</v>
          </cell>
          <cell r="R2624">
            <v>0</v>
          </cell>
          <cell r="V2624" t="str">
            <v>DM LP: CAPRICORN - SPORT &amp; RECREATION</v>
          </cell>
        </row>
        <row r="2625">
          <cell r="Q2625" t="str">
            <v>Non-exchange Revenue:  Transfers and Subsidies - Capital:  Monetary Allocations - District Municipalities:  Limpopo - DC 35:  Capricorn - Waste Water Management</v>
          </cell>
          <cell r="R2625">
            <v>0</v>
          </cell>
          <cell r="V2625" t="str">
            <v>DM LP: CAPRICORN - WASTE WATER MAN</v>
          </cell>
        </row>
        <row r="2626">
          <cell r="Q2626" t="str">
            <v>Non-exchange Revenue:  Transfers and Subsidies - Capital:  Monetary Allocations - District Municipalities:  Limpopo - DC 35:  Capricorn - Water</v>
          </cell>
          <cell r="R2626">
            <v>0</v>
          </cell>
          <cell r="V2626" t="str">
            <v>DM LP: CAPRICORN - WATER</v>
          </cell>
        </row>
        <row r="2627">
          <cell r="Q2627" t="str">
            <v>Non-exchange Revenue:  Transfers and Subsidies - Capital:  Monetary Allocations - District Municipalities:  Limpopo - DC 36:  Waterberg</v>
          </cell>
          <cell r="R2627">
            <v>0</v>
          </cell>
          <cell r="V2627" t="str">
            <v>DM LP: WATERBERG</v>
          </cell>
        </row>
        <row r="2628">
          <cell r="Q2628" t="str">
            <v>Non-exchange Revenue:  Transfers and Subsidies - Capital:  Monetary Allocations - District Municipalities:  Limpopo - DC 36:  Waterberg - Community and Social Services</v>
          </cell>
          <cell r="R2628">
            <v>0</v>
          </cell>
          <cell r="V2628" t="str">
            <v>DM LP: WATERBERG - COMM &amp; SOC SERV</v>
          </cell>
        </row>
        <row r="2629">
          <cell r="Q2629" t="str">
            <v>Non-exchange Revenue:  Transfers and Subsidies - Capital:  Monetary Allocations - District Municipalities:  Limpopo - DC 36:  Waterberg - Environmental Protection</v>
          </cell>
          <cell r="R2629">
            <v>0</v>
          </cell>
          <cell r="V2629" t="str">
            <v>DM LP: WATERBERG - ENVIRON PROTECTION</v>
          </cell>
        </row>
        <row r="2630">
          <cell r="Q2630" t="str">
            <v>Non-exchange Revenue:  Transfers and Subsidies - Capital:  Monetary Allocations - District Municipalities:  Limpopo - DC 36:  Waterberg - Executive and Council</v>
          </cell>
          <cell r="R2630">
            <v>0</v>
          </cell>
          <cell r="V2630" t="str">
            <v>DM LP: WATERBERG - EXECUTIVE &amp; COUNCIL</v>
          </cell>
        </row>
        <row r="2631">
          <cell r="Q2631" t="str">
            <v>Non-exchange Revenue:  Transfers and Subsidies - Capital:  Monetary Allocations - District Municipalities:  Limpopo - DC 36:  Waterberg - Finance and Admin</v>
          </cell>
          <cell r="R2631">
            <v>0</v>
          </cell>
          <cell r="V2631" t="str">
            <v>DM LP: WATERBERG - FINANCE &amp; ADMIN</v>
          </cell>
        </row>
        <row r="2632">
          <cell r="Q2632" t="str">
            <v>Non-exchange Revenue:  Transfers and Subsidies - Capital:  Monetary Allocations - District Municipalities:  Limpopo - DC 36:  Waterberg - Health</v>
          </cell>
          <cell r="R2632">
            <v>0</v>
          </cell>
          <cell r="V2632" t="str">
            <v>DM LP: WATERBERG - HEALTH</v>
          </cell>
        </row>
        <row r="2633">
          <cell r="Q2633" t="str">
            <v>Non-exchange Revenue:  Transfers and Subsidies - Capital:  Monetary Allocations - District Municipalities:  Limpopo - DC 36:  Waterberg - Housing</v>
          </cell>
          <cell r="R2633">
            <v>0</v>
          </cell>
          <cell r="V2633" t="str">
            <v>DM LP: WATERBERG - HOUSING</v>
          </cell>
        </row>
        <row r="2634">
          <cell r="Q2634" t="str">
            <v>Non-exchange Revenue:  Transfers and Subsidies - Capital:  Monetary Allocations - District Municipalities:  Limpopo - DC 36:  Waterberg - Planning and Development</v>
          </cell>
          <cell r="R2634">
            <v>0</v>
          </cell>
          <cell r="V2634" t="str">
            <v>DM LP: WATERBERG - PLANNING &amp; DEVEL</v>
          </cell>
        </row>
        <row r="2635">
          <cell r="Q2635" t="str">
            <v>Non-exchange Revenue:  Transfers and Subsidies - Capital:  Monetary Allocations - District Municipalities:  Limpopo - DC 36:  Waterberg - Public Safety</v>
          </cell>
          <cell r="R2635">
            <v>0</v>
          </cell>
          <cell r="V2635" t="str">
            <v>DM LP: WATERBERG - PUBLIC SAFETY</v>
          </cell>
        </row>
        <row r="2636">
          <cell r="Q2636" t="str">
            <v>Non-exchange Revenue:  Transfers and Subsidies - Capital:  Monetary Allocations - District Municipalities:  Limpopo - DC 36:  Waterberg - Road Transport</v>
          </cell>
          <cell r="R2636">
            <v>0</v>
          </cell>
          <cell r="V2636" t="str">
            <v>DM LP: WATERBERG - ROAD TRANSPORT</v>
          </cell>
        </row>
        <row r="2637">
          <cell r="Q2637" t="str">
            <v>Non-exchange Revenue:  Transfers and Subsidies - Capital:  Monetary Allocations - District Municipalities:  Limpopo - DC 36:  Waterberg - Sport and Recreation</v>
          </cell>
          <cell r="R2637">
            <v>0</v>
          </cell>
          <cell r="V2637" t="str">
            <v>DM LP: WATERBERG - SPORT &amp; RECREATION</v>
          </cell>
        </row>
        <row r="2638">
          <cell r="Q2638" t="str">
            <v>Non-exchange Revenue:  Transfers and Subsidies - Capital:  Monetary Allocations - District Municipalities:  Limpopo - DC 36:  Waterberg - Waste Water Management</v>
          </cell>
          <cell r="R2638">
            <v>0</v>
          </cell>
          <cell r="V2638" t="str">
            <v>DM LP: WATERBERG - WASTE WATER MAN</v>
          </cell>
        </row>
        <row r="2639">
          <cell r="Q2639" t="str">
            <v>Non-exchange Revenue:  Transfers and Subsidies - Capital:  Monetary Allocations - District Municipalities:  Limpopo - DC 36:  Waterberg - Water</v>
          </cell>
          <cell r="R2639">
            <v>0</v>
          </cell>
          <cell r="V2639" t="str">
            <v>DM LP: WATERBERG - WATER</v>
          </cell>
        </row>
        <row r="2640">
          <cell r="Q2640" t="str">
            <v>Non-exchange Revenue:  Transfers and Subsidies - Capital:  Monetary Allocations - District Municipalities:  Mpumalanga</v>
          </cell>
          <cell r="R2640">
            <v>0</v>
          </cell>
          <cell r="V2640" t="str">
            <v>T&amp;S CAP: MONETARY DM MPUMALANGA</v>
          </cell>
        </row>
        <row r="2641">
          <cell r="Q2641" t="str">
            <v>Non-exchange Revenue:  Transfers and Subsidies - Capital:  Monetary Allocations - District Municipalities:  Mpumalanga - DC 30:  Gert Sibande</v>
          </cell>
          <cell r="R2641">
            <v>0</v>
          </cell>
          <cell r="V2641" t="str">
            <v>DM MP: GERT SIBANDE</v>
          </cell>
        </row>
        <row r="2642">
          <cell r="Q2642" t="str">
            <v>Non-exchange Revenue:  Transfers and Subsidies - Capital:  Monetary Allocations - District Municipalities:  Mpumalanga - DC 30:  Gert Sibande - Community and Social Services</v>
          </cell>
          <cell r="R2642">
            <v>0</v>
          </cell>
          <cell r="V2642" t="str">
            <v>DM MP: GERT SIBANDE - COMM &amp; SOC SERV</v>
          </cell>
        </row>
        <row r="2643">
          <cell r="Q2643" t="str">
            <v>Non-exchange Revenue:  Transfers and Subsidies - Capital:  Monetary Allocations - District Municipalities:  Mpumalanga - DC 30:  Gert Sibande - Environmental Protection</v>
          </cell>
          <cell r="R2643">
            <v>0</v>
          </cell>
          <cell r="V2643" t="str">
            <v>DM MP: GERT SIBANDE - ENVIRON PROTECTION</v>
          </cell>
        </row>
        <row r="2644">
          <cell r="Q2644" t="str">
            <v>Non-exchange Revenue:  Transfers and Subsidies - Capital:  Monetary Allocations - District Municipalities:  Mpumalanga - DC 30:  Gert Sibande - Executive and Council</v>
          </cell>
          <cell r="R2644">
            <v>0</v>
          </cell>
          <cell r="V2644" t="str">
            <v>DM MP: GERT SIBANDE - EXECUTIV &amp; COUNCIL</v>
          </cell>
        </row>
        <row r="2645">
          <cell r="Q2645" t="str">
            <v>Non-exchange Revenue:  Transfers and Subsidies - Capital:  Monetary Allocations - District Municipalities:  Mpumalanga - DC 30:  Gert Sibande - Finance and Admin</v>
          </cell>
          <cell r="R2645">
            <v>0</v>
          </cell>
          <cell r="V2645" t="str">
            <v>DM MP: GERT SIBANDE - FINANCE &amp; ADMIN</v>
          </cell>
        </row>
        <row r="2646">
          <cell r="Q2646" t="str">
            <v>Non-exchange Revenue:  Transfers and Subsidies - Capital:  Monetary Allocations - District Municipalities:  Mpumalanga - DC 30:  Gert Sibande - Health</v>
          </cell>
          <cell r="R2646">
            <v>0</v>
          </cell>
          <cell r="V2646" t="str">
            <v>DM MP: GERT SIBANDE - HEALTH</v>
          </cell>
        </row>
        <row r="2647">
          <cell r="Q2647" t="str">
            <v>Non-exchange Revenue:  Transfers and Subsidies - Capital:  Monetary Allocations - District Municipalities:  Mpumalanga - DC 30:  Gert Sibande - Housing</v>
          </cell>
          <cell r="R2647">
            <v>0</v>
          </cell>
          <cell r="V2647" t="str">
            <v>DM MP: GERT SIBANDE - HOUSING</v>
          </cell>
        </row>
        <row r="2648">
          <cell r="Q2648" t="str">
            <v>Non-exchange Revenue:  Transfers and Subsidies - Capital:  Monetary Allocations - District Municipalities:  Mpumalanga - DC 30:  Gert Sibande - Planning and Development</v>
          </cell>
          <cell r="R2648">
            <v>0</v>
          </cell>
          <cell r="V2648" t="str">
            <v>DM MP: GERT SIBANDE - PLANNING &amp; DEVEL</v>
          </cell>
        </row>
        <row r="2649">
          <cell r="Q2649" t="str">
            <v>Non-exchange Revenue:  Transfers and Subsidies - Capital:  Monetary Allocations - District Municipalities:  Mpumalanga - DC 30:  Gert Sibande - Public Safety</v>
          </cell>
          <cell r="R2649">
            <v>0</v>
          </cell>
          <cell r="V2649" t="str">
            <v>DM MP: GERT SIBANDE - PUBLIC SAFETY</v>
          </cell>
        </row>
        <row r="2650">
          <cell r="Q2650" t="str">
            <v>Non-exchange Revenue:  Transfers and Subsidies - Capital:  Monetary Allocations - District Municipalities:  Mpumalanga - DC 30:  Gert Sibande - Road Transport</v>
          </cell>
          <cell r="R2650">
            <v>0</v>
          </cell>
          <cell r="V2650" t="str">
            <v>DM MP: GERT SIBANDE - ROAD TRANSPORT</v>
          </cell>
        </row>
        <row r="2651">
          <cell r="Q2651" t="str">
            <v>Non-exchange Revenue:  Transfers and Subsidies - Capital:  Monetary Allocations - District Municipalities:  Mpumalanga - DC 30:  Gert Sibande - Sport and Recreation</v>
          </cell>
          <cell r="R2651">
            <v>0</v>
          </cell>
          <cell r="V2651" t="str">
            <v>DM MP: GERT SIBANDE - SPORT &amp; RECREATION</v>
          </cell>
        </row>
        <row r="2652">
          <cell r="Q2652" t="str">
            <v>Non-exchange Revenue:  Transfers and Subsidies - Capital:  Monetary Allocations - District Municipalities:  Mpumalanga - DC 30:  Gert Sibande - Waste Water Management</v>
          </cell>
          <cell r="R2652">
            <v>0</v>
          </cell>
          <cell r="V2652" t="str">
            <v>DM MP: GERT SIBANDE - WASTE WATER MAN</v>
          </cell>
        </row>
        <row r="2653">
          <cell r="Q2653" t="str">
            <v>Non-exchange Revenue:  Transfers and Subsidies - Capital:  Monetary Allocations - District Municipalities:  Mpumalanga - DC 30:  Gert Sibande - Water</v>
          </cell>
          <cell r="R2653">
            <v>0</v>
          </cell>
          <cell r="V2653" t="str">
            <v>DM MP: GERT SIBANDE - WATER</v>
          </cell>
        </row>
        <row r="2654">
          <cell r="Q2654" t="str">
            <v>Non-exchange Revenue:  Transfers and Subsidies - Capital:  Monetary Allocations - District Municipalities:  Mpumalanga - DC 31:  Nkangala</v>
          </cell>
          <cell r="R2654">
            <v>0</v>
          </cell>
          <cell r="V2654" t="str">
            <v>DM MP: NKANGALA</v>
          </cell>
        </row>
        <row r="2655">
          <cell r="Q2655" t="str">
            <v>Non-exchange Revenue:  Transfers and Subsidies - Capital:  Monetary Allocations - District Municipalities:  Mpumalanga - DC 31:  Nkangala - Community and Social Services</v>
          </cell>
          <cell r="R2655">
            <v>0</v>
          </cell>
          <cell r="V2655" t="str">
            <v>DM MP: NKANGALA - COMM &amp; SOC SERV</v>
          </cell>
        </row>
        <row r="2656">
          <cell r="Q2656" t="str">
            <v>Non-exchange Revenue:  Transfers and Subsidies - Capital:  Monetary Allocations - District Municipalities:  Mpumalanga - DC 31:  Nkangala - Environmental Protection</v>
          </cell>
          <cell r="R2656">
            <v>0</v>
          </cell>
          <cell r="V2656" t="str">
            <v>DM MP: NKANGALA - ENVIRON PROTECTION</v>
          </cell>
        </row>
        <row r="2657">
          <cell r="Q2657" t="str">
            <v>Non-exchange Revenue:  Transfers and Subsidies - Capital:  Monetary Allocations - District Municipalities:  Mpumalanga - DC 31:  Nkangala - Executive and Council</v>
          </cell>
          <cell r="R2657">
            <v>0</v>
          </cell>
          <cell r="V2657" t="str">
            <v>DM MP: NKANGALA - EXECUTIVE &amp; COUNCIL</v>
          </cell>
        </row>
        <row r="2658">
          <cell r="Q2658" t="str">
            <v>Non-exchange Revenue:  Transfers and Subsidies - Capital:  Monetary Allocations - District Municipalities:  Mpumalanga - DC 31:  Nkangala - Finance and Admin</v>
          </cell>
          <cell r="R2658">
            <v>0</v>
          </cell>
          <cell r="V2658" t="str">
            <v>DM MP: NKANGALA - FINANCE &amp; ADMIN</v>
          </cell>
        </row>
        <row r="2659">
          <cell r="Q2659" t="str">
            <v>Non-exchange Revenue:  Transfers and Subsidies - Capital:  Monetary Allocations - District Municipalities:  Mpumalanga - DC 31:  Nkangala - Health</v>
          </cell>
          <cell r="R2659">
            <v>0</v>
          </cell>
          <cell r="V2659" t="str">
            <v>DM MP: NKANGALA - HEALTH</v>
          </cell>
        </row>
        <row r="2660">
          <cell r="Q2660" t="str">
            <v>Non-exchange Revenue:  Transfers and Subsidies - Capital:  Monetary Allocations - District Municipalities:  Mpumalanga - DC 31:  Nkangala - Housing</v>
          </cell>
          <cell r="R2660">
            <v>0</v>
          </cell>
          <cell r="V2660" t="str">
            <v>DM MP: NKANGALA - HOUSING</v>
          </cell>
        </row>
        <row r="2661">
          <cell r="Q2661" t="str">
            <v>Non-exchange Revenue:  Transfers and Subsidies - Capital:  Monetary Allocations - District Municipalities:  Mpumalanga - DC 31:  Nkangala - Planning and Development</v>
          </cell>
          <cell r="R2661">
            <v>0</v>
          </cell>
          <cell r="V2661" t="str">
            <v>DM MP: NKANGALA - PLANNING &amp; DEVEL</v>
          </cell>
        </row>
        <row r="2662">
          <cell r="Q2662" t="str">
            <v>Non-exchange Revenue:  Transfers and Subsidies - Capital:  Monetary Allocations - District Municipalities:  Mpumalanga - DC 31:  Nkangala - Public Safety</v>
          </cell>
          <cell r="R2662">
            <v>0</v>
          </cell>
          <cell r="V2662" t="str">
            <v>DM MP: NKANGALA - PUBLIC SAFETY</v>
          </cell>
        </row>
        <row r="2663">
          <cell r="Q2663" t="str">
            <v>Non-exchange Revenue:  Transfers and Subsidies - Capital:  Monetary Allocations - District Municipalities:  Mpumalanga - DC 31:  Nkangala - Road Transport</v>
          </cell>
          <cell r="R2663">
            <v>0</v>
          </cell>
          <cell r="V2663" t="str">
            <v>DM MP: NKANGALA - ROAD TRANSPORT</v>
          </cell>
        </row>
        <row r="2664">
          <cell r="Q2664" t="str">
            <v>Non-exchange Revenue:  Transfers and Subsidies - Capital:  Monetary Allocations - District Municipalities:  Mpumalanga - DC 31:  Nkangala - Sport and Recreation</v>
          </cell>
          <cell r="R2664">
            <v>0</v>
          </cell>
          <cell r="V2664" t="str">
            <v>DM MP: NKANGALA - SPORT &amp; RECREATION</v>
          </cell>
        </row>
        <row r="2665">
          <cell r="Q2665" t="str">
            <v>Non-exchange Revenue:  Transfers and Subsidies - Capital:  Monetary Allocations - District Municipalities:  Mpumalanga - DC 31:  Nkangala - Waste Water Management</v>
          </cell>
          <cell r="R2665">
            <v>0</v>
          </cell>
          <cell r="V2665" t="str">
            <v>DM MP: NKANGALA - WASTE WATER MAN</v>
          </cell>
        </row>
        <row r="2666">
          <cell r="Q2666" t="str">
            <v>Non-exchange Revenue:  Transfers and Subsidies - Capital:  Monetary Allocations - District Municipalities:  Mpumalanga - DC 31:  Nkangala - Water</v>
          </cell>
          <cell r="R2666">
            <v>0</v>
          </cell>
          <cell r="V2666" t="str">
            <v>DM MP: NKANGALA - WATER</v>
          </cell>
        </row>
        <row r="2667">
          <cell r="Q2667" t="str">
            <v>Non-exchange Revenue:  Transfers and Subsidies - Capital:  Monetary Allocations - District Municipalities:  Mpumalanga - DC 32:  Ehlanzeni</v>
          </cell>
          <cell r="R2667">
            <v>0</v>
          </cell>
          <cell r="V2667" t="str">
            <v>DM MP: EHLANZENI</v>
          </cell>
        </row>
        <row r="2668">
          <cell r="Q2668" t="str">
            <v>Non-exchange Revenue:  Transfers and Subsidies - Capital:  Monetary Allocations - District Municipalities:  Mpumalanga - DC 32:  Ehlanzeni - Community and Social Services</v>
          </cell>
          <cell r="R2668">
            <v>0</v>
          </cell>
          <cell r="V2668" t="str">
            <v>DM MP: EHLANZENI - COMM &amp; SOC SERV</v>
          </cell>
        </row>
        <row r="2669">
          <cell r="Q2669" t="str">
            <v>Non-exchange Revenue:  Transfers and Subsidies - Capital:  Monetary Allocations - District Municipalities:  Mpumalanga - DC 32:  Ehlanzeni - Environmental Protection</v>
          </cell>
          <cell r="R2669">
            <v>0</v>
          </cell>
          <cell r="V2669" t="str">
            <v>DM MP: EHLANZENI - ENVIRON PROTECTION</v>
          </cell>
        </row>
        <row r="2670">
          <cell r="Q2670" t="str">
            <v>Non-exchange Revenue:  Transfers and Subsidies - Capital:  Monetary Allocations - District Municipalities:  Mpumalanga - DC 32:  Ehlanzeni - Executive and Council</v>
          </cell>
          <cell r="R2670">
            <v>0</v>
          </cell>
          <cell r="V2670" t="str">
            <v>DM MP: EHLANZENI - EXECUTIVE &amp; COUNCIL</v>
          </cell>
        </row>
        <row r="2671">
          <cell r="Q2671" t="str">
            <v>Non-exchange Revenue:  Transfers and Subsidies - Capital:  Monetary Allocations - District Municipalities:  Mpumalanga - DC 32:  Ehlanzeni - Finance and Admin</v>
          </cell>
          <cell r="R2671">
            <v>0</v>
          </cell>
          <cell r="V2671" t="str">
            <v>DM MP: EHLANZENI - FINANCE &amp; ADMIN</v>
          </cell>
        </row>
        <row r="2672">
          <cell r="Q2672" t="str">
            <v>Non-exchange Revenue:  Transfers and Subsidies - Capital:  Monetary Allocations - District Municipalities:  Mpumalanga - DC 32:  Ehlanzeni - Health</v>
          </cell>
          <cell r="R2672">
            <v>0</v>
          </cell>
          <cell r="V2672" t="str">
            <v>DM MP: EHLANZENI - HEALTH</v>
          </cell>
        </row>
        <row r="2673">
          <cell r="Q2673" t="str">
            <v>Non-exchange Revenue:  Transfers and Subsidies - Capital:  Monetary Allocations - District Municipalities:  Mpumalanga - DC 32:  Ehlanzeni - Housing</v>
          </cell>
          <cell r="R2673">
            <v>0</v>
          </cell>
          <cell r="V2673" t="str">
            <v>DM MP: EHLANZENI - HOUSING</v>
          </cell>
        </row>
        <row r="2674">
          <cell r="Q2674" t="str">
            <v>Non-exchange Revenue:  Transfers and Subsidies - Capital:  Monetary Allocations - District Municipalities:  Mpumalanga - DC 32:  Ehlanzeni - Planning and Development</v>
          </cell>
          <cell r="R2674">
            <v>0</v>
          </cell>
          <cell r="V2674" t="str">
            <v>DM MP: EHLANZENI - PLANNING &amp; DEVEL</v>
          </cell>
        </row>
        <row r="2675">
          <cell r="Q2675" t="str">
            <v>Non-exchange Revenue:  Transfers and Subsidies - Capital:  Monetary Allocations - District Municipalities:  Mpumalanga - DC 32:  Ehlanzeni - Public Safety</v>
          </cell>
          <cell r="R2675">
            <v>0</v>
          </cell>
          <cell r="V2675" t="str">
            <v>DM MP: EHLANZENI - PUBLIC SAFETY</v>
          </cell>
        </row>
        <row r="2676">
          <cell r="Q2676" t="str">
            <v>Non-exchange Revenue:  Transfers and Subsidies - Capital:  Monetary Allocations - District Municipalities:  Mpumalanga - DC 32:  Ehlanzeni - Road Transport</v>
          </cell>
          <cell r="R2676">
            <v>0</v>
          </cell>
          <cell r="V2676" t="str">
            <v>DM MP: EHLANZENI - ROAD TRANSPORT</v>
          </cell>
        </row>
        <row r="2677">
          <cell r="Q2677" t="str">
            <v>Non-exchange Revenue:  Transfers and Subsidies - Capital:  Monetary Allocations - District Municipalities:  Mpumalanga - DC 32:  Ehlanzeni - Sport and Recreation</v>
          </cell>
          <cell r="R2677">
            <v>0</v>
          </cell>
          <cell r="V2677" t="str">
            <v>DM MP: EHLANZENI - SPORT &amp; RECREATION</v>
          </cell>
        </row>
        <row r="2678">
          <cell r="Q2678" t="str">
            <v>Non-exchange Revenue:  Transfers and Subsidies - Capital:  Monetary Allocations - District Municipalities:  Mpumalanga - DC 32:  Ehlanzeni - Waste Water Management</v>
          </cell>
          <cell r="R2678">
            <v>0</v>
          </cell>
          <cell r="V2678" t="str">
            <v>DM MP: EHLANZENI - WASTE WATER MAN</v>
          </cell>
        </row>
        <row r="2679">
          <cell r="Q2679" t="str">
            <v>Non-exchange Revenue:  Transfers and Subsidies - Capital:  Monetary Allocations - District Municipalities:  Mpumalanga - DC 32:  Ehlanzeni - Water</v>
          </cell>
          <cell r="R2679">
            <v>0</v>
          </cell>
          <cell r="V2679" t="str">
            <v>DM MP: EHLANZENI - WATER</v>
          </cell>
        </row>
        <row r="2680">
          <cell r="Q2680" t="str">
            <v>Non-exchange Revenue:  Transfers and Subsidies - Capital:  Monetary Allocations - District Municipalities:  Northern Cape</v>
          </cell>
          <cell r="R2680">
            <v>0</v>
          </cell>
          <cell r="V2680" t="str">
            <v>T&amp;S CAP: MONETARY DM NORTHERN CAPE</v>
          </cell>
        </row>
        <row r="2681">
          <cell r="Q2681" t="str">
            <v>Non-exchange Revenue:  Transfers and Subsidies - Capital:  Monetary Allocations - District Municipalities:  Northern Cape - DC 45:  John Taolo</v>
          </cell>
          <cell r="R2681">
            <v>0</v>
          </cell>
          <cell r="V2681" t="str">
            <v>DM NC: JOHN TAOLO</v>
          </cell>
        </row>
        <row r="2682">
          <cell r="Q2682" t="str">
            <v>Non-exchange Revenue:  Transfers and Subsidies - Capital:  Monetary Allocations - District Municipalities:  Northern Cape - DC 45:  John Taolo - Community and Social Services</v>
          </cell>
          <cell r="R2682">
            <v>0</v>
          </cell>
          <cell r="V2682" t="str">
            <v>DM NC: JOHN TAOLO - COMM &amp; SOC SERV</v>
          </cell>
        </row>
        <row r="2683">
          <cell r="Q2683" t="str">
            <v>Non-exchange Revenue:  Transfers and Subsidies - Capital:  Monetary Allocations - District Municipalities:  Northern Cape - DC 45:  John Taolo - Environmental Protection</v>
          </cell>
          <cell r="R2683">
            <v>0</v>
          </cell>
          <cell r="V2683" t="str">
            <v>DM NC: JOHN TAOLO - ENVIRON PROTECTION</v>
          </cell>
        </row>
        <row r="2684">
          <cell r="Q2684" t="str">
            <v>Non-exchange Revenue:  Transfers and Subsidies - Capital:  Monetary Allocations - District Municipalities:  Northern Cape - DC 45:  John Taolo - Executive and Council</v>
          </cell>
          <cell r="R2684">
            <v>0</v>
          </cell>
          <cell r="V2684" t="str">
            <v>DM NC: JOHN TAOLO - EXECUTIVE &amp; COUNCIL</v>
          </cell>
        </row>
        <row r="2685">
          <cell r="Q2685" t="str">
            <v>Non-exchange Revenue:  Transfers and Subsidies - Capital:  Monetary Allocations - District Municipalities:  Northern Cape - DC 45:  John Taolo - Finance and Admin</v>
          </cell>
          <cell r="R2685">
            <v>0</v>
          </cell>
          <cell r="V2685" t="str">
            <v>DM NC: JOHN TAOLO - FINANCE &amp; ADMIN</v>
          </cell>
        </row>
        <row r="2686">
          <cell r="Q2686" t="str">
            <v>Non-exchange Revenue:  Transfers and Subsidies - Capital:  Monetary Allocations - District Municipalities:  Northern Cape - DC 45:  John Taolo - Health</v>
          </cell>
          <cell r="R2686">
            <v>0</v>
          </cell>
          <cell r="V2686" t="str">
            <v>DM NC: JOHN TAOLO - HEALTH</v>
          </cell>
        </row>
        <row r="2687">
          <cell r="Q2687" t="str">
            <v>Non-exchange Revenue:  Transfers and Subsidies - Capital:  Monetary Allocations - District Municipalities:  Northern Cape - DC 45:  John Taolo - Housing</v>
          </cell>
          <cell r="R2687">
            <v>0</v>
          </cell>
          <cell r="V2687" t="str">
            <v>DM NC: JOHN TAOLO - HOUSING</v>
          </cell>
        </row>
        <row r="2688">
          <cell r="Q2688" t="str">
            <v>Non-exchange Revenue:  Transfers and Subsidies - Capital:  Monetary Allocations - District Municipalities:  Northern Cape - DC 45:  John Taolo - Planning and Development</v>
          </cell>
          <cell r="R2688">
            <v>0</v>
          </cell>
          <cell r="V2688" t="str">
            <v>DM NC: JOHN TAOLO - PLANNING &amp; DEVEL</v>
          </cell>
        </row>
        <row r="2689">
          <cell r="Q2689" t="str">
            <v>Non-exchange Revenue:  Transfers and Subsidies - Capital:  Monetary Allocations - District Municipalities:  Northern Cape - DC 45:  John Taolo - Public Safety</v>
          </cell>
          <cell r="R2689">
            <v>0</v>
          </cell>
          <cell r="V2689" t="str">
            <v>DM NC: JOHN TAOLO - PUBLIC SAFETY</v>
          </cell>
        </row>
        <row r="2690">
          <cell r="Q2690" t="str">
            <v>Non-exchange Revenue:  Transfers and Subsidies - Capital:  Monetary Allocations - District Municipalities:  Northern Cape - DC 45:  John Taolo - Road Transport</v>
          </cell>
          <cell r="R2690">
            <v>0</v>
          </cell>
          <cell r="V2690" t="str">
            <v>DM NC: JOHN TAOLO - ROAD TRANSPORT</v>
          </cell>
        </row>
        <row r="2691">
          <cell r="Q2691" t="str">
            <v>Non-exchange Revenue:  Transfers and Subsidies - Capital:  Monetary Allocations - District Municipalities:  Northern Cape - DC 45:  John Taolo - Sport and Recreation</v>
          </cell>
          <cell r="R2691">
            <v>0</v>
          </cell>
          <cell r="V2691" t="str">
            <v>DM NC: JOHN TAOLO - SPORT &amp; RECREATION</v>
          </cell>
        </row>
        <row r="2692">
          <cell r="Q2692" t="str">
            <v>Non-exchange Revenue:  Transfers and Subsidies - Capital:  Monetary Allocations - District Municipalities:  Northern Cape - DC 45:  John Taolo - Waste Water Management</v>
          </cell>
          <cell r="R2692">
            <v>0</v>
          </cell>
          <cell r="V2692" t="str">
            <v>DM NC: JOHN TAOLO - WASTE WATER MAN</v>
          </cell>
        </row>
        <row r="2693">
          <cell r="Q2693" t="str">
            <v>Non-exchange Revenue:  Transfers and Subsidies - Capital:  Monetary Allocations - District Municipalities:  Northern Cape - DC 45:  John Taolo - Water</v>
          </cell>
          <cell r="R2693">
            <v>0</v>
          </cell>
          <cell r="V2693" t="str">
            <v>DM NC: JOHN TAOLO - WATER</v>
          </cell>
        </row>
        <row r="2694">
          <cell r="Q2694" t="str">
            <v xml:space="preserve">Non-exchange Revenue:  Transfers and Subsidies - Capital:  Monetary Allocations - District Municipalities:  Northern Cape - DC 6:  Namakwa </v>
          </cell>
          <cell r="R2694">
            <v>0</v>
          </cell>
          <cell r="V2694" t="str">
            <v>DM NC: NAMAKWA</v>
          </cell>
        </row>
        <row r="2695">
          <cell r="Q2695" t="str">
            <v>Non-exchange Revenue:  Transfers and Subsidies - Capital:  Monetary Allocations - District Municipalities:  Northern Cape - DC 6:  Namakwa - Community and Social Services</v>
          </cell>
          <cell r="R2695">
            <v>0</v>
          </cell>
          <cell r="V2695" t="str">
            <v>DM NC: NAMAKWA - COMM &amp; SOC SERV</v>
          </cell>
        </row>
        <row r="2696">
          <cell r="Q2696" t="str">
            <v>Non-exchange Revenue:  Transfers and Subsidies - Capital:  Monetary Allocations - District Municipalities:  Northern Cape - DC 6:  Namakwa - Environmental Protection</v>
          </cell>
          <cell r="R2696">
            <v>0</v>
          </cell>
          <cell r="V2696" t="str">
            <v>DM NC: NAMAKWA - ENVIRON PROTECTION</v>
          </cell>
        </row>
        <row r="2697">
          <cell r="Q2697" t="str">
            <v>Non-exchange Revenue:  Transfers and Subsidies - Capital:  Monetary Allocations - District Municipalities:  Northern Cape - DC 6:  Namakwa - Executive and Council</v>
          </cell>
          <cell r="R2697">
            <v>0</v>
          </cell>
          <cell r="V2697" t="str">
            <v>DM NC: NAMAKWA - EXECUTIVE &amp; COUNCIL</v>
          </cell>
        </row>
        <row r="2698">
          <cell r="Q2698" t="str">
            <v>Non-exchange Revenue:  Transfers and Subsidies - Capital:  Monetary Allocations - District Municipalities:  Northern Cape - DC 6:  Namakwa - Finance and Admin</v>
          </cell>
          <cell r="R2698">
            <v>0</v>
          </cell>
          <cell r="V2698" t="str">
            <v>DM NC: NAMAKWA - FINANCE &amp; ADMIN</v>
          </cell>
        </row>
        <row r="2699">
          <cell r="Q2699" t="str">
            <v>Non-exchange Revenue:  Transfers and Subsidies - Capital:  Monetary Allocations - District Municipalities:  Northern Cape - DC 6:  Namakwa - Health</v>
          </cell>
          <cell r="R2699">
            <v>0</v>
          </cell>
          <cell r="V2699" t="str">
            <v>DM NC: NAMAKWA - HEALTH</v>
          </cell>
        </row>
        <row r="2700">
          <cell r="Q2700" t="str">
            <v>Non-exchange Revenue:  Transfers and Subsidies - Capital:  Monetary Allocations - District Municipalities:  Northern Cape - DC 6:  Namakwa - Housing</v>
          </cell>
          <cell r="R2700">
            <v>0</v>
          </cell>
          <cell r="V2700" t="str">
            <v>DM NC: NAMAKWA - HOUSING</v>
          </cell>
        </row>
        <row r="2701">
          <cell r="Q2701" t="str">
            <v>Non-exchange Revenue:  Transfers and Subsidies - Capital:  Monetary Allocations - District Municipalities:  Northern Cape - DC 6:  Namakwa - Planning and Development</v>
          </cell>
          <cell r="R2701">
            <v>0</v>
          </cell>
          <cell r="V2701" t="str">
            <v>DM NC: NAMAKWA - PLANNING &amp; DEVEL</v>
          </cell>
        </row>
        <row r="2702">
          <cell r="Q2702" t="str">
            <v>Non-exchange Revenue:  Transfers and Subsidies - Capital:  Monetary Allocations - District Municipalities:  Northern Cape - DC 6:  Namakwa - Public Safety</v>
          </cell>
          <cell r="R2702">
            <v>0</v>
          </cell>
          <cell r="V2702" t="str">
            <v>DM NC: NAMAKWA - PUBLIC SAFETY</v>
          </cell>
        </row>
        <row r="2703">
          <cell r="Q2703" t="str">
            <v>Non-exchange Revenue:  Transfers and Subsidies - Capital:  Monetary Allocations - District Municipalities:  Northern Cape - DC 6:  Namakwa - Road Transport</v>
          </cell>
          <cell r="R2703">
            <v>0</v>
          </cell>
          <cell r="V2703" t="str">
            <v>DM NC: NAMAKWA - ROAD TRANSPORT</v>
          </cell>
        </row>
        <row r="2704">
          <cell r="Q2704" t="str">
            <v>Non-exchange Revenue:  Transfers and Subsidies - Capital:  Monetary Allocations - District Municipalities:  Northern Cape - DC 6:  Namakwa - Sport and Recreation</v>
          </cell>
          <cell r="R2704">
            <v>0</v>
          </cell>
          <cell r="V2704" t="str">
            <v>DM NC: NAMAKWA - SPORT &amp; RECREATION</v>
          </cell>
        </row>
        <row r="2705">
          <cell r="Q2705" t="str">
            <v>Non-exchange Revenue:  Transfers and Subsidies - Capital:  Monetary Allocations - District Municipalities:  Northern Cape - DC 6:  Namakwa - Waste Water Management</v>
          </cell>
          <cell r="R2705">
            <v>0</v>
          </cell>
          <cell r="V2705" t="str">
            <v>DM NC: NAMAKWA - WASTE WATER MAN</v>
          </cell>
        </row>
        <row r="2706">
          <cell r="Q2706" t="str">
            <v>Non-exchange Revenue:  Transfers and Subsidies - Capital:  Monetary Allocations - District Municipalities:  Northern Cape - DC 6:  Namakwa - Water</v>
          </cell>
          <cell r="R2706">
            <v>0</v>
          </cell>
          <cell r="V2706" t="str">
            <v>DM NC: NAMAKWA - WATER</v>
          </cell>
        </row>
        <row r="2707">
          <cell r="Q2707" t="str">
            <v>Non-exchange Revenue:  Transfers and Subsidies - Capital:  Monetary Allocations - District Municipalities:  Northern Cape - DC 7:  Pixley</v>
          </cell>
          <cell r="R2707">
            <v>0</v>
          </cell>
          <cell r="V2707" t="str">
            <v>DM NC: PIXLEY</v>
          </cell>
        </row>
        <row r="2708">
          <cell r="Q2708" t="str">
            <v>Non-exchange Revenue:  Transfers and Subsidies - Capital:  Monetary Allocations - District Municipalities:  Northern Cape - DC 7:  Pixley - Community and Social Services</v>
          </cell>
          <cell r="R2708">
            <v>0</v>
          </cell>
          <cell r="V2708" t="str">
            <v>DM NC: PIXLEY - COMM &amp; SOC SERV</v>
          </cell>
        </row>
        <row r="2709">
          <cell r="Q2709" t="str">
            <v>Non-exchange Revenue:  Transfers and Subsidies - Capital:  Monetary Allocations - District Municipalities:  Northern Cape - DC 7:  Pixley - Environmental Protection</v>
          </cell>
          <cell r="R2709">
            <v>0</v>
          </cell>
          <cell r="V2709" t="str">
            <v>DM NC: PIXLEY - ENVIRON PROTECTION</v>
          </cell>
        </row>
        <row r="2710">
          <cell r="Q2710" t="str">
            <v>Non-exchange Revenue:  Transfers and Subsidies - Capital:  Monetary Allocations - District Municipalities:  Northern Cape - DC 7:  Pixley - Executive and Council</v>
          </cell>
          <cell r="R2710">
            <v>0</v>
          </cell>
          <cell r="V2710" t="str">
            <v>DM NC: PIXLEY - EXECUTIVE &amp; COUNCIL</v>
          </cell>
        </row>
        <row r="2711">
          <cell r="Q2711" t="str">
            <v>Non-exchange Revenue:  Transfers and Subsidies - Capital:  Monetary Allocations - District Municipalities:  Northern Cape - DC 7:  Pixley - Finance and Admin</v>
          </cell>
          <cell r="R2711">
            <v>0</v>
          </cell>
          <cell r="V2711" t="str">
            <v>DM NC: PIXLEY - FINANCE &amp; ADMIN</v>
          </cell>
        </row>
        <row r="2712">
          <cell r="Q2712" t="str">
            <v>Non-exchange Revenue:  Transfers and Subsidies - Capital:  Monetary Allocations - District Municipalities:  Northern Cape - DC 7:  Pixley - Health</v>
          </cell>
          <cell r="R2712">
            <v>0</v>
          </cell>
          <cell r="V2712" t="str">
            <v>DM NC: PIXLEY - HEALTH</v>
          </cell>
        </row>
        <row r="2713">
          <cell r="Q2713" t="str">
            <v>Non-exchange Revenue:  Transfers and Subsidies - Capital:  Monetary Allocations - District Municipalities:  Northern Cape - DC 7:  Pixley - Housing</v>
          </cell>
          <cell r="R2713">
            <v>0</v>
          </cell>
          <cell r="V2713" t="str">
            <v>DM NC: PIXLEY - HOUSING</v>
          </cell>
        </row>
        <row r="2714">
          <cell r="Q2714" t="str">
            <v>Non-exchange Revenue:  Transfers and Subsidies - Capital:  Monetary Allocations - District Municipalities:  Northern Cape - DC 7:  Pixley - Planning and Development</v>
          </cell>
          <cell r="R2714">
            <v>0</v>
          </cell>
          <cell r="V2714" t="str">
            <v>DM NC: PIXLEY - PLANNING &amp; DEVEL</v>
          </cell>
        </row>
        <row r="2715">
          <cell r="Q2715" t="str">
            <v>Non-exchange Revenue:  Transfers and Subsidies - Capital:  Monetary Allocations - District Municipalities:  Northern Cape - DC 7:  Pixley - Public Safety</v>
          </cell>
          <cell r="R2715">
            <v>0</v>
          </cell>
          <cell r="V2715" t="str">
            <v>DM NC: PIXLEY - PUBLIC SAFETY</v>
          </cell>
        </row>
        <row r="2716">
          <cell r="Q2716" t="str">
            <v>Non-exchange Revenue:  Transfers and Subsidies - Capital:  Monetary Allocations - District Municipalities:  Northern Cape - DC 7:  Pixley - Road Transport</v>
          </cell>
          <cell r="R2716">
            <v>0</v>
          </cell>
          <cell r="V2716" t="str">
            <v>DM NC: PIXLEY - ROAD TRANSPORT</v>
          </cell>
        </row>
        <row r="2717">
          <cell r="Q2717" t="str">
            <v>Non-exchange Revenue:  Transfers and Subsidies - Capital:  Monetary Allocations - District Municipalities:  Northern Cape - DC 7:  Pixley - Sport and Recreation</v>
          </cell>
          <cell r="R2717">
            <v>0</v>
          </cell>
          <cell r="V2717" t="str">
            <v>DM NC: PIXLEY - SPORT &amp; RECREATION</v>
          </cell>
        </row>
        <row r="2718">
          <cell r="Q2718" t="str">
            <v>Non-exchange Revenue:  Transfers and Subsidies - Capital:  Monetary Allocations - District Municipalities:  Northern Cape - DC 7:  Pixley - Waste Water Management</v>
          </cell>
          <cell r="R2718">
            <v>0</v>
          </cell>
          <cell r="V2718" t="str">
            <v>DM NC: PIXLEY - WASTE WATER MAN</v>
          </cell>
        </row>
        <row r="2719">
          <cell r="Q2719" t="str">
            <v>Non-exchange Revenue:  Transfers and Subsidies - Capital:  Monetary Allocations - District Municipalities:  Northern Cape - DC 7:  Pixley - Water</v>
          </cell>
          <cell r="R2719">
            <v>0</v>
          </cell>
          <cell r="V2719" t="str">
            <v>DM NC: PIXLEY - WATER</v>
          </cell>
        </row>
        <row r="2720">
          <cell r="Q2720" t="str">
            <v>Non-exchange Revenue:  Transfers and Subsidies - Capital:  Monetary Allocations - District Municipalities:  Northern Cape - DC8:  Siyanda</v>
          </cell>
          <cell r="R2720">
            <v>0</v>
          </cell>
          <cell r="V2720" t="str">
            <v>DM NC: SIYANDA</v>
          </cell>
        </row>
        <row r="2721">
          <cell r="Q2721" t="str">
            <v>Non-exchange Revenue:  Transfers and Subsidies - Capital:  Monetary Allocations - District Municipalities:  Northern Cape - DC8:  Siyanda - Community and Social Services</v>
          </cell>
          <cell r="R2721">
            <v>0</v>
          </cell>
          <cell r="V2721" t="str">
            <v>DM NC: SIYANDA - COMM &amp; SOC SERV</v>
          </cell>
        </row>
        <row r="2722">
          <cell r="Q2722" t="str">
            <v>Non-exchange Revenue:  Transfers and Subsidies - Capital:  Monetary Allocations - District Municipalities:  Northern Cape - DC8:  Siyanda - Environmental Protection</v>
          </cell>
          <cell r="R2722">
            <v>0</v>
          </cell>
          <cell r="V2722" t="str">
            <v>DM NC: SIYANDA - ENVIRON PROTECTION</v>
          </cell>
        </row>
        <row r="2723">
          <cell r="Q2723" t="str">
            <v>Non-exchange Revenue:  Transfers and Subsidies - Capital:  Monetary Allocations - District Municipalities:  Northern Cape - DC8:  Siyanda - Executive and Council</v>
          </cell>
          <cell r="R2723">
            <v>0</v>
          </cell>
          <cell r="V2723" t="str">
            <v>DM NC: SIYANDA - EXECUTIVE &amp; COUNCIL</v>
          </cell>
        </row>
        <row r="2724">
          <cell r="Q2724" t="str">
            <v>Non-exchange Revenue:  Transfers and Subsidies - Capital:  Monetary Allocations - District Municipalities:  Northern Cape - DC8:  Siyanda - Finance and Admin</v>
          </cell>
          <cell r="R2724">
            <v>0</v>
          </cell>
          <cell r="V2724" t="str">
            <v>DM NC: SIYANDA - FINANCE &amp; ADMIN</v>
          </cell>
        </row>
        <row r="2725">
          <cell r="Q2725" t="str">
            <v>Non-exchange Revenue:  Transfers and Subsidies - Capital:  Monetary Allocations - District Municipalities:  Northern Cape - DC8:  Siyanda - Health</v>
          </cell>
          <cell r="R2725">
            <v>0</v>
          </cell>
          <cell r="V2725" t="str">
            <v>DM NC: SIYANDA - HEALTH</v>
          </cell>
        </row>
        <row r="2726">
          <cell r="Q2726" t="str">
            <v>Non-exchange Revenue:  Transfers and Subsidies - Capital:  Monetary Allocations - District Municipalities:  Northern Cape - DC8:  Siyanda - Housing</v>
          </cell>
          <cell r="R2726">
            <v>0</v>
          </cell>
          <cell r="V2726" t="str">
            <v>DM NC: SIYANDA - HOUSING</v>
          </cell>
        </row>
        <row r="2727">
          <cell r="Q2727" t="str">
            <v>Non-exchange Revenue:  Transfers and Subsidies - Capital:  Monetary Allocations - District Municipalities:  Northern Cape - DC8:  Siyanda - Planning and Development</v>
          </cell>
          <cell r="R2727">
            <v>0</v>
          </cell>
          <cell r="V2727" t="str">
            <v>DM NC: SIYANDA - PLANNING &amp; DEVEL</v>
          </cell>
        </row>
        <row r="2728">
          <cell r="Q2728" t="str">
            <v>Non-exchange Revenue:  Transfers and Subsidies - Capital:  Monetary Allocations - District Municipalities:  Northern Cape - DC8:  Siyanda - Public Safety</v>
          </cell>
          <cell r="R2728">
            <v>0</v>
          </cell>
          <cell r="V2728" t="str">
            <v>DM NC: SIYANDA - PUBLIC SAFETY</v>
          </cell>
        </row>
        <row r="2729">
          <cell r="Q2729" t="str">
            <v>Non-exchange Revenue:  Transfers and Subsidies - Capital:  Monetary Allocations - District Municipalities:  Northern Cape - DC8:  Siyanda - Road Transport</v>
          </cell>
          <cell r="R2729">
            <v>0</v>
          </cell>
          <cell r="V2729" t="str">
            <v>DM NC: SIYANDA - ROAD TRANSPORT</v>
          </cell>
        </row>
        <row r="2730">
          <cell r="Q2730" t="str">
            <v>Non-exchange Revenue:  Transfers and Subsidies - Capital:  Monetary Allocations - District Municipalities:  Northern Cape - DC8:  Siyanda - Sport and Recreation</v>
          </cell>
          <cell r="R2730">
            <v>0</v>
          </cell>
          <cell r="V2730" t="str">
            <v>DM NC: SIYANDA - SPORT &amp; RECREATION</v>
          </cell>
        </row>
        <row r="2731">
          <cell r="Q2731" t="str">
            <v>Non-exchange Revenue:  Transfers and Subsidies - Capital:  Monetary Allocations - District Municipalities:  Northern Cape - DC8:  Siyanda - Waste Water Management</v>
          </cell>
          <cell r="R2731">
            <v>0</v>
          </cell>
          <cell r="V2731" t="str">
            <v>DM NC: SIYANDA - WASTE WATER MAN</v>
          </cell>
        </row>
        <row r="2732">
          <cell r="Q2732" t="str">
            <v>Non-exchange Revenue:  Transfers and Subsidies - Capital:  Monetary Allocations - District Municipalities:  Northern Cape - DC8:  Siyanda - Water</v>
          </cell>
          <cell r="R2732">
            <v>0</v>
          </cell>
          <cell r="V2732" t="str">
            <v>DM NC: SIYANDA - WATER</v>
          </cell>
        </row>
        <row r="2733">
          <cell r="Q2733" t="str">
            <v>Non-exchange Revenue:  Transfers and Subsidies - Capital:  Monetary Allocations - District Municipalities:  Northern Cape - DC 9:  Frances Baard</v>
          </cell>
          <cell r="R2733">
            <v>0</v>
          </cell>
          <cell r="V2733" t="str">
            <v>DM NC: FRANCES BAARD</v>
          </cell>
        </row>
        <row r="2734">
          <cell r="Q2734" t="str">
            <v>Non-exchange Revenue:  Transfers and Subsidies - Capital:  Monetary Allocations - District Municipalities:  Northern Cape - DC 9:  Frances Baard - Community and Social Services</v>
          </cell>
          <cell r="R2734">
            <v>0</v>
          </cell>
          <cell r="V2734" t="str">
            <v>DM NC: FRANCES BAARD - COMM &amp; SOC SERV</v>
          </cell>
        </row>
        <row r="2735">
          <cell r="Q2735" t="str">
            <v>Non-exchange Revenue:  Transfers and Subsidies - Capital:  Monetary Allocations - District Municipalities:  Northern Cape - DC 9:  Frances Baard - Environmental Protection</v>
          </cell>
          <cell r="R2735">
            <v>0</v>
          </cell>
          <cell r="V2735" t="str">
            <v>DM NC: FRANCES BAARD - ENVIRON PROTECT</v>
          </cell>
        </row>
        <row r="2736">
          <cell r="Q2736" t="str">
            <v>Non-exchange Revenue:  Transfers and Subsidies - Capital:  Monetary Allocations - District Municipalities:  Northern Cape - DC 9:  Frances Baard - Executive and Council</v>
          </cell>
          <cell r="R2736">
            <v>0</v>
          </cell>
          <cell r="V2736" t="str">
            <v>DM NC: FRANCES BAARD - EXECUT &amp; COUNCIL</v>
          </cell>
        </row>
        <row r="2737">
          <cell r="Q2737" t="str">
            <v>Non-exchange Revenue:  Transfers and Subsidies - Capital:  Monetary Allocations - District Municipalities:  Northern Cape - DC 9:  Frances Baard - Finance and Admin</v>
          </cell>
          <cell r="R2737">
            <v>0</v>
          </cell>
          <cell r="V2737" t="str">
            <v>DM NC: FRANCES BAARD - FINANCE &amp; ADMIN</v>
          </cell>
        </row>
        <row r="2738">
          <cell r="Q2738" t="str">
            <v>Non-exchange Revenue:  Transfers and Subsidies - Capital:  Monetary Allocations - District Municipalities:  Northern Cape - DC 9:  Frances Baard - Health</v>
          </cell>
          <cell r="R2738">
            <v>0</v>
          </cell>
          <cell r="V2738" t="str">
            <v>DM NC: FRANCES BAARD - HEALTH</v>
          </cell>
        </row>
        <row r="2739">
          <cell r="Q2739" t="str">
            <v>Non-exchange Revenue:  Transfers and Subsidies - Capital:  Monetary Allocations - District Municipalities:  Northern Cape - DC 9:  Frances Baard - Housing</v>
          </cell>
          <cell r="R2739">
            <v>0</v>
          </cell>
          <cell r="V2739" t="str">
            <v>DM NC: FRANCES BAARD - HOUSING</v>
          </cell>
        </row>
        <row r="2740">
          <cell r="Q2740" t="str">
            <v>Non-exchange Revenue:  Transfers and Subsidies - Capital:  Monetary Allocations - District Municipalities:  Northern Cape - DC 9:  Frances Baard - Planning and Development</v>
          </cell>
          <cell r="R2740">
            <v>0</v>
          </cell>
          <cell r="V2740" t="str">
            <v>DM NC: FRANCES BAARD - PLANNING &amp; DEVEL</v>
          </cell>
        </row>
        <row r="2741">
          <cell r="Q2741" t="str">
            <v>Non-exchange Revenue:  Transfers and Subsidies - Capital:  Monetary Allocations - District Municipalities:  Northern Cape - DC 9:  Frances Baard - Public Safety</v>
          </cell>
          <cell r="R2741">
            <v>0</v>
          </cell>
          <cell r="V2741" t="str">
            <v>DM NC: FRANCES BAARD - PUBLIC SAFETY</v>
          </cell>
        </row>
        <row r="2742">
          <cell r="Q2742" t="str">
            <v>Non-exchange Revenue:  Transfers and Subsidies - Capital:  Monetary Allocations - District Municipalities:  Northern Cape - DC 9:  Frances Baard - Road Transport</v>
          </cell>
          <cell r="R2742">
            <v>0</v>
          </cell>
          <cell r="V2742" t="str">
            <v>DM NC: FRANCES BAARD - ROAD TRANSPORT</v>
          </cell>
        </row>
        <row r="2743">
          <cell r="Q2743" t="str">
            <v>Non-exchange Revenue:  Transfers and Subsidies - Capital:  Monetary Allocations - District Municipalities:  Northern Cape - DC 9:  Frances Baard - Sport and Recreation</v>
          </cell>
          <cell r="R2743">
            <v>0</v>
          </cell>
          <cell r="V2743" t="str">
            <v>DM NC: FRANCES BAARD - SPORT &amp; RECREAT</v>
          </cell>
        </row>
        <row r="2744">
          <cell r="Q2744" t="str">
            <v>Non-exchange Revenue:  Transfers and Subsidies - Capital:  Monetary Allocations - District Municipalities:  Northern Cape - DC 9:  Frances Baard - Waste Water Management</v>
          </cell>
          <cell r="R2744">
            <v>0</v>
          </cell>
          <cell r="V2744" t="str">
            <v>DM NC: FRANCES BAARD - WASTE WATER MAN</v>
          </cell>
        </row>
        <row r="2745">
          <cell r="Q2745" t="str">
            <v>Non-exchange Revenue:  Transfers and Subsidies - Capital:  Monetary Allocations - District Municipalities:  Northern Cape - DC 9:  Frances Baard - Water</v>
          </cell>
          <cell r="R2745">
            <v>0</v>
          </cell>
          <cell r="V2745" t="str">
            <v>DM NC: FRANCES BAARD - WATER</v>
          </cell>
        </row>
        <row r="2746">
          <cell r="Q2746" t="str">
            <v>Non-exchange Revenue:  Transfers and Subsidies - Capital:  Monetary Allocations - District Municipalities:  North West</v>
          </cell>
          <cell r="R2746">
            <v>0</v>
          </cell>
          <cell r="V2746" t="str">
            <v>T&amp;S CAP: MONETARY DM NORTH WEST</v>
          </cell>
        </row>
        <row r="2747">
          <cell r="Q2747" t="str">
            <v>Non-exchange Revenue:  Transfers and Subsidies - Capital:  Monetary Allocations - District Municipalities:  North West - DC 37:  Bojanala</v>
          </cell>
          <cell r="R2747">
            <v>0</v>
          </cell>
          <cell r="V2747" t="str">
            <v>DM NW: BOJANALA</v>
          </cell>
        </row>
        <row r="2748">
          <cell r="Q2748" t="str">
            <v>Non-exchange Revenue:  Transfers and Subsidies - Capital:  Monetary Allocations - District Municipalities:  North West - DC 37:  Bojanala - Community and Social Services</v>
          </cell>
          <cell r="R2748">
            <v>0</v>
          </cell>
          <cell r="V2748" t="str">
            <v>DM NW: BOJANALA - COMM &amp; SOC SERV</v>
          </cell>
        </row>
        <row r="2749">
          <cell r="Q2749" t="str">
            <v>Non-exchange Revenue:  Transfers and Subsidies - Capital:  Monetary Allocations - District Municipalities:  North West - DC 37:  Bojanala - Environmental Protection</v>
          </cell>
          <cell r="R2749">
            <v>0</v>
          </cell>
          <cell r="V2749" t="str">
            <v>DM NW: BOJANALA - ENVIRON PROTECTION</v>
          </cell>
        </row>
        <row r="2750">
          <cell r="Q2750" t="str">
            <v>Non-exchange Revenue:  Transfers and Subsidies - Capital:  Monetary Allocations - District Municipalities:  North West - DC 37:  Bojanala - Executive and Council</v>
          </cell>
          <cell r="R2750">
            <v>0</v>
          </cell>
          <cell r="V2750" t="str">
            <v>DM NW: BOJANALA - EXECUTIVE &amp; COUNCIL</v>
          </cell>
        </row>
        <row r="2751">
          <cell r="Q2751" t="str">
            <v>Non-exchange Revenue:  Transfers and Subsidies - Capital:  Monetary Allocations - District Municipalities:  North West - DC 37:  Bojanala - Finance and Admin</v>
          </cell>
          <cell r="R2751">
            <v>0</v>
          </cell>
          <cell r="V2751" t="str">
            <v>DM NW: BOJANALA - FINANCE &amp; ADMIN</v>
          </cell>
        </row>
        <row r="2752">
          <cell r="Q2752" t="str">
            <v>Non-exchange Revenue:  Transfers and Subsidies - Capital:  Monetary Allocations - District Municipalities:  North West - DC 37:  Bojanala - Health</v>
          </cell>
          <cell r="R2752">
            <v>0</v>
          </cell>
          <cell r="V2752" t="str">
            <v>DM NW: BOJANALA - HEALTH</v>
          </cell>
        </row>
        <row r="2753">
          <cell r="Q2753" t="str">
            <v>Non-exchange Revenue:  Transfers and Subsidies - Capital:  Monetary Allocations - District Municipalities:  North West - DC 37:  Bojanala - Housing</v>
          </cell>
          <cell r="R2753">
            <v>0</v>
          </cell>
          <cell r="V2753" t="str">
            <v>DM NW: BOJANALA - HOUSING</v>
          </cell>
        </row>
        <row r="2754">
          <cell r="Q2754" t="str">
            <v>Non-exchange Revenue:  Transfers and Subsidies - Capital:  Monetary Allocations - District Municipalities:  North West - DC 37:  Bojanala - Planning and Development</v>
          </cell>
          <cell r="R2754">
            <v>0</v>
          </cell>
          <cell r="V2754" t="str">
            <v>DM NW: BOJANALA - PLANNING &amp; DEVEL</v>
          </cell>
        </row>
        <row r="2755">
          <cell r="Q2755" t="str">
            <v>Non-exchange Revenue:  Transfers and Subsidies - Capital:  Monetary Allocations - District Municipalities:  North West - DC 37:  Bojanala - Public Safety</v>
          </cell>
          <cell r="R2755">
            <v>0</v>
          </cell>
          <cell r="V2755" t="str">
            <v>DM NW: BOJANALA - PUBLIC SAFETY</v>
          </cell>
        </row>
        <row r="2756">
          <cell r="Q2756" t="str">
            <v>Non-exchange Revenue:  Transfers and Subsidies - Capital:  Monetary Allocations - District Municipalities:  North West - DC 37:  Bojanala - Road Transport</v>
          </cell>
          <cell r="R2756">
            <v>0</v>
          </cell>
          <cell r="V2756" t="str">
            <v>DM NW: BOJANALA - ROAD TRANSPORT</v>
          </cell>
        </row>
        <row r="2757">
          <cell r="Q2757" t="str">
            <v>Non-exchange Revenue:  Transfers and Subsidies - Capital:  Monetary Allocations - District Municipalities:  North West - DC 37:  Bojanala - Sport and Recreation</v>
          </cell>
          <cell r="R2757">
            <v>0</v>
          </cell>
          <cell r="V2757" t="str">
            <v>DM NW: BOJANALA - SPORT &amp; RECREATION</v>
          </cell>
        </row>
        <row r="2758">
          <cell r="Q2758" t="str">
            <v>Non-exchange Revenue:  Transfers and Subsidies - Capital:  Monetary Allocations - District Municipalities:  North West - DC 37:  Bojanala - Waste Water Management</v>
          </cell>
          <cell r="R2758">
            <v>0</v>
          </cell>
          <cell r="V2758" t="str">
            <v>DM NW: BOJANALA - WASTE WATER MAN</v>
          </cell>
        </row>
        <row r="2759">
          <cell r="Q2759" t="str">
            <v>Non-exchange Revenue:  Transfers and Subsidies - Capital:  Monetary Allocations - District Municipalities:  North West - DC 37:  Bojanala - Water</v>
          </cell>
          <cell r="R2759">
            <v>0</v>
          </cell>
          <cell r="V2759" t="str">
            <v>DM NW: BOJANALA - WATER</v>
          </cell>
        </row>
        <row r="2760">
          <cell r="Q2760" t="str">
            <v>Non-exchange Revenue:  Transfers and Subsidies - Capital:  Monetary Allocations - District Municipalities:  North West - DC 38:  Ngaka</v>
          </cell>
          <cell r="R2760">
            <v>0</v>
          </cell>
          <cell r="V2760" t="str">
            <v>DM NW: NGAKA</v>
          </cell>
        </row>
        <row r="2761">
          <cell r="Q2761" t="str">
            <v>Non-exchange Revenue:  Transfers and Subsidies - Capital:  Monetary Allocations - District Municipalities:  North West - DC 38:  Ngaka - Community and Social Services</v>
          </cell>
          <cell r="R2761">
            <v>0</v>
          </cell>
          <cell r="V2761" t="str">
            <v>DM NW: NGAKA - COMM &amp; SOC SERV</v>
          </cell>
        </row>
        <row r="2762">
          <cell r="Q2762" t="str">
            <v>Non-exchange Revenue:  Transfers and Subsidies - Capital:  Monetary Allocations - District Municipalities:  North West - DC 38:  Ngaka - Environmental Protection</v>
          </cell>
          <cell r="R2762">
            <v>0</v>
          </cell>
          <cell r="V2762" t="str">
            <v>DM NW: NGAKA - ENVIRON PROTECTION</v>
          </cell>
        </row>
        <row r="2763">
          <cell r="Q2763" t="str">
            <v>Non-exchange Revenue:  Transfers and Subsidies - Capital:  Monetary Allocations - District Municipalities:  North West - DC 38:  Ngaka - Executive and Council</v>
          </cell>
          <cell r="R2763">
            <v>0</v>
          </cell>
          <cell r="V2763" t="str">
            <v>DM NW: NGAKA - EXECUTIVE &amp; COUNCIL</v>
          </cell>
        </row>
        <row r="2764">
          <cell r="Q2764" t="str">
            <v>Non-exchange Revenue:  Transfers and Subsidies - Capital:  Monetary Allocations - District Municipalities:  North West - DC 38:  Ngaka - Finance and Admin</v>
          </cell>
          <cell r="R2764">
            <v>0</v>
          </cell>
          <cell r="V2764" t="str">
            <v>DM NW: NGAKA - FINANCE &amp; ADMIN</v>
          </cell>
        </row>
        <row r="2765">
          <cell r="Q2765" t="str">
            <v>Non-exchange Revenue:  Transfers and Subsidies - Capital:  Monetary Allocations - District Municipalities:  North West - DC 38:  Ngaka - Health</v>
          </cell>
          <cell r="R2765">
            <v>0</v>
          </cell>
          <cell r="V2765" t="str">
            <v>DM NW: NGAKA - HEALTH</v>
          </cell>
        </row>
        <row r="2766">
          <cell r="Q2766" t="str">
            <v>Non-exchange Revenue:  Transfers and Subsidies - Capital:  Monetary Allocations - District Municipalities:  North West - DC 38:  Ngaka - Housing</v>
          </cell>
          <cell r="R2766">
            <v>0</v>
          </cell>
          <cell r="V2766" t="str">
            <v>DM NW: NGAKA - HOUSING</v>
          </cell>
        </row>
        <row r="2767">
          <cell r="Q2767" t="str">
            <v>Non-exchange Revenue:  Transfers and Subsidies - Capital:  Monetary Allocations - District Municipalities:  North West - DC 38:  Ngaka - Planning and Development</v>
          </cell>
          <cell r="R2767">
            <v>0</v>
          </cell>
          <cell r="V2767" t="str">
            <v>DM NW: NGAKA - PLANNING &amp; DEVEL</v>
          </cell>
        </row>
        <row r="2768">
          <cell r="Q2768" t="str">
            <v>Non-exchange Revenue:  Transfers and Subsidies - Capital:  Monetary Allocations - District Municipalities:  North West - DC 38:  Ngaka - Public Safety</v>
          </cell>
          <cell r="R2768">
            <v>0</v>
          </cell>
          <cell r="V2768" t="str">
            <v>DM NW: NGAKA - PUBLIC SAFETY</v>
          </cell>
        </row>
        <row r="2769">
          <cell r="Q2769" t="str">
            <v>Non-exchange Revenue:  Transfers and Subsidies - Capital:  Monetary Allocations - District Municipalities:  North West - DC 38:  Ngaka - Road Transport</v>
          </cell>
          <cell r="R2769">
            <v>0</v>
          </cell>
          <cell r="V2769" t="str">
            <v>DM NW: NGAKA - ROAD TRANSPORT</v>
          </cell>
        </row>
        <row r="2770">
          <cell r="Q2770" t="str">
            <v>Non-exchange Revenue:  Transfers and Subsidies - Capital:  Monetary Allocations - District Municipalities:  North West - DC 38:  Ngaka - Sport and Recreation</v>
          </cell>
          <cell r="R2770">
            <v>0</v>
          </cell>
          <cell r="V2770" t="str">
            <v>DM NW: NGAKA - SPORT &amp; RECREATION</v>
          </cell>
        </row>
        <row r="2771">
          <cell r="Q2771" t="str">
            <v>Non-exchange Revenue:  Transfers and Subsidies - Capital:  Monetary Allocations - District Municipalities:  North West - DC 38:  Ngaka - Waste Water Management</v>
          </cell>
          <cell r="R2771">
            <v>0</v>
          </cell>
          <cell r="V2771" t="str">
            <v>DM NW: NGAKA - WASTE WATER MAN</v>
          </cell>
        </row>
        <row r="2772">
          <cell r="Q2772" t="str">
            <v>Non-exchange Revenue:  Transfers and Subsidies - Capital:  Monetary Allocations - District Municipalities:  North West - DC 38:  Ngaka - Water</v>
          </cell>
          <cell r="R2772">
            <v>0</v>
          </cell>
          <cell r="V2772" t="str">
            <v>DM NW: NGAKA - WATER</v>
          </cell>
        </row>
        <row r="2773">
          <cell r="Q2773" t="str">
            <v>Non-exchange Revenue:  Transfers and Subsidies - Capital:  Monetary Allocations - District Municipalities:  North West - DC 39:  Dr Ruth Segomtsi</v>
          </cell>
          <cell r="R2773">
            <v>0</v>
          </cell>
          <cell r="V2773" t="str">
            <v>DM NW: DR RUTH SEGOMTSI</v>
          </cell>
        </row>
        <row r="2774">
          <cell r="Q2774" t="str">
            <v>Non-exchange Revenue:  Transfers and Subsidies - Capital:  Monetary Allocations - District Municipalities:  North West - DC 39:  Dr Ruth Segomtsi - Community and Social Services</v>
          </cell>
          <cell r="R2774">
            <v>0</v>
          </cell>
          <cell r="V2774" t="str">
            <v>DM NW: DR RUTH SEG - COMM &amp; SOC SERV</v>
          </cell>
        </row>
        <row r="2775">
          <cell r="Q2775" t="str">
            <v>Non-exchange Revenue:  Transfers and Subsidies - Capital:  Monetary Allocations - District Municipalities:  North West - DC 39:  Dr Ruth Segomtsi - Environmental Protection</v>
          </cell>
          <cell r="R2775">
            <v>0</v>
          </cell>
          <cell r="V2775" t="str">
            <v>DM NW: DR RUTH SEG - ENVIRON PROTECTION</v>
          </cell>
        </row>
        <row r="2776">
          <cell r="Q2776" t="str">
            <v>Non-exchange Revenue:  Transfers and Subsidies - Capital:  Monetary Allocations - District Municipalities:  North West - DC 39:  Dr Ruth Segomtsi - Executive and Council</v>
          </cell>
          <cell r="R2776">
            <v>0</v>
          </cell>
          <cell r="V2776" t="str">
            <v>DM NW: DR RUTH SEG - EXECUTIV &amp; COUNCIL</v>
          </cell>
        </row>
        <row r="2777">
          <cell r="Q2777" t="str">
            <v>Non-exchange Revenue:  Transfers and Subsidies - Capital:  Monetary Allocations - District Municipalities:  North West - DC 39:  Dr Ruth Segomtsi - Finance and Admin</v>
          </cell>
          <cell r="R2777">
            <v>0</v>
          </cell>
          <cell r="V2777" t="str">
            <v>DM NW: DR RUTH SEG - FINANCE &amp; ADMIN</v>
          </cell>
        </row>
        <row r="2778">
          <cell r="Q2778" t="str">
            <v>Non-exchange Revenue:  Transfers and Subsidies - Capital:  Monetary Allocations - District Municipalities:  North West - DC 39:  Dr Ruth Segomtsi - Health</v>
          </cell>
          <cell r="R2778">
            <v>0</v>
          </cell>
          <cell r="V2778" t="str">
            <v>DM NW: DR RUTH SEG - HEALTH</v>
          </cell>
        </row>
        <row r="2779">
          <cell r="Q2779" t="str">
            <v>Non-exchange Revenue:  Transfers and Subsidies - Capital:  Monetary Allocations - District Municipalities:  North West - DC 39:  Dr Ruth Segomtsi - Housing</v>
          </cell>
          <cell r="R2779">
            <v>0</v>
          </cell>
          <cell r="V2779" t="str">
            <v>DM NW: DR RUTH SEG - HOUSING</v>
          </cell>
        </row>
        <row r="2780">
          <cell r="Q2780" t="str">
            <v>Non-exchange Revenue:  Transfers and Subsidies - Capital:  Monetary Allocations - District Municipalities:  North West - DC 39:  Dr Ruth Segomtsi - Planning and Development</v>
          </cell>
          <cell r="R2780">
            <v>0</v>
          </cell>
          <cell r="V2780" t="str">
            <v>DM NW: DR RUTH SEG - PLANNING &amp; DEVEL</v>
          </cell>
        </row>
        <row r="2781">
          <cell r="Q2781" t="str">
            <v>Non-exchange Revenue:  Transfers and Subsidies - Capital:  Monetary Allocations - District Municipalities:  North West - DC 39:  Dr Ruth Segomtsi - Public Safety</v>
          </cell>
          <cell r="R2781">
            <v>0</v>
          </cell>
          <cell r="V2781" t="str">
            <v>DM NW: DR RUTH SEG - PUBLIC SAFETY</v>
          </cell>
        </row>
        <row r="2782">
          <cell r="Q2782" t="str">
            <v>Non-exchange Revenue:  Transfers and Subsidies - Capital:  Monetary Allocations - District Municipalities:  North West - DC 39:  Dr Ruth Segomtsi - Road Transport</v>
          </cell>
          <cell r="R2782">
            <v>0</v>
          </cell>
          <cell r="V2782" t="str">
            <v>DM NW: DR RUTH SEG - ROAD TRANSPORT</v>
          </cell>
        </row>
        <row r="2783">
          <cell r="Q2783" t="str">
            <v>Non-exchange Revenue:  Transfers and Subsidies - Capital:  Monetary Allocations - District Municipalities:  North West - DC 39:  Dr Ruth Segomtsi - Sport and Recreation</v>
          </cell>
          <cell r="R2783">
            <v>0</v>
          </cell>
          <cell r="V2783" t="str">
            <v>DM NW: DR RUTH SEG - SPORT &amp; RECREATION</v>
          </cell>
        </row>
        <row r="2784">
          <cell r="Q2784" t="str">
            <v>Non-exchange Revenue:  Transfers and Subsidies - Capital:  Monetary Allocations - District Municipalities:  North West - DC 39:  Dr Ruth Segomtsi - Waste Water Management</v>
          </cell>
          <cell r="R2784">
            <v>0</v>
          </cell>
          <cell r="V2784" t="str">
            <v>DM NW: DR RUTH SEG - WASTE WATER MAN</v>
          </cell>
        </row>
        <row r="2785">
          <cell r="Q2785" t="str">
            <v xml:space="preserve">Non-exchange Revenue:  Transfers and Subsidies - Capital:  Monetary Allocations - District Municipalities:  North West - DC 39:  Dr Ruth Segomtsi - Water </v>
          </cell>
          <cell r="R2785">
            <v>0</v>
          </cell>
          <cell r="V2785" t="str">
            <v>DM NW: DR RUTH SEG - WATER</v>
          </cell>
        </row>
        <row r="2786">
          <cell r="Q2786" t="str">
            <v>Non-exchange Revenue:  Transfers and Subsidies - Capital:  Monetary Allocations - District Municipalities:  North West - DC 40:  Dr Kenneth Kaunda</v>
          </cell>
          <cell r="R2786">
            <v>0</v>
          </cell>
          <cell r="V2786" t="str">
            <v>DM NW: DR KK</v>
          </cell>
        </row>
        <row r="2787">
          <cell r="Q2787" t="str">
            <v>Non-exchange Revenue:  Transfers and Subsidies - Capital:  Monetary Allocations - District Municipalities:  North West - DC 40:  Dr Kenneth Kaunda - Community and Social Services</v>
          </cell>
          <cell r="R2787">
            <v>0</v>
          </cell>
          <cell r="V2787" t="str">
            <v>DM NW: DR KK - COMM &amp; SOC SERV</v>
          </cell>
        </row>
        <row r="2788">
          <cell r="Q2788" t="str">
            <v>Non-exchange Revenue:  Transfers and Subsidies - Capital:  Monetary Allocations - District Municipalities:  North West - DC 40:  Dr Kenneth Kaunda - Environmental Protection</v>
          </cell>
          <cell r="R2788">
            <v>0</v>
          </cell>
          <cell r="V2788" t="str">
            <v>DM NW: DR KK - ENVIRON PROTECTION</v>
          </cell>
        </row>
        <row r="2789">
          <cell r="Q2789" t="str">
            <v>Non-exchange Revenue:  Transfers and Subsidies - Capital:  Monetary Allocations - District Municipalities:  North West - DC 40:  Dr Kenneth Kaunda - Executive and Council</v>
          </cell>
          <cell r="R2789">
            <v>0</v>
          </cell>
          <cell r="V2789" t="str">
            <v>DM NW: DR KK - EXECUTIVE &amp; COUNCIL</v>
          </cell>
        </row>
        <row r="2790">
          <cell r="Q2790" t="str">
            <v>Non-exchange Revenue:  Transfers and Subsidies - Capital:  Monetary Allocations - District Municipalities:  North West - DC 40:  Dr Kenneth Kaunda - Finance and Admin</v>
          </cell>
          <cell r="R2790">
            <v>0</v>
          </cell>
          <cell r="V2790" t="str">
            <v>DM NW: DR KK - FINANCE &amp; ADMIN</v>
          </cell>
        </row>
        <row r="2791">
          <cell r="Q2791" t="str">
            <v>Non-exchange Revenue:  Transfers and Subsidies - Capital:  Monetary Allocations - District Municipalities:  North West - DC 40:  Dr Kenneth Kaunda - Health</v>
          </cell>
          <cell r="R2791">
            <v>0</v>
          </cell>
          <cell r="V2791" t="str">
            <v>DM NW: DR KK - HEALTH</v>
          </cell>
        </row>
        <row r="2792">
          <cell r="Q2792" t="str">
            <v>Non-exchange Revenue:  Transfers and Subsidies - Capital:  Monetary Allocations - District Municipalities:  North West - DC 40:  Dr Kenneth Kaunda - Housing</v>
          </cell>
          <cell r="R2792">
            <v>0</v>
          </cell>
          <cell r="V2792" t="str">
            <v>DM NW: DR KK - HOUSING</v>
          </cell>
        </row>
        <row r="2793">
          <cell r="Q2793" t="str">
            <v>Non-exchange Revenue:  Transfers and Subsidies - Capital:  Monetary Allocations - District Municipalities:  North West - DC 40:  Dr Kenneth Kaunda - Planning and Development</v>
          </cell>
          <cell r="R2793">
            <v>0</v>
          </cell>
          <cell r="V2793" t="str">
            <v>DM NW: DR KK - PLANNING &amp; DEVEL</v>
          </cell>
        </row>
        <row r="2794">
          <cell r="Q2794" t="str">
            <v>Non-exchange Revenue:  Transfers and Subsidies - Capital:  Monetary Allocations - District Municipalities:  North West - DC 40:  Dr Kenneth Kaunda - Public Safety</v>
          </cell>
          <cell r="R2794">
            <v>0</v>
          </cell>
          <cell r="V2794" t="str">
            <v>DM NW: DR KK - PUBLIC SAFETY</v>
          </cell>
        </row>
        <row r="2795">
          <cell r="Q2795" t="str">
            <v>Non-exchange Revenue:  Transfers and Subsidies - Capital:  Monetary Allocations - District Municipalities:  North West - DC 40:  Dr Kenneth Kaunda - Road Transport</v>
          </cell>
          <cell r="R2795">
            <v>0</v>
          </cell>
          <cell r="V2795" t="str">
            <v>DM NW: DR KK - ROAD TRANSPORT</v>
          </cell>
        </row>
        <row r="2796">
          <cell r="Q2796" t="str">
            <v>Non-exchange Revenue:  Transfers and Subsidies - Capital:  Monetary Allocations - District Municipalities:  North West - DC 40:  Dr Kenneth Kaunda - Sport and Recreation</v>
          </cell>
          <cell r="R2796">
            <v>0</v>
          </cell>
          <cell r="V2796" t="str">
            <v>DM NW: DR KK - SPORT &amp; RECREATION</v>
          </cell>
        </row>
        <row r="2797">
          <cell r="Q2797" t="str">
            <v>Non-exchange Revenue:  Transfers and Subsidies - Capital:  Monetary Allocations - District Municipalities:  North West - DC 40:  Dr Kenneth Kaunda - Waste Water Management</v>
          </cell>
          <cell r="R2797">
            <v>0</v>
          </cell>
          <cell r="V2797" t="str">
            <v>DM NW: DR KK - WASTE WATER MAN</v>
          </cell>
        </row>
        <row r="2798">
          <cell r="Q2798" t="str">
            <v>Non-exchange Revenue:  Transfers and Subsidies - Capital:  Monetary Allocations - District Municipalities:  North West - DC 40:  Dr Kenneth Kaunda - Water</v>
          </cell>
          <cell r="R2798">
            <v>0</v>
          </cell>
          <cell r="V2798" t="str">
            <v>DM NW: DR KK - WATER</v>
          </cell>
        </row>
        <row r="2799">
          <cell r="Q2799" t="str">
            <v>Non-exchange Revenue:  Transfers and Subsidies - Capital:  Monetary Allocations - District Municipalities:  Western Cape</v>
          </cell>
          <cell r="R2799">
            <v>0</v>
          </cell>
          <cell r="V2799" t="str">
            <v>T&amp;S CAP: MONETARY DM WESTERN CAPE</v>
          </cell>
        </row>
        <row r="2800">
          <cell r="Q2800" t="str">
            <v>Non-exchange Revenue:  Transfers and Subsidies - Capital:  Monetary Allocations - District Municipalities:  Western Cape - DC 1:  West Coast</v>
          </cell>
          <cell r="R2800">
            <v>0</v>
          </cell>
          <cell r="V2800" t="str">
            <v>DM WC: WEST COAST</v>
          </cell>
        </row>
        <row r="2801">
          <cell r="Q2801" t="str">
            <v>Non-exchange Revenue:  Transfers and Subsidies - Capital:  Monetary Allocations - District Municipalities:  Western Cape - DC 1:  West Coast - Community and Social Services</v>
          </cell>
          <cell r="R2801">
            <v>0</v>
          </cell>
          <cell r="V2801" t="str">
            <v>DM WC: WEST COAST - COMM &amp; SOC SERV</v>
          </cell>
        </row>
        <row r="2802">
          <cell r="Q2802" t="str">
            <v>Non-exchange Revenue:  Transfers and Subsidies - Capital:  Monetary Allocations - District Municipalities:  Western Cape - DC 1:  West Coast - Environmental Protection</v>
          </cell>
          <cell r="R2802">
            <v>0</v>
          </cell>
          <cell r="V2802" t="str">
            <v>DM WC: WEST COAST - ENVIRON PROTECTION</v>
          </cell>
        </row>
        <row r="2803">
          <cell r="Q2803" t="str">
            <v>Non-exchange Revenue:  Transfers and Subsidies - Capital:  Monetary Allocations - District Municipalities:  Western Cape - DC 1:  West Coast - Executive and Council</v>
          </cell>
          <cell r="R2803">
            <v>0</v>
          </cell>
          <cell r="V2803" t="str">
            <v>DM WC: WEST COAST - EXECUTIVE &amp; COUNCIL</v>
          </cell>
        </row>
        <row r="2804">
          <cell r="Q2804" t="str">
            <v>Non-exchange Revenue:  Transfers and Subsidies - Capital:  Monetary Allocations - District Municipalities:  Western Cape - DC 1:  West Coast - Finance and Admin</v>
          </cell>
          <cell r="R2804">
            <v>0</v>
          </cell>
          <cell r="V2804" t="str">
            <v>DM WC: WEST COAST - FINANCE &amp; ADMIN</v>
          </cell>
        </row>
        <row r="2805">
          <cell r="Q2805" t="str">
            <v>Non-exchange Revenue:  Transfers and Subsidies - Capital:  Monetary Allocations - District Municipalities:  Western Cape - DC 1:  West Coast - Health</v>
          </cell>
          <cell r="R2805">
            <v>0</v>
          </cell>
          <cell r="V2805" t="str">
            <v>DM WC: WEST COAST - HEALTH</v>
          </cell>
        </row>
        <row r="2806">
          <cell r="Q2806" t="str">
            <v>Non-exchange Revenue:  Transfers and Subsidies - Capital:  Monetary Allocations - District Municipalities:  Western Cape - DC 1:  West Coast - Housing</v>
          </cell>
          <cell r="R2806">
            <v>0</v>
          </cell>
          <cell r="V2806" t="str">
            <v>DM WC: WEST COAST - HOUSING</v>
          </cell>
        </row>
        <row r="2807">
          <cell r="Q2807" t="str">
            <v>Non-exchange Revenue:  Transfers and Subsidies - Capital:  Monetary Allocations - District Municipalities:  Western Cape - DC 1:  West Coast - Planning and Development</v>
          </cell>
          <cell r="R2807">
            <v>0</v>
          </cell>
          <cell r="V2807" t="str">
            <v>DM WC: WEST COAST - PLANNING &amp; DEVEL</v>
          </cell>
        </row>
        <row r="2808">
          <cell r="Q2808" t="str">
            <v>Non-exchange Revenue:  Transfers and Subsidies - Capital:  Monetary Allocations - District Municipalities:  Western Cape - DC 1:  West Coast - Public Safety</v>
          </cell>
          <cell r="R2808">
            <v>0</v>
          </cell>
          <cell r="V2808" t="str">
            <v>DM WC: WEST COAST - PUBLIC SAFETY</v>
          </cell>
        </row>
        <row r="2809">
          <cell r="Q2809" t="str">
            <v>Non-exchange Revenue:  Transfers and Subsidies - Capital:  Monetary Allocations - District Municipalities:  Western Cape - DC 1:  West Coast - Road Transport</v>
          </cell>
          <cell r="R2809">
            <v>0</v>
          </cell>
          <cell r="V2809" t="str">
            <v>DM WC: WEST COAST - ROAD TRANSPORT</v>
          </cell>
        </row>
        <row r="2810">
          <cell r="Q2810" t="str">
            <v>Non-exchange Revenue:  Transfers and Subsidies - Capital:  Monetary Allocations - District Municipalities:  Western Cape - DC 1:  West Coast - Sport and Recreation</v>
          </cell>
          <cell r="R2810">
            <v>0</v>
          </cell>
          <cell r="V2810" t="str">
            <v>DM WC: WEST COAST - SPORT &amp; RECREATION</v>
          </cell>
        </row>
        <row r="2811">
          <cell r="Q2811" t="str">
            <v>Non-exchange Revenue:  Transfers and Subsidies - Capital:  Monetary Allocations - District Municipalities:  Western Cape - DC 1:  West Coast - Waste Water Management</v>
          </cell>
          <cell r="R2811">
            <v>0</v>
          </cell>
          <cell r="V2811" t="str">
            <v>DM WC: WEST COAST - WASTE WATER MAN</v>
          </cell>
        </row>
        <row r="2812">
          <cell r="Q2812" t="str">
            <v>Non-exchange Revenue:  Transfers and Subsidies - Capital:  Monetary Allocations - District Municipalities:  Western Cape - DC 1:  West Coast - Water</v>
          </cell>
          <cell r="R2812">
            <v>0</v>
          </cell>
          <cell r="V2812" t="str">
            <v>DM WC: WEST COAST - WATER</v>
          </cell>
        </row>
        <row r="2813">
          <cell r="Q2813" t="str">
            <v>Non-exchange Revenue:  Transfers and Subsidies - Capital:  Monetary Allocations - District Municipalities:  Western Cape - DC 2:  Cape Winelands</v>
          </cell>
          <cell r="R2813">
            <v>0</v>
          </cell>
          <cell r="V2813" t="str">
            <v>DM WC: CAPE WINELANDS</v>
          </cell>
        </row>
        <row r="2814">
          <cell r="Q2814" t="str">
            <v>Non-exchange Revenue:  Transfers and Subsidies - Capital:  Monetary Allocations - District Municipalities:  Western Cape - DC 2:  Cape Winelands - Community and Social Services</v>
          </cell>
          <cell r="R2814">
            <v>0</v>
          </cell>
          <cell r="V2814" t="str">
            <v>DM WC: CAPE WINEL - COMM &amp; SOC SERV</v>
          </cell>
        </row>
        <row r="2815">
          <cell r="Q2815" t="str">
            <v>Non-exchange Revenue:  Transfers and Subsidies - Capital:  Monetary Allocations - District Municipalities:  Western Cape - DC 2:  Cape Winelands - Environmental Protection</v>
          </cell>
          <cell r="R2815">
            <v>0</v>
          </cell>
          <cell r="V2815" t="str">
            <v>DM WC: CAPE WINEL - ENVIRON PROTECTION</v>
          </cell>
        </row>
        <row r="2816">
          <cell r="Q2816" t="str">
            <v>Non-exchange Revenue:  Transfers and Subsidies - Capital:  Monetary Allocations - District Municipalities:  Western Cape - DC 2:  Cape Winelands - Executive and Council</v>
          </cell>
          <cell r="R2816">
            <v>0</v>
          </cell>
          <cell r="V2816" t="str">
            <v>DM WC: CAPE WINEL - EXECUTIVE &amp; COUNCIL</v>
          </cell>
        </row>
        <row r="2817">
          <cell r="Q2817" t="str">
            <v>Non-exchange Revenue:  Transfers and Subsidies - Capital:  Monetary Allocations - District Municipalities:  Western Cape - DC 2:  Cape Winelands - Finance and Admin</v>
          </cell>
          <cell r="R2817">
            <v>0</v>
          </cell>
          <cell r="V2817" t="str">
            <v>DM WC: CAPE WINEL - FINANCE &amp; ADMIN</v>
          </cell>
        </row>
        <row r="2818">
          <cell r="Q2818" t="str">
            <v>Non-exchange Revenue:  Transfers and Subsidies - Capital:  Monetary Allocations - District Municipalities:  Western Cape - DC 2:  Cape Winelands - Health</v>
          </cell>
          <cell r="R2818">
            <v>0</v>
          </cell>
          <cell r="V2818" t="str">
            <v>DM WC: CAPE WINEL - HEALTH</v>
          </cell>
        </row>
        <row r="2819">
          <cell r="Q2819" t="str">
            <v>Non-exchange Revenue:  Transfers and Subsidies - Capital:  Monetary Allocations - District Municipalities:  Western Cape - DC 2:  Cape Winelands - Housing</v>
          </cell>
          <cell r="R2819">
            <v>0</v>
          </cell>
          <cell r="V2819" t="str">
            <v>DM WC: CAPE WINEL - HOUSING</v>
          </cell>
        </row>
        <row r="2820">
          <cell r="Q2820" t="str">
            <v>Non-exchange Revenue:  Transfers and Subsidies - Capital:  Monetary Allocations - District Municipalities:  Western Cape - DC 2:  Cape Winelands - Planning and Development</v>
          </cell>
          <cell r="R2820">
            <v>0</v>
          </cell>
          <cell r="V2820" t="str">
            <v>DM WC: CAPE WINEL - PLANNING &amp; DEVEL</v>
          </cell>
        </row>
        <row r="2821">
          <cell r="Q2821" t="str">
            <v>Non-exchange Revenue:  Transfers and Subsidies - Capital:  Monetary Allocations - District Municipalities:  Western Cape - DC 2:  Cape Winelands - Public Safety</v>
          </cell>
          <cell r="R2821">
            <v>0</v>
          </cell>
          <cell r="V2821" t="str">
            <v>DM WC: CAPE WINEL - PUBLIC SAFETY</v>
          </cell>
        </row>
        <row r="2822">
          <cell r="Q2822" t="str">
            <v>Non-exchange Revenue:  Transfers and Subsidies - Capital:  Monetary Allocations - District Municipalities:  Western Cape - DC 2:  Cape Winelands - Road Transport</v>
          </cell>
          <cell r="R2822">
            <v>0</v>
          </cell>
          <cell r="V2822" t="str">
            <v>DM WC: CAPE WINEL - ROAD TRANSPORT</v>
          </cell>
        </row>
        <row r="2823">
          <cell r="Q2823" t="str">
            <v>Non-exchange Revenue:  Transfers and Subsidies - Capital:  Monetary Allocations - District Municipalities:  Western Cape - DC 2:  Cape Winelands - Sport and Recreation</v>
          </cell>
          <cell r="R2823">
            <v>0</v>
          </cell>
          <cell r="V2823" t="str">
            <v>DM WC: CAPE WINEL - SPORT &amp; RECREATION</v>
          </cell>
        </row>
        <row r="2824">
          <cell r="Q2824" t="str">
            <v>Non-exchange Revenue:  Transfers and Subsidies - Capital:  Monetary Allocations - District Municipalities:  Western Cape - DC 2:  Cape Winelands - Waste Water Management</v>
          </cell>
          <cell r="R2824">
            <v>0</v>
          </cell>
          <cell r="V2824" t="str">
            <v>DM WC: CAPE WINEL - WASTE WATER MAN</v>
          </cell>
        </row>
        <row r="2825">
          <cell r="Q2825" t="str">
            <v>Non-exchange Revenue:  Transfers and Subsidies - Capital:  Monetary Allocations - District Municipalities:  Western Cape - DC 2:  Cape Winelands - Water</v>
          </cell>
          <cell r="R2825">
            <v>0</v>
          </cell>
          <cell r="V2825" t="str">
            <v>DM WC: CAPE WINEL - WATER</v>
          </cell>
        </row>
        <row r="2826">
          <cell r="Q2826" t="str">
            <v>Non-exchange Revenue:  Transfers and Subsidies - Capital:  Monetary Allocations - District Municipalities:  Western Cape - DC 3:  Overberg</v>
          </cell>
          <cell r="R2826">
            <v>0</v>
          </cell>
          <cell r="V2826" t="str">
            <v>DM WC: OVERBERG</v>
          </cell>
        </row>
        <row r="2827">
          <cell r="Q2827" t="str">
            <v>Non-exchange Revenue:  Transfers and Subsidies - Capital:  Monetary Allocations - District Municipalities:  Western Cape - DC 3:  Overberg - Community and Social Services</v>
          </cell>
          <cell r="R2827">
            <v>0</v>
          </cell>
          <cell r="V2827" t="str">
            <v>DM WC: OVERBERG - COMM &amp; SOC SERV</v>
          </cell>
        </row>
        <row r="2828">
          <cell r="Q2828" t="str">
            <v>Non-exchange Revenue:  Transfers and Subsidies - Capital:  Monetary Allocations - District Municipalities:  Western Cape - DC 3:  Overberg - Environmental Protection</v>
          </cell>
          <cell r="R2828">
            <v>0</v>
          </cell>
          <cell r="V2828" t="str">
            <v>DM WC: OVERBERG - ENVIRON PROTECTION</v>
          </cell>
        </row>
        <row r="2829">
          <cell r="Q2829" t="str">
            <v>Non-exchange Revenue:  Transfers and Subsidies - Capital:  Monetary Allocations - District Municipalities:  Western Cape - DC 3:  Overberg - Executive and Council</v>
          </cell>
          <cell r="R2829">
            <v>0</v>
          </cell>
          <cell r="V2829" t="str">
            <v>DM WC: OVERBERG - EXECUTIVE &amp; COUNCIL</v>
          </cell>
        </row>
        <row r="2830">
          <cell r="Q2830" t="str">
            <v>Non-exchange Revenue:  Transfers and Subsidies - Capital:  Monetary Allocations - District Municipalities:  Western Cape - DC 3:  Overberg - Finance and Admin</v>
          </cell>
          <cell r="R2830">
            <v>0</v>
          </cell>
          <cell r="V2830" t="str">
            <v>DM WC: OVERBERG - FINANCE &amp; ADMIN</v>
          </cell>
        </row>
        <row r="2831">
          <cell r="Q2831" t="str">
            <v>Non-exchange Revenue:  Transfers and Subsidies - Capital:  Monetary Allocations - District Municipalities:  Western Cape - DC 3:  Overberg - Health</v>
          </cell>
          <cell r="R2831">
            <v>0</v>
          </cell>
          <cell r="V2831" t="str">
            <v>DM WC: OVERBERG - HEALTH</v>
          </cell>
        </row>
        <row r="2832">
          <cell r="Q2832" t="str">
            <v>Non-exchange Revenue:  Transfers and Subsidies - Capital:  Monetary Allocations - District Municipalities:  Western Cape - DC 3:  Overberg - Housing</v>
          </cell>
          <cell r="R2832">
            <v>0</v>
          </cell>
          <cell r="V2832" t="str">
            <v>DM WC: OVERBERG - HOUSING</v>
          </cell>
        </row>
        <row r="2833">
          <cell r="Q2833" t="str">
            <v>Non-exchange Revenue:  Transfers and Subsidies - Capital:  Monetary Allocations - District Municipalities:  Western Cape - DC 3:  Overberg - Planning and Development</v>
          </cell>
          <cell r="R2833">
            <v>0</v>
          </cell>
          <cell r="V2833" t="str">
            <v>DM WC: OVERBERG - PLANNING &amp; DEVEL</v>
          </cell>
        </row>
        <row r="2834">
          <cell r="Q2834" t="str">
            <v>Non-exchange Revenue:  Transfers and Subsidies - Capital:  Monetary Allocations - District Municipalities:  Western Cape - DC 3:  Overberg - Public Safety</v>
          </cell>
          <cell r="R2834">
            <v>0</v>
          </cell>
          <cell r="V2834" t="str">
            <v>DM WC: OVERBERG - PUBLIC SAFETY</v>
          </cell>
        </row>
        <row r="2835">
          <cell r="Q2835" t="str">
            <v>Non-exchange Revenue:  Transfers and Subsidies - Capital:  Monetary Allocations - District Municipalities:  Western Cape - DC 3:  Overberg - Road Transport</v>
          </cell>
          <cell r="R2835">
            <v>0</v>
          </cell>
          <cell r="V2835" t="str">
            <v>DM WC: OVERBERG - ROAD TRANSPORT</v>
          </cell>
        </row>
        <row r="2836">
          <cell r="Q2836" t="str">
            <v>Non-exchange Revenue:  Transfers and Subsidies - Capital:  Monetary Allocations - District Municipalities:  Western Cape - DC 3:  Overberg - Sport and Recreation</v>
          </cell>
          <cell r="R2836">
            <v>0</v>
          </cell>
          <cell r="V2836" t="str">
            <v>DM WC: OVERBERG - SPORT &amp; RECREATION</v>
          </cell>
        </row>
        <row r="2837">
          <cell r="Q2837" t="str">
            <v>Non-exchange Revenue:  Transfers and Subsidies - Capital:  Monetary Allocations - District Municipalities:  Western Cape - DC 3:  Overberg - Waste Water Management</v>
          </cell>
          <cell r="R2837">
            <v>0</v>
          </cell>
          <cell r="V2837" t="str">
            <v>DM WC: OVERBERG - WASTE WATER MAN</v>
          </cell>
        </row>
        <row r="2838">
          <cell r="Q2838" t="str">
            <v>Non-exchange Revenue:  Transfers and Subsidies - Capital:  Monetary Allocations - District Municipalities:  Western Cape - DC 3:  Overberg - Water</v>
          </cell>
          <cell r="R2838">
            <v>0</v>
          </cell>
          <cell r="V2838" t="str">
            <v>DM WC: OVERBERG - WATER</v>
          </cell>
        </row>
        <row r="2839">
          <cell r="Q2839" t="str">
            <v>Non-exchange Revenue:  Transfers and Subsidies - Capital:  Monetary Allocations - District Municipalities:  Western Cape - DC 4:  Eden District</v>
          </cell>
          <cell r="R2839">
            <v>0</v>
          </cell>
          <cell r="V2839" t="str">
            <v>DM WC: EDEN</v>
          </cell>
        </row>
        <row r="2840">
          <cell r="Q2840" t="str">
            <v>Non-exchange Revenue:  Transfers and Subsidies - Capital:  Monetary Allocations - District Municipalities:  Western Cape - DC 4:  Eden District - Community and Social Services</v>
          </cell>
          <cell r="R2840">
            <v>0</v>
          </cell>
          <cell r="V2840" t="str">
            <v>DM WC: EDEN - COMM &amp; SOC SERV</v>
          </cell>
        </row>
        <row r="2841">
          <cell r="Q2841" t="str">
            <v>Non-exchange Revenue:  Transfers and Subsidies - Capital:  Monetary Allocations - District Municipalities:  Western Cape - DC 4:  Eden District - Environmental Protection</v>
          </cell>
          <cell r="R2841">
            <v>0</v>
          </cell>
          <cell r="V2841" t="str">
            <v>DM WC: EDEN - ENVIRON PROTECTION</v>
          </cell>
        </row>
        <row r="2842">
          <cell r="Q2842" t="str">
            <v>Non-exchange Revenue:  Transfers and Subsidies - Capital:  Monetary Allocations - District Municipalities:  Western Cape - DC 4:  Eden District - Executive and Council</v>
          </cell>
          <cell r="R2842">
            <v>0</v>
          </cell>
          <cell r="V2842" t="str">
            <v>DM WC: EDEN - EXECUTIVE &amp; COUNCIL</v>
          </cell>
        </row>
        <row r="2843">
          <cell r="Q2843" t="str">
            <v>Non-exchange Revenue:  Transfers and Subsidies - Capital:  Monetary Allocations - District Municipalities:  Western Cape - DC 4:  Eden District - Finance and Admin</v>
          </cell>
          <cell r="R2843">
            <v>0</v>
          </cell>
          <cell r="V2843" t="str">
            <v>DM WC: EDEN - FINANCE &amp; ADMIN</v>
          </cell>
        </row>
        <row r="2844">
          <cell r="Q2844" t="str">
            <v>Non-exchange Revenue:  Transfers and Subsidies - Capital:  Monetary Allocations - District Municipalities:  Western Cape - DC 4:  Eden District - Health</v>
          </cell>
          <cell r="R2844">
            <v>0</v>
          </cell>
          <cell r="V2844" t="str">
            <v>DM WC: EDEN - HEALTH</v>
          </cell>
        </row>
        <row r="2845">
          <cell r="Q2845" t="str">
            <v>Non-exchange Revenue:  Transfers and Subsidies - Capital:  Monetary Allocations - District Municipalities:  Western Cape - DC 4:  Eden District - Housing</v>
          </cell>
          <cell r="R2845">
            <v>0</v>
          </cell>
          <cell r="V2845" t="str">
            <v>DM WC: EDEN - HOUSING</v>
          </cell>
        </row>
        <row r="2846">
          <cell r="Q2846" t="str">
            <v>Non-exchange Revenue:  Transfers and Subsidies - Capital:  Monetary Allocations - District Municipalities:  Western Cape - DC 4:  Eden District - Planning and Development</v>
          </cell>
          <cell r="R2846">
            <v>0</v>
          </cell>
          <cell r="V2846" t="str">
            <v>DM WC: EDEN - PLANNING &amp; DEVEL</v>
          </cell>
        </row>
        <row r="2847">
          <cell r="Q2847" t="str">
            <v>Non-exchange Revenue:  Transfers and Subsidies - Capital:  Monetary Allocations - District Municipalities:  Western Cape - DC 4:  Eden District - Public Safety</v>
          </cell>
          <cell r="R2847">
            <v>0</v>
          </cell>
          <cell r="V2847" t="str">
            <v>DM WC: EDEN - PUBLIC SAFETY</v>
          </cell>
        </row>
        <row r="2848">
          <cell r="Q2848" t="str">
            <v>Non-exchange Revenue:  Transfers and Subsidies - Capital:  Monetary Allocations - District Municipalities:  Western Cape - DC 4:  Eden District - Road Transport</v>
          </cell>
          <cell r="R2848">
            <v>0</v>
          </cell>
          <cell r="V2848" t="str">
            <v>DM WC: EDEN - ROAD TRANSPORT</v>
          </cell>
        </row>
        <row r="2849">
          <cell r="Q2849" t="str">
            <v>Non-exchange Revenue:  Transfers and Subsidies - Capital:  Monetary Allocations - District Municipalities:  Western Cape - DC 4:  Eden District - Sport and Recreation</v>
          </cell>
          <cell r="R2849">
            <v>0</v>
          </cell>
          <cell r="V2849" t="str">
            <v>DM WC: EDEN - SPORT &amp; RECREATION</v>
          </cell>
        </row>
        <row r="2850">
          <cell r="Q2850" t="str">
            <v>Non-exchange Revenue:  Transfers and Subsidies - Capital:  Monetary Allocations - District Municipalities:  Western Cape - DC 4:  Eden District - Waste Water Management</v>
          </cell>
          <cell r="R2850">
            <v>0</v>
          </cell>
          <cell r="V2850" t="str">
            <v>DM WC: EDEN - WASTE WATER MAN</v>
          </cell>
        </row>
        <row r="2851">
          <cell r="Q2851" t="str">
            <v>Non-exchange Revenue:  Transfers and Subsidies - Capital:  Monetary Allocations - District Municipalities:  Western Cape - DC 4:  Eden District - Water</v>
          </cell>
          <cell r="R2851">
            <v>0</v>
          </cell>
          <cell r="V2851" t="str">
            <v>DM WC: EDEN - WATER</v>
          </cell>
        </row>
        <row r="2852">
          <cell r="Q2852" t="str">
            <v>Non-exchange Revenue:  Transfers and Subsidies - Capital:  Monetary Allocations - District Municipalities:  Western Cape - DC5:  Central Karoo</v>
          </cell>
          <cell r="R2852">
            <v>0</v>
          </cell>
          <cell r="V2852" t="str">
            <v>DM WC: CENTRAL KAROO</v>
          </cell>
        </row>
        <row r="2853">
          <cell r="Q2853" t="str">
            <v>Non-exchange Revenue:  Transfers and Subsidies - Capital:  Monetary Allocations - District Municipalities:  Western Cape - DC5:  Central Karoo - Community and Social Services</v>
          </cell>
          <cell r="R2853">
            <v>0</v>
          </cell>
          <cell r="V2853" t="str">
            <v>DM WC: CENT KAROO - COMM &amp; SOC SERV</v>
          </cell>
        </row>
        <row r="2854">
          <cell r="Q2854" t="str">
            <v>Non-exchange Revenue:  Transfers and Subsidies - Capital:  Monetary Allocations - District Municipalities:  Western Cape - DC5:  Central Karoo - Environmental Protection</v>
          </cell>
          <cell r="R2854">
            <v>0</v>
          </cell>
          <cell r="V2854" t="str">
            <v>DM WC: CENT KAROO - ENVIRON PROTECTION</v>
          </cell>
        </row>
        <row r="2855">
          <cell r="Q2855" t="str">
            <v>Non-exchange Revenue:  Transfers and Subsidies - Capital:  Monetary Allocations - District Municipalities:  Western Cape - DC5:  Central Karoo - Executive and Council</v>
          </cell>
          <cell r="R2855">
            <v>0</v>
          </cell>
          <cell r="V2855" t="str">
            <v>DM WC: CENT KAROO - EXECUTIVE &amp; COUNCIL</v>
          </cell>
        </row>
        <row r="2856">
          <cell r="Q2856" t="str">
            <v>Non-exchange Revenue:  Transfers and Subsidies - Capital:  Monetary Allocations - District Municipalities:  Western Cape - DC5:  Central Karoo - Finance and Admin</v>
          </cell>
          <cell r="R2856">
            <v>0</v>
          </cell>
          <cell r="V2856" t="str">
            <v>DM WC: CENT KAROO - FINANCE &amp; ADMIN</v>
          </cell>
        </row>
        <row r="2857">
          <cell r="Q2857" t="str">
            <v>Non-exchange Revenue:  Transfers and Subsidies - Capital:  Monetary Allocations - District Municipalities:  Western Cape - DC5:  Central Karoo - Health</v>
          </cell>
          <cell r="R2857">
            <v>0</v>
          </cell>
          <cell r="V2857" t="str">
            <v>DM WC: CENT KAROO - HEALTH</v>
          </cell>
        </row>
        <row r="2858">
          <cell r="Q2858" t="str">
            <v>Non-exchange Revenue:  Transfers and Subsidies - Capital:  Monetary Allocations - District Municipalities:  Western Cape - DC5:  Central Karoo - Housing</v>
          </cell>
          <cell r="R2858">
            <v>0</v>
          </cell>
          <cell r="V2858" t="str">
            <v>DM WC: CENT KAROO - HOUSING</v>
          </cell>
        </row>
        <row r="2859">
          <cell r="Q2859" t="str">
            <v>Non-exchange Revenue:  Transfers and Subsidies - Capital:  Monetary Allocations - District Municipalities:  Western Cape - DC5:  Central Karoo - Planning and Development</v>
          </cell>
          <cell r="R2859">
            <v>0</v>
          </cell>
          <cell r="V2859" t="str">
            <v>DM WC: CENT KAROO - PLANNING &amp; DEVEL</v>
          </cell>
        </row>
        <row r="2860">
          <cell r="Q2860" t="str">
            <v>Non-exchange Revenue:  Transfers and Subsidies - Capital:  Monetary Allocations - District Municipalities:  Western Cape - DC5:  Central Karoo - Public Safety</v>
          </cell>
          <cell r="R2860">
            <v>0</v>
          </cell>
          <cell r="V2860" t="str">
            <v>DM WC: CENT KAROO - PUBLIC SAFETY</v>
          </cell>
        </row>
        <row r="2861">
          <cell r="Q2861" t="str">
            <v>Non-exchange Revenue:  Transfers and Subsidies - Capital:  Monetary Allocations - District Municipalities:  Western Cape - DC5:  Central Karoo - Road Transport</v>
          </cell>
          <cell r="R2861">
            <v>0</v>
          </cell>
          <cell r="V2861" t="str">
            <v>DM WC: CENT KAROO - ROAD TRANSPORT</v>
          </cell>
        </row>
        <row r="2862">
          <cell r="Q2862" t="str">
            <v>Non-exchange Revenue:  Transfers and Subsidies - Capital:  Monetary Allocations - District Municipalities:  Western Cape - DC5:  Central Karoo - Sport and Recreation</v>
          </cell>
          <cell r="R2862">
            <v>0</v>
          </cell>
          <cell r="V2862" t="str">
            <v>DM WC: CENT KAROO - SPORT &amp; RECREATION</v>
          </cell>
        </row>
        <row r="2863">
          <cell r="Q2863" t="str">
            <v>Non-exchange Revenue:  Transfers and Subsidies - Capital:  Monetary Allocations - District Municipalities:  Western Cape - DC5:  Central Karoo - Waste Water Management</v>
          </cell>
          <cell r="R2863">
            <v>0</v>
          </cell>
          <cell r="V2863" t="str">
            <v>DM WC: CENT KAROO - WASTE WATER MAN</v>
          </cell>
        </row>
        <row r="2864">
          <cell r="Q2864" t="str">
            <v>Non-exchange Revenue:  Transfers and Subsidies - Capital:  Monetary Allocations - District Municipalities:  Western Cape - DC5:  Central Karoo - Water</v>
          </cell>
          <cell r="R2864">
            <v>0</v>
          </cell>
          <cell r="V2864" t="str">
            <v>DM WC: CENT KAROO - WATER</v>
          </cell>
        </row>
        <row r="2865">
          <cell r="Q2865" t="str">
            <v>Non-exchange Revenue:  Transfers and Subsidies - Capital:  Monetary Allocations - Foreign Government and International Organisations</v>
          </cell>
          <cell r="R2865">
            <v>0</v>
          </cell>
          <cell r="V2865" t="str">
            <v>T&amp;S CAP: MONETARY FORG GOV &amp; INT ORG</v>
          </cell>
        </row>
        <row r="2866">
          <cell r="Q2866" t="str">
            <v>Non-exchange Revenue:  Transfers and Subsidies - Capital:  Monetary Allocations - Foreign Government and International Organisations:  African Development Bank</v>
          </cell>
          <cell r="R2866" t="str">
            <v>1</v>
          </cell>
          <cell r="S2866" t="str">
            <v>25</v>
          </cell>
          <cell r="T2866" t="str">
            <v>001</v>
          </cell>
          <cell r="U2866" t="str">
            <v>0</v>
          </cell>
          <cell r="V2866" t="str">
            <v>FORN GOV/INT ORG - AFRICAN DEVELOP BANK</v>
          </cell>
        </row>
        <row r="2867">
          <cell r="Q2867" t="str">
            <v>Non-exchange Revenue:  Transfers and Subsidies - Capital:  Monetary Allocations - Foreign Government and International Organisations:  African Program Rethinking Development Economy</v>
          </cell>
          <cell r="R2867" t="str">
            <v>1</v>
          </cell>
          <cell r="S2867" t="str">
            <v>25</v>
          </cell>
          <cell r="T2867" t="str">
            <v>002</v>
          </cell>
          <cell r="U2867" t="str">
            <v>0</v>
          </cell>
          <cell r="V2867" t="str">
            <v>FORN GOV/INT ORG - PROG RETHINK DEV ECON</v>
          </cell>
        </row>
        <row r="2868">
          <cell r="Q2868" t="str">
            <v>Non-exchange Revenue:  Transfers and Subsidies - Capital:  Monetary Allocations - Foreign Government and International Organisations:  Asia-Africa Legal Consultation Organisation (AALCO)</v>
          </cell>
          <cell r="R2868" t="str">
            <v>1</v>
          </cell>
          <cell r="S2868" t="str">
            <v>25</v>
          </cell>
          <cell r="T2868" t="str">
            <v>003</v>
          </cell>
          <cell r="U2868" t="str">
            <v>0</v>
          </cell>
          <cell r="V2868" t="str">
            <v>FORN GOV/INT ORG -  AFRICA/ASIA LEGA ORG</v>
          </cell>
        </row>
        <row r="2869">
          <cell r="Q2869" t="str">
            <v>Non-exchange Revenue:  Transfers and Subsidies - Capital:  Monetary Allocations - Foreign Government and International Organisations:  Association for African University</v>
          </cell>
          <cell r="R2869" t="str">
            <v>1</v>
          </cell>
          <cell r="S2869" t="str">
            <v>25</v>
          </cell>
          <cell r="T2869" t="str">
            <v>004</v>
          </cell>
          <cell r="U2869" t="str">
            <v>0</v>
          </cell>
          <cell r="V2869" t="str">
            <v>FORN GOV/INT ORG - ASSOC - AFRICAN UNIV</v>
          </cell>
        </row>
        <row r="2870">
          <cell r="Q2870" t="str">
            <v>Non-exchange Revenue:  Transfers and Subsidies - Capital:  Monetary Allocations - Foreign Government and International Organisations:  Collaborative African Budget Reform Initiative</v>
          </cell>
          <cell r="R2870" t="str">
            <v>1</v>
          </cell>
          <cell r="S2870" t="str">
            <v>25</v>
          </cell>
          <cell r="T2870" t="str">
            <v>005</v>
          </cell>
          <cell r="U2870" t="str">
            <v>0</v>
          </cell>
          <cell r="V2870" t="str">
            <v>FORN GOV/INT ORG - AFRICAN BUD REFM INIT</v>
          </cell>
        </row>
        <row r="2871">
          <cell r="Q2871" t="str">
            <v>Non-exchange Revenue:  Transfers and Subsidies - Capital:  Monetary Allocations - Foreign Government and International Organisations:  Foreign Government and International Organisations:  Cop 12, Kenya</v>
          </cell>
          <cell r="R2871" t="str">
            <v>1</v>
          </cell>
          <cell r="S2871" t="str">
            <v>25</v>
          </cell>
          <cell r="T2871" t="str">
            <v>006</v>
          </cell>
          <cell r="U2871" t="str">
            <v>0</v>
          </cell>
          <cell r="V2871" t="str">
            <v>FORN GOV/INT ORG - COP 12 KENYA</v>
          </cell>
        </row>
        <row r="2872">
          <cell r="Q2872" t="str">
            <v>Non-exchange Revenue:  Transfers and Subsidies - Capital:  Monetary Allocations - Foreign Government and International Organisations:  Common Wealth Magistrate and Judicial Association (CMJA)</v>
          </cell>
          <cell r="R2872" t="str">
            <v>1</v>
          </cell>
          <cell r="S2872" t="str">
            <v>25</v>
          </cell>
          <cell r="T2872" t="str">
            <v>007</v>
          </cell>
          <cell r="U2872" t="str">
            <v>0</v>
          </cell>
          <cell r="V2872" t="str">
            <v>FORN GOV/INT ORG - CW MAGIS &amp; JUDIC ASS</v>
          </cell>
        </row>
        <row r="2873">
          <cell r="Q2873" t="str">
            <v>Non-exchange Revenue:  Transfers and Subsidies - Capital:  Monetary Allocations - Foreign Government and International Organisations:  Common Wealth Fund Technology Cooperation</v>
          </cell>
          <cell r="R2873" t="str">
            <v>1</v>
          </cell>
          <cell r="S2873" t="str">
            <v>25</v>
          </cell>
          <cell r="T2873" t="str">
            <v>008</v>
          </cell>
          <cell r="U2873" t="str">
            <v>0</v>
          </cell>
          <cell r="V2873" t="str">
            <v>FORN GOV/INT ORG - CW FUND TECHN COOPER</v>
          </cell>
        </row>
        <row r="2874">
          <cell r="Q2874" t="str">
            <v>Non-exchange Revenue:  Transfers and Subsidies - Capital:  Monetary Allocations - Foreign Government and International Organisations:  FIFA</v>
          </cell>
          <cell r="R2874" t="str">
            <v>1</v>
          </cell>
          <cell r="S2874" t="str">
            <v>25</v>
          </cell>
          <cell r="T2874" t="str">
            <v>009</v>
          </cell>
          <cell r="U2874" t="str">
            <v>0</v>
          </cell>
          <cell r="V2874" t="str">
            <v>FORN GOV/INT ORG - FIFA</v>
          </cell>
        </row>
        <row r="2875">
          <cell r="Q2875" t="str">
            <v>Non-exchange Revenue:  Transfers and Subsidies - Capital:  Monetary Allocations - Foreign Government and International Organisations:  Foreign Rates and Taxes (FIGO)</v>
          </cell>
          <cell r="R2875" t="str">
            <v>1</v>
          </cell>
          <cell r="S2875" t="str">
            <v>25</v>
          </cell>
          <cell r="T2875" t="str">
            <v>010</v>
          </cell>
          <cell r="U2875" t="str">
            <v>0</v>
          </cell>
          <cell r="V2875" t="str">
            <v>FORN GOV/INT ORG - FOREIGN RATES &amp; TAXES</v>
          </cell>
        </row>
        <row r="2876">
          <cell r="Q2876" t="str">
            <v>Non-exchange Revenue:  Transfers and Subsidies - Capital:  Monetary Allocations - Foreign Government and International Organisations:  Fulbright Commission</v>
          </cell>
          <cell r="R2876" t="str">
            <v>1</v>
          </cell>
          <cell r="S2876" t="str">
            <v>25</v>
          </cell>
          <cell r="T2876" t="str">
            <v>011</v>
          </cell>
          <cell r="U2876" t="str">
            <v>0</v>
          </cell>
          <cell r="V2876" t="str">
            <v>FORN GOV/INT ORG - FULBRIGHT COMMISSION</v>
          </cell>
        </row>
        <row r="2877">
          <cell r="Q2877" t="str">
            <v>Non-exchange Revenue:  Transfers and Subsidies - Capital:  Monetary Allocations - Foreign Government and International Organisations:  Gambian Government Local Office</v>
          </cell>
          <cell r="R2877" t="str">
            <v>1</v>
          </cell>
          <cell r="S2877" t="str">
            <v>25</v>
          </cell>
          <cell r="T2877" t="str">
            <v>012</v>
          </cell>
          <cell r="U2877" t="str">
            <v>0</v>
          </cell>
          <cell r="V2877" t="str">
            <v>FORN GOV/INT ORG - GAMBIAN GOV LOCAL OFF</v>
          </cell>
        </row>
        <row r="2878">
          <cell r="Q2878" t="str">
            <v>Non-exchange Revenue:  Transfers and Subsidies - Capital:  Monetary Allocations - Foreign Government and International Organisations:  Global Environment Fund (GEF)</v>
          </cell>
          <cell r="R2878" t="str">
            <v>1</v>
          </cell>
          <cell r="S2878" t="str">
            <v>25</v>
          </cell>
          <cell r="T2878" t="str">
            <v>013</v>
          </cell>
          <cell r="U2878" t="str">
            <v>0</v>
          </cell>
          <cell r="V2878" t="str">
            <v>FORN GOV/INT ORG - GLOBAL ENVIRON FUND</v>
          </cell>
        </row>
        <row r="2879">
          <cell r="Q2879" t="str">
            <v>Non-exchange Revenue:  Transfers and Subsidies - Capital:  Monetary Allocations - Foreign Government and International Organisations:  Malawi</v>
          </cell>
          <cell r="R2879" t="str">
            <v>1</v>
          </cell>
          <cell r="S2879" t="str">
            <v>25</v>
          </cell>
          <cell r="T2879" t="str">
            <v>014</v>
          </cell>
          <cell r="U2879" t="str">
            <v>0</v>
          </cell>
          <cell r="V2879" t="str">
            <v>FORN GOV/INT ORG - YOUTH  DEV: MALAWI</v>
          </cell>
        </row>
        <row r="2880">
          <cell r="Q2880" t="str">
            <v>Non-exchange Revenue:  Transfers and Subsidies - Capital:  Monetary Allocations - Foreign Government and International Organisations:  Highly Indebted Poor Centre (HIPC)</v>
          </cell>
          <cell r="R2880" t="str">
            <v>1</v>
          </cell>
          <cell r="S2880" t="str">
            <v>25</v>
          </cell>
          <cell r="T2880" t="str">
            <v>015</v>
          </cell>
          <cell r="U2880" t="str">
            <v>0</v>
          </cell>
          <cell r="V2880" t="str">
            <v>FORN GOV/INT ORG - HIGH INDEBT POOR CTR</v>
          </cell>
        </row>
        <row r="2881">
          <cell r="Q2881" t="str">
            <v>Non-exchange Revenue:  Transfers and Subsidies - Capital:  Monetary Allocations - Foreign Government and International Organisations:  India- Brazil, South African Dialogue Forum (IBSA)</v>
          </cell>
          <cell r="R2881" t="str">
            <v>1</v>
          </cell>
          <cell r="S2881" t="str">
            <v>25</v>
          </cell>
          <cell r="T2881" t="str">
            <v>016</v>
          </cell>
          <cell r="U2881" t="str">
            <v>0</v>
          </cell>
          <cell r="V2881" t="str">
            <v>FORN GOV/INT ORG - IND/BRA/SA DIALOG FOR</v>
          </cell>
        </row>
        <row r="2882">
          <cell r="Q2882" t="str">
            <v>Non-exchange Revenue:  Transfers and Subsidies - Capital:  Monetary Allocations - Foreign Government and International Organisations:  India-Brazil-South Africa Trilateral Committee</v>
          </cell>
          <cell r="R2882" t="str">
            <v>1</v>
          </cell>
          <cell r="S2882" t="str">
            <v>25</v>
          </cell>
          <cell r="T2882" t="str">
            <v>017</v>
          </cell>
          <cell r="U2882" t="str">
            <v>0</v>
          </cell>
          <cell r="V2882" t="str">
            <v>FORN GOV/INT ORG - IND/BRA/SA TRILAT COM</v>
          </cell>
        </row>
        <row r="2883">
          <cell r="Q2883" t="str">
            <v>Non-exchange Revenue:  Transfers and Subsidies - Capital:  Monetary Allocations - Foreign Government and International Organisations:  International Communication Union (FIGO)</v>
          </cell>
          <cell r="R2883" t="str">
            <v>1</v>
          </cell>
          <cell r="S2883" t="str">
            <v>25</v>
          </cell>
          <cell r="T2883" t="str">
            <v>018</v>
          </cell>
          <cell r="U2883" t="str">
            <v>0</v>
          </cell>
          <cell r="V2883" t="str">
            <v>FORN GOV/INT ORG - INTER COM UNION</v>
          </cell>
        </row>
        <row r="2884">
          <cell r="Q2884" t="str">
            <v>Non-exchange Revenue:  Transfers and Subsidies - Capital:  Monetary Allocations - Foreign Government and International Organisations:  International Fund Faculty for Immunization</v>
          </cell>
          <cell r="R2884" t="str">
            <v>1</v>
          </cell>
          <cell r="S2884" t="str">
            <v>25</v>
          </cell>
          <cell r="T2884" t="str">
            <v>019</v>
          </cell>
          <cell r="U2884" t="str">
            <v>0</v>
          </cell>
          <cell r="V2884" t="str">
            <v>FORN GOV/INT ORG - INTER FUND FOR IMMUNI</v>
          </cell>
        </row>
        <row r="2885">
          <cell r="Q2885" t="str">
            <v>Non-exchange Revenue:  Transfers and Subsidies - Capital:  Monetary Allocations - Foreign Government and International Organisations:  Investment Climate Facility</v>
          </cell>
          <cell r="R2885" t="str">
            <v>1</v>
          </cell>
          <cell r="S2885" t="str">
            <v>25</v>
          </cell>
          <cell r="T2885" t="str">
            <v>020</v>
          </cell>
          <cell r="U2885" t="str">
            <v>0</v>
          </cell>
          <cell r="V2885" t="str">
            <v>FORN GOV/INT ORG - INVEST CLIMATE FACIL</v>
          </cell>
        </row>
        <row r="2886">
          <cell r="Q2886" t="str">
            <v>Non-exchange Revenue:  Transfers and Subsidies - Capital:  Monetary Allocations - Foreign Government and International Organisations:  Komati River Basin Water Authority</v>
          </cell>
          <cell r="R2886" t="str">
            <v>1</v>
          </cell>
          <cell r="S2886" t="str">
            <v>25</v>
          </cell>
          <cell r="T2886" t="str">
            <v>021</v>
          </cell>
          <cell r="U2886" t="str">
            <v>0</v>
          </cell>
          <cell r="V2886" t="str">
            <v>FORN GOV/INT ORG - KOMATI BASIN WAT AUTH</v>
          </cell>
        </row>
        <row r="2887">
          <cell r="Q2887" t="str">
            <v>Non-exchange Revenue:  Transfers and Subsidies - Capital:  Monetary Allocations - Foreign Government and International Organisations:  Lesotho and Namibia</v>
          </cell>
          <cell r="R2887" t="str">
            <v>1</v>
          </cell>
          <cell r="S2887" t="str">
            <v>25</v>
          </cell>
          <cell r="T2887" t="str">
            <v>022</v>
          </cell>
          <cell r="U2887" t="str">
            <v>0</v>
          </cell>
          <cell r="V2887" t="str">
            <v>FORN GOV/INT ORG - LESOTHO &amp; NAMIBIA</v>
          </cell>
        </row>
        <row r="2888">
          <cell r="Q2888" t="str">
            <v xml:space="preserve">Non-exchange Revenue:  Transfers and Subsidies - Capital:  Monetary Allocations - Foreign Government and International Organisations:  Organisation for Economic Co-operation and Development </v>
          </cell>
          <cell r="R2888" t="str">
            <v>1</v>
          </cell>
          <cell r="S2888" t="str">
            <v>25</v>
          </cell>
          <cell r="T2888" t="str">
            <v>023</v>
          </cell>
          <cell r="U2888" t="str">
            <v>0</v>
          </cell>
          <cell r="V2888" t="str">
            <v>FORN GOV/INT ORG - ECONOMIC CO-OP &amp; DEV</v>
          </cell>
        </row>
        <row r="2889">
          <cell r="Q2889" t="str">
            <v xml:space="preserve">Non-exchange Revenue:  Transfers and Subsidies - Capital:  Monetary Allocations - Foreign Government and International Organisations:  Permanent Court of Arbitration </v>
          </cell>
          <cell r="R2889" t="str">
            <v>1</v>
          </cell>
          <cell r="S2889" t="str">
            <v>25</v>
          </cell>
          <cell r="T2889" t="str">
            <v>024</v>
          </cell>
          <cell r="U2889" t="str">
            <v>0</v>
          </cell>
          <cell r="V2889" t="str">
            <v>FORN GOV/INT ORG - PERM COURT OF ARBITR</v>
          </cell>
        </row>
        <row r="2890">
          <cell r="Q2890" t="str">
            <v xml:space="preserve">Non-exchange Revenue:  Transfers and Subsidies - Capital:  Monetary Allocations - Foreign Government and International Organisations:  United Kingdom Tax </v>
          </cell>
          <cell r="R2890" t="str">
            <v>1</v>
          </cell>
          <cell r="S2890" t="str">
            <v>25</v>
          </cell>
          <cell r="T2890" t="str">
            <v>025</v>
          </cell>
          <cell r="U2890" t="str">
            <v>0</v>
          </cell>
          <cell r="V2890" t="str">
            <v xml:space="preserve">FORN GOV/INT ORG - UNITED KINGDOM TAX </v>
          </cell>
        </row>
        <row r="2891">
          <cell r="Q2891" t="str">
            <v>Non-exchange Revenue:  Transfers and Subsidies - Capital:  Monetary Allocations - Foreign Government and International Organisations:  World Bank</v>
          </cell>
          <cell r="R2891" t="str">
            <v>1</v>
          </cell>
          <cell r="S2891" t="str">
            <v>25</v>
          </cell>
          <cell r="T2891" t="str">
            <v>026</v>
          </cell>
          <cell r="U2891" t="str">
            <v>0</v>
          </cell>
          <cell r="V2891" t="str">
            <v>FORN GOV/INT ORG - WORLD BANK</v>
          </cell>
        </row>
        <row r="2892">
          <cell r="Q2892" t="str">
            <v xml:space="preserve">Non-exchange Revenue:  Transfers and Subsidies - Capital:  Monetary Allocations - Households </v>
          </cell>
          <cell r="R2892">
            <v>0</v>
          </cell>
          <cell r="V2892" t="str">
            <v>T&amp;S CAP: MONETARY HOUSHOLDS</v>
          </cell>
        </row>
        <row r="2893">
          <cell r="Q2893" t="str">
            <v>Non-exchange Revenue:  Transfers and Subsidies - Capital:  Monetary Allocations - Households:  Employee Social Benefits</v>
          </cell>
          <cell r="R2893">
            <v>0</v>
          </cell>
          <cell r="V2893" t="str">
            <v>HH: EMPLOYEE SOCIAL BENEFITS</v>
          </cell>
        </row>
        <row r="2894">
          <cell r="Q2894" t="str">
            <v>Non-exchange Revenue:  Transfers and Subsidies - Capital:  Monetary Allocations - Households:  Employee Social Benefits - Injury on Duty</v>
          </cell>
          <cell r="R2894" t="str">
            <v>1</v>
          </cell>
          <cell r="S2894" t="str">
            <v>25</v>
          </cell>
          <cell r="T2894" t="str">
            <v>050</v>
          </cell>
          <cell r="U2894" t="str">
            <v>0</v>
          </cell>
          <cell r="V2894" t="str">
            <v>HH ESB: INJURY ON DUTY</v>
          </cell>
        </row>
        <row r="2895">
          <cell r="Q2895" t="str">
            <v>Non-exchange Revenue:  Transfers and Subsidies - Capital:  Monetary Allocations - Households:  Employee Social Benefits - Post Retirement Benefit</v>
          </cell>
          <cell r="R2895" t="str">
            <v>1</v>
          </cell>
          <cell r="S2895" t="str">
            <v>25</v>
          </cell>
          <cell r="T2895" t="str">
            <v>051</v>
          </cell>
          <cell r="U2895" t="str">
            <v>0</v>
          </cell>
          <cell r="V2895" t="str">
            <v>HH ESB: POST RETIREMENT BENEFIT</v>
          </cell>
        </row>
        <row r="2896">
          <cell r="Q2896" t="str">
            <v>Non-exchange Revenue:  Transfers and Subsidies - Capital:  Monetary Allocations - Households:  Employee Social Benefits - Severance Package</v>
          </cell>
          <cell r="R2896" t="str">
            <v>1</v>
          </cell>
          <cell r="S2896" t="str">
            <v>25</v>
          </cell>
          <cell r="T2896" t="str">
            <v>052</v>
          </cell>
          <cell r="U2896" t="str">
            <v>0</v>
          </cell>
          <cell r="V2896" t="str">
            <v>HH ESB: SEVERANCE PACKAGE</v>
          </cell>
        </row>
        <row r="2897">
          <cell r="Q2897" t="str">
            <v>Non-exchange Revenue:  Transfers and Subsidies - Capital:  Monetary Allocations - Households:  Employee Social Benefits - Leave Gratuity</v>
          </cell>
          <cell r="R2897" t="str">
            <v>1</v>
          </cell>
          <cell r="S2897" t="str">
            <v>25</v>
          </cell>
          <cell r="T2897" t="str">
            <v>053</v>
          </cell>
          <cell r="U2897" t="str">
            <v>0</v>
          </cell>
          <cell r="V2897" t="str">
            <v>HH ESB: LEAVE GRATUITY</v>
          </cell>
        </row>
        <row r="2898">
          <cell r="Q2898" t="str">
            <v>Non-exchange Revenue:  Transfers and Subsidies - Capital:  Monetary Allocations - Households:  Social Security Payments</v>
          </cell>
          <cell r="R2898">
            <v>0</v>
          </cell>
          <cell r="V2898" t="str">
            <v>HH: SOCIAL SECURITY PAYMENTS</v>
          </cell>
        </row>
        <row r="2899">
          <cell r="Q2899" t="str">
            <v>Non-exchange Revenue:  Transfers and Subsidies - Capital:  Monetary Allocations - Households:  Social Security Payments - Payment of Social Security</v>
          </cell>
          <cell r="R2899" t="str">
            <v>1</v>
          </cell>
          <cell r="S2899" t="str">
            <v>25</v>
          </cell>
          <cell r="T2899" t="str">
            <v>054</v>
          </cell>
          <cell r="U2899" t="str">
            <v>0</v>
          </cell>
          <cell r="V2899" t="str">
            <v>HH SSP: PAYMENT OF SOCIAL SECURITY</v>
          </cell>
        </row>
        <row r="2900">
          <cell r="Q2900" t="str">
            <v>Non-exchange Revenue:  Transfers and Subsidies - Capital:  Monetary Allocations - Households:  Social Assistance</v>
          </cell>
          <cell r="R2900">
            <v>0</v>
          </cell>
          <cell r="V2900" t="str">
            <v>HH SSP: SOCIAL ASSISTANCE</v>
          </cell>
        </row>
        <row r="2901">
          <cell r="Q2901" t="str">
            <v>Non-exchange Revenue:  Transfers and Subsidies - Capital:  Monetary Allocations - Households:  Social Assistance - Care Dependency</v>
          </cell>
          <cell r="R2901" t="str">
            <v>1</v>
          </cell>
          <cell r="S2901" t="str">
            <v>25</v>
          </cell>
          <cell r="T2901" t="str">
            <v>055</v>
          </cell>
          <cell r="U2901" t="str">
            <v>0</v>
          </cell>
          <cell r="V2901" t="str">
            <v>HH SSP SOC ASS: CARE DEPENDENCY</v>
          </cell>
        </row>
        <row r="2902">
          <cell r="Q2902" t="str">
            <v>Non-exchange Revenue:  Transfers and Subsidies - Capital:  Monetary Allocations - Households:  Social Assistance - Child Supp Grant</v>
          </cell>
          <cell r="R2902" t="str">
            <v>1</v>
          </cell>
          <cell r="S2902" t="str">
            <v>25</v>
          </cell>
          <cell r="T2902" t="str">
            <v>056</v>
          </cell>
          <cell r="U2902" t="str">
            <v>0</v>
          </cell>
          <cell r="V2902" t="str">
            <v>HH SSP SOC ASS: CHILD SUPP GRANT</v>
          </cell>
        </row>
        <row r="2903">
          <cell r="Q2903" t="str">
            <v>Non-exchange Revenue:  Transfers and Subsidies - Capital:  Monetary Allocations - Households:  Social Assistance - Clothing Provided</v>
          </cell>
          <cell r="R2903" t="str">
            <v>1</v>
          </cell>
          <cell r="S2903" t="str">
            <v>25</v>
          </cell>
          <cell r="T2903" t="str">
            <v>057</v>
          </cell>
          <cell r="U2903" t="str">
            <v>0</v>
          </cell>
          <cell r="V2903" t="str">
            <v>HH SSP SOC ASS: CLOTHING PROVIDED</v>
          </cell>
        </row>
        <row r="2904">
          <cell r="Q2904" t="str">
            <v>Non-exchange Revenue:  Transfers and Subsidies - Capital:  Monetary Allocations - Households:  Social Assistance - Disability Grant</v>
          </cell>
          <cell r="R2904" t="str">
            <v>1</v>
          </cell>
          <cell r="S2904" t="str">
            <v>25</v>
          </cell>
          <cell r="T2904" t="str">
            <v>058</v>
          </cell>
          <cell r="U2904" t="str">
            <v>0</v>
          </cell>
          <cell r="V2904" t="str">
            <v>HH SSP SOC ASS: DISABILITY GRANT</v>
          </cell>
        </row>
        <row r="2905">
          <cell r="Q2905" t="str">
            <v>Non-exchange Revenue:  Transfers and Subsidies - Capital:  Monetary Allocations - Households:  Social Assistance - Ex Servicemen</v>
          </cell>
          <cell r="R2905" t="str">
            <v>1</v>
          </cell>
          <cell r="S2905" t="str">
            <v>25</v>
          </cell>
          <cell r="T2905" t="str">
            <v>059</v>
          </cell>
          <cell r="U2905" t="str">
            <v>0</v>
          </cell>
          <cell r="V2905" t="str">
            <v>HH SSP SOC ASS: EX SERVICEMEN</v>
          </cell>
        </row>
        <row r="2906">
          <cell r="Q2906" t="str">
            <v>Non-exchange Revenue:  Transfers and Subsidies - Capital:  Monetary Allocations - Households:  Social Assistance - Excursions Place of Safety</v>
          </cell>
          <cell r="R2906" t="str">
            <v>1</v>
          </cell>
          <cell r="S2906" t="str">
            <v>25</v>
          </cell>
          <cell r="T2906" t="str">
            <v>060</v>
          </cell>
          <cell r="U2906" t="str">
            <v>0</v>
          </cell>
          <cell r="V2906" t="str">
            <v>HH SSP SOC ASS: EXCURSIONS PLACE OF SAFE</v>
          </cell>
        </row>
        <row r="2907">
          <cell r="Q2907" t="str">
            <v>Non-exchange Revenue:  Transfers and Subsidies - Capital:  Monetary Allocations - Households:  Social Assistance - Foster Care Grant</v>
          </cell>
          <cell r="R2907" t="str">
            <v>1</v>
          </cell>
          <cell r="S2907" t="str">
            <v>25</v>
          </cell>
          <cell r="T2907" t="str">
            <v>061</v>
          </cell>
          <cell r="U2907" t="str">
            <v>0</v>
          </cell>
          <cell r="V2907" t="str">
            <v>HH SSP SOC ASS: FOSTER CARE GRANT</v>
          </cell>
        </row>
        <row r="2908">
          <cell r="Q2908" t="str">
            <v>Non-exchange Revenue:  Transfers and Subsidies - Capital:  Monetary Allocations - Households:  Social Assistance - Grant In Aid</v>
          </cell>
          <cell r="R2908" t="str">
            <v>1</v>
          </cell>
          <cell r="S2908" t="str">
            <v>25</v>
          </cell>
          <cell r="T2908" t="str">
            <v>062</v>
          </cell>
          <cell r="U2908" t="str">
            <v>0</v>
          </cell>
          <cell r="V2908" t="str">
            <v>HH SSP SOC ASS: GRANT IN AID</v>
          </cell>
        </row>
        <row r="2909">
          <cell r="Q2909" t="str">
            <v>Non-exchange Revenue:  Transfers and Subsidies - Capital:  Monetary Allocations - Households:  Social Assistance - Old Age Grant</v>
          </cell>
          <cell r="R2909" t="str">
            <v>1</v>
          </cell>
          <cell r="S2909" t="str">
            <v>25</v>
          </cell>
          <cell r="T2909" t="str">
            <v>063</v>
          </cell>
          <cell r="U2909" t="str">
            <v>0</v>
          </cell>
          <cell r="V2909" t="str">
            <v>HH SSP SOC ASS: OLD AGE GRANT</v>
          </cell>
        </row>
        <row r="2910">
          <cell r="Q2910" t="str">
            <v>Non-exchange Revenue:  Transfers and Subsidies - Capital:  Monetary Allocations - Households:  Social Assistance - Poverty Relief</v>
          </cell>
          <cell r="R2910" t="str">
            <v>1</v>
          </cell>
          <cell r="S2910" t="str">
            <v>25</v>
          </cell>
          <cell r="T2910" t="str">
            <v>064</v>
          </cell>
          <cell r="U2910" t="str">
            <v>0</v>
          </cell>
          <cell r="V2910" t="str">
            <v>HH SSP SOC ASS: POVERTY RELIEF</v>
          </cell>
        </row>
        <row r="2911">
          <cell r="Q2911" t="str">
            <v>Non-exchange Revenue:  Transfers and Subsidies - Capital:  Monetary Allocations - Households:  Other Transfers (Cash)</v>
          </cell>
          <cell r="R2911">
            <v>0</v>
          </cell>
          <cell r="V2911" t="str">
            <v>HH: OTHER TRANSFERS (CASH)</v>
          </cell>
        </row>
        <row r="2912">
          <cell r="Q2912" t="str">
            <v>Non-exchange Revenue:  Transfers and Subsidies - Capital:  Monetary Allocations - Households:  Other Transfers (Cash) - Taxi Recapitalisation</v>
          </cell>
          <cell r="R2912" t="str">
            <v>1</v>
          </cell>
          <cell r="S2912" t="str">
            <v>25</v>
          </cell>
          <cell r="T2912" t="str">
            <v>065</v>
          </cell>
          <cell r="U2912" t="str">
            <v>0</v>
          </cell>
          <cell r="V2912" t="str">
            <v>HH OTH TRANS: TAXI RECAPITALISATION</v>
          </cell>
        </row>
        <row r="2913">
          <cell r="Q2913" t="str">
            <v>Non-exchange Revenue:  Transfers and Subsidies - Capital:  Monetary Allocations - Households:  Other Transfers (Cash) - Farmer Support Households (Cash)</v>
          </cell>
          <cell r="R2913" t="str">
            <v>1</v>
          </cell>
          <cell r="S2913" t="str">
            <v>25</v>
          </cell>
          <cell r="T2913" t="str">
            <v>066</v>
          </cell>
          <cell r="U2913" t="str">
            <v>0</v>
          </cell>
          <cell r="V2913" t="str">
            <v>HH OTH TRANS: FARMER SUPPORT HOUSEHOLDS</v>
          </cell>
        </row>
        <row r="2914">
          <cell r="Q2914" t="str">
            <v xml:space="preserve">Non-exchange Revenue:  Transfers and Subsidies - Capital:  Monetary Allocations - Households:  Other Transfers (Cash) - Other (National Housing Programme)  </v>
          </cell>
          <cell r="R2914">
            <v>0</v>
          </cell>
          <cell r="V2914" t="str">
            <v xml:space="preserve">HH OTH TRANS: NAT HOUSING PROGRAMME </v>
          </cell>
        </row>
        <row r="2915">
          <cell r="Q2915" t="str">
            <v xml:space="preserve">Non-exchange Revenue:  Transfers and Subsidies - Capital:  Monetary Allocations - Households:  Other Transfers (Cash) - Other (National Housing Programme):  Housing Support </v>
          </cell>
          <cell r="R2915">
            <v>0</v>
          </cell>
          <cell r="V2915" t="str">
            <v>HH OTH TRANS: NAT HOUS PRG HOUSING SUPP</v>
          </cell>
        </row>
        <row r="2916">
          <cell r="Q2916" t="str">
            <v>Non-exchange Revenue:  Transfers and Subsidies - Capital:  Monetary Allocations - Households:  Other Transfers (Cash) - Other (National Housing Programme):  Housing Support - Consolidation Support (Housing)</v>
          </cell>
          <cell r="R2916" t="str">
            <v>1</v>
          </cell>
          <cell r="S2916" t="str">
            <v>25</v>
          </cell>
          <cell r="T2916" t="str">
            <v>067</v>
          </cell>
          <cell r="U2916" t="str">
            <v>0</v>
          </cell>
          <cell r="V2916" t="str">
            <v>HH OTH TRANS: HOUSING - CONSOL SUPPORT</v>
          </cell>
        </row>
        <row r="2917">
          <cell r="Q2917" t="str">
            <v>Non-exchange Revenue:  Transfers and Subsidies - Capital:  Monetary Allocations - Households:  Other Transfers (Cash) - Other (National Housing Programme):  Housing Support - Emergency Housing Assistance</v>
          </cell>
          <cell r="R2917" t="str">
            <v>1</v>
          </cell>
          <cell r="S2917" t="str">
            <v>25</v>
          </cell>
          <cell r="T2917" t="str">
            <v>068</v>
          </cell>
          <cell r="U2917" t="str">
            <v>0</v>
          </cell>
          <cell r="V2917" t="str">
            <v>HH OTH TRANS: HOUSING - EMER HOUSING ASS</v>
          </cell>
        </row>
        <row r="2918">
          <cell r="Q2918" t="str">
            <v>Non-exchange Revenue:  Transfers and Subsidies - Capital:  Monetary Allocations - Households:  Other Transfers (Cash) - Other (National Housing Programme):  Housing Support - Individual Support (Housing)</v>
          </cell>
          <cell r="R2918" t="str">
            <v>1</v>
          </cell>
          <cell r="S2918" t="str">
            <v>25</v>
          </cell>
          <cell r="T2918" t="str">
            <v>069</v>
          </cell>
          <cell r="U2918" t="str">
            <v>0</v>
          </cell>
          <cell r="V2918" t="str">
            <v>HH OTH TRANS: HOUSING - INDIVIDUAL SUPP</v>
          </cell>
        </row>
        <row r="2919">
          <cell r="Q2919" t="str">
            <v>Non-exchange Revenue:  Transfers and Subsidies - Capital:  Monetary Allocations - Households:  Other Transfers (Cash) - Other (National Housing Programme):  Housing Support - Institutional Support (Housing)</v>
          </cell>
          <cell r="R2919" t="str">
            <v>1</v>
          </cell>
          <cell r="S2919" t="str">
            <v>25</v>
          </cell>
          <cell r="T2919" t="str">
            <v>070</v>
          </cell>
          <cell r="U2919" t="str">
            <v>0</v>
          </cell>
          <cell r="V2919" t="str">
            <v>HH OTH TRANS: HOUSING - INSTITUTION SUPP</v>
          </cell>
        </row>
        <row r="2920">
          <cell r="Q2920" t="str">
            <v>Non-exchange Revenue:  Transfers and Subsidies - Capital:  Monetary Allocations - Households:  Other Transfers (Cash) - Other (National Housing Programme):  Housing Support - Peoples Housing Process (Housing)</v>
          </cell>
          <cell r="R2920" t="str">
            <v>1</v>
          </cell>
          <cell r="S2920" t="str">
            <v>25</v>
          </cell>
          <cell r="T2920" t="str">
            <v>071</v>
          </cell>
          <cell r="U2920" t="str">
            <v>0</v>
          </cell>
          <cell r="V2920" t="str">
            <v>HH OTH TRANS: HOUSING - PEOPLE HOUS PROC</v>
          </cell>
        </row>
        <row r="2921">
          <cell r="Q2921" t="str">
            <v>Non-exchange Revenue:  Transfers and Subsidies - Capital:  Monetary Allocations - Households:  Other Transfers (Cash) - Other (National Housing Programme):  Housing Support - Phasing Out Programme (Housing)</v>
          </cell>
          <cell r="R2921" t="str">
            <v>1</v>
          </cell>
          <cell r="S2921" t="str">
            <v>25</v>
          </cell>
          <cell r="T2921" t="str">
            <v>072</v>
          </cell>
          <cell r="U2921" t="str">
            <v>0</v>
          </cell>
          <cell r="V2921" t="str">
            <v>HH OTH TRANS: HOUSING - PHAS OUT PROGRAM</v>
          </cell>
        </row>
        <row r="2922">
          <cell r="Q2922" t="str">
            <v>Non-exchange Revenue:  Transfers and Subsidies - Capital:  Monetary Allocations - Households:  Other Transfers (Cash) - Other (National Housing Programme):  Housing Support - Project Linked Support (Housing)</v>
          </cell>
          <cell r="R2922" t="str">
            <v>1</v>
          </cell>
          <cell r="S2922" t="str">
            <v>25</v>
          </cell>
          <cell r="T2922" t="str">
            <v>073</v>
          </cell>
          <cell r="U2922" t="str">
            <v>0</v>
          </cell>
          <cell r="V2922" t="str">
            <v>HH OTH TRANS: HOUSING - PROJ LINKED SUPP</v>
          </cell>
        </row>
        <row r="2923">
          <cell r="Q2923" t="str">
            <v>Non-exchange Revenue:  Transfers and Subsidies - Capital:  Monetary Allocations - Households:  Other Transfers (Cash) - Other (National Housing Programme):  Housing Support - Relocation Ass Support (Housing)</v>
          </cell>
          <cell r="R2923" t="str">
            <v>1</v>
          </cell>
          <cell r="S2923" t="str">
            <v>25</v>
          </cell>
          <cell r="T2923" t="str">
            <v>074</v>
          </cell>
          <cell r="U2923" t="str">
            <v>0</v>
          </cell>
          <cell r="V2923" t="str">
            <v>HH OTH TRANS: HOUSING - RELOCAT ASS SUPP</v>
          </cell>
        </row>
        <row r="2924">
          <cell r="Q2924" t="str">
            <v>Non-exchange Revenue:  Transfers and Subsidies - Capital:  Monetary Allocations - Households:  Other Transfers (Cash) - Other (National Housing Programme):  Housing Support - Rural Support Informal Land (Housing)</v>
          </cell>
          <cell r="R2924" t="str">
            <v>1</v>
          </cell>
          <cell r="S2924" t="str">
            <v>25</v>
          </cell>
          <cell r="T2924" t="str">
            <v>075</v>
          </cell>
          <cell r="U2924" t="str">
            <v>0</v>
          </cell>
          <cell r="V2924" t="str">
            <v>HH OTH TRANS: HOUSING - RUR SUP INFR LND</v>
          </cell>
        </row>
        <row r="2925">
          <cell r="Q2925" t="str">
            <v>Non-exchange Revenue:  Transfers and Subsidies - Capital:  Monetary Allocations - Households:  Other Transfers (Cash) - Other (National Housing Programme):  Housing Support - Upgrading of Informal Settlement</v>
          </cell>
          <cell r="R2925" t="str">
            <v>1</v>
          </cell>
          <cell r="S2925" t="str">
            <v>25</v>
          </cell>
          <cell r="T2925" t="str">
            <v>076</v>
          </cell>
          <cell r="U2925" t="str">
            <v>0</v>
          </cell>
          <cell r="V2925" t="str">
            <v>HH OTH TRANS: HOUSING - UPGRD INFR SETTL</v>
          </cell>
        </row>
        <row r="2926">
          <cell r="Q2926" t="str">
            <v>Non-exchange Revenue:  Transfers and Subsidies - Capital:  Monetary Allocations - Households:  Other Transfers (Cash) - Other (National Housing Programme):  Households:  Other (National Housing Programme):  Discount Benefit Scheme (Housing</v>
          </cell>
          <cell r="R2926" t="str">
            <v>1</v>
          </cell>
          <cell r="S2926" t="str">
            <v>25</v>
          </cell>
          <cell r="T2926" t="str">
            <v>077</v>
          </cell>
          <cell r="U2926" t="str">
            <v>0</v>
          </cell>
          <cell r="V2926" t="str">
            <v>HH OTH TRANS: HOUSING - DISC BENEFIT SCH</v>
          </cell>
        </row>
        <row r="2927">
          <cell r="Q2927" t="str">
            <v>Non-exchange Revenue:  Transfers and Subsidies - Capital:  Monetary Allocations - Households:  Other Transfers (Cash) - Other (National Housing Programme):  Human Settlement Re-development Programme</v>
          </cell>
          <cell r="R2927" t="str">
            <v>1</v>
          </cell>
          <cell r="S2927" t="str">
            <v>25</v>
          </cell>
          <cell r="T2927" t="str">
            <v>078</v>
          </cell>
          <cell r="U2927" t="str">
            <v>0</v>
          </cell>
          <cell r="V2927" t="str">
            <v>HH OTH TRANS: HOUSING - HMN SET RE-D PRG</v>
          </cell>
        </row>
        <row r="2928">
          <cell r="Q2928" t="str">
            <v>Non-exchange Revenue:  Transfers and Subsidies - Capital:  Monetary Allocations - Households:  Other Transfers (Cash) - Other (National Housing Programme):  Pocket Money Households (Cash)</v>
          </cell>
          <cell r="R2928" t="str">
            <v>1</v>
          </cell>
          <cell r="S2928" t="str">
            <v>25</v>
          </cell>
          <cell r="T2928" t="str">
            <v>079</v>
          </cell>
          <cell r="U2928" t="str">
            <v>0</v>
          </cell>
          <cell r="V2928" t="str">
            <v>HH OTH TRANS: HOUSING - POCKET MONEY HH</v>
          </cell>
        </row>
        <row r="2929">
          <cell r="Q2929" t="str">
            <v>Non-exchange Revenue:  Transfers and Subsidies - Capital:  Monetary Allocations - National Departments</v>
          </cell>
          <cell r="R2929">
            <v>0</v>
          </cell>
          <cell r="V2929" t="str">
            <v>T&amp;S CAP: MONETARY NATIONAL DEPT</v>
          </cell>
        </row>
        <row r="2930">
          <cell r="Q2930" t="str">
            <v>Non-exchange Revenue:  Transfers and Subsidies - Capital:  Monetary Allocations - National Departments:  Integrated National Electrification Programme (Municipal Grant)  [Schedule 5B]</v>
          </cell>
          <cell r="R2930" t="str">
            <v>1</v>
          </cell>
          <cell r="S2930" t="str">
            <v>25</v>
          </cell>
          <cell r="T2930" t="str">
            <v>100</v>
          </cell>
          <cell r="U2930" t="str">
            <v>0</v>
          </cell>
          <cell r="V2930" t="str">
            <v>INTEGRATED NAT ELECT PROGR SCH 5B</v>
          </cell>
        </row>
        <row r="2931">
          <cell r="Q2931" t="str">
            <v>Non-exchange Revenue:  Transfers and Subsidies - Capital:  Monetary Allocations - National Departments:  Municipal Infrastructure Grant [Schedule 5B]</v>
          </cell>
          <cell r="R2931" t="str">
            <v>1</v>
          </cell>
          <cell r="S2931" t="str">
            <v>25</v>
          </cell>
          <cell r="T2931" t="str">
            <v>101</v>
          </cell>
          <cell r="U2931" t="str">
            <v>0</v>
          </cell>
          <cell r="V2931" t="str">
            <v>MUNICIPAL INFRASTR GRANT SCH 5B</v>
          </cell>
        </row>
        <row r="2932">
          <cell r="Q2932" t="str">
            <v>Non-exchange Revenue:  Transfers and Subsidies - Capital:  Monetary Allocations - National Departments:  Municipal Water Infrastructure Grant  [Schedule 5B]</v>
          </cell>
          <cell r="R2932" t="str">
            <v>1</v>
          </cell>
          <cell r="S2932" t="str">
            <v>25</v>
          </cell>
          <cell r="T2932" t="str">
            <v>102</v>
          </cell>
          <cell r="U2932" t="str">
            <v>0</v>
          </cell>
          <cell r="V2932" t="str">
            <v>MUNICIP WATER INFRASTR GRT SCH 5B</v>
          </cell>
        </row>
        <row r="2933">
          <cell r="Q2933" t="str">
            <v>Non-exchange Revenue:  Transfers and Subsidies - Capital:  Monetary Allocations - National Departments:  Neighbourhood Development Partnership Grant  [Schedule 5B]</v>
          </cell>
          <cell r="R2933" t="str">
            <v>1</v>
          </cell>
          <cell r="S2933" t="str">
            <v>25</v>
          </cell>
          <cell r="T2933" t="str">
            <v>103</v>
          </cell>
          <cell r="U2933" t="str">
            <v>0</v>
          </cell>
          <cell r="V2933" t="str">
            <v>NEIGHBOUR DEV P/SHIP GRT SCH 5B</v>
          </cell>
        </row>
        <row r="2934">
          <cell r="Q2934" t="str">
            <v>Non-exchange Revenue:  Transfers and Subsidies - Capital:  Monetary Allocations - National Departments:  Public Transport Infrastructure Grant  [Schedule 5B]</v>
          </cell>
          <cell r="R2934" t="str">
            <v>1</v>
          </cell>
          <cell r="S2934" t="str">
            <v>25</v>
          </cell>
          <cell r="T2934" t="str">
            <v>104</v>
          </cell>
          <cell r="U2934" t="str">
            <v>0</v>
          </cell>
          <cell r="V2934" t="str">
            <v>PUBLIC TRANSPORT INFRA GRT SCH 5B</v>
          </cell>
        </row>
        <row r="2935">
          <cell r="Q2935" t="str">
            <v>Non-exchange Revenue:  Transfers and Subsidies - Capital:  Monetary Allocations - National Departments:  Rural Household Infrastructure Grant  [Schedule 5B]</v>
          </cell>
          <cell r="R2935" t="str">
            <v>1</v>
          </cell>
          <cell r="S2935" t="str">
            <v>25</v>
          </cell>
          <cell r="T2935" t="str">
            <v>105</v>
          </cell>
          <cell r="U2935" t="str">
            <v>0</v>
          </cell>
          <cell r="V2935" t="str">
            <v>RURAL HOUSEHOLD INFRA GRT SCH 5B</v>
          </cell>
        </row>
        <row r="2936">
          <cell r="Q2936" t="str">
            <v>Non-exchange Revenue:  Transfers and Subsidies - Capital:  Monetary Allocations - National Departments:  Rural Road Asset Management Systems Grant  [Schedule 5B]</v>
          </cell>
          <cell r="R2936" t="str">
            <v>1</v>
          </cell>
          <cell r="S2936" t="str">
            <v>25</v>
          </cell>
          <cell r="T2936" t="str">
            <v>106</v>
          </cell>
          <cell r="U2936" t="str">
            <v>0</v>
          </cell>
          <cell r="V2936" t="str">
            <v>RURAL ROAD ASS MAN SYS GRT SCH 5B</v>
          </cell>
        </row>
        <row r="2937">
          <cell r="Q2937" t="str">
            <v>Non-exchange Revenue:  Transfers and Subsidies - Capital:  Monetary Allocations - National Departments:  Urban Settlements Development Grant  [Schedule 4B]</v>
          </cell>
          <cell r="R2937" t="str">
            <v>1</v>
          </cell>
          <cell r="S2937" t="str">
            <v>25</v>
          </cell>
          <cell r="T2937" t="str">
            <v>107</v>
          </cell>
          <cell r="U2937" t="str">
            <v>0</v>
          </cell>
          <cell r="V2937" t="str">
            <v>URBAN SETTLEMENTS DEV GRT SCH 4B</v>
          </cell>
        </row>
        <row r="2938">
          <cell r="Q2938" t="str">
            <v>Non-exchange Revenue:  Transfers and Subsidies - Capital:  Monetary Allocations - National Departments:  Integrated City Development Grant  (Schedule 4B)</v>
          </cell>
          <cell r="R2938" t="str">
            <v>1</v>
          </cell>
          <cell r="S2938" t="str">
            <v>25</v>
          </cell>
          <cell r="T2938" t="str">
            <v>108</v>
          </cell>
          <cell r="U2938" t="str">
            <v>0</v>
          </cell>
          <cell r="V2938" t="str">
            <v>INTEGRATED CITY DEV GRANT SCH 4B</v>
          </cell>
        </row>
        <row r="2939">
          <cell r="Q2939" t="str">
            <v>Non-exchange Revenue:  Transfers and Subsidies - Capital:  Monetary Allocations - National Departments:  Municipal Disaster Recovery Grant</v>
          </cell>
          <cell r="R2939" t="str">
            <v>1</v>
          </cell>
          <cell r="S2939" t="str">
            <v>25</v>
          </cell>
          <cell r="T2939" t="str">
            <v>109</v>
          </cell>
          <cell r="U2939" t="str">
            <v>0</v>
          </cell>
          <cell r="V2939" t="str">
            <v>MUNICIPAL DISASTER RECOVERY GRANT</v>
          </cell>
        </row>
        <row r="2940">
          <cell r="Q2940" t="str">
            <v>Non-exchange Revenue:  Transfers and Subsidies - Capital:  Monetary Allocations - Non-Profit Institutions</v>
          </cell>
          <cell r="R2940">
            <v>0</v>
          </cell>
          <cell r="V2940" t="str">
            <v>T&amp;S CAP: MONETARY NON-PROFIT INSTITU</v>
          </cell>
        </row>
        <row r="2941">
          <cell r="Q2941" t="str">
            <v>Non-exchange Revenue:  Transfers and Subsidies - Capital:  Monetary Allocations - Non-Profit Institutions:  Buyisa-E-Bag</v>
          </cell>
          <cell r="R2941" t="str">
            <v>1</v>
          </cell>
          <cell r="S2941" t="str">
            <v>25</v>
          </cell>
          <cell r="T2941" t="str">
            <v>250</v>
          </cell>
          <cell r="U2941" t="str">
            <v>0</v>
          </cell>
          <cell r="V2941" t="str">
            <v>NON-PROF: BUYISA-E-BAG</v>
          </cell>
        </row>
        <row r="2942">
          <cell r="Q2942" t="str">
            <v>Non-exchange Revenue:  Transfers and Subsidies - Capital:  Monetary Allocations - Non-Profit Institutions:  Cape Town Civilian Blind Society</v>
          </cell>
          <cell r="R2942" t="str">
            <v>1</v>
          </cell>
          <cell r="S2942" t="str">
            <v>25</v>
          </cell>
          <cell r="T2942" t="str">
            <v>251</v>
          </cell>
          <cell r="U2942" t="str">
            <v>0</v>
          </cell>
          <cell r="V2942" t="str">
            <v>NON-PROF: CAPE TOWN CIVILIAN BLIND SOCI</v>
          </cell>
        </row>
        <row r="2943">
          <cell r="Q2943" t="str">
            <v>Non-exchange Revenue:  Transfers and Subsidies - Capital:  Monetary Allocations - Non-Profit Institutions:  Centre for African Renaissance Studies (CARS)</v>
          </cell>
          <cell r="R2943" t="str">
            <v>1</v>
          </cell>
          <cell r="S2943" t="str">
            <v>25</v>
          </cell>
          <cell r="T2943" t="str">
            <v>252</v>
          </cell>
          <cell r="U2943" t="str">
            <v>0</v>
          </cell>
          <cell r="V2943" t="str">
            <v>NON-PROF: CENTRE AFRICAN RENAIS STUDIES</v>
          </cell>
        </row>
        <row r="2944">
          <cell r="Q2944" t="str">
            <v>Non-exchange Revenue:  Transfers and Subsidies - Capital:  Monetary Allocations - Non-Profit Institutions:  Clerical Assist (Pole Parties)</v>
          </cell>
          <cell r="R2944" t="str">
            <v>1</v>
          </cell>
          <cell r="S2944" t="str">
            <v>25</v>
          </cell>
          <cell r="T2944" t="str">
            <v>253</v>
          </cell>
          <cell r="U2944" t="str">
            <v>0</v>
          </cell>
          <cell r="V2944" t="str">
            <v>NON-PROF: CLERICAL ASSIST (POLE PARTIES)</v>
          </cell>
        </row>
        <row r="2945">
          <cell r="Q2945" t="str">
            <v>Non-exchange Revenue:  Transfers and Subsidies - Capital:  Monetary Allocations - Non-Profit Institutions:  Constituency Allowance (Pole Parties)</v>
          </cell>
          <cell r="R2945" t="str">
            <v>1</v>
          </cell>
          <cell r="S2945" t="str">
            <v>25</v>
          </cell>
          <cell r="T2945" t="str">
            <v>254</v>
          </cell>
          <cell r="U2945" t="str">
            <v>0</v>
          </cell>
          <cell r="V2945" t="str">
            <v>NON-PROF: CONSTIT ALLOW (POLE PARTIES)</v>
          </cell>
        </row>
        <row r="2946">
          <cell r="Q2946" t="str">
            <v>Non-exchange Revenue:  Transfers and Subsidies - Capital:  Monetary Allocations - Non-Profit Institutions:  International Conservation Union</v>
          </cell>
          <cell r="R2946" t="str">
            <v>1</v>
          </cell>
          <cell r="S2946" t="str">
            <v>25</v>
          </cell>
          <cell r="T2946" t="str">
            <v>255</v>
          </cell>
          <cell r="U2946" t="str">
            <v>0</v>
          </cell>
          <cell r="V2946" t="str">
            <v>NON-PROF: INTERNATIONAL CONSERVAT UNION</v>
          </cell>
        </row>
        <row r="2947">
          <cell r="Q2947" t="str">
            <v>Non-exchange Revenue:  Transfers and Subsidies - Capital:  Monetary Allocations - Non-Profit Institutions:  Johannesburg Society to Help Civilian Blind</v>
          </cell>
          <cell r="R2947" t="str">
            <v>1</v>
          </cell>
          <cell r="S2947" t="str">
            <v>25</v>
          </cell>
          <cell r="T2947" t="str">
            <v>256</v>
          </cell>
          <cell r="U2947" t="str">
            <v>0</v>
          </cell>
          <cell r="V2947" t="str">
            <v>NON-PROF: JHB SOC TO HELP CIVILIAN BLIND</v>
          </cell>
        </row>
        <row r="2948">
          <cell r="Q2948" t="str">
            <v>Non-exchange Revenue:  Transfers and Subsidies - Capital:  Monetary Allocations - Non-Profit Institutions:  National Indian Blind Society</v>
          </cell>
          <cell r="R2948" t="str">
            <v>1</v>
          </cell>
          <cell r="S2948" t="str">
            <v>25</v>
          </cell>
          <cell r="T2948" t="str">
            <v>257</v>
          </cell>
          <cell r="U2948" t="str">
            <v>0</v>
          </cell>
          <cell r="V2948" t="str">
            <v>NON-PROF: NATIONAL INDIAN BLIND SOCIETY</v>
          </cell>
        </row>
        <row r="2949">
          <cell r="Q2949" t="str">
            <v>Non-exchange Revenue:  Transfers and Subsidies - Capital:  Monetary Allocations - Non-Profit Institutions:  National Society for the Blind</v>
          </cell>
          <cell r="R2949" t="str">
            <v>1</v>
          </cell>
          <cell r="S2949" t="str">
            <v>25</v>
          </cell>
          <cell r="T2949" t="str">
            <v>258</v>
          </cell>
          <cell r="U2949" t="str">
            <v>0</v>
          </cell>
          <cell r="V2949" t="str">
            <v>NON-PROF: NATIONAL SOCIETY FOR THE BLIND</v>
          </cell>
        </row>
        <row r="2950">
          <cell r="Q2950" t="str">
            <v>Non-exchange Revenue:  Transfers and Subsidies - Capital:  Monetary Allocations - Non-Profit Institutions:  National Business Trust</v>
          </cell>
          <cell r="R2950" t="str">
            <v>1</v>
          </cell>
          <cell r="S2950" t="str">
            <v>25</v>
          </cell>
          <cell r="T2950" t="str">
            <v>259</v>
          </cell>
          <cell r="U2950" t="str">
            <v>0</v>
          </cell>
          <cell r="V2950" t="str">
            <v>NON-PROF: NATIONAL BUSINESS TRUST</v>
          </cell>
        </row>
        <row r="2951">
          <cell r="Q2951" t="str">
            <v>Non-exchange Revenue:  Transfers and Subsidies - Capital:  Monetary Allocations - Non-Profit Institutions:  National Council Blind Subs</v>
          </cell>
          <cell r="R2951" t="str">
            <v>1</v>
          </cell>
          <cell r="S2951" t="str">
            <v>25</v>
          </cell>
          <cell r="T2951" t="str">
            <v>260</v>
          </cell>
          <cell r="U2951" t="str">
            <v>0</v>
          </cell>
          <cell r="V2951" t="str">
            <v>NON-PROF: NATIONAL COUNCIL BLIND SUBS</v>
          </cell>
        </row>
        <row r="2952">
          <cell r="Q2952" t="str">
            <v>Non-exchange Revenue:  Transfers and Subsidies - Capital:  Monetary Allocations - Non-Profit Institutions:  National Council Deaf Subs</v>
          </cell>
          <cell r="R2952" t="str">
            <v>1</v>
          </cell>
          <cell r="S2952" t="str">
            <v>25</v>
          </cell>
          <cell r="T2952" t="str">
            <v>261</v>
          </cell>
          <cell r="U2952" t="str">
            <v>0</v>
          </cell>
          <cell r="V2952" t="str">
            <v>NON-PROF: NATIONAL COUNCIL DEAF SUBS</v>
          </cell>
        </row>
        <row r="2953">
          <cell r="Q2953" t="str">
            <v>Non-exchange Revenue:  Transfers and Subsidies - Capital:  Monetary Allocations - Non-Profit Institutions:  National Council Physical Disability</v>
          </cell>
          <cell r="R2953" t="str">
            <v>1</v>
          </cell>
          <cell r="S2953" t="str">
            <v>25</v>
          </cell>
          <cell r="T2953" t="str">
            <v>262</v>
          </cell>
          <cell r="U2953" t="str">
            <v>0</v>
          </cell>
          <cell r="V2953" t="str">
            <v>NON-PROF: NAT COUNCIL PHYSIC DISABILITY</v>
          </cell>
        </row>
        <row r="2954">
          <cell r="Q2954" t="str">
            <v>Non-exchange Revenue:  Transfers and Subsidies - Capital:  Monetary Allocations - Non-Profit Institutions:  National Off-Road Workshop</v>
          </cell>
          <cell r="R2954" t="str">
            <v>1</v>
          </cell>
          <cell r="S2954" t="str">
            <v>25</v>
          </cell>
          <cell r="T2954" t="str">
            <v>263</v>
          </cell>
          <cell r="U2954" t="str">
            <v>0</v>
          </cell>
          <cell r="V2954" t="str">
            <v>NON-PROF: NATIONAL OFF-ROAD WORKSHOP</v>
          </cell>
        </row>
        <row r="2955">
          <cell r="Q2955" t="str">
            <v>Non-exchange Revenue:  Transfers and Subsidies - Capital:  Monetary Allocations - Non-Profit Institutions:  Other Non Profit Institutions</v>
          </cell>
          <cell r="R2955" t="str">
            <v>1</v>
          </cell>
          <cell r="S2955" t="str">
            <v>25</v>
          </cell>
          <cell r="T2955" t="str">
            <v>264</v>
          </cell>
          <cell r="U2955" t="str">
            <v>0</v>
          </cell>
          <cell r="V2955" t="str">
            <v>NON-PROF: OTHER NON-PROFIT INSTITUTIONS</v>
          </cell>
        </row>
        <row r="2956">
          <cell r="Q2956" t="str">
            <v>Non-exchange Revenue:  Transfers and Subsidies - Capital:  Monetary Allocations - Non-Profit Institutions:  Political Parties</v>
          </cell>
          <cell r="R2956" t="str">
            <v>1</v>
          </cell>
          <cell r="S2956" t="str">
            <v>25</v>
          </cell>
          <cell r="T2956" t="str">
            <v>265</v>
          </cell>
          <cell r="U2956" t="str">
            <v>0</v>
          </cell>
          <cell r="V2956" t="str">
            <v>NON-PROF: POLITICAL PARTIES</v>
          </cell>
        </row>
        <row r="2957">
          <cell r="Q2957" t="str">
            <v>Non-exchange Revenue:  Transfers and Subsidies - Capital:  Monetary Allocations - Non-Profit Institutions:  Pretoria Society for The Blind</v>
          </cell>
          <cell r="R2957" t="str">
            <v>1</v>
          </cell>
          <cell r="S2957" t="str">
            <v>25</v>
          </cell>
          <cell r="T2957" t="str">
            <v>266</v>
          </cell>
          <cell r="U2957" t="str">
            <v>0</v>
          </cell>
          <cell r="V2957" t="str">
            <v>NON-PROF: PRETORIA SOCIETY FOR THE BLIND</v>
          </cell>
        </row>
        <row r="2958">
          <cell r="Q2958" t="str">
            <v>Non-exchange Revenue:  Transfers and Subsidies - Capital:  Monetary Allocations - Non-Profit Institutions:  South African National Tuberculosis Association (SANTA)</v>
          </cell>
          <cell r="R2958" t="str">
            <v>1</v>
          </cell>
          <cell r="S2958" t="str">
            <v>25</v>
          </cell>
          <cell r="T2958" t="str">
            <v>267</v>
          </cell>
          <cell r="U2958" t="str">
            <v>0</v>
          </cell>
          <cell r="V2958" t="str">
            <v>NON-PROF: NAT TUBERCULOSIS ASSOCIATION</v>
          </cell>
        </row>
        <row r="2959">
          <cell r="Q2959" t="str">
            <v>Non-exchange Revenue:  Transfers and Subsidies - Capital:  Monetary Allocations - Non-Profit Institutions:  Services for the Blind and Visual Handicapped</v>
          </cell>
          <cell r="R2959" t="str">
            <v>1</v>
          </cell>
          <cell r="S2959" t="str">
            <v>25</v>
          </cell>
          <cell r="T2959" t="str">
            <v>268</v>
          </cell>
          <cell r="U2959" t="str">
            <v>0</v>
          </cell>
          <cell r="V2959" t="str">
            <v>NON-PROF: SERV - BLIND &amp; VISUAL HANDICAP</v>
          </cell>
        </row>
        <row r="2960">
          <cell r="Q2960" t="str">
            <v>Non-exchange Revenue:  Transfers and Subsidies - Capital:  Monetary Allocations - Non-Profit Institutions:  South Africa Climate Action Network</v>
          </cell>
          <cell r="R2960" t="str">
            <v>1</v>
          </cell>
          <cell r="S2960" t="str">
            <v>25</v>
          </cell>
          <cell r="T2960" t="str">
            <v>269</v>
          </cell>
          <cell r="U2960" t="str">
            <v>0</v>
          </cell>
          <cell r="V2960" t="str">
            <v>NON-PROF: SA CLIMATE ACTION NETWORK</v>
          </cell>
        </row>
        <row r="2961">
          <cell r="Q2961" t="str">
            <v>Non-exchange Revenue:  Transfers and Subsidies - Capital:  Monetary Allocations - Non-Profit Institutions:  Workshop and Home Blind Worcester</v>
          </cell>
          <cell r="R2961" t="str">
            <v>1</v>
          </cell>
          <cell r="S2961" t="str">
            <v>25</v>
          </cell>
          <cell r="T2961" t="str">
            <v>270</v>
          </cell>
          <cell r="U2961" t="str">
            <v>0</v>
          </cell>
          <cell r="V2961" t="str">
            <v>NON-PROF: W/SHOP &amp; HOME BLIND WORCESTER</v>
          </cell>
        </row>
        <row r="2962">
          <cell r="Q2962" t="str">
            <v>Non-exchange Revenue:  Transfers and Subsidies - Capital:  Monetary Allocations - Non-Profit Institutions:  Work Centres for the Disabled</v>
          </cell>
          <cell r="R2962" t="str">
            <v>1</v>
          </cell>
          <cell r="S2962" t="str">
            <v>25</v>
          </cell>
          <cell r="T2962" t="str">
            <v>271</v>
          </cell>
          <cell r="U2962" t="str">
            <v>0</v>
          </cell>
          <cell r="V2962" t="str">
            <v>NON-PROF: WORK CENTRES FOR THE DISABLED</v>
          </cell>
        </row>
        <row r="2963">
          <cell r="Q2963" t="str">
            <v>Non-exchange Revenue:  Transfers and Subsidies - Capital:  Monetary Allocations - Non-Profit Institutions:  Public Schools</v>
          </cell>
          <cell r="R2963">
            <v>0</v>
          </cell>
          <cell r="V2963" t="str">
            <v>T&amp;S CAP: MONETARY N-PROF PUB SCHOOLS</v>
          </cell>
        </row>
        <row r="2964">
          <cell r="Q2964" t="str">
            <v>Non-exchange Revenue:  Transfers and Subsidies - Capital:  Monetary Allocations - Non-Profit Institutions:  Public Schools - Section 20 Schools</v>
          </cell>
          <cell r="R2964" t="str">
            <v>1</v>
          </cell>
          <cell r="S2964" t="str">
            <v>25</v>
          </cell>
          <cell r="T2964" t="str">
            <v>272</v>
          </cell>
          <cell r="U2964" t="str">
            <v>0</v>
          </cell>
          <cell r="V2964" t="str">
            <v>N-P PUB SCH: SECTION 20 SCHOOLS</v>
          </cell>
        </row>
        <row r="2965">
          <cell r="Q2965" t="str">
            <v>Non-exchange Revenue:  Transfers and Subsidies - Capital:  Monetary Allocations - Non-Profit Institutions:  Public Schools - Section 21 Schools</v>
          </cell>
          <cell r="R2965">
            <v>0</v>
          </cell>
          <cell r="V2965" t="str">
            <v>T&amp;S CAP: ALL IN-KIND N-P PUB SCH SEC 21</v>
          </cell>
        </row>
        <row r="2966">
          <cell r="Q2966" t="str">
            <v>Non-exchange Revenue:  Transfers and Subsidies - Capital:  Monetary Allocations - Non-Profit Institutions:  Public Schools - Section 21 Schools - Learning, Training Support Material</v>
          </cell>
          <cell r="R2966" t="str">
            <v>1</v>
          </cell>
          <cell r="S2966" t="str">
            <v>25</v>
          </cell>
          <cell r="T2966" t="str">
            <v>273</v>
          </cell>
          <cell r="U2966" t="str">
            <v>0</v>
          </cell>
          <cell r="V2966" t="str">
            <v>N-P SEC 21 SCH: LEARNING TRAIN SUPP MAT</v>
          </cell>
        </row>
        <row r="2967">
          <cell r="Q2967" t="str">
            <v>Non-exchange Revenue:  Transfers and Subsidies - Capital:  Monetary Allocations - Non-Profit Institutions:  Public Schools - Section 21 Schools - Utilities</v>
          </cell>
          <cell r="R2967" t="str">
            <v>1</v>
          </cell>
          <cell r="S2967" t="str">
            <v>25</v>
          </cell>
          <cell r="T2967" t="str">
            <v>274</v>
          </cell>
          <cell r="U2967" t="str">
            <v>0</v>
          </cell>
          <cell r="V2967" t="str">
            <v>N-P SEC 21 SCH: UTILITIES</v>
          </cell>
        </row>
        <row r="2968">
          <cell r="Q2968" t="str">
            <v>Non-exchange Revenue:  Transfers and Subsidies - Capital:  Monetary Allocations - Non-Profit Institutions:  Public Schools - Section 21 Schools - Maintenance</v>
          </cell>
          <cell r="R2968" t="str">
            <v>1</v>
          </cell>
          <cell r="S2968" t="str">
            <v>25</v>
          </cell>
          <cell r="T2968" t="str">
            <v>275</v>
          </cell>
          <cell r="U2968" t="str">
            <v>0</v>
          </cell>
          <cell r="V2968" t="str">
            <v>N-P SEC 21 SCH: MAINTENANCE</v>
          </cell>
        </row>
        <row r="2969">
          <cell r="Q2969" t="str">
            <v>Non-exchange Revenue:  Transfers and Subsidies - Capital:  Monetary Allocations - Non-Profit Institutions:  Public Schools - Section 21 Schools - Services Rendered</v>
          </cell>
          <cell r="R2969" t="str">
            <v>1</v>
          </cell>
          <cell r="S2969" t="str">
            <v>25</v>
          </cell>
          <cell r="T2969" t="str">
            <v>276</v>
          </cell>
          <cell r="U2969" t="str">
            <v>0</v>
          </cell>
          <cell r="V2969" t="str">
            <v>N-P SEC 21 SCH: SERVICES RENDERED</v>
          </cell>
        </row>
        <row r="2970">
          <cell r="Q2970" t="str">
            <v>Non-exchange Revenue:  Transfers and Subsidies - Capital:  Monetary Allocations - Non-Profit Institutions:  Public Schools - Other Educational Institutions</v>
          </cell>
          <cell r="R2970">
            <v>0</v>
          </cell>
          <cell r="V2970" t="str">
            <v>T&amp;S CAP: MONETARY N-P PUB SCH OTHER</v>
          </cell>
        </row>
        <row r="2971">
          <cell r="Q2971" t="str">
            <v>Non-exchange Revenue:  Transfers and Subsidies - Capital:  Monetary Allocations - Non-Profit Institutions:  Public Schools - Other Educational Institutions - School Support (Other Educational Institutions)</v>
          </cell>
          <cell r="R2971" t="str">
            <v>1</v>
          </cell>
          <cell r="S2971" t="str">
            <v>25</v>
          </cell>
          <cell r="T2971" t="str">
            <v>277</v>
          </cell>
          <cell r="U2971" t="str">
            <v>0</v>
          </cell>
          <cell r="V2971" t="str">
            <v>N-P UB SCH: SCHOOL SUPP (OTH EDUC INST)</v>
          </cell>
        </row>
        <row r="2972">
          <cell r="Q2972" t="str">
            <v>Non-exchange Revenue:  Transfers and Subsidies - Capital:  Monetary Allocations - Non-Profit Institutions:  Engel House Art Collect: Pretoria</v>
          </cell>
          <cell r="R2972">
            <v>0</v>
          </cell>
          <cell r="V2972" t="str">
            <v>NON PROF: ENGEL HOUSE ART COLLECTION PTA</v>
          </cell>
        </row>
        <row r="2973">
          <cell r="Q2973" t="str">
            <v>Non-exchange Revenue:  Transfers and Subsidies - Capital:  Monetary Allocations - Non-Profit Institutions:  Business Arts South Africa</v>
          </cell>
          <cell r="R2973" t="str">
            <v>1</v>
          </cell>
          <cell r="S2973" t="str">
            <v>25</v>
          </cell>
          <cell r="T2973" t="str">
            <v>278</v>
          </cell>
          <cell r="U2973" t="str">
            <v>0</v>
          </cell>
          <cell r="V2973" t="str">
            <v>NON PROF: BUSINESS ARTS SOUTH AFRICA</v>
          </cell>
        </row>
        <row r="2974">
          <cell r="Q2974" t="str">
            <v>Non-exchange Revenue:  Transfers and Subsidies - Capital:  Monetary Allocations - Non-Profit Institutions:  Blind South Africa</v>
          </cell>
          <cell r="R2974" t="str">
            <v>1</v>
          </cell>
          <cell r="S2974" t="str">
            <v>25</v>
          </cell>
          <cell r="T2974" t="str">
            <v>279</v>
          </cell>
          <cell r="U2974" t="str">
            <v>0</v>
          </cell>
          <cell r="V2974" t="str">
            <v>NON PROF: BLIND SOUTH AFRICA</v>
          </cell>
        </row>
        <row r="2975">
          <cell r="Q2975" t="str">
            <v>Non-exchange Revenue:  Transfers and Subsidies - Capital:  Monetary Allocations - Non-Profit Institutions:  South Africa Transplant Sports Association (SATSA)</v>
          </cell>
          <cell r="R2975" t="str">
            <v>1</v>
          </cell>
          <cell r="S2975" t="str">
            <v>25</v>
          </cell>
          <cell r="T2975" t="str">
            <v>280</v>
          </cell>
          <cell r="U2975" t="str">
            <v>0</v>
          </cell>
          <cell r="V2975" t="str">
            <v>NON PROF: SA TRANSPLANT SPORTS ASSOC</v>
          </cell>
        </row>
        <row r="2976">
          <cell r="Q2976" t="str">
            <v>Non-exchange Revenue:  Transfers and Subsidies - Capital:  Monetary Allocations - Private Enterprises</v>
          </cell>
          <cell r="R2976">
            <v>0</v>
          </cell>
          <cell r="V2976" t="str">
            <v>T&amp;S CAP: ALL IN-KIND PRIVATE ENTERPRISES</v>
          </cell>
        </row>
        <row r="2977">
          <cell r="Q2977" t="str">
            <v>Non-exchange Revenue:  Transfers and Subsidies - Capital:  Monetary Allocations - Private Enterprises:  Subsidies to Non-financial Private Enterprises</v>
          </cell>
          <cell r="R2977">
            <v>0</v>
          </cell>
          <cell r="V2977" t="str">
            <v>T&amp;S CAP: ALL IN-K PRIV ENT NON FIN SUBS</v>
          </cell>
        </row>
        <row r="2978">
          <cell r="Q2978" t="str">
            <v>Non-exchange Revenue:  Transfers and Subsidies - Capital:  Monetary Allocations - Private Enterprises:  Subsidies to Non-financial Private Enterprises - Product</v>
          </cell>
          <cell r="R2978" t="str">
            <v>1</v>
          </cell>
          <cell r="S2978" t="str">
            <v>25</v>
          </cell>
          <cell r="T2978" t="str">
            <v>300</v>
          </cell>
          <cell r="U2978" t="str">
            <v>0</v>
          </cell>
          <cell r="V2978" t="str">
            <v>PRIV ENT: SUBS N-FIN ENTPR - PRODUCT</v>
          </cell>
        </row>
        <row r="2979">
          <cell r="Q2979" t="str">
            <v>Non-exchange Revenue:  Transfers and Subsidies - Capital:  Monetary Allocations - Private Enterprises:  Subsidies to Non-financial Private Enterprises - Production</v>
          </cell>
          <cell r="R2979" t="str">
            <v>1</v>
          </cell>
          <cell r="S2979" t="str">
            <v>25</v>
          </cell>
          <cell r="T2979" t="str">
            <v>301</v>
          </cell>
          <cell r="U2979" t="str">
            <v>0</v>
          </cell>
          <cell r="V2979" t="str">
            <v>PRIV ENT: SUBS N-FIN ENTPR - PRODUCTION</v>
          </cell>
        </row>
        <row r="2980">
          <cell r="Q2980" t="str">
            <v>Non-exchange Revenue:  Transfers and Subsidies - Capital:  Monetary Allocations - Subsidies to Financial Private Enterprise</v>
          </cell>
          <cell r="R2980">
            <v>0</v>
          </cell>
          <cell r="V2980" t="str">
            <v>T&amp;S CAP: MONETARY PRIV ENT FIN SUBS</v>
          </cell>
        </row>
        <row r="2981">
          <cell r="Q2981" t="str">
            <v>Non-exchange Revenue:  Transfers and Subsidies - Capital:  Monetary Allocations - Subsidies to Financial Private Enterprise:  Product</v>
          </cell>
          <cell r="R2981" t="str">
            <v>1</v>
          </cell>
          <cell r="S2981" t="str">
            <v>25</v>
          </cell>
          <cell r="T2981" t="str">
            <v>302</v>
          </cell>
          <cell r="U2981" t="str">
            <v>0</v>
          </cell>
          <cell r="V2981" t="str">
            <v>PRIV ENT: SUBS FIN ENTPR - PRODUCT</v>
          </cell>
        </row>
        <row r="2982">
          <cell r="Q2982" t="str">
            <v>Non-exchange Revenue:  Transfers and Subsidies - Capital:  Monetary Allocations - Subsidies to Financial Private Enterprise:  Production</v>
          </cell>
          <cell r="R2982" t="str">
            <v>1</v>
          </cell>
          <cell r="S2982" t="str">
            <v>25</v>
          </cell>
          <cell r="T2982" t="str">
            <v>303</v>
          </cell>
          <cell r="U2982" t="str">
            <v>0</v>
          </cell>
          <cell r="V2982" t="str">
            <v>PRIV ENT: SUBS FIN ENTPR - PRODUCTION</v>
          </cell>
        </row>
        <row r="2983">
          <cell r="Q2983" t="str">
            <v>Non-exchange Revenue:  Transfers and Subsidies - Capital:  Monetary Allocations - Other Transfers Private Enterprises</v>
          </cell>
          <cell r="R2983">
            <v>0</v>
          </cell>
          <cell r="V2983" t="str">
            <v>T&amp;S CAP: MONETARY PRIV ENTR OTH TRF</v>
          </cell>
        </row>
        <row r="2984">
          <cell r="Q2984" t="str">
            <v>Non-exchange Revenue:  Transfers and Subsidies - Capital:  Monetary Allocations - Other Transfers Private Enterprises:  Ditsela</v>
          </cell>
          <cell r="R2984" t="str">
            <v>1</v>
          </cell>
          <cell r="S2984" t="str">
            <v>25</v>
          </cell>
          <cell r="T2984" t="str">
            <v>304</v>
          </cell>
          <cell r="U2984" t="str">
            <v>0</v>
          </cell>
          <cell r="V2984" t="str">
            <v>PRIV ENT: OTH TRF -DITSELA</v>
          </cell>
        </row>
        <row r="2985">
          <cell r="Q2985" t="str">
            <v>Non-exchange Revenue:  Transfers and Subsidies - Capital:  Monetary Allocations - Other Transfers Private Enterprises:  Mining Companies</v>
          </cell>
          <cell r="R2985" t="str">
            <v>1</v>
          </cell>
          <cell r="S2985" t="str">
            <v>25</v>
          </cell>
          <cell r="T2985" t="str">
            <v>305</v>
          </cell>
          <cell r="U2985" t="str">
            <v>0</v>
          </cell>
          <cell r="V2985" t="str">
            <v>PRIV ENT: OTH TRF -MINING COMPANIES</v>
          </cell>
        </row>
        <row r="2986">
          <cell r="Q2986" t="str">
            <v>Non-exchange Revenue:  Transfers and Subsidies - Capital:  Monetary Allocations - Other Transfers Private Enterprises:  Non-Grid Households</v>
          </cell>
          <cell r="R2986" t="str">
            <v>1</v>
          </cell>
          <cell r="S2986" t="str">
            <v>25</v>
          </cell>
          <cell r="T2986" t="str">
            <v>306</v>
          </cell>
          <cell r="U2986" t="str">
            <v>0</v>
          </cell>
          <cell r="V2986" t="str">
            <v>PRIV ENT: OTH TRF -NON-GRID HOUSEHOLDS</v>
          </cell>
        </row>
        <row r="2987">
          <cell r="Q2987" t="str">
            <v>Non-exchange Revenue:  Transfers and Subsidies - Capital:  Monetary Allocations - Other Transfers Private Enterprises:  Red Meat Industry Forum</v>
          </cell>
          <cell r="R2987" t="str">
            <v>1</v>
          </cell>
          <cell r="S2987" t="str">
            <v>25</v>
          </cell>
          <cell r="T2987" t="str">
            <v>307</v>
          </cell>
          <cell r="U2987" t="str">
            <v>0</v>
          </cell>
          <cell r="V2987" t="str">
            <v>PRIV ENT: OTH TRF -RED MEAT INDUST FORUM</v>
          </cell>
        </row>
        <row r="2988">
          <cell r="Q2988" t="str">
            <v>Non-exchange Revenue:  Transfers and Subsidies - Capital:  Monetary Allocations - Other Transfers Private Enterprises:  Scholar Patrol Insurance</v>
          </cell>
          <cell r="R2988" t="str">
            <v>1</v>
          </cell>
          <cell r="S2988" t="str">
            <v>25</v>
          </cell>
          <cell r="T2988" t="str">
            <v>308</v>
          </cell>
          <cell r="U2988" t="str">
            <v>0</v>
          </cell>
          <cell r="V2988" t="str">
            <v>PRIV ENT: OTH TRF -SCHOLAR PATROL INSUR</v>
          </cell>
        </row>
        <row r="2989">
          <cell r="Q2989" t="str">
            <v>Non-exchange Revenue:  Transfers and Subsidies - Capital:  Monetary Allocations - Provincial Departments</v>
          </cell>
          <cell r="R2989">
            <v>0</v>
          </cell>
          <cell r="V2989" t="str">
            <v>T&amp;S CAP: MONETARY PROVINCIAL DEPART</v>
          </cell>
        </row>
        <row r="2990">
          <cell r="Q2990" t="str">
            <v>Non-exchange Revenue:  Transfers and Subsidies - Capital:  Monetary Allocations - Provincial Departments:  Eastern Cape</v>
          </cell>
          <cell r="R2990">
            <v>0</v>
          </cell>
          <cell r="V2990" t="str">
            <v>T&amp;S CAP: MONETARY PROV DEPT EC</v>
          </cell>
        </row>
        <row r="2991">
          <cell r="Q2991" t="str">
            <v>Non-exchange Revenue:  Transfers and Subsidies - Capital:  Monetary Allocations - Provincial Departments:  Eastern Cape - Health</v>
          </cell>
          <cell r="R2991">
            <v>0</v>
          </cell>
          <cell r="V2991" t="str">
            <v>PD EC - HEALTH</v>
          </cell>
        </row>
        <row r="2992">
          <cell r="Q2992" t="str">
            <v>Non-exchange Revenue:  Transfers and Subsidies - Capital:  Monetary Allocations - Provincial Departments:  Eastern Cape - Public Transport</v>
          </cell>
          <cell r="R2992">
            <v>0</v>
          </cell>
          <cell r="V2992" t="str">
            <v>PD EC - PUBLIC TRANSPORT</v>
          </cell>
        </row>
        <row r="2993">
          <cell r="Q2993" t="str">
            <v>Non-exchange Revenue:  Transfers and Subsidies - Capital:  Monetary Allocations - Provincial Departments:  Eastern Cape - Housing</v>
          </cell>
          <cell r="R2993">
            <v>0</v>
          </cell>
          <cell r="V2993" t="str">
            <v>PD EC - HOUSING</v>
          </cell>
        </row>
        <row r="2994">
          <cell r="Q2994" t="str">
            <v>Non-exchange Revenue:  Transfers and Subsidies - Capital:  Monetary Allocations - Provincial Departments:  Eastern Cape - Sports and Recreation</v>
          </cell>
          <cell r="R2994">
            <v>0</v>
          </cell>
          <cell r="V2994" t="str">
            <v>PD EC - SPORTS &amp; RECREATION</v>
          </cell>
        </row>
        <row r="2995">
          <cell r="Q2995" t="str">
            <v>Non-exchange Revenue:  Transfers and Subsidies - Capital:  Monetary Allocations - Provincial Departments:  Eastern Cape - Disaster and Emergency Services</v>
          </cell>
          <cell r="R2995">
            <v>0</v>
          </cell>
          <cell r="V2995" t="str">
            <v>PD EC - DISASTER &amp; EMERGENCY SERVICES</v>
          </cell>
        </row>
        <row r="2996">
          <cell r="Q2996" t="str">
            <v>Non-exchange Revenue:  Transfers and Subsidies - Capital:  Monetary Allocations - Provincial Departments:  Eastern Cape - Libraries, Archives and Museums</v>
          </cell>
          <cell r="R2996">
            <v>0</v>
          </cell>
          <cell r="V2996" t="str">
            <v>PD EC - LIBRARIES ARCHIVES &amp; MUSEUMS</v>
          </cell>
        </row>
        <row r="2997">
          <cell r="Q2997" t="str">
            <v>Non-exchange Revenue:  Transfers and Subsidies - Capital:  Monetary Allocations - Provincial Departments:  Eastern Cape - Maintenance of Road Infrastructure</v>
          </cell>
          <cell r="R2997">
            <v>0</v>
          </cell>
          <cell r="V2997" t="str">
            <v>PD EC - MAINT OF ROAD INFRASTRUCTURE</v>
          </cell>
        </row>
        <row r="2998">
          <cell r="Q2998" t="str">
            <v>Non-exchange Revenue:  Transfers and Subsidies - Capital:  Monetary Allocations - Provincial Departments:  Eastern Cape - Maintenance of Water Supply Infrastructure</v>
          </cell>
          <cell r="R2998">
            <v>0</v>
          </cell>
          <cell r="V2998" t="str">
            <v>PD EC - MAINT OF WATER SUPPLY INFRASTRUC</v>
          </cell>
        </row>
        <row r="2999">
          <cell r="Q2999" t="str">
            <v>Non-exchange Revenue:  Transfers and Subsidies - Capital:  Monetary Allocations - Provincial Departments:  Eastern Cape - Maintenance of Waste Water Infrastructure</v>
          </cell>
          <cell r="R2999">
            <v>0</v>
          </cell>
          <cell r="V2999" t="str">
            <v>PD EC - MAINT OF WASTE WATER INFRASTRUC</v>
          </cell>
        </row>
        <row r="3000">
          <cell r="Q3000" t="str">
            <v>Non-exchange Revenue:  Transfers and Subsidies - Capital:  Monetary Allocations - Provincial Departments:  Eastern Cape - Capacity Building</v>
          </cell>
          <cell r="R3000">
            <v>0</v>
          </cell>
          <cell r="V3000" t="str">
            <v>PD EC - CAPACITY BUILDING</v>
          </cell>
        </row>
        <row r="3001">
          <cell r="Q3001" t="str">
            <v>Non-exchange Revenue:  Transfers and Subsidies - Capital:  Monetary Allocations - Provincial Departments:  Eastern Cape - Other</v>
          </cell>
          <cell r="R3001">
            <v>0</v>
          </cell>
          <cell r="V3001" t="str">
            <v>PD EC - OTHER</v>
          </cell>
        </row>
        <row r="3002">
          <cell r="Q3002" t="str">
            <v>Non-exchange Revenue:  Transfers and Subsidies - Capital:  Monetary Allocations - Provincial Departments:  Free State</v>
          </cell>
          <cell r="R3002">
            <v>0</v>
          </cell>
          <cell r="V3002" t="str">
            <v>T&amp;S CAP: MONETARY PROV DEPT FS</v>
          </cell>
        </row>
        <row r="3003">
          <cell r="Q3003" t="str">
            <v>Non-exchange Revenue:  Transfers and Subsidies - Capital:  Monetary Allocations - Provincial Departments:  Free State - Health</v>
          </cell>
          <cell r="R3003">
            <v>0</v>
          </cell>
          <cell r="V3003" t="str">
            <v>PD FS - HEALTH</v>
          </cell>
        </row>
        <row r="3004">
          <cell r="Q3004" t="str">
            <v>Non-exchange Revenue:  Transfers and Subsidies - Capital:  Monetary Allocations - Provincial Departments:  Free State - Public Transport</v>
          </cell>
          <cell r="R3004">
            <v>0</v>
          </cell>
          <cell r="V3004" t="str">
            <v>PD FS - PUBLIC TRANSPORT</v>
          </cell>
        </row>
        <row r="3005">
          <cell r="Q3005" t="str">
            <v>Non-exchange Revenue:  Transfers and Subsidies - Capital:  Monetary Allocations - Provincial Departments:  Free State - Housing</v>
          </cell>
          <cell r="R3005">
            <v>0</v>
          </cell>
          <cell r="V3005" t="str">
            <v>PD FS - HOUSING</v>
          </cell>
        </row>
        <row r="3006">
          <cell r="Q3006" t="str">
            <v>Non-exchange Revenue:  Transfers and Subsidies - Capital:  Monetary Allocations - Provincial Departments:  Free State - Sports and Recreation</v>
          </cell>
          <cell r="R3006">
            <v>0</v>
          </cell>
          <cell r="V3006" t="str">
            <v>PD FS - SPORTS &amp; RECREATION</v>
          </cell>
        </row>
        <row r="3007">
          <cell r="Q3007" t="str">
            <v>Non-exchange Revenue:  Transfers and Subsidies - Capital:  Monetary Allocations - Provincial Departments:  Free State - Disaster and Emergency Services</v>
          </cell>
          <cell r="R3007">
            <v>0</v>
          </cell>
          <cell r="V3007" t="str">
            <v>PD FS - DISASTER &amp; EMERGENCY SERVICES</v>
          </cell>
        </row>
        <row r="3008">
          <cell r="Q3008" t="str">
            <v>Non-exchange Revenue:  Transfers and Subsidies - Capital:  Monetary Allocations - Provincial Departments:  Free State - Libraries, Archives and Museums</v>
          </cell>
          <cell r="R3008">
            <v>0</v>
          </cell>
          <cell r="V3008" t="str">
            <v>PD FS - LIBRARIES ARCHIVES &amp; MUSEUMS</v>
          </cell>
        </row>
        <row r="3009">
          <cell r="Q3009" t="str">
            <v>Non-exchange Revenue:  Transfers and Subsidies - Capital:  Monetary Allocations - Provincial Departments:  Free State - Maintenance of Road Infrastructure</v>
          </cell>
          <cell r="R3009">
            <v>0</v>
          </cell>
          <cell r="V3009" t="str">
            <v>PD FS - MAINT OF ROAD INFRASTRUCTURE</v>
          </cell>
        </row>
        <row r="3010">
          <cell r="Q3010" t="str">
            <v>Non-exchange Revenue:  Transfers and Subsidies - Capital:  Monetary Allocations - Provincial Departments:  Free State - Maintenance of Water Supply Infrastructure</v>
          </cell>
          <cell r="R3010">
            <v>0</v>
          </cell>
          <cell r="V3010" t="str">
            <v>PD FS - MAINT OF WATER SUPPLY INFRASTRUC</v>
          </cell>
        </row>
        <row r="3011">
          <cell r="Q3011" t="str">
            <v>Non-exchange Revenue:  Transfers and Subsidies - Capital:  Monetary Allocations - Provincial Departments:  Free State - Maintenance of Waste Water Infrastructure</v>
          </cell>
          <cell r="R3011">
            <v>0</v>
          </cell>
          <cell r="V3011" t="str">
            <v>PD FS - MAINT OF WASTE WATER INFRASTRUC</v>
          </cell>
        </row>
        <row r="3012">
          <cell r="Q3012" t="str">
            <v>Non-exchange Revenue:  Transfers and Subsidies - Capital:  Monetary Allocations - Provincial Departments:  Free State - Capacity Building</v>
          </cell>
          <cell r="R3012">
            <v>0</v>
          </cell>
          <cell r="V3012" t="str">
            <v>PD FS - CAPACITY BUILDING</v>
          </cell>
        </row>
        <row r="3013">
          <cell r="Q3013" t="str">
            <v>Non-exchange Revenue:  Transfers and Subsidies - Capital:  Monetary Allocations - Provincial Departments:  Free State - Other</v>
          </cell>
          <cell r="R3013">
            <v>0</v>
          </cell>
          <cell r="V3013" t="str">
            <v>PD FS - OTHER</v>
          </cell>
        </row>
        <row r="3014">
          <cell r="Q3014" t="str">
            <v>Non-exchange Revenue:  Transfers and Subsidies - Capital:  Monetary Allocations - Provincial Departments:  Gauteng</v>
          </cell>
          <cell r="R3014">
            <v>0</v>
          </cell>
          <cell r="V3014" t="str">
            <v>T&amp;S CAP: MONETARY IN-KIND PROV DEPT GP</v>
          </cell>
        </row>
        <row r="3015">
          <cell r="Q3015" t="str">
            <v>Non-exchange Revenue:  Transfers and Subsidies - Capital:  Monetary Allocations - Provincial Departments:  Gauteng - Health</v>
          </cell>
          <cell r="R3015">
            <v>0</v>
          </cell>
          <cell r="V3015" t="str">
            <v>PD GP - HEALTH</v>
          </cell>
        </row>
        <row r="3016">
          <cell r="Q3016" t="str">
            <v>Non-exchange Revenue:  Transfers and Subsidies - Capital:  Monetary Allocations - Provincial Departments:  Gauteng - Public Transport</v>
          </cell>
          <cell r="R3016">
            <v>0</v>
          </cell>
          <cell r="V3016" t="str">
            <v>PD GP - PUBLIC TRANSPORT</v>
          </cell>
        </row>
        <row r="3017">
          <cell r="Q3017" t="str">
            <v>Non-exchange Revenue:  Transfers and Subsidies - Capital:  Monetary Allocations - Provincial Departments:  Gauteng - Housing</v>
          </cell>
          <cell r="R3017">
            <v>0</v>
          </cell>
          <cell r="V3017" t="str">
            <v>PD GP - HOUSING</v>
          </cell>
        </row>
        <row r="3018">
          <cell r="Q3018" t="str">
            <v>Non-exchange Revenue:  Transfers and Subsidies - Capital:  Monetary Allocations - Provincial Departments:  Gauteng - Sports and Recreation</v>
          </cell>
          <cell r="R3018">
            <v>0</v>
          </cell>
          <cell r="V3018" t="str">
            <v>PD GP - SPORTS &amp; RECREATION</v>
          </cell>
        </row>
        <row r="3019">
          <cell r="Q3019" t="str">
            <v>Non-exchange Revenue:  Transfers and Subsidies - Capital:  Monetary Allocations - Provincial Departments:  Gauteng - Disaster and Emergency Services</v>
          </cell>
          <cell r="R3019">
            <v>0</v>
          </cell>
          <cell r="V3019" t="str">
            <v>PD GP - DISASTER &amp; EMERGENCY SERVICES</v>
          </cell>
        </row>
        <row r="3020">
          <cell r="Q3020" t="str">
            <v>Non-exchange Revenue:  Transfers and Subsidies - Capital:  Monetary Allocations - Provincial Departments:  Gauteng - Libraries, Archives and Museums</v>
          </cell>
          <cell r="R3020">
            <v>0</v>
          </cell>
          <cell r="V3020" t="str">
            <v>PD GP - LIBRARIES ARCHIVES &amp; MUSEUMS</v>
          </cell>
        </row>
        <row r="3021">
          <cell r="Q3021" t="str">
            <v>Non-exchange Revenue:  Transfers and Subsidies - Capital:  Monetary Allocations - Provincial Departments:  Gauteng - Maintenance of Road Infrastructure</v>
          </cell>
          <cell r="R3021">
            <v>0</v>
          </cell>
          <cell r="V3021" t="str">
            <v>PD GP - MAINT OF ROAD INFRASTRUCTURE</v>
          </cell>
        </row>
        <row r="3022">
          <cell r="Q3022" t="str">
            <v>Non-exchange Revenue:  Transfers and Subsidies - Capital:  Monetary Allocations - Provincial Departments:  Gauteng - Maintenance of Water Supply Infrastructure</v>
          </cell>
          <cell r="R3022">
            <v>0</v>
          </cell>
          <cell r="V3022" t="str">
            <v>PD GP - MAINT OF WATER SUPPLY INFRASTRUC</v>
          </cell>
        </row>
        <row r="3023">
          <cell r="Q3023" t="str">
            <v>Non-exchange Revenue:  Transfers and Subsidies - Capital:  Monetary Allocations - Provincial Departments:  Gauteng - Maintenance of Waste Water Infrastructure</v>
          </cell>
          <cell r="R3023">
            <v>0</v>
          </cell>
          <cell r="V3023" t="str">
            <v>PD GP - MAINT OF WASTE WATER INFRASTRUC</v>
          </cell>
        </row>
        <row r="3024">
          <cell r="Q3024" t="str">
            <v>Non-exchange Revenue:  Transfers and Subsidies - Capital:  Monetary Allocations - Provincial Departments:  Gauteng - Capacity Building</v>
          </cell>
          <cell r="R3024">
            <v>0</v>
          </cell>
          <cell r="V3024" t="str">
            <v>PD GP - CAPACITY BUILDING</v>
          </cell>
        </row>
        <row r="3025">
          <cell r="Q3025" t="str">
            <v>Non-exchange Revenue:  Transfers and Subsidies - Capital:  Monetary Allocations - Provincial Departments:  Gauteng - Other</v>
          </cell>
          <cell r="R3025">
            <v>0</v>
          </cell>
          <cell r="V3025" t="str">
            <v>PD GP - OTHER</v>
          </cell>
        </row>
        <row r="3026">
          <cell r="Q3026" t="str">
            <v>Non-exchange Revenue:  Transfers and Subsidies - Capital:  Monetary Allocations - Provincial Departments:  KwaZulu-Natal</v>
          </cell>
          <cell r="R3026">
            <v>0</v>
          </cell>
          <cell r="V3026" t="str">
            <v>T&amp;S CAP: MONETARY PROV DEPT KZN</v>
          </cell>
        </row>
        <row r="3027">
          <cell r="Q3027" t="str">
            <v>Non-exchange Revenue:  Transfers and Subsidies - Capital:  Monetary Allocations - Provincial Departments:  KwaZulu-Natal - Health</v>
          </cell>
          <cell r="R3027">
            <v>0</v>
          </cell>
          <cell r="V3027" t="str">
            <v>PD KZN - HEALTH</v>
          </cell>
        </row>
        <row r="3028">
          <cell r="Q3028" t="str">
            <v>Non-exchange Revenue:  Transfers and Subsidies - Capital:  Monetary Allocations - Provincial Departments:  KwaZulu-Natal - Public Transport</v>
          </cell>
          <cell r="R3028">
            <v>0</v>
          </cell>
          <cell r="V3028" t="str">
            <v>PD KZN - PUBLIC TRANSPORT</v>
          </cell>
        </row>
        <row r="3029">
          <cell r="Q3029" t="str">
            <v>Non-exchange Revenue:  Transfers and Subsidies - Capital:  Monetary Allocations - Provincial Departments:  KwaZulu-Natal - Housing</v>
          </cell>
          <cell r="R3029">
            <v>0</v>
          </cell>
          <cell r="V3029" t="str">
            <v>PD KZN - HOUSING</v>
          </cell>
        </row>
        <row r="3030">
          <cell r="Q3030" t="str">
            <v>Non-exchange Revenue:  Transfers and Subsidies - Capital:  Monetary Allocations - Provincial Departments:  KwaZulu-Natal - Sports and Recreation</v>
          </cell>
          <cell r="R3030">
            <v>0</v>
          </cell>
          <cell r="V3030" t="str">
            <v>PD KZN - SPORTS &amp; RECREATION</v>
          </cell>
        </row>
        <row r="3031">
          <cell r="Q3031" t="str">
            <v>Non-exchange Revenue:  Transfers and Subsidies - Capital:  Monetary Allocations - Provincial Departments:  KwaZulu-Natal - Disaster and Emergency Services</v>
          </cell>
          <cell r="R3031">
            <v>0</v>
          </cell>
          <cell r="V3031" t="str">
            <v>PD KZN - DISASTER &amp; EMERGENCY SERVICES</v>
          </cell>
        </row>
        <row r="3032">
          <cell r="Q3032" t="str">
            <v>Non-exchange Revenue:  Transfers and Subsidies - Capital:  Monetary Allocations - Provincial Departments:  KwaZulu-Natal - Libraries, Archives and Museums</v>
          </cell>
          <cell r="R3032">
            <v>0</v>
          </cell>
          <cell r="V3032" t="str">
            <v>PD KZN - LIBRARIES ARCHIVES &amp; MUSEUMS</v>
          </cell>
        </row>
        <row r="3033">
          <cell r="Q3033" t="str">
            <v>Non-exchange Revenue:  Transfers and Subsidies - Capital:  Monetary Allocations - Provincial Departments:  KwaZulu-Natal - Maintenance of Road Infrastructure</v>
          </cell>
          <cell r="R3033">
            <v>0</v>
          </cell>
          <cell r="V3033" t="str">
            <v>PD KZN - MAINT OF ROAD INFRASTRUCTURE</v>
          </cell>
        </row>
        <row r="3034">
          <cell r="Q3034" t="str">
            <v>Non-exchange Revenue:  Transfers and Subsidies - Capital:  Monetary Allocations - Provincial Departments:  KwaZulu-Natal - Maintenance of Water Supply Infrastructure</v>
          </cell>
          <cell r="R3034">
            <v>0</v>
          </cell>
          <cell r="V3034" t="str">
            <v>PD KZN - MAINT OF WATER SUPPLY INFRASTRU</v>
          </cell>
        </row>
        <row r="3035">
          <cell r="Q3035" t="str">
            <v>Non-exchange Revenue:  Transfers and Subsidies - Capital:  Monetary Allocations - Provincial Departments:  KwaZulu-Natal - Maintenance of Waste Water Infrastructure</v>
          </cell>
          <cell r="R3035">
            <v>0</v>
          </cell>
          <cell r="V3035" t="str">
            <v>PD KZN - MAINT OF WASTE WATER INFRASTRUC</v>
          </cell>
        </row>
        <row r="3036">
          <cell r="Q3036" t="str">
            <v>Non-exchange Revenue:  Transfers and Subsidies - Capital:  Monetary Allocations - Provincial Departments:  KwaZulu-Natal - Capacity Building</v>
          </cell>
          <cell r="R3036">
            <v>0</v>
          </cell>
          <cell r="V3036" t="str">
            <v>PD KZN - CAPACITY BUILDING</v>
          </cell>
        </row>
        <row r="3037">
          <cell r="Q3037" t="str">
            <v>Non-exchange Revenue:  Transfers and Subsidies - Capital:  Monetary Allocations - Provincial Departments:  KwaZulu-Natal - Other</v>
          </cell>
          <cell r="R3037">
            <v>0</v>
          </cell>
          <cell r="V3037" t="str">
            <v>PD KZN - OTHER</v>
          </cell>
        </row>
        <row r="3038">
          <cell r="Q3038" t="str">
            <v>Non-exchange Revenue:  Transfers and Subsidies - Capital:  Monetary Allocations - Provincial Departments:  Limpopo</v>
          </cell>
          <cell r="R3038">
            <v>0</v>
          </cell>
          <cell r="V3038" t="str">
            <v>T&amp;S CAP: MONETARY PROV DEPT LP</v>
          </cell>
        </row>
        <row r="3039">
          <cell r="Q3039" t="str">
            <v>Non-exchange Revenue:  Transfers and Subsidies - Capital:  Monetary Allocations - Provincial Departments:  Limpopo - Health</v>
          </cell>
          <cell r="R3039">
            <v>0</v>
          </cell>
          <cell r="V3039" t="str">
            <v>PD LP - HEALTH</v>
          </cell>
        </row>
        <row r="3040">
          <cell r="Q3040" t="str">
            <v>Non-exchange Revenue:  Transfers and Subsidies - Capital:  Monetary Allocations - Provincial Departments:  Limpopo - Public Transport</v>
          </cell>
          <cell r="R3040">
            <v>0</v>
          </cell>
          <cell r="V3040" t="str">
            <v>PD LP - PUBLIC TRANSPORT</v>
          </cell>
        </row>
        <row r="3041">
          <cell r="Q3041" t="str">
            <v>Non-exchange Revenue:  Transfers and Subsidies - Capital:  Monetary Allocations - Provincial Departments:  Limpopo - Housing</v>
          </cell>
          <cell r="R3041">
            <v>0</v>
          </cell>
          <cell r="V3041" t="str">
            <v>PD LP - HOUSING</v>
          </cell>
        </row>
        <row r="3042">
          <cell r="Q3042" t="str">
            <v>Non-exchange Revenue:  Transfers and Subsidies - Capital:  Monetary Allocations - Provincial Departments:  Limpopo - Sports and Recreation</v>
          </cell>
          <cell r="R3042">
            <v>0</v>
          </cell>
          <cell r="V3042" t="str">
            <v>PD LP - SPORTS &amp; RECREATION</v>
          </cell>
        </row>
        <row r="3043">
          <cell r="Q3043" t="str">
            <v>Non-exchange Revenue:  Transfers and Subsidies - Capital:  Monetary Allocations - Provincial Departments:  Limpopo - Disaster and Emergency Services</v>
          </cell>
          <cell r="R3043">
            <v>0</v>
          </cell>
          <cell r="V3043" t="str">
            <v>PD LP - DISASTER &amp; EMERGENCY SERVICES</v>
          </cell>
        </row>
        <row r="3044">
          <cell r="Q3044" t="str">
            <v>Non-exchange Revenue:  Transfers and Subsidies - Capital:  Monetary Allocations - Provincial Departments:  Limpopo - Libraries, Archives and Museums</v>
          </cell>
          <cell r="R3044">
            <v>0</v>
          </cell>
          <cell r="V3044" t="str">
            <v>PD LP - LIBRARIES ARCHIVES &amp; MUSEUMS</v>
          </cell>
        </row>
        <row r="3045">
          <cell r="Q3045" t="str">
            <v>Non-exchange Revenue:  Transfers and Subsidies - Capital:  Monetary Allocations - Provincial Departments:  Limpopo - Maintenance of Road Infrastructure</v>
          </cell>
          <cell r="R3045">
            <v>0</v>
          </cell>
          <cell r="V3045" t="str">
            <v>PD LP - MAINT OF ROAD INFRASTRUCTURE</v>
          </cell>
        </row>
        <row r="3046">
          <cell r="Q3046" t="str">
            <v>Non-exchange Revenue:  Transfers and Subsidies - Capital:  Monetary Allocations - Provincial Departments:  Limpopo - Maintenance of Water Supply Infrastructure</v>
          </cell>
          <cell r="R3046">
            <v>0</v>
          </cell>
          <cell r="V3046" t="str">
            <v>PD LP - MAINT OF WATER SUPPLY INFRASTRUC</v>
          </cell>
        </row>
        <row r="3047">
          <cell r="Q3047" t="str">
            <v>Non-exchange Revenue:  Transfers and Subsidies - Capital:  Monetary Allocations - Provincial Departments:  Limpopo - Maintenance of Waste Water Infrastructure</v>
          </cell>
          <cell r="R3047">
            <v>0</v>
          </cell>
          <cell r="V3047" t="str">
            <v>PD LP - MAINT OF WASTE WATER INFRASTRUC</v>
          </cell>
        </row>
        <row r="3048">
          <cell r="Q3048" t="str">
            <v>Non-exchange Revenue:  Transfers and Subsidies - Capital:  Monetary Allocations - Provincial Departments:  Limpopo - Capacity Building</v>
          </cell>
          <cell r="R3048">
            <v>0</v>
          </cell>
          <cell r="V3048" t="str">
            <v>PD LP - CAPACITY BUILDING</v>
          </cell>
        </row>
        <row r="3049">
          <cell r="Q3049" t="str">
            <v>Non-exchange Revenue:  Transfers and Subsidies - Capital:  Monetary Allocations - Provincial Departments:  Limpopo - Other</v>
          </cell>
          <cell r="R3049">
            <v>0</v>
          </cell>
          <cell r="V3049" t="str">
            <v>PD LP - OTHER</v>
          </cell>
        </row>
        <row r="3050">
          <cell r="Q3050" t="str">
            <v>Non-exchange Revenue:  Transfers and Subsidies - Capital:  Monetary Allocations - Provincial Departments:  Mpumalanga</v>
          </cell>
          <cell r="R3050">
            <v>0</v>
          </cell>
          <cell r="V3050" t="str">
            <v>T&amp;S CAP: MONETARY PROV DEPT MP</v>
          </cell>
        </row>
        <row r="3051">
          <cell r="Q3051" t="str">
            <v>Non-exchange Revenue:  Transfers and Subsidies - Capital:  Monetary Allocations - Provincial Departments:  Mpumalanga - Health</v>
          </cell>
          <cell r="R3051">
            <v>0</v>
          </cell>
          <cell r="V3051" t="str">
            <v>PD MP - HEALTH</v>
          </cell>
        </row>
        <row r="3052">
          <cell r="Q3052" t="str">
            <v>Non-exchange Revenue:  Transfers and Subsidies - Capital:  Monetary Allocations - Provincial Departments:  Mpumalanga - Public Transport</v>
          </cell>
          <cell r="R3052">
            <v>0</v>
          </cell>
          <cell r="V3052" t="str">
            <v>PD MP - PUBLIC TRANSPORT</v>
          </cell>
        </row>
        <row r="3053">
          <cell r="Q3053" t="str">
            <v>Non-exchange Revenue:  Transfers and Subsidies - Capital:  Monetary Allocations - Provincial Departments:  Mpumalanga - Housing</v>
          </cell>
          <cell r="R3053">
            <v>0</v>
          </cell>
          <cell r="V3053" t="str">
            <v>PD MP - HOUSING</v>
          </cell>
        </row>
        <row r="3054">
          <cell r="Q3054" t="str">
            <v>Non-exchange Revenue:  Transfers and Subsidies - Capital:  Monetary Allocations - Provincial Departments:  Mpumalanga - Sports and Recreation</v>
          </cell>
          <cell r="R3054">
            <v>0</v>
          </cell>
          <cell r="V3054" t="str">
            <v>PD MP - SPORTS &amp; RECREATION</v>
          </cell>
        </row>
        <row r="3055">
          <cell r="Q3055" t="str">
            <v>Non-exchange Revenue:  Transfers and Subsidies - Capital:  Monetary Allocations - Provincial Departments:  Mpumalanga - Disaster and Emergency Services</v>
          </cell>
          <cell r="R3055">
            <v>0</v>
          </cell>
          <cell r="V3055" t="str">
            <v>PD MP - DISASTER &amp; EMERGENCY SERVICES</v>
          </cell>
        </row>
        <row r="3056">
          <cell r="Q3056" t="str">
            <v>Non-exchange Revenue:  Transfers and Subsidies - Capital:  Monetary Allocations - Provincial Departments:  Mpumalanga - Libraries, Archives and Museums</v>
          </cell>
          <cell r="R3056">
            <v>0</v>
          </cell>
          <cell r="V3056" t="str">
            <v>PD MP - LIBRARIES ARCHIVES &amp; MUSEUMS</v>
          </cell>
        </row>
        <row r="3057">
          <cell r="Q3057" t="str">
            <v>Non-exchange Revenue:  Transfers and Subsidies - Capital:  Monetary Allocations - Provincial Departments:  Mpumalanga - Maintenance of Road Infrastructure</v>
          </cell>
          <cell r="R3057">
            <v>0</v>
          </cell>
          <cell r="V3057" t="str">
            <v>PD MP - MAINT OF ROAD INFRASTRUCTURE</v>
          </cell>
        </row>
        <row r="3058">
          <cell r="Q3058" t="str">
            <v>Non-exchange Revenue:  Transfers and Subsidies - Capital:  Monetary Allocations - Provincial Departments:  Mpumalanga - Maintenance of Water Supply Infrastructure</v>
          </cell>
          <cell r="R3058">
            <v>0</v>
          </cell>
          <cell r="V3058" t="str">
            <v>PD MP - MAINT OF WATER SUPPLY INFRASTRUC</v>
          </cell>
        </row>
        <row r="3059">
          <cell r="Q3059" t="str">
            <v>Non-exchange Revenue:  Transfers and Subsidies - Capital:  Monetary Allocations - Provincial Departments:  Mpumalanga - Maintenance of Waste Water Infrastructure</v>
          </cell>
          <cell r="R3059">
            <v>0</v>
          </cell>
          <cell r="V3059" t="str">
            <v>PD MP - MAINT OF WASTE WATER INFRASTRUC</v>
          </cell>
        </row>
        <row r="3060">
          <cell r="Q3060" t="str">
            <v>Non-exchange Revenue:  Transfers and Subsidies - Capital:  Monetary Allocations - Provincial Departments:  Mpumalanga - Capacity Building</v>
          </cell>
          <cell r="R3060">
            <v>0</v>
          </cell>
          <cell r="V3060" t="str">
            <v>PD MP - CAPACITY BUILDING</v>
          </cell>
        </row>
        <row r="3061">
          <cell r="Q3061" t="str">
            <v>Non-exchange Revenue:  Transfers and Subsidies - Capital:  Monetary Allocations - Provincial Departments:  Mpumalanga - Other</v>
          </cell>
          <cell r="R3061">
            <v>0</v>
          </cell>
          <cell r="V3061" t="str">
            <v>PD MP - OTHER</v>
          </cell>
        </row>
        <row r="3062">
          <cell r="Q3062" t="str">
            <v>Non-exchange Revenue:  Transfers and Subsidies - Capital:  Monetary Allocations - Provincial Departments:  Northern Cape</v>
          </cell>
          <cell r="R3062">
            <v>0</v>
          </cell>
          <cell r="V3062" t="str">
            <v>T&amp;S CAP: MONETARY PROV DEPT NC</v>
          </cell>
        </row>
        <row r="3063">
          <cell r="Q3063" t="str">
            <v>Non-exchange Revenue:  Transfers and Subsidies - Capital:  Monetary Allocations - Provincial Departments:  Northern Cape - Health</v>
          </cell>
          <cell r="R3063">
            <v>0</v>
          </cell>
          <cell r="V3063" t="str">
            <v>PD NC - HEALTH</v>
          </cell>
        </row>
        <row r="3064">
          <cell r="Q3064" t="str">
            <v>Non-exchange Revenue:  Transfers and Subsidies - Capital:  Monetary Allocations - Provincial Departments:  Northern Cape - Public Transport</v>
          </cell>
          <cell r="R3064">
            <v>0</v>
          </cell>
          <cell r="V3064" t="str">
            <v>PD NC - PUBLIC TRANSPORT</v>
          </cell>
        </row>
        <row r="3065">
          <cell r="Q3065" t="str">
            <v>Non-exchange Revenue:  Transfers and Subsidies - Capital:  Monetary Allocations - Provincial Departments:  Northern Cape - Housing</v>
          </cell>
          <cell r="R3065">
            <v>0</v>
          </cell>
          <cell r="V3065" t="str">
            <v>PD NC - HOUSING</v>
          </cell>
        </row>
        <row r="3066">
          <cell r="Q3066" t="str">
            <v>Non-exchange Revenue:  Transfers and Subsidies - Capital:  Monetary Allocations - Provincial Departments:  Northern Cape - Sports and Recreation</v>
          </cell>
          <cell r="R3066">
            <v>0</v>
          </cell>
          <cell r="V3066" t="str">
            <v>PD NC - SPORTS &amp; RECREATION</v>
          </cell>
        </row>
        <row r="3067">
          <cell r="Q3067" t="str">
            <v>Non-exchange Revenue:  Transfers and Subsidies - Capital:  Monetary Allocations - Provincial Departments:  Northern Cape - Disaster and Emergency Services</v>
          </cell>
          <cell r="R3067">
            <v>0</v>
          </cell>
          <cell r="V3067" t="str">
            <v>PD NC - DISASTER &amp; EMERGENCY SERVICES</v>
          </cell>
        </row>
        <row r="3068">
          <cell r="Q3068" t="str">
            <v>Non-exchange Revenue:  Transfers and Subsidies - Capital:  Monetary Allocations - Provincial Departments:  Northern Cape - Libraries, Archives and Museums</v>
          </cell>
          <cell r="R3068">
            <v>0</v>
          </cell>
          <cell r="V3068" t="str">
            <v>PD NC - LIBRARIES ARCHIVES &amp; MUSEUMS</v>
          </cell>
        </row>
        <row r="3069">
          <cell r="Q3069" t="str">
            <v>Non-exchange Revenue:  Transfers and Subsidies - Capital:  Monetary Allocations - Provincial Departments:  Northern Cape - Maintenance of Road Infrastructure</v>
          </cell>
          <cell r="R3069">
            <v>0</v>
          </cell>
          <cell r="V3069" t="str">
            <v>PD NC - MAINT OF ROAD INFRASTRUCTURE</v>
          </cell>
        </row>
        <row r="3070">
          <cell r="Q3070" t="str">
            <v>Non-exchange Revenue:  Transfers and Subsidies - Capital:  Monetary Allocations - Provincial Departments:  Northern Cape - Maintenance of Water Supply Infrastructure</v>
          </cell>
          <cell r="R3070">
            <v>0</v>
          </cell>
          <cell r="V3070" t="str">
            <v>PD NC - MAINT OF WATER SUPPLY INFRASTRUC</v>
          </cell>
        </row>
        <row r="3071">
          <cell r="Q3071" t="str">
            <v>Non-exchange Revenue:  Transfers and Subsidies - Capital:  Monetary Allocations - Provincial Departments:  Northern Cape - Maintenance of Waste Water Infrastructure</v>
          </cell>
          <cell r="R3071">
            <v>0</v>
          </cell>
          <cell r="V3071" t="str">
            <v>PD NC - MAINT OF WASTE WATER INFRASTRUC</v>
          </cell>
        </row>
        <row r="3072">
          <cell r="Q3072" t="str">
            <v>Non-exchange Revenue:  Transfers and Subsidies - Capital:  Monetary Allocations - Provincial Departments:  Northern Cape - Capacity Building</v>
          </cell>
          <cell r="R3072">
            <v>0</v>
          </cell>
          <cell r="V3072" t="str">
            <v>PD NC - CAPACITY BUILDING</v>
          </cell>
        </row>
        <row r="3073">
          <cell r="Q3073" t="str">
            <v>Non-exchange Revenue:  Transfers and Subsidies - Capital:  Monetary Allocations - Provincial Departments:  Northern Cape - Other</v>
          </cell>
          <cell r="R3073">
            <v>0</v>
          </cell>
          <cell r="V3073" t="str">
            <v>PD NC - OTHER</v>
          </cell>
        </row>
        <row r="3074">
          <cell r="Q3074" t="str">
            <v>Non-exchange Revenue:  Transfers and Subsidies - Capital:  Monetary Allocations - Provincial Departments:  North West</v>
          </cell>
          <cell r="R3074">
            <v>0</v>
          </cell>
          <cell r="V3074" t="str">
            <v>T&amp;S CAP: MONETARY PROV DEPT NW</v>
          </cell>
        </row>
        <row r="3075">
          <cell r="Q3075" t="str">
            <v>Non-exchange Revenue:  Transfers and Subsidies - Capital:  Monetary Allocations - Provincial Departments:  North West - Health</v>
          </cell>
          <cell r="R3075">
            <v>0</v>
          </cell>
          <cell r="V3075" t="str">
            <v>PD NW - HEALTH</v>
          </cell>
        </row>
        <row r="3076">
          <cell r="Q3076" t="str">
            <v>Non-exchange Revenue:  Transfers and Subsidies - Capital:  Monetary Allocations - Provincial Departments:  North West - Public Transport</v>
          </cell>
          <cell r="R3076">
            <v>0</v>
          </cell>
          <cell r="V3076" t="str">
            <v>PD NW - PUBLIC TRANSPORT</v>
          </cell>
        </row>
        <row r="3077">
          <cell r="Q3077" t="str">
            <v>Non-exchange Revenue:  Transfers and Subsidies - Capital:  Monetary Allocations - Provincial Departments:  North West - Housing</v>
          </cell>
          <cell r="R3077">
            <v>0</v>
          </cell>
          <cell r="V3077" t="str">
            <v>PD NW - HOUSING</v>
          </cell>
        </row>
        <row r="3078">
          <cell r="Q3078" t="str">
            <v>Non-exchange Revenue:  Transfers and Subsidies - Capital:  Monetary Allocations - Provincial Departments:  North West - Sports and Recreation</v>
          </cell>
          <cell r="R3078">
            <v>0</v>
          </cell>
          <cell r="V3078" t="str">
            <v>PD NW - SPORTS &amp; RECREATION</v>
          </cell>
        </row>
        <row r="3079">
          <cell r="Q3079" t="str">
            <v>Non-exchange Revenue:  Transfers and Subsidies - Capital:  Monetary Allocations - Provincial Departments:  North West - Disaster and Emergency Services</v>
          </cell>
          <cell r="R3079">
            <v>0</v>
          </cell>
          <cell r="V3079" t="str">
            <v>PD NW - DISASTER &amp; EMERGENCY SERVICES</v>
          </cell>
        </row>
        <row r="3080">
          <cell r="Q3080" t="str">
            <v>Non-exchange Revenue:  Transfers and Subsidies - Capital:  Monetary Allocations - Provincial Departments:  North West - Libraries, Archives and Museums</v>
          </cell>
          <cell r="R3080">
            <v>0</v>
          </cell>
          <cell r="V3080" t="str">
            <v>PD NW - LIBRARIES ARCHIVES &amp; MUSEUMS</v>
          </cell>
        </row>
        <row r="3081">
          <cell r="Q3081" t="str">
            <v>Non-exchange Revenue:  Transfers and Subsidies - Capital:  Monetary Allocations - Provincial Departments:  North West - Maintenance of Road Infrastructure</v>
          </cell>
          <cell r="R3081">
            <v>0</v>
          </cell>
          <cell r="V3081" t="str">
            <v>PD NW - MAINT OF ROAD INFRASTRUCTURE</v>
          </cell>
        </row>
        <row r="3082">
          <cell r="Q3082" t="str">
            <v>Non-exchange Revenue:  Transfers and Subsidies - Capital:  Monetary Allocations - Provincial Departments:  North West - Maintenance of Water Supply Infrastructure</v>
          </cell>
          <cell r="R3082">
            <v>0</v>
          </cell>
          <cell r="V3082" t="str">
            <v>PD NW - MAINT OF WATER SUPPLY INFRASTRUC</v>
          </cell>
        </row>
        <row r="3083">
          <cell r="Q3083" t="str">
            <v>Non-exchange Revenue:  Transfers and Subsidies - Capital:  Monetary Allocations - Provincial Departments:  North West - Maintenance of Waste Water Infrastructure</v>
          </cell>
          <cell r="R3083">
            <v>0</v>
          </cell>
          <cell r="V3083" t="str">
            <v>PD NW - MAINT OF WASTE WATER INFRASTRUC</v>
          </cell>
        </row>
        <row r="3084">
          <cell r="Q3084" t="str">
            <v>Non-exchange Revenue:  Transfers and Subsidies - Capital:  Monetary Allocations - Provincial Departments:  North West - Capacity Building</v>
          </cell>
          <cell r="R3084">
            <v>0</v>
          </cell>
          <cell r="V3084" t="str">
            <v>PD NW - CAPACITY BUILDING</v>
          </cell>
        </row>
        <row r="3085">
          <cell r="Q3085" t="str">
            <v>Non-exchange Revenue:  Transfers and Subsidies - Capital:  Monetary Allocations - Provincial Departments:  North West - Other</v>
          </cell>
          <cell r="R3085">
            <v>0</v>
          </cell>
          <cell r="V3085" t="str">
            <v>PD NW - OTHER</v>
          </cell>
        </row>
        <row r="3086">
          <cell r="Q3086" t="str">
            <v>Non-exchange Revenue:  Transfers and Subsidies - Capital:  Monetary Allocations - Provincial Departments:  Western Cape</v>
          </cell>
          <cell r="R3086">
            <v>0</v>
          </cell>
          <cell r="V3086" t="str">
            <v>T&amp;S CAP: MONETARY PROV DEPT WC</v>
          </cell>
        </row>
        <row r="3087">
          <cell r="Q3087" t="str">
            <v>Non-exchange Revenue:  Transfers and Subsidies - Capital:  Monetary Allocations - Provincial Departments:  Western Cape - Health</v>
          </cell>
          <cell r="R3087">
            <v>0</v>
          </cell>
          <cell r="V3087" t="str">
            <v>PD WC - HEALTH</v>
          </cell>
        </row>
        <row r="3088">
          <cell r="Q3088" t="str">
            <v>Non-exchange Revenue:  Transfers and Subsidies - Capital:  Monetary Allocations - Provincial Departments:  Western Cape - Public Transport</v>
          </cell>
          <cell r="R3088">
            <v>0</v>
          </cell>
          <cell r="V3088" t="str">
            <v>PD WC - PUBLIC TRANSPORT</v>
          </cell>
        </row>
        <row r="3089">
          <cell r="Q3089" t="str">
            <v>Non-exchange Revenue:  Transfers and Subsidies - Capital:  Monetary Allocations - Provincial Departments:  Western Cape - Housing</v>
          </cell>
          <cell r="R3089">
            <v>0</v>
          </cell>
          <cell r="V3089" t="str">
            <v>PD WC - HOUSING</v>
          </cell>
        </row>
        <row r="3090">
          <cell r="Q3090" t="str">
            <v>Non-exchange Revenue:  Transfers and Subsidies - Capital:  Monetary Allocations - Provincial Departments:  Western Cape - Sports and Recreation</v>
          </cell>
          <cell r="R3090">
            <v>0</v>
          </cell>
          <cell r="V3090" t="str">
            <v>PD WC - SPORTS &amp; RECREATION</v>
          </cell>
        </row>
        <row r="3091">
          <cell r="Q3091" t="str">
            <v>Non-exchange Revenue:  Transfers and Subsidies - Capital:  Monetary Allocations - Provincial Departments:  Western Cape - Disaster and Emergency Services</v>
          </cell>
          <cell r="R3091">
            <v>0</v>
          </cell>
          <cell r="V3091" t="str">
            <v>PD WC - DISASTER &amp; EMERGENCY SERVICES</v>
          </cell>
        </row>
        <row r="3092">
          <cell r="Q3092" t="str">
            <v>Non-exchange Revenue:  Transfers and Subsidies - Capital:  Monetary Allocations - Provincial Departments:  Western Cape - Libraries, Archives and Museums</v>
          </cell>
          <cell r="R3092">
            <v>0</v>
          </cell>
          <cell r="V3092" t="str">
            <v>PD WC - LIBRARIES ARCHIVES &amp; MUSEUMS</v>
          </cell>
        </row>
        <row r="3093">
          <cell r="Q3093" t="str">
            <v>Non-exchange Revenue:  Transfers and Subsidies - Capital:  Monetary Allocations - Provincial Departments:  Western Cape - Maintenance of Road Infrastructure</v>
          </cell>
          <cell r="R3093">
            <v>0</v>
          </cell>
          <cell r="V3093" t="str">
            <v>PD WC - MAINT OF ROAD INFRASTRUCTURE</v>
          </cell>
        </row>
        <row r="3094">
          <cell r="Q3094" t="str">
            <v>Non-exchange Revenue:  Transfers and Subsidies - Capital:  Monetary Allocations - Provincial Departments:  Western Cape - Maintenance of Water Supply Infrastructure</v>
          </cell>
          <cell r="R3094">
            <v>0</v>
          </cell>
          <cell r="V3094" t="str">
            <v>PD WC - MAINT OF WATER SUPPLY INFRASTRUC</v>
          </cell>
        </row>
        <row r="3095">
          <cell r="Q3095" t="str">
            <v>Non-exchange Revenue:  Transfers and Subsidies - Capital:  Monetary Allocations - Provincial Departments:  Western Cape - Maintenance of Waste Water Infrastructure</v>
          </cell>
          <cell r="R3095">
            <v>0</v>
          </cell>
          <cell r="V3095" t="str">
            <v>PD WC - MAINT OF WASTE WATER INFRASTRUC</v>
          </cell>
        </row>
        <row r="3096">
          <cell r="Q3096" t="str">
            <v>Non-exchange Revenue:  Transfers and Subsidies - Capital:  Monetary Allocations - Provincial Departments:  Western Cape - Capacity Building</v>
          </cell>
          <cell r="R3096">
            <v>0</v>
          </cell>
          <cell r="V3096" t="str">
            <v>PD WC - CAPACITY BUILDING</v>
          </cell>
        </row>
        <row r="3097">
          <cell r="Q3097" t="str">
            <v>Non-exchange Revenue:  Transfers and Subsidies - Capital:  Monetary Allocations - Provincial Departments:  Western Cape - Other</v>
          </cell>
          <cell r="R3097">
            <v>0</v>
          </cell>
          <cell r="V3097" t="str">
            <v>PD WC - OTHER</v>
          </cell>
        </row>
        <row r="3098">
          <cell r="Q3098" t="str">
            <v>Non-exchange Revenue:  Transfers and Subsidies - Capital:  Monetary Allocations - Public Corporations</v>
          </cell>
          <cell r="R3098">
            <v>0</v>
          </cell>
          <cell r="V3098" t="str">
            <v>T&amp;S CAP: MONETARY PUBLIC CORPORATIONS</v>
          </cell>
        </row>
        <row r="3099">
          <cell r="Q3099" t="str">
            <v>Non-exchange Revenue:  Transfers and Subsidies - Capital:  Monetary Allocations - Public Corporations - Non Financial Public Corporations</v>
          </cell>
          <cell r="R3099">
            <v>0</v>
          </cell>
          <cell r="V3099" t="str">
            <v>T&amp;S CAP: MONETARY PUBL CORP NON-FIAN</v>
          </cell>
        </row>
        <row r="3100">
          <cell r="Q3100" t="str">
            <v>Non-exchange Revenue:  Transfers and Subsidies - Capital:  Monetary Allocations - Public Corporations - Non Financial Public Corporations:  Product</v>
          </cell>
          <cell r="R3100" t="str">
            <v>1</v>
          </cell>
          <cell r="S3100" t="str">
            <v>25</v>
          </cell>
          <cell r="T3100" t="str">
            <v>700</v>
          </cell>
          <cell r="U3100" t="str">
            <v>0</v>
          </cell>
          <cell r="V3100" t="str">
            <v>PUB CORP: N-FIN CORP - PRODUCT</v>
          </cell>
        </row>
        <row r="3101">
          <cell r="Q3101" t="str">
            <v>Non-exchange Revenue:  Transfers and Subsidies - Capital:  Monetary Allocations - Public Corporations - Non Financial Public Corporations:  Production</v>
          </cell>
          <cell r="R3101" t="str">
            <v>1</v>
          </cell>
          <cell r="S3101" t="str">
            <v>25</v>
          </cell>
          <cell r="T3101" t="str">
            <v>701</v>
          </cell>
          <cell r="U3101" t="str">
            <v>0</v>
          </cell>
          <cell r="V3101" t="str">
            <v>PUB CORP: N-FIN CORP - PRODUCTION</v>
          </cell>
        </row>
        <row r="3102">
          <cell r="Q3102" t="str">
            <v>Non-exchange Revenue:  Transfers and Subsidies - Capital:  Monetary Allocations - Public Corporations - Financial Public Corporations</v>
          </cell>
          <cell r="R3102">
            <v>0</v>
          </cell>
          <cell r="V3102" t="str">
            <v>T&amp;S CAP: MONETARY PUBL CORP FINANCIAL</v>
          </cell>
        </row>
        <row r="3103">
          <cell r="Q3103" t="str">
            <v>Non-exchange Revenue:  Transfers and Subsidies - Capital:  Monetary Allocations - Public Corporations - Financial Public Corporations:  Product</v>
          </cell>
          <cell r="R3103" t="str">
            <v>1</v>
          </cell>
          <cell r="S3103" t="str">
            <v>25</v>
          </cell>
          <cell r="T3103" t="str">
            <v>702</v>
          </cell>
          <cell r="U3103" t="str">
            <v>0</v>
          </cell>
          <cell r="V3103" t="str">
            <v>PUB CORP: FINANCIAL CORP - PRODUCT</v>
          </cell>
        </row>
        <row r="3104">
          <cell r="Q3104" t="str">
            <v>Non-exchange Revenue:  Transfers and Subsidies - Capital:  Monetary Allocations - Public Corporations - Financial Public Corporations:  Production</v>
          </cell>
          <cell r="R3104" t="str">
            <v>1</v>
          </cell>
          <cell r="S3104" t="str">
            <v>25</v>
          </cell>
          <cell r="T3104" t="str">
            <v>703</v>
          </cell>
          <cell r="U3104" t="str">
            <v>0</v>
          </cell>
          <cell r="V3104" t="str">
            <v>PUB CORP: FINANCIAL CORP - PRODUCTION</v>
          </cell>
        </row>
        <row r="3105">
          <cell r="Q3105" t="str">
            <v>Non-exchange Revenue:  Transfers and Subsidies - Capital:  Monetary Allocations - Public Corporations - Other Transfers Public Corporations</v>
          </cell>
          <cell r="R3105">
            <v>0</v>
          </cell>
          <cell r="V3105" t="str">
            <v>T&amp;S CAP: MONETARY PUBL CORP NON-FIAN</v>
          </cell>
        </row>
        <row r="3106">
          <cell r="Q3106" t="str">
            <v xml:space="preserve">Non-exchange Revenue:  Transfers and Subsidies - Capital:  Monetary Allocations - Public Corporations - Other Transfers Public Corporations:  Air Traffic and Navigation Services Company </v>
          </cell>
          <cell r="R3106" t="str">
            <v>1</v>
          </cell>
          <cell r="S3106" t="str">
            <v>25</v>
          </cell>
          <cell r="T3106" t="str">
            <v>704</v>
          </cell>
          <cell r="U3106" t="str">
            <v>0</v>
          </cell>
          <cell r="V3106" t="str">
            <v>PUB CORP O/TRF: AIR TRAF &amp; NAV SERV COMP</v>
          </cell>
        </row>
        <row r="3107">
          <cell r="Q3107" t="str">
            <v>Non-exchange Revenue:  Transfers and Subsidies - Capital:  Monetary Allocations - Public Corporations - Other Transfers Public Corporations:  Airports Company</v>
          </cell>
          <cell r="R3107" t="str">
            <v>1</v>
          </cell>
          <cell r="S3107" t="str">
            <v>25</v>
          </cell>
          <cell r="T3107" t="str">
            <v>705</v>
          </cell>
          <cell r="U3107" t="str">
            <v>0</v>
          </cell>
          <cell r="V3107" t="str">
            <v>PUB CORP O/TRF: AIRPORTS COMPANY</v>
          </cell>
        </row>
        <row r="3108">
          <cell r="Q3108" t="str">
            <v>Non-exchange Revenue:  Transfers and Subsidies - Capital:  Monetary Allocations - Public Corporations - Other Transfers Public Corporations:  Albany Coast Water Board</v>
          </cell>
          <cell r="R3108" t="str">
            <v>1</v>
          </cell>
          <cell r="S3108" t="str">
            <v>25</v>
          </cell>
          <cell r="T3108" t="str">
            <v>706</v>
          </cell>
          <cell r="U3108" t="str">
            <v>0</v>
          </cell>
          <cell r="V3108" t="str">
            <v>PUB CORP O/TRF: ALBANY COAST WATER BOARD</v>
          </cell>
        </row>
        <row r="3109">
          <cell r="Q3109" t="str">
            <v>Non-exchange Revenue:  Transfers and Subsidies - Capital:  Monetary Allocations - Public Corporations - Other Transfers Public Corporations:  Alexkor Ltd</v>
          </cell>
          <cell r="R3109" t="str">
            <v>1</v>
          </cell>
          <cell r="S3109" t="str">
            <v>25</v>
          </cell>
          <cell r="T3109" t="str">
            <v>707</v>
          </cell>
          <cell r="U3109" t="str">
            <v>0</v>
          </cell>
          <cell r="V3109" t="str">
            <v>PUB CORP O/TRF: ALEXKOR LTD</v>
          </cell>
        </row>
        <row r="3110">
          <cell r="Q3110" t="str">
            <v>Non-exchange Revenue:  Transfers and Subsidies - Capital:  Monetary Allocations - Public Corporations - Other Transfers Public Corporations:  Amatola Water Board</v>
          </cell>
          <cell r="R3110" t="str">
            <v>1</v>
          </cell>
          <cell r="S3110" t="str">
            <v>25</v>
          </cell>
          <cell r="T3110" t="str">
            <v>708</v>
          </cell>
          <cell r="U3110" t="str">
            <v>0</v>
          </cell>
          <cell r="V3110" t="str">
            <v>PUB CORP O/TRF: AMATOLA WATER BOARD</v>
          </cell>
        </row>
        <row r="3111">
          <cell r="Q3111" t="str">
            <v>Non-exchange Revenue:  Transfers and Subsidies - Capital:  Monetary Allocations - Public Corporations - Other Transfers Public Corporations:  Armaments Corporation of South Africa</v>
          </cell>
          <cell r="R3111" t="str">
            <v>1</v>
          </cell>
          <cell r="S3111" t="str">
            <v>25</v>
          </cell>
          <cell r="T3111" t="str">
            <v>709</v>
          </cell>
          <cell r="U3111" t="str">
            <v>0</v>
          </cell>
          <cell r="V3111" t="str">
            <v>PUB CORP O/TRF: ARMAMENTS CORPORATION SA</v>
          </cell>
        </row>
        <row r="3112">
          <cell r="Q3112" t="str">
            <v>Non-exchange Revenue:  Transfers and Subsidies - Capital:  Monetary Allocations - Public Corporations - Other Transfers Public Corporations:  Aventura</v>
          </cell>
          <cell r="R3112" t="str">
            <v>1</v>
          </cell>
          <cell r="S3112" t="str">
            <v>25</v>
          </cell>
          <cell r="T3112" t="str">
            <v>710</v>
          </cell>
          <cell r="U3112" t="str">
            <v>0</v>
          </cell>
          <cell r="V3112" t="str">
            <v>PUB CORP O/TRF: AVENTURA</v>
          </cell>
        </row>
        <row r="3113">
          <cell r="Q3113" t="str">
            <v>Non-exchange Revenue:  Transfers and Subsidies - Capital:  Monetary Allocations - Public Corporations - Other Transfers Public Corporations:  Bala Farms (Pty) Ltd</v>
          </cell>
          <cell r="R3113" t="str">
            <v>1</v>
          </cell>
          <cell r="S3113" t="str">
            <v>25</v>
          </cell>
          <cell r="T3113" t="str">
            <v>711</v>
          </cell>
          <cell r="U3113" t="str">
            <v>0</v>
          </cell>
          <cell r="V3113" t="str">
            <v>PUB CORP O/TRF: BALA FARMS (PTY) LTD</v>
          </cell>
        </row>
        <row r="3114">
          <cell r="Q3114" t="str">
            <v>Non-exchange Revenue:  Transfers and Subsidies - Capital:  Monetary Allocations - Public Corporations - Other Transfers Public Corporations:  Bloem Water</v>
          </cell>
          <cell r="R3114" t="str">
            <v>1</v>
          </cell>
          <cell r="S3114" t="str">
            <v>25</v>
          </cell>
          <cell r="T3114" t="str">
            <v>712</v>
          </cell>
          <cell r="U3114" t="str">
            <v>0</v>
          </cell>
          <cell r="V3114" t="str">
            <v>PUB CORP O/TRF: BLOEM WATER</v>
          </cell>
        </row>
        <row r="3115">
          <cell r="Q3115" t="str">
            <v>Non-exchange Revenue:  Transfers and Subsidies - Capital:  Monetary Allocations - Public Corporations - Other Transfers Public Corporations:  Botshelo Water</v>
          </cell>
          <cell r="R3115" t="str">
            <v>1</v>
          </cell>
          <cell r="S3115" t="str">
            <v>25</v>
          </cell>
          <cell r="T3115" t="str">
            <v>713</v>
          </cell>
          <cell r="U3115" t="str">
            <v>0</v>
          </cell>
          <cell r="V3115" t="str">
            <v>PUB CORP O/TRF: BOTSHELO WATER</v>
          </cell>
        </row>
        <row r="3116">
          <cell r="Q3116" t="str">
            <v>Non-exchange Revenue:  Transfers and Subsidies - Capital:  Monetary Allocations - Public Corporations - Other Transfers Public Corporations:  Bushbuckridge Water Board</v>
          </cell>
          <cell r="R3116" t="str">
            <v>1</v>
          </cell>
          <cell r="S3116" t="str">
            <v>25</v>
          </cell>
          <cell r="T3116" t="str">
            <v>714</v>
          </cell>
          <cell r="U3116" t="str">
            <v>0</v>
          </cell>
          <cell r="V3116" t="str">
            <v>PUB CORP O/TRF: BUSHBUCKRIDGE WATER BRD</v>
          </cell>
        </row>
        <row r="3117">
          <cell r="Q3117" t="str">
            <v>Non-exchange Revenue:  Transfers and Subsidies - Capital:  Monetary Allocations - Public Corporations - Other Transfers Public Corporations:  Casidra (Pty) Ltd</v>
          </cell>
          <cell r="R3117" t="str">
            <v>1</v>
          </cell>
          <cell r="S3117" t="str">
            <v>25</v>
          </cell>
          <cell r="T3117" t="str">
            <v>715</v>
          </cell>
          <cell r="U3117" t="str">
            <v>0</v>
          </cell>
          <cell r="V3117" t="str">
            <v>PUB CORP O/TRF: CASIDRA (PTY) LTD</v>
          </cell>
        </row>
        <row r="3118">
          <cell r="Q3118" t="str">
            <v>Non-exchange Revenue:  Transfers and Subsidies - Capital:  Monetary Allocations - Public Corporations - Other Transfers Public Corporations:  Central Energy Fund (Pty) Ltd (CEF)</v>
          </cell>
          <cell r="R3118" t="str">
            <v>1</v>
          </cell>
          <cell r="S3118" t="str">
            <v>25</v>
          </cell>
          <cell r="T3118" t="str">
            <v>716</v>
          </cell>
          <cell r="U3118" t="str">
            <v>0</v>
          </cell>
          <cell r="V3118" t="str">
            <v>PUB CORP O/TRF: CENTRAL ENERGY FUND</v>
          </cell>
        </row>
        <row r="3119">
          <cell r="Q3119" t="str">
            <v>Non-exchange Revenue:  Transfers and Subsidies - Capital:  Monetary Allocations - Public Corporations - Other Transfers Public Corporations:  Coega Development Corporation</v>
          </cell>
          <cell r="R3119" t="str">
            <v>1</v>
          </cell>
          <cell r="S3119" t="str">
            <v>25</v>
          </cell>
          <cell r="T3119" t="str">
            <v>717</v>
          </cell>
          <cell r="U3119" t="str">
            <v>0</v>
          </cell>
          <cell r="V3119" t="str">
            <v>PUB CORP O/TRF: COEGA DEV CORPORATION</v>
          </cell>
        </row>
        <row r="3120">
          <cell r="Q3120" t="str">
            <v>Non-exchange Revenue:  Transfers and Subsidies - Capital:  Monetary Allocations - Public Corporations - Other Transfers Public Corporations:  Council for Mineral Technology (MINTEK)</v>
          </cell>
          <cell r="R3120" t="str">
            <v>1</v>
          </cell>
          <cell r="S3120" t="str">
            <v>25</v>
          </cell>
          <cell r="T3120" t="str">
            <v>718</v>
          </cell>
          <cell r="U3120" t="str">
            <v>0</v>
          </cell>
          <cell r="V3120" t="str">
            <v>PUB CORP O/TRF: COUNCIL MINERAL TECHN</v>
          </cell>
        </row>
        <row r="3121">
          <cell r="Q3121" t="str">
            <v>Non-exchange Revenue:  Transfers and Subsidies - Capital:  Monetary Allocations - Public Corporations - Other Transfers Public Corporations:  Council Science and Industrial Research (CSIR)</v>
          </cell>
          <cell r="R3121" t="str">
            <v>1</v>
          </cell>
          <cell r="S3121" t="str">
            <v>25</v>
          </cell>
          <cell r="T3121" t="str">
            <v>719</v>
          </cell>
          <cell r="U3121" t="str">
            <v>0</v>
          </cell>
          <cell r="V3121" t="str">
            <v>PUB CORP O/TRF: COUNCIL SCI &amp; INDUST RES</v>
          </cell>
        </row>
        <row r="3122">
          <cell r="Q3122" t="str">
            <v>Non-exchange Revenue:  Transfers and Subsidies - Capital:  Monetary Allocations - Public Corporations - Other Transfers Public Corporations:  Cowslip Investments (Pty) Ltd</v>
          </cell>
          <cell r="R3122" t="str">
            <v>1</v>
          </cell>
          <cell r="S3122" t="str">
            <v>25</v>
          </cell>
          <cell r="T3122" t="str">
            <v>720</v>
          </cell>
          <cell r="U3122" t="str">
            <v>0</v>
          </cell>
          <cell r="V3122" t="str">
            <v>PUB CORP O/TRF: COWSLIP INVESTMENTS</v>
          </cell>
        </row>
        <row r="3123">
          <cell r="Q3123" t="str">
            <v>Non-exchange Revenue:  Transfers and Subsidies - Capital:  Monetary Allocations - Public Corporations - Other Transfers Public Corporations:  Development Bank of South Africa</v>
          </cell>
          <cell r="R3123" t="str">
            <v>1</v>
          </cell>
          <cell r="S3123" t="str">
            <v>25</v>
          </cell>
          <cell r="T3123" t="str">
            <v>721</v>
          </cell>
          <cell r="U3123" t="str">
            <v>0</v>
          </cell>
          <cell r="V3123" t="str">
            <v>PUB CORP O/TRF: DEVELOPMENT BANK OF SA</v>
          </cell>
        </row>
        <row r="3124">
          <cell r="Q3124" t="str">
            <v>Non-exchange Revenue:  Transfers and Subsidies - Capital:  Monetary Allocations - Public Corporations - Other Transfers Public Corporations:  Denel</v>
          </cell>
          <cell r="R3124" t="str">
            <v>1</v>
          </cell>
          <cell r="S3124" t="str">
            <v>25</v>
          </cell>
          <cell r="T3124" t="str">
            <v>722</v>
          </cell>
          <cell r="U3124" t="str">
            <v>0</v>
          </cell>
          <cell r="V3124" t="str">
            <v>PUB CORP O/TRF: DENEL</v>
          </cell>
        </row>
        <row r="3125">
          <cell r="Q3125" t="str">
            <v>Non-exchange Revenue:  Transfers and Subsidies - Capital:  Monetary Allocations - Public Corporations - Other Transfers Public Corporations:  Development Corporation Eastern Cape</v>
          </cell>
          <cell r="R3125" t="str">
            <v>1</v>
          </cell>
          <cell r="S3125" t="str">
            <v>25</v>
          </cell>
          <cell r="T3125" t="str">
            <v>723</v>
          </cell>
          <cell r="U3125" t="str">
            <v>0</v>
          </cell>
          <cell r="V3125" t="str">
            <v>PUB CORP O/TRF: DEV CORPOR EASTERN CAPE</v>
          </cell>
        </row>
        <row r="3126">
          <cell r="Q3126" t="str">
            <v>Non-exchange Revenue:  Transfers and Subsidies - Capital:  Monetary Allocations - Public Corporations - Other Transfers Public Corporations:  East London Industrial Development Zone Corporation</v>
          </cell>
          <cell r="R3126" t="str">
            <v>1</v>
          </cell>
          <cell r="S3126" t="str">
            <v>25</v>
          </cell>
          <cell r="T3126" t="str">
            <v>724</v>
          </cell>
          <cell r="U3126" t="str">
            <v>0</v>
          </cell>
          <cell r="V3126" t="str">
            <v>PUB CORP O/TRF:  EL IND DEV ZONE CORP</v>
          </cell>
        </row>
        <row r="3127">
          <cell r="Q3127" t="str">
            <v>Non-exchange Revenue:  Transfers and Subsidies - Capital:  Monetary Allocations - Public Corporations - Other Transfers Public Corporations:  ESKOM</v>
          </cell>
          <cell r="R3127" t="str">
            <v>1</v>
          </cell>
          <cell r="S3127" t="str">
            <v>25</v>
          </cell>
          <cell r="T3127" t="str">
            <v>725</v>
          </cell>
          <cell r="U3127" t="str">
            <v>0</v>
          </cell>
          <cell r="V3127" t="str">
            <v>PUB CORP O/TRF: ESKOM</v>
          </cell>
        </row>
        <row r="3128">
          <cell r="Q3128" t="str">
            <v>Non-exchange Revenue:  Transfers and Subsidies - Capital:  Monetary Allocations - Public Corporations - Other Transfers Public Corporations:  Export Credit Insurance Corporation of South Africa</v>
          </cell>
          <cell r="R3128" t="str">
            <v>1</v>
          </cell>
          <cell r="S3128" t="str">
            <v>25</v>
          </cell>
          <cell r="T3128" t="str">
            <v>726</v>
          </cell>
          <cell r="U3128" t="str">
            <v>0</v>
          </cell>
          <cell r="V3128" t="str">
            <v>PUB CORP O/TRF: EXPORT CDT INSUR CORP SA</v>
          </cell>
        </row>
        <row r="3129">
          <cell r="Q3129" t="str">
            <v>Non-exchange Revenue:  Transfers and Subsidies - Capital:  Monetary Allocations - Public Corporations - Other Transfers Public Corporations:  Free State Development Corporation</v>
          </cell>
          <cell r="R3129" t="str">
            <v>1</v>
          </cell>
          <cell r="S3129" t="str">
            <v>25</v>
          </cell>
          <cell r="T3129" t="str">
            <v>727</v>
          </cell>
          <cell r="U3129" t="str">
            <v>0</v>
          </cell>
          <cell r="V3129" t="str">
            <v>PUB CORP O/TRF: FREE STATE DEV CORPOR</v>
          </cell>
        </row>
        <row r="3130">
          <cell r="Q3130" t="str">
            <v>Non-exchange Revenue:  Transfers and Subsidies - Capital:  Monetary Allocations - Public Corporations - Other Transfers Public Corporations:  Forest Sector Charter Council</v>
          </cell>
          <cell r="R3130" t="str">
            <v>1</v>
          </cell>
          <cell r="S3130" t="str">
            <v>25</v>
          </cell>
          <cell r="T3130" t="str">
            <v>728</v>
          </cell>
          <cell r="U3130" t="str">
            <v>0</v>
          </cell>
          <cell r="V3130" t="str">
            <v>PUB CORP O/TRF: FOREST SEC CHARTER COUN</v>
          </cell>
        </row>
        <row r="3131">
          <cell r="Q3131" t="str">
            <v>Non-exchange Revenue:  Transfers and Subsidies - Capital:  Monetary Allocations - Public Corporations - Other Transfers Public Corporations:  Fund for Research into Industrial Development, Growth and Equity (FRIDGE)</v>
          </cell>
          <cell r="R3131" t="str">
            <v>1</v>
          </cell>
          <cell r="S3131" t="str">
            <v>25</v>
          </cell>
          <cell r="T3131" t="str">
            <v>729</v>
          </cell>
          <cell r="U3131" t="str">
            <v>0</v>
          </cell>
          <cell r="V3131" t="str">
            <v>PUB CORP O/TRF:  REC IND DEV GWTH &amp; EQUI</v>
          </cell>
        </row>
        <row r="3132">
          <cell r="Q3132" t="str">
            <v>Non-exchange Revenue:  Transfers and Subsidies - Capital:  Monetary Allocations - Public Corporations - Other Transfers Public Corporations:  Gateway Airport Authority Ltd</v>
          </cell>
          <cell r="R3132" t="str">
            <v>1</v>
          </cell>
          <cell r="S3132" t="str">
            <v>25</v>
          </cell>
          <cell r="T3132" t="str">
            <v>730</v>
          </cell>
          <cell r="U3132" t="str">
            <v>0</v>
          </cell>
          <cell r="V3132" t="str">
            <v>PUB CORP O/TRF: GATEWAY AIRPORT AUTH LTD</v>
          </cell>
        </row>
        <row r="3133">
          <cell r="Q3133" t="str">
            <v>Non-exchange Revenue:  Transfers and Subsidies - Capital:  Monetary Allocations - Public Corporations - Other Transfers Public Corporations:  Ikangala Water</v>
          </cell>
          <cell r="R3133" t="str">
            <v>1</v>
          </cell>
          <cell r="S3133" t="str">
            <v>25</v>
          </cell>
          <cell r="T3133" t="str">
            <v>731</v>
          </cell>
          <cell r="U3133" t="str">
            <v>0</v>
          </cell>
          <cell r="V3133" t="str">
            <v>PUB CORP O/TRF: IKANGALA WATER</v>
          </cell>
        </row>
        <row r="3134">
          <cell r="Q3134" t="str">
            <v>Non-exchange Revenue:  Transfers and Subsidies - Capital:  Monetary Allocations - Public Corporations - Other Transfers Public Corporations:  Inala Farms (Pty) Ltd</v>
          </cell>
          <cell r="R3134" t="str">
            <v>1</v>
          </cell>
          <cell r="S3134" t="str">
            <v>25</v>
          </cell>
          <cell r="T3134" t="str">
            <v>732</v>
          </cell>
          <cell r="U3134" t="str">
            <v>0</v>
          </cell>
          <cell r="V3134" t="str">
            <v>PUB CORP O/TRF: INALA FARMS (PTY) LTD</v>
          </cell>
        </row>
        <row r="3135">
          <cell r="Q3135" t="str">
            <v>Non-exchange Revenue:  Transfers and Subsidies - Capital:  Monetary Allocations - Public Corporations - Other Transfers Public Corporations:  Independent  Development Trust</v>
          </cell>
          <cell r="R3135" t="str">
            <v>1</v>
          </cell>
          <cell r="S3135" t="str">
            <v>25</v>
          </cell>
          <cell r="T3135" t="str">
            <v>733</v>
          </cell>
          <cell r="U3135" t="str">
            <v>0</v>
          </cell>
          <cell r="V3135" t="str">
            <v>PUB CORP O/TRF: INDEPENDENT  DEVEL TRUST</v>
          </cell>
        </row>
        <row r="3136">
          <cell r="Q3136" t="str">
            <v>Non-exchange Revenue:  Transfers and Subsidies - Capital:  Monetary Allocations - Public Corporations - Other Transfers Public Corporations:  Industrial Development Corporation of South Africa Ltd</v>
          </cell>
          <cell r="R3136" t="str">
            <v>1</v>
          </cell>
          <cell r="S3136" t="str">
            <v>25</v>
          </cell>
          <cell r="T3136" t="str">
            <v>734</v>
          </cell>
          <cell r="U3136" t="str">
            <v>0</v>
          </cell>
          <cell r="V3136" t="str">
            <v>PUB CORP O/TRF: INDUS DEV  CORP OF SA</v>
          </cell>
        </row>
        <row r="3137">
          <cell r="Q3137" t="str">
            <v>Non-exchange Revenue:  Transfers and Subsidies - Capital:  Monetary Allocations - Public Corporations - Other Transfers Public Corporations:  Broadband Infraco</v>
          </cell>
          <cell r="R3137" t="str">
            <v>1</v>
          </cell>
          <cell r="S3137" t="str">
            <v>25</v>
          </cell>
          <cell r="T3137" t="str">
            <v>735</v>
          </cell>
          <cell r="U3137" t="str">
            <v>0</v>
          </cell>
          <cell r="V3137" t="str">
            <v>PUB CORP O/TRF: BROADBAND INFRACO</v>
          </cell>
        </row>
        <row r="3138">
          <cell r="Q3138" t="str">
            <v>Non-exchange Revenue:  Transfers and Subsidies - Capital:  Monetary Allocations - Public Corporations - Other Transfers Public Corporations:  ITHALA  Development Finance Corporation</v>
          </cell>
          <cell r="R3138" t="str">
            <v>1</v>
          </cell>
          <cell r="S3138" t="str">
            <v>25</v>
          </cell>
          <cell r="T3138" t="str">
            <v>736</v>
          </cell>
          <cell r="U3138" t="str">
            <v>0</v>
          </cell>
          <cell r="V3138" t="str">
            <v>PUB CORP O/TRF:  ITHALA  DEV FINAN CORP</v>
          </cell>
        </row>
        <row r="3139">
          <cell r="Q3139" t="str">
            <v>Non-exchange Revenue:  Transfers and Subsidies - Capital:  Monetary Allocations - Public Corporations - Other Transfers Public Corporations:  Kalahari-East Water Board</v>
          </cell>
          <cell r="R3139" t="str">
            <v>1</v>
          </cell>
          <cell r="S3139" t="str">
            <v>25</v>
          </cell>
          <cell r="T3139" t="str">
            <v>737</v>
          </cell>
          <cell r="U3139" t="str">
            <v>0</v>
          </cell>
          <cell r="V3139" t="str">
            <v>PUB CORP O/TRF: KALAHARI-EAST WATER BRD</v>
          </cell>
        </row>
        <row r="3140">
          <cell r="Q3140" t="str">
            <v>Non-exchange Revenue:  Transfers and Subsidies - Capital:  Monetary Allocations - Public Corporations - Other Transfers Public Corporations:  Kalahari-West Water Board</v>
          </cell>
          <cell r="R3140" t="str">
            <v>1</v>
          </cell>
          <cell r="S3140" t="str">
            <v>25</v>
          </cell>
          <cell r="T3140" t="str">
            <v>738</v>
          </cell>
          <cell r="U3140" t="str">
            <v>0</v>
          </cell>
          <cell r="V3140" t="str">
            <v>PUB CORP O/TRF: KALAHARI-WEST WATER BRD</v>
          </cell>
        </row>
        <row r="3141">
          <cell r="Q3141" t="str">
            <v>Non-exchange Revenue:  Transfers and Subsidies - Capital:  Monetary Allocations - Public Corporations - Other Transfers Public Corporations:  Khula Enterprises</v>
          </cell>
          <cell r="R3141" t="str">
            <v>1</v>
          </cell>
          <cell r="S3141" t="str">
            <v>25</v>
          </cell>
          <cell r="T3141" t="str">
            <v>739</v>
          </cell>
          <cell r="U3141" t="str">
            <v>0</v>
          </cell>
          <cell r="V3141" t="str">
            <v>PUB CORP O/TRF: KHULA ENTERPRISES</v>
          </cell>
        </row>
        <row r="3142">
          <cell r="Q3142" t="str">
            <v>Non-exchange Revenue:  Transfers and Subsidies - Capital:  Monetary Allocations - Public Corporations - Other Transfers Public Corporations:  Land and Agricultural Bank of South Africa</v>
          </cell>
          <cell r="R3142" t="str">
            <v>1</v>
          </cell>
          <cell r="S3142" t="str">
            <v>25</v>
          </cell>
          <cell r="T3142" t="str">
            <v>740</v>
          </cell>
          <cell r="U3142" t="str">
            <v>0</v>
          </cell>
          <cell r="V3142" t="str">
            <v>PUB CORP O/TRF: LAND &amp; AGRIC BANK SA</v>
          </cell>
        </row>
        <row r="3143">
          <cell r="Q3143" t="str">
            <v>Non-exchange Revenue:  Transfers and Subsidies - Capital:  Monetary Allocations - Public Corporations - Other Transfers Public Corporations:  Lepelle Northern Water</v>
          </cell>
          <cell r="R3143" t="str">
            <v>1</v>
          </cell>
          <cell r="S3143" t="str">
            <v>25</v>
          </cell>
          <cell r="T3143" t="str">
            <v>741</v>
          </cell>
          <cell r="U3143" t="str">
            <v>0</v>
          </cell>
          <cell r="V3143" t="str">
            <v>PUB CORP O/TRF: LEPELLE NORTHERN WATER</v>
          </cell>
        </row>
        <row r="3144">
          <cell r="Q3144" t="str">
            <v>Non-exchange Revenue:  Transfers and Subsidies - Capital:  Monetary Allocations - Public Corporations - Other Transfers Public Corporations:  Magalies Water</v>
          </cell>
          <cell r="R3144" t="str">
            <v>1</v>
          </cell>
          <cell r="S3144" t="str">
            <v>25</v>
          </cell>
          <cell r="T3144" t="str">
            <v>742</v>
          </cell>
          <cell r="U3144" t="str">
            <v>0</v>
          </cell>
          <cell r="V3144" t="str">
            <v>PUB CORP O/TRF: MAGALIES WATER</v>
          </cell>
        </row>
        <row r="3145">
          <cell r="Q3145" t="str">
            <v>Non-exchange Revenue:  Transfers and Subsidies - Capital:  Monetary Allocations - Public Corporations - Other Transfers Public Corporations:  Mafikeng Industrial Development Zone (Pty)Ltd</v>
          </cell>
          <cell r="R3145" t="str">
            <v>1</v>
          </cell>
          <cell r="S3145" t="str">
            <v>25</v>
          </cell>
          <cell r="T3145" t="str">
            <v>743</v>
          </cell>
          <cell r="U3145" t="str">
            <v>0</v>
          </cell>
          <cell r="V3145" t="str">
            <v>PUB CORP O/TRF: MAHIKENG INDUST DEV ZONE</v>
          </cell>
        </row>
        <row r="3146">
          <cell r="Q3146" t="str">
            <v>Non-exchange Revenue:  Transfers and Subsidies - Capital:  Monetary Allocations - Public Corporations - Other Transfers Public Corporations:  Mayibuye Transport Corporation</v>
          </cell>
          <cell r="R3146" t="str">
            <v>1</v>
          </cell>
          <cell r="S3146" t="str">
            <v>25</v>
          </cell>
          <cell r="T3146" t="str">
            <v>744</v>
          </cell>
          <cell r="U3146" t="str">
            <v>0</v>
          </cell>
          <cell r="V3146" t="str">
            <v>PUB CORP O/TRF: MAYIBUYE TRANSPORT CORP</v>
          </cell>
        </row>
        <row r="3147">
          <cell r="Q3147" t="str">
            <v>Non-exchange Revenue:  Transfers and Subsidies - Capital:  Monetary Allocations - Public Corporations - Other Transfers Public Corporations:  Mhlathuze Water</v>
          </cell>
          <cell r="R3147" t="str">
            <v>1</v>
          </cell>
          <cell r="S3147" t="str">
            <v>25</v>
          </cell>
          <cell r="T3147" t="str">
            <v>745</v>
          </cell>
          <cell r="U3147" t="str">
            <v>0</v>
          </cell>
          <cell r="V3147" t="str">
            <v>PUB CORP O/TRF: MHLATHUZE WATER</v>
          </cell>
        </row>
        <row r="3148">
          <cell r="Q3148" t="str">
            <v>Non-exchange Revenue:  Transfers and Subsidies - Capital:  Monetary Allocations - Public Corporations - Other Transfers Public Corporations:  Mjindi Farming (Pty) Ltd</v>
          </cell>
          <cell r="R3148" t="str">
            <v>1</v>
          </cell>
          <cell r="S3148" t="str">
            <v>25</v>
          </cell>
          <cell r="T3148" t="str">
            <v>746</v>
          </cell>
          <cell r="U3148" t="str">
            <v>0</v>
          </cell>
          <cell r="V3148" t="str">
            <v>PUB CORP O/TRF: MJINDI FARMING (PTY) LTD</v>
          </cell>
        </row>
        <row r="3149">
          <cell r="Q3149" t="str">
            <v>Non-exchange Revenue:  Transfers and Subsidies - Capital:  Monetary Allocations - Public Corporations - Other Transfers Public Corporations:  Mpendle Ntambanana Agri Company</v>
          </cell>
          <cell r="R3149" t="str">
            <v>1</v>
          </cell>
          <cell r="S3149" t="str">
            <v>25</v>
          </cell>
          <cell r="T3149" t="str">
            <v>747</v>
          </cell>
          <cell r="U3149" t="str">
            <v>0</v>
          </cell>
          <cell r="V3149" t="str">
            <v>PUB CORP O/TRF: MPENDLE NTAMBANANA AGRI</v>
          </cell>
        </row>
        <row r="3150">
          <cell r="Q3150" t="str">
            <v>Non-exchange Revenue:  Transfers and Subsidies - Capital:  Monetary Allocations - Public Corporations - Other Transfers Public Corporations:  Mpumalanga Agricultural Development Corporation</v>
          </cell>
          <cell r="R3150" t="str">
            <v>1</v>
          </cell>
          <cell r="S3150" t="str">
            <v>25</v>
          </cell>
          <cell r="T3150" t="str">
            <v>748</v>
          </cell>
          <cell r="U3150" t="str">
            <v>0</v>
          </cell>
          <cell r="V3150" t="str">
            <v>PUB CORP O/TRF: MPUMALANGA AGRI DEV CORP</v>
          </cell>
        </row>
        <row r="3151">
          <cell r="Q3151" t="str">
            <v>Non-exchange Revenue:  Transfers and Subsidies - Capital:  Monetary Allocations - Public Corporations - Other Transfers Public Corporations:  Mpumalanga Economic Growth Agency</v>
          </cell>
          <cell r="R3151" t="str">
            <v>1</v>
          </cell>
          <cell r="S3151" t="str">
            <v>25</v>
          </cell>
          <cell r="T3151" t="str">
            <v>749</v>
          </cell>
          <cell r="U3151" t="str">
            <v>0</v>
          </cell>
          <cell r="V3151" t="str">
            <v>PUB CORP O/TRF: MPUMA ECON GROWTH AGEN</v>
          </cell>
        </row>
        <row r="3152">
          <cell r="Q3152" t="str">
            <v>Non-exchange Revenue:  Transfers and Subsidies - Capital:  Monetary Allocations - Public Corporations - Other Transfers Public Corporations:  Mpumalanga Housing Finance Company</v>
          </cell>
          <cell r="R3152" t="str">
            <v>1</v>
          </cell>
          <cell r="S3152" t="str">
            <v>25</v>
          </cell>
          <cell r="T3152" t="str">
            <v>750</v>
          </cell>
          <cell r="U3152" t="str">
            <v>0</v>
          </cell>
          <cell r="V3152" t="str">
            <v>PUB CORP O/TRF: MPUMA HOUSING FIN COMP</v>
          </cell>
        </row>
        <row r="3153">
          <cell r="Q3153" t="str">
            <v>Non-exchange Revenue:  Transfers and Subsidies - Capital:  Monetary Allocations - Public Corporations - Other Transfers Public Corporations:  Namaqua Water Board</v>
          </cell>
          <cell r="R3153" t="str">
            <v>1</v>
          </cell>
          <cell r="S3153" t="str">
            <v>25</v>
          </cell>
          <cell r="T3153" t="str">
            <v>751</v>
          </cell>
          <cell r="U3153" t="str">
            <v>0</v>
          </cell>
          <cell r="V3153" t="str">
            <v>PUB CORP O/TRF: NAMAQUA WATER BOARD</v>
          </cell>
        </row>
        <row r="3154">
          <cell r="Q3154" t="str">
            <v>Non-exchange Revenue:  Transfers and Subsidies - Capital:  Monetary Allocations - Public Corporations - Other Transfers Public Corporations:  NCERA Farms (Pty) Ltd</v>
          </cell>
          <cell r="R3154" t="str">
            <v>1</v>
          </cell>
          <cell r="S3154" t="str">
            <v>25</v>
          </cell>
          <cell r="T3154" t="str">
            <v>752</v>
          </cell>
          <cell r="U3154" t="str">
            <v>0</v>
          </cell>
          <cell r="V3154" t="str">
            <v>PUB CORP O/TRF: NCERA FARMS (PTY) LTD</v>
          </cell>
        </row>
        <row r="3155">
          <cell r="Q3155" t="str">
            <v>Non-exchange Revenue:  Transfers and Subsidies - Capital:  Monetary Allocations - Public Corporations - Other Transfers Public Corporations:  Non-Grid Schools (Eskom Tsi)</v>
          </cell>
          <cell r="R3155" t="str">
            <v>1</v>
          </cell>
          <cell r="S3155" t="str">
            <v>25</v>
          </cell>
          <cell r="T3155" t="str">
            <v>753</v>
          </cell>
          <cell r="U3155" t="str">
            <v>0</v>
          </cell>
          <cell r="V3155" t="str">
            <v>PUB CORP O/TRF: NON-GRID SCH (ESKOM TSI)</v>
          </cell>
        </row>
        <row r="3156">
          <cell r="Q3156" t="str">
            <v>Non-exchange Revenue:  Transfers and Subsidies - Capital:  Monetary Allocations - Public Corporations - Other Transfers Public Corporations:  Northern Province Development Corporation</v>
          </cell>
          <cell r="R3156" t="str">
            <v>1</v>
          </cell>
          <cell r="S3156" t="str">
            <v>25</v>
          </cell>
          <cell r="T3156" t="str">
            <v>754</v>
          </cell>
          <cell r="U3156" t="str">
            <v>0</v>
          </cell>
          <cell r="V3156" t="str">
            <v>PUB CORP O/TRF: NORTHERN PROV DEV CORP</v>
          </cell>
        </row>
        <row r="3157">
          <cell r="Q3157" t="str">
            <v>Non-exchange Revenue:  Transfers and Subsidies - Capital:  Monetary Allocations - Public Corporations - Other Transfers Public Corporations:  Ntsika Enterprises</v>
          </cell>
          <cell r="R3157" t="str">
            <v>1</v>
          </cell>
          <cell r="S3157" t="str">
            <v>25</v>
          </cell>
          <cell r="T3157" t="str">
            <v>755</v>
          </cell>
          <cell r="U3157" t="str">
            <v>0</v>
          </cell>
          <cell r="V3157" t="str">
            <v>PUB CORP O/TRF: NTSIKA ENTERPRISES</v>
          </cell>
        </row>
        <row r="3158">
          <cell r="Q3158" t="str">
            <v>Non-exchange Revenue:  Transfers and Subsidies - Capital:  Monetary Allocations - Public Corporations - Other Transfers Public Corporations:  North West Development Corporation</v>
          </cell>
          <cell r="R3158" t="str">
            <v>1</v>
          </cell>
          <cell r="S3158" t="str">
            <v>25</v>
          </cell>
          <cell r="T3158" t="str">
            <v>756</v>
          </cell>
          <cell r="U3158" t="str">
            <v>0</v>
          </cell>
          <cell r="V3158" t="str">
            <v>PUB CORP O/TRF: NORTH WEST DEV CORP</v>
          </cell>
        </row>
        <row r="3159">
          <cell r="Q3159" t="str">
            <v>Non-exchange Revenue:  Transfers and Subsidies - Capital:  Monetary Allocations - Public Corporations - Other Transfers Public Corporations:  North West Water Supply Authority Board</v>
          </cell>
          <cell r="R3159" t="str">
            <v>1</v>
          </cell>
          <cell r="S3159" t="str">
            <v>25</v>
          </cell>
          <cell r="T3159" t="str">
            <v>757</v>
          </cell>
          <cell r="U3159" t="str">
            <v>0</v>
          </cell>
          <cell r="V3159" t="str">
            <v>PUB CORP O/TRF: NW WATER SUPPLY AUTH BRD</v>
          </cell>
        </row>
        <row r="3160">
          <cell r="Q3160" t="str">
            <v>Non-exchange Revenue:  Transfers and Subsidies - Capital:  Monetary Allocations - Public Corporations - Other Transfers Public Corporations:  Onderstepoort Biological Products</v>
          </cell>
          <cell r="R3160" t="str">
            <v>1</v>
          </cell>
          <cell r="S3160" t="str">
            <v>25</v>
          </cell>
          <cell r="T3160" t="str">
            <v>758</v>
          </cell>
          <cell r="U3160" t="str">
            <v>0</v>
          </cell>
          <cell r="V3160" t="str">
            <v>PUB CORP O/TRF: ONDERSTEPOORT BIOL PROD</v>
          </cell>
        </row>
        <row r="3161">
          <cell r="Q3161" t="str">
            <v>Non-exchange Revenue:  Transfers and Subsidies - Capital:  Monetary Allocations - Public Corporations - Other Transfers Public Corporations:  Overberg Water</v>
          </cell>
          <cell r="R3161" t="str">
            <v>1</v>
          </cell>
          <cell r="S3161" t="str">
            <v>25</v>
          </cell>
          <cell r="T3161" t="str">
            <v>759</v>
          </cell>
          <cell r="U3161" t="str">
            <v>0</v>
          </cell>
          <cell r="V3161" t="str">
            <v>PUB CORP O/TRF: OVERBERG WATER</v>
          </cell>
        </row>
        <row r="3162">
          <cell r="Q3162" t="str">
            <v>Non-exchange Revenue:  Transfers and Subsidies - Capital:  Monetary Allocations - Public Corporations - Other Transfers Public Corporations:  Passenger Rail Agency of South Africa</v>
          </cell>
          <cell r="R3162" t="str">
            <v>1</v>
          </cell>
          <cell r="S3162" t="str">
            <v>25</v>
          </cell>
          <cell r="T3162" t="str">
            <v>760</v>
          </cell>
          <cell r="U3162" t="str">
            <v>0</v>
          </cell>
          <cell r="V3162" t="str">
            <v>PUB CORP O/TRF: PASSENGER RAIL AGENCY SA</v>
          </cell>
        </row>
        <row r="3163">
          <cell r="Q3163" t="str">
            <v>Non-exchange Revenue:  Transfers and Subsidies - Capital:  Monetary Allocations - Public Corporations - Other Transfers Public Corporations:  Pebble Bed Modular Reactor (PBMR)</v>
          </cell>
          <cell r="R3163" t="str">
            <v>1</v>
          </cell>
          <cell r="S3163" t="str">
            <v>25</v>
          </cell>
          <cell r="T3163" t="str">
            <v>761</v>
          </cell>
          <cell r="U3163" t="str">
            <v>0</v>
          </cell>
          <cell r="V3163" t="str">
            <v>PUB CORP O/TRF: PEBBLE BED MODUL REACTOR</v>
          </cell>
        </row>
        <row r="3164">
          <cell r="Q3164" t="str">
            <v>Non-exchange Revenue:  Transfers and Subsidies - Capital:  Monetary Allocations - Public Corporations - Other Transfers Public Corporations:  Pelladrift Water Board</v>
          </cell>
          <cell r="R3164" t="str">
            <v>1</v>
          </cell>
          <cell r="S3164" t="str">
            <v>25</v>
          </cell>
          <cell r="T3164" t="str">
            <v>762</v>
          </cell>
          <cell r="U3164" t="str">
            <v>0</v>
          </cell>
          <cell r="V3164" t="str">
            <v>PUB CORP O/TRF: PELLADRIFT WATER BOARD</v>
          </cell>
        </row>
        <row r="3165">
          <cell r="Q3165" t="str">
            <v>Non-exchange Revenue:  Transfers and Subsidies - Capital:  Monetary Allocations - Public Corporations - Other Transfers Public Corporations:  Public Invest Corporation Ltd</v>
          </cell>
          <cell r="R3165" t="str">
            <v>1</v>
          </cell>
          <cell r="S3165" t="str">
            <v>25</v>
          </cell>
          <cell r="T3165" t="str">
            <v>763</v>
          </cell>
          <cell r="U3165" t="str">
            <v>0</v>
          </cell>
          <cell r="V3165" t="str">
            <v>PUB CORP O/TRF: PUBLIC INVEST CORP LTD</v>
          </cell>
        </row>
        <row r="3166">
          <cell r="Q3166" t="str">
            <v>Non-exchange Revenue:  Transfers and Subsidies - Capital:  Monetary Allocations - Public Corporations - Other Transfers Public Corporations:  Rand Water</v>
          </cell>
          <cell r="R3166" t="str">
            <v>1</v>
          </cell>
          <cell r="S3166" t="str">
            <v>25</v>
          </cell>
          <cell r="T3166" t="str">
            <v>764</v>
          </cell>
          <cell r="U3166" t="str">
            <v>0</v>
          </cell>
          <cell r="V3166" t="str">
            <v>PUB CORP O/TRF: RAND WATER</v>
          </cell>
        </row>
        <row r="3167">
          <cell r="Q3167" t="str">
            <v>Non-exchange Revenue:  Transfers and Subsidies - Capital:  Monetary Allocations - Public Corporations - Other Transfers Public Corporations:  South Africa Agricultural Academy</v>
          </cell>
          <cell r="R3167" t="str">
            <v>1</v>
          </cell>
          <cell r="S3167" t="str">
            <v>25</v>
          </cell>
          <cell r="T3167" t="str">
            <v>765</v>
          </cell>
          <cell r="U3167" t="str">
            <v>0</v>
          </cell>
          <cell r="V3167" t="str">
            <v>PUB CORP O/TRF: SA AGRICULTURAL ACADEMY</v>
          </cell>
        </row>
        <row r="3168">
          <cell r="Q3168" t="str">
            <v>Non-exchange Revenue:  Transfers and Subsidies - Capital:  Monetary Allocations - Public Corporations - Other Transfers Public Corporations:  South Africa Broadcasting Corp Ltd</v>
          </cell>
          <cell r="R3168" t="str">
            <v>1</v>
          </cell>
          <cell r="S3168" t="str">
            <v>25</v>
          </cell>
          <cell r="T3168" t="str">
            <v>766</v>
          </cell>
          <cell r="U3168" t="str">
            <v>0</v>
          </cell>
          <cell r="V3168" t="str">
            <v>PUB CORP O/TRF: SA BROADCASTING CORP</v>
          </cell>
        </row>
        <row r="3169">
          <cell r="Q3169" t="str">
            <v>Non-exchange Revenue:  Transfers and Subsidies - Capital:  Monetary Allocations - Public Corporations - Other Transfers Public Corporations:  South Africa Bureau of Standards (SABS)</v>
          </cell>
          <cell r="R3169" t="str">
            <v>1</v>
          </cell>
          <cell r="S3169" t="str">
            <v>25</v>
          </cell>
          <cell r="T3169" t="str">
            <v>767</v>
          </cell>
          <cell r="U3169" t="str">
            <v>0</v>
          </cell>
          <cell r="V3169" t="str">
            <v>PUB CORP O/TRF: SA BUREAU OF STANDARDS</v>
          </cell>
        </row>
        <row r="3170">
          <cell r="Q3170" t="str">
            <v>Non-exchange Revenue:  Transfers and Subsidies - Capital:  Monetary Allocations - Public Corporations - Other Transfers Public Corporations:  South Africa Express (SAX)</v>
          </cell>
          <cell r="R3170" t="str">
            <v>1</v>
          </cell>
          <cell r="S3170" t="str">
            <v>25</v>
          </cell>
          <cell r="T3170" t="str">
            <v>768</v>
          </cell>
          <cell r="U3170" t="str">
            <v>0</v>
          </cell>
          <cell r="V3170" t="str">
            <v>PUB CORP O/TRF: SA EXPRESS</v>
          </cell>
        </row>
        <row r="3171">
          <cell r="Q3171" t="str">
            <v>Non-exchange Revenue:  Transfers and Subsidies - Capital:  Monetary Allocations - Public Corporations - Other Transfers Public Corporations:  South Africa Forestry Company Ltd</v>
          </cell>
          <cell r="R3171" t="str">
            <v>1</v>
          </cell>
          <cell r="S3171" t="str">
            <v>25</v>
          </cell>
          <cell r="T3171" t="str">
            <v>769</v>
          </cell>
          <cell r="U3171" t="str">
            <v>0</v>
          </cell>
          <cell r="V3171" t="str">
            <v>PUB CORP O/TRF: SA FORESTRY COMPANY LTD</v>
          </cell>
        </row>
        <row r="3172">
          <cell r="Q3172" t="str">
            <v>Non-exchange Revenue:  Transfers and Subsidies - Capital:  Monetary Allocations - Public Corporations - Other Transfers Public Corporations:  South Africa Nuclear Energy Corp</v>
          </cell>
          <cell r="R3172" t="str">
            <v>1</v>
          </cell>
          <cell r="S3172" t="str">
            <v>25</v>
          </cell>
          <cell r="T3172" t="str">
            <v>770</v>
          </cell>
          <cell r="U3172" t="str">
            <v>0</v>
          </cell>
          <cell r="V3172" t="str">
            <v>PUB CORP O/TRF: SA NUCLEAR ENERGY CORP</v>
          </cell>
        </row>
        <row r="3173">
          <cell r="Q3173" t="str">
            <v>Non-exchange Revenue:  Transfers and Subsidies - Capital:  Monetary Allocations - Public Corporations - Other Transfers Public Corporations:  South Africa Post Office Ltd</v>
          </cell>
          <cell r="R3173" t="str">
            <v>1</v>
          </cell>
          <cell r="S3173" t="str">
            <v>25</v>
          </cell>
          <cell r="T3173" t="str">
            <v>771</v>
          </cell>
          <cell r="U3173" t="str">
            <v>0</v>
          </cell>
          <cell r="V3173" t="str">
            <v>PUB CORP O/TRF: SA POST OFFICE LTD</v>
          </cell>
        </row>
        <row r="3174">
          <cell r="Q3174" t="str">
            <v>Non-exchange Revenue:  Transfers and Subsidies - Capital:  Monetary Allocations - Public Corporations - Other Transfers Public Corporations:  South Africa Rail Commuter Corporation Ltd</v>
          </cell>
          <cell r="R3174" t="str">
            <v>1</v>
          </cell>
          <cell r="S3174" t="str">
            <v>25</v>
          </cell>
          <cell r="T3174" t="str">
            <v>772</v>
          </cell>
          <cell r="U3174" t="str">
            <v>0</v>
          </cell>
          <cell r="V3174" t="str">
            <v>PUB CORP O/TRF: SA RAIL COMMUTER CORP</v>
          </cell>
        </row>
        <row r="3175">
          <cell r="Q3175" t="str">
            <v>Non-exchange Revenue:  Transfers and Subsidies - Capital:  Monetary Allocations - Public Corporations - Other Transfers Public Corporations:  South Africa Special Risk Ins Ass (SASRIA)</v>
          </cell>
          <cell r="R3175" t="str">
            <v>1</v>
          </cell>
          <cell r="S3175" t="str">
            <v>25</v>
          </cell>
          <cell r="T3175" t="str">
            <v>773</v>
          </cell>
          <cell r="U3175" t="str">
            <v>0</v>
          </cell>
          <cell r="V3175" t="str">
            <v>PUB CORP O/TRF: SA SPECIAL RISK INS ASS</v>
          </cell>
        </row>
        <row r="3176">
          <cell r="Q3176" t="str">
            <v>Non-exchange Revenue:  Transfers and Subsidies - Capital:  Monetary Allocations - Public Corporations - Other Transfers Public Corporations:  South African Airways</v>
          </cell>
          <cell r="R3176" t="str">
            <v>1</v>
          </cell>
          <cell r="S3176" t="str">
            <v>25</v>
          </cell>
          <cell r="T3176" t="str">
            <v>774</v>
          </cell>
          <cell r="U3176" t="str">
            <v>0</v>
          </cell>
          <cell r="V3176" t="str">
            <v>PUB CORP O/TRF: SA AIRWAYS</v>
          </cell>
        </row>
        <row r="3177">
          <cell r="Q3177" t="str">
            <v>Non-exchange Revenue:  Transfers and Subsidies - Capital:  Monetary Allocations - Public Corporations - Other Transfers Public Corporations:  Sedibeng Water</v>
          </cell>
          <cell r="R3177" t="str">
            <v>1</v>
          </cell>
          <cell r="S3177" t="str">
            <v>25</v>
          </cell>
          <cell r="T3177" t="str">
            <v>775</v>
          </cell>
          <cell r="U3177" t="str">
            <v>0</v>
          </cell>
          <cell r="V3177" t="str">
            <v>PUB CORP O/TRF: SEDIBENG WATER</v>
          </cell>
        </row>
        <row r="3178">
          <cell r="Q3178" t="str">
            <v>Non-exchange Revenue:  Transfers and Subsidies - Capital:  Monetary Allocations - Public Corporations - Other Transfers Public Corporations:  Sentech</v>
          </cell>
          <cell r="R3178" t="str">
            <v>1</v>
          </cell>
          <cell r="S3178" t="str">
            <v>25</v>
          </cell>
          <cell r="T3178" t="str">
            <v>776</v>
          </cell>
          <cell r="U3178" t="str">
            <v>0</v>
          </cell>
          <cell r="V3178" t="str">
            <v>PUB CORP O/TRF: SENTECH</v>
          </cell>
        </row>
        <row r="3179">
          <cell r="Q3179" t="str">
            <v>Non-exchange Revenue:  Transfers and Subsidies - Capital:  Monetary Allocations - Public Corporations - Other Transfers Public Corporations:  State Diamond Trader</v>
          </cell>
          <cell r="R3179" t="str">
            <v>1</v>
          </cell>
          <cell r="S3179" t="str">
            <v>25</v>
          </cell>
          <cell r="T3179" t="str">
            <v>777</v>
          </cell>
          <cell r="U3179" t="str">
            <v>0</v>
          </cell>
          <cell r="V3179" t="str">
            <v>PUB CORP O/TRF: STATE DIAMOND TRADER</v>
          </cell>
        </row>
        <row r="3180">
          <cell r="Q3180" t="str">
            <v>Non-exchange Revenue:  Transfers and Subsidies - Capital:  Monetary Allocations - Public Corporations - Other Transfers Public Corporations:  Telkom South Africa Ltd</v>
          </cell>
          <cell r="R3180" t="str">
            <v>1</v>
          </cell>
          <cell r="S3180" t="str">
            <v>25</v>
          </cell>
          <cell r="T3180" t="str">
            <v>778</v>
          </cell>
          <cell r="U3180" t="str">
            <v>0</v>
          </cell>
          <cell r="V3180" t="str">
            <v>PUB CORP O/TRF: TELKOM SOUTH AFRICA LTD</v>
          </cell>
        </row>
        <row r="3181">
          <cell r="Q3181" t="str">
            <v>Non-exchange Revenue:  Transfers and Subsidies - Capital:  Monetary Allocations - Public Corporations - Other Transfers Public Corporations:  Trade Fundi (Pty) Ltd</v>
          </cell>
          <cell r="R3181" t="str">
            <v>1</v>
          </cell>
          <cell r="S3181" t="str">
            <v>25</v>
          </cell>
          <cell r="T3181" t="str">
            <v>779</v>
          </cell>
          <cell r="U3181" t="str">
            <v>0</v>
          </cell>
          <cell r="V3181" t="str">
            <v>PUB CORP O/TRF: TRADE FUNDI (PTY) LTD</v>
          </cell>
        </row>
        <row r="3182">
          <cell r="Q3182" t="str">
            <v>Non-exchange Revenue:  Transfers and Subsidies - Capital:  Monetary Allocations - Public Corporations - Other Transfers Public Corporations:  Trans-Caledon Tunnel Authority (TCTA)</v>
          </cell>
          <cell r="R3182" t="str">
            <v>1</v>
          </cell>
          <cell r="S3182" t="str">
            <v>25</v>
          </cell>
          <cell r="T3182" t="str">
            <v>780</v>
          </cell>
          <cell r="U3182" t="str">
            <v>0</v>
          </cell>
          <cell r="V3182" t="str">
            <v>PUB CORP O/TRF: TRANS-CALEDON TUNNEL AUT</v>
          </cell>
        </row>
        <row r="3183">
          <cell r="Q3183" t="str">
            <v>Non-exchange Revenue:  Transfers and Subsidies - Capital:  Monetary Allocations - Public Corporations - Other Transfers Public Corporations:  Transnet Limited</v>
          </cell>
          <cell r="R3183" t="str">
            <v>1</v>
          </cell>
          <cell r="S3183" t="str">
            <v>25</v>
          </cell>
          <cell r="T3183" t="str">
            <v>781</v>
          </cell>
          <cell r="U3183" t="str">
            <v>0</v>
          </cell>
          <cell r="V3183" t="str">
            <v>PUB CORP O/TRF: TRANSNET LIMITED</v>
          </cell>
        </row>
        <row r="3184">
          <cell r="Q3184" t="str">
            <v>Non-exchange Revenue:  Transfers and Subsidies - Capital:  Monetary Allocations - Public Corporations - Other Transfers Public Corporations:  Umgeni Water</v>
          </cell>
          <cell r="R3184" t="str">
            <v>1</v>
          </cell>
          <cell r="S3184" t="str">
            <v>25</v>
          </cell>
          <cell r="T3184" t="str">
            <v>782</v>
          </cell>
          <cell r="U3184" t="str">
            <v>0</v>
          </cell>
          <cell r="V3184" t="str">
            <v>PUB CORP O/TRF: UMGENI WATER</v>
          </cell>
        </row>
        <row r="3185">
          <cell r="Q3185" t="str">
            <v>Non-exchange Revenue:  Transfers and Subsidies - Capital:  Monetary Allocations - Public Corporations - Other Transfers Public Corporations:  Umsobomvu Youth Fund</v>
          </cell>
          <cell r="R3185" t="str">
            <v>1</v>
          </cell>
          <cell r="S3185" t="str">
            <v>25</v>
          </cell>
          <cell r="T3185" t="str">
            <v>783</v>
          </cell>
          <cell r="U3185" t="str">
            <v>0</v>
          </cell>
          <cell r="V3185" t="str">
            <v>PUB CORP O/TRF: UMSOBOMVU YOUTH FUND</v>
          </cell>
        </row>
        <row r="3186">
          <cell r="Q3186" t="str">
            <v>Non-exchange Revenue:  Transfers and Subsidies - Capital:  Monetary Allocations - Universities and Technicons</v>
          </cell>
          <cell r="R3186">
            <v>0</v>
          </cell>
          <cell r="V3186" t="str">
            <v>T&amp;S CAP: MONETARY HIGHER EDUC INSTI</v>
          </cell>
        </row>
        <row r="3187">
          <cell r="Q3187" t="str">
            <v>Non-exchange Revenue:  Transfers and Subsidies - Capital:  Monetary Allocations - Universities and Technicons:  Cape Peninsula University of Technology</v>
          </cell>
          <cell r="R3187" t="str">
            <v>1</v>
          </cell>
          <cell r="S3187" t="str">
            <v>25</v>
          </cell>
          <cell r="T3187" t="str">
            <v>850</v>
          </cell>
          <cell r="U3187" t="str">
            <v>0</v>
          </cell>
          <cell r="V3187" t="str">
            <v>H/EDU INST: CAPE PENINSULA UNIV OF TECH</v>
          </cell>
        </row>
        <row r="3188">
          <cell r="Q3188" t="str">
            <v>Non-exchange Revenue:  Transfers and Subsidies - Capital:  Monetary Allocations - Universities and Technicons:  Central University of Technology Free state</v>
          </cell>
          <cell r="R3188" t="str">
            <v>1</v>
          </cell>
          <cell r="S3188" t="str">
            <v>25</v>
          </cell>
          <cell r="T3188" t="str">
            <v>851</v>
          </cell>
          <cell r="U3188" t="str">
            <v>0</v>
          </cell>
          <cell r="V3188" t="str">
            <v>H/EDU INST: UNI OF TECHNOLOGY FREE STATE</v>
          </cell>
        </row>
        <row r="3189">
          <cell r="Q3189" t="str">
            <v>Non-exchange Revenue:  Transfers and Subsidies - Capital:  Monetary Allocations - Universities and Technicons:  Durban University of Technology</v>
          </cell>
          <cell r="R3189" t="str">
            <v>1</v>
          </cell>
          <cell r="S3189" t="str">
            <v>25</v>
          </cell>
          <cell r="T3189" t="str">
            <v>852</v>
          </cell>
          <cell r="U3189" t="str">
            <v>0</v>
          </cell>
          <cell r="V3189" t="str">
            <v>H/EDU INST: DURBAN UNIV OF TECH</v>
          </cell>
        </row>
        <row r="3190">
          <cell r="Q3190" t="str">
            <v>Non-exchange Revenue:  Transfers and Subsidies - Capital:  Monetary Allocations - Universities and Technicons:  Mangosuthu University of Technology</v>
          </cell>
          <cell r="R3190" t="str">
            <v>1</v>
          </cell>
          <cell r="S3190" t="str">
            <v>25</v>
          </cell>
          <cell r="T3190" t="str">
            <v>853</v>
          </cell>
          <cell r="U3190" t="str">
            <v>0</v>
          </cell>
          <cell r="V3190" t="str">
            <v>H/EDU INST: MANGOSUTHU UNIV OF TECH</v>
          </cell>
        </row>
        <row r="3191">
          <cell r="Q3191" t="str">
            <v>Non-exchange Revenue:  Transfers and Subsidies - Capital:  Monetary Allocations - Universities and Technicons:  Nelson Mandela Metropolitan University</v>
          </cell>
          <cell r="R3191" t="str">
            <v>1</v>
          </cell>
          <cell r="S3191" t="str">
            <v>25</v>
          </cell>
          <cell r="T3191" t="str">
            <v>854</v>
          </cell>
          <cell r="U3191" t="str">
            <v>0</v>
          </cell>
          <cell r="V3191" t="str">
            <v>H/EDU INST: NELSON MANDELA METROPOL UNIV</v>
          </cell>
        </row>
        <row r="3192">
          <cell r="Q3192" t="str">
            <v>Non-exchange Revenue:  Transfers and Subsidies - Capital:  Monetary Allocations - Universities and Technicons:  North West University</v>
          </cell>
          <cell r="R3192" t="str">
            <v>1</v>
          </cell>
          <cell r="S3192" t="str">
            <v>25</v>
          </cell>
          <cell r="T3192" t="str">
            <v>855</v>
          </cell>
          <cell r="U3192" t="str">
            <v>0</v>
          </cell>
          <cell r="V3192" t="str">
            <v>H/EDU INST: NORTH WEST UNIVERSITY</v>
          </cell>
        </row>
        <row r="3193">
          <cell r="Q3193" t="str">
            <v>Non-exchange Revenue:  Transfers and Subsidies - Capital:  Monetary Allocations - Universities and Technicons:  Rhodes University</v>
          </cell>
          <cell r="R3193" t="str">
            <v>1</v>
          </cell>
          <cell r="S3193" t="str">
            <v>25</v>
          </cell>
          <cell r="T3193" t="str">
            <v>856</v>
          </cell>
          <cell r="U3193" t="str">
            <v>0</v>
          </cell>
          <cell r="V3193" t="str">
            <v>H/EDU INST: RHODES UNIVERSITY</v>
          </cell>
        </row>
        <row r="3194">
          <cell r="Q3194" t="str">
            <v>Non-exchange Revenue:  Transfers and Subsidies - Capital:  Monetary Allocations - Universities and Technicons:  Tshwane University of Technology</v>
          </cell>
          <cell r="R3194" t="str">
            <v>1</v>
          </cell>
          <cell r="S3194" t="str">
            <v>25</v>
          </cell>
          <cell r="T3194" t="str">
            <v>857</v>
          </cell>
          <cell r="U3194" t="str">
            <v>0</v>
          </cell>
          <cell r="V3194" t="str">
            <v>H/EDU INST: TSHWANE UNIVERSITY OF TECH</v>
          </cell>
        </row>
        <row r="3195">
          <cell r="Q3195" t="str">
            <v>Non-exchange Revenue:  Transfers and Subsidies - Capital:  Monetary Allocations - Universities and Technicons:  University of Cape Town</v>
          </cell>
          <cell r="R3195" t="str">
            <v>1</v>
          </cell>
          <cell r="S3195" t="str">
            <v>25</v>
          </cell>
          <cell r="T3195" t="str">
            <v>858</v>
          </cell>
          <cell r="U3195" t="str">
            <v>0</v>
          </cell>
          <cell r="V3195" t="str">
            <v>H/EDU INST: UNIVERSITY OF CAPE TOWN</v>
          </cell>
        </row>
        <row r="3196">
          <cell r="Q3196" t="str">
            <v>Non-exchange Revenue:  Transfers and Subsidies - Capital:  Monetary Allocations - Universities and Technicons:  University of Fort Hare</v>
          </cell>
          <cell r="R3196" t="str">
            <v>1</v>
          </cell>
          <cell r="S3196" t="str">
            <v>25</v>
          </cell>
          <cell r="T3196" t="str">
            <v>859</v>
          </cell>
          <cell r="U3196" t="str">
            <v>0</v>
          </cell>
          <cell r="V3196" t="str">
            <v>H/EDU INST: UNIVERSITY OF FORT HARE</v>
          </cell>
        </row>
        <row r="3197">
          <cell r="Q3197" t="str">
            <v>Non-exchange Revenue:  Transfers and Subsidies - Capital:  Monetary Allocations - Universities and Technicons:  University of Johannesburg</v>
          </cell>
          <cell r="R3197" t="str">
            <v>1</v>
          </cell>
          <cell r="S3197" t="str">
            <v>25</v>
          </cell>
          <cell r="T3197" t="str">
            <v>860</v>
          </cell>
          <cell r="U3197" t="str">
            <v>0</v>
          </cell>
          <cell r="V3197" t="str">
            <v>H/EDU INST: UNIVERSITY OF JOHANNESBURG</v>
          </cell>
        </row>
        <row r="3198">
          <cell r="Q3198" t="str">
            <v>Non-exchange Revenue:  Transfers and Subsidies - Capital:  Monetary Allocations - Universities and Technicons:  University of KwaZulu-Natal</v>
          </cell>
          <cell r="R3198" t="str">
            <v>1</v>
          </cell>
          <cell r="S3198" t="str">
            <v>25</v>
          </cell>
          <cell r="T3198" t="str">
            <v>861</v>
          </cell>
          <cell r="U3198" t="str">
            <v>0</v>
          </cell>
          <cell r="V3198" t="str">
            <v>H/EDU INST: UNIVERSITY OF KWAZULU NATAL</v>
          </cell>
        </row>
        <row r="3199">
          <cell r="Q3199" t="str">
            <v>Non-exchange Revenue:  Transfers and Subsidies - Capital:  Monetary Allocations - Universities and Technicons:  University of Limpopo</v>
          </cell>
          <cell r="R3199" t="str">
            <v>1</v>
          </cell>
          <cell r="S3199" t="str">
            <v>25</v>
          </cell>
          <cell r="T3199" t="str">
            <v>862</v>
          </cell>
          <cell r="U3199" t="str">
            <v>0</v>
          </cell>
          <cell r="V3199" t="str">
            <v>H/EDU INST: UNIVERSITY OF LIMPOPO</v>
          </cell>
        </row>
        <row r="3200">
          <cell r="Q3200" t="str">
            <v>Non-exchange Revenue:  Transfers and Subsidies - Capital:  Monetary Allocations - Universities and Technicons:  University of Pretoria</v>
          </cell>
          <cell r="R3200" t="str">
            <v>1</v>
          </cell>
          <cell r="S3200" t="str">
            <v>25</v>
          </cell>
          <cell r="T3200" t="str">
            <v>863</v>
          </cell>
          <cell r="U3200" t="str">
            <v>0</v>
          </cell>
          <cell r="V3200" t="str">
            <v>H/EDU INST: UNIVERSITY OF PRETORIA</v>
          </cell>
        </row>
        <row r="3201">
          <cell r="Q3201" t="str">
            <v>Non-exchange Revenue:  Transfers and Subsidies - Capital:  Monetary Allocations - Universities and Technicons:  University of South Africa</v>
          </cell>
          <cell r="R3201" t="str">
            <v>1</v>
          </cell>
          <cell r="S3201" t="str">
            <v>25</v>
          </cell>
          <cell r="T3201" t="str">
            <v>864</v>
          </cell>
          <cell r="U3201" t="str">
            <v>0</v>
          </cell>
          <cell r="V3201" t="str">
            <v>H/EDU INST: UNIVERSITY OF SOUTH AFRICA</v>
          </cell>
        </row>
        <row r="3202">
          <cell r="Q3202" t="str">
            <v>Non-exchange Revenue:  Transfers and Subsidies - Capital:  Monetary Allocations - Universities and Technicons:  University of Stellenbosch</v>
          </cell>
          <cell r="R3202" t="str">
            <v>1</v>
          </cell>
          <cell r="S3202" t="str">
            <v>25</v>
          </cell>
          <cell r="T3202" t="str">
            <v>865</v>
          </cell>
          <cell r="U3202" t="str">
            <v>0</v>
          </cell>
          <cell r="V3202" t="str">
            <v>H/EDU INST: UNIVERSITY OF STELLENBOSCH</v>
          </cell>
        </row>
        <row r="3203">
          <cell r="Q3203" t="str">
            <v>Non-exchange Revenue:  Transfers and Subsidies - Capital:  Monetary Allocations - Universities and Technicons:  University of The Free State</v>
          </cell>
          <cell r="R3203" t="str">
            <v>1</v>
          </cell>
          <cell r="S3203" t="str">
            <v>25</v>
          </cell>
          <cell r="T3203" t="str">
            <v>866</v>
          </cell>
          <cell r="U3203" t="str">
            <v>0</v>
          </cell>
          <cell r="V3203" t="str">
            <v>H/EDU INST: UNIVERSITY OF THE FREE STATE</v>
          </cell>
        </row>
        <row r="3204">
          <cell r="Q3204" t="str">
            <v>Non-exchange Revenue:  Transfers and Subsidies - Capital:  Monetary Allocations - Universities and Technicons:  University of the Western Cape</v>
          </cell>
          <cell r="R3204" t="str">
            <v>1</v>
          </cell>
          <cell r="S3204" t="str">
            <v>25</v>
          </cell>
          <cell r="T3204" t="str">
            <v>867</v>
          </cell>
          <cell r="U3204" t="str">
            <v>0</v>
          </cell>
          <cell r="V3204" t="str">
            <v>H/EDU INST: UNIVERSITY OF WESTERN CAPE</v>
          </cell>
        </row>
        <row r="3205">
          <cell r="Q3205" t="str">
            <v>Non-exchange Revenue:  Transfers and Subsidies - Capital:  Monetary Allocations - Universities and Technicons:  University of the Witwatersrand</v>
          </cell>
          <cell r="R3205" t="str">
            <v>1</v>
          </cell>
          <cell r="S3205" t="str">
            <v>25</v>
          </cell>
          <cell r="T3205" t="str">
            <v>868</v>
          </cell>
          <cell r="U3205" t="str">
            <v>0</v>
          </cell>
          <cell r="V3205" t="str">
            <v>H/EDU INST: UNIVERSITY OF WITWATERSRAND</v>
          </cell>
        </row>
        <row r="3206">
          <cell r="Q3206" t="str">
            <v>Non-exchange Revenue:  Transfers and Subsidies - Capital:  Monetary Allocations - Universities and Technicons:  University of Venda</v>
          </cell>
          <cell r="R3206" t="str">
            <v>1</v>
          </cell>
          <cell r="S3206" t="str">
            <v>25</v>
          </cell>
          <cell r="T3206" t="str">
            <v>869</v>
          </cell>
          <cell r="U3206" t="str">
            <v>0</v>
          </cell>
          <cell r="V3206" t="str">
            <v>H/EDU INST: UNIVERSITY OF VENDA</v>
          </cell>
        </row>
        <row r="3207">
          <cell r="Q3207" t="str">
            <v>Non-exchange Revenue:  Transfers and Subsidies - Capital:  Monetary Allocations - Universities and Technicons:  University of Zululand</v>
          </cell>
          <cell r="R3207" t="str">
            <v>1</v>
          </cell>
          <cell r="S3207" t="str">
            <v>25</v>
          </cell>
          <cell r="T3207" t="str">
            <v>870</v>
          </cell>
          <cell r="U3207" t="str">
            <v>0</v>
          </cell>
          <cell r="V3207" t="str">
            <v>H/EDU INST: UNIVERSITY OF ZULULAND</v>
          </cell>
        </row>
        <row r="3208">
          <cell r="Q3208" t="str">
            <v>Non-exchange Revenue:  Transfers and Subsidies - Capital:  Monetary Allocations - Universities and Technicons:  Vaal University of Technology</v>
          </cell>
          <cell r="R3208" t="str">
            <v>1</v>
          </cell>
          <cell r="S3208" t="str">
            <v>25</v>
          </cell>
          <cell r="T3208" t="str">
            <v>871</v>
          </cell>
          <cell r="U3208" t="str">
            <v>0</v>
          </cell>
          <cell r="V3208" t="str">
            <v>H/EDU INST: VAAL UNIVERSITY OF TECH</v>
          </cell>
        </row>
        <row r="3209">
          <cell r="Q3209" t="str">
            <v>Non-exchange Revenue:  Transfers and Subsidies - Capital:  Monetary Allocations - Universities and Technicons:  Walter Sisulu University, Technology and Science Eastern Cape</v>
          </cell>
          <cell r="R3209" t="str">
            <v>1</v>
          </cell>
          <cell r="S3209" t="str">
            <v>25</v>
          </cell>
          <cell r="T3209" t="str">
            <v>872</v>
          </cell>
          <cell r="U3209" t="str">
            <v>0</v>
          </cell>
          <cell r="V3209" t="str">
            <v>H/EDU INST: WALTER SIS UNI TECH &amp; SCI EC</v>
          </cell>
        </row>
        <row r="3210">
          <cell r="Q3210" t="str">
            <v>Non-exchange Revenue:  Transfers and Subsidies - Operational</v>
          </cell>
          <cell r="R3210">
            <v>0</v>
          </cell>
          <cell r="V3210" t="str">
            <v>TRANSFERS &amp; SUBSIDIES - OPERATIONAL</v>
          </cell>
        </row>
        <row r="3211">
          <cell r="Q3211" t="str">
            <v>Non-exchange Revenue:  Transfers and Subsidies - Operational:  Allocations In-kind</v>
          </cell>
          <cell r="R3211">
            <v>0</v>
          </cell>
          <cell r="V3211" t="str">
            <v>TRANS &amp; SUBS OPS:  ALLOCATIONS IN-KIND</v>
          </cell>
        </row>
        <row r="3212">
          <cell r="Q3212" t="str">
            <v>Non-exchange Revenue:  Transfers and Subsidies - Operational:  Allocations In-kind - Departmental Agencies and Accounts</v>
          </cell>
          <cell r="R3212">
            <v>0</v>
          </cell>
          <cell r="V3212" t="str">
            <v>T&amp;S OPS: ALL IN-KIND DEPT AGENCIES &amp; ACC</v>
          </cell>
        </row>
        <row r="3213">
          <cell r="Q3213" t="str">
            <v xml:space="preserve">Non-exchange Revenue:  Transfers and Subsidies - Operational:  Allocations In-kind - Departmental Agencies and Accounts:  Social Security Funds  </v>
          </cell>
          <cell r="R3213">
            <v>0</v>
          </cell>
          <cell r="V3213" t="str">
            <v>TS O IN-KIN DPT AGEN &amp; ACC SOC SEC FUNDS</v>
          </cell>
        </row>
        <row r="3214">
          <cell r="Q3214" t="str">
            <v>Non-exchange Revenue:  Transfers and Subsidies - Operational:  Allocations In-kind - Departmental Agencies and Accounts:  Social Security Funds - Compensation Commissioner (Compensation Fund)</v>
          </cell>
          <cell r="R3214" t="str">
            <v>1</v>
          </cell>
          <cell r="S3214" t="str">
            <v>10</v>
          </cell>
          <cell r="T3214" t="str">
            <v>001</v>
          </cell>
          <cell r="U3214" t="str">
            <v>0</v>
          </cell>
          <cell r="V3214" t="str">
            <v>S SEC - COMPENSATION COMMISSIONER</v>
          </cell>
        </row>
        <row r="3215">
          <cell r="Q3215" t="str">
            <v>Non-exchange Revenue:  Transfers and Subsidies - Operational:  Allocations In-kind - Departmental Agencies and Accounts:  Social Security Funds - Road Accident Fund</v>
          </cell>
          <cell r="R3215" t="str">
            <v>1</v>
          </cell>
          <cell r="S3215" t="str">
            <v>10</v>
          </cell>
          <cell r="T3215" t="str">
            <v>002</v>
          </cell>
          <cell r="U3215" t="str">
            <v>0</v>
          </cell>
          <cell r="V3215" t="str">
            <v>S SEC - ROAD ACCIDENT FUND</v>
          </cell>
        </row>
        <row r="3216">
          <cell r="Q3216" t="str">
            <v>Non-exchange Revenue:  Transfers and Subsidies - Operational:  Allocations In-kind - Departmental Agencies and Accounts:  Social Security Funds - Unemployment Insurance Fund</v>
          </cell>
          <cell r="R3216" t="str">
            <v>1</v>
          </cell>
          <cell r="S3216" t="str">
            <v>10</v>
          </cell>
          <cell r="T3216" t="str">
            <v>003</v>
          </cell>
          <cell r="U3216" t="str">
            <v>0</v>
          </cell>
          <cell r="V3216" t="str">
            <v>S SEC - UNEMPLOYMENT INSURANCE</v>
          </cell>
        </row>
        <row r="3217">
          <cell r="Q3217" t="str">
            <v>Non-exchange Revenue:  Transfers and Subsidies - Operational:  Allocations In-kind - Departmental Agencies and Accounts:  Provincial Departmental Agencies</v>
          </cell>
          <cell r="R3217">
            <v>0</v>
          </cell>
          <cell r="V3217" t="str">
            <v>TS C IN-KIN DPT AGEN &amp; ACC PROV DEPT AGE</v>
          </cell>
        </row>
        <row r="3218">
          <cell r="Q3218" t="str">
            <v>Non-exchange Revenue:  Transfers and Subsidies - Operational:  Allocations In-kind - Departmental Agencies and Accounts:  Provincial Departmental Agencies - Academy of Sport</v>
          </cell>
          <cell r="R3218" t="str">
            <v>1</v>
          </cell>
          <cell r="S3218" t="str">
            <v>10</v>
          </cell>
          <cell r="T3218" t="str">
            <v>100</v>
          </cell>
          <cell r="U3218" t="str">
            <v>0</v>
          </cell>
          <cell r="V3218" t="str">
            <v>PRV DPT AGEN - ACADEMY OF SPORT</v>
          </cell>
        </row>
        <row r="3219">
          <cell r="Q3219" t="str">
            <v>Non-exchange Revenue:  Transfers and Subsidies - Operational:  Allocations In-kind - Departmental Agencies and Accounts:  Provincial Departmental Agencies - Agricultural and Rural  Development Corporation</v>
          </cell>
          <cell r="R3219" t="str">
            <v>1</v>
          </cell>
          <cell r="S3219" t="str">
            <v>10</v>
          </cell>
          <cell r="T3219" t="str">
            <v>101</v>
          </cell>
          <cell r="U3219" t="str">
            <v>0</v>
          </cell>
          <cell r="V3219" t="str">
            <v>PRV DPT AGEN - AGRICUL &amp; RURAL  DEV CORP</v>
          </cell>
        </row>
        <row r="3220">
          <cell r="Q3220" t="str">
            <v>Non-exchange Revenue:  Transfers and Subsidies - Operational:  Allocations In-kind - Departmental Agencies and Accounts:  Provincial Departmental Agencies - Agricultural Business Development Agency</v>
          </cell>
          <cell r="R3220" t="str">
            <v>1</v>
          </cell>
          <cell r="S3220" t="str">
            <v>10</v>
          </cell>
          <cell r="T3220" t="str">
            <v>102</v>
          </cell>
          <cell r="U3220" t="str">
            <v>0</v>
          </cell>
          <cell r="V3220" t="str">
            <v>PRV DPT AGEN - AGRICUL BUSIN DEV AGENCY</v>
          </cell>
        </row>
        <row r="3221">
          <cell r="Q3221" t="str">
            <v>Non-exchange Revenue:  Transfers and Subsidies - Operational:  Allocations In-kind - Departmental Agencies and Accounts:  Provincial Departmental Agencies - Agricultural Development Trust</v>
          </cell>
          <cell r="R3221" t="str">
            <v>1</v>
          </cell>
          <cell r="S3221" t="str">
            <v>10</v>
          </cell>
          <cell r="T3221" t="str">
            <v>103</v>
          </cell>
          <cell r="U3221" t="str">
            <v>0</v>
          </cell>
          <cell r="V3221" t="str">
            <v>PRV DPT AGEN - AGRICULTURAL DEV TRUST</v>
          </cell>
        </row>
        <row r="3222">
          <cell r="Q3222" t="str">
            <v>Non-exchange Revenue:  Transfers and Subsidies - Operational:  Allocations In-kind - Departmental Agencies and Accounts:  Provincial Departmental Agencies - Agricultural Services Corporation</v>
          </cell>
          <cell r="R3222" t="str">
            <v>1</v>
          </cell>
          <cell r="S3222" t="str">
            <v>10</v>
          </cell>
          <cell r="T3222" t="str">
            <v>104</v>
          </cell>
          <cell r="U3222" t="str">
            <v>0</v>
          </cell>
          <cell r="V3222" t="str">
            <v>PRV DPT AGEN - AGRICULTURAL SERV CORP</v>
          </cell>
        </row>
        <row r="3223">
          <cell r="Q3223" t="str">
            <v>Non-exchange Revenue:  Transfers and Subsidies - Operational:  Allocations In-kind - Departmental Agencies and Accounts:  Provincial Departmental Agencies - Agricultural and Farming Development Trust</v>
          </cell>
          <cell r="R3223" t="str">
            <v>1</v>
          </cell>
          <cell r="S3223" t="str">
            <v>10</v>
          </cell>
          <cell r="T3223" t="str">
            <v>105</v>
          </cell>
          <cell r="U3223" t="str">
            <v>0</v>
          </cell>
          <cell r="V3223" t="str">
            <v>PRV DPT AGEN - AGRI &amp; FARMING DEV TRUST</v>
          </cell>
        </row>
        <row r="3224">
          <cell r="Q3224" t="str">
            <v>Non-exchange Revenue:  Transfers and Subsidies - Operational:  Allocations In-kind - Departmental Agencies and Accounts:  Provincial Departmental Agencies - Amafa Akwazulu Natali</v>
          </cell>
          <cell r="R3224" t="str">
            <v>1</v>
          </cell>
          <cell r="S3224" t="str">
            <v>10</v>
          </cell>
          <cell r="T3224" t="str">
            <v>106</v>
          </cell>
          <cell r="U3224" t="str">
            <v>0</v>
          </cell>
          <cell r="V3224" t="str">
            <v>PRV DPT AGEN - AMAFA AKWAZULU NATALI</v>
          </cell>
        </row>
        <row r="3225">
          <cell r="Q3225" t="str">
            <v>Non-exchange Revenue:  Transfers and Subsidies - Operational:  Allocations In-kind - Departmental Agencies and Accounts:  Provincial Departmental Agencies - Appeal Tribunals</v>
          </cell>
          <cell r="R3225" t="str">
            <v>1</v>
          </cell>
          <cell r="S3225" t="str">
            <v>10</v>
          </cell>
          <cell r="T3225" t="str">
            <v>107</v>
          </cell>
          <cell r="U3225" t="str">
            <v>0</v>
          </cell>
          <cell r="V3225" t="str">
            <v>PRV DPT AGEN - APPEAL TRIBUNALS</v>
          </cell>
        </row>
        <row r="3226">
          <cell r="Q3226" t="str">
            <v>Non-exchange Revenue:  Transfers and Subsidies - Operational:  Allocations In-kind - Departmental Agencies and Accounts:  Provincial Departmental Agencies - Appropriation Technology Unit</v>
          </cell>
          <cell r="R3226" t="str">
            <v>1</v>
          </cell>
          <cell r="S3226" t="str">
            <v>10</v>
          </cell>
          <cell r="T3226" t="str">
            <v>108</v>
          </cell>
          <cell r="U3226" t="str">
            <v>0</v>
          </cell>
          <cell r="V3226" t="str">
            <v>PRV DPT AGEN - APPROPRIA TECHNOLOGY UNIT</v>
          </cell>
        </row>
        <row r="3227">
          <cell r="Q3227" t="str">
            <v>Non-exchange Revenue:  Transfers and Subsidies - Operational:  Allocations In-kind - Departmental Agencies and Accounts:  Provincial Departmental Agencies - Arts and Cultural</v>
          </cell>
          <cell r="R3227" t="str">
            <v>1</v>
          </cell>
          <cell r="S3227" t="str">
            <v>10</v>
          </cell>
          <cell r="T3227" t="str">
            <v>109</v>
          </cell>
          <cell r="U3227" t="str">
            <v>0</v>
          </cell>
          <cell r="V3227" t="str">
            <v>PRV DPT AGEN - ARTS &amp; CULTURAL</v>
          </cell>
        </row>
        <row r="3228">
          <cell r="Q3228" t="str">
            <v>Non-exchange Revenue:  Transfers and Subsidies - Operational:  Allocations In-kind - Departmental Agencies and Accounts:  Provincial Departmental Agencies - Arts Council</v>
          </cell>
          <cell r="R3228" t="str">
            <v>1</v>
          </cell>
          <cell r="S3228" t="str">
            <v>10</v>
          </cell>
          <cell r="T3228" t="str">
            <v>110</v>
          </cell>
          <cell r="U3228" t="str">
            <v>0</v>
          </cell>
          <cell r="V3228" t="str">
            <v>PRV DPT AGEN - ARTS COUNCIL</v>
          </cell>
        </row>
        <row r="3229">
          <cell r="Q3229" t="str">
            <v>Non-exchange Revenue:  Transfers and Subsidies - Operational:  Allocations In-kind - Departmental Agencies and Accounts:  Provincial Departmental Agencies - Blue IQ Inv Holdings (Pty)</v>
          </cell>
          <cell r="R3229" t="str">
            <v>1</v>
          </cell>
          <cell r="S3229" t="str">
            <v>10</v>
          </cell>
          <cell r="T3229" t="str">
            <v>111</v>
          </cell>
          <cell r="U3229" t="str">
            <v>0</v>
          </cell>
          <cell r="V3229" t="str">
            <v>PRV DPT AGEN - BLUE IQ INV HOLDING (PTY)</v>
          </cell>
        </row>
        <row r="3230">
          <cell r="Q3230" t="str">
            <v>Non-exchange Revenue:  Transfers and Subsidies - Operational:  Allocations In-kind - Departmental Agencies and Accounts:  Provincial Departmental Agencies - Centre for Investment and Marketing</v>
          </cell>
          <cell r="R3230" t="str">
            <v>1</v>
          </cell>
          <cell r="S3230" t="str">
            <v>10</v>
          </cell>
          <cell r="T3230" t="str">
            <v>112</v>
          </cell>
          <cell r="U3230" t="str">
            <v>0</v>
          </cell>
          <cell r="V3230" t="str">
            <v>PRV DPT AGEN - CENTRE INVEST &amp; MARKETING</v>
          </cell>
        </row>
        <row r="3231">
          <cell r="Q3231" t="str">
            <v>Non-exchange Revenue:  Transfers and Subsidies - Operational:  Allocations In-kind - Departmental Agencies and Accounts:  Provincial Departmental Agencies - Commissioner for the Environment</v>
          </cell>
          <cell r="R3231" t="str">
            <v>1</v>
          </cell>
          <cell r="S3231" t="str">
            <v>10</v>
          </cell>
          <cell r="T3231" t="str">
            <v>113</v>
          </cell>
          <cell r="U3231" t="str">
            <v>0</v>
          </cell>
          <cell r="V3231" t="str">
            <v>PRV DPT AGEN - COMMISSION FOR ENVIRONMEN</v>
          </cell>
        </row>
        <row r="3232">
          <cell r="Q3232" t="str">
            <v>Non-exchange Revenue:  Transfers and Subsidies - Operational:  Allocations In-kind - Departmental Agencies and Accounts:  Provincial Departmental Agencies - Communication Service</v>
          </cell>
          <cell r="R3232" t="str">
            <v>1</v>
          </cell>
          <cell r="S3232" t="str">
            <v>10</v>
          </cell>
          <cell r="T3232" t="str">
            <v>114</v>
          </cell>
          <cell r="U3232" t="str">
            <v>0</v>
          </cell>
          <cell r="V3232" t="str">
            <v>PRV DPT AGEN - COMMUNICATION SERVICE</v>
          </cell>
        </row>
        <row r="3233">
          <cell r="Q3233" t="str">
            <v>Non-exchange Revenue:  Transfers and Subsidies - Operational:  Allocations In-kind - Departmental Agencies and Accounts:  Provincial Departmental Agencies - Consumer Affairs Court</v>
          </cell>
          <cell r="R3233" t="str">
            <v>1</v>
          </cell>
          <cell r="S3233" t="str">
            <v>10</v>
          </cell>
          <cell r="T3233" t="str">
            <v>115</v>
          </cell>
          <cell r="U3233" t="str">
            <v>0</v>
          </cell>
          <cell r="V3233" t="str">
            <v>PRV DPT AGEN - CONSUMER AFFAIRS COURT</v>
          </cell>
        </row>
        <row r="3234">
          <cell r="Q3234" t="str">
            <v>Non-exchange Revenue:  Transfers and Subsidies - Operational:  Allocations In-kind - Departmental Agencies and Accounts:  Provincial Departmental Agencies - Cultural Commission</v>
          </cell>
          <cell r="R3234" t="str">
            <v>1</v>
          </cell>
          <cell r="S3234" t="str">
            <v>10</v>
          </cell>
          <cell r="T3234" t="str">
            <v>116</v>
          </cell>
          <cell r="U3234" t="str">
            <v>0</v>
          </cell>
          <cell r="V3234" t="str">
            <v>PRV DPT AGEN - CULTURAL COMMISSION</v>
          </cell>
        </row>
        <row r="3235">
          <cell r="Q3235" t="str">
            <v>Non-exchange Revenue:  Transfers and Subsidies - Operational:  Allocations In-kind - Departmental Agencies and Accounts:  Provincial Departmental Agencies - Destination Marketing Organisation</v>
          </cell>
          <cell r="R3235" t="str">
            <v>1</v>
          </cell>
          <cell r="S3235" t="str">
            <v>10</v>
          </cell>
          <cell r="T3235" t="str">
            <v>117</v>
          </cell>
          <cell r="U3235" t="str">
            <v>0</v>
          </cell>
          <cell r="V3235" t="str">
            <v>PRV DPT AGEN - DESTINATION MARKETING ORG</v>
          </cell>
        </row>
        <row r="3236">
          <cell r="Q3236" t="str">
            <v>Non-exchange Revenue:  Transfers and Subsidies - Operational:  Allocations In-kind - Departmental Agencies and Accounts:  Provincial Departmental Agencies - Development Enterprise</v>
          </cell>
          <cell r="R3236" t="str">
            <v>1</v>
          </cell>
          <cell r="S3236" t="str">
            <v>10</v>
          </cell>
          <cell r="T3236" t="str">
            <v>118</v>
          </cell>
          <cell r="U3236" t="str">
            <v>0</v>
          </cell>
          <cell r="V3236" t="str">
            <v>PRV DPT AGEN - DEVELOPMENT ENTERPRISE</v>
          </cell>
        </row>
        <row r="3237">
          <cell r="Q3237" t="str">
            <v>Non-exchange Revenue:  Transfers and Subsidies - Operational:  Allocations In-kind - Departmental Agencies and Accounts:  Provincial Departmental Agencies - Development Tribunals</v>
          </cell>
          <cell r="R3237" t="str">
            <v>1</v>
          </cell>
          <cell r="S3237" t="str">
            <v>10</v>
          </cell>
          <cell r="T3237" t="str">
            <v>119</v>
          </cell>
          <cell r="U3237" t="str">
            <v>0</v>
          </cell>
          <cell r="V3237" t="str">
            <v>PRV DPT AGEN - DEVELOPMENT TRIBUNALS</v>
          </cell>
        </row>
        <row r="3238">
          <cell r="Q3238" t="str">
            <v>Non-exchange Revenue:  Transfers and Subsidies - Operational:  Allocations In-kind - Departmental Agencies and Accounts:  Provincial Departmental Agencies - Eastern Cape Museums</v>
          </cell>
          <cell r="R3238" t="str">
            <v>1</v>
          </cell>
          <cell r="S3238" t="str">
            <v>10</v>
          </cell>
          <cell r="T3238" t="str">
            <v>120</v>
          </cell>
          <cell r="U3238" t="str">
            <v>0</v>
          </cell>
          <cell r="V3238" t="str">
            <v>PRV DPT AGEN - EASTERN CAPE MUSEUMS</v>
          </cell>
        </row>
        <row r="3239">
          <cell r="Q3239" t="str">
            <v>Non-exchange Revenue:  Transfers and Subsidies - Operational:  Allocations In-kind - Departmental Agencies and Accounts:  Provincial Departmental Agencies - Gauteng Entrepreneurial Property</v>
          </cell>
          <cell r="R3239" t="str">
            <v>1</v>
          </cell>
          <cell r="S3239" t="str">
            <v>10</v>
          </cell>
          <cell r="T3239" t="str">
            <v>121</v>
          </cell>
          <cell r="U3239" t="str">
            <v>0</v>
          </cell>
          <cell r="V3239" t="str">
            <v>PRV DPT AGEN - GAUTENG ENTREPREN PROPERT</v>
          </cell>
        </row>
        <row r="3240">
          <cell r="Q3240" t="str">
            <v>Non-exchange Revenue:  Transfers and Subsidies - Operational:  Allocations In-kind - Departmental Agencies and Accounts:  Provincial Departmental Agencies - Eastern Region Entrepreneurial Support Centre</v>
          </cell>
          <cell r="R3240" t="str">
            <v>1</v>
          </cell>
          <cell r="S3240" t="str">
            <v>10</v>
          </cell>
          <cell r="T3240" t="str">
            <v>122</v>
          </cell>
          <cell r="U3240" t="str">
            <v>0</v>
          </cell>
          <cell r="V3240" t="str">
            <v>PRV DPT AGEN - EAST REG ENTREP SUPP CTRE</v>
          </cell>
        </row>
        <row r="3241">
          <cell r="Q3241" t="str">
            <v>Non-exchange Revenue:  Transfers and Subsidies - Operational:  Allocations In-kind - Departmental Agencies and Accounts:  Provincial Departmental Agencies - Economic  Development Agency</v>
          </cell>
          <cell r="R3241" t="str">
            <v>1</v>
          </cell>
          <cell r="S3241" t="str">
            <v>10</v>
          </cell>
          <cell r="T3241" t="str">
            <v>123</v>
          </cell>
          <cell r="U3241" t="str">
            <v>0</v>
          </cell>
          <cell r="V3241" t="str">
            <v>PRV DPT AGEN - ECONOMIC  DEVEL AGENCY</v>
          </cell>
        </row>
        <row r="3242">
          <cell r="Q3242" t="str">
            <v>Non-exchange Revenue:  Transfers and Subsidies - Operational:  Allocations In-kind - Departmental Agencies and Accounts:  Provincial Departmental Agencies - Enterprise Propeller</v>
          </cell>
          <cell r="R3242" t="str">
            <v>1</v>
          </cell>
          <cell r="S3242" t="str">
            <v>10</v>
          </cell>
          <cell r="T3242" t="str">
            <v>124</v>
          </cell>
          <cell r="U3242" t="str">
            <v>0</v>
          </cell>
          <cell r="V3242" t="str">
            <v>PRV DPT AGEN - ENTERPRISE PROPELLER</v>
          </cell>
        </row>
        <row r="3243">
          <cell r="Q3243" t="str">
            <v>Non-exchange Revenue:  Transfers and Subsidies - Operational:  Allocations In-kind - Departmental Agencies and Accounts:  Provincial Departmental Agencies - Ezemvelo Wildlife</v>
          </cell>
          <cell r="R3243" t="str">
            <v>1</v>
          </cell>
          <cell r="S3243" t="str">
            <v>10</v>
          </cell>
          <cell r="T3243" t="str">
            <v>125</v>
          </cell>
          <cell r="U3243" t="str">
            <v>0</v>
          </cell>
          <cell r="V3243" t="str">
            <v>PRV DPT AGEN - EZEMVELO WILDLIFE</v>
          </cell>
        </row>
        <row r="3244">
          <cell r="Q3244" t="str">
            <v>Non-exchange Revenue:  Transfers and Subsidies - Operational:  Allocations In-kind - Departmental Agencies and Accounts:  Provincial Departmental Agencies - Gambling and Betting Board</v>
          </cell>
          <cell r="R3244" t="str">
            <v>1</v>
          </cell>
          <cell r="S3244" t="str">
            <v>10</v>
          </cell>
          <cell r="T3244" t="str">
            <v>126</v>
          </cell>
          <cell r="U3244" t="str">
            <v>0</v>
          </cell>
          <cell r="V3244" t="str">
            <v>PRV DPT AGEN - GAMBLING &amp; BETTING BOARD</v>
          </cell>
        </row>
        <row r="3245">
          <cell r="Q3245" t="str">
            <v>Non-exchange Revenue:  Transfers and Subsidies - Operational:  Allocations In-kind - Departmental Agencies and Accounts:  Provincial Departmental Agencies - Gambling and Racing Board</v>
          </cell>
          <cell r="R3245" t="str">
            <v>1</v>
          </cell>
          <cell r="S3245" t="str">
            <v>10</v>
          </cell>
          <cell r="T3245" t="str">
            <v>127</v>
          </cell>
          <cell r="U3245" t="str">
            <v>0</v>
          </cell>
          <cell r="V3245" t="str">
            <v>PRV DPT AGEN - GAMBLING &amp; RACING BOARD</v>
          </cell>
        </row>
        <row r="3246">
          <cell r="Q3246" t="str">
            <v>Non-exchange Revenue:  Transfers and Subsidies - Operational:  Allocations In-kind - Departmental Agencies and Accounts:  Provincial Departmental Agencies - Gambling Board</v>
          </cell>
          <cell r="R3246" t="str">
            <v>1</v>
          </cell>
          <cell r="S3246" t="str">
            <v>10</v>
          </cell>
          <cell r="T3246" t="str">
            <v>128</v>
          </cell>
          <cell r="U3246" t="str">
            <v>0</v>
          </cell>
          <cell r="V3246" t="str">
            <v>PRV DPT AGEN - GAMBLING BOARD</v>
          </cell>
        </row>
        <row r="3247">
          <cell r="Q3247" t="str">
            <v>Non-exchange Revenue:  Transfers and Subsidies - Operational:  Allocations In-kind - Departmental Agencies and Accounts:  Provincial Departmental Agencies - Gaming Board</v>
          </cell>
          <cell r="R3247" t="str">
            <v>1</v>
          </cell>
          <cell r="S3247" t="str">
            <v>10</v>
          </cell>
          <cell r="T3247" t="str">
            <v>129</v>
          </cell>
          <cell r="U3247" t="str">
            <v>0</v>
          </cell>
          <cell r="V3247" t="str">
            <v>PRV DPT AGEN - GAMING BOARD</v>
          </cell>
        </row>
        <row r="3248">
          <cell r="Q3248" t="str">
            <v>Non-exchange Revenue:  Transfers and Subsidies - Operational:  Allocations In-kind - Departmental Agencies and Accounts:  Provincial Departmental Agencies - Gateway International Airport</v>
          </cell>
          <cell r="R3248" t="str">
            <v>1</v>
          </cell>
          <cell r="S3248" t="str">
            <v>10</v>
          </cell>
          <cell r="T3248" t="str">
            <v>130</v>
          </cell>
          <cell r="U3248" t="str">
            <v>0</v>
          </cell>
          <cell r="V3248" t="str">
            <v>PRV DPT AGEN - GATEWAY INTERNAT AIRPORT</v>
          </cell>
        </row>
        <row r="3249">
          <cell r="Q3249" t="str">
            <v>Non-exchange Revenue:  Transfers and Subsidies - Operational:  Allocations In-kind - Departmental Agencies and Accounts:  Provincial Departmental Agencies - Gauteng Fund</v>
          </cell>
          <cell r="R3249" t="str">
            <v>1</v>
          </cell>
          <cell r="S3249" t="str">
            <v>10</v>
          </cell>
          <cell r="T3249" t="str">
            <v>131</v>
          </cell>
          <cell r="U3249" t="str">
            <v>0</v>
          </cell>
          <cell r="V3249" t="str">
            <v>PRV DPT AGEN - GAUTENG FUND</v>
          </cell>
        </row>
        <row r="3250">
          <cell r="Q3250" t="str">
            <v>Non-exchange Revenue:  Transfers and Subsidies - Operational:  Allocations In-kind - Departmental Agencies and Accounts:  Provincial Departmental Agencies - Gautrain Management Agency</v>
          </cell>
          <cell r="R3250" t="str">
            <v>1</v>
          </cell>
          <cell r="S3250" t="str">
            <v>10</v>
          </cell>
          <cell r="T3250" t="str">
            <v>132</v>
          </cell>
          <cell r="U3250" t="str">
            <v>0</v>
          </cell>
          <cell r="V3250" t="str">
            <v>PRV DPT AGEN - GAUTRAIN MANAG AGENCY</v>
          </cell>
        </row>
        <row r="3251">
          <cell r="Q3251" t="str">
            <v>Non-exchange Revenue:  Transfers and Subsidies - Operational:  Allocations In-kind - Departmental Agencies and Accounts:  Provincial Departmental Agencies - Government Motor Transport</v>
          </cell>
          <cell r="R3251" t="str">
            <v>1</v>
          </cell>
          <cell r="S3251" t="str">
            <v>10</v>
          </cell>
          <cell r="T3251" t="str">
            <v>133</v>
          </cell>
          <cell r="U3251" t="str">
            <v>0</v>
          </cell>
          <cell r="V3251" t="str">
            <v>PRV DPT AGEN - GOVERN MOTOR TRANSPORT</v>
          </cell>
        </row>
        <row r="3252">
          <cell r="Q3252" t="str">
            <v>Non-exchange Revenue:  Transfers and Subsidies - Operational:  Allocations In-kind - Departmental Agencies and Accounts:  Provincial Departmental Agencies - Heritage Western Cape</v>
          </cell>
          <cell r="R3252" t="str">
            <v>1</v>
          </cell>
          <cell r="S3252" t="str">
            <v>10</v>
          </cell>
          <cell r="T3252" t="str">
            <v>134</v>
          </cell>
          <cell r="U3252" t="str">
            <v>0</v>
          </cell>
          <cell r="V3252" t="str">
            <v>PRV DPT AGEN - HERITAGE WESTERN CAPE</v>
          </cell>
        </row>
        <row r="3253">
          <cell r="Q3253" t="str">
            <v>Non-exchange Revenue:  Transfers and Subsidies - Operational:  Allocations In-kind - Departmental Agencies and Accounts:  Provincial Departmental Agencies - House of Traditional Leaders KwaZulu-Natal</v>
          </cell>
          <cell r="R3253" t="str">
            <v>1</v>
          </cell>
          <cell r="S3253" t="str">
            <v>10</v>
          </cell>
          <cell r="T3253" t="str">
            <v>135</v>
          </cell>
          <cell r="U3253" t="str">
            <v>0</v>
          </cell>
          <cell r="V3253" t="str">
            <v>PRV DPT AGEN - HOUSE OF TRAD LEADERS KZN</v>
          </cell>
        </row>
        <row r="3254">
          <cell r="Q3254" t="str">
            <v>Non-exchange Revenue:  Transfers and Subsidies - Operational:  Allocations In-kind - Departmental Agencies and Accounts:  Provincial Departmental Agencies - Housing Board</v>
          </cell>
          <cell r="R3254" t="str">
            <v>1</v>
          </cell>
          <cell r="S3254" t="str">
            <v>10</v>
          </cell>
          <cell r="T3254" t="str">
            <v>136</v>
          </cell>
          <cell r="U3254" t="str">
            <v>0</v>
          </cell>
          <cell r="V3254" t="str">
            <v>PRV DPT AGEN - HOUSING BOARD</v>
          </cell>
        </row>
        <row r="3255">
          <cell r="Q3255" t="str">
            <v>Non-exchange Revenue:  Transfers and Subsidies - Operational:  Allocations In-kind - Departmental Agencies and Accounts:  Provincial Departmental Agencies - Housing Corporation</v>
          </cell>
          <cell r="R3255" t="str">
            <v>1</v>
          </cell>
          <cell r="S3255" t="str">
            <v>10</v>
          </cell>
          <cell r="T3255" t="str">
            <v>137</v>
          </cell>
          <cell r="U3255" t="str">
            <v>0</v>
          </cell>
          <cell r="V3255" t="str">
            <v>PRV DPT AGEN - HOUSING CORPORATION</v>
          </cell>
        </row>
        <row r="3256">
          <cell r="Q3256" t="str">
            <v>Non-exchange Revenue:  Transfers and Subsidies - Operational:  Allocations In-kind - Departmental Agencies and Accounts:  Provincial Departmental Agencies - Investment North West</v>
          </cell>
          <cell r="R3256" t="str">
            <v>1</v>
          </cell>
          <cell r="S3256" t="str">
            <v>10</v>
          </cell>
          <cell r="T3256" t="str">
            <v>138</v>
          </cell>
          <cell r="U3256" t="str">
            <v>0</v>
          </cell>
          <cell r="V3256" t="str">
            <v>PRV DPT AGEN - INVESTMENT NORTH WEST</v>
          </cell>
        </row>
        <row r="3257">
          <cell r="Q3257" t="str">
            <v>Non-exchange Revenue:  Transfers and Subsidies - Operational:  Allocations In-kind - Departmental Agencies and Accounts:  Provincial Departmental Agencies - Investment and Trade Promotion Agency</v>
          </cell>
          <cell r="R3257" t="str">
            <v>1</v>
          </cell>
          <cell r="S3257" t="str">
            <v>10</v>
          </cell>
          <cell r="T3257" t="str">
            <v>139</v>
          </cell>
          <cell r="U3257" t="str">
            <v>0</v>
          </cell>
          <cell r="V3257" t="str">
            <v>PRV DPT AGEN - INVEST &amp; TRADE PROMO AGEN</v>
          </cell>
        </row>
        <row r="3258">
          <cell r="Q3258" t="str">
            <v>Non-exchange Revenue:  Transfers and Subsidies - Operational:  Allocations In-kind - Departmental Agencies and Accounts:  Provincial Departmental Agencies - Investment Initiative</v>
          </cell>
          <cell r="R3258" t="str">
            <v>1</v>
          </cell>
          <cell r="S3258" t="str">
            <v>10</v>
          </cell>
          <cell r="T3258" t="str">
            <v>140</v>
          </cell>
          <cell r="U3258" t="str">
            <v>0</v>
          </cell>
          <cell r="V3258" t="str">
            <v>PRV DPT AGEN - INVESTMENT INITIATIVE</v>
          </cell>
        </row>
        <row r="3259">
          <cell r="Q3259" t="str">
            <v>Non-exchange Revenue:  Transfers and Subsidies - Operational:  Allocations In-kind - Departmental Agencies and Accounts:  Provincial Departmental Agencies - Kalahari Kid Corporation</v>
          </cell>
          <cell r="R3259" t="str">
            <v>1</v>
          </cell>
          <cell r="S3259" t="str">
            <v>10</v>
          </cell>
          <cell r="T3259" t="str">
            <v>141</v>
          </cell>
          <cell r="U3259" t="str">
            <v>0</v>
          </cell>
          <cell r="V3259" t="str">
            <v>PRV DPT AGEN - KALAHARI KID CORPORATION</v>
          </cell>
        </row>
        <row r="3260">
          <cell r="Q3260" t="str">
            <v>Non-exchange Revenue:  Transfers and Subsidies - Operational:  Allocations In-kind - Departmental Agencies and Accounts:  Provincial Departmental Agencies - Language Committee</v>
          </cell>
          <cell r="R3260" t="str">
            <v>1</v>
          </cell>
          <cell r="S3260" t="str">
            <v>10</v>
          </cell>
          <cell r="T3260" t="str">
            <v>142</v>
          </cell>
          <cell r="U3260" t="str">
            <v>0</v>
          </cell>
          <cell r="V3260" t="str">
            <v>PRV DPT AGEN - LANGUAGE COMMITTEE</v>
          </cell>
        </row>
        <row r="3261">
          <cell r="Q3261" t="str">
            <v>Non-exchange Revenue:  Transfers and Subsidies - Operational:  Allocations In-kind - Departmental Agencies and Accounts:  Provincial Departmental Agencies - Liquor Board</v>
          </cell>
          <cell r="R3261" t="str">
            <v>1</v>
          </cell>
          <cell r="S3261" t="str">
            <v>10</v>
          </cell>
          <cell r="T3261" t="str">
            <v>143</v>
          </cell>
          <cell r="U3261" t="str">
            <v>0</v>
          </cell>
          <cell r="V3261" t="str">
            <v>PRV DPT AGEN - LIQUOR BOARD</v>
          </cell>
        </row>
        <row r="3262">
          <cell r="Q3262" t="str">
            <v>Non-exchange Revenue:  Transfers and Subsidies - Operational:  Allocations In-kind - Departmental Agencies and Accounts:  Provincial Departmental Agencies - Local Business Centres</v>
          </cell>
          <cell r="R3262" t="str">
            <v>1</v>
          </cell>
          <cell r="S3262" t="str">
            <v>10</v>
          </cell>
          <cell r="T3262" t="str">
            <v>144</v>
          </cell>
          <cell r="U3262" t="str">
            <v>0</v>
          </cell>
          <cell r="V3262" t="str">
            <v>PRV DPT AGEN - LOCAL BUSINESS CENTRES</v>
          </cell>
        </row>
        <row r="3263">
          <cell r="Q3263" t="str">
            <v>Non-exchange Revenue:  Transfers and Subsidies - Operational:  Allocations In-kind - Departmental Agencies and Accounts:  Provincial Departmental Agencies - Local Road Transport Board</v>
          </cell>
          <cell r="R3263" t="str">
            <v>1</v>
          </cell>
          <cell r="S3263" t="str">
            <v>10</v>
          </cell>
          <cell r="T3263" t="str">
            <v>145</v>
          </cell>
          <cell r="U3263" t="str">
            <v>0</v>
          </cell>
          <cell r="V3263" t="str">
            <v>PRV DPT AGEN - LOCAL ROAD TRANSP BOARD</v>
          </cell>
        </row>
        <row r="3264">
          <cell r="Q3264" t="str">
            <v>Non-exchange Revenue:  Transfers and Subsidies - Operational:  Allocations In-kind - Departmental Agencies and Accounts:  Provincial Departmental Agencies - McGregor Museum Board</v>
          </cell>
          <cell r="R3264" t="str">
            <v>1</v>
          </cell>
          <cell r="S3264" t="str">
            <v>10</v>
          </cell>
          <cell r="T3264" t="str">
            <v>146</v>
          </cell>
          <cell r="U3264" t="str">
            <v>0</v>
          </cell>
          <cell r="V3264" t="str">
            <v>PRV DPT AGEN - MCGREGOR MUSEUM BOARD</v>
          </cell>
        </row>
        <row r="3265">
          <cell r="Q3265" t="str">
            <v>Non-exchange Revenue:  Transfers and Subsidies - Operational:  Allocations In-kind - Departmental Agencies and Accounts:  Provincial Departmental Agencies - Mmabana Foundation</v>
          </cell>
          <cell r="R3265" t="str">
            <v>1</v>
          </cell>
          <cell r="S3265" t="str">
            <v>10</v>
          </cell>
          <cell r="T3265" t="str">
            <v>147</v>
          </cell>
          <cell r="U3265" t="str">
            <v>0</v>
          </cell>
          <cell r="V3265" t="str">
            <v>PRV DPT AGEN - MMABANA FOUNDATION</v>
          </cell>
        </row>
        <row r="3266">
          <cell r="Q3266" t="str">
            <v>Non-exchange Revenue:  Transfers and Subsidies - Operational:  Allocations In-kind - Departmental Agencies and Accounts:  Provincial Departmental Agencies - Natal Arts Trust</v>
          </cell>
          <cell r="R3266" t="str">
            <v>1</v>
          </cell>
          <cell r="S3266" t="str">
            <v>10</v>
          </cell>
          <cell r="T3266" t="str">
            <v>148</v>
          </cell>
          <cell r="U3266" t="str">
            <v>0</v>
          </cell>
          <cell r="V3266" t="str">
            <v>PRV DPT AGEN - NATAL ARTS TRUST</v>
          </cell>
        </row>
        <row r="3267">
          <cell r="Q3267" t="str">
            <v>Non-exchange Revenue:  Transfers and Subsidies - Operational:  Allocations In-kind - Departmental Agencies and Accounts:  Provincial Departmental Agencies - Natal Sharks Board</v>
          </cell>
          <cell r="R3267" t="str">
            <v>1</v>
          </cell>
          <cell r="S3267" t="str">
            <v>10</v>
          </cell>
          <cell r="T3267" t="str">
            <v>149</v>
          </cell>
          <cell r="U3267" t="str">
            <v>0</v>
          </cell>
          <cell r="V3267" t="str">
            <v>PRV DPT AGEN - NATAL SHARKS BOARD</v>
          </cell>
        </row>
        <row r="3268">
          <cell r="Q3268" t="str">
            <v>Non-exchange Revenue:  Transfers and Subsidies - Operational:  Allocations In-kind - Departmental Agencies and Accounts:  Provincial Departmental Agencies - Natal Trust Fund</v>
          </cell>
          <cell r="R3268" t="str">
            <v>1</v>
          </cell>
          <cell r="S3268" t="str">
            <v>10</v>
          </cell>
          <cell r="T3268" t="str">
            <v>150</v>
          </cell>
          <cell r="U3268" t="str">
            <v>0</v>
          </cell>
          <cell r="V3268" t="str">
            <v>PRV DPT AGEN - NATAL TRUST FUND</v>
          </cell>
        </row>
        <row r="3269">
          <cell r="Q3269" t="str">
            <v>Non-exchange Revenue:  Transfers and Subsidies - Operational:  Allocations In-kind - Departmental Agencies and Accounts:  Provincial Departmental Agencies - Nature Conservation Board</v>
          </cell>
          <cell r="R3269" t="str">
            <v>1</v>
          </cell>
          <cell r="S3269" t="str">
            <v>10</v>
          </cell>
          <cell r="T3269" t="str">
            <v>151</v>
          </cell>
          <cell r="U3269" t="str">
            <v>0</v>
          </cell>
          <cell r="V3269" t="str">
            <v>PRV DPT AGEN - NATURE CONSERVATION BOARD</v>
          </cell>
        </row>
        <row r="3270">
          <cell r="Q3270" t="str">
            <v>Non-exchange Revenue:  Transfers and Subsidies - Operational:  Allocations In-kind - Departmental Agencies and Accounts:  Provincial Departmental Agencies - Panel of Mediators</v>
          </cell>
          <cell r="R3270" t="str">
            <v>1</v>
          </cell>
          <cell r="S3270" t="str">
            <v>10</v>
          </cell>
          <cell r="T3270" t="str">
            <v>152</v>
          </cell>
          <cell r="U3270" t="str">
            <v>0</v>
          </cell>
          <cell r="V3270" t="str">
            <v>PRV DPT AGEN - PANEL OF MEDIATORS</v>
          </cell>
        </row>
        <row r="3271">
          <cell r="Q3271" t="str">
            <v>Non-exchange Revenue:  Transfers and Subsidies - Operational:  Allocations In-kind - Departmental Agencies and Accounts:  Provincial Departmental Agencies - Park and Tourism Board</v>
          </cell>
          <cell r="R3271" t="str">
            <v>1</v>
          </cell>
          <cell r="S3271" t="str">
            <v>10</v>
          </cell>
          <cell r="T3271" t="str">
            <v>153</v>
          </cell>
          <cell r="U3271" t="str">
            <v>0</v>
          </cell>
          <cell r="V3271" t="str">
            <v>PRV DPT AGEN - PARK &amp; TOURISM BOARD</v>
          </cell>
        </row>
        <row r="3272">
          <cell r="Q3272" t="str">
            <v>Non-exchange Revenue:  Transfers and Subsidies - Operational:  Allocations In-kind - Departmental Agencies and Accounts:  Provincial Departmental Agencies - Parks Board</v>
          </cell>
          <cell r="R3272" t="str">
            <v>1</v>
          </cell>
          <cell r="S3272" t="str">
            <v>10</v>
          </cell>
          <cell r="T3272" t="str">
            <v>154</v>
          </cell>
          <cell r="U3272" t="str">
            <v>0</v>
          </cell>
          <cell r="V3272" t="str">
            <v>PRV DPT AGEN - PARKS BOARD</v>
          </cell>
        </row>
        <row r="3273">
          <cell r="Q3273" t="str">
            <v>Non-exchange Revenue:  Transfers and Subsidies - Operational:  Allocations In-kind - Departmental Agencies and Accounts:  Provincial Departmental Agencies - Partnership Fund (GPF)</v>
          </cell>
          <cell r="R3273" t="str">
            <v>1</v>
          </cell>
          <cell r="S3273" t="str">
            <v>10</v>
          </cell>
          <cell r="T3273" t="str">
            <v>155</v>
          </cell>
          <cell r="U3273" t="str">
            <v>0</v>
          </cell>
          <cell r="V3273" t="str">
            <v>PRV DPT AGEN - PARTNERSHIP FUND (GPF)</v>
          </cell>
        </row>
        <row r="3274">
          <cell r="Q3274" t="str">
            <v>Non-exchange Revenue:  Transfers and Subsidies - Operational:  Allocations In-kind - Departmental Agencies and Accounts:  Provincial Departmental Agencies - Phakisa Corporation</v>
          </cell>
          <cell r="R3274" t="str">
            <v>1</v>
          </cell>
          <cell r="S3274" t="str">
            <v>10</v>
          </cell>
          <cell r="T3274" t="str">
            <v>156</v>
          </cell>
          <cell r="U3274" t="str">
            <v>0</v>
          </cell>
          <cell r="V3274" t="str">
            <v>PRV DPT AGEN - PHAKISA CORPORATION</v>
          </cell>
        </row>
        <row r="3275">
          <cell r="Q3275" t="str">
            <v>Non-exchange Revenue:  Transfers and Subsidies - Operational:  Allocations In-kind - Departmental Agencies and Accounts:  Provincial Departmental Agencies - Planning Commission</v>
          </cell>
          <cell r="R3275" t="str">
            <v>1</v>
          </cell>
          <cell r="S3275" t="str">
            <v>10</v>
          </cell>
          <cell r="T3275" t="str">
            <v>157</v>
          </cell>
          <cell r="U3275" t="str">
            <v>0</v>
          </cell>
          <cell r="V3275" t="str">
            <v>PRV DPT AGEN - PLANNING COMMISSION</v>
          </cell>
        </row>
        <row r="3276">
          <cell r="Q3276" t="str">
            <v>Non-exchange Revenue:  Transfers and Subsidies - Operational:  Allocations In-kind - Departmental Agencies and Accounts:  Provincial Departmental Agencies - Provincial Aided Libraries</v>
          </cell>
          <cell r="R3276" t="str">
            <v>1</v>
          </cell>
          <cell r="S3276" t="str">
            <v>10</v>
          </cell>
          <cell r="T3276" t="str">
            <v>158</v>
          </cell>
          <cell r="U3276" t="str">
            <v>0</v>
          </cell>
          <cell r="V3276" t="str">
            <v>PRV DPT AGEN - PROV AIDED LIBRARIES</v>
          </cell>
        </row>
        <row r="3277">
          <cell r="Q3277" t="str">
            <v>Non-exchange Revenue:  Transfers and Subsidies - Operational:  Allocations In-kind - Departmental Agencies and Accounts:  Provincial Departmental Agencies - Provincial Aids Council</v>
          </cell>
          <cell r="R3277" t="str">
            <v>1</v>
          </cell>
          <cell r="S3277" t="str">
            <v>10</v>
          </cell>
          <cell r="T3277" t="str">
            <v>159</v>
          </cell>
          <cell r="U3277" t="str">
            <v>0</v>
          </cell>
          <cell r="V3277" t="str">
            <v>PRV DPT AGEN - PROVINCIAL AIDS COUNCIL</v>
          </cell>
        </row>
        <row r="3278">
          <cell r="Q3278" t="str">
            <v>Non-exchange Revenue:  Transfers and Subsidies - Operational:  Allocations In-kind - Departmental Agencies and Accounts:  Provincial Departmental Agencies - Provincial Arts and Culture Council</v>
          </cell>
          <cell r="R3278" t="str">
            <v>1</v>
          </cell>
          <cell r="S3278" t="str">
            <v>10</v>
          </cell>
          <cell r="T3278" t="str">
            <v>160</v>
          </cell>
          <cell r="U3278" t="str">
            <v>0</v>
          </cell>
          <cell r="V3278" t="str">
            <v>PRV DPT AGEN - PROV ARTS &amp; CULT COUNCIL</v>
          </cell>
        </row>
        <row r="3279">
          <cell r="Q3279" t="str">
            <v>Non-exchange Revenue:  Transfers and Subsidies - Operational:  Allocations In-kind - Departmental Agencies and Accounts:  Provincial Departmental Agencies - Provincial Development Council</v>
          </cell>
          <cell r="R3279" t="str">
            <v>1</v>
          </cell>
          <cell r="S3279" t="str">
            <v>10</v>
          </cell>
          <cell r="T3279" t="str">
            <v>161</v>
          </cell>
          <cell r="U3279" t="str">
            <v>0</v>
          </cell>
          <cell r="V3279" t="str">
            <v>PRV DPT AGEN - PROV DEVELOPMENT COUNCIL</v>
          </cell>
        </row>
        <row r="3280">
          <cell r="Q3280" t="str">
            <v>Non-exchange Revenue:  Transfers and Subsidies - Operational:  Allocations In-kind - Departmental Agencies and Accounts:  Provincial Departmental Agencies - Provincial Georg Name Committee</v>
          </cell>
          <cell r="R3280" t="str">
            <v>1</v>
          </cell>
          <cell r="S3280" t="str">
            <v>10</v>
          </cell>
          <cell r="T3280" t="str">
            <v>162</v>
          </cell>
          <cell r="U3280" t="str">
            <v>0</v>
          </cell>
          <cell r="V3280" t="str">
            <v>PRV DPT AGEN - PROV GEORG NAME COMMITTEE</v>
          </cell>
        </row>
        <row r="3281">
          <cell r="Q3281" t="str">
            <v>Non-exchange Revenue:  Transfers and Subsidies - Operational:  Allocations In-kind - Departmental Agencies and Accounts:  Provincial Departmental Agencies - Provincial Heritage Resorts</v>
          </cell>
          <cell r="R3281" t="str">
            <v>1</v>
          </cell>
          <cell r="S3281" t="str">
            <v>10</v>
          </cell>
          <cell r="T3281" t="str">
            <v>163</v>
          </cell>
          <cell r="U3281" t="str">
            <v>0</v>
          </cell>
          <cell r="V3281" t="str">
            <v>PRV DPT AGEN - PROV HERITAGE RESORTS</v>
          </cell>
        </row>
        <row r="3282">
          <cell r="Q3282" t="str">
            <v>Non-exchange Revenue:  Transfers and Subsidies - Operational:  Allocations In-kind - Departmental Agencies and Accounts:  Provincial Departmental Agencies - Provincial Housing Board</v>
          </cell>
          <cell r="R3282" t="str">
            <v>1</v>
          </cell>
          <cell r="S3282" t="str">
            <v>10</v>
          </cell>
          <cell r="T3282" t="str">
            <v>164</v>
          </cell>
          <cell r="U3282" t="str">
            <v>0</v>
          </cell>
          <cell r="V3282" t="str">
            <v>PRV DPT AGEN - PROVINCIAL HOUSING BOARD</v>
          </cell>
        </row>
        <row r="3283">
          <cell r="Q3283" t="str">
            <v>Non-exchange Revenue:  Transfers and Subsidies - Operational:  Allocations In-kind - Departmental Agencies and Accounts:  Provincial Departmental Agencies - Provincial Language Commission</v>
          </cell>
          <cell r="R3283" t="str">
            <v>1</v>
          </cell>
          <cell r="S3283" t="str">
            <v>10</v>
          </cell>
          <cell r="T3283" t="str">
            <v>165</v>
          </cell>
          <cell r="U3283" t="str">
            <v>0</v>
          </cell>
          <cell r="V3283" t="str">
            <v>PRV DPT AGEN - PROV LANGUAGE COMMISSION</v>
          </cell>
        </row>
        <row r="3284">
          <cell r="Q3284" t="str">
            <v>Non-exchange Revenue:  Transfers and Subsidies - Operational:  Allocations In-kind - Departmental Agencies and Accounts:  Provincial Departmental Agencies - Provincial Planning and Development Commission</v>
          </cell>
          <cell r="R3284" t="str">
            <v>1</v>
          </cell>
          <cell r="S3284" t="str">
            <v>10</v>
          </cell>
          <cell r="T3284" t="str">
            <v>166</v>
          </cell>
          <cell r="U3284" t="str">
            <v>0</v>
          </cell>
          <cell r="V3284" t="str">
            <v>PRV DPT AGEN - PROV PLANNING &amp; DEV COMM</v>
          </cell>
        </row>
        <row r="3285">
          <cell r="Q3285" t="str">
            <v>Non-exchange Revenue:  Transfers and Subsidies - Operational:  Allocations In-kind - Departmental Agencies and Accounts:  Provincial Departmental Agencies - Regional Authorities</v>
          </cell>
          <cell r="R3285" t="str">
            <v>1</v>
          </cell>
          <cell r="S3285" t="str">
            <v>10</v>
          </cell>
          <cell r="T3285" t="str">
            <v>167</v>
          </cell>
          <cell r="U3285" t="str">
            <v>0</v>
          </cell>
          <cell r="V3285" t="str">
            <v>PRV DPT AGEN - REGIONAL AUTHORITIES</v>
          </cell>
        </row>
        <row r="3286">
          <cell r="Q3286" t="str">
            <v>Non-exchange Revenue:  Transfers and Subsidies - Operational:  Allocations In-kind - Departmental Agencies and Accounts:  Provincial Departmental Agencies - Regional Training Trust</v>
          </cell>
          <cell r="R3286" t="str">
            <v>1</v>
          </cell>
          <cell r="S3286" t="str">
            <v>10</v>
          </cell>
          <cell r="T3286" t="str">
            <v>168</v>
          </cell>
          <cell r="U3286" t="str">
            <v>0</v>
          </cell>
          <cell r="V3286" t="str">
            <v>PRV DPT AGEN - REGIONAL TRAINING TRUST</v>
          </cell>
        </row>
        <row r="3287">
          <cell r="Q3287" t="str">
            <v>Non-exchange Revenue:  Transfers and Subsidies - Operational:  Allocations In-kind - Departmental Agencies and Accounts:  Provincial Departmental Agencies - Rental House Tribunal</v>
          </cell>
          <cell r="R3287" t="str">
            <v>1</v>
          </cell>
          <cell r="S3287" t="str">
            <v>10</v>
          </cell>
          <cell r="T3287" t="str">
            <v>169</v>
          </cell>
          <cell r="U3287" t="str">
            <v>0</v>
          </cell>
          <cell r="V3287" t="str">
            <v>PRV DPT AGEN - RENTAL HOUSE TRIBUNAL</v>
          </cell>
        </row>
        <row r="3288">
          <cell r="Q3288" t="str">
            <v>Non-exchange Revenue:  Transfers and Subsidies - Operational:  Allocations In-kind - Departmental Agencies and Accounts:  Provincial Departmental Agencies - Roads Agency</v>
          </cell>
          <cell r="R3288" t="str">
            <v>1</v>
          </cell>
          <cell r="S3288" t="str">
            <v>10</v>
          </cell>
          <cell r="T3288" t="str">
            <v>170</v>
          </cell>
          <cell r="U3288" t="str">
            <v>0</v>
          </cell>
          <cell r="V3288" t="str">
            <v>PRV DPT AGEN - ROADS AGENCY</v>
          </cell>
        </row>
        <row r="3289">
          <cell r="Q3289" t="str">
            <v>Non-exchange Revenue:  Transfers and Subsidies - Operational:  Allocations In-kind - Departmental Agencies and Accounts:  Provincial Departmental Agencies - Rural Finance Corporation Ltd</v>
          </cell>
          <cell r="R3289" t="str">
            <v>1</v>
          </cell>
          <cell r="S3289" t="str">
            <v>10</v>
          </cell>
          <cell r="T3289" t="str">
            <v>171</v>
          </cell>
          <cell r="U3289" t="str">
            <v>0</v>
          </cell>
          <cell r="V3289" t="str">
            <v>PRV DPT AGEN - RURAL FINANCE CORP LTD</v>
          </cell>
        </row>
        <row r="3290">
          <cell r="Q3290" t="str">
            <v>Non-exchange Revenue:  Transfers and Subsidies - Operational:  Allocations In-kind - Departmental Agencies and Accounts:  Provincial Departmental Agencies - Socio-Econ Consulting Council</v>
          </cell>
          <cell r="R3290" t="str">
            <v>1</v>
          </cell>
          <cell r="S3290" t="str">
            <v>10</v>
          </cell>
          <cell r="T3290" t="str">
            <v>172</v>
          </cell>
          <cell r="U3290" t="str">
            <v>0</v>
          </cell>
          <cell r="V3290" t="str">
            <v>PRV DPT AGEN - SOCIO-ECON CONSUL COUNCIL</v>
          </cell>
        </row>
        <row r="3291">
          <cell r="Q3291" t="str">
            <v>Non-exchange Revenue:  Transfers and Subsidies - Operational:  Allocations In-kind - Departmental Agencies and Accounts:  Provincial Departmental Agencies - Sport Council</v>
          </cell>
          <cell r="R3291" t="str">
            <v>1</v>
          </cell>
          <cell r="S3291" t="str">
            <v>10</v>
          </cell>
          <cell r="T3291" t="str">
            <v>173</v>
          </cell>
          <cell r="U3291" t="str">
            <v>0</v>
          </cell>
          <cell r="V3291" t="str">
            <v>PRV DPT AGEN - SPORT COUNCIL</v>
          </cell>
        </row>
        <row r="3292">
          <cell r="Q3292" t="str">
            <v>Non-exchange Revenue:  Transfers and Subsidies - Operational:  Allocations In-kind - Departmental Agencies and Accounts:  Provincial Departmental Agencies - Subsidiary Entity</v>
          </cell>
          <cell r="R3292" t="str">
            <v>1</v>
          </cell>
          <cell r="S3292" t="str">
            <v>10</v>
          </cell>
          <cell r="T3292" t="str">
            <v>174</v>
          </cell>
          <cell r="U3292" t="str">
            <v>0</v>
          </cell>
          <cell r="V3292" t="str">
            <v>PRV DPT AGEN - SUBSIDIARY ENTITY</v>
          </cell>
        </row>
        <row r="3293">
          <cell r="Q3293" t="str">
            <v>Non-exchange Revenue:  Transfers and Subsidies - Operational:  Allocations In-kind - Departmental Agencies and Accounts:  Provincial Departmental Agencies - Taxi Council</v>
          </cell>
          <cell r="R3293" t="str">
            <v>1</v>
          </cell>
          <cell r="S3293" t="str">
            <v>10</v>
          </cell>
          <cell r="T3293" t="str">
            <v>175</v>
          </cell>
          <cell r="U3293" t="str">
            <v>0</v>
          </cell>
          <cell r="V3293" t="str">
            <v>PRV DPT AGEN - TAXI COUNCIL</v>
          </cell>
        </row>
        <row r="3294">
          <cell r="Q3294" t="str">
            <v>Non-exchange Revenue:  Transfers and Subsidies - Operational:  Allocations In-kind - Departmental Agencies and Accounts:  Provincial Departmental Agencies - Tourism Authority</v>
          </cell>
          <cell r="R3294" t="str">
            <v>1</v>
          </cell>
          <cell r="S3294" t="str">
            <v>10</v>
          </cell>
          <cell r="T3294" t="str">
            <v>176</v>
          </cell>
          <cell r="U3294" t="str">
            <v>0</v>
          </cell>
          <cell r="V3294" t="str">
            <v>PRV DPT AGEN - TOURISM AUTHORITY</v>
          </cell>
        </row>
        <row r="3295">
          <cell r="Q3295" t="str">
            <v>Non-exchange Revenue:  Transfers and Subsidies - Operational:  Allocations In-kind - Departmental Agencies and Accounts:  Provincial Departmental Agencies - Tourism Board</v>
          </cell>
          <cell r="R3295" t="str">
            <v>1</v>
          </cell>
          <cell r="S3295" t="str">
            <v>10</v>
          </cell>
          <cell r="T3295" t="str">
            <v>177</v>
          </cell>
          <cell r="U3295" t="str">
            <v>0</v>
          </cell>
          <cell r="V3295" t="str">
            <v>PRV DPT AGEN - TOURISM BOARD</v>
          </cell>
        </row>
        <row r="3296">
          <cell r="Q3296" t="str">
            <v>Non-exchange Revenue:  Transfers and Subsidies - Operational:  Allocations In-kind - Departmental Agencies and Accounts:  Provincial Departmental Agencies - Provincial Departmental Agencies - Trade and Investment</v>
          </cell>
          <cell r="R3296" t="str">
            <v>1</v>
          </cell>
          <cell r="S3296" t="str">
            <v>10</v>
          </cell>
          <cell r="T3296" t="str">
            <v>178</v>
          </cell>
          <cell r="U3296" t="str">
            <v>0</v>
          </cell>
          <cell r="V3296" t="str">
            <v>PRV DPT AGEN - TRADE &amp; INVESTMENT</v>
          </cell>
        </row>
        <row r="3297">
          <cell r="Q3297" t="str">
            <v>Non-exchange Revenue:  Transfers and Subsidies - Operational:  Allocations In-kind - Departmental Agencies and Accounts:  Provincial Departmental Agencies - Provincial Departmental Agencies - Umsekeli Municipal Support Service</v>
          </cell>
          <cell r="R3297" t="str">
            <v>1</v>
          </cell>
          <cell r="S3297" t="str">
            <v>10</v>
          </cell>
          <cell r="T3297" t="str">
            <v>179</v>
          </cell>
          <cell r="U3297" t="str">
            <v>0</v>
          </cell>
          <cell r="V3297" t="str">
            <v>PRV DPT AGEN - UMSEKELI MUN SUPP SERV</v>
          </cell>
        </row>
        <row r="3298">
          <cell r="Q3298" t="str">
            <v>Non-exchange Revenue:  Transfers and Subsidies - Operational:  Allocations In-kind - Departmental Agencies and Accounts:  Provincial Departmental Agencies - Provincial Departmental Agencies - Xhasa ATC Agency (Gautrain Management Agency)</v>
          </cell>
          <cell r="R3298" t="str">
            <v>1</v>
          </cell>
          <cell r="S3298" t="str">
            <v>10</v>
          </cell>
          <cell r="T3298" t="str">
            <v>180</v>
          </cell>
          <cell r="U3298" t="str">
            <v>0</v>
          </cell>
          <cell r="V3298" t="str">
            <v>PRV DPT AGEN - GAUTRAIN MANAG AGENCY</v>
          </cell>
        </row>
        <row r="3299">
          <cell r="Q3299" t="str">
            <v>Non-exchange Revenue:  Transfers and Subsidies - Operational:  Allocations In-kind - Departmental Agencies and Accounts:  Provincial Departmental Agencies - Youth Commission</v>
          </cell>
          <cell r="R3299" t="str">
            <v>1</v>
          </cell>
          <cell r="S3299" t="str">
            <v>10</v>
          </cell>
          <cell r="T3299" t="str">
            <v>181</v>
          </cell>
          <cell r="U3299" t="str">
            <v>0</v>
          </cell>
          <cell r="V3299" t="str">
            <v>PRV DPT AGEN - YOUTH COMMISSION</v>
          </cell>
        </row>
        <row r="3300">
          <cell r="Q3300" t="str">
            <v>Non-exchange Revenue:  Transfers and Subsidies - Operational:  Allocations In-kind - Departmental Agencies and Accounts:  Provincial Departmental Agencies - Youth Development Trust</v>
          </cell>
          <cell r="R3300" t="str">
            <v>1</v>
          </cell>
          <cell r="S3300" t="str">
            <v>10</v>
          </cell>
          <cell r="T3300" t="str">
            <v>182</v>
          </cell>
          <cell r="U3300" t="str">
            <v>0</v>
          </cell>
          <cell r="V3300" t="str">
            <v>PRV DPT AGEN - YOUTH DEVELOPMENT TRUST</v>
          </cell>
        </row>
        <row r="3301">
          <cell r="Q3301" t="str">
            <v>Non-exchange Revenue:  Transfers and Subsidies - Operational:  Allocations In-kind - Departmental Agencies and Accounts:  National Departmental Agencies</v>
          </cell>
          <cell r="R3301">
            <v>0</v>
          </cell>
          <cell r="V3301" t="str">
            <v>TS O IN-KIN DPT AGEN &amp; ACC NAT DEPT AGEN</v>
          </cell>
        </row>
        <row r="3302">
          <cell r="Q3302" t="str">
            <v>Non-exchange Revenue:  Transfers and Subsidies - Operational:  Allocations In-kind - Departmental Agencies and Accounts:  National Departmental Agencies - ZA Domain Name Authority</v>
          </cell>
          <cell r="R3302" t="str">
            <v>1</v>
          </cell>
          <cell r="S3302" t="str">
            <v>10</v>
          </cell>
          <cell r="T3302" t="str">
            <v>400</v>
          </cell>
          <cell r="U3302" t="str">
            <v>0</v>
          </cell>
          <cell r="V3302" t="str">
            <v>NAT DPT AGEN - ZA DOMAIN NAME AUTHORITY</v>
          </cell>
        </row>
        <row r="3303">
          <cell r="Q3303" t="str">
            <v>Non-exchange Revenue:  Transfers and Subsidies - Operational:  Allocations In-kind - Departmental Agencies and Accounts:  National Departmental Agencies - Accounting Standards Board</v>
          </cell>
          <cell r="R3303" t="str">
            <v>1</v>
          </cell>
          <cell r="S3303" t="str">
            <v>10</v>
          </cell>
          <cell r="T3303" t="str">
            <v>401</v>
          </cell>
          <cell r="U3303" t="str">
            <v>0</v>
          </cell>
          <cell r="V3303" t="str">
            <v>NAT DPT AGEN - ACCOUNTING STANDARD BOARD</v>
          </cell>
        </row>
        <row r="3304">
          <cell r="Q3304" t="str">
            <v>Non-exchange Revenue:  Transfers and Subsidies - Operational:  Allocations In-kind - Departmental Agencies and Accounts:  National Departmental Agencies - Africa Institute of South Africa</v>
          </cell>
          <cell r="R3304" t="str">
            <v>1</v>
          </cell>
          <cell r="S3304" t="str">
            <v>10</v>
          </cell>
          <cell r="T3304" t="str">
            <v>402</v>
          </cell>
          <cell r="U3304" t="str">
            <v>0</v>
          </cell>
          <cell r="V3304" t="str">
            <v>NAT DPT AGEN - AFRICA INSTITUTE OF SA</v>
          </cell>
        </row>
        <row r="3305">
          <cell r="Q3305" t="str">
            <v>Non-exchange Revenue:  Transfers and Subsidies - Operational:  Allocations In-kind - Departmental Agencies and Accounts:  National Departmental Agencies - African Renaissance and Intern Fund</v>
          </cell>
          <cell r="R3305" t="str">
            <v>1</v>
          </cell>
          <cell r="S3305" t="str">
            <v>10</v>
          </cell>
          <cell r="T3305" t="str">
            <v>403</v>
          </cell>
          <cell r="U3305" t="str">
            <v>0</v>
          </cell>
          <cell r="V3305" t="str">
            <v>NAT DPT AGEN - AFRI RENAIS &amp; INTERN FUND</v>
          </cell>
        </row>
        <row r="3306">
          <cell r="Q3306" t="str">
            <v>Non-exchange Revenue:  Transfers and Subsidies - Operational:  Allocations In-kind - Departmental Agencies and Accounts:  National Departmental Agencies - Afrikaanse Taalmuseum</v>
          </cell>
          <cell r="R3306" t="str">
            <v>1</v>
          </cell>
          <cell r="S3306" t="str">
            <v>10</v>
          </cell>
          <cell r="T3306" t="str">
            <v>404</v>
          </cell>
          <cell r="U3306" t="str">
            <v>0</v>
          </cell>
          <cell r="V3306" t="str">
            <v>NAT DPT AGEN - AFRIKAANSE TAALMUSEUM</v>
          </cell>
        </row>
        <row r="3307">
          <cell r="Q3307" t="str">
            <v>Non-exchange Revenue:  Transfers and Subsidies - Operational:  Allocations In-kind - Departmental Agencies and Accounts:  National Departmental Agencies - Agricultural Sector Education and Train Authority</v>
          </cell>
          <cell r="R3307" t="str">
            <v>1</v>
          </cell>
          <cell r="S3307" t="str">
            <v>10</v>
          </cell>
          <cell r="T3307" t="str">
            <v>405</v>
          </cell>
          <cell r="U3307" t="str">
            <v>0</v>
          </cell>
          <cell r="V3307" t="str">
            <v>NAT DPT AGEN - AGRI SEC EDUC &amp; TRAIN AUT</v>
          </cell>
        </row>
        <row r="3308">
          <cell r="Q3308" t="str">
            <v>Non-exchange Revenue:  Transfers and Subsidies - Operational:  Allocations In-kind - Departmental Agencies and Accounts:  National Departmental Agencies - Agricultural Land Holdings Acc</v>
          </cell>
          <cell r="R3308" t="str">
            <v>1</v>
          </cell>
          <cell r="S3308" t="str">
            <v>10</v>
          </cell>
          <cell r="T3308" t="str">
            <v>406</v>
          </cell>
          <cell r="U3308" t="str">
            <v>0</v>
          </cell>
          <cell r="V3308" t="str">
            <v>NAT DPT AGEN - AGRICAL LAND HOLDINGS ACC</v>
          </cell>
        </row>
        <row r="3309">
          <cell r="Q3309" t="str">
            <v>Non-exchange Revenue:  Transfers and Subsidies - Operational:  Allocations In-kind - Departmental Agencies and Accounts:  National Departmental Agencies - Agricultural Research Council</v>
          </cell>
          <cell r="R3309" t="str">
            <v>1</v>
          </cell>
          <cell r="S3309" t="str">
            <v>10</v>
          </cell>
          <cell r="T3309" t="str">
            <v>407</v>
          </cell>
          <cell r="U3309" t="str">
            <v>0</v>
          </cell>
          <cell r="V3309" t="str">
            <v>NAT DPT AGEN - AGRICULT RESEARCH COUNCIL</v>
          </cell>
        </row>
        <row r="3310">
          <cell r="Q3310" t="str">
            <v>Non-exchange Revenue:  Transfers and Subsidies - Operational:  Allocations In-kind - Departmental Agencies and Accounts:  National Departmental Agencies - Air Services Licensing Council</v>
          </cell>
          <cell r="R3310" t="str">
            <v>1</v>
          </cell>
          <cell r="S3310" t="str">
            <v>10</v>
          </cell>
          <cell r="T3310" t="str">
            <v>408</v>
          </cell>
          <cell r="U3310" t="str">
            <v>0</v>
          </cell>
          <cell r="V3310" t="str">
            <v>NAT DPT AGEN - AIR SERV LICEN COUNCIL</v>
          </cell>
        </row>
        <row r="3311">
          <cell r="Q3311" t="str">
            <v>Non-exchange Revenue:  Transfers and Subsidies - Operational:  Allocations In-kind - Departmental Agencies and Accounts:  National Departmental Agencies - Artscape</v>
          </cell>
          <cell r="R3311" t="str">
            <v>1</v>
          </cell>
          <cell r="S3311" t="str">
            <v>10</v>
          </cell>
          <cell r="T3311" t="str">
            <v>409</v>
          </cell>
          <cell r="U3311" t="str">
            <v>0</v>
          </cell>
          <cell r="V3311" t="str">
            <v>NAT DPT AGEN - ARTSCAPE</v>
          </cell>
        </row>
        <row r="3312">
          <cell r="Q3312" t="str">
            <v>Non-exchange Revenue:  Transfers and Subsidies - Operational:  Allocations In-kind - Departmental Agencies and Accounts:  National Departmental Agencies - Banking SETA</v>
          </cell>
          <cell r="R3312" t="str">
            <v>1</v>
          </cell>
          <cell r="S3312" t="str">
            <v>10</v>
          </cell>
          <cell r="T3312" t="str">
            <v>410</v>
          </cell>
          <cell r="U3312" t="str">
            <v>0</v>
          </cell>
          <cell r="V3312" t="str">
            <v>NAT DPT AGEN - BANKING SETA</v>
          </cell>
        </row>
        <row r="3313">
          <cell r="Q3313" t="str">
            <v>Non-exchange Revenue:  Transfers and Subsidies - Operational:  Allocations In-kind - Departmental Agencies and Accounts:  National Departmental Agencies - Blyde River Canyon National Park</v>
          </cell>
          <cell r="R3313" t="str">
            <v>1</v>
          </cell>
          <cell r="S3313" t="str">
            <v>10</v>
          </cell>
          <cell r="T3313" t="str">
            <v>411</v>
          </cell>
          <cell r="U3313" t="str">
            <v>0</v>
          </cell>
          <cell r="V3313" t="str">
            <v>NAT DPT AGEN - BLYDE RIVER CANYON N/PARK</v>
          </cell>
        </row>
        <row r="3314">
          <cell r="Q3314" t="str">
            <v>Non-exchange Revenue:  Transfers and Subsidies - Operational:  Allocations In-kind - Departmental Agencies and Accounts:  National Departmental Agencies - Board on Tariffs and Trade</v>
          </cell>
          <cell r="R3314" t="str">
            <v>1</v>
          </cell>
          <cell r="S3314" t="str">
            <v>10</v>
          </cell>
          <cell r="T3314" t="str">
            <v>412</v>
          </cell>
          <cell r="U3314" t="str">
            <v>0</v>
          </cell>
          <cell r="V3314" t="str">
            <v>NAT DPT AGEN - BOARD ON TARIFFS &amp; TRADE</v>
          </cell>
        </row>
        <row r="3315">
          <cell r="Q3315" t="str">
            <v>Non-exchange Revenue:  Transfers and Subsidies - Operational:  Allocations In-kind - Departmental Agencies and Accounts:  National Departmental Agencies - Boxing South Africa</v>
          </cell>
          <cell r="R3315" t="str">
            <v>1</v>
          </cell>
          <cell r="S3315" t="str">
            <v>10</v>
          </cell>
          <cell r="T3315" t="str">
            <v>413</v>
          </cell>
          <cell r="U3315" t="str">
            <v>0</v>
          </cell>
          <cell r="V3315" t="str">
            <v>NAT DPT AGEN - BOXING SOUTH AFRICA</v>
          </cell>
        </row>
        <row r="3316">
          <cell r="Q3316" t="str">
            <v>Non-exchange Revenue:  Transfers and Subsidies - Operational:  Allocations In-kind - Departmental Agencies and Accounts:  National Departmental Agencies - Breede River Catchment Management Agency</v>
          </cell>
          <cell r="R3316" t="str">
            <v>1</v>
          </cell>
          <cell r="S3316" t="str">
            <v>10</v>
          </cell>
          <cell r="T3316" t="str">
            <v>414</v>
          </cell>
          <cell r="U3316" t="str">
            <v>0</v>
          </cell>
          <cell r="V3316" t="str">
            <v xml:space="preserve">NAT DPT AGEN - BREEDE RIVER CATCH MAN </v>
          </cell>
        </row>
        <row r="3317">
          <cell r="Q3317" t="str">
            <v>Non-exchange Revenue:  Transfers and Subsidies - Operational:  Allocations In-kind - Departmental Agencies and Accounts:  National Departmental Agencies - Business Arts of South Africa Johannesburg</v>
          </cell>
          <cell r="R3317" t="str">
            <v>1</v>
          </cell>
          <cell r="S3317" t="str">
            <v>10</v>
          </cell>
          <cell r="T3317" t="str">
            <v>415</v>
          </cell>
          <cell r="U3317" t="str">
            <v>0</v>
          </cell>
          <cell r="V3317" t="str">
            <v>NAT DPT AGEN - BUSINESS ARTS OF SA JHB</v>
          </cell>
        </row>
        <row r="3318">
          <cell r="Q3318" t="str">
            <v>Non-exchange Revenue:  Transfers and Subsidies - Operational:  Allocations In-kind - Departmental Agencies and Accounts:  National Departmental Agencies - Cape Medical Depot Augmentation</v>
          </cell>
          <cell r="R3318" t="str">
            <v>1</v>
          </cell>
          <cell r="S3318" t="str">
            <v>10</v>
          </cell>
          <cell r="T3318" t="str">
            <v>416</v>
          </cell>
          <cell r="U3318" t="str">
            <v>0</v>
          </cell>
          <cell r="V3318" t="str">
            <v>NAT DPT AGEN - CAPE MED DEPOT AUGMENTAT</v>
          </cell>
        </row>
        <row r="3319">
          <cell r="Q3319" t="str">
            <v>Non-exchange Revenue:  Transfers and Subsidies - Operational:  Allocations In-kind - Departmental Agencies and Accounts:  National Departmental Agencies - Castle Control Board</v>
          </cell>
          <cell r="R3319" t="str">
            <v>1</v>
          </cell>
          <cell r="S3319" t="str">
            <v>10</v>
          </cell>
          <cell r="T3319" t="str">
            <v>417</v>
          </cell>
          <cell r="U3319" t="str">
            <v>0</v>
          </cell>
          <cell r="V3319" t="str">
            <v>NAT DPT AGEN - CASTLE CONTROL BOARD</v>
          </cell>
        </row>
        <row r="3320">
          <cell r="Q3320" t="str">
            <v>Non-exchange Revenue:  Transfers and Subsidies - Operational:  Allocations In-kind - Departmental Agencies and Accounts:  National Departmental Agencies - Cedara Agricultural College</v>
          </cell>
          <cell r="R3320" t="str">
            <v>1</v>
          </cell>
          <cell r="S3320" t="str">
            <v>10</v>
          </cell>
          <cell r="T3320" t="str">
            <v>418</v>
          </cell>
          <cell r="U3320" t="str">
            <v>0</v>
          </cell>
          <cell r="V3320" t="str">
            <v>NAT DPT AGEN - CEDARA AGRICUL COLLEGE</v>
          </cell>
        </row>
        <row r="3321">
          <cell r="Q3321" t="str">
            <v>Non-exchange Revenue:  Transfers and Subsidies - Operational:  Allocations In-kind - Departmental Agencies and Accounts:  National Departmental Agencies - Chemical Industry Seta</v>
          </cell>
          <cell r="R3321" t="str">
            <v>1</v>
          </cell>
          <cell r="S3321" t="str">
            <v>10</v>
          </cell>
          <cell r="T3321" t="str">
            <v>419</v>
          </cell>
          <cell r="U3321" t="str">
            <v>0</v>
          </cell>
          <cell r="V3321" t="str">
            <v>NAT DPT AGEN - CHEMICAL INDUSTRY SETA</v>
          </cell>
        </row>
        <row r="3322">
          <cell r="Q3322" t="str">
            <v>Non-exchange Revenue:  Transfers and Subsidies - Operational:  Allocations In-kind - Departmental Agencies and Accounts:  National Departmental Agencies - Clothing, Textile, Footwear and Leather SETA</v>
          </cell>
          <cell r="R3322" t="str">
            <v>1</v>
          </cell>
          <cell r="S3322" t="str">
            <v>10</v>
          </cell>
          <cell r="T3322" t="str">
            <v>420</v>
          </cell>
          <cell r="U3322" t="str">
            <v>0</v>
          </cell>
          <cell r="V3322" t="str">
            <v>NAT DPT AGEN - CLOT TEX FOOT &amp; LEAT SETA</v>
          </cell>
        </row>
        <row r="3323">
          <cell r="Q3323" t="str">
            <v>Non-exchange Revenue:  Transfers and Subsidies - Operational:  Allocations In-kind - Departmental Agencies and Accounts:  National Departmental Agencies - Commissioner Conciliation, Mediation and Arbitration</v>
          </cell>
          <cell r="R3323" t="str">
            <v>1</v>
          </cell>
          <cell r="S3323" t="str">
            <v>10</v>
          </cell>
          <cell r="T3323" t="str">
            <v>421</v>
          </cell>
          <cell r="U3323" t="str">
            <v>0</v>
          </cell>
          <cell r="V3323" t="str">
            <v>NAT DPT AGEN - COM RECONCIL MED &amp; ARBITR</v>
          </cell>
        </row>
        <row r="3324">
          <cell r="Q3324" t="str">
            <v xml:space="preserve">Non-exchange Revenue:  Transfers and Subsidies - Operational:  Allocations In-kind - Departmental Agencies and Accounts:  National Departmental Agencies - Community Promotion and Protection of Rights </v>
          </cell>
          <cell r="R3324" t="str">
            <v>1</v>
          </cell>
          <cell r="S3324" t="str">
            <v>10</v>
          </cell>
          <cell r="T3324" t="str">
            <v>422</v>
          </cell>
          <cell r="U3324" t="str">
            <v>0</v>
          </cell>
          <cell r="V3324" t="str">
            <v>NAT DPT AGEN - COM PROM &amp; PROT OF RIGHTS</v>
          </cell>
        </row>
        <row r="3325">
          <cell r="Q3325" t="str">
            <v>Non-exchange Revenue:  Transfers and Subsidies - Operational:  Allocations In-kind - Departmental Agencies and Accounts:  National Departmental Agencies - Commission Gender Equality</v>
          </cell>
          <cell r="R3325" t="str">
            <v>1</v>
          </cell>
          <cell r="S3325" t="str">
            <v>10</v>
          </cell>
          <cell r="T3325" t="str">
            <v>423</v>
          </cell>
          <cell r="U3325" t="str">
            <v>0</v>
          </cell>
          <cell r="V3325" t="str">
            <v>NAT DPT AGEN - COMMIS GENDER EQUALITY</v>
          </cell>
        </row>
        <row r="3326">
          <cell r="Q3326" t="str">
            <v>Non-exchange Revenue:  Transfers and Subsidies - Operational:  Allocations In-kind - Departmental Agencies and Accounts:  National Departmental Agencies - Companies and Intellectual Property Commission</v>
          </cell>
          <cell r="R3326" t="str">
            <v>1</v>
          </cell>
          <cell r="S3326" t="str">
            <v>10</v>
          </cell>
          <cell r="T3326" t="str">
            <v>424</v>
          </cell>
          <cell r="U3326" t="str">
            <v>0</v>
          </cell>
          <cell r="V3326" t="str">
            <v>NAT DPT AGEN - COMPA &amp; INTELLE PROP COMM</v>
          </cell>
        </row>
        <row r="3327">
          <cell r="Q3327" t="str">
            <v>Non-exchange Revenue:  Transfers and Subsidies - Operational:  Allocations In-kind - Departmental Agencies and Accounts:  National Departmental Agencies - Compensation Fund Including Reserve Fund</v>
          </cell>
          <cell r="R3327" t="str">
            <v>1</v>
          </cell>
          <cell r="S3327" t="str">
            <v>10</v>
          </cell>
          <cell r="T3327" t="str">
            <v>425</v>
          </cell>
          <cell r="U3327" t="str">
            <v>0</v>
          </cell>
          <cell r="V3327" t="str">
            <v>NAT DPT AGEN - COMPEN FUND INC RESV FUND</v>
          </cell>
        </row>
        <row r="3328">
          <cell r="Q3328" t="str">
            <v>Non-exchange Revenue:  Transfers and Subsidies - Operational:  Allocations In-kind - Departmental Agencies and Accounts:  National Departmental Agencies - Competition Board</v>
          </cell>
          <cell r="R3328" t="str">
            <v>1</v>
          </cell>
          <cell r="S3328" t="str">
            <v>10</v>
          </cell>
          <cell r="T3328" t="str">
            <v>426</v>
          </cell>
          <cell r="U3328" t="str">
            <v>0</v>
          </cell>
          <cell r="V3328" t="str">
            <v>NAT DPT AGEN - COMPETITION BOARD</v>
          </cell>
        </row>
        <row r="3329">
          <cell r="Q3329" t="str">
            <v>Non-exchange Revenue:  Transfers and Subsidies - Operational:  Allocations In-kind - Departmental Agencies and Accounts:  National Departmental Agencies - Competition Commission</v>
          </cell>
          <cell r="R3329" t="str">
            <v>1</v>
          </cell>
          <cell r="S3329" t="str">
            <v>10</v>
          </cell>
          <cell r="T3329" t="str">
            <v>427</v>
          </cell>
          <cell r="U3329" t="str">
            <v>0</v>
          </cell>
          <cell r="V3329" t="str">
            <v>NAT DPT AGEN - COMPETITION COMMISSION</v>
          </cell>
        </row>
        <row r="3330">
          <cell r="Q3330" t="str">
            <v>Non-exchange Revenue:  Transfers and Subsidies - Operational:  Allocations In-kind - Departmental Agencies and Accounts:  National Departmental Agencies - Competition Tribunal</v>
          </cell>
          <cell r="R3330" t="str">
            <v>1</v>
          </cell>
          <cell r="S3330" t="str">
            <v>10</v>
          </cell>
          <cell r="T3330" t="str">
            <v>428</v>
          </cell>
          <cell r="U3330" t="str">
            <v>0</v>
          </cell>
          <cell r="V3330" t="str">
            <v>NAT DPT AGEN - COMPETITION TRIBUNAL</v>
          </cell>
        </row>
        <row r="3331">
          <cell r="Q3331" t="str">
            <v>Non-exchange Revenue:  Transfers and Subsidies - Operational:  Allocations In-kind - Departmental Agencies and Accounts:  National Departmental Agencies - Construction Industry Development Board</v>
          </cell>
          <cell r="R3331" t="str">
            <v>1</v>
          </cell>
          <cell r="S3331" t="str">
            <v>10</v>
          </cell>
          <cell r="T3331" t="str">
            <v>429</v>
          </cell>
          <cell r="U3331" t="str">
            <v>0</v>
          </cell>
          <cell r="V3331" t="str">
            <v>NAT DPT AGEN -  CONSTRUCT IND DEV BOARD</v>
          </cell>
        </row>
        <row r="3332">
          <cell r="Q3332" t="str">
            <v>Non-exchange Revenue:  Transfers and Subsidies - Operational:  Allocations In-kind - Departmental Agencies and Accounts:  National Departmental Agencies - Construction SETA</v>
          </cell>
          <cell r="R3332" t="str">
            <v>1</v>
          </cell>
          <cell r="S3332" t="str">
            <v>10</v>
          </cell>
          <cell r="T3332" t="str">
            <v>430</v>
          </cell>
          <cell r="U3332" t="str">
            <v>0</v>
          </cell>
          <cell r="V3332" t="str">
            <v>NAT DPT AGEN - CONSTRUCTION SETA</v>
          </cell>
        </row>
        <row r="3333">
          <cell r="Q3333" t="str">
            <v>Non-exchange Revenue:  Transfers and Subsidies - Operational:  Allocations In-kind - Departmental Agencies and Accounts:  National Departmental Agencies - Co-Op Banking  Development Agency (CBDA)</v>
          </cell>
          <cell r="R3333" t="str">
            <v>1</v>
          </cell>
          <cell r="S3333" t="str">
            <v>10</v>
          </cell>
          <cell r="T3333" t="str">
            <v>431</v>
          </cell>
          <cell r="U3333" t="str">
            <v>0</v>
          </cell>
          <cell r="V3333" t="str">
            <v>NAT DPT AGEN - CO-OP BANKING  DEV AGENCY</v>
          </cell>
        </row>
        <row r="3334">
          <cell r="Q3334" t="str">
            <v>Non-exchange Revenue:  Transfers and Subsidies - Operational:  Allocations In-kind - Departmental Agencies and Accounts:  National Departmental Agencies - Council for Geosciences</v>
          </cell>
          <cell r="R3334" t="str">
            <v>1</v>
          </cell>
          <cell r="S3334" t="str">
            <v>10</v>
          </cell>
          <cell r="T3334" t="str">
            <v>432</v>
          </cell>
          <cell r="U3334" t="str">
            <v>0</v>
          </cell>
          <cell r="V3334" t="str">
            <v>NAT DPT AGEN - COUNCIL FOR GEOSCIENCES</v>
          </cell>
        </row>
        <row r="3335">
          <cell r="Q3335" t="str">
            <v>Non-exchange Revenue:  Transfers and Subsidies - Operational:  Allocations In-kind - Departmental Agencies and Accounts:  National Departmental Agencies - Council for Medical Schemes</v>
          </cell>
          <cell r="R3335" t="str">
            <v>1</v>
          </cell>
          <cell r="S3335" t="str">
            <v>10</v>
          </cell>
          <cell r="T3335" t="str">
            <v>433</v>
          </cell>
          <cell r="U3335" t="str">
            <v>0</v>
          </cell>
          <cell r="V3335" t="str">
            <v>NAT DPT AGEN - COUNCIL FOR MEDICAL SCH</v>
          </cell>
        </row>
        <row r="3336">
          <cell r="Q3336" t="str">
            <v>Non-exchange Revenue:  Transfers and Subsidies - Operational:  Allocations In-kind - Departmental Agencies and Accounts:  National Departmental Agencies - Council for Nuclear Safety</v>
          </cell>
          <cell r="R3336" t="str">
            <v>1</v>
          </cell>
          <cell r="S3336" t="str">
            <v>10</v>
          </cell>
          <cell r="T3336" t="str">
            <v>434</v>
          </cell>
          <cell r="U3336" t="str">
            <v>0</v>
          </cell>
          <cell r="V3336" t="str">
            <v>NAT DPT AGEN - COUNCIL NUCLEAR SAFETY</v>
          </cell>
        </row>
        <row r="3337">
          <cell r="Q3337" t="str">
            <v>Non-exchange Revenue:  Transfers and Subsidies - Operational:  Allocations In-kind - Departmental Agencies and Accounts:  National Departmental Agencies - Council for Scientific and Industrial Research</v>
          </cell>
          <cell r="R3337" t="str">
            <v>1</v>
          </cell>
          <cell r="S3337" t="str">
            <v>10</v>
          </cell>
          <cell r="T3337" t="str">
            <v>435</v>
          </cell>
          <cell r="U3337" t="str">
            <v>0</v>
          </cell>
          <cell r="V3337" t="str">
            <v>NAT DPT AGEN - COUN SCIENT &amp; INDUST RESE</v>
          </cell>
        </row>
        <row r="3338">
          <cell r="Q3338" t="str">
            <v>Non-exchange Revenue:  Transfers and Subsidies - Operational:  Allocations In-kind - Departmental Agencies and Accounts:  National Departmental Agencies - Council for the Built Environment (CBE)</v>
          </cell>
          <cell r="R3338" t="str">
            <v>1</v>
          </cell>
          <cell r="S3338" t="str">
            <v>10</v>
          </cell>
          <cell r="T3338" t="str">
            <v>436</v>
          </cell>
          <cell r="U3338" t="str">
            <v>0</v>
          </cell>
          <cell r="V3338" t="str">
            <v>NAT DPT AGEN -  COUNCIL BUILT ENVIRON</v>
          </cell>
        </row>
        <row r="3339">
          <cell r="Q3339" t="str">
            <v>Non-exchange Revenue:  Transfers and Subsidies - Operational:  Allocations In-kind - Departmental Agencies and Accounts:  National Departmental Agencies - Council on Higher Education</v>
          </cell>
          <cell r="R3339" t="str">
            <v>1</v>
          </cell>
          <cell r="S3339" t="str">
            <v>10</v>
          </cell>
          <cell r="T3339" t="str">
            <v>437</v>
          </cell>
          <cell r="U3339" t="str">
            <v>0</v>
          </cell>
          <cell r="V3339" t="str">
            <v>NAT DPT AGEN - COUN ON HIGHER EDUCATION</v>
          </cell>
        </row>
        <row r="3340">
          <cell r="Q3340" t="str">
            <v>Non-exchange Revenue:  Transfers and Subsidies - Operational:  Allocations In-kind - Departmental Agencies and Accounts:  National Departmental Agencies - Cross-Border Road Transport Agency</v>
          </cell>
          <cell r="R3340" t="str">
            <v>1</v>
          </cell>
          <cell r="S3340" t="str">
            <v>10</v>
          </cell>
          <cell r="T3340" t="str">
            <v>438</v>
          </cell>
          <cell r="U3340" t="str">
            <v>0</v>
          </cell>
          <cell r="V3340" t="str">
            <v>NAT DPT AGEN - CROSS-BORDER ROAD TRP AGE</v>
          </cell>
        </row>
        <row r="3341">
          <cell r="Q3341" t="str">
            <v>Non-exchange Revenue:  Transfers and Subsidies - Operational:  Allocations In-kind - Departmental Agencies and Accounts:  National Departmental Agencies - Diabo</v>
          </cell>
          <cell r="R3341" t="str">
            <v>1</v>
          </cell>
          <cell r="S3341" t="str">
            <v>10</v>
          </cell>
          <cell r="T3341" t="str">
            <v>439</v>
          </cell>
          <cell r="U3341" t="str">
            <v>0</v>
          </cell>
          <cell r="V3341" t="str">
            <v>NAT DPT AGEN - DIABO</v>
          </cell>
        </row>
        <row r="3342">
          <cell r="Q3342" t="str">
            <v>Non-exchange Revenue:  Transfers and Subsidies - Operational:  Allocations In-kind - Departmental Agencies and Accounts:  National Departmental Agencies - Ditsong:  Museums of South Africa</v>
          </cell>
          <cell r="R3342" t="str">
            <v>1</v>
          </cell>
          <cell r="S3342" t="str">
            <v>10</v>
          </cell>
          <cell r="T3342" t="str">
            <v>440</v>
          </cell>
          <cell r="U3342" t="str">
            <v>0</v>
          </cell>
          <cell r="V3342" t="str">
            <v>NAT DPT AGEN - DITSONG MUSEUMS OF SA</v>
          </cell>
        </row>
        <row r="3343">
          <cell r="Q3343" t="str">
            <v>Non-exchange Revenue:  Transfers and Subsidies - Operational:  Allocations In-kind - Departmental Agencies and Accounts:  National Departmental Agencies - Education and Labour Relation Council</v>
          </cell>
          <cell r="R3343" t="str">
            <v>1</v>
          </cell>
          <cell r="S3343" t="str">
            <v>10</v>
          </cell>
          <cell r="T3343" t="str">
            <v>441</v>
          </cell>
          <cell r="U3343" t="str">
            <v>0</v>
          </cell>
          <cell r="V3343" t="str">
            <v>NAT DPT AGEN - EDUC &amp; LABOUR RELAT COUN</v>
          </cell>
        </row>
        <row r="3344">
          <cell r="Q3344" t="str">
            <v>Non-exchange Revenue:  Transfers and Subsidies - Operational:  Allocations In-kind - Departmental Agencies and Accounts:  National Departmental Agencies - Glen Agricultural College</v>
          </cell>
          <cell r="R3344" t="str">
            <v>1</v>
          </cell>
          <cell r="S3344" t="str">
            <v>10</v>
          </cell>
          <cell r="T3344" t="str">
            <v>442</v>
          </cell>
          <cell r="U3344" t="str">
            <v>0</v>
          </cell>
          <cell r="V3344" t="str">
            <v>NAT DPT AGEN - GLEN AGRICULTURAL COLLEGE</v>
          </cell>
        </row>
        <row r="3345">
          <cell r="Q3345" t="str">
            <v>Non-exchange Revenue:  Transfers and Subsidies - Operational:  Allocations In-kind - Departmental Agencies and Accounts:  National Departmental Agencies - Fort Cox Agricultural College</v>
          </cell>
          <cell r="R3345" t="str">
            <v>1</v>
          </cell>
          <cell r="S3345" t="str">
            <v>10</v>
          </cell>
          <cell r="T3345" t="str">
            <v>443</v>
          </cell>
          <cell r="U3345" t="str">
            <v>0</v>
          </cell>
          <cell r="V3345" t="str">
            <v>NAT DPT AGEN - FORT COX AGRICUL COLLEGE</v>
          </cell>
        </row>
        <row r="3346">
          <cell r="Q3346" t="str">
            <v>Non-exchange Revenue:  Transfers and Subsidies - Operational:  Allocations In-kind - Departmental Agencies and Accounts:  National Departmental Agencies - Lowveld Agricultural College</v>
          </cell>
          <cell r="R3346" t="str">
            <v>1</v>
          </cell>
          <cell r="S3346" t="str">
            <v>10</v>
          </cell>
          <cell r="T3346" t="str">
            <v>444</v>
          </cell>
          <cell r="U3346" t="str">
            <v>0</v>
          </cell>
          <cell r="V3346" t="str">
            <v>NAT DPT AGEN - LOWVELD AGRICUL COLLEGE</v>
          </cell>
        </row>
        <row r="3347">
          <cell r="Q3347" t="str">
            <v>Non-exchange Revenue:  Transfers and Subsidies - Operational:  Allocations In-kind - Departmental Agencies and Accounts:  National Departmental Agencies - Madzivhandila Agricultural College</v>
          </cell>
          <cell r="R3347" t="str">
            <v>1</v>
          </cell>
          <cell r="S3347" t="str">
            <v>10</v>
          </cell>
          <cell r="T3347" t="str">
            <v>445</v>
          </cell>
          <cell r="U3347" t="str">
            <v>0</v>
          </cell>
          <cell r="V3347" t="str">
            <v>NAT DPT AGEN -  MADZIVHANDILA AGRI COLL</v>
          </cell>
        </row>
        <row r="3348">
          <cell r="Q3348" t="str">
            <v>Non-exchange Revenue:  Transfers and Subsidies - Operational:  Allocations In-kind - Departmental Agencies and Accounts:  National Departmental Agencies - Potchefstroom Agricultural College</v>
          </cell>
          <cell r="R3348" t="str">
            <v>1</v>
          </cell>
          <cell r="S3348" t="str">
            <v>10</v>
          </cell>
          <cell r="T3348" t="str">
            <v>446</v>
          </cell>
          <cell r="U3348" t="str">
            <v>0</v>
          </cell>
          <cell r="V3348" t="str">
            <v>NAT DPT AGEN - POTCH AGRICUL COLLEGE</v>
          </cell>
        </row>
        <row r="3349">
          <cell r="Q3349" t="str">
            <v>Non-exchange Revenue:  Transfers and Subsidies - Operational:  Allocations In-kind - Departmental Agencies and Accounts:  National Departmental Agencies - Education, Training and Development Practices SETA</v>
          </cell>
          <cell r="R3349" t="str">
            <v>1</v>
          </cell>
          <cell r="S3349" t="str">
            <v>10</v>
          </cell>
          <cell r="T3349" t="str">
            <v>447</v>
          </cell>
          <cell r="U3349" t="str">
            <v>0</v>
          </cell>
          <cell r="V3349" t="str">
            <v>NAT DPT AGEN - TRAIN &amp; DEVEL PRAC SETA</v>
          </cell>
        </row>
        <row r="3350">
          <cell r="Q3350" t="str">
            <v>Non-exchange Revenue:  Transfers and Subsidies - Operational:  Allocations In-kind - Departmental Agencies and Accounts:  National Departmental Agencies - Electricity Distribution Industry Holdings</v>
          </cell>
          <cell r="R3350" t="str">
            <v>1</v>
          </cell>
          <cell r="S3350" t="str">
            <v>10</v>
          </cell>
          <cell r="T3350" t="str">
            <v>448</v>
          </cell>
          <cell r="U3350" t="str">
            <v>0</v>
          </cell>
          <cell r="V3350" t="str">
            <v>NAT DPT AGEN - ELE DISTRIB INDUSTRY HOLD</v>
          </cell>
        </row>
        <row r="3351">
          <cell r="Q3351" t="str">
            <v>Non-exchange Revenue:  Transfers and Subsidies - Operational:  Allocations In-kind - Departmental Agencies and Accounts:  National Departmental Agencies - Electricity Communications Sec (Pty)Ltd</v>
          </cell>
          <cell r="R3351" t="str">
            <v>1</v>
          </cell>
          <cell r="S3351" t="str">
            <v>10</v>
          </cell>
          <cell r="T3351" t="str">
            <v>449</v>
          </cell>
          <cell r="U3351" t="str">
            <v>0</v>
          </cell>
          <cell r="V3351" t="str">
            <v>NAT DPT AGEN - ELE COMMUNIC SEC (PTY)LTD</v>
          </cell>
        </row>
        <row r="3352">
          <cell r="Q3352" t="str">
            <v>Non-exchange Revenue:  Transfers and Subsidies - Operational:  Allocations In-kind - Departmental Agencies and Accounts:  National Departmental Agencies - Elsenburg Agricultural College</v>
          </cell>
          <cell r="R3352" t="str">
            <v>1</v>
          </cell>
          <cell r="S3352" t="str">
            <v>10</v>
          </cell>
          <cell r="T3352" t="str">
            <v>450</v>
          </cell>
          <cell r="U3352" t="str">
            <v>0</v>
          </cell>
          <cell r="V3352" t="str">
            <v>NAT DPT AGEN - ELSENBURG AGRICUL COLLEGE</v>
          </cell>
        </row>
        <row r="3353">
          <cell r="Q3353" t="str">
            <v>Non-exchange Revenue:  Transfers and Subsidies - Operational:  Allocations In-kind - Departmental Agencies and Accounts:  National Departmental Agencies - Employments Condition Commission</v>
          </cell>
          <cell r="R3353" t="str">
            <v>1</v>
          </cell>
          <cell r="S3353" t="str">
            <v>10</v>
          </cell>
          <cell r="T3353" t="str">
            <v>451</v>
          </cell>
          <cell r="U3353" t="str">
            <v>0</v>
          </cell>
          <cell r="V3353" t="str">
            <v>NAT DPT AGEN - EMPLOY CONDITION COMMIS</v>
          </cell>
        </row>
        <row r="3354">
          <cell r="Q3354" t="str">
            <v>Non-exchange Revenue:  Transfers and Subsidies - Operational:  Allocations In-kind - Departmental Agencies and Accounts:  National Departmental Agencies - Energy Sector SETA</v>
          </cell>
          <cell r="R3354" t="str">
            <v>1</v>
          </cell>
          <cell r="S3354" t="str">
            <v>10</v>
          </cell>
          <cell r="T3354" t="str">
            <v>452</v>
          </cell>
          <cell r="U3354" t="str">
            <v>0</v>
          </cell>
          <cell r="V3354" t="str">
            <v>NAT DPT AGEN - ENERGY SECTOR SETA</v>
          </cell>
        </row>
        <row r="3355">
          <cell r="Q3355" t="str">
            <v>Non-exchange Revenue:  Transfers and Subsidies - Operational:  Allocations In-kind - Departmental Agencies and Accounts:  National Departmental Agencies - Engelenburg House Art Collection Pretoria</v>
          </cell>
          <cell r="R3355" t="str">
            <v>1</v>
          </cell>
          <cell r="S3355" t="str">
            <v>10</v>
          </cell>
          <cell r="T3355" t="str">
            <v>453</v>
          </cell>
          <cell r="U3355" t="str">
            <v>0</v>
          </cell>
          <cell r="V3355" t="str">
            <v>NAT DPT AGEN - ENGELENBURG HOUSE ART PTA</v>
          </cell>
        </row>
        <row r="3356">
          <cell r="Q3356" t="str">
            <v>Non-exchange Revenue:  Transfers and Subsidies - Operational:  Allocations In-kind - Departmental Agencies and Accounts:  National Departmental Agencies - Environmental Commissioner</v>
          </cell>
          <cell r="R3356" t="str">
            <v>1</v>
          </cell>
          <cell r="S3356" t="str">
            <v>10</v>
          </cell>
          <cell r="T3356" t="str">
            <v>454</v>
          </cell>
          <cell r="U3356" t="str">
            <v>0</v>
          </cell>
          <cell r="V3356" t="str">
            <v>NAT DPT AGEN - ENVIRONMENTAL COMMISSION</v>
          </cell>
        </row>
        <row r="3357">
          <cell r="Q3357" t="str">
            <v>Non-exchange Revenue:  Transfers and Subsidies - Operational:  Allocations In-kind - Departmental Agencies and Accounts:  National Departmental Agencies - Equipment Trading Account</v>
          </cell>
          <cell r="R3357" t="str">
            <v>1</v>
          </cell>
          <cell r="S3357" t="str">
            <v>10</v>
          </cell>
          <cell r="T3357" t="str">
            <v>455</v>
          </cell>
          <cell r="U3357" t="str">
            <v>0</v>
          </cell>
          <cell r="V3357" t="str">
            <v>NAT DPT AGEN - EQUIPMENT TRADING ACCOUNT</v>
          </cell>
        </row>
        <row r="3358">
          <cell r="Q3358" t="str">
            <v>Non-exchange Revenue:  Transfers and Subsidies - Operational:  Allocations In-kind - Departmental Agencies and Accounts:  National Departmental Agencies - Estate Agency Affairs Board</v>
          </cell>
          <cell r="R3358" t="str">
            <v>1</v>
          </cell>
          <cell r="S3358" t="str">
            <v>10</v>
          </cell>
          <cell r="T3358" t="str">
            <v>456</v>
          </cell>
          <cell r="U3358" t="str">
            <v>0</v>
          </cell>
          <cell r="V3358" t="str">
            <v>NAT DPT AGEN - ESTATE AGENCY AFFAI BOARD</v>
          </cell>
        </row>
        <row r="3359">
          <cell r="Q3359" t="str">
            <v>Non-exchange Revenue:  Transfers and Subsidies - Operational:  Allocations In-kind - Departmental Agencies and Accounts:  National Departmental Agencies - Film and Publication Board</v>
          </cell>
          <cell r="R3359" t="str">
            <v>1</v>
          </cell>
          <cell r="S3359" t="str">
            <v>10</v>
          </cell>
          <cell r="T3359" t="str">
            <v>457</v>
          </cell>
          <cell r="U3359" t="str">
            <v>0</v>
          </cell>
          <cell r="V3359" t="str">
            <v>NAT DPT AGEN - FILM &amp; PUBLICAT BOARD</v>
          </cell>
        </row>
        <row r="3360">
          <cell r="Q3360" t="str">
            <v>Non-exchange Revenue:  Transfers and Subsidies - Operational:  Allocations In-kind - Departmental Agencies and Accounts:  National Departmental Agencies - Financial Intelligence Centre</v>
          </cell>
          <cell r="R3360" t="str">
            <v>1</v>
          </cell>
          <cell r="S3360" t="str">
            <v>10</v>
          </cell>
          <cell r="T3360" t="str">
            <v>458</v>
          </cell>
          <cell r="U3360" t="str">
            <v>0</v>
          </cell>
          <cell r="V3360" t="str">
            <v>NAT DPT AGEN - FIN INTELLIGENCE CENTRE</v>
          </cell>
        </row>
        <row r="3361">
          <cell r="Q3361" t="str">
            <v>Non-exchange Revenue:  Transfers and Subsidies - Operational:  Allocations In-kind - Departmental Agencies and Accounts:  National Departmental Agencies - Financial Service Board</v>
          </cell>
          <cell r="R3361" t="str">
            <v>1</v>
          </cell>
          <cell r="S3361" t="str">
            <v>10</v>
          </cell>
          <cell r="T3361" t="str">
            <v>459</v>
          </cell>
          <cell r="U3361" t="str">
            <v>0</v>
          </cell>
          <cell r="V3361" t="str">
            <v>NAT DPT AGEN - FINANCIAL SERVICE BOARD</v>
          </cell>
        </row>
        <row r="3362">
          <cell r="Q3362" t="str">
            <v>Non-exchange Revenue:  Transfers and Subsidies - Operational:  Allocations In-kind - Departmental Agencies and Accounts:  National Departmental Agencies - Financial, Accounting, Management, Consulting and Other Financial Services SETA</v>
          </cell>
          <cell r="R3362" t="str">
            <v>1</v>
          </cell>
          <cell r="S3362" t="str">
            <v>10</v>
          </cell>
          <cell r="T3362" t="str">
            <v>460</v>
          </cell>
          <cell r="U3362" t="str">
            <v>0</v>
          </cell>
          <cell r="V3362" t="str">
            <v>NAT DPT AGEN - OTH FINANC SERVICES SETA</v>
          </cell>
        </row>
        <row r="3363">
          <cell r="Q3363" t="str">
            <v>Non-exchange Revenue:  Transfers and Subsidies - Operational:  Allocations In-kind - Departmental Agencies and Accounts:  National Departmental Agencies - The Financial and Fiscal Commission</v>
          </cell>
          <cell r="R3363" t="str">
            <v>1</v>
          </cell>
          <cell r="S3363" t="str">
            <v>10</v>
          </cell>
          <cell r="T3363" t="str">
            <v>461</v>
          </cell>
          <cell r="U3363" t="str">
            <v>0</v>
          </cell>
          <cell r="V3363" t="str">
            <v>NAT DPT AGEN - THE FIN &amp; FISCAL COMMISSI</v>
          </cell>
        </row>
        <row r="3364">
          <cell r="Q3364" t="str">
            <v>Non-exchange Revenue:  Transfers and Subsidies - Operational:  Allocations In-kind - Departmental Agencies and Accounts:  National Departmental Agencies - Food and Beverage Manufacturing Industry SETA</v>
          </cell>
          <cell r="R3364" t="str">
            <v>1</v>
          </cell>
          <cell r="S3364" t="str">
            <v>10</v>
          </cell>
          <cell r="T3364" t="str">
            <v>462</v>
          </cell>
          <cell r="U3364" t="str">
            <v>0</v>
          </cell>
          <cell r="V3364" t="str">
            <v>NAT DPT AGEN - FOOD &amp; BEV MANUF IND SETA</v>
          </cell>
        </row>
        <row r="3365">
          <cell r="Q3365" t="str">
            <v>Non-exchange Revenue:  Transfers and Subsidies - Operational:  Allocations In-kind - Departmental Agencies and Accounts:  National Departmental Agencies - Forest Industries SETA</v>
          </cell>
          <cell r="R3365" t="str">
            <v>1</v>
          </cell>
          <cell r="S3365" t="str">
            <v>10</v>
          </cell>
          <cell r="T3365" t="str">
            <v>463</v>
          </cell>
          <cell r="U3365" t="str">
            <v>0</v>
          </cell>
          <cell r="V3365" t="str">
            <v>NAT DPT AGEN - FOREST INDUSTRIES SETA</v>
          </cell>
        </row>
        <row r="3366">
          <cell r="Q3366" t="str">
            <v>Non-exchange Revenue:  Transfers and Subsidies - Operational:  Allocations In-kind - Departmental Agencies and Accounts:  National Departmental Agencies - Freedom Park Trust</v>
          </cell>
          <cell r="R3366" t="str">
            <v>1</v>
          </cell>
          <cell r="S3366" t="str">
            <v>10</v>
          </cell>
          <cell r="T3366" t="str">
            <v>464</v>
          </cell>
          <cell r="U3366" t="str">
            <v>0</v>
          </cell>
          <cell r="V3366" t="str">
            <v>NAT DPT AGEN - FREEDOM PARK TRUST</v>
          </cell>
        </row>
        <row r="3367">
          <cell r="Q3367" t="str">
            <v>Non-exchange Revenue:  Transfers and Subsidies - Operational:  Allocations In-kind - Departmental Agencies and Accounts:  National Departmental Agencies - Gadi Agricultural College</v>
          </cell>
          <cell r="R3367" t="str">
            <v>1</v>
          </cell>
          <cell r="S3367" t="str">
            <v>10</v>
          </cell>
          <cell r="T3367" t="str">
            <v>465</v>
          </cell>
          <cell r="U3367" t="str">
            <v>0</v>
          </cell>
          <cell r="V3367" t="str">
            <v>NAT DPT AGEN - GADI AGRICUL COLLEGE</v>
          </cell>
        </row>
        <row r="3368">
          <cell r="Q3368" t="str">
            <v>Non-exchange Revenue:  Transfers and Subsidies - Operational:  Allocations In-kind - Departmental Agencies and Accounts:  National Departmental Agencies - Gauteng Orchestra</v>
          </cell>
          <cell r="R3368" t="str">
            <v>1</v>
          </cell>
          <cell r="S3368" t="str">
            <v>10</v>
          </cell>
          <cell r="T3368" t="str">
            <v>466</v>
          </cell>
          <cell r="U3368" t="str">
            <v>0</v>
          </cell>
          <cell r="V3368" t="str">
            <v>NAT DPT AGEN - GAUTENG ORCHESTRA</v>
          </cell>
        </row>
        <row r="3369">
          <cell r="Q3369" t="str">
            <v>Non-exchange Revenue:  Transfers and Subsidies - Operational:  Allocations In-kind - Departmental Agencies and Accounts:  National Departmental Agencies - Godisa Trust</v>
          </cell>
          <cell r="R3369" t="str">
            <v>1</v>
          </cell>
          <cell r="S3369" t="str">
            <v>10</v>
          </cell>
          <cell r="T3369" t="str">
            <v>467</v>
          </cell>
          <cell r="U3369" t="str">
            <v>0</v>
          </cell>
          <cell r="V3369" t="str">
            <v>NAT DPT AGEN - GODISA TRUST</v>
          </cell>
        </row>
        <row r="3370">
          <cell r="Q3370" t="str">
            <v>Non-exchange Revenue:  Transfers and Subsidies - Operational:  Allocations In-kind - Departmental Agencies and Accounts:  National Departmental Agencies - Government Printing Works</v>
          </cell>
          <cell r="R3370" t="str">
            <v>1</v>
          </cell>
          <cell r="S3370" t="str">
            <v>10</v>
          </cell>
          <cell r="T3370" t="str">
            <v>468</v>
          </cell>
          <cell r="U3370" t="str">
            <v>0</v>
          </cell>
          <cell r="V3370" t="str">
            <v>NAT DPT AGEN - GOVER PRINTING WORKS</v>
          </cell>
        </row>
        <row r="3371">
          <cell r="Q3371" t="str">
            <v>Non-exchange Revenue:  Transfers and Subsidies - Operational:  Allocations In-kind - Departmental Agencies and Accounts:  National Departmental Agencies - Health and Welfare SETA</v>
          </cell>
          <cell r="R3371" t="str">
            <v>1</v>
          </cell>
          <cell r="S3371" t="str">
            <v>10</v>
          </cell>
          <cell r="T3371" t="str">
            <v>469</v>
          </cell>
          <cell r="U3371" t="str">
            <v>0</v>
          </cell>
          <cell r="V3371" t="str">
            <v>NAT DPT AGEN - HEALTH &amp; WELFARE SETA</v>
          </cell>
        </row>
        <row r="3372">
          <cell r="Q3372" t="str">
            <v>Non-exchange Revenue:  Transfers and Subsidies - Operational:  Allocations In-kind - Departmental Agencies and Accounts:  National Departmental Agencies - Housing Development Agency</v>
          </cell>
          <cell r="R3372" t="str">
            <v>1</v>
          </cell>
          <cell r="S3372" t="str">
            <v>10</v>
          </cell>
          <cell r="T3372" t="str">
            <v>470</v>
          </cell>
          <cell r="U3372" t="str">
            <v>0</v>
          </cell>
          <cell r="V3372" t="str">
            <v>NAT DPT AGEN - HOUSING DEVELOP AGENCY</v>
          </cell>
        </row>
        <row r="3373">
          <cell r="Q3373" t="str">
            <v>Non-exchange Revenue:  Transfers and Subsidies - Operational:  Allocations In-kind - Departmental Agencies and Accounts:  National Departmental Agencies - South Africa Human Rights Commission</v>
          </cell>
          <cell r="R3373" t="str">
            <v>1</v>
          </cell>
          <cell r="S3373" t="str">
            <v>10</v>
          </cell>
          <cell r="T3373" t="str">
            <v>471</v>
          </cell>
          <cell r="U3373" t="str">
            <v>0</v>
          </cell>
          <cell r="V3373" t="str">
            <v>NAT DPT AGEN - SA HUMAN RIGHTS COMMISSIO</v>
          </cell>
        </row>
        <row r="3374">
          <cell r="Q3374" t="str">
            <v>Non-exchange Revenue:  Transfers and Subsidies - Operational:  Allocations In-kind - Departmental Agencies and Accounts:  National Departmental Agencies - Human Sciences Research Council (HSRC)</v>
          </cell>
          <cell r="R3374" t="str">
            <v>1</v>
          </cell>
          <cell r="S3374" t="str">
            <v>10</v>
          </cell>
          <cell r="T3374" t="str">
            <v>472</v>
          </cell>
          <cell r="U3374" t="str">
            <v>0</v>
          </cell>
          <cell r="V3374" t="str">
            <v>NAT DPT AGEN - HUMAN SCIENC RES COUNCIL</v>
          </cell>
        </row>
        <row r="3375">
          <cell r="Q3375" t="str">
            <v>Non-exchange Revenue:  Transfers and Subsidies - Operational:  Allocations In-kind - Departmental Agencies and Accounts:  National Departmental Agencies - Immigrants Selection Board</v>
          </cell>
          <cell r="R3375" t="str">
            <v>1</v>
          </cell>
          <cell r="S3375" t="str">
            <v>10</v>
          </cell>
          <cell r="T3375" t="str">
            <v>473</v>
          </cell>
          <cell r="U3375" t="str">
            <v>0</v>
          </cell>
          <cell r="V3375" t="str">
            <v>NAT DPT AGEN - IMMIGRANT SELECTION BOARD</v>
          </cell>
        </row>
        <row r="3376">
          <cell r="Q3376" t="str">
            <v>Non-exchange Revenue:  Transfers and Subsidies - Operational:  Allocations In-kind - Departmental Agencies and Accounts:  National Departmental Agencies - Independent Communication Authority South Africa</v>
          </cell>
          <cell r="R3376" t="str">
            <v>1</v>
          </cell>
          <cell r="S3376" t="str">
            <v>10</v>
          </cell>
          <cell r="T3376" t="str">
            <v>474</v>
          </cell>
          <cell r="U3376" t="str">
            <v>0</v>
          </cell>
          <cell r="V3376" t="str">
            <v>NAT DPT AGEN - COMMUNICAT AUTHORITY SA</v>
          </cell>
        </row>
        <row r="3377">
          <cell r="Q3377" t="str">
            <v>Non-exchange Revenue:  Transfers and Subsidies - Operational:  Allocations In-kind - Departmental Agencies and Accounts:  National Departmental Agencies - Independent Electoral Commission</v>
          </cell>
          <cell r="R3377" t="str">
            <v>1</v>
          </cell>
          <cell r="S3377" t="str">
            <v>10</v>
          </cell>
          <cell r="T3377" t="str">
            <v>475</v>
          </cell>
          <cell r="U3377" t="str">
            <v>0</v>
          </cell>
          <cell r="V3377" t="str">
            <v>NAT DPT AGEN - INDEPENDENT ELECT COMM</v>
          </cell>
        </row>
        <row r="3378">
          <cell r="Q3378" t="str">
            <v>Non-exchange Revenue:  Transfers and Subsidies - Operational:  Allocations In-kind - Departmental Agencies and Accounts:  National Departmental Agencies - Independent Port Regulator</v>
          </cell>
          <cell r="R3378" t="str">
            <v>1</v>
          </cell>
          <cell r="S3378" t="str">
            <v>10</v>
          </cell>
          <cell r="T3378" t="str">
            <v>476</v>
          </cell>
          <cell r="U3378" t="str">
            <v>0</v>
          </cell>
          <cell r="V3378" t="str">
            <v>NAT DPT AGEN - INDEPENDENT PORT REGULAT</v>
          </cell>
        </row>
        <row r="3379">
          <cell r="Q3379" t="str">
            <v>Non-exchange Revenue:  Transfers and Subsidies - Operational:  Allocations In-kind - Departmental Agencies and Accounts:  National Departmental Agencies - Independent Regulatory Board for Auditors</v>
          </cell>
          <cell r="R3379" t="str">
            <v>1</v>
          </cell>
          <cell r="S3379" t="str">
            <v>10</v>
          </cell>
          <cell r="T3379" t="str">
            <v>477</v>
          </cell>
          <cell r="U3379" t="str">
            <v>0</v>
          </cell>
          <cell r="V3379" t="str">
            <v>NAT DPT AGEN - INDP REGULA BOARD AUDITOR</v>
          </cell>
        </row>
        <row r="3380">
          <cell r="Q3380" t="str">
            <v>Non-exchange Revenue:  Transfers and Subsidies - Operational:  Allocations In-kind - Departmental Agencies and Accounts:  National Departmental Agencies - Information System, Electronic and Telecom Technical SETA</v>
          </cell>
          <cell r="R3380" t="str">
            <v>1</v>
          </cell>
          <cell r="S3380" t="str">
            <v>10</v>
          </cell>
          <cell r="T3380" t="str">
            <v>478</v>
          </cell>
          <cell r="U3380" t="str">
            <v>0</v>
          </cell>
          <cell r="V3380" t="str">
            <v>NAT DPT AGEN - IT/ELECTRO/TELCO TEC SETA</v>
          </cell>
        </row>
        <row r="3381">
          <cell r="Q3381" t="str">
            <v>Non-exchange Revenue:  Transfers and Subsidies - Operational:  Allocations In-kind - Departmental Agencies and Accounts:  National Departmental Agencies - Ingonyama Trust Board</v>
          </cell>
          <cell r="R3381" t="str">
            <v>1</v>
          </cell>
          <cell r="S3381" t="str">
            <v>10</v>
          </cell>
          <cell r="T3381" t="str">
            <v>479</v>
          </cell>
          <cell r="U3381" t="str">
            <v>0</v>
          </cell>
          <cell r="V3381" t="str">
            <v>NAT DPT AGEN - INGONYAMA TRUST BOARD</v>
          </cell>
        </row>
        <row r="3382">
          <cell r="Q3382" t="str">
            <v>Non-exchange Revenue:  Transfers and Subsidies - Operational:  Allocations In-kind - Departmental Agencies and Accounts:  National Departmental Agencies - Institute Public Finance and Accounting</v>
          </cell>
          <cell r="R3382" t="str">
            <v>1</v>
          </cell>
          <cell r="S3382" t="str">
            <v>10</v>
          </cell>
          <cell r="T3382" t="str">
            <v>480</v>
          </cell>
          <cell r="U3382" t="str">
            <v>0</v>
          </cell>
          <cell r="V3382" t="str">
            <v>NAT DPT AGEN -  INSTITUTE PUB FIN &amp; ACC</v>
          </cell>
        </row>
        <row r="3383">
          <cell r="Q3383" t="str">
            <v>Non-exchange Revenue:  Transfers and Subsidies - Operational:  Allocations In-kind - Departmental Agencies and Accounts:  National Departmental Agencies - Insurance Sector SETA</v>
          </cell>
          <cell r="R3383" t="str">
            <v>1</v>
          </cell>
          <cell r="S3383" t="str">
            <v>10</v>
          </cell>
          <cell r="T3383" t="str">
            <v>481</v>
          </cell>
          <cell r="U3383" t="str">
            <v>0</v>
          </cell>
          <cell r="V3383" t="str">
            <v>NAT DPT AGEN - INSURANCE SECTOR SETA</v>
          </cell>
        </row>
        <row r="3384">
          <cell r="Q3384" t="str">
            <v>Non-exchange Revenue:  Transfers and Subsidies - Operational:  Allocations In-kind - Departmental Agencies and Accounts:  National Departmental Agencies - International Marketing Council</v>
          </cell>
          <cell r="R3384" t="str">
            <v>1</v>
          </cell>
          <cell r="S3384" t="str">
            <v>10</v>
          </cell>
          <cell r="T3384" t="str">
            <v>482</v>
          </cell>
          <cell r="U3384" t="str">
            <v>0</v>
          </cell>
          <cell r="V3384" t="str">
            <v>NAT DPT AGEN - INTER MARKETING COUNCIL</v>
          </cell>
        </row>
        <row r="3385">
          <cell r="Q3385" t="str">
            <v>Non-exchange Revenue:  Transfers and Subsidies - Operational:  Allocations In-kind - Departmental Agencies and Accounts:  National Departmental Agencies - International Trade and Admin Commission</v>
          </cell>
          <cell r="R3385" t="str">
            <v>1</v>
          </cell>
          <cell r="S3385" t="str">
            <v>10</v>
          </cell>
          <cell r="T3385" t="str">
            <v>483</v>
          </cell>
          <cell r="U3385" t="str">
            <v>0</v>
          </cell>
          <cell r="V3385" t="str">
            <v>NAT DPT AGEN - INTER TRADE &amp; ADMIN COMM</v>
          </cell>
        </row>
        <row r="3386">
          <cell r="Q3386" t="str">
            <v>Non-exchange Revenue:  Transfers and Subsidies - Operational:  Allocations In-kind - Departmental Agencies and Accounts:  National Departmental Agencies - Inkomati Catchment Management Agency</v>
          </cell>
          <cell r="R3386" t="str">
            <v>1</v>
          </cell>
          <cell r="S3386" t="str">
            <v>10</v>
          </cell>
          <cell r="T3386" t="str">
            <v>484</v>
          </cell>
          <cell r="U3386" t="str">
            <v>0</v>
          </cell>
          <cell r="V3386" t="str">
            <v>NAT DPT AGEN - INKOMATI CATCHMENT MAN AG</v>
          </cell>
        </row>
        <row r="3387">
          <cell r="Q3387" t="str">
            <v>Non-exchange Revenue:  Transfers and Subsidies - Operational:  Allocations In-kind - Departmental Agencies and Accounts:  National Departmental Agencies - Isigodlo Trust</v>
          </cell>
          <cell r="R3387" t="str">
            <v>1</v>
          </cell>
          <cell r="S3387" t="str">
            <v>10</v>
          </cell>
          <cell r="T3387" t="str">
            <v>485</v>
          </cell>
          <cell r="U3387" t="str">
            <v>0</v>
          </cell>
          <cell r="V3387" t="str">
            <v>NAT DPT AGEN - ISIGODLO TRUST</v>
          </cell>
        </row>
        <row r="3388">
          <cell r="Q3388" t="str">
            <v>Non-exchange Revenue:  Transfers and Subsidies - Operational:  Allocations In-kind - Departmental Agencies and Accounts:  National Departmental Agencies - Isimangaliso Wetland Park</v>
          </cell>
          <cell r="R3388" t="str">
            <v>1</v>
          </cell>
          <cell r="S3388" t="str">
            <v>10</v>
          </cell>
          <cell r="T3388" t="str">
            <v>486</v>
          </cell>
          <cell r="U3388" t="str">
            <v>0</v>
          </cell>
          <cell r="V3388" t="str">
            <v>NAT DPT AGEN - ISIMANGALISO WETLAND PARK</v>
          </cell>
        </row>
        <row r="3389">
          <cell r="Q3389" t="str">
            <v>Non-exchange Revenue:  Transfers and Subsidies - Operational:  Allocations In-kind - Departmental Agencies and Accounts:  National Departmental Agencies - Iziko Museums of Cape Town</v>
          </cell>
          <cell r="R3389" t="str">
            <v>1</v>
          </cell>
          <cell r="S3389" t="str">
            <v>10</v>
          </cell>
          <cell r="T3389" t="str">
            <v>487</v>
          </cell>
          <cell r="U3389" t="str">
            <v>0</v>
          </cell>
          <cell r="V3389" t="str">
            <v>NAT DPT AGEN - IZIKO MUSEUMS CAPE TOWN</v>
          </cell>
        </row>
        <row r="3390">
          <cell r="Q3390" t="str">
            <v>Non-exchange Revenue:  Transfers and Subsidies - Operational:  Allocations In-kind - Departmental Agencies and Accounts:  National Departmental Agencies - Khulisa</v>
          </cell>
          <cell r="R3390" t="str">
            <v>1</v>
          </cell>
          <cell r="S3390" t="str">
            <v>10</v>
          </cell>
          <cell r="T3390" t="str">
            <v>488</v>
          </cell>
          <cell r="U3390" t="str">
            <v>0</v>
          </cell>
          <cell r="V3390" t="str">
            <v>NAT DPT AGEN - KHULISA</v>
          </cell>
        </row>
        <row r="3391">
          <cell r="Q3391" t="str">
            <v>Non-exchange Revenue:  Transfers and Subsidies - Operational:  Allocations In-kind - Departmental Agencies and Accounts:  National Departmental Agencies - Legal Aid Board</v>
          </cell>
          <cell r="R3391" t="str">
            <v>1</v>
          </cell>
          <cell r="S3391" t="str">
            <v>10</v>
          </cell>
          <cell r="T3391" t="str">
            <v>489</v>
          </cell>
          <cell r="U3391" t="str">
            <v>0</v>
          </cell>
          <cell r="V3391" t="str">
            <v>NAT DPT AGEN - LEGAL AID BOARD</v>
          </cell>
        </row>
        <row r="3392">
          <cell r="Q3392" t="str">
            <v>Non-exchange Revenue:  Transfers and Subsidies - Operational:  Allocations In-kind - Departmental Agencies and Accounts:  National Departmental Agencies - Local Government, Water and Related Service SETA</v>
          </cell>
          <cell r="R3392" t="str">
            <v>1</v>
          </cell>
          <cell r="S3392" t="str">
            <v>10</v>
          </cell>
          <cell r="T3392" t="str">
            <v>490</v>
          </cell>
          <cell r="U3392" t="str">
            <v>0</v>
          </cell>
          <cell r="V3392" t="str">
            <v>NAT DPT AGEN - LG WATER &amp; RELAT SER SETA</v>
          </cell>
        </row>
        <row r="3393">
          <cell r="Q3393" t="str">
            <v>Non-exchange Revenue:  Transfers and Subsidies - Operational:  Allocations In-kind - Departmental Agencies and Accounts:  National Departmental Agencies - Luthuli Museum</v>
          </cell>
          <cell r="R3393" t="str">
            <v>1</v>
          </cell>
          <cell r="S3393" t="str">
            <v>10</v>
          </cell>
          <cell r="T3393" t="str">
            <v>491</v>
          </cell>
          <cell r="U3393" t="str">
            <v>0</v>
          </cell>
          <cell r="V3393" t="str">
            <v>NAT DPT AGEN - LUTHULI MUSEUM</v>
          </cell>
        </row>
        <row r="3394">
          <cell r="Q3394" t="str">
            <v>Non-exchange Revenue:  Transfers and Subsidies - Operational:  Allocations In-kind - Departmental Agencies and Accounts:  National Departmental Agencies - Manufacturing Advisory Council</v>
          </cell>
          <cell r="R3394" t="str">
            <v>1</v>
          </cell>
          <cell r="S3394" t="str">
            <v>10</v>
          </cell>
          <cell r="T3394" t="str">
            <v>492</v>
          </cell>
          <cell r="U3394" t="str">
            <v>0</v>
          </cell>
          <cell r="V3394" t="str">
            <v>NAT DPT AGEN - MANUFACTURING ADV COUNCIL</v>
          </cell>
        </row>
        <row r="3395">
          <cell r="Q3395" t="str">
            <v>Non-exchange Revenue:  Transfers and Subsidies - Operational:  Allocations In-kind - Departmental Agencies and Accounts:  National Departmental Agencies - Manufacturing Development Board</v>
          </cell>
          <cell r="R3395" t="str">
            <v>1</v>
          </cell>
          <cell r="S3395" t="str">
            <v>10</v>
          </cell>
          <cell r="T3395" t="str">
            <v>493</v>
          </cell>
          <cell r="U3395" t="str">
            <v>0</v>
          </cell>
          <cell r="V3395" t="str">
            <v>NAT DPT AGEN - MANUFACTUR DEVELOP BOARD</v>
          </cell>
        </row>
        <row r="3396">
          <cell r="Q3396" t="str">
            <v>Non-exchange Revenue:  Transfers and Subsidies - Operational:  Allocations In-kind - Departmental Agencies and Accounts:  National Departmental Agencies - Manufacturing, Engineering and Related Services SETA</v>
          </cell>
          <cell r="R3396" t="str">
            <v>1</v>
          </cell>
          <cell r="S3396" t="str">
            <v>10</v>
          </cell>
          <cell r="T3396" t="str">
            <v>494</v>
          </cell>
          <cell r="U3396" t="str">
            <v>0</v>
          </cell>
          <cell r="V3396" t="str">
            <v>NAT DPT AGEN - MAN ENG &amp; RELAT SERV SETA</v>
          </cell>
        </row>
        <row r="3397">
          <cell r="Q3397" t="str">
            <v>Non-exchange Revenue:  Transfers and Subsidies - Operational:  Allocations In-kind - Departmental Agencies and Accounts:  National Departmental Agencies - Marine Living Resources Fund</v>
          </cell>
          <cell r="R3397" t="str">
            <v>1</v>
          </cell>
          <cell r="S3397" t="str">
            <v>10</v>
          </cell>
          <cell r="T3397" t="str">
            <v>495</v>
          </cell>
          <cell r="U3397" t="str">
            <v>0</v>
          </cell>
          <cell r="V3397" t="str">
            <v>NAT DPT AGEN - MARINE LIVING RESOUR FUND</v>
          </cell>
        </row>
        <row r="3398">
          <cell r="Q3398" t="str">
            <v>Non-exchange Revenue:  Transfers and Subsidies - Operational:  Allocations In-kind - Departmental Agencies and Accounts:  National Departmental Agencies - Marine Rescue Co-ordination Centre</v>
          </cell>
          <cell r="R3398" t="str">
            <v>1</v>
          </cell>
          <cell r="S3398" t="str">
            <v>10</v>
          </cell>
          <cell r="T3398" t="str">
            <v>496</v>
          </cell>
          <cell r="U3398" t="str">
            <v>0</v>
          </cell>
          <cell r="V3398" t="str">
            <v>NAT DPT AGEN - MARINE RES CO-ORDIN CTRE</v>
          </cell>
        </row>
        <row r="3399">
          <cell r="Q3399" t="str">
            <v>Non-exchange Revenue:  Transfers and Subsidies - Operational:  Allocations In-kind - Departmental Agencies and Accounts:  National Departmental Agencies - Market Theatre Foundation</v>
          </cell>
          <cell r="R3399" t="str">
            <v>1</v>
          </cell>
          <cell r="S3399" t="str">
            <v>10</v>
          </cell>
          <cell r="T3399" t="str">
            <v>497</v>
          </cell>
          <cell r="U3399" t="str">
            <v>0</v>
          </cell>
          <cell r="V3399" t="str">
            <v>NAT DPT AGEN - MARKET THEATRE FOUNDATION</v>
          </cell>
        </row>
        <row r="3400">
          <cell r="Q3400" t="str">
            <v>Non-exchange Revenue:  Transfers and Subsidies - Operational:  Allocations In-kind - Departmental Agencies and Accounts:  National Departmental Agencies - Marketing and Dissemination Trading Account</v>
          </cell>
          <cell r="R3400" t="str">
            <v>1</v>
          </cell>
          <cell r="S3400" t="str">
            <v>10</v>
          </cell>
          <cell r="T3400" t="str">
            <v>498</v>
          </cell>
          <cell r="U3400" t="str">
            <v>0</v>
          </cell>
          <cell r="V3400" t="str">
            <v>NAT DPT AGEN - MARKET &amp; DISSEMI TRAD ACC</v>
          </cell>
        </row>
        <row r="3401">
          <cell r="Q3401" t="str">
            <v>Non-exchange Revenue:  Transfers and Subsidies - Operational:  Allocations In-kind - Departmental Agencies and Accounts:  National Departmental Agencies - Media Development and Diversity Agency</v>
          </cell>
          <cell r="R3401" t="str">
            <v>1</v>
          </cell>
          <cell r="S3401" t="str">
            <v>10</v>
          </cell>
          <cell r="T3401" t="str">
            <v>499</v>
          </cell>
          <cell r="U3401" t="str">
            <v>0</v>
          </cell>
          <cell r="V3401" t="str">
            <v>NAT DPT AGEN - MEDIA DEV &amp; DIVERSITY AGE</v>
          </cell>
        </row>
        <row r="3402">
          <cell r="Q3402" t="str">
            <v>Non-exchange Revenue:  Transfers and Subsidies - Operational:  Allocations In-kind - Departmental Agencies and Accounts:  National Departmental Agencies - Media, Advertising, Publishing, Print and Packaging SETA</v>
          </cell>
          <cell r="R3402" t="str">
            <v>1</v>
          </cell>
          <cell r="S3402" t="str">
            <v>10</v>
          </cell>
          <cell r="T3402" t="str">
            <v>500</v>
          </cell>
          <cell r="U3402" t="str">
            <v>0</v>
          </cell>
          <cell r="V3402" t="str">
            <v>NAT DPT AGEN - MED/ADV/PUBL/PRT/PAC SETA</v>
          </cell>
        </row>
        <row r="3403">
          <cell r="Q3403" t="str">
            <v>Non-exchange Revenue:  Transfers and Subsidies - Operational:  Allocations In-kind - Departmental Agencies and Accounts:  National Departmental Agencies - Media Research Council of South Africa</v>
          </cell>
          <cell r="R3403" t="str">
            <v>1</v>
          </cell>
          <cell r="S3403" t="str">
            <v>10</v>
          </cell>
          <cell r="T3403" t="str">
            <v>501</v>
          </cell>
          <cell r="U3403" t="str">
            <v>0</v>
          </cell>
          <cell r="V3403" t="str">
            <v>NAT DPT AGEN - MEDIA RESEARCH COUN OF SA</v>
          </cell>
        </row>
        <row r="3404">
          <cell r="Q3404" t="str">
            <v>Non-exchange Revenue:  Transfers and Subsidies - Operational:  Allocations In-kind - Departmental Agencies and Accounts:  National Departmental Agencies - Medico Legal</v>
          </cell>
          <cell r="R3404" t="str">
            <v>1</v>
          </cell>
          <cell r="S3404" t="str">
            <v>10</v>
          </cell>
          <cell r="T3404" t="str">
            <v>502</v>
          </cell>
          <cell r="U3404" t="str">
            <v>0</v>
          </cell>
          <cell r="V3404" t="str">
            <v>NAT DPT AGEN - MEDICO LEGAL</v>
          </cell>
        </row>
        <row r="3405">
          <cell r="Q3405" t="str">
            <v>Non-exchange Revenue:  Transfers and Subsidies - Operational:  Allocations In-kind - Departmental Agencies and Accounts:  National Departmental Agencies - Micro Finance Regulatory Council</v>
          </cell>
          <cell r="R3405" t="str">
            <v>1</v>
          </cell>
          <cell r="S3405" t="str">
            <v>10</v>
          </cell>
          <cell r="T3405" t="str">
            <v>503</v>
          </cell>
          <cell r="U3405" t="str">
            <v>0</v>
          </cell>
          <cell r="V3405" t="str">
            <v>NAT DPT AGEN - MICRO FIN REGULAT COUN</v>
          </cell>
        </row>
        <row r="3406">
          <cell r="Q3406" t="str">
            <v>Non-exchange Revenue:  Transfers and Subsidies - Operational:  Allocations In-kind - Departmental Agencies and Accounts:  National Departmental Agencies - Mine Health and Safety Council</v>
          </cell>
          <cell r="R3406" t="str">
            <v>1</v>
          </cell>
          <cell r="S3406" t="str">
            <v>10</v>
          </cell>
          <cell r="T3406" t="str">
            <v>504</v>
          </cell>
          <cell r="U3406" t="str">
            <v>0</v>
          </cell>
          <cell r="V3406" t="str">
            <v>NAT DPT AGEN - MINE HEALTH &amp; SAFETY COUN</v>
          </cell>
        </row>
        <row r="3407">
          <cell r="Q3407" t="str">
            <v>Non-exchange Revenue:  Transfers and Subsidies - Operational:  Allocations In-kind - Departmental Agencies and Accounts:  National Departmental Agencies - Mines and Works Compensation Fund</v>
          </cell>
          <cell r="R3407" t="str">
            <v>1</v>
          </cell>
          <cell r="S3407" t="str">
            <v>10</v>
          </cell>
          <cell r="T3407" t="str">
            <v>505</v>
          </cell>
          <cell r="U3407" t="str">
            <v>0</v>
          </cell>
          <cell r="V3407" t="str">
            <v>NAT DPT AGEN - MINES &amp; WORKS COMPEN FUND</v>
          </cell>
        </row>
        <row r="3408">
          <cell r="Q3408" t="str">
            <v>Non-exchange Revenue:  Transfers and Subsidies - Operational:  Allocations In-kind - Departmental Agencies and Accounts:  National Departmental Agencies - Mining Qualifications Authority</v>
          </cell>
          <cell r="R3408" t="str">
            <v>1</v>
          </cell>
          <cell r="S3408" t="str">
            <v>10</v>
          </cell>
          <cell r="T3408" t="str">
            <v>506</v>
          </cell>
          <cell r="U3408" t="str">
            <v>0</v>
          </cell>
          <cell r="V3408" t="str">
            <v>NAT DPT AGEN - MINING QUALIFICATION AUTH</v>
          </cell>
        </row>
        <row r="3409">
          <cell r="Q3409" t="str">
            <v>Non-exchange Revenue:  Transfers and Subsidies - Operational:  Allocations In-kind - Departmental Agencies and Accounts:  National Departmental Agencies - Municipal Demarcation Board</v>
          </cell>
          <cell r="R3409" t="str">
            <v>1</v>
          </cell>
          <cell r="S3409" t="str">
            <v>10</v>
          </cell>
          <cell r="T3409" t="str">
            <v>507</v>
          </cell>
          <cell r="U3409" t="str">
            <v>0</v>
          </cell>
          <cell r="V3409" t="str">
            <v>NAT DPT AGEN - MUNICIPAL DEMARCAT BOARD</v>
          </cell>
        </row>
        <row r="3410">
          <cell r="Q3410" t="str">
            <v>Non-exchange Revenue:  Transfers and Subsidies - Operational:  Allocations In-kind - Departmental Agencies and Accounts:  National Departmental Agencies - Municipal Infrastructure Investment Unit</v>
          </cell>
          <cell r="R3410" t="str">
            <v>1</v>
          </cell>
          <cell r="S3410" t="str">
            <v>10</v>
          </cell>
          <cell r="T3410" t="str">
            <v>508</v>
          </cell>
          <cell r="U3410" t="str">
            <v>0</v>
          </cell>
          <cell r="V3410" t="str">
            <v>NAT DPT AGEN - MUNIC INFRA INVEST UNIT</v>
          </cell>
        </row>
        <row r="3411">
          <cell r="Q3411" t="str">
            <v>Non-exchange Revenue:  Transfers and Subsidies - Operational:  Allocations In-kind - Departmental Agencies and Accounts:  National Departmental Agencies - National Agricultural Marketing Council</v>
          </cell>
          <cell r="R3411" t="str">
            <v>1</v>
          </cell>
          <cell r="S3411" t="str">
            <v>10</v>
          </cell>
          <cell r="T3411" t="str">
            <v>509</v>
          </cell>
          <cell r="U3411" t="str">
            <v>0</v>
          </cell>
          <cell r="V3411" t="str">
            <v>NAT DPT AGEN - NAT AGRI MARKETING COUNC</v>
          </cell>
        </row>
        <row r="3412">
          <cell r="Q3412" t="str">
            <v>Non-exchange Revenue:  Transfers and Subsidies - Operational:  Allocations In-kind - Departmental Agencies and Accounts:  National Departmental Agencies - National Archives Commission</v>
          </cell>
          <cell r="R3412" t="str">
            <v>1</v>
          </cell>
          <cell r="S3412" t="str">
            <v>10</v>
          </cell>
          <cell r="T3412" t="str">
            <v>510</v>
          </cell>
          <cell r="U3412" t="str">
            <v>0</v>
          </cell>
          <cell r="V3412" t="str">
            <v>NAT DPT AGEN - NAT ARCHIVES COMMISSION</v>
          </cell>
        </row>
        <row r="3413">
          <cell r="Q3413" t="str">
            <v>Non-exchange Revenue:  Transfers and Subsidies - Operational:  Allocations In-kind - Departmental Agencies and Accounts:  National Departmental Agencies - National Arts Council South Africa</v>
          </cell>
          <cell r="R3413" t="str">
            <v>1</v>
          </cell>
          <cell r="S3413" t="str">
            <v>10</v>
          </cell>
          <cell r="T3413" t="str">
            <v>511</v>
          </cell>
          <cell r="U3413" t="str">
            <v>0</v>
          </cell>
          <cell r="V3413" t="str">
            <v>NAT DPT AGEN - NATIONAL ARTS COUNCIL SA</v>
          </cell>
        </row>
        <row r="3414">
          <cell r="Q3414" t="str">
            <v>Non-exchange Revenue:  Transfers and Subsidies - Operational:  Allocations In-kind - Departmental Agencies and Accounts:  National Departmental Agencies - National Botanical Institute</v>
          </cell>
          <cell r="R3414" t="str">
            <v>1</v>
          </cell>
          <cell r="S3414" t="str">
            <v>10</v>
          </cell>
          <cell r="T3414" t="str">
            <v>512</v>
          </cell>
          <cell r="U3414" t="str">
            <v>0</v>
          </cell>
          <cell r="V3414" t="str">
            <v>NAT DPT AGEN - NATIONAL BOTANICAL INSTIT</v>
          </cell>
        </row>
        <row r="3415">
          <cell r="Q3415" t="str">
            <v>Non-exchange Revenue:  Transfers and Subsidies - Operational:  Allocations In-kind - Departmental Agencies and Accounts:  National Departmental Agencies - National Cleaner Production Centre</v>
          </cell>
          <cell r="R3415" t="str">
            <v>1</v>
          </cell>
          <cell r="S3415" t="str">
            <v>10</v>
          </cell>
          <cell r="T3415" t="str">
            <v>513</v>
          </cell>
          <cell r="U3415" t="str">
            <v>0</v>
          </cell>
          <cell r="V3415" t="str">
            <v>NAT DPT AGEN - NAT CLEANER PRODUC CENTRE</v>
          </cell>
        </row>
        <row r="3416">
          <cell r="Q3416" t="str">
            <v>Non-exchange Revenue:  Transfers and Subsidies - Operational:  Allocations In-kind - Departmental Agencies and Accounts:  National Departmental Agencies - National Consumer Commission</v>
          </cell>
          <cell r="R3416" t="str">
            <v>1</v>
          </cell>
          <cell r="S3416" t="str">
            <v>10</v>
          </cell>
          <cell r="T3416" t="str">
            <v>514</v>
          </cell>
          <cell r="U3416" t="str">
            <v>0</v>
          </cell>
          <cell r="V3416" t="str">
            <v>NAT DPT AGEN - NAT CONSUMER COMMISSION</v>
          </cell>
        </row>
        <row r="3417">
          <cell r="Q3417" t="str">
            <v>Non-exchange Revenue:  Transfers and Subsidies - Operational:  Allocations In-kind - Departmental Agencies and Accounts:  National Departmental Agencies - National Consumer Tribunal</v>
          </cell>
          <cell r="R3417" t="str">
            <v>1</v>
          </cell>
          <cell r="S3417" t="str">
            <v>10</v>
          </cell>
          <cell r="T3417" t="str">
            <v>515</v>
          </cell>
          <cell r="U3417" t="str">
            <v>0</v>
          </cell>
          <cell r="V3417" t="str">
            <v>NAT DPT AGEN - NAT CONSUMER TRIBUNAL</v>
          </cell>
        </row>
        <row r="3418">
          <cell r="Q3418" t="str">
            <v>Non-exchange Revenue:  Transfers and Subsidies - Operational:  Allocations In-kind - Departmental Agencies and Accounts:  National Departmental Agencies - National Credit Regulator</v>
          </cell>
          <cell r="R3418" t="str">
            <v>1</v>
          </cell>
          <cell r="S3418" t="str">
            <v>10</v>
          </cell>
          <cell r="T3418" t="str">
            <v>516</v>
          </cell>
          <cell r="U3418" t="str">
            <v>0</v>
          </cell>
          <cell r="V3418" t="str">
            <v>NAT DPT AGEN - NAT CREDIT REGULATOR</v>
          </cell>
        </row>
        <row r="3419">
          <cell r="Q3419" t="str">
            <v>Non-exchange Revenue:  Transfers and Subsidies - Operational:  Allocations In-kind - Departmental Agencies and Accounts:  National Departmental Agencies - National Coordination of Management Advisory Centre Programme</v>
          </cell>
          <cell r="R3419" t="str">
            <v>1</v>
          </cell>
          <cell r="S3419" t="str">
            <v>10</v>
          </cell>
          <cell r="T3419" t="str">
            <v>517</v>
          </cell>
          <cell r="U3419" t="str">
            <v>0</v>
          </cell>
          <cell r="V3419" t="str">
            <v>NAT DPT AGEN - NAT MAN ADV CTRE PROGRAME</v>
          </cell>
        </row>
        <row r="3420">
          <cell r="Q3420" t="str">
            <v>Non-exchange Revenue:  Transfers and Subsidies - Operational:  Allocations In-kind - Departmental Agencies and Accounts:  National Departmental Agencies - National Development Agency</v>
          </cell>
          <cell r="R3420" t="str">
            <v>1</v>
          </cell>
          <cell r="S3420" t="str">
            <v>10</v>
          </cell>
          <cell r="T3420" t="str">
            <v>518</v>
          </cell>
          <cell r="U3420" t="str">
            <v>0</v>
          </cell>
          <cell r="V3420" t="str">
            <v>NAT DPT AGEN - NAT DEVELOPMENT AGENCY</v>
          </cell>
        </row>
        <row r="3421">
          <cell r="Q3421" t="str">
            <v>Non-exchange Revenue:  Transfers and Subsidies - Operational:  Allocations In-kind - Departmental Agencies and Accounts:  National Departmental Agencies - National Economical, Development and Labour Council</v>
          </cell>
          <cell r="R3421" t="str">
            <v>1</v>
          </cell>
          <cell r="S3421" t="str">
            <v>10</v>
          </cell>
          <cell r="T3421" t="str">
            <v>519</v>
          </cell>
          <cell r="U3421" t="str">
            <v>0</v>
          </cell>
          <cell r="V3421" t="str">
            <v>NAT DPT AGEN - NAT ECON DEV &amp; LABR COUNC</v>
          </cell>
        </row>
        <row r="3422">
          <cell r="Q3422" t="str">
            <v>Non-exchange Revenue:  Transfers and Subsidies - Operational:  Allocations In-kind - Departmental Agencies and Accounts:  National Departmental Agencies - National Electronic Media Institute of South Africa</v>
          </cell>
          <cell r="R3422" t="str">
            <v>1</v>
          </cell>
          <cell r="S3422" t="str">
            <v>10</v>
          </cell>
          <cell r="T3422" t="str">
            <v>520</v>
          </cell>
          <cell r="U3422" t="str">
            <v>0</v>
          </cell>
          <cell r="V3422" t="str">
            <v>NAT DPT AGEN - NAT ELEC MED INSTIT OF SA</v>
          </cell>
        </row>
        <row r="3423">
          <cell r="Q3423" t="str">
            <v>Non-exchange Revenue:  Transfers and Subsidies - Operational:  Allocations In-kind - Departmental Agencies and Accounts:  National Departmental Agencies - National Empowerment Fund</v>
          </cell>
          <cell r="R3423" t="str">
            <v>1</v>
          </cell>
          <cell r="S3423" t="str">
            <v>10</v>
          </cell>
          <cell r="T3423" t="str">
            <v>521</v>
          </cell>
          <cell r="U3423" t="str">
            <v>0</v>
          </cell>
          <cell r="V3423" t="str">
            <v>NAT DPT AGEN - NAT EMPOWERMENT FUND</v>
          </cell>
        </row>
        <row r="3424">
          <cell r="Q3424" t="str">
            <v>Non-exchange Revenue:  Transfers and Subsidies - Operational:  Allocations In-kind - Departmental Agencies and Accounts:  National Departmental Agencies - National Energy Regulator South Africa</v>
          </cell>
          <cell r="R3424" t="str">
            <v>1</v>
          </cell>
          <cell r="S3424" t="str">
            <v>10</v>
          </cell>
          <cell r="T3424" t="str">
            <v>522</v>
          </cell>
          <cell r="U3424" t="str">
            <v>0</v>
          </cell>
          <cell r="V3424" t="str">
            <v>NAT DPT AGEN - NAT ENERGY REGULATOR SA</v>
          </cell>
        </row>
        <row r="3425">
          <cell r="Q3425" t="str">
            <v>Non-exchange Revenue:  Transfers and Subsidies - Operational:  Allocations In-kind - Departmental Agencies and Accounts:  National Departmental Agencies - National English Literary Museum</v>
          </cell>
          <cell r="R3425" t="str">
            <v>1</v>
          </cell>
          <cell r="S3425" t="str">
            <v>10</v>
          </cell>
          <cell r="T3425" t="str">
            <v>523</v>
          </cell>
          <cell r="U3425" t="str">
            <v>0</v>
          </cell>
          <cell r="V3425" t="str">
            <v>NAT DPT AGEN - NAT ENG LITERARY MUSEUM</v>
          </cell>
        </row>
        <row r="3426">
          <cell r="Q3426" t="str">
            <v>Non-exchange Revenue:  Transfers and Subsidies - Operational:  Allocations In-kind - Departmental Agencies and Accounts:  National Departmental Agencies - National Film and Video Foundation</v>
          </cell>
          <cell r="R3426" t="str">
            <v>1</v>
          </cell>
          <cell r="S3426" t="str">
            <v>10</v>
          </cell>
          <cell r="T3426" t="str">
            <v>524</v>
          </cell>
          <cell r="U3426" t="str">
            <v>0</v>
          </cell>
          <cell r="V3426" t="str">
            <v>NAT DPT AGEN - NAT FILM &amp; VIDEO FOUNDAT</v>
          </cell>
        </row>
        <row r="3427">
          <cell r="Q3427" t="str">
            <v>Non-exchange Revenue:  Transfers and Subsidies - Operational:  Allocations In-kind - Departmental Agencies and Accounts:  National Departmental Agencies - National Film Board</v>
          </cell>
          <cell r="R3427" t="str">
            <v>1</v>
          </cell>
          <cell r="S3427" t="str">
            <v>10</v>
          </cell>
          <cell r="T3427" t="str">
            <v>525</v>
          </cell>
          <cell r="U3427" t="str">
            <v>0</v>
          </cell>
          <cell r="V3427" t="str">
            <v>NAT DPT AGEN - NAT FILM BOARD</v>
          </cell>
        </row>
        <row r="3428">
          <cell r="Q3428" t="str">
            <v>Non-exchange Revenue:  Transfers and Subsidies - Operational:  Allocations In-kind - Departmental Agencies and Accounts:  National Departmental Agencies - National Gambling Board of South Africa</v>
          </cell>
          <cell r="R3428" t="str">
            <v>1</v>
          </cell>
          <cell r="S3428" t="str">
            <v>10</v>
          </cell>
          <cell r="T3428" t="str">
            <v>526</v>
          </cell>
          <cell r="U3428" t="str">
            <v>0</v>
          </cell>
          <cell r="V3428" t="str">
            <v>NAT DPT AGEN - NAT GAMBLING BOARD OF SA</v>
          </cell>
        </row>
        <row r="3429">
          <cell r="Q3429" t="str">
            <v>Non-exchange Revenue:  Transfers and Subsidies - Operational:  Allocations In-kind - Departmental Agencies and Accounts:  National Departmental Agencies - National Health Laboratory Service</v>
          </cell>
          <cell r="R3429" t="str">
            <v>1</v>
          </cell>
          <cell r="S3429" t="str">
            <v>10</v>
          </cell>
          <cell r="T3429" t="str">
            <v>527</v>
          </cell>
          <cell r="U3429" t="str">
            <v>0</v>
          </cell>
          <cell r="V3429" t="str">
            <v>NAT DPT AGEN - NAT HEALTH LABORAT SERV</v>
          </cell>
        </row>
        <row r="3430">
          <cell r="Q3430" t="str">
            <v>Non-exchange Revenue:  Transfers and Subsidies - Operational:  Allocations In-kind - Departmental Agencies and Accounts:  National Departmental Agencies - National Heritage Council South Africa</v>
          </cell>
          <cell r="R3430" t="str">
            <v>1</v>
          </cell>
          <cell r="S3430" t="str">
            <v>10</v>
          </cell>
          <cell r="T3430" t="str">
            <v>528</v>
          </cell>
          <cell r="U3430" t="str">
            <v>0</v>
          </cell>
          <cell r="V3430" t="str">
            <v>NAT DPT AGEN - NAT HERITAGE COUNCIL SA</v>
          </cell>
        </row>
        <row r="3431">
          <cell r="Q3431" t="str">
            <v>Non-exchange Revenue:  Transfers and Subsidies - Operational:  Allocations In-kind - Departmental Agencies and Accounts:  National Departmental Agencies - National Home Building Registration Council (NHBRC)</v>
          </cell>
          <cell r="R3431" t="str">
            <v>1</v>
          </cell>
          <cell r="S3431" t="str">
            <v>10</v>
          </cell>
          <cell r="T3431" t="str">
            <v>529</v>
          </cell>
          <cell r="U3431" t="str">
            <v>0</v>
          </cell>
          <cell r="V3431" t="str">
            <v>NAT DPT AGEN - NAT HOME BUILD REGIS COUN</v>
          </cell>
        </row>
        <row r="3432">
          <cell r="Q3432" t="str">
            <v xml:space="preserve">Non-exchange Revenue:  Transfers and Subsidies - Operational:  Allocations In-kind - Departmental Agencies and Accounts:  National Departmental Agencies - National Housing Finance Corporation </v>
          </cell>
          <cell r="R3432" t="str">
            <v>1</v>
          </cell>
          <cell r="S3432" t="str">
            <v>10</v>
          </cell>
          <cell r="T3432" t="str">
            <v>530</v>
          </cell>
          <cell r="U3432" t="str">
            <v>0</v>
          </cell>
          <cell r="V3432" t="str">
            <v>NAT DPT AGEN - NAT HOUSING FINANCE CORP</v>
          </cell>
        </row>
        <row r="3433">
          <cell r="Q3433" t="str">
            <v>Non-exchange Revenue:  Transfers and Subsidies - Operational:  Allocations In-kind - Departmental Agencies and Accounts:  National Departmental Agencies - National Library South Africa</v>
          </cell>
          <cell r="R3433" t="str">
            <v>1</v>
          </cell>
          <cell r="S3433" t="str">
            <v>10</v>
          </cell>
          <cell r="T3433" t="str">
            <v>531</v>
          </cell>
          <cell r="U3433" t="str">
            <v>0</v>
          </cell>
          <cell r="V3433" t="str">
            <v>NAT DPT AGEN - NAT LIBRARY SOUTH AFRICA</v>
          </cell>
        </row>
        <row r="3434">
          <cell r="Q3434" t="str">
            <v>Non-exchange Revenue:  Transfers and Subsidies - Operational:  Allocations In-kind - Departmental Agencies and Accounts:  National Departmental Agencies - National Lotteries Board</v>
          </cell>
          <cell r="R3434" t="str">
            <v>1</v>
          </cell>
          <cell r="S3434" t="str">
            <v>10</v>
          </cell>
          <cell r="T3434" t="str">
            <v>532</v>
          </cell>
          <cell r="U3434" t="str">
            <v>0</v>
          </cell>
          <cell r="V3434" t="str">
            <v>NAT DPT AGEN - NAT LOTTERIES BOARD</v>
          </cell>
        </row>
        <row r="3435">
          <cell r="Q3435" t="str">
            <v>Non-exchange Revenue:  Transfers and Subsidies - Operational:  Allocations In-kind - Departmental Agencies and Accounts:  National Departmental Agencies - National Metrology Institute of South Africa</v>
          </cell>
          <cell r="R3435" t="str">
            <v>1</v>
          </cell>
          <cell r="S3435" t="str">
            <v>10</v>
          </cell>
          <cell r="T3435" t="str">
            <v>533</v>
          </cell>
          <cell r="U3435" t="str">
            <v>0</v>
          </cell>
          <cell r="V3435" t="str">
            <v>NAT DPT AGEN - NAT METROLOGY INST OF SA</v>
          </cell>
        </row>
        <row r="3436">
          <cell r="Q3436" t="str">
            <v>Non-exchange Revenue:  Transfers and Subsidies - Operational:  Allocations In-kind - Departmental Agencies and Accounts:  National Departmental Agencies - National Monuments Council</v>
          </cell>
          <cell r="R3436" t="str">
            <v>1</v>
          </cell>
          <cell r="S3436" t="str">
            <v>10</v>
          </cell>
          <cell r="T3436" t="str">
            <v>534</v>
          </cell>
          <cell r="U3436" t="str">
            <v>0</v>
          </cell>
          <cell r="V3436" t="str">
            <v>NAT DPT AGEN - NAT MONUMENTS COUNCIL</v>
          </cell>
        </row>
        <row r="3437">
          <cell r="Q3437" t="str">
            <v>Non-exchange Revenue:  Transfers and Subsidies - Operational:  Allocations In-kind - Departmental Agencies and Accounts:  National Departmental Agencies - National Museum Bloemfontein</v>
          </cell>
          <cell r="R3437" t="str">
            <v>1</v>
          </cell>
          <cell r="S3437" t="str">
            <v>10</v>
          </cell>
          <cell r="T3437" t="str">
            <v>535</v>
          </cell>
          <cell r="U3437" t="str">
            <v>0</v>
          </cell>
          <cell r="V3437" t="str">
            <v>NAT DPT AGEN - NAT MUSEUM BLOEMFONTEIN</v>
          </cell>
        </row>
        <row r="3438">
          <cell r="Q3438" t="str">
            <v>Non-exchange Revenue:  Transfers and Subsidies - Operational:  Allocations In-kind - Departmental Agencies and Accounts:  National Departmental Agencies - National Nuclear Regulator</v>
          </cell>
          <cell r="R3438" t="str">
            <v>1</v>
          </cell>
          <cell r="S3438" t="str">
            <v>10</v>
          </cell>
          <cell r="T3438" t="str">
            <v>536</v>
          </cell>
          <cell r="U3438" t="str">
            <v>0</v>
          </cell>
          <cell r="V3438" t="str">
            <v>NAT DPT AGEN - NAT NUCLEAR REGULATOR</v>
          </cell>
        </row>
        <row r="3439">
          <cell r="Q3439" t="str">
            <v>Non-exchange Revenue:  Transfers and Subsidies - Operational:  Allocations In-kind - Departmental Agencies and Accounts:  National Departmental Agencies - National Productivity Institute</v>
          </cell>
          <cell r="R3439" t="str">
            <v>1</v>
          </cell>
          <cell r="S3439" t="str">
            <v>10</v>
          </cell>
          <cell r="T3439" t="str">
            <v>537</v>
          </cell>
          <cell r="U3439" t="str">
            <v>0</v>
          </cell>
          <cell r="V3439" t="str">
            <v>NAT DPT AGEN - NAT PRODUCT INSTITUTE</v>
          </cell>
        </row>
        <row r="3440">
          <cell r="Q3440" t="str">
            <v>Non-exchange Revenue:  Transfers and Subsidies - Operational:  Allocations In-kind - Departmental Agencies and Accounts:  National Departmental Agencies - National Recreation and Access Trust</v>
          </cell>
          <cell r="R3440" t="str">
            <v>1</v>
          </cell>
          <cell r="S3440" t="str">
            <v>10</v>
          </cell>
          <cell r="T3440" t="str">
            <v>538</v>
          </cell>
          <cell r="U3440" t="str">
            <v>0</v>
          </cell>
          <cell r="V3440" t="str">
            <v>NAT DPT AGEN - NAT RECREA &amp; ACCESS TRUST</v>
          </cell>
        </row>
        <row r="3441">
          <cell r="Q3441" t="str">
            <v>Non-exchange Revenue:  Transfers and Subsidies - Operational:  Allocations In-kind - Departmental Agencies and Accounts:  National Departmental Agencies - National Regulator for Compulsory Specification</v>
          </cell>
          <cell r="R3441" t="str">
            <v>1</v>
          </cell>
          <cell r="S3441" t="str">
            <v>10</v>
          </cell>
          <cell r="T3441" t="str">
            <v>539</v>
          </cell>
          <cell r="U3441" t="str">
            <v>0</v>
          </cell>
          <cell r="V3441" t="str">
            <v>NAT DPT AGEN - NAT REGU COMPUL SPECIFIC</v>
          </cell>
        </row>
        <row r="3442">
          <cell r="Q3442" t="str">
            <v>Non-exchange Revenue:  Transfers and Subsidies - Operational:  Allocations In-kind - Departmental Agencies and Accounts:  National Departmental Agencies - National Research Foundation</v>
          </cell>
          <cell r="R3442" t="str">
            <v>1</v>
          </cell>
          <cell r="S3442" t="str">
            <v>10</v>
          </cell>
          <cell r="T3442" t="str">
            <v>540</v>
          </cell>
          <cell r="U3442" t="str">
            <v>0</v>
          </cell>
          <cell r="V3442" t="str">
            <v>NAT DPT AGEN - NAT RESEARCH FOUNDATION</v>
          </cell>
        </row>
        <row r="3443">
          <cell r="Q3443" t="str">
            <v>Non-exchange Revenue:  Transfers and Subsidies - Operational:  Allocations In-kind - Departmental Agencies and Accounts:  National Departmental Agencies - National Sea Rescue Institute</v>
          </cell>
          <cell r="R3443" t="str">
            <v>1</v>
          </cell>
          <cell r="S3443" t="str">
            <v>10</v>
          </cell>
          <cell r="T3443" t="str">
            <v>541</v>
          </cell>
          <cell r="U3443" t="str">
            <v>0</v>
          </cell>
          <cell r="V3443" t="str">
            <v>NAT DPT AGEN - NAT SEA RESCUE INSTITUTE</v>
          </cell>
        </row>
        <row r="3444">
          <cell r="Q3444" t="str">
            <v>Non-exchange Revenue:  Transfers and Subsidies - Operational:  Allocations In-kind - Departmental Agencies and Accounts:  National Departmental Agencies - National Skills Fund</v>
          </cell>
          <cell r="R3444" t="str">
            <v>1</v>
          </cell>
          <cell r="S3444" t="str">
            <v>10</v>
          </cell>
          <cell r="T3444" t="str">
            <v>542</v>
          </cell>
          <cell r="U3444" t="str">
            <v>0</v>
          </cell>
          <cell r="V3444" t="str">
            <v>NAT DPT AGEN - NAT SKILLS FUND</v>
          </cell>
        </row>
        <row r="3445">
          <cell r="Q3445" t="str">
            <v>Non-exchange Revenue:  Transfers and Subsidies - Operational:  Allocations In-kind - Departmental Agencies and Accounts:  National Departmental Agencies - National Small Business Council</v>
          </cell>
          <cell r="R3445" t="str">
            <v>1</v>
          </cell>
          <cell r="S3445" t="str">
            <v>10</v>
          </cell>
          <cell r="T3445" t="str">
            <v>543</v>
          </cell>
          <cell r="U3445" t="str">
            <v>0</v>
          </cell>
          <cell r="V3445" t="str">
            <v>NAT DPT AGEN - NAT SMALL BUSINESS COUN</v>
          </cell>
        </row>
        <row r="3446">
          <cell r="Q3446" t="str">
            <v>Non-exchange Revenue:  Transfers and Subsidies - Operational:  Allocations In-kind - Departmental Agencies and Accounts:  National Departmental Agencies - National Student Financial Aid Scheme</v>
          </cell>
          <cell r="R3446" t="str">
            <v>1</v>
          </cell>
          <cell r="S3446" t="str">
            <v>10</v>
          </cell>
          <cell r="T3446" t="str">
            <v>544</v>
          </cell>
          <cell r="U3446" t="str">
            <v>0</v>
          </cell>
          <cell r="V3446" t="str">
            <v>NAT DPT AGEN - NAT STUDENT FIN AID SCHE</v>
          </cell>
        </row>
        <row r="3447">
          <cell r="Q3447" t="str">
            <v>Non-exchange Revenue:  Transfers and Subsidies - Operational:  Allocations In-kind - Departmental Agencies and Accounts:  National Departmental Agencies - National Urban Reconstruction and Housing Agency (NURCH)</v>
          </cell>
          <cell r="R3447" t="str">
            <v>1</v>
          </cell>
          <cell r="S3447" t="str">
            <v>10</v>
          </cell>
          <cell r="T3447" t="str">
            <v>545</v>
          </cell>
          <cell r="U3447" t="str">
            <v>0</v>
          </cell>
          <cell r="V3447" t="str">
            <v>NAT DPT AGEN - NAT URBAN RECON &amp; HOUS AG</v>
          </cell>
        </row>
        <row r="3448">
          <cell r="Q3448" t="str">
            <v>Non-exchange Revenue:  Transfers and Subsidies - Operational:  Allocations In-kind - Departmental Agencies and Accounts:  National Departmental Agencies - National Year 2000 Decision Support Centre</v>
          </cell>
          <cell r="R3448" t="str">
            <v>1</v>
          </cell>
          <cell r="S3448" t="str">
            <v>10</v>
          </cell>
          <cell r="T3448" t="str">
            <v>546</v>
          </cell>
          <cell r="U3448" t="str">
            <v>0</v>
          </cell>
          <cell r="V3448" t="str">
            <v>NAT DPT AGEN - NAT Y 2000 DECIS SUP CTRE</v>
          </cell>
        </row>
        <row r="3449">
          <cell r="Q3449" t="str">
            <v>Non-exchange Revenue:  Transfers and Subsidies - Operational:  Allocations In-kind - Departmental Agencies and Accounts:  National Departmental Agencies - National Youth Commission</v>
          </cell>
          <cell r="R3449" t="str">
            <v>1</v>
          </cell>
          <cell r="S3449" t="str">
            <v>10</v>
          </cell>
          <cell r="T3449" t="str">
            <v>547</v>
          </cell>
          <cell r="U3449" t="str">
            <v>0</v>
          </cell>
          <cell r="V3449" t="str">
            <v>NAT DPT AGEN - NAT YOUTH COMMISSION</v>
          </cell>
        </row>
        <row r="3450">
          <cell r="Q3450" t="str">
            <v>Non-exchange Revenue:  Transfers and Subsidies - Operational:  Allocations In-kind - Departmental Agencies and Accounts:  National Departmental Agencies - National Youth Development Agency</v>
          </cell>
          <cell r="R3450" t="str">
            <v>1</v>
          </cell>
          <cell r="S3450" t="str">
            <v>10</v>
          </cell>
          <cell r="T3450" t="str">
            <v>548</v>
          </cell>
          <cell r="U3450" t="str">
            <v>0</v>
          </cell>
          <cell r="V3450" t="str">
            <v>NAT DPT AGEN - NAT YOUTH DEV AGENCY</v>
          </cell>
        </row>
        <row r="3451">
          <cell r="Q3451" t="str">
            <v>Non-exchange Revenue:  Transfers and Subsidies - Operational:  Allocations In-kind - Departmental Agencies and Accounts:  National Departmental Agencies - National Zoological Gardens of South Africa Pretoria</v>
          </cell>
          <cell r="R3451" t="str">
            <v>1</v>
          </cell>
          <cell r="S3451" t="str">
            <v>10</v>
          </cell>
          <cell r="T3451" t="str">
            <v>549</v>
          </cell>
          <cell r="U3451" t="str">
            <v>0</v>
          </cell>
          <cell r="V3451" t="str">
            <v>NAT DPT AGEN - NAT ZOOLOGIC GARD SA PTA</v>
          </cell>
        </row>
        <row r="3452">
          <cell r="Q3452" t="str">
            <v>Non-exchange Revenue:  Transfers and Subsidies - Operational:  Allocations In-kind - Departmental Agencies and Accounts:  National Departmental Agencies - National Museum</v>
          </cell>
          <cell r="R3452" t="str">
            <v>1</v>
          </cell>
          <cell r="S3452" t="str">
            <v>10</v>
          </cell>
          <cell r="T3452" t="str">
            <v>550</v>
          </cell>
          <cell r="U3452" t="str">
            <v>0</v>
          </cell>
          <cell r="V3452" t="str">
            <v>NAT DPT AGEN - NATIONAL MUSEUM</v>
          </cell>
        </row>
        <row r="3453">
          <cell r="Q3453" t="str">
            <v>Non-exchange Revenue:  Transfers and Subsidies - Operational:  Allocations In-kind - Departmental Agencies and Accounts:  National Departmental Agencies - Nelson Mandela National Museum</v>
          </cell>
          <cell r="R3453" t="str">
            <v>1</v>
          </cell>
          <cell r="S3453" t="str">
            <v>10</v>
          </cell>
          <cell r="T3453" t="str">
            <v>551</v>
          </cell>
          <cell r="U3453" t="str">
            <v>0</v>
          </cell>
          <cell r="V3453" t="str">
            <v>NAT DPT AGEN - NELSON MANDELA NAT MUSEUM</v>
          </cell>
        </row>
        <row r="3454">
          <cell r="Q3454" t="str">
            <v>Non-exchange Revenue:  Transfers and Subsidies - Operational:  Allocations In-kind - Departmental Agencies and Accounts:  National Departmental Agencies - Northern Flagship Institution</v>
          </cell>
          <cell r="R3454" t="str">
            <v>1</v>
          </cell>
          <cell r="S3454" t="str">
            <v>10</v>
          </cell>
          <cell r="T3454" t="str">
            <v>552</v>
          </cell>
          <cell r="U3454" t="str">
            <v>0</v>
          </cell>
          <cell r="V3454" t="str">
            <v>NAT DPT AGEN - NORTHERN FLAGSHIP INSTIT</v>
          </cell>
        </row>
        <row r="3455">
          <cell r="Q3455" t="str">
            <v>Non-exchange Revenue:  Transfers and Subsidies - Operational:  Allocations In-kind - Departmental Agencies and Accounts:  National Departmental Agencies - PAN South Africa Language Board</v>
          </cell>
          <cell r="R3455" t="str">
            <v>1</v>
          </cell>
          <cell r="S3455" t="str">
            <v>10</v>
          </cell>
          <cell r="T3455" t="str">
            <v>553</v>
          </cell>
          <cell r="U3455" t="str">
            <v>0</v>
          </cell>
          <cell r="V3455" t="str">
            <v>NAT DPT AGEN - PAN SA LANGUAGE BOARD</v>
          </cell>
        </row>
        <row r="3456">
          <cell r="Q3456" t="str">
            <v>Non-exchange Revenue:  Transfers and Subsidies - Operational:  Allocations In-kind - Departmental Agencies and Accounts:  National Departmental Agencies - Protechnik Laboratories</v>
          </cell>
          <cell r="R3456" t="str">
            <v>1</v>
          </cell>
          <cell r="S3456" t="str">
            <v>10</v>
          </cell>
          <cell r="T3456" t="str">
            <v>554</v>
          </cell>
          <cell r="U3456" t="str">
            <v>0</v>
          </cell>
          <cell r="V3456" t="str">
            <v>NAT DPT AGEN - PROTECHNIK LABORATORIES</v>
          </cell>
        </row>
        <row r="3457">
          <cell r="Q3457" t="str">
            <v>Non-exchange Revenue:  Transfers and Subsidies - Operational:  Allocations In-kind - Departmental Agencies and Accounts:  National Departmental Agencies - Office of the Ombudsman Financial Service Providers</v>
          </cell>
          <cell r="R3457" t="str">
            <v>1</v>
          </cell>
          <cell r="S3457" t="str">
            <v>10</v>
          </cell>
          <cell r="T3457" t="str">
            <v>555</v>
          </cell>
          <cell r="U3457" t="str">
            <v>0</v>
          </cell>
          <cell r="V3457" t="str">
            <v>NAT DPT AGEN - OMBUDSMAN FIN SERV PROV</v>
          </cell>
        </row>
        <row r="3458">
          <cell r="Q3458" t="str">
            <v>Non-exchange Revenue:  Transfers and Subsidies - Operational:  Allocations In-kind - Departmental Agencies and Accounts:  National Departmental Agencies - Office of the Pension Fund Adjudicator</v>
          </cell>
          <cell r="R3458" t="str">
            <v>1</v>
          </cell>
          <cell r="S3458" t="str">
            <v>10</v>
          </cell>
          <cell r="T3458" t="str">
            <v>556</v>
          </cell>
          <cell r="U3458" t="str">
            <v>0</v>
          </cell>
          <cell r="V3458" t="str">
            <v>NAT DPT AGEN - PENSION FUND ADJUDICATOR</v>
          </cell>
        </row>
        <row r="3459">
          <cell r="Q3459" t="str">
            <v>Non-exchange Revenue:  Transfers and Subsidies - Operational:  Allocations In-kind - Departmental Agencies and Accounts:  National Departmental Agencies - Parliamentary Village Management Board</v>
          </cell>
          <cell r="R3459" t="str">
            <v>1</v>
          </cell>
          <cell r="S3459" t="str">
            <v>10</v>
          </cell>
          <cell r="T3459" t="str">
            <v>557</v>
          </cell>
          <cell r="U3459" t="str">
            <v>0</v>
          </cell>
          <cell r="V3459" t="str">
            <v>NAT DPT AGEN - PARL VILLAGE MANAG BOARD</v>
          </cell>
        </row>
        <row r="3460">
          <cell r="Q3460" t="str">
            <v>Non-exchange Revenue:  Transfers and Subsidies - Operational:  Allocations In-kind - Departmental Agencies and Accounts:  National Departmental Agencies - People Housing Partner Trust</v>
          </cell>
          <cell r="R3460" t="str">
            <v>1</v>
          </cell>
          <cell r="S3460" t="str">
            <v>10</v>
          </cell>
          <cell r="T3460" t="str">
            <v>558</v>
          </cell>
          <cell r="U3460" t="str">
            <v>0</v>
          </cell>
          <cell r="V3460" t="str">
            <v>NAT DPT AGEN - PEOPLE HOUSING PART TRUST</v>
          </cell>
        </row>
        <row r="3461">
          <cell r="Q3461" t="str">
            <v>Non-exchange Revenue:  Transfers and Subsidies - Operational:  Allocations In-kind - Departmental Agencies and Accounts:  National Departmental Agencies - Performing Art Council of the Free State</v>
          </cell>
          <cell r="R3461" t="str">
            <v>1</v>
          </cell>
          <cell r="S3461" t="str">
            <v>10</v>
          </cell>
          <cell r="T3461" t="str">
            <v>559</v>
          </cell>
          <cell r="U3461" t="str">
            <v>0</v>
          </cell>
          <cell r="V3461" t="str">
            <v>NAT DPT AGEN - PERFORM ART COUNCIL FS</v>
          </cell>
        </row>
        <row r="3462">
          <cell r="Q3462" t="str">
            <v>Non-exchange Revenue:  Transfers and Subsidies - Operational:  Allocations In-kind - Departmental Agencies and Accounts:  National Departmental Agencies - Perishable Products Export Control Board</v>
          </cell>
          <cell r="R3462" t="str">
            <v>1</v>
          </cell>
          <cell r="S3462" t="str">
            <v>10</v>
          </cell>
          <cell r="T3462" t="str">
            <v>560</v>
          </cell>
          <cell r="U3462" t="str">
            <v>0</v>
          </cell>
          <cell r="V3462" t="str">
            <v>NAT DPT AGEN - PERISH PROD EXP CTRL BRD</v>
          </cell>
        </row>
        <row r="3463">
          <cell r="Q3463" t="str">
            <v>Non-exchange Revenue:  Transfers and Subsidies - Operational:  Allocations In-kind - Departmental Agencies and Accounts:  National Departmental Agencies - Ports Regulator of South Africa</v>
          </cell>
          <cell r="R3463" t="str">
            <v>1</v>
          </cell>
          <cell r="S3463" t="str">
            <v>10</v>
          </cell>
          <cell r="T3463" t="str">
            <v>561</v>
          </cell>
          <cell r="U3463" t="str">
            <v>0</v>
          </cell>
          <cell r="V3463" t="str">
            <v>NAT DPT AGEN - PORTS REGULATOR OF SA</v>
          </cell>
        </row>
        <row r="3464">
          <cell r="Q3464" t="str">
            <v>Non-exchange Revenue:  Transfers and Subsidies - Operational:  Allocations In-kind - Departmental Agencies and Accounts:  National Departmental Agencies - Philharmonic Orchestra Cape</v>
          </cell>
          <cell r="R3464" t="str">
            <v>1</v>
          </cell>
          <cell r="S3464" t="str">
            <v>10</v>
          </cell>
          <cell r="T3464" t="str">
            <v>562</v>
          </cell>
          <cell r="U3464" t="str">
            <v>0</v>
          </cell>
          <cell r="V3464" t="str">
            <v>NAT DPT AGEN - PHILHARMONIC ORCHES CAPE</v>
          </cell>
        </row>
        <row r="3465">
          <cell r="Q3465" t="str">
            <v>Non-exchange Revenue:  Transfers and Subsidies - Operational:  Allocations In-kind - Departmental Agencies and Accounts:  National Departmental Agencies - Philharmonic Orchestra KwaZulu Natal</v>
          </cell>
          <cell r="R3465" t="str">
            <v>1</v>
          </cell>
          <cell r="S3465" t="str">
            <v>10</v>
          </cell>
          <cell r="T3465" t="str">
            <v>563</v>
          </cell>
          <cell r="U3465" t="str">
            <v>0</v>
          </cell>
          <cell r="V3465" t="str">
            <v>NAT DPT AGEN - PHILHARMONIC ORCHEST KZN</v>
          </cell>
        </row>
        <row r="3466">
          <cell r="Q3466" t="str">
            <v>Non-exchange Revenue:  Transfers and Subsidies - Operational:  Allocations In-kind - Departmental Agencies and Accounts:  National Departmental Agencies - Playhouse Company</v>
          </cell>
          <cell r="R3466" t="str">
            <v>1</v>
          </cell>
          <cell r="S3466" t="str">
            <v>10</v>
          </cell>
          <cell r="T3466" t="str">
            <v>564</v>
          </cell>
          <cell r="U3466" t="str">
            <v>0</v>
          </cell>
          <cell r="V3466" t="str">
            <v>NAT DPT AGEN - PLAYHOUSE COMPANY</v>
          </cell>
        </row>
        <row r="3467">
          <cell r="Q3467" t="str">
            <v>Non-exchange Revenue:  Transfers and Subsidies - Operational:  Allocations In-kind - Departmental Agencies and Accounts:  National Departmental Agencies - Premier's Economic Advisory Council (PEAC)</v>
          </cell>
          <cell r="R3467" t="str">
            <v>1</v>
          </cell>
          <cell r="S3467" t="str">
            <v>10</v>
          </cell>
          <cell r="T3467" t="str">
            <v>565</v>
          </cell>
          <cell r="U3467" t="str">
            <v>0</v>
          </cell>
          <cell r="V3467" t="str">
            <v>NAT DPT AGEN - PREM ECONOMIC ADV COUNCIL</v>
          </cell>
        </row>
        <row r="3468">
          <cell r="Q3468" t="str">
            <v>Non-exchange Revenue:  Transfers and Subsidies - Operational:  Allocations In-kind - Departmental Agencies and Accounts:  National Departmental Agencies - Presidents Fund</v>
          </cell>
          <cell r="R3468" t="str">
            <v>1</v>
          </cell>
          <cell r="S3468" t="str">
            <v>10</v>
          </cell>
          <cell r="T3468" t="str">
            <v>566</v>
          </cell>
          <cell r="U3468" t="str">
            <v>0</v>
          </cell>
          <cell r="V3468" t="str">
            <v>NAT DPT AGEN - PRESIDENTS FUND</v>
          </cell>
        </row>
        <row r="3469">
          <cell r="Q3469" t="str">
            <v>Non-exchange Revenue:  Transfers and Subsidies - Operational:  Allocations In-kind - Departmental Agencies and Accounts:  National Departmental Agencies - Private Security Industry Regulator Authority</v>
          </cell>
          <cell r="R3469" t="str">
            <v>1</v>
          </cell>
          <cell r="S3469" t="str">
            <v>10</v>
          </cell>
          <cell r="T3469" t="str">
            <v>567</v>
          </cell>
          <cell r="U3469" t="str">
            <v>0</v>
          </cell>
          <cell r="V3469" t="str">
            <v>NAT DPT AGEN - PRV SECUR INDUS REG AUTH</v>
          </cell>
        </row>
        <row r="3470">
          <cell r="Q3470" t="str">
            <v>Non-exchange Revenue:  Transfers and Subsidies - Operational:  Allocations In-kind - Departmental Agencies and Accounts:  National Departmental Agencies - Productivity South Africa</v>
          </cell>
          <cell r="R3470" t="str">
            <v>1</v>
          </cell>
          <cell r="S3470" t="str">
            <v>10</v>
          </cell>
          <cell r="T3470" t="str">
            <v>568</v>
          </cell>
          <cell r="U3470" t="str">
            <v>0</v>
          </cell>
          <cell r="V3470" t="str">
            <v>NAT DPT AGEN - PRODUCTIVITY SOUTH AFRICA</v>
          </cell>
        </row>
        <row r="3471">
          <cell r="Q3471" t="str">
            <v>Non-exchange Revenue:  Transfers and Subsidies - Operational:  Allocations In-kind - Departmental Agencies and Accounts:  National Departmental Agencies - Project  Development Facilities Trading Account</v>
          </cell>
          <cell r="R3471" t="str">
            <v>1</v>
          </cell>
          <cell r="S3471" t="str">
            <v>10</v>
          </cell>
          <cell r="T3471" t="str">
            <v>569</v>
          </cell>
          <cell r="U3471" t="str">
            <v>0</v>
          </cell>
          <cell r="V3471" t="str">
            <v>NAT DPT AGEN - DEVEL FACILITIES TRAD ACC</v>
          </cell>
        </row>
        <row r="3472">
          <cell r="Q3472" t="str">
            <v>Non-exchange Revenue:  Transfers and Subsidies - Operational:  Allocations In-kind - Departmental Agencies and Accounts:  National Departmental Agencies - Property Management Trading Entity</v>
          </cell>
          <cell r="R3472" t="str">
            <v>1</v>
          </cell>
          <cell r="S3472" t="str">
            <v>10</v>
          </cell>
          <cell r="T3472" t="str">
            <v>570</v>
          </cell>
          <cell r="U3472" t="str">
            <v>0</v>
          </cell>
          <cell r="V3472" t="str">
            <v>NAT DPT AGEN - PROPERTY MAN TRAD ENTITY</v>
          </cell>
        </row>
        <row r="3473">
          <cell r="Q3473" t="str">
            <v>Non-exchange Revenue:  Transfers and Subsidies - Operational:  Allocations In-kind - Departmental Agencies and Accounts:  National Departmental Agencies - Public Investment Commissioner</v>
          </cell>
          <cell r="R3473" t="str">
            <v>1</v>
          </cell>
          <cell r="S3473" t="str">
            <v>10</v>
          </cell>
          <cell r="T3473" t="str">
            <v>571</v>
          </cell>
          <cell r="U3473" t="str">
            <v>0</v>
          </cell>
          <cell r="V3473" t="str">
            <v>NAT DPT AGEN - PUBLIC INVEST COMMISSION</v>
          </cell>
        </row>
        <row r="3474">
          <cell r="Q3474" t="str">
            <v>Non-exchange Revenue:  Transfers and Subsidies - Operational:  Allocations In-kind - Departmental Agencies and Accounts:  National Departmental Agencies - Public Service Commission</v>
          </cell>
          <cell r="R3474" t="str">
            <v>1</v>
          </cell>
          <cell r="S3474" t="str">
            <v>10</v>
          </cell>
          <cell r="T3474" t="str">
            <v>572</v>
          </cell>
          <cell r="U3474" t="str">
            <v>0</v>
          </cell>
          <cell r="V3474" t="str">
            <v>NAT DPT AGEN - PUBLIC SERVICE COMMISSION</v>
          </cell>
        </row>
        <row r="3475">
          <cell r="Q3475" t="str">
            <v xml:space="preserve">Non-exchange Revenue:  Transfers and Subsidies - Operational:  Allocations In-kind - Departmental Agencies and Accounts:  National Departmental Agencies - Public Protector South Africa  </v>
          </cell>
          <cell r="R3475" t="str">
            <v>1</v>
          </cell>
          <cell r="S3475" t="str">
            <v>10</v>
          </cell>
          <cell r="T3475" t="str">
            <v>573</v>
          </cell>
          <cell r="U3475" t="str">
            <v>0</v>
          </cell>
          <cell r="V3475" t="str">
            <v>NAT DPT AGEN - PUBLIC PROTECTOR SA</v>
          </cell>
        </row>
        <row r="3476">
          <cell r="Q3476" t="str">
            <v>Non-exchange Revenue:  Transfers and Subsidies - Operational:  Allocations In-kind - Departmental Agencies and Accounts:  National Departmental Agencies - Tompi Seleke Agricultural Train Centre</v>
          </cell>
          <cell r="R3476" t="str">
            <v>1</v>
          </cell>
          <cell r="S3476" t="str">
            <v>10</v>
          </cell>
          <cell r="T3476" t="str">
            <v>574</v>
          </cell>
          <cell r="U3476" t="str">
            <v>0</v>
          </cell>
          <cell r="V3476" t="str">
            <v>NAT DPT AGEN - TOMPI SELEKE AGR TRN CTRE</v>
          </cell>
        </row>
        <row r="3477">
          <cell r="Q3477" t="str">
            <v>Non-exchange Revenue:  Transfers and Subsidies - Operational:  Allocations In-kind - Departmental Agencies and Accounts:  National Departmental Agencies - Owen Sithole Agricultural College</v>
          </cell>
          <cell r="R3477" t="str">
            <v>1</v>
          </cell>
          <cell r="S3477" t="str">
            <v>10</v>
          </cell>
          <cell r="T3477" t="str">
            <v>575</v>
          </cell>
          <cell r="U3477" t="str">
            <v>0</v>
          </cell>
          <cell r="V3477" t="str">
            <v>NAT DPT AGEN - OWEN SITHOLE AGRI COLL</v>
          </cell>
        </row>
        <row r="3478">
          <cell r="Q3478" t="str">
            <v>Non-exchange Revenue:  Transfers and Subsidies - Operational:  Allocations In-kind - Departmental Agencies and Accounts:  National Departmental Agencies - Public Sector SETA</v>
          </cell>
          <cell r="R3478" t="str">
            <v>1</v>
          </cell>
          <cell r="S3478" t="str">
            <v>10</v>
          </cell>
          <cell r="T3478" t="str">
            <v>576</v>
          </cell>
          <cell r="U3478" t="str">
            <v>0</v>
          </cell>
          <cell r="V3478" t="str">
            <v>NAT DPT AGEN - PUBLIC SECTOR SETA</v>
          </cell>
        </row>
        <row r="3479">
          <cell r="Q3479" t="str">
            <v>Non-exchange Revenue:  Transfers and Subsidies - Operational:  Allocations In-kind - Departmental Agencies and Accounts:  National Departmental Agencies - Quality Council for Trades and Occupations</v>
          </cell>
          <cell r="R3479" t="str">
            <v>1</v>
          </cell>
          <cell r="S3479" t="str">
            <v>10</v>
          </cell>
          <cell r="T3479" t="str">
            <v>577</v>
          </cell>
          <cell r="U3479" t="str">
            <v>0</v>
          </cell>
          <cell r="V3479" t="str">
            <v>NAT DPT AGEN - QUAL COUN FOR TRAD &amp; OCC</v>
          </cell>
        </row>
        <row r="3480">
          <cell r="Q3480" t="str">
            <v>Non-exchange Revenue:  Transfers and Subsidies - Operational:  Allocations In-kind - Departmental Agencies and Accounts:  National Departmental Agencies - Railway Safety Regulator</v>
          </cell>
          <cell r="R3480" t="str">
            <v>1</v>
          </cell>
          <cell r="S3480" t="str">
            <v>10</v>
          </cell>
          <cell r="T3480" t="str">
            <v>578</v>
          </cell>
          <cell r="U3480" t="str">
            <v>0</v>
          </cell>
          <cell r="V3480" t="str">
            <v>NAT DPT AGEN - RAILWAY SAFETY REGULATOR</v>
          </cell>
        </row>
        <row r="3481">
          <cell r="Q3481" t="str">
            <v>Non-exchange Revenue:  Transfers and Subsidies - Operational:  Allocations In-kind - Departmental Agencies and Accounts:  National Departmental Agencies - Registration of Deeds Trade Account</v>
          </cell>
          <cell r="R3481" t="str">
            <v>1</v>
          </cell>
          <cell r="S3481" t="str">
            <v>10</v>
          </cell>
          <cell r="T3481" t="str">
            <v>579</v>
          </cell>
          <cell r="U3481" t="str">
            <v>0</v>
          </cell>
          <cell r="V3481" t="str">
            <v>NAT DPT AGEN - REGIST OF DEEDS TRADE ACC</v>
          </cell>
        </row>
        <row r="3482">
          <cell r="Q3482" t="str">
            <v>Non-exchange Revenue:  Transfers and Subsidies - Operational:  Allocations In-kind - Departmental Agencies and Accounts:  National Departmental Agencies - Rent Control Board</v>
          </cell>
          <cell r="R3482" t="str">
            <v>1</v>
          </cell>
          <cell r="S3482" t="str">
            <v>10</v>
          </cell>
          <cell r="T3482" t="str">
            <v>580</v>
          </cell>
          <cell r="U3482" t="str">
            <v>0</v>
          </cell>
          <cell r="V3482" t="str">
            <v>NAT DPT AGEN - RENT CONTROL BOARD</v>
          </cell>
        </row>
        <row r="3483">
          <cell r="Q3483" t="str">
            <v>Non-exchange Revenue:  Transfers and Subsidies - Operational:  Allocations In-kind - Departmental Agencies and Accounts:  National Departmental Agencies - Road Accident Fund (Dept Agency)</v>
          </cell>
          <cell r="R3483" t="str">
            <v>1</v>
          </cell>
          <cell r="S3483" t="str">
            <v>10</v>
          </cell>
          <cell r="T3483" t="str">
            <v>581</v>
          </cell>
          <cell r="U3483" t="str">
            <v>0</v>
          </cell>
          <cell r="V3483" t="str">
            <v>NAT DPT AGEN - ROAD ACCIDENT FUND</v>
          </cell>
        </row>
        <row r="3484">
          <cell r="Q3484" t="str">
            <v>Non-exchange Revenue:  Transfers and Subsidies - Operational:  Allocations In-kind - Departmental Agencies and Accounts:  National Departmental Agencies - Road Traffic Infringement Agency</v>
          </cell>
          <cell r="R3484" t="str">
            <v>1</v>
          </cell>
          <cell r="S3484" t="str">
            <v>10</v>
          </cell>
          <cell r="T3484" t="str">
            <v>582</v>
          </cell>
          <cell r="U3484" t="str">
            <v>0</v>
          </cell>
          <cell r="V3484" t="str">
            <v>NAT DPT AGEN - ROAD TRAFF INFRING AGENCY</v>
          </cell>
        </row>
        <row r="3485">
          <cell r="Q3485" t="str">
            <v>Non-exchange Revenue:  Transfers and Subsidies - Operational:  Allocations In-kind - Departmental Agencies and Accounts:  National Departmental Agencies - Road Traffic Management Corporation</v>
          </cell>
          <cell r="R3485" t="str">
            <v>1</v>
          </cell>
          <cell r="S3485" t="str">
            <v>10</v>
          </cell>
          <cell r="T3485" t="str">
            <v>583</v>
          </cell>
          <cell r="U3485" t="str">
            <v>0</v>
          </cell>
          <cell r="V3485" t="str">
            <v>NAT DPT AGEN - ROAD TRAFFIC MAN CORP</v>
          </cell>
        </row>
        <row r="3486">
          <cell r="Q3486" t="str">
            <v>Non-exchange Revenue:  Transfers and Subsidies - Operational:  Allocations In-kind - Departmental Agencies and Accounts:  National Departmental Agencies - Robin Island Museum</v>
          </cell>
          <cell r="R3486" t="str">
            <v>1</v>
          </cell>
          <cell r="S3486" t="str">
            <v>10</v>
          </cell>
          <cell r="T3486" t="str">
            <v>584</v>
          </cell>
          <cell r="U3486" t="str">
            <v>0</v>
          </cell>
          <cell r="V3486" t="str">
            <v>NAT DPT AGEN - ROBIN ISLAND MUSEUM</v>
          </cell>
        </row>
        <row r="3487">
          <cell r="Q3487" t="str">
            <v>Non-exchange Revenue:  Transfers and Subsidies - Operational:  Allocations In-kind - Departmental Agencies and Accounts:  National Departmental Agencies - Rural Housing Loan Fund</v>
          </cell>
          <cell r="R3487" t="str">
            <v>1</v>
          </cell>
          <cell r="S3487" t="str">
            <v>10</v>
          </cell>
          <cell r="T3487" t="str">
            <v>585</v>
          </cell>
          <cell r="U3487" t="str">
            <v>0</v>
          </cell>
          <cell r="V3487" t="str">
            <v>NAT DPT AGEN - RURAL HOUSING LOAN FUND</v>
          </cell>
        </row>
        <row r="3488">
          <cell r="Q3488" t="str">
            <v>Non-exchange Revenue:  Transfers and Subsidies - Operational:  Allocations In-kind - Departmental Agencies and Accounts:  National Departmental Agencies - South Africa Blind Workers Organisation Johannesburg</v>
          </cell>
          <cell r="R3488" t="str">
            <v>1</v>
          </cell>
          <cell r="S3488" t="str">
            <v>10</v>
          </cell>
          <cell r="T3488" t="str">
            <v>586</v>
          </cell>
          <cell r="U3488" t="str">
            <v>0</v>
          </cell>
          <cell r="V3488" t="str">
            <v>NAT DPT AGEN - BLIND WORKERS ORG JHB</v>
          </cell>
        </row>
        <row r="3489">
          <cell r="Q3489" t="str">
            <v>Non-exchange Revenue:  Transfers and Subsidies - Operational:  Allocations In-kind - Departmental Agencies and Accounts:  National Departmental Agencies - South Africa Civil Aviation Authority</v>
          </cell>
          <cell r="R3489" t="str">
            <v>1</v>
          </cell>
          <cell r="S3489" t="str">
            <v>10</v>
          </cell>
          <cell r="T3489" t="str">
            <v>587</v>
          </cell>
          <cell r="U3489" t="str">
            <v>0</v>
          </cell>
          <cell r="V3489" t="str">
            <v>NAT DPT AGEN - SA CIVIL AVIATION AUTH</v>
          </cell>
        </row>
        <row r="3490">
          <cell r="Q3490" t="str">
            <v>Non-exchange Revenue:  Transfers and Subsidies - Operational:  Allocations In-kind - Departmental Agencies and Accounts:  National Departmental Agencies - South Africa Council for Architects</v>
          </cell>
          <cell r="R3490" t="str">
            <v>1</v>
          </cell>
          <cell r="S3490" t="str">
            <v>10</v>
          </cell>
          <cell r="T3490" t="str">
            <v>588</v>
          </cell>
          <cell r="U3490" t="str">
            <v>0</v>
          </cell>
          <cell r="V3490" t="str">
            <v>NAT DPT AGEN - SA COUNCIL FOR ARCHITECTS</v>
          </cell>
        </row>
        <row r="3491">
          <cell r="Q3491" t="str">
            <v>Non-exchange Revenue:  Transfers and Subsidies - Operational:  Allocations In-kind - Departmental Agencies and Accounts:  National Departmental Agencies - South Africa Council for Educators</v>
          </cell>
          <cell r="R3491" t="str">
            <v>1</v>
          </cell>
          <cell r="S3491" t="str">
            <v>10</v>
          </cell>
          <cell r="T3491" t="str">
            <v>589</v>
          </cell>
          <cell r="U3491" t="str">
            <v>0</v>
          </cell>
          <cell r="V3491" t="str">
            <v>NAT DPT AGEN - SA COUNCIL FOR EDUCATORS</v>
          </cell>
        </row>
        <row r="3492">
          <cell r="Q3492" t="str">
            <v>Non-exchange Revenue:  Transfers and Subsidies - Operational:  Allocations In-kind - Departmental Agencies and Accounts:  National Departmental Agencies - South Africa Diamond Board</v>
          </cell>
          <cell r="R3492" t="str">
            <v>1</v>
          </cell>
          <cell r="S3492" t="str">
            <v>10</v>
          </cell>
          <cell r="T3492" t="str">
            <v>590</v>
          </cell>
          <cell r="U3492" t="str">
            <v>0</v>
          </cell>
          <cell r="V3492" t="str">
            <v>NAT DPT AGEN - SA DIAMOND BOARD</v>
          </cell>
        </row>
        <row r="3493">
          <cell r="Q3493" t="str">
            <v>Non-exchange Revenue:  Transfers and Subsidies - Operational:  Allocations In-kind - Departmental Agencies and Accounts:  National Departmental Agencies - South Africa Diamond and Precious Metals Regulator</v>
          </cell>
          <cell r="R3493" t="str">
            <v>1</v>
          </cell>
          <cell r="S3493" t="str">
            <v>10</v>
          </cell>
          <cell r="T3493" t="str">
            <v>591</v>
          </cell>
          <cell r="U3493" t="str">
            <v>0</v>
          </cell>
          <cell r="V3493" t="str">
            <v>NAT DPT AGEN - SA DIAM&amp;PRECI METAL REGUL</v>
          </cell>
        </row>
        <row r="3494">
          <cell r="Q3494" t="str">
            <v>Non-exchange Revenue:  Transfers and Subsidies - Operational:  Allocations In-kind - Departmental Agencies and Accounts:  National Departmental Agencies - South Africa Excellence Foundation</v>
          </cell>
          <cell r="R3494" t="str">
            <v>1</v>
          </cell>
          <cell r="S3494" t="str">
            <v>10</v>
          </cell>
          <cell r="T3494" t="str">
            <v>592</v>
          </cell>
          <cell r="U3494" t="str">
            <v>0</v>
          </cell>
          <cell r="V3494" t="str">
            <v>NAT DPT AGEN - SA EXCELLENCE FOUNDATION</v>
          </cell>
        </row>
        <row r="3495">
          <cell r="Q3495" t="str">
            <v>Non-exchange Revenue:  Transfers and Subsidies - Operational:  Allocations In-kind - Departmental Agencies and Accounts:  National Departmental Agencies - South Africa Heritage Resources Agency</v>
          </cell>
          <cell r="R3495" t="str">
            <v>1</v>
          </cell>
          <cell r="S3495" t="str">
            <v>10</v>
          </cell>
          <cell r="T3495" t="str">
            <v>593</v>
          </cell>
          <cell r="U3495" t="str">
            <v>0</v>
          </cell>
          <cell r="V3495" t="str">
            <v>NAT DPT AGEN - SA HERITAGE RESOURCE AGEN</v>
          </cell>
        </row>
        <row r="3496">
          <cell r="Q3496" t="str">
            <v>Non-exchange Revenue:  Transfers and Subsidies - Operational:  Allocations In-kind - Departmental Agencies and Accounts:  National Departmental Agencies - South Africa Housing  Development Board</v>
          </cell>
          <cell r="R3496" t="str">
            <v>1</v>
          </cell>
          <cell r="S3496" t="str">
            <v>10</v>
          </cell>
          <cell r="T3496" t="str">
            <v>594</v>
          </cell>
          <cell r="U3496" t="str">
            <v>0</v>
          </cell>
          <cell r="V3496" t="str">
            <v>NAT DPT AGEN - SA HOUSING  DEVEL BOARD</v>
          </cell>
        </row>
        <row r="3497">
          <cell r="Q3497" t="str">
            <v>Non-exchange Revenue:  Transfers and Subsidies - Operational:  Allocations In-kind - Departmental Agencies and Accounts:  National Departmental Agencies - South Africa Housing Fund</v>
          </cell>
          <cell r="R3497" t="str">
            <v>1</v>
          </cell>
          <cell r="S3497" t="str">
            <v>10</v>
          </cell>
          <cell r="T3497" t="str">
            <v>595</v>
          </cell>
          <cell r="U3497" t="str">
            <v>0</v>
          </cell>
          <cell r="V3497" t="str">
            <v>NAT DPT AGEN - SA HOUSING FUND</v>
          </cell>
        </row>
        <row r="3498">
          <cell r="Q3498" t="str">
            <v>Non-exchange Revenue:  Transfers and Subsidies - Operational:  Allocations In-kind - Departmental Agencies and Accounts:  National Departmental Agencies - South Africa Housing Trust Ltd</v>
          </cell>
          <cell r="R3498" t="str">
            <v>1</v>
          </cell>
          <cell r="S3498" t="str">
            <v>10</v>
          </cell>
          <cell r="T3498" t="str">
            <v>596</v>
          </cell>
          <cell r="U3498" t="str">
            <v>0</v>
          </cell>
          <cell r="V3498" t="str">
            <v>NAT DPT AGEN - SA HOUSING TRUST LTD</v>
          </cell>
        </row>
        <row r="3499">
          <cell r="Q3499" t="str">
            <v>Non-exchange Revenue:  Transfers and Subsidies - Operational:  Allocations In-kind - Departmental Agencies and Accounts:  National Departmental Agencies - South Africa Institute for Drug Free Sport</v>
          </cell>
          <cell r="R3499" t="str">
            <v>1</v>
          </cell>
          <cell r="S3499" t="str">
            <v>10</v>
          </cell>
          <cell r="T3499" t="str">
            <v>597</v>
          </cell>
          <cell r="U3499" t="str">
            <v>0</v>
          </cell>
          <cell r="V3499" t="str">
            <v>NAT DPT AGEN - SA INST DRUG FREE SPORT</v>
          </cell>
        </row>
        <row r="3500">
          <cell r="Q3500" t="str">
            <v>Non-exchange Revenue:  Transfers and Subsidies - Operational:  Allocations In-kind - Departmental Agencies and Accounts:  National Departmental Agencies - South Africa Library for Blind</v>
          </cell>
          <cell r="R3500" t="str">
            <v>1</v>
          </cell>
          <cell r="S3500" t="str">
            <v>10</v>
          </cell>
          <cell r="T3500" t="str">
            <v>598</v>
          </cell>
          <cell r="U3500" t="str">
            <v>0</v>
          </cell>
          <cell r="V3500" t="str">
            <v>NAT DPT AGEN - SA LIBRARY FOR BLIND</v>
          </cell>
        </row>
        <row r="3501">
          <cell r="Q3501" t="str">
            <v>Non-exchange Revenue:  Transfers and Subsidies - Operational:  Allocations In-kind - Departmental Agencies and Accounts:  National Departmental Agencies - South Africa Local Government Association (SALGA)</v>
          </cell>
          <cell r="R3501" t="str">
            <v>1</v>
          </cell>
          <cell r="S3501" t="str">
            <v>10</v>
          </cell>
          <cell r="T3501" t="str">
            <v>599</v>
          </cell>
          <cell r="U3501" t="str">
            <v>0</v>
          </cell>
          <cell r="V3501" t="str">
            <v>NAT DPT AGEN - SA SA LOCAL GOVERN ASSOC</v>
          </cell>
        </row>
        <row r="3502">
          <cell r="Q3502" t="str">
            <v>Non-exchange Revenue:  Transfers and Subsidies - Operational:  Allocations In-kind - Departmental Agencies and Accounts:  National Departmental Agencies - South Africa Maritime Safety Authority</v>
          </cell>
          <cell r="R3502" t="str">
            <v>1</v>
          </cell>
          <cell r="S3502" t="str">
            <v>10</v>
          </cell>
          <cell r="T3502" t="str">
            <v>600</v>
          </cell>
          <cell r="U3502" t="str">
            <v>0</v>
          </cell>
          <cell r="V3502" t="str">
            <v>NAT DPT AGEN - SA MARITIME SAFETY AUTHOR</v>
          </cell>
        </row>
        <row r="3503">
          <cell r="Q3503" t="str">
            <v>Non-exchange Revenue:  Transfers and Subsidies - Operational:  Allocations In-kind - Departmental Agencies and Accounts:  National Departmental Agencies - South Africa Medical Research Council</v>
          </cell>
          <cell r="R3503" t="str">
            <v>1</v>
          </cell>
          <cell r="S3503" t="str">
            <v>10</v>
          </cell>
          <cell r="T3503" t="str">
            <v>601</v>
          </cell>
          <cell r="U3503" t="str">
            <v>0</v>
          </cell>
          <cell r="V3503" t="str">
            <v>NAT DPT AGEN - SA MEDICAL RESEARCH COUNC</v>
          </cell>
        </row>
        <row r="3504">
          <cell r="Q3504" t="str">
            <v>Non-exchange Revenue:  Transfers and Subsidies - Operational:  Allocations In-kind - Departmental Agencies and Accounts:  National Departmental Agencies - South Africa Micro Finance Apex Fund</v>
          </cell>
          <cell r="R3504" t="str">
            <v>1</v>
          </cell>
          <cell r="S3504" t="str">
            <v>10</v>
          </cell>
          <cell r="T3504" t="str">
            <v>602</v>
          </cell>
          <cell r="U3504" t="str">
            <v>0</v>
          </cell>
          <cell r="V3504" t="str">
            <v>NAT DPT AGEN - SA MICRO FIN APEX FUND</v>
          </cell>
        </row>
        <row r="3505">
          <cell r="Q3505" t="str">
            <v>Non-exchange Revenue:  Transfers and Subsidies - Operational:  Allocations In-kind - Departmental Agencies and Accounts:  National Departmental Agencies - South Africa National Accreditation System</v>
          </cell>
          <cell r="R3505" t="str">
            <v>1</v>
          </cell>
          <cell r="S3505" t="str">
            <v>10</v>
          </cell>
          <cell r="T3505" t="str">
            <v>603</v>
          </cell>
          <cell r="U3505" t="str">
            <v>0</v>
          </cell>
          <cell r="V3505" t="str">
            <v>NAT DPT AGEN - SA NAT ACCREDITATION SYS</v>
          </cell>
        </row>
        <row r="3506">
          <cell r="Q3506" t="str">
            <v>Non-exchange Revenue:  Transfers and Subsidies - Operational:  Allocations In-kind - Departmental Agencies and Accounts:  National Departmental Agencies - South Africa National Biodiversity Institute (SANBI)</v>
          </cell>
          <cell r="R3506" t="str">
            <v>1</v>
          </cell>
          <cell r="S3506" t="str">
            <v>10</v>
          </cell>
          <cell r="T3506" t="str">
            <v>604</v>
          </cell>
          <cell r="U3506" t="str">
            <v>0</v>
          </cell>
          <cell r="V3506" t="str">
            <v>NAT DPT AGEN - SA NAT BIODIVERSITY INST</v>
          </cell>
        </row>
        <row r="3507">
          <cell r="Q3507" t="str">
            <v>Non-exchange Revenue:  Transfers and Subsidies - Operational:  Allocations In-kind - Departmental Agencies and Accounts:  National Departmental Agencies - South Africa National Energy Development Institute</v>
          </cell>
          <cell r="R3507" t="str">
            <v>1</v>
          </cell>
          <cell r="S3507" t="str">
            <v>10</v>
          </cell>
          <cell r="T3507" t="str">
            <v>605</v>
          </cell>
          <cell r="U3507" t="str">
            <v>0</v>
          </cell>
          <cell r="V3507" t="str">
            <v>NAT DPT AGEN - SA NAT ENERGY DEV INSTIT</v>
          </cell>
        </row>
        <row r="3508">
          <cell r="Q3508" t="str">
            <v>Non-exchange Revenue:  Transfers and Subsidies - Operational:  Allocations In-kind - Departmental Agencies and Accounts:  National Departmental Agencies - South Africa National Parks</v>
          </cell>
          <cell r="R3508" t="str">
            <v>1</v>
          </cell>
          <cell r="S3508" t="str">
            <v>10</v>
          </cell>
          <cell r="T3508" t="str">
            <v>606</v>
          </cell>
          <cell r="U3508" t="str">
            <v>0</v>
          </cell>
          <cell r="V3508" t="str">
            <v>NAT DPT AGEN - SA NATIONAL PARKS</v>
          </cell>
        </row>
        <row r="3509">
          <cell r="Q3509" t="str">
            <v>Non-exchange Revenue:  Transfers and Subsidies - Operational:  Allocations In-kind - Departmental Agencies and Accounts:  National Departmental Agencies - South Africa National Roads Agency</v>
          </cell>
          <cell r="R3509" t="str">
            <v>1</v>
          </cell>
          <cell r="S3509" t="str">
            <v>10</v>
          </cell>
          <cell r="T3509" t="str">
            <v>607</v>
          </cell>
          <cell r="U3509" t="str">
            <v>0</v>
          </cell>
          <cell r="V3509" t="str">
            <v>NAT DPT AGEN - SA NATIONAL ROADS AGENCY</v>
          </cell>
        </row>
        <row r="3510">
          <cell r="Q3510" t="str">
            <v>Non-exchange Revenue:  Transfers and Subsidies - Operational:  Allocations In-kind - Departmental Agencies and Accounts:  National Departmental Agencies - South Africa National Space Agency</v>
          </cell>
          <cell r="R3510" t="str">
            <v>1</v>
          </cell>
          <cell r="S3510" t="str">
            <v>10</v>
          </cell>
          <cell r="T3510" t="str">
            <v>608</v>
          </cell>
          <cell r="U3510" t="str">
            <v>0</v>
          </cell>
          <cell r="V3510" t="str">
            <v>NAT DPT AGEN - SA NATIONAL SPACE AGENCY</v>
          </cell>
        </row>
        <row r="3511">
          <cell r="Q3511" t="str">
            <v>Non-exchange Revenue:  Transfers and Subsidies - Operational:  Allocations In-kind - Departmental Agencies and Accounts:  National Departmental Agencies - South Africa Qualifications Authority(SAQA)</v>
          </cell>
          <cell r="R3511" t="str">
            <v>1</v>
          </cell>
          <cell r="S3511" t="str">
            <v>10</v>
          </cell>
          <cell r="T3511" t="str">
            <v>609</v>
          </cell>
          <cell r="U3511" t="str">
            <v>0</v>
          </cell>
          <cell r="V3511" t="str">
            <v>NAT DPT AGEN - SA QUALIFICATIONS AUTHOR</v>
          </cell>
        </row>
        <row r="3512">
          <cell r="Q3512" t="str">
            <v>Non-exchange Revenue:  Transfers and Subsidies - Operational:  Allocations In-kind - Departmental Agencies and Accounts:  National Departmental Agencies - South Africa Quality Institute</v>
          </cell>
          <cell r="R3512" t="str">
            <v>1</v>
          </cell>
          <cell r="S3512" t="str">
            <v>10</v>
          </cell>
          <cell r="T3512" t="str">
            <v>610</v>
          </cell>
          <cell r="U3512" t="str">
            <v>0</v>
          </cell>
          <cell r="V3512" t="str">
            <v>NAT DPT AGEN - SA QUALITY INSTITUTE</v>
          </cell>
        </row>
        <row r="3513">
          <cell r="Q3513" t="str">
            <v>Non-exchange Revenue:  Transfers and Subsidies - Operational:  Allocations In-kind - Departmental Agencies and Accounts:  National Departmental Agencies - South Africa Revenue Service (SARS)</v>
          </cell>
          <cell r="R3513" t="str">
            <v>1</v>
          </cell>
          <cell r="S3513" t="str">
            <v>10</v>
          </cell>
          <cell r="T3513" t="str">
            <v>611</v>
          </cell>
          <cell r="U3513" t="str">
            <v>0</v>
          </cell>
          <cell r="V3513" t="str">
            <v>NAT DPT AGEN - SA REVENUE SERVICE</v>
          </cell>
        </row>
        <row r="3514">
          <cell r="Q3514" t="str">
            <v>Non-exchange Revenue:  Transfers and Subsidies - Operational:  Allocations In-kind - Departmental Agencies and Accounts:  National Departmental Agencies - South Africa Road Board</v>
          </cell>
          <cell r="R3514" t="str">
            <v>1</v>
          </cell>
          <cell r="S3514" t="str">
            <v>10</v>
          </cell>
          <cell r="T3514" t="str">
            <v>612</v>
          </cell>
          <cell r="U3514" t="str">
            <v>0</v>
          </cell>
          <cell r="V3514" t="str">
            <v>NAT DPT AGEN - SA ROAD BOARD</v>
          </cell>
        </row>
        <row r="3515">
          <cell r="Q3515" t="str">
            <v>Non-exchange Revenue:  Transfers and Subsidies - Operational:  Allocations In-kind - Departmental Agencies and Accounts:  National Departmental Agencies - South Africa Road Safety Council</v>
          </cell>
          <cell r="R3515" t="str">
            <v>1</v>
          </cell>
          <cell r="S3515" t="str">
            <v>10</v>
          </cell>
          <cell r="T3515" t="str">
            <v>613</v>
          </cell>
          <cell r="U3515" t="str">
            <v>0</v>
          </cell>
          <cell r="V3515" t="str">
            <v>NAT DPT AGEN - SA ROAD SAFETY COUNCIL</v>
          </cell>
        </row>
        <row r="3516">
          <cell r="Q3516" t="str">
            <v>Non-exchange Revenue:  Transfers and Subsidies - Operational:  Allocations In-kind - Departmental Agencies and Accounts:  National Departmental Agencies - South Africa Sport Commission</v>
          </cell>
          <cell r="R3516" t="str">
            <v>1</v>
          </cell>
          <cell r="S3516" t="str">
            <v>10</v>
          </cell>
          <cell r="T3516" t="str">
            <v>614</v>
          </cell>
          <cell r="U3516" t="str">
            <v>0</v>
          </cell>
          <cell r="V3516" t="str">
            <v>NAT DPT AGEN - SA SPORT COMMISSION</v>
          </cell>
        </row>
        <row r="3517">
          <cell r="Q3517" t="str">
            <v>Non-exchange Revenue:  Transfers and Subsidies - Operational:  Allocations In-kind - Departmental Agencies and Accounts:  National Departmental Agencies - South Africa Tourism</v>
          </cell>
          <cell r="R3517" t="str">
            <v>1</v>
          </cell>
          <cell r="S3517" t="str">
            <v>10</v>
          </cell>
          <cell r="T3517" t="str">
            <v>615</v>
          </cell>
          <cell r="U3517" t="str">
            <v>0</v>
          </cell>
          <cell r="V3517" t="str">
            <v>NAT DPT AGEN - SA TOURISM</v>
          </cell>
        </row>
        <row r="3518">
          <cell r="Q3518" t="str">
            <v>Non-exchange Revenue:  Transfers and Subsidies - Operational:  Allocations In-kind - Departmental Agencies and Accounts:  National Departmental Agencies - South Africa Weather Service</v>
          </cell>
          <cell r="R3518" t="str">
            <v>1</v>
          </cell>
          <cell r="S3518" t="str">
            <v>10</v>
          </cell>
          <cell r="T3518" t="str">
            <v>616</v>
          </cell>
          <cell r="U3518" t="str">
            <v>0</v>
          </cell>
          <cell r="V3518" t="str">
            <v>NAT DPT AGEN - SA WEATHER SERVICE</v>
          </cell>
        </row>
        <row r="3519">
          <cell r="Q3519" t="str">
            <v>Non-exchange Revenue:  Transfers and Subsidies - Operational:  Allocations In-kind - Departmental Agencies and Accounts:  National Departmental Agencies - South African Chapter of the African Renaissance (SACAR)</v>
          </cell>
          <cell r="R3519" t="str">
            <v>1</v>
          </cell>
          <cell r="S3519" t="str">
            <v>10</v>
          </cell>
          <cell r="T3519" t="str">
            <v>617</v>
          </cell>
          <cell r="U3519" t="str">
            <v>0</v>
          </cell>
          <cell r="V3519" t="str">
            <v>NAT DPT AGEN - SA CHAPTER AFRICAN RENAIS</v>
          </cell>
        </row>
        <row r="3520">
          <cell r="Q3520" t="str">
            <v>Non-exchange Revenue:  Transfers and Subsidies - Operational:  Allocations In-kind - Departmental Agencies and Accounts:  National Departmental Agencies - Safety and Security Sector SETA</v>
          </cell>
          <cell r="R3520" t="str">
            <v>1</v>
          </cell>
          <cell r="S3520" t="str">
            <v>10</v>
          </cell>
          <cell r="T3520" t="str">
            <v>618</v>
          </cell>
          <cell r="U3520" t="str">
            <v>0</v>
          </cell>
          <cell r="V3520" t="str">
            <v>NAT DPT AGEN - SAF &amp; SECUR SECTOR SETA</v>
          </cell>
        </row>
        <row r="3521">
          <cell r="Q3521" t="str">
            <v>Non-exchange Revenue:  Transfers and Subsidies - Operational:  Allocations In-kind - Departmental Agencies and Accounts:  National Departmental Agencies - PALAMA</v>
          </cell>
          <cell r="R3521" t="str">
            <v>1</v>
          </cell>
          <cell r="S3521" t="str">
            <v>10</v>
          </cell>
          <cell r="T3521" t="str">
            <v>619</v>
          </cell>
          <cell r="U3521" t="str">
            <v>0</v>
          </cell>
          <cell r="V3521" t="str">
            <v>NAT DPT AGEN - PALAMA</v>
          </cell>
        </row>
        <row r="3522">
          <cell r="Q3522" t="str">
            <v>Non-exchange Revenue:  Transfers and Subsidies - Operational:  Allocations In-kind - Departmental Agencies and Accounts:  National Departmental Agencies - Secret Service</v>
          </cell>
          <cell r="R3522" t="str">
            <v>1</v>
          </cell>
          <cell r="S3522" t="str">
            <v>10</v>
          </cell>
          <cell r="T3522" t="str">
            <v>620</v>
          </cell>
          <cell r="U3522" t="str">
            <v>0</v>
          </cell>
          <cell r="V3522" t="str">
            <v>NAT DPT AGEN - SECRET SERVICE</v>
          </cell>
        </row>
        <row r="3523">
          <cell r="Q3523" t="str">
            <v>Non-exchange Revenue:  Transfers and Subsidies - Operational:  Allocations In-kind - Departmental Agencies and Accounts:  National Departmental Agencies - Servcon Housing Solution (Pty) Ltd</v>
          </cell>
          <cell r="R3523" t="str">
            <v>1</v>
          </cell>
          <cell r="S3523" t="str">
            <v>10</v>
          </cell>
          <cell r="T3523" t="str">
            <v>621</v>
          </cell>
          <cell r="U3523" t="str">
            <v>0</v>
          </cell>
          <cell r="V3523" t="str">
            <v>NAT DPT AGEN - SERVCON HOUSING SOLUTION</v>
          </cell>
        </row>
        <row r="3524">
          <cell r="Q3524" t="str">
            <v>Non-exchange Revenue:  Transfers and Subsidies - Operational:  Allocations In-kind - Departmental Agencies and Accounts:  National Departmental Agencies - Services Sector SETA</v>
          </cell>
          <cell r="R3524" t="str">
            <v>1</v>
          </cell>
          <cell r="S3524" t="str">
            <v>10</v>
          </cell>
          <cell r="T3524" t="str">
            <v>622</v>
          </cell>
          <cell r="U3524" t="str">
            <v>0</v>
          </cell>
          <cell r="V3524" t="str">
            <v>NAT DPT AGEN - SERVICES SECTOR SETA</v>
          </cell>
        </row>
        <row r="3525">
          <cell r="Q3525" t="str">
            <v>Non-exchange Revenue:  Transfers and Subsidies - Operational:  Allocations In-kind - Departmental Agencies and Accounts:  National Departmental Agencies - Small Enterprise Development Agency</v>
          </cell>
          <cell r="R3525" t="str">
            <v>1</v>
          </cell>
          <cell r="S3525" t="str">
            <v>10</v>
          </cell>
          <cell r="T3525" t="str">
            <v>623</v>
          </cell>
          <cell r="U3525" t="str">
            <v>0</v>
          </cell>
          <cell r="V3525" t="str">
            <v>NAT DPT AGEN - SMALL ENTERP DEV AGENCY</v>
          </cell>
        </row>
        <row r="3526">
          <cell r="Q3526" t="str">
            <v>Non-exchange Revenue:  Transfers and Subsidies - Operational:  Allocations In-kind - Departmental Agencies and Accounts:  National Departmental Agencies - Social Housing Foundation</v>
          </cell>
          <cell r="R3526" t="str">
            <v>1</v>
          </cell>
          <cell r="S3526" t="str">
            <v>10</v>
          </cell>
          <cell r="T3526" t="str">
            <v>624</v>
          </cell>
          <cell r="U3526" t="str">
            <v>0</v>
          </cell>
          <cell r="V3526" t="str">
            <v>NAT DPT AGEN - SOCIAL HOUSING FOUNDATION</v>
          </cell>
        </row>
        <row r="3527">
          <cell r="Q3527" t="str">
            <v>Non-exchange Revenue:  Transfers and Subsidies - Operational:  Allocations In-kind - Departmental Agencies and Accounts:  National Departmental Agencies - Social Housing Regulatory Authority</v>
          </cell>
          <cell r="R3527" t="str">
            <v>1</v>
          </cell>
          <cell r="S3527" t="str">
            <v>10</v>
          </cell>
          <cell r="T3527" t="str">
            <v>625</v>
          </cell>
          <cell r="U3527" t="str">
            <v>0</v>
          </cell>
          <cell r="V3527" t="str">
            <v>NAT DPT AGEN - SOC HOUSING REGULAT AUTH</v>
          </cell>
        </row>
        <row r="3528">
          <cell r="Q3528" t="str">
            <v>Non-exchange Revenue:  Transfers and Subsidies - Operational:  Allocations In-kind - Departmental Agencies and Accounts:  National Departmental Agencies - South Africa Social Security Agency (SASSA)</v>
          </cell>
          <cell r="R3528" t="str">
            <v>1</v>
          </cell>
          <cell r="S3528" t="str">
            <v>10</v>
          </cell>
          <cell r="T3528" t="str">
            <v>626</v>
          </cell>
          <cell r="U3528" t="str">
            <v>0</v>
          </cell>
          <cell r="V3528" t="str">
            <v>NAT DPT AGEN - SA SOCIAL SECURITY AGENCY</v>
          </cell>
        </row>
        <row r="3529">
          <cell r="Q3529" t="str">
            <v>Non-exchange Revenue:  Transfers and Subsidies - Operational:  Allocations In-kind - Departmental Agencies and Accounts:  National Departmental Agencies - Special Investigation Unit</v>
          </cell>
          <cell r="R3529" t="str">
            <v>1</v>
          </cell>
          <cell r="S3529" t="str">
            <v>10</v>
          </cell>
          <cell r="T3529" t="str">
            <v>627</v>
          </cell>
          <cell r="U3529" t="str">
            <v>0</v>
          </cell>
          <cell r="V3529" t="str">
            <v>NAT DPT AGEN - SPECIAL INVESTIGATION UNI</v>
          </cell>
        </row>
        <row r="3530">
          <cell r="Q3530" t="str">
            <v>Non-exchange Revenue:  Transfers and Subsidies - Operational:  Allocations In-kind - Departmental Agencies and Accounts:  National Departmental Agencies - State Information Technology Agency (SITA)</v>
          </cell>
          <cell r="R3530" t="str">
            <v>1</v>
          </cell>
          <cell r="S3530" t="str">
            <v>10</v>
          </cell>
          <cell r="T3530" t="str">
            <v>628</v>
          </cell>
          <cell r="U3530" t="str">
            <v>0</v>
          </cell>
          <cell r="V3530" t="str">
            <v>NAT DPT AGEN - INFORMATION TECH AGENCY</v>
          </cell>
        </row>
        <row r="3531">
          <cell r="Q3531" t="str">
            <v>Non-exchange Revenue:  Transfers and Subsidies - Operational:  Allocations In-kind - Departmental Agencies and Accounts:  National Departmental Agencies - South Africa State Theatre</v>
          </cell>
          <cell r="R3531" t="str">
            <v>1</v>
          </cell>
          <cell r="S3531" t="str">
            <v>10</v>
          </cell>
          <cell r="T3531" t="str">
            <v>629</v>
          </cell>
          <cell r="U3531" t="str">
            <v>0</v>
          </cell>
          <cell r="V3531" t="str">
            <v>NAT DPT AGEN - SA STATE THEATRE</v>
          </cell>
        </row>
        <row r="3532">
          <cell r="Q3532" t="str">
            <v>Non-exchange Revenue:  Transfers and Subsidies - Operational:  Allocations In-kind - Departmental Agencies and Accounts:  National Departmental Agencies - Taung Agricultural College</v>
          </cell>
          <cell r="R3532" t="str">
            <v>1</v>
          </cell>
          <cell r="S3532" t="str">
            <v>10</v>
          </cell>
          <cell r="T3532" t="str">
            <v>630</v>
          </cell>
          <cell r="U3532" t="str">
            <v>0</v>
          </cell>
          <cell r="V3532" t="str">
            <v>NAT DPT AGEN - TAUNG AGRI COLLEGE</v>
          </cell>
        </row>
        <row r="3533">
          <cell r="Q3533" t="str">
            <v>Non-exchange Revenue:  Transfers and Subsidies - Operational:  Allocations In-kind - Departmental Agencies and Accounts:  National Departmental Agencies - Tau Trading Association</v>
          </cell>
          <cell r="R3533" t="str">
            <v>1</v>
          </cell>
          <cell r="S3533" t="str">
            <v>10</v>
          </cell>
          <cell r="T3533" t="str">
            <v>631</v>
          </cell>
          <cell r="U3533" t="str">
            <v>0</v>
          </cell>
          <cell r="V3533" t="str">
            <v>NAT DPT AGEN - TAU TRADING ASSOCIATION</v>
          </cell>
        </row>
        <row r="3534">
          <cell r="Q3534" t="str">
            <v>Non-exchange Revenue:  Transfers and Subsidies - Operational:  Allocations In-kind - Departmental Agencies and Accounts:  National Departmental Agencies - Technology for Women in Business</v>
          </cell>
          <cell r="R3534" t="str">
            <v>1</v>
          </cell>
          <cell r="S3534" t="str">
            <v>10</v>
          </cell>
          <cell r="T3534" t="str">
            <v>632</v>
          </cell>
          <cell r="U3534" t="str">
            <v>0</v>
          </cell>
          <cell r="V3534" t="str">
            <v>NAT DPT AGEN - TECHN FOR WOMEN IN BUSIN</v>
          </cell>
        </row>
        <row r="3535">
          <cell r="Q3535" t="str">
            <v>Non-exchange Revenue:  Transfers and Subsidies - Operational:  Allocations In-kind - Departmental Agencies and Accounts:  National Departmental Agencies - Technology Innovation Agency</v>
          </cell>
          <cell r="R3535" t="str">
            <v>1</v>
          </cell>
          <cell r="S3535" t="str">
            <v>10</v>
          </cell>
          <cell r="T3535" t="str">
            <v>633</v>
          </cell>
          <cell r="U3535" t="str">
            <v>0</v>
          </cell>
          <cell r="V3535" t="str">
            <v>NAT DPT AGEN - TECHN INNOVATION AGENCY</v>
          </cell>
        </row>
        <row r="3536">
          <cell r="Q3536" t="str">
            <v>Non-exchange Revenue:  Transfers and Subsidies - Operational:  Allocations In-kind - Departmental Agencies and Accounts:  National Departmental Agencies - The Cooperative Banks Development Agency</v>
          </cell>
          <cell r="R3536" t="str">
            <v>1</v>
          </cell>
          <cell r="S3536" t="str">
            <v>10</v>
          </cell>
          <cell r="T3536" t="str">
            <v>634</v>
          </cell>
          <cell r="U3536" t="str">
            <v>0</v>
          </cell>
          <cell r="V3536" t="str">
            <v>NAT DPT AGEN - COOPERAT BANKS DEV AGENCY</v>
          </cell>
        </row>
        <row r="3537">
          <cell r="Q3537" t="str">
            <v>Non-exchange Revenue:  Transfers and Subsidies - Operational:  Allocations In-kind - Departmental Agencies and Accounts:  National Departmental Agencies - Thubelisha Homes</v>
          </cell>
          <cell r="R3537" t="str">
            <v>1</v>
          </cell>
          <cell r="S3537" t="str">
            <v>10</v>
          </cell>
          <cell r="T3537" t="str">
            <v>635</v>
          </cell>
          <cell r="U3537" t="str">
            <v>0</v>
          </cell>
          <cell r="V3537" t="str">
            <v>NAT DPT AGEN - THUBELISHA HOMES</v>
          </cell>
        </row>
        <row r="3538">
          <cell r="Q3538" t="str">
            <v>Non-exchange Revenue:  Transfers and Subsidies - Operational:  Allocations In-kind - Departmental Agencies and Accounts:  National Departmental Agencies - Tompi Seleka Agricultural College</v>
          </cell>
          <cell r="R3538" t="str">
            <v>1</v>
          </cell>
          <cell r="S3538" t="str">
            <v>10</v>
          </cell>
          <cell r="T3538" t="str">
            <v>636</v>
          </cell>
          <cell r="U3538" t="str">
            <v>0</v>
          </cell>
          <cell r="V3538" t="str">
            <v>NAT DPT AGEN - TOMPI SELEKA AGRIC COLLEG</v>
          </cell>
        </row>
        <row r="3539">
          <cell r="Q3539" t="str">
            <v>Non-exchange Revenue:  Transfers and Subsidies - Operational:  Allocations In-kind - Departmental Agencies and Accounts:  National Departmental Agencies - Tourism Hospitality and Sport SETA</v>
          </cell>
          <cell r="R3539" t="str">
            <v>1</v>
          </cell>
          <cell r="S3539" t="str">
            <v>10</v>
          </cell>
          <cell r="T3539" t="str">
            <v>637</v>
          </cell>
          <cell r="U3539" t="str">
            <v>0</v>
          </cell>
          <cell r="V3539" t="str">
            <v>NAT DPT AGEN - TOURM HOSPIT &amp; SPORT SETA</v>
          </cell>
        </row>
        <row r="3540">
          <cell r="Q3540" t="str">
            <v>Non-exchange Revenue:  Transfers and Subsidies - Operational:  Allocations In-kind - Departmental Agencies and Accounts:  National Departmental Agencies - Trade and Investment South Africa</v>
          </cell>
          <cell r="R3540" t="str">
            <v>1</v>
          </cell>
          <cell r="S3540" t="str">
            <v>10</v>
          </cell>
          <cell r="T3540" t="str">
            <v>638</v>
          </cell>
          <cell r="U3540" t="str">
            <v>0</v>
          </cell>
          <cell r="V3540" t="str">
            <v>NAT DPT AGEN - TRADE &amp; INVESTMENT SA</v>
          </cell>
        </row>
        <row r="3541">
          <cell r="Q3541" t="str">
            <v>Non-exchange Revenue:  Transfers and Subsidies - Operational:  Allocations In-kind - Departmental Agencies and Accounts:  National Departmental Agencies - Transport SETA</v>
          </cell>
          <cell r="R3541" t="str">
            <v>1</v>
          </cell>
          <cell r="S3541" t="str">
            <v>10</v>
          </cell>
          <cell r="T3541" t="str">
            <v>639</v>
          </cell>
          <cell r="U3541" t="str">
            <v>0</v>
          </cell>
          <cell r="V3541" t="str">
            <v>NAT DPT AGEN - TRANSPORT SETA</v>
          </cell>
        </row>
        <row r="3542">
          <cell r="Q3542" t="str">
            <v>Non-exchange Revenue:  Transfers and Subsidies - Operational:  Allocations In-kind - Departmental Agencies and Accounts:  National Departmental Agencies - Tsolo Agricultural College</v>
          </cell>
          <cell r="R3542" t="str">
            <v>1</v>
          </cell>
          <cell r="S3542" t="str">
            <v>10</v>
          </cell>
          <cell r="T3542" t="str">
            <v>640</v>
          </cell>
          <cell r="U3542" t="str">
            <v>0</v>
          </cell>
          <cell r="V3542" t="str">
            <v>NAT DPT AGEN - TSOLO AGRIC COLLEGE</v>
          </cell>
        </row>
        <row r="3543">
          <cell r="Q3543" t="str">
            <v>Non-exchange Revenue:  Transfers and Subsidies - Operational:  Allocations In-kind - Departmental Agencies and Accounts:  National Departmental Agencies - Umalusi Council Quality Assurance in General and Further Education and Training Institutions</v>
          </cell>
          <cell r="R3543" t="str">
            <v>1</v>
          </cell>
          <cell r="S3543" t="str">
            <v>10</v>
          </cell>
          <cell r="T3543" t="str">
            <v>641</v>
          </cell>
          <cell r="U3543" t="str">
            <v>0</v>
          </cell>
          <cell r="V3543" t="str">
            <v>NAT DPT AGEN - UMALUSI QUA ASS &amp; FET INS</v>
          </cell>
        </row>
        <row r="3544">
          <cell r="Q3544" t="str">
            <v>Non-exchange Revenue:  Transfers and Subsidies - Operational:  Allocations In-kind - Departmental Agencies and Accounts:  National Departmental Agencies - Umsombomvu Fund</v>
          </cell>
          <cell r="R3544" t="str">
            <v>1</v>
          </cell>
          <cell r="S3544" t="str">
            <v>10</v>
          </cell>
          <cell r="T3544" t="str">
            <v>642</v>
          </cell>
          <cell r="U3544" t="str">
            <v>0</v>
          </cell>
          <cell r="V3544" t="str">
            <v>NAT DPT AGEN - UMSOMBOMVU FUND</v>
          </cell>
        </row>
        <row r="3545">
          <cell r="Q3545" t="str">
            <v>Non-exchange Revenue:  Transfers and Subsidies - Operational:  Allocations In-kind - Departmental Agencies and Accounts:  National Departmental Agencies - Universal Service and Access Agency South Africa</v>
          </cell>
          <cell r="R3545" t="str">
            <v>1</v>
          </cell>
          <cell r="S3545" t="str">
            <v>10</v>
          </cell>
          <cell r="T3545" t="str">
            <v>643</v>
          </cell>
          <cell r="U3545" t="str">
            <v>0</v>
          </cell>
          <cell r="V3545" t="str">
            <v>NAT DPT AGEN - UNI SERV &amp; ACCESS AGEN SA</v>
          </cell>
        </row>
        <row r="3546">
          <cell r="Q3546" t="str">
            <v>Non-exchange Revenue:  Transfers and Subsidies - Operational:  Allocations In-kind - Departmental Agencies and Accounts:  National Departmental Agencies - Universal Service and Access Fund</v>
          </cell>
          <cell r="R3546" t="str">
            <v>1</v>
          </cell>
          <cell r="S3546" t="str">
            <v>10</v>
          </cell>
          <cell r="T3546" t="str">
            <v>644</v>
          </cell>
          <cell r="U3546" t="str">
            <v>0</v>
          </cell>
          <cell r="V3546" t="str">
            <v>NAT DPT AGEN - UNIVER SERV &amp; ACCESS FUND</v>
          </cell>
        </row>
        <row r="3547">
          <cell r="Q3547" t="str">
            <v>Non-exchange Revenue:  Transfers and Subsidies - Operational:  Allocations In-kind - Departmental Agencies and Accounts:  National Departmental Agencies - Urban Transport Fund</v>
          </cell>
          <cell r="R3547" t="str">
            <v>1</v>
          </cell>
          <cell r="S3547" t="str">
            <v>10</v>
          </cell>
          <cell r="T3547" t="str">
            <v>645</v>
          </cell>
          <cell r="U3547" t="str">
            <v>0</v>
          </cell>
          <cell r="V3547" t="str">
            <v>NAT DPT AGEN - URBAN TRANSPORT FUND</v>
          </cell>
        </row>
        <row r="3548">
          <cell r="Q3548" t="str">
            <v>Non-exchange Revenue:  Transfers and Subsidies - Operational:  Allocations In-kind - Departmental Agencies and Accounts:  National Departmental Agencies - Voortrekker Museum</v>
          </cell>
          <cell r="R3548" t="str">
            <v>1</v>
          </cell>
          <cell r="S3548" t="str">
            <v>10</v>
          </cell>
          <cell r="T3548" t="str">
            <v>646</v>
          </cell>
          <cell r="U3548" t="str">
            <v>0</v>
          </cell>
          <cell r="V3548" t="str">
            <v>NAT DPT AGEN - VOORTREKKER MUSEUM</v>
          </cell>
        </row>
        <row r="3549">
          <cell r="Q3549" t="str">
            <v>Non-exchange Revenue:  Transfers and Subsidies - Operational:  Allocations In-kind - Departmental Agencies and Accounts:  National Departmental Agencies - Wage Board</v>
          </cell>
          <cell r="R3549" t="str">
            <v>1</v>
          </cell>
          <cell r="S3549" t="str">
            <v>10</v>
          </cell>
          <cell r="T3549" t="str">
            <v>647</v>
          </cell>
          <cell r="U3549" t="str">
            <v>0</v>
          </cell>
          <cell r="V3549" t="str">
            <v>NAT DPT AGEN - WAGE BOARD</v>
          </cell>
        </row>
        <row r="3550">
          <cell r="Q3550" t="str">
            <v>Non-exchange Revenue:  Transfers and Subsidies - Operational:  Allocations In-kind - Departmental Agencies and Accounts:  National Departmental Agencies - War Museum Boer Republic</v>
          </cell>
          <cell r="R3550" t="str">
            <v>1</v>
          </cell>
          <cell r="S3550" t="str">
            <v>10</v>
          </cell>
          <cell r="T3550" t="str">
            <v>648</v>
          </cell>
          <cell r="U3550" t="str">
            <v>0</v>
          </cell>
          <cell r="V3550" t="str">
            <v>NAT DPT AGEN - WAR MUSEUM BOER REPUBLIC</v>
          </cell>
        </row>
        <row r="3551">
          <cell r="Q3551" t="str">
            <v>Non-exchange Revenue:  Transfers and Subsidies - Operational:  Allocations In-kind - Departmental Agencies and Accounts:  National Departmental Agencies - Water Research Commission</v>
          </cell>
          <cell r="R3551" t="str">
            <v>1</v>
          </cell>
          <cell r="S3551" t="str">
            <v>10</v>
          </cell>
          <cell r="T3551" t="str">
            <v>649</v>
          </cell>
          <cell r="U3551" t="str">
            <v>0</v>
          </cell>
          <cell r="V3551" t="str">
            <v>NAT DPT AGEN - WATER RESEARCH COMMISSION</v>
          </cell>
        </row>
        <row r="3552">
          <cell r="Q3552" t="str">
            <v>Non-exchange Revenue:  Transfers and Subsidies - Operational:  Allocations In-kind - Departmental Agencies and Accounts:  National Departmental Agencies - Water Trading Account</v>
          </cell>
          <cell r="R3552" t="str">
            <v>1</v>
          </cell>
          <cell r="S3552" t="str">
            <v>10</v>
          </cell>
          <cell r="T3552" t="str">
            <v>650</v>
          </cell>
          <cell r="U3552" t="str">
            <v>0</v>
          </cell>
          <cell r="V3552" t="str">
            <v>NAT DPT AGEN - WATER TRADING ACCOUNT</v>
          </cell>
        </row>
        <row r="3553">
          <cell r="Q3553" t="str">
            <v>Non-exchange Revenue:  Transfers and Subsidies - Operational:  Allocations In-kind - Departmental Agencies and Accounts:  National Departmental Agencies - Wholesale and Retail Sector SETA</v>
          </cell>
          <cell r="R3553" t="str">
            <v>1</v>
          </cell>
          <cell r="S3553" t="str">
            <v>10</v>
          </cell>
          <cell r="T3553" t="str">
            <v>651</v>
          </cell>
          <cell r="U3553" t="str">
            <v>0</v>
          </cell>
          <cell r="V3553" t="str">
            <v>NAT DPT AGEN - W/SALE &amp; RETAIL SEC SETA</v>
          </cell>
        </row>
        <row r="3554">
          <cell r="Q3554" t="str">
            <v>Non-exchange Revenue:  Transfers and Subsidies - Operational:  Allocations In-kind - Departmental Agencies and Accounts:  National Departmental Agencies - William Humphreys Art Gallery</v>
          </cell>
          <cell r="R3554" t="str">
            <v>1</v>
          </cell>
          <cell r="S3554" t="str">
            <v>10</v>
          </cell>
          <cell r="T3554" t="str">
            <v>652</v>
          </cell>
          <cell r="U3554" t="str">
            <v>0</v>
          </cell>
          <cell r="V3554" t="str">
            <v>NAT DPT AGEN - WILLIAM HUMPHREYS ART GAL</v>
          </cell>
        </row>
        <row r="3555">
          <cell r="Q3555" t="str">
            <v>Non-exchange Revenue:  Transfers and Subsidies - Operational:  Allocations In-kind - Departmental Agencies and Accounts:  National Departmental Agencies - Windybrow Theatre</v>
          </cell>
          <cell r="R3555" t="str">
            <v>1</v>
          </cell>
          <cell r="S3555" t="str">
            <v>10</v>
          </cell>
          <cell r="T3555" t="str">
            <v>653</v>
          </cell>
          <cell r="U3555" t="str">
            <v>0</v>
          </cell>
          <cell r="V3555" t="str">
            <v>NAT DPT AGEN - WINDYBROW THEATRE</v>
          </cell>
        </row>
        <row r="3556">
          <cell r="Q3556" t="str">
            <v>Non-exchange Revenue:  Transfers and Subsidies - Operational:  Allocations In-kind - Departmental Agencies and Accounts:  National Departmental Agencies - Woordeboek Afrikaanse Taal (WAT) Paarl</v>
          </cell>
          <cell r="R3556" t="str">
            <v>1</v>
          </cell>
          <cell r="S3556" t="str">
            <v>10</v>
          </cell>
          <cell r="T3556" t="str">
            <v>654</v>
          </cell>
          <cell r="U3556" t="str">
            <v>0</v>
          </cell>
          <cell r="V3556" t="str">
            <v>NAT DPT AGEN - WOORDEBOEK AFRIKAANS TAAL</v>
          </cell>
        </row>
        <row r="3557">
          <cell r="Q3557" t="str">
            <v>Non-exchange Revenue:  Transfers and Subsidies - Operational:  Allocations In-kind - Departmental Agencies and Accounts:  National Departmental Agencies - World Summit Johannesburg</v>
          </cell>
          <cell r="R3557" t="str">
            <v>1</v>
          </cell>
          <cell r="S3557" t="str">
            <v>10</v>
          </cell>
          <cell r="T3557" t="str">
            <v>655</v>
          </cell>
          <cell r="U3557" t="str">
            <v>0</v>
          </cell>
          <cell r="V3557" t="str">
            <v>NAT DPT AGEN - WORLD SUMMIT JOHANNESBURG</v>
          </cell>
        </row>
        <row r="3558">
          <cell r="Q3558" t="str">
            <v>Non-exchange Revenue:  Transfers and Subsidies - Operational:  Allocations In-kind - District Municipalities</v>
          </cell>
          <cell r="R3558">
            <v>0</v>
          </cell>
          <cell r="V3558" t="str">
            <v>T&amp;S OPS: ALL IN-KIND DISTRICT MUNICIPAL</v>
          </cell>
        </row>
        <row r="3559">
          <cell r="Q3559" t="str">
            <v>Non-exchange Revenue:  Transfers and Subsidies - Operational:  Allocations In-kind - District Municipalities:  Eastern Cape</v>
          </cell>
          <cell r="R3559">
            <v>0</v>
          </cell>
          <cell r="V3559" t="str">
            <v>T&amp;S OPS: ALL IN-KIND DM EASTERN CAPE</v>
          </cell>
        </row>
        <row r="3560">
          <cell r="Q3560" t="str">
            <v>Non-exchange Revenue:  Transfers and Subsidies - Operational:  Allocations In-kind - District Municipalities:  Eastern Cape - DC 10:  Cacadu</v>
          </cell>
          <cell r="R3560">
            <v>0</v>
          </cell>
          <cell r="V3560" t="str">
            <v>DM EC: CACADU</v>
          </cell>
        </row>
        <row r="3561">
          <cell r="Q3561" t="str">
            <v>Non-exchange Revenue:  Transfers and Subsidies - Operational:  Allocations In-kind - District Municipalities:  Eastern Cape - DC 10:  Cacadu - Community and Social Services</v>
          </cell>
          <cell r="R3561">
            <v>0</v>
          </cell>
          <cell r="V3561" t="str">
            <v>DM EC: CACADU - COMM &amp; SOC SERV</v>
          </cell>
        </row>
        <row r="3562">
          <cell r="Q3562" t="str">
            <v>Non-exchange Revenue:  Transfers and Subsidies - Operational:  Allocations In-kind - District Municipalities:  Eastern Cape - DC 10:  Cacadu - Environmental Protection</v>
          </cell>
          <cell r="R3562">
            <v>0</v>
          </cell>
          <cell r="V3562" t="str">
            <v>DM EC: CACADU - ENVIRON PROTECTION</v>
          </cell>
        </row>
        <row r="3563">
          <cell r="Q3563" t="str">
            <v>Non-exchange Revenue:  Transfers and Subsidies - Operational:  Allocations In-kind - District Municipalities:  Eastern Cape - DC 10:  Cacadu - Executive and Council</v>
          </cell>
          <cell r="R3563">
            <v>0</v>
          </cell>
          <cell r="V3563" t="str">
            <v>DM EC: CACADU - EXECUTIVE &amp; COUNCIL</v>
          </cell>
        </row>
        <row r="3564">
          <cell r="Q3564" t="str">
            <v>Non-exchange Revenue:  Transfers and Subsidies - Operational:  Allocations In-kind - District Municipalities:  Eastern Cape - DC 10:  Cacadu - Finance and Admin</v>
          </cell>
          <cell r="R3564">
            <v>0</v>
          </cell>
          <cell r="V3564" t="str">
            <v>DM EC: CACADU - FINANCE &amp; ADMIN</v>
          </cell>
        </row>
        <row r="3565">
          <cell r="Q3565" t="str">
            <v>Non-exchange Revenue:  Transfers and Subsidies - Operational:  Allocations In-kind - District Municipalities:  Eastern Cape - DC 10:  Cacadu - Health</v>
          </cell>
          <cell r="R3565">
            <v>0</v>
          </cell>
          <cell r="V3565" t="str">
            <v>DM EC: CACADU - HEALTH</v>
          </cell>
        </row>
        <row r="3566">
          <cell r="Q3566" t="str">
            <v>Non-exchange Revenue:  Transfers and Subsidies - Operational:  Allocations In-kind - District Municipalities:  Eastern Cape - DC 10:  Cacadu - Housing</v>
          </cell>
          <cell r="R3566">
            <v>0</v>
          </cell>
          <cell r="V3566" t="str">
            <v>DM EC: CACADU - HOUSING</v>
          </cell>
        </row>
        <row r="3567">
          <cell r="Q3567" t="str">
            <v>Non-exchange Revenue:  Transfers and Subsidies - Operational:  Allocations In-kind - District Municipalities:  Eastern Cape - DC 10:  Cacadu - Planning and Development</v>
          </cell>
          <cell r="R3567">
            <v>0</v>
          </cell>
          <cell r="V3567" t="str">
            <v>DM EC: CACADU - PLANNING &amp; DEVEL</v>
          </cell>
        </row>
        <row r="3568">
          <cell r="Q3568" t="str">
            <v>Non-exchange Revenue:  Transfers and Subsidies - Operational:  Allocations In-kind - District Municipalities:  Eastern Cape - DC 10:  Cacadu - Public Safety</v>
          </cell>
          <cell r="R3568">
            <v>0</v>
          </cell>
          <cell r="V3568" t="str">
            <v>DM EC: CACADU - PUBLIC SAFETY</v>
          </cell>
        </row>
        <row r="3569">
          <cell r="Q3569" t="str">
            <v>Non-exchange Revenue:  Transfers and Subsidies - Operational:  Allocations In-kind - District Municipalities:  Eastern Cape - DC 10:  Cacadu - Road Transport</v>
          </cell>
          <cell r="R3569">
            <v>0</v>
          </cell>
          <cell r="V3569" t="str">
            <v>DM EC: CACADU - ROAD TRANSPORT</v>
          </cell>
        </row>
        <row r="3570">
          <cell r="Q3570" t="str">
            <v>Non-exchange Revenue:  Transfers and Subsidies - Operational:  Allocations In-kind - District Municipalities:  Eastern Cape - DC 10:  Cacadu - Sport and Recreation</v>
          </cell>
          <cell r="R3570">
            <v>0</v>
          </cell>
          <cell r="V3570" t="str">
            <v>DM EC: CACADU - SPORT &amp; RECREATION</v>
          </cell>
        </row>
        <row r="3571">
          <cell r="Q3571" t="str">
            <v>Non-exchange Revenue:  Transfers and Subsidies - Operational:  Allocations In-kind - District Municipalities:  Eastern Cape - DC 10:  Cacadu - Waste Water Management</v>
          </cell>
          <cell r="R3571">
            <v>0</v>
          </cell>
          <cell r="V3571" t="str">
            <v>DM EC: CACADU - WASTE WATER MAN</v>
          </cell>
        </row>
        <row r="3572">
          <cell r="Q3572" t="str">
            <v>Non-exchange Revenue:  Transfers and Subsidies - Operational:  Allocations In-kind - District Municipalities:  Eastern Cape - DC 10:  Cacadu - Water</v>
          </cell>
          <cell r="R3572">
            <v>0</v>
          </cell>
          <cell r="V3572" t="str">
            <v>DM EC: CACADU - WATER</v>
          </cell>
        </row>
        <row r="3573">
          <cell r="Q3573" t="str">
            <v>Non-exchange Revenue:  Transfers and Subsidies - Operational:  Allocations In-kind - District Municipalities:  Eastern Cape - DC 12:   Amatole</v>
          </cell>
          <cell r="R3573">
            <v>0</v>
          </cell>
          <cell r="V3573" t="str">
            <v>DM EC: AMATOLE</v>
          </cell>
        </row>
        <row r="3574">
          <cell r="Q3574" t="str">
            <v>Non-exchange Revenue:  Transfers and Subsidies - Operational:  Allocations In-kind - District Municipalities:  Eastern Cape - DC 12:   Amatole - Community and Social Services</v>
          </cell>
          <cell r="R3574">
            <v>0</v>
          </cell>
          <cell r="V3574" t="str">
            <v>DM EC: AMATOLE - COMM &amp; SOC SERV</v>
          </cell>
        </row>
        <row r="3575">
          <cell r="Q3575" t="str">
            <v>Non-exchange Revenue:  Transfers and Subsidies - Operational:  Allocations In-kind - District Municipalities:  Eastern Cape - DC 12:   Amatole - Environmental Protection</v>
          </cell>
          <cell r="R3575">
            <v>0</v>
          </cell>
          <cell r="V3575" t="str">
            <v>DM EC: AMATOLE - ENVIRON PROTECTION</v>
          </cell>
        </row>
        <row r="3576">
          <cell r="Q3576" t="str">
            <v>Non-exchange Revenue:  Transfers and Subsidies - Operational:  Allocations In-kind - District Municipalities:  Eastern Cape - DC 12:   Amatole - Executive and Council</v>
          </cell>
          <cell r="R3576">
            <v>0</v>
          </cell>
          <cell r="V3576" t="str">
            <v>DM EC: AMATOLE - EXECUTIVE &amp; COUNCIL</v>
          </cell>
        </row>
        <row r="3577">
          <cell r="Q3577" t="str">
            <v>Non-exchange Revenue:  Transfers and Subsidies - Operational:  Allocations In-kind - District Municipalities:  Eastern Cape - DC 12:   Amatole - Finance and Admin</v>
          </cell>
          <cell r="R3577">
            <v>0</v>
          </cell>
          <cell r="V3577" t="str">
            <v>DM EC: AMATOLE - FINANCE &amp; ADMIN</v>
          </cell>
        </row>
        <row r="3578">
          <cell r="Q3578" t="str">
            <v>Non-exchange Revenue:  Transfers and Subsidies - Operational:  Allocations In-kind - District Municipalities:  Eastern Cape - DC 12:   Amatole - Health</v>
          </cell>
          <cell r="R3578">
            <v>0</v>
          </cell>
          <cell r="V3578" t="str">
            <v>DM EC: AMATOLE - HEALTH</v>
          </cell>
        </row>
        <row r="3579">
          <cell r="Q3579" t="str">
            <v>Non-exchange Revenue:  Transfers and Subsidies - Operational:  Allocations In-kind - District Municipalities:  Eastern Cape - DC 12:   Amatole - Housing</v>
          </cell>
          <cell r="R3579">
            <v>0</v>
          </cell>
          <cell r="V3579" t="str">
            <v>DM EC: AMATOLE - HOUSING</v>
          </cell>
        </row>
        <row r="3580">
          <cell r="Q3580" t="str">
            <v>Non-exchange Revenue:  Transfers and Subsidies - Operational:  Allocations In-kind - District Municipalities:  Eastern Cape - DC 12:   Amatole - Planning and Development</v>
          </cell>
          <cell r="R3580">
            <v>0</v>
          </cell>
          <cell r="V3580" t="str">
            <v>DM EC: AMATOLE - PLANNING &amp; DEVEL</v>
          </cell>
        </row>
        <row r="3581">
          <cell r="Q3581" t="str">
            <v>Non-exchange Revenue:  Transfers and Subsidies - Operational:  Allocations In-kind - District Municipalities:  Eastern Cape - DC 12:   Amatole - Public Safety</v>
          </cell>
          <cell r="R3581">
            <v>0</v>
          </cell>
          <cell r="V3581" t="str">
            <v>DM EC: AMATOLE - PUBLIC SAFETY</v>
          </cell>
        </row>
        <row r="3582">
          <cell r="Q3582" t="str">
            <v>Non-exchange Revenue:  Transfers and Subsidies - Operational:  Allocations In-kind - District Municipalities:  Eastern Cape - DC 12:   Amatole - Road Transport</v>
          </cell>
          <cell r="R3582">
            <v>0</v>
          </cell>
          <cell r="V3582" t="str">
            <v>DM EC: AMATOLE - ROAD TRANSPORT</v>
          </cell>
        </row>
        <row r="3583">
          <cell r="Q3583" t="str">
            <v>Non-exchange Revenue:  Transfers and Subsidies - Operational:  Allocations In-kind - District Municipalities:  Eastern Cape - DC 12:   Amatole - Sport and Recreation</v>
          </cell>
          <cell r="R3583">
            <v>0</v>
          </cell>
          <cell r="V3583" t="str">
            <v>DM EC: AMATOLE - SPORT &amp; RECREATION</v>
          </cell>
        </row>
        <row r="3584">
          <cell r="Q3584" t="str">
            <v>Non-exchange Revenue:  Transfers and Subsidies - Operational:  Allocations In-kind - District Municipalities:  Eastern Cape - DC 12:   Amatole - Waste Water Management</v>
          </cell>
          <cell r="R3584">
            <v>0</v>
          </cell>
          <cell r="V3584" t="str">
            <v>DM EC: AMATOLE - WASTE WATER MAN</v>
          </cell>
        </row>
        <row r="3585">
          <cell r="Q3585" t="str">
            <v>Non-exchange Revenue:  Transfers and Subsidies - Operational:  Allocations In-kind - District Municipalities:  Eastern Cape - DC 12:   Amatole - Water</v>
          </cell>
          <cell r="R3585">
            <v>0</v>
          </cell>
          <cell r="V3585" t="str">
            <v>DM EC: AMATOLE - WATER</v>
          </cell>
        </row>
        <row r="3586">
          <cell r="Q3586" t="str">
            <v xml:space="preserve">Non-exchange Revenue:  Transfers and Subsidies - Operational:  Allocations In-kind - District Municipalities:  Eastern Cape - DC 13:  Chris Hani </v>
          </cell>
          <cell r="R3586">
            <v>0</v>
          </cell>
          <cell r="V3586" t="str">
            <v>DM EC: CHRIS HANI</v>
          </cell>
        </row>
        <row r="3587">
          <cell r="Q3587" t="str">
            <v>Non-exchange Revenue:  Transfers and Subsidies - Operational:  Allocations In-kind - District Municipalities:  Eastern Cape - DC 13:  Chris Hani - Community and Social Services</v>
          </cell>
          <cell r="R3587">
            <v>0</v>
          </cell>
          <cell r="V3587" t="str">
            <v>DM EC: CHRIS HANI - COMM &amp; SOC SERV</v>
          </cell>
        </row>
        <row r="3588">
          <cell r="Q3588" t="str">
            <v>Non-exchange Revenue:  Transfers and Subsidies - Operational:  Allocations In-kind - District Municipalities:  Eastern Cape - DC 13:  Chris Hani - Environmental Protection</v>
          </cell>
          <cell r="R3588">
            <v>0</v>
          </cell>
          <cell r="V3588" t="str">
            <v>DM EC: CHRIS HANI - ENVIRON PROTECTION</v>
          </cell>
        </row>
        <row r="3589">
          <cell r="Q3589" t="str">
            <v>Non-exchange Revenue:  Transfers and Subsidies - Operational:  Allocations In-kind - District Municipalities:  Eastern Cape - DC 13:  Chris Hani - Executive and Council</v>
          </cell>
          <cell r="R3589">
            <v>0</v>
          </cell>
          <cell r="V3589" t="str">
            <v>DM EC: CHRIS HANI - EXECUTIVE &amp; COUNCIL</v>
          </cell>
        </row>
        <row r="3590">
          <cell r="Q3590" t="str">
            <v>Non-exchange Revenue:  Transfers and Subsidies - Operational:  Allocations In-kind - District Municipalities:  Eastern Cape - DC 13:  Chris Hani - Finance and Admin</v>
          </cell>
          <cell r="R3590">
            <v>0</v>
          </cell>
          <cell r="V3590" t="str">
            <v>DM EC: CHRIS HANI - FINANCE &amp; ADMIN</v>
          </cell>
        </row>
        <row r="3591">
          <cell r="Q3591" t="str">
            <v>Non-exchange Revenue:  Transfers and Subsidies - Operational:  Allocations In-kind - District Municipalities:  Eastern Cape - DC 13:  Chris Hani - Health</v>
          </cell>
          <cell r="R3591">
            <v>0</v>
          </cell>
          <cell r="V3591" t="str">
            <v>DM EC: CHRIS HANI - HEALTH</v>
          </cell>
        </row>
        <row r="3592">
          <cell r="Q3592" t="str">
            <v>Non-exchange Revenue:  Transfers and Subsidies - Operational:  Allocations In-kind - District Municipalities:  Eastern Cape - DC 13:  Chris Hani - Housing</v>
          </cell>
          <cell r="R3592">
            <v>0</v>
          </cell>
          <cell r="V3592" t="str">
            <v>DM EC: CHRIS HANI - HOUSING</v>
          </cell>
        </row>
        <row r="3593">
          <cell r="Q3593" t="str">
            <v>Non-exchange Revenue:  Transfers and Subsidies - Operational:  Allocations In-kind - District Municipalities:  Eastern Cape - DC 13:  Chris Hani - Planning and Development</v>
          </cell>
          <cell r="R3593">
            <v>0</v>
          </cell>
          <cell r="V3593" t="str">
            <v>DM EC: CHRIS HANI - PLANNING &amp; DEVEL</v>
          </cell>
        </row>
        <row r="3594">
          <cell r="Q3594" t="str">
            <v>Non-exchange Revenue:  Transfers and Subsidies - Operational:  Allocations In-kind - District Municipalities:  Eastern Cape - DC 13:  Chris Hani - Public Safety</v>
          </cell>
          <cell r="R3594">
            <v>0</v>
          </cell>
          <cell r="V3594" t="str">
            <v>DM EC: CHRIS HANI - PUBLIC SAFETY</v>
          </cell>
        </row>
        <row r="3595">
          <cell r="Q3595" t="str">
            <v>Non-exchange Revenue:  Transfers and Subsidies - Operational:  Allocations In-kind - District Municipalities:  Eastern Cape - DC 13:  Chris Hani - Road Transport</v>
          </cell>
          <cell r="R3595">
            <v>0</v>
          </cell>
          <cell r="V3595" t="str">
            <v>DM EC: CHRIS HANI - ROAD TRANSPORT</v>
          </cell>
        </row>
        <row r="3596">
          <cell r="Q3596" t="str">
            <v>Non-exchange Revenue:  Transfers and Subsidies - Operational:  Allocations In-kind - District Municipalities:  Eastern Cape - DC 13:  Chris Hani - Sport and Recreation</v>
          </cell>
          <cell r="R3596">
            <v>0</v>
          </cell>
          <cell r="V3596" t="str">
            <v>DM EC: CHRIS HANI - SPORT &amp; RECREATION</v>
          </cell>
        </row>
        <row r="3597">
          <cell r="Q3597" t="str">
            <v>Non-exchange Revenue:  Transfers and Subsidies - Operational:  Allocations In-kind - District Municipalities:  Eastern Cape - DC 13:  Chris Hani - Waste Water Management</v>
          </cell>
          <cell r="R3597">
            <v>0</v>
          </cell>
          <cell r="V3597" t="str">
            <v>DM EC: CHRIS HANI - WASTE WATER MAN</v>
          </cell>
        </row>
        <row r="3598">
          <cell r="Q3598" t="str">
            <v>Non-exchange Revenue:  Transfers and Subsidies - Operational:  Allocations In-kind - District Municipalities:  Eastern Cape - DC 13:  Chris Hani - Water</v>
          </cell>
          <cell r="R3598">
            <v>0</v>
          </cell>
          <cell r="V3598" t="str">
            <v>DM EC: CHRIS HANI - WATER</v>
          </cell>
        </row>
        <row r="3599">
          <cell r="Q3599" t="str">
            <v>Non-exchange Revenue:  Transfers and Subsidies - Operational:  Allocations In-kind - District Municipalities:  Eastern Cape - DC 14:  Ukhahlamba</v>
          </cell>
          <cell r="R3599">
            <v>0</v>
          </cell>
          <cell r="V3599" t="str">
            <v>DM EC: UKHAHLAMBA</v>
          </cell>
        </row>
        <row r="3600">
          <cell r="Q3600" t="str">
            <v>Non-exchange Revenue:  Transfers and Subsidies - Operational:  Allocations In-kind - District Municipalities:  Eastern Cape - DC 14:  Ukhahlamba - Community and Social Services</v>
          </cell>
          <cell r="R3600">
            <v>0</v>
          </cell>
          <cell r="V3600" t="str">
            <v>DM EC: UKHAHLAMBA - COMM &amp; SOC SERV</v>
          </cell>
        </row>
        <row r="3601">
          <cell r="Q3601" t="str">
            <v>Non-exchange Revenue:  Transfers and Subsidies - Operational:  Allocations In-kind - District Municipalities:  Eastern Cape - DC 14:  Ukhahlamba - Environmental Protection</v>
          </cell>
          <cell r="R3601">
            <v>0</v>
          </cell>
          <cell r="V3601" t="str">
            <v>DM EC: UKHAHLAMBA - ENVIRON PROTECTION</v>
          </cell>
        </row>
        <row r="3602">
          <cell r="Q3602" t="str">
            <v>Non-exchange Revenue:  Transfers and Subsidies - Operational:  Allocations In-kind - District Municipalities:  Eastern Cape - DC 14:  Ukhahlamba - Executive and Council</v>
          </cell>
          <cell r="R3602">
            <v>0</v>
          </cell>
          <cell r="V3602" t="str">
            <v>DM EC: UKHAHLAMBA - EXECUTIVE &amp; COUNCIL</v>
          </cell>
        </row>
        <row r="3603">
          <cell r="Q3603" t="str">
            <v>Non-exchange Revenue:  Transfers and Subsidies - Operational:  Allocations In-kind - District Municipalities:  Eastern Cape - DC 14:  Ukhahlamba - Finance and Admin</v>
          </cell>
          <cell r="R3603">
            <v>0</v>
          </cell>
          <cell r="V3603" t="str">
            <v>DM EC: UKHAHLAMBA - FINANCE &amp; ADMIN</v>
          </cell>
        </row>
        <row r="3604">
          <cell r="Q3604" t="str">
            <v>Non-exchange Revenue:  Transfers and Subsidies - Operational:  Allocations In-kind - District Municipalities:  Eastern Cape - DC 14:  Ukhahlamba - Health</v>
          </cell>
          <cell r="R3604">
            <v>0</v>
          </cell>
          <cell r="V3604" t="str">
            <v>DM EC: UKHAHLAMBA - HEALTH</v>
          </cell>
        </row>
        <row r="3605">
          <cell r="Q3605" t="str">
            <v>Non-exchange Revenue:  Transfers and Subsidies - Operational:  Allocations In-kind - District Municipalities:  Eastern Cape - DC 14:  Ukhahlamba - Housing</v>
          </cell>
          <cell r="R3605">
            <v>0</v>
          </cell>
          <cell r="V3605" t="str">
            <v>DM EC: UKHAHLAMBA - HOUSING</v>
          </cell>
        </row>
        <row r="3606">
          <cell r="Q3606" t="str">
            <v>Non-exchange Revenue:  Transfers and Subsidies - Operational:  Allocations In-kind - District Municipalities:  Eastern Cape - DC 14:  Ukhahlamba - Planning and Development</v>
          </cell>
          <cell r="R3606">
            <v>0</v>
          </cell>
          <cell r="V3606" t="str">
            <v>DM EC: UKHAHLAMBA - PLANNING &amp; DEVEL</v>
          </cell>
        </row>
        <row r="3607">
          <cell r="Q3607" t="str">
            <v>Non-exchange Revenue:  Transfers and Subsidies - Operational:  Allocations In-kind - District Municipalities:  Eastern Cape - DC 14:  Ukhahlamba - Public Safety</v>
          </cell>
          <cell r="R3607">
            <v>0</v>
          </cell>
          <cell r="V3607" t="str">
            <v>DM EC: UKHAHLAMBA - PUBLIC SAFETY</v>
          </cell>
        </row>
        <row r="3608">
          <cell r="Q3608" t="str">
            <v>Non-exchange Revenue:  Transfers and Subsidies - Operational:  Allocations In-kind - District Municipalities:  Eastern Cape - DC 14:  Ukhahlamba - Road Transport</v>
          </cell>
          <cell r="R3608">
            <v>0</v>
          </cell>
          <cell r="V3608" t="str">
            <v>DM EC: UKHAHLAMBA - ROAD TRANSPORT</v>
          </cell>
        </row>
        <row r="3609">
          <cell r="Q3609" t="str">
            <v>Non-exchange Revenue:  Transfers and Subsidies - Operational:  Allocations In-kind - District Municipalities:  Eastern Cape - DC 14:  Ukhahlamba - Sport and Recreation</v>
          </cell>
          <cell r="R3609">
            <v>0</v>
          </cell>
          <cell r="V3609" t="str">
            <v>DM EC: UKHAHLAMBA - SPORT &amp; RECREATION</v>
          </cell>
        </row>
        <row r="3610">
          <cell r="Q3610" t="str">
            <v>Non-exchange Revenue:  Transfers and Subsidies - Operational:  Allocations In-kind - District Municipalities:  Eastern Cape - DC 14:  Ukhahlamba - Waste Water Management</v>
          </cell>
          <cell r="R3610">
            <v>0</v>
          </cell>
          <cell r="V3610" t="str">
            <v>DM EC: UKHAHLAMBA - WASTE WATER MAN</v>
          </cell>
        </row>
        <row r="3611">
          <cell r="Q3611" t="str">
            <v>Non-exchange Revenue:  Transfers and Subsidies - Operational:  Allocations In-kind - District Municipalities:  Eastern Cape - DC 14:  Ukhahlamba - Water</v>
          </cell>
          <cell r="R3611">
            <v>0</v>
          </cell>
          <cell r="V3611" t="str">
            <v>DM EC: UKHAHLAMBA - WATER</v>
          </cell>
        </row>
        <row r="3612">
          <cell r="Q3612" t="str">
            <v>Non-exchange Revenue:  Transfers and Subsidies - Operational:  Allocations In-kind - District Municipalities:  Eastern Cape - DC 15:  OR Tambo</v>
          </cell>
          <cell r="R3612">
            <v>0</v>
          </cell>
          <cell r="V3612" t="str">
            <v>DM EC: OR TAMBO</v>
          </cell>
        </row>
        <row r="3613">
          <cell r="Q3613" t="str">
            <v>Non-exchange Revenue:  Transfers and Subsidies - Operational:  Allocations In-kind - District Municipalities:  Eastern Cape - DC 15:  OR Tambo - Community and Social Services</v>
          </cell>
          <cell r="R3613">
            <v>0</v>
          </cell>
          <cell r="V3613" t="str">
            <v>DM EC: OR TAMBO - COMM &amp; SOC SERV</v>
          </cell>
        </row>
        <row r="3614">
          <cell r="Q3614" t="str">
            <v>Non-exchange Revenue:  Transfers and Subsidies - Operational:  Allocations In-kind - District Municipalities:  Eastern Cape - DC 15:  OR Tambo - Environmental Protection</v>
          </cell>
          <cell r="R3614">
            <v>0</v>
          </cell>
          <cell r="V3614" t="str">
            <v>DM EC: OR TAMBO - ENVIRON PROTECTION</v>
          </cell>
        </row>
        <row r="3615">
          <cell r="Q3615" t="str">
            <v>Non-exchange Revenue:  Transfers and Subsidies - Operational:  Allocations In-kind - District Municipalities:  Eastern Cape - DC 15:  OR Tambo - Executive and Council</v>
          </cell>
          <cell r="R3615">
            <v>0</v>
          </cell>
          <cell r="V3615" t="str">
            <v>DM EC: OR TAMBO - EXECUTIVE &amp; COUNCIL</v>
          </cell>
        </row>
        <row r="3616">
          <cell r="Q3616" t="str">
            <v>Non-exchange Revenue:  Transfers and Subsidies - Operational:  Allocations In-kind - District Municipalities:  Eastern Cape - DC 15:  OR Tambo - Finance and Admin</v>
          </cell>
          <cell r="R3616">
            <v>0</v>
          </cell>
          <cell r="V3616" t="str">
            <v>DM EC: OR TAMBO - FINANCE &amp; ADMIN</v>
          </cell>
        </row>
        <row r="3617">
          <cell r="Q3617" t="str">
            <v>Non-exchange Revenue:  Transfers and Subsidies - Operational:  Allocations In-kind - District Municipalities:  Eastern Cape - DC 15:  OR Tambo - Health</v>
          </cell>
          <cell r="R3617">
            <v>0</v>
          </cell>
          <cell r="V3617" t="str">
            <v>DM EC: OR TAMBO - HEALTH</v>
          </cell>
        </row>
        <row r="3618">
          <cell r="Q3618" t="str">
            <v>Non-exchange Revenue:  Transfers and Subsidies - Operational:  Allocations In-kind - District Municipalities:  Eastern Cape - DC 15:  OR Tambo - Housing</v>
          </cell>
          <cell r="R3618">
            <v>0</v>
          </cell>
          <cell r="V3618" t="str">
            <v>DM EC: OR TAMBO - HOUSING</v>
          </cell>
        </row>
        <row r="3619">
          <cell r="Q3619" t="str">
            <v>Non-exchange Revenue:  Transfers and Subsidies - Operational:  Allocations In-kind - District Municipalities:  Eastern Cape - DC 15:  OR Tambo - Planning and Development</v>
          </cell>
          <cell r="R3619">
            <v>0</v>
          </cell>
          <cell r="V3619" t="str">
            <v>DM EC: OR TAMBO - PLANNING &amp; DEVEL</v>
          </cell>
        </row>
        <row r="3620">
          <cell r="Q3620" t="str">
            <v>Non-exchange Revenue:  Transfers and Subsidies - Operational:  Allocations In-kind - District Municipalities:  Eastern Cape - DC 15:  OR Tambo - Public Safety</v>
          </cell>
          <cell r="R3620">
            <v>0</v>
          </cell>
          <cell r="V3620" t="str">
            <v>DM EC: OR TAMBO - PUBLIC SAFETY</v>
          </cell>
        </row>
        <row r="3621">
          <cell r="Q3621" t="str">
            <v>Non-exchange Revenue:  Transfers and Subsidies - Operational:  Allocations In-kind - District Municipalities:  Eastern Cape - DC 15:  OR Tambo - Road Transport</v>
          </cell>
          <cell r="R3621">
            <v>0</v>
          </cell>
          <cell r="V3621" t="str">
            <v>DM EC: OR TAMBO - ROAD TRANSPORT</v>
          </cell>
        </row>
        <row r="3622">
          <cell r="Q3622" t="str">
            <v>Non-exchange Revenue:  Transfers and Subsidies - Operational:  Allocations In-kind - District Municipalities:  Eastern Cape - DC 15:  OR Tambo - Sport and Recreation</v>
          </cell>
          <cell r="R3622">
            <v>0</v>
          </cell>
          <cell r="V3622" t="str">
            <v>DM EC: OR TAMBO - SPORT &amp; RECREATION</v>
          </cell>
        </row>
        <row r="3623">
          <cell r="Q3623" t="str">
            <v>Non-exchange Revenue:  Transfers and Subsidies - Operational:  Allocations In-kind - District Municipalities:  Eastern Cape - DC 15:  OR Tambo - Waste Water Management</v>
          </cell>
          <cell r="R3623">
            <v>0</v>
          </cell>
          <cell r="V3623" t="str">
            <v>DM EC: OR TAMBO - WASTE WATER MAN</v>
          </cell>
        </row>
        <row r="3624">
          <cell r="Q3624" t="str">
            <v>Non-exchange Revenue:  Transfers and Subsidies - Operational:  Allocations In-kind - District Municipalities:  Eastern Cape - DC 15:  OR Tambo - Water</v>
          </cell>
          <cell r="R3624">
            <v>0</v>
          </cell>
          <cell r="V3624" t="str">
            <v>DM EC: OR TAMBO - WATER</v>
          </cell>
        </row>
        <row r="3625">
          <cell r="Q3625" t="str">
            <v>Non-exchange Revenue:  Transfers and Subsidies - Operational:  Allocations In-kind - District Municipalities:  Eastern Cape - DC 44:  Alfred Nzo</v>
          </cell>
          <cell r="R3625">
            <v>0</v>
          </cell>
          <cell r="V3625" t="str">
            <v>DM EC: ALFRED NZO</v>
          </cell>
        </row>
        <row r="3626">
          <cell r="Q3626" t="str">
            <v>Non-exchange Revenue:  Transfers and Subsidies - Operational:  Allocations In-kind - District Municipalities:  Eastern Cape - DC 44:  Alfred Nzo:  Community and Social Services</v>
          </cell>
          <cell r="R3626">
            <v>0</v>
          </cell>
          <cell r="V3626" t="str">
            <v>DM EC: ALFRED NZO - COMM &amp; SOC SERV</v>
          </cell>
        </row>
        <row r="3627">
          <cell r="Q3627" t="str">
            <v>Non-exchange Revenue:  Transfers and Subsidies - Operational:  Allocations In-kind - District Municipalities:  Eastern Cape - DC 44:  Alfred Nzo:  Environmental Protection</v>
          </cell>
          <cell r="R3627">
            <v>0</v>
          </cell>
          <cell r="V3627" t="str">
            <v>DM EC: ALFRED NZO - ENVIRON PROTECTION</v>
          </cell>
        </row>
        <row r="3628">
          <cell r="Q3628" t="str">
            <v>Non-exchange Revenue:  Transfers and Subsidies - Operational:  Allocations In-kind - District Municipalities:  Eastern Cape - DC 44:  Alfred Nzo -Executive and Council</v>
          </cell>
          <cell r="R3628">
            <v>0</v>
          </cell>
          <cell r="V3628" t="str">
            <v>DM EC: ALFRED NZO - EXECUTIVE &amp; COUNCIL</v>
          </cell>
        </row>
        <row r="3629">
          <cell r="Q3629" t="str">
            <v>Non-exchange Revenue:  Transfers and Subsidies - Operational:  Allocations In-kind - District Municipalities:  Eastern Cape - DC 44:  Alfred Nzo:  Finance and Admin</v>
          </cell>
          <cell r="R3629">
            <v>0</v>
          </cell>
          <cell r="V3629" t="str">
            <v>DM EC: ALFRED NZO - FINANCE &amp; ADMIN</v>
          </cell>
        </row>
        <row r="3630">
          <cell r="Q3630" t="str">
            <v>Non-exchange Revenue:  Transfers and Subsidies - Operational:  Allocations In-kind - District Municipalities:  Eastern Cape - DC 44:  Alfred Nzo:  Health</v>
          </cell>
          <cell r="R3630">
            <v>0</v>
          </cell>
          <cell r="V3630" t="str">
            <v>DM EC: ALFRED NZO - HEALTH</v>
          </cell>
        </row>
        <row r="3631">
          <cell r="Q3631" t="str">
            <v>Non-exchange Revenue:  Transfers and Subsidies - Operational:  Allocations In-kind - District Municipalities:  Eastern Cape - DC 44:  Alfred Nzo:  Housing</v>
          </cell>
          <cell r="R3631">
            <v>0</v>
          </cell>
          <cell r="V3631" t="str">
            <v>DM EC: ALFRED NZO - HOUSING</v>
          </cell>
        </row>
        <row r="3632">
          <cell r="Q3632" t="str">
            <v>Non-exchange Revenue:  Transfers and Subsidies - Operational:  Allocations In-kind - District Municipalities:  Eastern Cape - DC 44:  Alfred Nzo:  Planning and Development</v>
          </cell>
          <cell r="R3632">
            <v>0</v>
          </cell>
          <cell r="V3632" t="str">
            <v>DM EC: ALFRED NZO - PLANNING &amp; DEVEL</v>
          </cell>
        </row>
        <row r="3633">
          <cell r="Q3633" t="str">
            <v>Non-exchange Revenue:  Transfers and Subsidies - Operational:  Allocations In-kind - District Municipalities:  Eastern Cape - DC 44:  Alfred Nzo:  Public Safety</v>
          </cell>
          <cell r="R3633">
            <v>0</v>
          </cell>
          <cell r="V3633" t="str">
            <v>DM EC: ALFRED NZO - PUBLIC SAFETY</v>
          </cell>
        </row>
        <row r="3634">
          <cell r="Q3634" t="str">
            <v>Non-exchange Revenue:  Transfers and Subsidies - Operational:  Allocations In-kind - District Municipalities:  Eastern Cape - DC 44:  Alfred Nzo:  Road Transport</v>
          </cell>
          <cell r="R3634">
            <v>0</v>
          </cell>
          <cell r="V3634" t="str">
            <v>DM EC: ALFRED NZO - ROAD TRANSPORT</v>
          </cell>
        </row>
        <row r="3635">
          <cell r="Q3635" t="str">
            <v>Non-exchange Revenue:  Transfers and Subsidies - Operational:  Allocations In-kind - District Municipalities:  Eastern Cape - DC 44:  Alfred Nzo:  Sport and Recreation</v>
          </cell>
          <cell r="R3635">
            <v>0</v>
          </cell>
          <cell r="V3635" t="str">
            <v>DM EC: ALFRED NZO - SPORT &amp; RECREATION</v>
          </cell>
        </row>
        <row r="3636">
          <cell r="Q3636" t="str">
            <v>Non-exchange Revenue:  Transfers and Subsidies - Operational:  Allocations In-kind - District Municipalities:  Eastern Cape - DC 44:  Alfred Nzo:  Waste Water Management</v>
          </cell>
          <cell r="R3636">
            <v>0</v>
          </cell>
          <cell r="V3636" t="str">
            <v>DM EC: ALFRED NZO - WASTE WATER MAN</v>
          </cell>
        </row>
        <row r="3637">
          <cell r="Q3637" t="str">
            <v>Non-exchange Revenue:  Transfers and Subsidies - Operational:  Allocations In-kind - District Municipalities:  Eastern Cape - DC 44:  Alfred Nzo:  Water</v>
          </cell>
          <cell r="R3637">
            <v>0</v>
          </cell>
          <cell r="V3637" t="str">
            <v>DM EC: ALFRED NZO - WATER</v>
          </cell>
        </row>
        <row r="3638">
          <cell r="Q3638" t="str">
            <v>Non-exchange Revenue:  Transfers and Subsidies - Operational:  Allocations In-kind - District Municipalities:  Free State</v>
          </cell>
          <cell r="R3638">
            <v>0</v>
          </cell>
          <cell r="V3638" t="str">
            <v>T&amp;S OPS: ALL IN-KIND DM FREE STATE</v>
          </cell>
        </row>
        <row r="3639">
          <cell r="Q3639" t="str">
            <v>Non-exchange Revenue:  Transfers and Subsidies - Operational:  Allocations In-kind - District Municipalities:  Free State - DC 16:  Xhariep</v>
          </cell>
          <cell r="R3639">
            <v>0</v>
          </cell>
          <cell r="V3639" t="str">
            <v>DM FS: XHARIEP</v>
          </cell>
        </row>
        <row r="3640">
          <cell r="Q3640" t="str">
            <v>Non-exchange Revenue:  Transfers and Subsidies - Operational:  Allocations In-kind - District Municipalities:  Free State - DC 16:  Xhariep - Community and Social Services</v>
          </cell>
          <cell r="R3640">
            <v>0</v>
          </cell>
          <cell r="V3640" t="str">
            <v>DM FS: XHARIEP - COMM &amp; SOC SERV</v>
          </cell>
        </row>
        <row r="3641">
          <cell r="Q3641" t="str">
            <v>Non-exchange Revenue:  Transfers and Subsidies - Operational:  Allocations In-kind - District Municipalities:  Free State - DC 16:  Xhariep - Environmental Protection</v>
          </cell>
          <cell r="R3641">
            <v>0</v>
          </cell>
          <cell r="V3641" t="str">
            <v>DM FS: XHARIEP - ENVIRON PROTECTION</v>
          </cell>
        </row>
        <row r="3642">
          <cell r="Q3642" t="str">
            <v>Non-exchange Revenue:  Transfers and Subsidies - Operational:  Allocations In-kind - District Municipalities:  Free State - DC 16:  Xhariep - Executive and Council</v>
          </cell>
          <cell r="R3642">
            <v>0</v>
          </cell>
          <cell r="V3642" t="str">
            <v>DM FS: XHARIEP - EXECUTIVE &amp; COUNCIL</v>
          </cell>
        </row>
        <row r="3643">
          <cell r="Q3643" t="str">
            <v>Non-exchange Revenue:  Transfers and Subsidies - Operational:  Allocations In-kind - District Municipalities:  Free State - DC 16:  Xhariep - Finance and Admin</v>
          </cell>
          <cell r="R3643">
            <v>0</v>
          </cell>
          <cell r="V3643" t="str">
            <v>DM FS: XHARIEP - FINANCE &amp; ADMIN</v>
          </cell>
        </row>
        <row r="3644">
          <cell r="Q3644" t="str">
            <v>Non-exchange Revenue:  Transfers and Subsidies - Operational:  Allocations In-kind - District Municipalities:  Free State - DC 16:  Xhariep - Health</v>
          </cell>
          <cell r="R3644">
            <v>0</v>
          </cell>
          <cell r="V3644" t="str">
            <v>DM FS: XHARIEP - HEALTH</v>
          </cell>
        </row>
        <row r="3645">
          <cell r="Q3645" t="str">
            <v>Non-exchange Revenue:  Transfers and Subsidies - Operational:  Allocations In-kind - District Municipalities:  Free State - DC 16:  Xhariep - Housing</v>
          </cell>
          <cell r="R3645">
            <v>0</v>
          </cell>
          <cell r="V3645" t="str">
            <v>DM FS: XHARIEP - HOUSING</v>
          </cell>
        </row>
        <row r="3646">
          <cell r="Q3646" t="str">
            <v>Non-exchange Revenue:  Transfers and Subsidies - Operational:  Allocations In-kind - District Municipalities:  Free State - DC 16:  Xhariep - Planning and Development</v>
          </cell>
          <cell r="R3646">
            <v>0</v>
          </cell>
          <cell r="V3646" t="str">
            <v>DM FS: XHARIEP - PLANNING &amp; DEVEL</v>
          </cell>
        </row>
        <row r="3647">
          <cell r="Q3647" t="str">
            <v>Non-exchange Revenue:  Transfers and Subsidies - Operational:  Allocations In-kind - District Municipalities:  Free State - DC 16:  Xhariep - Public Safety</v>
          </cell>
          <cell r="R3647">
            <v>0</v>
          </cell>
          <cell r="V3647" t="str">
            <v>DM FS: XHARIEP - PUBLIC SAFETY</v>
          </cell>
        </row>
        <row r="3648">
          <cell r="Q3648" t="str">
            <v>Non-exchange Revenue:  Transfers and Subsidies - Operational:  Allocations In-kind - District Municipalities:  Free State - DC 16:  Xhariep - Road Transport</v>
          </cell>
          <cell r="R3648">
            <v>0</v>
          </cell>
          <cell r="V3648" t="str">
            <v>DM FS: XHARIEP - ROAD TRANSPORT</v>
          </cell>
        </row>
        <row r="3649">
          <cell r="Q3649" t="str">
            <v>Non-exchange Revenue:  Transfers and Subsidies - Operational:  Allocations In-kind - District Municipalities:  Free State - DC 16:  Xhariep - Sport and Recreation</v>
          </cell>
          <cell r="R3649">
            <v>0</v>
          </cell>
          <cell r="V3649" t="str">
            <v>DM FS: XHARIEP - SPORT &amp; RECREATION</v>
          </cell>
        </row>
        <row r="3650">
          <cell r="Q3650" t="str">
            <v>Non-exchange Revenue:  Transfers and Subsidies - Operational:  Allocations In-kind - District Municipalities:  Free State - DC 16:  Xhariep - Waste Water Management</v>
          </cell>
          <cell r="R3650">
            <v>0</v>
          </cell>
          <cell r="V3650" t="str">
            <v>DM FS: XHARIEP - WASTE WATER MAN</v>
          </cell>
        </row>
        <row r="3651">
          <cell r="Q3651" t="str">
            <v>Non-exchange Revenue:  Transfers and Subsidies - Operational:  Allocations In-kind - District Municipalities:  Free State - DC 16:  Xhariep - Water</v>
          </cell>
          <cell r="R3651">
            <v>0</v>
          </cell>
          <cell r="V3651" t="str">
            <v>DM FS: XHARIEP - WATER</v>
          </cell>
        </row>
        <row r="3652">
          <cell r="Q3652" t="str">
            <v>Non-exchange Revenue:  Transfers and Subsidies - Operational:  Allocations In-kind - District Municipalities:  Free State - DC 17:  Motheo</v>
          </cell>
          <cell r="R3652">
            <v>0</v>
          </cell>
          <cell r="V3652" t="str">
            <v>DM FS: MOTHEO</v>
          </cell>
        </row>
        <row r="3653">
          <cell r="Q3653" t="str">
            <v>Non-exchange Revenue:  Transfers and Subsidies - Operational:  Allocations In-kind - District Municipalities:  Free State - DC 17:  Motheo - Community and Social Services</v>
          </cell>
          <cell r="R3653">
            <v>0</v>
          </cell>
          <cell r="V3653" t="str">
            <v>DM FS: MOTHEO - COMM &amp; SOC SERV</v>
          </cell>
        </row>
        <row r="3654">
          <cell r="Q3654" t="str">
            <v>Non-exchange Revenue:  Transfers and Subsidies - Operational:  Allocations In-kind - District Municipalities:  Free State - DC 17:  Motheo - Environmental Protection</v>
          </cell>
          <cell r="R3654">
            <v>0</v>
          </cell>
          <cell r="V3654" t="str">
            <v>DM FS: MOTHEO - ENVIRON PROTECTION</v>
          </cell>
        </row>
        <row r="3655">
          <cell r="Q3655" t="str">
            <v>Non-exchange Revenue:  Transfers and Subsidies - Operational:  Allocations In-kind - District Municipalities:  Free State - DC 17:  Motheo - Executive and Council</v>
          </cell>
          <cell r="R3655">
            <v>0</v>
          </cell>
          <cell r="V3655" t="str">
            <v>DM FS: MOTHEO - EXECUTIVE &amp; COUNCIL</v>
          </cell>
        </row>
        <row r="3656">
          <cell r="Q3656" t="str">
            <v>Non-exchange Revenue:  Transfers and Subsidies - Operational:  Allocations In-kind - District Municipalities:  Free State - DC 17:  Motheo - Finance and Admin</v>
          </cell>
          <cell r="R3656">
            <v>0</v>
          </cell>
          <cell r="V3656" t="str">
            <v>DM FS: MOTHEO - FINANCE &amp; ADMIN</v>
          </cell>
        </row>
        <row r="3657">
          <cell r="Q3657" t="str">
            <v>Non-exchange Revenue:  Transfers and Subsidies - Operational:  Allocations In-kind - District Municipalities:  Free State - DC 17:  Motheo - Health</v>
          </cell>
          <cell r="R3657">
            <v>0</v>
          </cell>
          <cell r="V3657" t="str">
            <v>DM FS: MOTHEO - HEALTH</v>
          </cell>
        </row>
        <row r="3658">
          <cell r="Q3658" t="str">
            <v>Non-exchange Revenue:  Transfers and Subsidies - Operational:  Allocations In-kind - District Municipalities:  Free State - DC 17:  Motheo - Housing</v>
          </cell>
          <cell r="R3658">
            <v>0</v>
          </cell>
          <cell r="V3658" t="str">
            <v>DM FS: MOTHEO - HOUSING</v>
          </cell>
        </row>
        <row r="3659">
          <cell r="Q3659" t="str">
            <v>Non-exchange Revenue:  Transfers and Subsidies - Operational:  Allocations In-kind - District Municipalities:  Free State - DC 17:  Motheo - Planning and Development</v>
          </cell>
          <cell r="R3659">
            <v>0</v>
          </cell>
          <cell r="V3659" t="str">
            <v>DM FS: MOTHEO - PLANNING &amp; DEVEL</v>
          </cell>
        </row>
        <row r="3660">
          <cell r="Q3660" t="str">
            <v>Non-exchange Revenue:  Transfers and Subsidies - Operational:  Allocations In-kind - District Municipalities:  Free State - DC 17:  Motheo - Public Safety</v>
          </cell>
          <cell r="R3660">
            <v>0</v>
          </cell>
          <cell r="V3660" t="str">
            <v>DM FS: MOTHEO - PUBLIC SAFETY</v>
          </cell>
        </row>
        <row r="3661">
          <cell r="Q3661" t="str">
            <v>Non-exchange Revenue:  Transfers and Subsidies - Operational:  Allocations In-kind - District Municipalities:  Free State - DC 17:  Motheo - Road Transport</v>
          </cell>
          <cell r="R3661">
            <v>0</v>
          </cell>
          <cell r="V3661" t="str">
            <v>DM FS: MOTHEO - ROAD TRANSPORT</v>
          </cell>
        </row>
        <row r="3662">
          <cell r="Q3662" t="str">
            <v>Non-exchange Revenue:  Transfers and Subsidies - Operational:  Allocations In-kind - District Municipalities:  Free State - DC 17:  Motheo - Sport and Recreation</v>
          </cell>
          <cell r="R3662">
            <v>0</v>
          </cell>
          <cell r="V3662" t="str">
            <v>DM FS: MOTHEO - SPORT &amp; RECREATION</v>
          </cell>
        </row>
        <row r="3663">
          <cell r="Q3663" t="str">
            <v>Non-exchange Revenue:  Transfers and Subsidies - Operational:  Allocations In-kind - District Municipalities:  Free State - DC 17:  Motheo - Waste Water Management</v>
          </cell>
          <cell r="R3663">
            <v>0</v>
          </cell>
          <cell r="V3663" t="str">
            <v>DM FS: MOTHEO - WASTE WATER MAN</v>
          </cell>
        </row>
        <row r="3664">
          <cell r="Q3664" t="str">
            <v>Non-exchange Revenue:  Transfers and Subsidies - Operational:  Allocations In-kind - District Municipalities:  Free State - DC 17:  Motheo - Water</v>
          </cell>
          <cell r="R3664">
            <v>0</v>
          </cell>
          <cell r="V3664" t="str">
            <v>DM FS: MOTHEO - WATER</v>
          </cell>
        </row>
        <row r="3665">
          <cell r="Q3665" t="str">
            <v>Non-exchange Revenue:  Transfers and Subsidies - Operational:  Allocations In-kind - District Municipalities:  Free State - DC 18:  Lejweleputswa</v>
          </cell>
          <cell r="R3665">
            <v>0</v>
          </cell>
          <cell r="V3665" t="str">
            <v>DM FS: LEJWELEPUTSWA</v>
          </cell>
        </row>
        <row r="3666">
          <cell r="Q3666" t="str">
            <v>Non-exchange Revenue:  Transfers and Subsidies - Operational:  Allocations In-kind - District Municipalities:  Free State - DC 18:  Lejweleputswa - Community and Social Services</v>
          </cell>
          <cell r="R3666">
            <v>0</v>
          </cell>
          <cell r="V3666" t="str">
            <v>DM FS: LEJWELEPUTSWA - COMM &amp; SOC SERV</v>
          </cell>
        </row>
        <row r="3667">
          <cell r="Q3667" t="str">
            <v>Non-exchange Revenue:  Transfers and Subsidies - Operational:  Allocations In-kind - District Municipalities:  Free State - DC 18:  Lejweleputswa - Environmental Protection</v>
          </cell>
          <cell r="R3667">
            <v>0</v>
          </cell>
          <cell r="V3667" t="str">
            <v>DM FS: LEJWELEPUTSWA - ENVIRO PROTECTION</v>
          </cell>
        </row>
        <row r="3668">
          <cell r="Q3668" t="str">
            <v>Non-exchange Revenue:  Transfers and Subsidies - Operational:  Allocations In-kind - District Municipalities:  Free State - DC 18:  Lejweleputswa - Executive and Council</v>
          </cell>
          <cell r="R3668">
            <v>0</v>
          </cell>
          <cell r="V3668" t="str">
            <v>DM FS: LEJWELEPUTSWA - EXECUT &amp; COUNCIL</v>
          </cell>
        </row>
        <row r="3669">
          <cell r="Q3669" t="str">
            <v>Non-exchange Revenue:  Transfers and Subsidies - Operational:  Allocations In-kind - District Municipalities:  Free State - DC 18:  Lejweleputswa - Finance and Admin</v>
          </cell>
          <cell r="R3669">
            <v>0</v>
          </cell>
          <cell r="V3669" t="str">
            <v>DM FS: LEJWELEPUTSWA - FINANCE &amp; ADMIN</v>
          </cell>
        </row>
        <row r="3670">
          <cell r="Q3670" t="str">
            <v>Non-exchange Revenue:  Transfers and Subsidies - Operational:  Allocations In-kind - District Municipalities:  Free State - DC 18:  Lejweleputswa - Health</v>
          </cell>
          <cell r="R3670">
            <v>0</v>
          </cell>
          <cell r="V3670" t="str">
            <v>DM FS: LEJWELEPUTSWA - HEALTH</v>
          </cell>
        </row>
        <row r="3671">
          <cell r="Q3671" t="str">
            <v>Non-exchange Revenue:  Transfers and Subsidies - Operational:  Allocations In-kind - District Municipalities:  Free State - DC 18:  Lejweleputswa - Housing</v>
          </cell>
          <cell r="R3671">
            <v>0</v>
          </cell>
          <cell r="V3671" t="str">
            <v>DM FS: LEJWELEPUTSWA - HOUSING</v>
          </cell>
        </row>
        <row r="3672">
          <cell r="Q3672" t="str">
            <v>Non-exchange Revenue:  Transfers and Subsidies - Operational:  Allocations In-kind - District Municipalities:  Free State - DC 18:  Lejweleputswa - Planning and Development</v>
          </cell>
          <cell r="R3672">
            <v>0</v>
          </cell>
          <cell r="V3672" t="str">
            <v>DM FS: LEJWELEPUTSWA - PLANNING &amp; DEVEL</v>
          </cell>
        </row>
        <row r="3673">
          <cell r="Q3673" t="str">
            <v>Non-exchange Revenue:  Transfers and Subsidies - Operational:  Allocations In-kind - District Municipalities:  Free State - DC 18:  Lejweleputswa - Public Safety</v>
          </cell>
          <cell r="R3673">
            <v>0</v>
          </cell>
          <cell r="V3673" t="str">
            <v>DM FS: LEJWELEPUTSWA - PUBLIC SAFETY</v>
          </cell>
        </row>
        <row r="3674">
          <cell r="Q3674" t="str">
            <v>Non-exchange Revenue:  Transfers and Subsidies - Operational:  Allocations In-kind - District Municipalities:  Free State - DC 18:  Lejweleputswa - Road Transport</v>
          </cell>
          <cell r="R3674">
            <v>0</v>
          </cell>
          <cell r="V3674" t="str">
            <v>DM FS: LEJWELEPUTSWA - ROAD TRANSPORT</v>
          </cell>
        </row>
        <row r="3675">
          <cell r="Q3675" t="str">
            <v>Non-exchange Revenue:  Transfers and Subsidies - Operational:  Allocations In-kind - District Municipalities:  Free State - DC 18:  Lejweleputswa - Sport and Recreation</v>
          </cell>
          <cell r="R3675">
            <v>0</v>
          </cell>
          <cell r="V3675" t="str">
            <v>DM FS: LEJWELEPUTSWA - SPORT &amp; RECREAT</v>
          </cell>
        </row>
        <row r="3676">
          <cell r="Q3676" t="str">
            <v>Non-exchange Revenue:  Transfers and Subsidies - Operational:  Allocations In-kind - District Municipalities:  Free State - DC 18:  Lejweleputswa - Waste Water Management</v>
          </cell>
          <cell r="R3676">
            <v>0</v>
          </cell>
          <cell r="V3676" t="str">
            <v>DM FS: LEJWELEPUTSWA - WASTE WATER MAN</v>
          </cell>
        </row>
        <row r="3677">
          <cell r="Q3677" t="str">
            <v>Non-exchange Revenue:  Transfers and Subsidies - Operational:  Allocations In-kind - District Municipalities:  Free State - DC 18:  Lejweleputswa - Water</v>
          </cell>
          <cell r="R3677">
            <v>0</v>
          </cell>
          <cell r="V3677" t="str">
            <v>DM FS: LEJWELEPUTSWA - WATER</v>
          </cell>
        </row>
        <row r="3678">
          <cell r="Q3678" t="str">
            <v>Non-exchange Revenue:  Transfers and Subsidies - Operational:  Allocations In-kind - District Municipalities:  Free State - DC 19:  Thabo Mofutsanyane</v>
          </cell>
          <cell r="R3678">
            <v>0</v>
          </cell>
          <cell r="V3678" t="str">
            <v>DM FS: THABO MOFUTSANYANE</v>
          </cell>
        </row>
        <row r="3679">
          <cell r="Q3679" t="str">
            <v>Non-exchange Revenue:  Transfers and Subsidies - Operational:  Allocations In-kind - District Municipalities:  Free State - DC 19:  Thabo Mofutsanyane - Community and Social Services</v>
          </cell>
          <cell r="R3679">
            <v>0</v>
          </cell>
          <cell r="V3679" t="str">
            <v>DM FS: THABO MOFUTS - COMM &amp; SOC SERV</v>
          </cell>
        </row>
        <row r="3680">
          <cell r="Q3680" t="str">
            <v>Non-exchange Revenue:  Transfers and Subsidies - Operational:  Allocations In-kind - District Municipalities:  Free State - DC 19:  Thabo Mofutsanyane - Environmental Protection</v>
          </cell>
          <cell r="R3680">
            <v>0</v>
          </cell>
          <cell r="V3680" t="str">
            <v>DM FS: THABO MOFUTS - ENVIRON PROTECTION</v>
          </cell>
        </row>
        <row r="3681">
          <cell r="Q3681" t="str">
            <v>Non-exchange Revenue:  Transfers and Subsidies - Operational:  Allocations In-kind - District Municipalities:  Free State - DC 19:  Thabo Mofutsanyane - Executive and Council</v>
          </cell>
          <cell r="R3681">
            <v>0</v>
          </cell>
          <cell r="V3681" t="str">
            <v>DM FS: THABO MOFUTS - EXECUTIV &amp; COUNCIL</v>
          </cell>
        </row>
        <row r="3682">
          <cell r="Q3682" t="str">
            <v>Non-exchange Revenue:  Transfers and Subsidies - Operational:  Allocations In-kind - District Municipalities:  Free State - DC 19:  Thabo Mofutsanyane - Finance and Admin</v>
          </cell>
          <cell r="R3682">
            <v>0</v>
          </cell>
          <cell r="V3682" t="str">
            <v>DM FS: THABO MOFUTS - FINANCE &amp; ADMIN</v>
          </cell>
        </row>
        <row r="3683">
          <cell r="Q3683" t="str">
            <v>Non-exchange Revenue:  Transfers and Subsidies - Operational:  Allocations In-kind - District Municipalities:  Free State - DC 19:  Thabo Mofutsanyane - Health</v>
          </cell>
          <cell r="R3683">
            <v>0</v>
          </cell>
          <cell r="V3683" t="str">
            <v>DM FS: THABO MOFUTS - HEALTH</v>
          </cell>
        </row>
        <row r="3684">
          <cell r="Q3684" t="str">
            <v>Non-exchange Revenue:  Transfers and Subsidies - Operational:  Allocations In-kind - District Municipalities:  Free State - DC 19:  Thabo Mofutsanyane - Housing</v>
          </cell>
          <cell r="R3684">
            <v>0</v>
          </cell>
          <cell r="V3684" t="str">
            <v>DM FS: THABO MOFUTS - HOUSING</v>
          </cell>
        </row>
        <row r="3685">
          <cell r="Q3685" t="str">
            <v>Non-exchange Revenue:  Transfers and Subsidies - Operational:  Allocations In-kind - District Municipalities:  Free State - DC 19:  Thabo Mofutsanyane - Planning and Development</v>
          </cell>
          <cell r="R3685">
            <v>0</v>
          </cell>
          <cell r="V3685" t="str">
            <v>DM FS: THABO MOFUTS - PLANNING &amp; DEVEL</v>
          </cell>
        </row>
        <row r="3686">
          <cell r="Q3686" t="str">
            <v>Non-exchange Revenue:  Transfers and Subsidies - Operational:  Allocations In-kind - District Municipalities:  Free State - DC 19:  Thabo Mofutsanyane - Public Safety</v>
          </cell>
          <cell r="R3686">
            <v>0</v>
          </cell>
          <cell r="V3686" t="str">
            <v>DM FS: THABO MOFUTS - PUBLIC SAFETY</v>
          </cell>
        </row>
        <row r="3687">
          <cell r="Q3687" t="str">
            <v>Non-exchange Revenue:  Transfers and Subsidies - Operational:  Allocations In-kind - District Municipalities:  Free State - DC 19:  Thabo Mofutsanyane - Road Transport</v>
          </cell>
          <cell r="R3687">
            <v>0</v>
          </cell>
          <cell r="V3687" t="str">
            <v>DM FS: THABO MOFUTS - ROAD TRANSPORT</v>
          </cell>
        </row>
        <row r="3688">
          <cell r="Q3688" t="str">
            <v>Non-exchange Revenue:  Transfers and Subsidies - Operational:  Allocations In-kind - District Municipalities:  Free State - DC 19:  Thabo Mofutsanyane - Sport and Recreation</v>
          </cell>
          <cell r="R3688">
            <v>0</v>
          </cell>
          <cell r="V3688" t="str">
            <v>DM FS: THABO MOFUTS - SPORT &amp; RECREATION</v>
          </cell>
        </row>
        <row r="3689">
          <cell r="Q3689" t="str">
            <v>Non-exchange Revenue:  Transfers and Subsidies - Operational:  Allocations In-kind - District Municipalities:  Free State - DC 19:  Thabo Mofutsanyane - Waste Water Management</v>
          </cell>
          <cell r="R3689">
            <v>0</v>
          </cell>
          <cell r="V3689" t="str">
            <v>DM FS: THABO MOFUTS - WASTE WATER MAN</v>
          </cell>
        </row>
        <row r="3690">
          <cell r="Q3690" t="str">
            <v>Non-exchange Revenue:  Transfers and Subsidies - Operational:  Allocations In-kind - District Municipalities:  Free State - DC 19:  Thabo Mofutsanyane - Water</v>
          </cell>
          <cell r="R3690">
            <v>0</v>
          </cell>
          <cell r="V3690" t="str">
            <v>DM FS: THABO MOFUTS - WATER</v>
          </cell>
        </row>
        <row r="3691">
          <cell r="Q3691" t="str">
            <v>Non-exchange Revenue:  Transfers and Subsidies - Operational:  Allocations In-kind - District Municipalities:  Free State - DC 20:  Fazile Dabi</v>
          </cell>
          <cell r="R3691">
            <v>0</v>
          </cell>
          <cell r="V3691" t="str">
            <v>DM FS: FAZILE DABI</v>
          </cell>
        </row>
        <row r="3692">
          <cell r="Q3692" t="str">
            <v>Non-exchange Revenue:  Transfers and Subsidies - Operational:  Allocations In-kind - District Municipalities:  Free State - DC 20:  Fazile Dabi - Community and Social Services</v>
          </cell>
          <cell r="R3692">
            <v>0</v>
          </cell>
          <cell r="V3692" t="str">
            <v>DM FS: FAZILE DABI - COMM &amp; SOC SERV</v>
          </cell>
        </row>
        <row r="3693">
          <cell r="Q3693" t="str">
            <v>Non-exchange Revenue:  Transfers and Subsidies - Operational:  Allocations In-kind - District Municipalities:  Free State - DC 20:  Fazile Dabi - Environmental Protection</v>
          </cell>
          <cell r="R3693">
            <v>0</v>
          </cell>
          <cell r="V3693" t="str">
            <v>DM FS: FAZILE DABI - ENVIRON PROTECTION</v>
          </cell>
        </row>
        <row r="3694">
          <cell r="Q3694" t="str">
            <v>Non-exchange Revenue:  Transfers and Subsidies - Operational:  Allocations In-kind - District Municipalities:  Free State - DC 20:  Fazile Dabi - Executive and Council</v>
          </cell>
          <cell r="R3694">
            <v>0</v>
          </cell>
          <cell r="V3694" t="str">
            <v>DM FS: FAZILE DABI - EXECUTIVE &amp; COUNCIL</v>
          </cell>
        </row>
        <row r="3695">
          <cell r="Q3695" t="str">
            <v>Non-exchange Revenue:  Transfers and Subsidies - Operational:  Allocations In-kind - District Municipalities:  Free State - DC 20:  Fazile Dabi - Finance and Admin</v>
          </cell>
          <cell r="R3695">
            <v>0</v>
          </cell>
          <cell r="V3695" t="str">
            <v>DM FS: FAZILE DABI - FINANCE &amp; ADMIN</v>
          </cell>
        </row>
        <row r="3696">
          <cell r="Q3696" t="str">
            <v>Non-exchange Revenue:  Transfers and Subsidies - Operational:  Allocations In-kind - District Municipalities:  Free State - DC 20:  Fazile Dabi - Health</v>
          </cell>
          <cell r="R3696">
            <v>0</v>
          </cell>
          <cell r="V3696" t="str">
            <v>DM FS: FAZILE DABI - HEALTH</v>
          </cell>
        </row>
        <row r="3697">
          <cell r="Q3697" t="str">
            <v>Non-exchange Revenue:  Transfers and Subsidies - Operational:  Allocations In-kind - District Municipalities:  Free State - DC 20:  Fazile Dabi - Housing</v>
          </cell>
          <cell r="R3697">
            <v>0</v>
          </cell>
          <cell r="V3697" t="str">
            <v>DM FS: FAZILE DABI - HOUSING</v>
          </cell>
        </row>
        <row r="3698">
          <cell r="Q3698" t="str">
            <v>Non-exchange Revenue:  Transfers and Subsidies - Operational:  Allocations In-kind - District Municipalities:  Free State - DC 20:  Fazile Dabi - Planning and Development</v>
          </cell>
          <cell r="R3698">
            <v>0</v>
          </cell>
          <cell r="V3698" t="str">
            <v>DM FS: FAZILE DABI - PLANNING &amp; DEVEL</v>
          </cell>
        </row>
        <row r="3699">
          <cell r="Q3699" t="str">
            <v>Non-exchange Revenue:  Transfers and Subsidies - Operational:  Allocations In-kind - District Municipalities:  Free State - DC 20:  Fazile Dabi - Public Safety</v>
          </cell>
          <cell r="R3699">
            <v>0</v>
          </cell>
          <cell r="V3699" t="str">
            <v>DM FS: FAZILE DABI - PUBLIC SAFETY</v>
          </cell>
        </row>
        <row r="3700">
          <cell r="Q3700" t="str">
            <v>Non-exchange Revenue:  Transfers and Subsidies - Operational:  Allocations In-kind - District Municipalities:  Free State - DC 20:  Fazile Dabi - Road Transport</v>
          </cell>
          <cell r="R3700">
            <v>0</v>
          </cell>
          <cell r="V3700" t="str">
            <v>DM FS: FAZILE DABI - ROAD TRANSPORT</v>
          </cell>
        </row>
        <row r="3701">
          <cell r="Q3701" t="str">
            <v>Non-exchange Revenue:  Transfers and Subsidies - Operational:  Allocations In-kind - District Municipalities:  Free State - DC 20:  Fazile Dabi - Sport and Recreation</v>
          </cell>
          <cell r="R3701">
            <v>0</v>
          </cell>
          <cell r="V3701" t="str">
            <v>DM FS: FAZILE DABI - SPORT &amp; RECREATION</v>
          </cell>
        </row>
        <row r="3702">
          <cell r="Q3702" t="str">
            <v>Non-exchange Revenue:  Transfers and Subsidies - Operational:  Allocations In-kind - District Municipalities:  Free State - DC 20:  Fazile Dabi - Waste Water Management</v>
          </cell>
          <cell r="R3702">
            <v>0</v>
          </cell>
          <cell r="V3702" t="str">
            <v>DM FS: FAZILE DABI - WASTE WATER MAN</v>
          </cell>
        </row>
        <row r="3703">
          <cell r="Q3703" t="str">
            <v>Non-exchange Revenue:  Transfers and Subsidies - Operational:  Allocations In-kind - District Municipalities:  Free State - DC 20:  Fazile Dabi - Water</v>
          </cell>
          <cell r="R3703">
            <v>0</v>
          </cell>
          <cell r="V3703" t="str">
            <v>DM FS: FAZILE DABI - WATER</v>
          </cell>
        </row>
        <row r="3704">
          <cell r="Q3704" t="str">
            <v>Non-exchange Revenue:  Transfers and Subsidies - Operational:  Allocations In-kind - District Municipalities:  Gauteng</v>
          </cell>
          <cell r="R3704">
            <v>0</v>
          </cell>
          <cell r="V3704" t="str">
            <v>T&amp;S OPS: ALL IN-KIND DM GAUTENG</v>
          </cell>
        </row>
        <row r="3705">
          <cell r="Q3705" t="str">
            <v>Non-exchange Revenue:  Transfers and Subsidies - Operational:  Allocations In-kind - District Municipalities:  Gauteng - DC 46:  Metsweding</v>
          </cell>
          <cell r="R3705">
            <v>0</v>
          </cell>
          <cell r="V3705" t="str">
            <v>DM GP: METSWEDING</v>
          </cell>
        </row>
        <row r="3706">
          <cell r="Q3706" t="str">
            <v>Non-exchange Revenue:  Transfers and Subsidies - Operational:  Allocations In-kind - District Municipalities:  Gauteng - DC 46:  Metsweding - Community and Social Services</v>
          </cell>
          <cell r="R3706">
            <v>0</v>
          </cell>
          <cell r="V3706" t="str">
            <v>DM GP: METSWEDING - COMM &amp; SOC SERV</v>
          </cell>
        </row>
        <row r="3707">
          <cell r="Q3707" t="str">
            <v>Non-exchange Revenue:  Transfers and Subsidies - Operational:  Allocations In-kind - District Municipalities:  Gauteng - DC 46:  Metsweding - Environmental Protection</v>
          </cell>
          <cell r="R3707">
            <v>0</v>
          </cell>
          <cell r="V3707" t="str">
            <v>DM GP: METSWEDING - ENVIRON PROTECTION</v>
          </cell>
        </row>
        <row r="3708">
          <cell r="Q3708" t="str">
            <v>Non-exchange Revenue:  Transfers and Subsidies - Operational:  Allocations In-kind - District Municipalities:  Gauteng - DC 46:  Metsweding - Executive and Council</v>
          </cell>
          <cell r="R3708">
            <v>0</v>
          </cell>
          <cell r="V3708" t="str">
            <v>DM GP: METSWEDING - EXECUTIVE &amp; COUNCIL</v>
          </cell>
        </row>
        <row r="3709">
          <cell r="Q3709" t="str">
            <v>Non-exchange Revenue:  Transfers and Subsidies - Operational:  Allocations In-kind - District Municipalities:  Gauteng - DC 46:  Metsweding - Finance and Admin</v>
          </cell>
          <cell r="R3709">
            <v>0</v>
          </cell>
          <cell r="V3709" t="str">
            <v>DM GP: METSWEDING - FINANCE &amp; ADMIN</v>
          </cell>
        </row>
        <row r="3710">
          <cell r="Q3710" t="str">
            <v>Non-exchange Revenue:  Transfers and Subsidies - Operational:  Allocations In-kind - District Municipalities:  Gauteng - DC 46:  Metsweding - Health</v>
          </cell>
          <cell r="R3710">
            <v>0</v>
          </cell>
          <cell r="V3710" t="str">
            <v>DM GP: METSWEDING - HEALTH</v>
          </cell>
        </row>
        <row r="3711">
          <cell r="Q3711" t="str">
            <v>Non-exchange Revenue:  Transfers and Subsidies - Operational:  Allocations In-kind - District Municipalities:  Gauteng - DC 46:  Metsweding - Housing</v>
          </cell>
          <cell r="R3711">
            <v>0</v>
          </cell>
          <cell r="V3711" t="str">
            <v>DM GP: METSWEDING - HOUSING</v>
          </cell>
        </row>
        <row r="3712">
          <cell r="Q3712" t="str">
            <v>Non-exchange Revenue:  Transfers and Subsidies - Operational:  Allocations In-kind - District Municipalities:  Gauteng - DC 46:  Metsweding - Planning and Development</v>
          </cell>
          <cell r="R3712">
            <v>0</v>
          </cell>
          <cell r="V3712" t="str">
            <v>DM GP: METSWEDING - PLANNING &amp; DEVEL</v>
          </cell>
        </row>
        <row r="3713">
          <cell r="Q3713" t="str">
            <v>Non-exchange Revenue:  Transfers and Subsidies - Operational:  Allocations In-kind - District Municipalities:  Gauteng - DC 46:  Metsweding - Public Safety</v>
          </cell>
          <cell r="R3713">
            <v>0</v>
          </cell>
          <cell r="V3713" t="str">
            <v>DM GP: METSWEDING - PUBLIC SAFETY</v>
          </cell>
        </row>
        <row r="3714">
          <cell r="Q3714" t="str">
            <v>Non-exchange Revenue:  Transfers and Subsidies - Operational:  Allocations In-kind - District Municipalities:  Gauteng - DC 46:  Metsweding - Road Transport</v>
          </cell>
          <cell r="R3714">
            <v>0</v>
          </cell>
          <cell r="V3714" t="str">
            <v>DM GP: METSWEDING - ROAD TRANSPORT</v>
          </cell>
        </row>
        <row r="3715">
          <cell r="Q3715" t="str">
            <v>Non-exchange Revenue:  Transfers and Subsidies - Operational:  Allocations In-kind - District Municipalities:  Gauteng - DC 46:  Metsweding - Sport and Recreation</v>
          </cell>
          <cell r="R3715">
            <v>0</v>
          </cell>
          <cell r="V3715" t="str">
            <v>DM GP: METSWEDING - SPORT &amp; RECREATION</v>
          </cell>
        </row>
        <row r="3716">
          <cell r="Q3716" t="str">
            <v>Non-exchange Revenue:  Transfers and Subsidies - Operational:  Allocations In-kind - District Municipalities:  Gauteng - DC 46:  Metsweding - Waste Water Management</v>
          </cell>
          <cell r="R3716">
            <v>0</v>
          </cell>
          <cell r="V3716" t="str">
            <v>DM GP: METSWEDING - WASTE WATER MAN</v>
          </cell>
        </row>
        <row r="3717">
          <cell r="Q3717" t="str">
            <v>Non-exchange Revenue:  Transfers and Subsidies - Operational:  Allocations In-kind - District Municipalities:  Gauteng - DC 46:  Metsweding - Water</v>
          </cell>
          <cell r="R3717">
            <v>0</v>
          </cell>
          <cell r="V3717" t="str">
            <v>DM GP: METSWEDING - WATER</v>
          </cell>
        </row>
        <row r="3718">
          <cell r="Q3718" t="str">
            <v>Non-exchange Revenue:  Transfers and Subsidies - Operational:  Allocations In-kind - District Municipalities:  Gauteng:  DC 42 - Sedibeng</v>
          </cell>
          <cell r="R3718">
            <v>0</v>
          </cell>
          <cell r="V3718" t="str">
            <v>DM GP: SEDIBENG</v>
          </cell>
        </row>
        <row r="3719">
          <cell r="Q3719" t="str">
            <v>Non-exchange Revenue:  Transfers and Subsidies - Operational:  Allocations In-kind - District Municipalities:  Gauteng - DC 42:  Sedibeng - Community and Social Services</v>
          </cell>
          <cell r="R3719">
            <v>0</v>
          </cell>
          <cell r="V3719" t="str">
            <v>DM GP: SEDIBENG - COMM &amp; SOC SERV</v>
          </cell>
        </row>
        <row r="3720">
          <cell r="Q3720" t="str">
            <v>Non-exchange Revenue:  Transfers and Subsidies - Operational:  Allocations In-kind - District Municipalities:  Gauteng - DC 42:  Sedibeng - Environmental Protection</v>
          </cell>
          <cell r="R3720">
            <v>0</v>
          </cell>
          <cell r="V3720" t="str">
            <v>DM GP: SEDIBENG - ENVIRON PROTECTION</v>
          </cell>
        </row>
        <row r="3721">
          <cell r="Q3721" t="str">
            <v>Non-exchange Revenue:  Transfers and Subsidies - Operational:  Allocations In-kind - District Municipalities:  Gauteng - DC 42:  Sedibeng - Executive and Council</v>
          </cell>
          <cell r="R3721">
            <v>0</v>
          </cell>
          <cell r="V3721" t="str">
            <v>DM GP: SEDIBENG - EXECUTIVE &amp; COUNCIL</v>
          </cell>
        </row>
        <row r="3722">
          <cell r="Q3722" t="str">
            <v>Non-exchange Revenue:  Transfers and Subsidies - Operational:  Allocations In-kind - District Municipalities:  Gauteng - DC 42:  Sedibeng - Finance and Admin</v>
          </cell>
          <cell r="R3722">
            <v>0</v>
          </cell>
          <cell r="V3722" t="str">
            <v>DM GP: SEDIBENG - FINANCE &amp; ADMIN</v>
          </cell>
        </row>
        <row r="3723">
          <cell r="Q3723" t="str">
            <v>Non-exchange Revenue:  Transfers and Subsidies - Operational:  Allocations In-kind - District Municipalities:  Gauteng - DC 42:  Sedibeng - Health</v>
          </cell>
          <cell r="R3723">
            <v>0</v>
          </cell>
          <cell r="V3723" t="str">
            <v>DM GP: SEDIBENG - HEALTH</v>
          </cell>
        </row>
        <row r="3724">
          <cell r="Q3724" t="str">
            <v>Non-exchange Revenue:  Transfers and Subsidies - Operational:  Allocations In-kind - District Municipalities:  Gauteng - DC 42:  Sedibeng - Housing</v>
          </cell>
          <cell r="R3724">
            <v>0</v>
          </cell>
          <cell r="V3724" t="str">
            <v>DM GP: SEDIBENG - HOUSING</v>
          </cell>
        </row>
        <row r="3725">
          <cell r="Q3725" t="str">
            <v>Non-exchange Revenue:  Transfers and Subsidies - Operational:  Allocations In-kind - District Municipalities:  Gauteng - DC 42:  Sedibeng - Planning and Development</v>
          </cell>
          <cell r="R3725">
            <v>0</v>
          </cell>
          <cell r="V3725" t="str">
            <v>DM GP: SEDIBENG - PLANNING &amp; DEVEL</v>
          </cell>
        </row>
        <row r="3726">
          <cell r="Q3726" t="str">
            <v>Non-exchange Revenue:  Transfers and Subsidies - Operational:  Allocations In-kind - District Municipalities:  Gauteng - DC 42:  Sedibeng - Public Safety</v>
          </cell>
          <cell r="R3726">
            <v>0</v>
          </cell>
          <cell r="V3726" t="str">
            <v>DM GP: SEDIBENG - PUBLIC SAFETY</v>
          </cell>
        </row>
        <row r="3727">
          <cell r="Q3727" t="str">
            <v>Non-exchange Revenue:  Transfers and Subsidies - Operational:  Allocations In-kind - District Municipalities:  Gauteng - DC 42:  Sedibeng - Road Transport</v>
          </cell>
          <cell r="R3727">
            <v>0</v>
          </cell>
          <cell r="V3727" t="str">
            <v>DM GP: SEDIBENG - ROAD TRANSPORT</v>
          </cell>
        </row>
        <row r="3728">
          <cell r="Q3728" t="str">
            <v>Non-exchange Revenue:  Transfers and Subsidies - Operational:  Allocations In-kind - District Municipalities:  Gauteng - DC 42:  Sedibeng - Sport and Recreation</v>
          </cell>
          <cell r="R3728">
            <v>0</v>
          </cell>
          <cell r="V3728" t="str">
            <v>DM GP: SEDIBENG - SPORT &amp; RECREATION</v>
          </cell>
        </row>
        <row r="3729">
          <cell r="Q3729" t="str">
            <v>Non-exchange Revenue:  Transfers and Subsidies - Operational:  Allocations In-kind - District Municipalities:  Gauteng - DC 42:  Sedibeng - Waste Water Management</v>
          </cell>
          <cell r="R3729">
            <v>0</v>
          </cell>
          <cell r="V3729" t="str">
            <v>DM GP: SEDIBENG - WASTE WATER MAN</v>
          </cell>
        </row>
        <row r="3730">
          <cell r="Q3730" t="str">
            <v>Non-exchange Revenue:  Transfers and Subsidies - Operational:  Allocations In-kind - District Municipalities:  Gauteng - DC 42:  Sedibeng - Water</v>
          </cell>
          <cell r="R3730">
            <v>0</v>
          </cell>
          <cell r="V3730" t="str">
            <v>DM GP: SEDIBENG - WATER</v>
          </cell>
        </row>
        <row r="3731">
          <cell r="Q3731" t="str">
            <v>Non-exchange Revenue:  Transfers and Subsidies - Operational:  Allocations In-kind - District Municipalities:  Gauteng - DC 48:  West Rand</v>
          </cell>
          <cell r="R3731">
            <v>0</v>
          </cell>
          <cell r="V3731" t="str">
            <v>DM GP: WEST RAND</v>
          </cell>
        </row>
        <row r="3732">
          <cell r="Q3732" t="str">
            <v>Non-exchange Revenue:  Transfers and Subsidies - Operational:  Allocations In-kind - District Municipalities:  Gauteng - DC 48:  West Rand - Community and Social Services</v>
          </cell>
          <cell r="R3732">
            <v>0</v>
          </cell>
          <cell r="V3732" t="str">
            <v>DM GP: WEST RAND - COMM &amp; SOC SERV</v>
          </cell>
        </row>
        <row r="3733">
          <cell r="Q3733" t="str">
            <v>Non-exchange Revenue:  Transfers and Subsidies - Operational:  Allocations In-kind - District Municipalities:  Gauteng - DC 48:  West Rand - Environmental Protection</v>
          </cell>
          <cell r="R3733">
            <v>0</v>
          </cell>
          <cell r="V3733" t="str">
            <v>DM GP: WEST RAND - ENVIRON PROTECTION</v>
          </cell>
        </row>
        <row r="3734">
          <cell r="Q3734" t="str">
            <v>Non-exchange Revenue:  Transfers and Subsidies - Operational:  Allocations In-kind - District Municipalities:  Gauteng - DC 48:  West Rand - Executive and Council</v>
          </cell>
          <cell r="R3734">
            <v>0</v>
          </cell>
          <cell r="V3734" t="str">
            <v>DM GP: WEST RAND - EXECUTIVE &amp; COUNCIL</v>
          </cell>
        </row>
        <row r="3735">
          <cell r="Q3735" t="str">
            <v>Non-exchange Revenue:  Transfers and Subsidies - Operational:  Allocations In-kind - District Municipalities:  Gauteng - DC 48:  West Rand - Finance and Admin</v>
          </cell>
          <cell r="R3735">
            <v>0</v>
          </cell>
          <cell r="V3735" t="str">
            <v>DM GP: WEST RAND - FINANCE &amp; ADMIN</v>
          </cell>
        </row>
        <row r="3736">
          <cell r="Q3736" t="str">
            <v>Non-exchange Revenue:  Transfers and Subsidies - Operational:  Allocations In-kind - District Municipalities:  Gauteng - DC 48:  West Rand - Health</v>
          </cell>
          <cell r="R3736">
            <v>0</v>
          </cell>
          <cell r="V3736" t="str">
            <v>DM GP: WEST RAND - HEALTH</v>
          </cell>
        </row>
        <row r="3737">
          <cell r="Q3737" t="str">
            <v>Non-exchange Revenue:  Transfers and Subsidies - Operational:  Allocations In-kind - District Municipalities:  Gauteng - DC 48:  West Rand - Housing</v>
          </cell>
          <cell r="R3737">
            <v>0</v>
          </cell>
          <cell r="V3737" t="str">
            <v>DM GP: WEST RAND - HOUSING</v>
          </cell>
        </row>
        <row r="3738">
          <cell r="Q3738" t="str">
            <v>Non-exchange Revenue:  Transfers and Subsidies - Operational:  Allocations In-kind - District Municipalities:  Gauteng - DC 48:  West Rand - Planning and Development</v>
          </cell>
          <cell r="R3738">
            <v>0</v>
          </cell>
          <cell r="V3738" t="str">
            <v>DM GP: WEST RAND - PLANNING &amp; DEVEL</v>
          </cell>
        </row>
        <row r="3739">
          <cell r="Q3739" t="str">
            <v>Non-exchange Revenue:  Transfers and Subsidies - Operational:  Allocations In-kind - District Municipalities:  Gauteng - DC 48:  West Rand - Public Safety</v>
          </cell>
          <cell r="R3739">
            <v>0</v>
          </cell>
          <cell r="V3739" t="str">
            <v>DM GP: WEST RAND - PUBLIC SAFETY</v>
          </cell>
        </row>
        <row r="3740">
          <cell r="Q3740" t="str">
            <v>Non-exchange Revenue:  Transfers and Subsidies - Operational:  Allocations In-kind - District Municipalities:  Gauteng - DC 48:  West Rand - Road Transport</v>
          </cell>
          <cell r="R3740">
            <v>0</v>
          </cell>
          <cell r="V3740" t="str">
            <v>DM GP: WEST RAND - ROAD TRANSPORT</v>
          </cell>
        </row>
        <row r="3741">
          <cell r="Q3741" t="str">
            <v>Non-exchange Revenue:  Transfers and Subsidies - Operational:  Allocations In-kind - District Municipalities:  Gauteng - DC 48:  West Rand - Sport and Recreation</v>
          </cell>
          <cell r="R3741">
            <v>0</v>
          </cell>
          <cell r="V3741" t="str">
            <v>DM GP: WEST RAND - SPORT &amp; RECREATION</v>
          </cell>
        </row>
        <row r="3742">
          <cell r="Q3742" t="str">
            <v>Non-exchange Revenue:  Transfers and Subsidies - Operational:  Allocations In-kind - District Municipalities:  Gauteng - DC 48:  West Rand - Waste Water Management</v>
          </cell>
          <cell r="R3742">
            <v>0</v>
          </cell>
          <cell r="V3742" t="str">
            <v>DM GP: WEST RAND - WASTE WATER MAN</v>
          </cell>
        </row>
        <row r="3743">
          <cell r="Q3743" t="str">
            <v>Non-exchange Revenue:  Transfers and Subsidies - Operational:  Allocations In-kind - District Municipalities:  Gauteng - DC 48:  West Rand - Water</v>
          </cell>
          <cell r="R3743">
            <v>0</v>
          </cell>
          <cell r="V3743" t="str">
            <v>DM GP: WEST RAND - WATER</v>
          </cell>
        </row>
        <row r="3744">
          <cell r="Q3744" t="str">
            <v>Non-exchange Revenue:  Transfers and Subsidies - Operational:  Allocations In-kind - District Municipalities:  KwaZulu-Natal</v>
          </cell>
          <cell r="R3744">
            <v>0</v>
          </cell>
          <cell r="V3744" t="str">
            <v>T&amp;S OPS: ALL IN-KIND DM KZN</v>
          </cell>
        </row>
        <row r="3745">
          <cell r="Q3745" t="str">
            <v>Non-exchange Revenue:  Transfers and Subsidies - Operational:  Allocations In-kind - District Municipalities:  KwaZulu-Natal - DC 21:  Ugu</v>
          </cell>
          <cell r="R3745">
            <v>0</v>
          </cell>
          <cell r="V3745" t="str">
            <v>DM KZN: UGU</v>
          </cell>
        </row>
        <row r="3746">
          <cell r="Q3746" t="str">
            <v>Non-exchange Revenue:  Transfers and Subsidies - Operational:  Allocations In-kind - District Municipalities:  KwaZulu-Natal - DC 21:  Ugu - Community and Social Services</v>
          </cell>
          <cell r="R3746">
            <v>0</v>
          </cell>
          <cell r="V3746" t="str">
            <v>DM KZN: UGU - COMM &amp; SOC SERV</v>
          </cell>
        </row>
        <row r="3747">
          <cell r="Q3747" t="str">
            <v>Non-exchange Revenue:  Transfers and Subsidies - Operational:  Allocations In-kind - District Municipalities:  KwaZulu-Natal - DC 21:  Ugu - Environmental Protection</v>
          </cell>
          <cell r="R3747">
            <v>0</v>
          </cell>
          <cell r="V3747" t="str">
            <v>DM KZN: UGU - ENVIRON PROTECTION</v>
          </cell>
        </row>
        <row r="3748">
          <cell r="Q3748" t="str">
            <v>Non-exchange Revenue:  Transfers and Subsidies - Operational:  Allocations In-kind - District Municipalities:  KwaZulu-Natal - DC 21:  Ugu - Executive and Council</v>
          </cell>
          <cell r="R3748">
            <v>0</v>
          </cell>
          <cell r="V3748" t="str">
            <v>DM KZN: UGU - EXECUTIVE &amp; COUNCIL</v>
          </cell>
        </row>
        <row r="3749">
          <cell r="Q3749" t="str">
            <v>Non-exchange Revenue:  Transfers and Subsidies - Operational:  Allocations In-kind - District Municipalities:  KwaZulu-Natal - DC 21:  Ugu - Finance and Admin</v>
          </cell>
          <cell r="R3749">
            <v>0</v>
          </cell>
          <cell r="V3749" t="str">
            <v>DM KZN: UGU - FINANCE &amp; ADMIN</v>
          </cell>
        </row>
        <row r="3750">
          <cell r="Q3750" t="str">
            <v>Non-exchange Revenue:  Transfers and Subsidies - Operational:  Allocations In-kind - District Municipalities:  KwaZulu-Natal - DC 21:  Ugu - Health</v>
          </cell>
          <cell r="R3750">
            <v>0</v>
          </cell>
          <cell r="V3750" t="str">
            <v>DM KZN: UGU - HEALTH</v>
          </cell>
        </row>
        <row r="3751">
          <cell r="Q3751" t="str">
            <v>Non-exchange Revenue:  Transfers and Subsidies - Operational:  Allocations In-kind - District Municipalities:  KwaZulu-Natal - DC 21:  Ugu - Housing</v>
          </cell>
          <cell r="R3751">
            <v>0</v>
          </cell>
          <cell r="V3751" t="str">
            <v>DM KZN: UGU - HOUSING</v>
          </cell>
        </row>
        <row r="3752">
          <cell r="Q3752" t="str">
            <v>Non-exchange Revenue:  Transfers and Subsidies - Operational:  Allocations In-kind - District Municipalities:  KwaZulu-Natal - DC 21:  Ugu - Planning and Development</v>
          </cell>
          <cell r="R3752">
            <v>0</v>
          </cell>
          <cell r="V3752" t="str">
            <v>DM KZN: UGU - PLANNING &amp; DEVEL</v>
          </cell>
        </row>
        <row r="3753">
          <cell r="Q3753" t="str">
            <v>Non-exchange Revenue:  Transfers and Subsidies - Operational:  Allocations In-kind - District Municipalities:  KwaZulu-Natal - DC 21:  Ugu - Public Safety</v>
          </cell>
          <cell r="R3753">
            <v>0</v>
          </cell>
          <cell r="V3753" t="str">
            <v>DM KZN: UGU - PUBLIC SAFETY</v>
          </cell>
        </row>
        <row r="3754">
          <cell r="Q3754" t="str">
            <v>Non-exchange Revenue:  Transfers and Subsidies - Operational:  Allocations In-kind - District Municipalities:  KwaZulu-Natal - DC 21:  Ugu - Road Transport</v>
          </cell>
          <cell r="R3754">
            <v>0</v>
          </cell>
          <cell r="V3754" t="str">
            <v>DM KZN: UGU - ROAD TRANSPORT</v>
          </cell>
        </row>
        <row r="3755">
          <cell r="Q3755" t="str">
            <v>Non-exchange Revenue:  Transfers and Subsidies - Operational:  Allocations In-kind - District Municipalities:  KwaZulu-Natal - DC 21:  Ugu - Sport and Recreation</v>
          </cell>
          <cell r="R3755">
            <v>0</v>
          </cell>
          <cell r="V3755" t="str">
            <v>DM KZN: UGU - SPORT &amp; RECREATION</v>
          </cell>
        </row>
        <row r="3756">
          <cell r="Q3756" t="str">
            <v>Non-exchange Revenue:  Transfers and Subsidies - Operational:  Allocations In-kind - District Municipalities:  KwaZulu-Natal - DC 21:  Ugu - Waste Water Management</v>
          </cell>
          <cell r="R3756">
            <v>0</v>
          </cell>
          <cell r="V3756" t="str">
            <v>DM KZN: UGU - WASTE WATER MAN</v>
          </cell>
        </row>
        <row r="3757">
          <cell r="Q3757" t="str">
            <v>Non-exchange Revenue:  Transfers and Subsidies - Operational:  Allocations In-kind - District Municipalities:  KwaZulu-Natal - DC 21:  Ugu - Water</v>
          </cell>
          <cell r="R3757">
            <v>0</v>
          </cell>
          <cell r="V3757" t="str">
            <v>DM KZN: UGU - WATER</v>
          </cell>
        </row>
        <row r="3758">
          <cell r="Q3758" t="str">
            <v>Non-exchange Revenue:  Transfers and Subsidies - Operational:  Allocations In-kind - District Municipalities:  KwaZulu-Natal - DC 22:  Umgungundlovu</v>
          </cell>
          <cell r="R3758">
            <v>0</v>
          </cell>
          <cell r="V3758" t="str">
            <v>DM KZN: UMGUNGUNDLOVU</v>
          </cell>
        </row>
        <row r="3759">
          <cell r="Q3759" t="str">
            <v>Non-exchange Revenue:  Transfers and Subsidies - Operational:  Allocations In-kind - District Municipalities:  KwaZulu-Natal - DC 22:  Umgungundlovu - Community and Social Services</v>
          </cell>
          <cell r="R3759">
            <v>0</v>
          </cell>
          <cell r="V3759" t="str">
            <v>DM KZN: UMGUNGUNDLOVU - COMM &amp; SOC SERV</v>
          </cell>
        </row>
        <row r="3760">
          <cell r="Q3760" t="str">
            <v>Non-exchange Revenue:  Transfers and Subsidies - Operational:  Allocations In-kind - District Municipalities:  KwaZulu-Natal - DC 22:  Umgungundlovu - Environmental Protection</v>
          </cell>
          <cell r="R3760">
            <v>0</v>
          </cell>
          <cell r="V3760" t="str">
            <v>DM KZN: UMGUNGUNDLOVU - ENVIRON PROTECT</v>
          </cell>
        </row>
        <row r="3761">
          <cell r="Q3761" t="str">
            <v>Non-exchange Revenue:  Transfers and Subsidies - Operational:  Allocations In-kind - District Municipalities:  KwaZulu-Natal - DC 22:  Umgungundlovu - Executive and Council</v>
          </cell>
          <cell r="R3761">
            <v>0</v>
          </cell>
          <cell r="V3761" t="str">
            <v>DM KZN: UMGUNGUNDLOVU - EXECUT &amp; COUNCIL</v>
          </cell>
        </row>
        <row r="3762">
          <cell r="Q3762" t="str">
            <v>Non-exchange Revenue:  Transfers and Subsidies - Operational:  Allocations In-kind - District Municipalities:  KwaZulu-Natal - DC 22:  Umgungundlovu - Finance and Admin</v>
          </cell>
          <cell r="R3762">
            <v>0</v>
          </cell>
          <cell r="V3762" t="str">
            <v>DM KZN: UMGUNGUNDLOVU - FINANCE &amp; ADMIN</v>
          </cell>
        </row>
        <row r="3763">
          <cell r="Q3763" t="str">
            <v>Non-exchange Revenue:  Transfers and Subsidies - Operational:  Allocations In-kind - District Municipalities:  KwaZulu-Natal - DC 22:  Umgungundlovu - Health</v>
          </cell>
          <cell r="R3763">
            <v>0</v>
          </cell>
          <cell r="V3763" t="str">
            <v>DM KZN: UMGUNGUNDLOVU - HEALTH</v>
          </cell>
        </row>
        <row r="3764">
          <cell r="Q3764" t="str">
            <v>Non-exchange Revenue:  Transfers and Subsidies - Operational:  Allocations In-kind - District Municipalities:  KwaZulu-Natal - DC 22:  Umgungundlovu - Housing</v>
          </cell>
          <cell r="R3764">
            <v>0</v>
          </cell>
          <cell r="V3764" t="str">
            <v>DM KZN: UMGUNGUNDLOVU - HOUSING</v>
          </cell>
        </row>
        <row r="3765">
          <cell r="Q3765" t="str">
            <v>Non-exchange Revenue:  Transfers and Subsidies - Operational:  Allocations In-kind - District Municipalities:  KwaZulu-Natal - DC 22:  Umgungundlovu - Planning and Development</v>
          </cell>
          <cell r="R3765">
            <v>0</v>
          </cell>
          <cell r="V3765" t="str">
            <v>DM KZN: UMGUNGUNDLOVU - PLANNING &amp; DEVEL</v>
          </cell>
        </row>
        <row r="3766">
          <cell r="Q3766" t="str">
            <v>Non-exchange Revenue:  Transfers and Subsidies - Operational:  Allocations In-kind - District Municipalities:  KwaZulu-Natal - DC 22:  Umgungundlovu - Public Safety</v>
          </cell>
          <cell r="R3766">
            <v>0</v>
          </cell>
          <cell r="V3766" t="str">
            <v>DM KZN: UMGUNGUNDLOVU - PUBLIC SAFETY</v>
          </cell>
        </row>
        <row r="3767">
          <cell r="Q3767" t="str">
            <v>Non-exchange Revenue:  Transfers and Subsidies - Operational:  Allocations In-kind - District Municipalities:  KwaZulu-Natal - DC 22:  Umgungundlovu - Road Transport</v>
          </cell>
          <cell r="R3767">
            <v>0</v>
          </cell>
          <cell r="V3767" t="str">
            <v>DM KZN: UMGUNGUNDLOVU - ROAD TRANSPORT</v>
          </cell>
        </row>
        <row r="3768">
          <cell r="Q3768" t="str">
            <v>Non-exchange Revenue:  Transfers and Subsidies - Operational:  Allocations In-kind - District Municipalities:  KwaZulu-Natal - DC 22:  Umgungundlovu - Sport and Recreation</v>
          </cell>
          <cell r="R3768">
            <v>0</v>
          </cell>
          <cell r="V3768" t="str">
            <v>DM KZN: UMGUNGUNDLOVU - SPORT &amp; RECREAT</v>
          </cell>
        </row>
        <row r="3769">
          <cell r="Q3769" t="str">
            <v>Non-exchange Revenue:  Transfers and Subsidies - Operational:  Allocations In-kind - District Municipalities:  KwaZulu-Natal - DC 22:  Umgungundlovu - Waste Water Management</v>
          </cell>
          <cell r="R3769">
            <v>0</v>
          </cell>
          <cell r="V3769" t="str">
            <v>DM KZN: UMGUNGUNDLOVU - WASTE WATER MAN</v>
          </cell>
        </row>
        <row r="3770">
          <cell r="Q3770" t="str">
            <v>Non-exchange Revenue:  Transfers and Subsidies - Operational:  Allocations In-kind - District Municipalities:  KwaZulu-Natal - DC 22:  Umgungundlovu - Water</v>
          </cell>
          <cell r="R3770">
            <v>0</v>
          </cell>
          <cell r="V3770" t="str">
            <v>DM KZN: UMGUNGUNDLOVU - WATER</v>
          </cell>
        </row>
        <row r="3771">
          <cell r="Q3771" t="str">
            <v xml:space="preserve">Non-exchange Revenue:  Transfers and Subsidies - Operational:  Allocations In-kind - District Municipalities:  KwaZulu-Natal - DC 23:  Uthekela </v>
          </cell>
          <cell r="R3771">
            <v>0</v>
          </cell>
          <cell r="V3771" t="str">
            <v>DM KZN: UTHEKELA</v>
          </cell>
        </row>
        <row r="3772">
          <cell r="Q3772" t="str">
            <v>Non-exchange Revenue:  Transfers and Subsidies - Operational:  Allocations In-kind - District Municipalities:  KwaZulu-Natal - DC 23:  Uthekela:  Community and Social Services</v>
          </cell>
          <cell r="R3772">
            <v>0</v>
          </cell>
          <cell r="V3772" t="str">
            <v>DM KZN: UTHEKELA - COMM &amp; SOC SERV</v>
          </cell>
        </row>
        <row r="3773">
          <cell r="Q3773" t="str">
            <v>Non-exchange Revenue:  Transfers and Subsidies - Operational:  Allocations In-kind - District Municipalities:  KwaZulu-Natal - DC 23:  Uthekela:  Environmental Protection</v>
          </cell>
          <cell r="R3773">
            <v>0</v>
          </cell>
          <cell r="V3773" t="str">
            <v>DM KZN: UTHEKELA - ENVIRON PROTECTION</v>
          </cell>
        </row>
        <row r="3774">
          <cell r="Q3774" t="str">
            <v>Non-exchange Revenue:  Transfers and Subsidies - Operational:  Allocations In-kind - District Municipalities:  KwaZulu-Natal - DC 23:  Uthekela:  Executive and Council</v>
          </cell>
          <cell r="R3774">
            <v>0</v>
          </cell>
          <cell r="V3774" t="str">
            <v>DM KZN: UTHEKELA - EXECUTIVE &amp; COUNCIL</v>
          </cell>
        </row>
        <row r="3775">
          <cell r="Q3775" t="str">
            <v>Non-exchange Revenue:  Transfers and Subsidies - Operational:  Allocations In-kind - District Municipalities:  KwaZulu-Natal - DC 23:  Uthekela:  Finance and Admin</v>
          </cell>
          <cell r="R3775">
            <v>0</v>
          </cell>
          <cell r="V3775" t="str">
            <v>DM KZN: UTHEKELA - FINANCE &amp; ADMIN</v>
          </cell>
        </row>
        <row r="3776">
          <cell r="Q3776" t="str">
            <v>Non-exchange Revenue:  Transfers and Subsidies - Operational:  Allocations In-kind - District Municipalities:  KwaZulu-Natal - DC 23:  Uthekela  - Health</v>
          </cell>
          <cell r="R3776">
            <v>0</v>
          </cell>
          <cell r="V3776" t="str">
            <v>DM KZN: UTHEKELA - HEALTH</v>
          </cell>
        </row>
        <row r="3777">
          <cell r="Q3777" t="str">
            <v>Non-exchange Revenue:  Transfers and Subsidies - Operational:  Allocations In-kind - District Municipalities:  KwaZulu-Natal - DC 23:  Uthekela:  Housing</v>
          </cell>
          <cell r="R3777">
            <v>0</v>
          </cell>
          <cell r="V3777" t="str">
            <v>DM KZN: UTHEKELA - HOUSING</v>
          </cell>
        </row>
        <row r="3778">
          <cell r="Q3778" t="str">
            <v>Non-exchange Revenue:  Transfers and Subsidies - Operational:  Allocations In-kind - District Municipalities:  KwaZulu-Natal - DC 23:  Uthekela:  Planning and Development</v>
          </cell>
          <cell r="R3778">
            <v>0</v>
          </cell>
          <cell r="V3778" t="str">
            <v>DM KZN: UTHEKELA - PLANNING &amp; DEVEL</v>
          </cell>
        </row>
        <row r="3779">
          <cell r="Q3779" t="str">
            <v>Non-exchange Revenue:  Transfers and Subsidies - Operational:  Allocations In-kind - District Municipalities:  KwaZulu-Natal - DC 23:  Uthekela:  Public Safety</v>
          </cell>
          <cell r="R3779">
            <v>0</v>
          </cell>
          <cell r="V3779" t="str">
            <v>DM KZN: UTHEKELA - PUBLIC SAFETY</v>
          </cell>
        </row>
        <row r="3780">
          <cell r="Q3780" t="str">
            <v>Non-exchange Revenue:  Transfers and Subsidies - Operational:  Allocations In-kind - District Municipalities:  KwaZulu-Natal - DC 23:  Uthekela:  Road Transport</v>
          </cell>
          <cell r="R3780">
            <v>0</v>
          </cell>
          <cell r="V3780" t="str">
            <v>DM KZN: UTHEKELA - ROAD TRANSPORT</v>
          </cell>
        </row>
        <row r="3781">
          <cell r="Q3781" t="str">
            <v>Non-exchange Revenue:  Transfers and Subsidies - Operational:  Allocations In-kind - District Municipalities:  KwaZulu-Natal - DC 23:  Uthekela:  Sport and Recreation</v>
          </cell>
          <cell r="R3781">
            <v>0</v>
          </cell>
          <cell r="V3781" t="str">
            <v>DM KZN: UTHEKELA - SPORT &amp; RECREATION</v>
          </cell>
        </row>
        <row r="3782">
          <cell r="Q3782" t="str">
            <v>Non-exchange Revenue:  Transfers and Subsidies - Operational:  Allocations In-kind - District Municipalities:  KwaZulu-Natal - DC 23:  Uthekela:  Waste Water Management</v>
          </cell>
          <cell r="R3782">
            <v>0</v>
          </cell>
          <cell r="V3782" t="str">
            <v>DM KZN: UTHEKELA - WASTE WATER MAN</v>
          </cell>
        </row>
        <row r="3783">
          <cell r="Q3783" t="str">
            <v>Non-exchange Revenue:  Transfers and Subsidies - Operational:  Allocations In-kind - District Municipalities:  KwaZulu-Natal - DC 23:  Uthekela:  Water</v>
          </cell>
          <cell r="R3783">
            <v>0</v>
          </cell>
          <cell r="V3783" t="str">
            <v>DM KZN: UTHEKELA - WATER</v>
          </cell>
        </row>
        <row r="3784">
          <cell r="Q3784" t="str">
            <v>Non-exchange Revenue:  Transfers and Subsidies - Operational:  Allocations In-kind - District Municipalities:  KwaZulu-Natal - DC 24:  Umznyathi</v>
          </cell>
          <cell r="R3784">
            <v>0</v>
          </cell>
          <cell r="V3784" t="str">
            <v>DM KZN: UMZNYATHI</v>
          </cell>
        </row>
        <row r="3785">
          <cell r="Q3785" t="str">
            <v>Non-exchange Revenue:  Transfers and Subsidies - Operational:  Allocations In-kind - District Municipalities:  KwaZulu-Natal - DC 24:  Umznyathi - Community and Social Services</v>
          </cell>
          <cell r="R3785">
            <v>0</v>
          </cell>
          <cell r="V3785" t="str">
            <v>DM KZN: UMZNYATHI - COMM &amp; SOC SERV</v>
          </cell>
        </row>
        <row r="3786">
          <cell r="Q3786" t="str">
            <v>Non-exchange Revenue:  Transfers and Subsidies - Operational:  Allocations In-kind - District Municipalities:  KwaZulu-Natal - DC 24:  Umznyathi - Environmental Protection</v>
          </cell>
          <cell r="R3786">
            <v>0</v>
          </cell>
          <cell r="V3786" t="str">
            <v>DM KZN: UMZNYATHI - ENVIRON PROTECTION</v>
          </cell>
        </row>
        <row r="3787">
          <cell r="Q3787" t="str">
            <v>Non-exchange Revenue:  Transfers and Subsidies - Operational:  Allocations In-kind - District Municipalities:  KwaZulu-Natal - DC 24:  Umznyathi - Executive and Council</v>
          </cell>
          <cell r="R3787">
            <v>0</v>
          </cell>
          <cell r="V3787" t="str">
            <v>DM KZN: UMZNYATHI - EXECUTIVE &amp; COUNCIL</v>
          </cell>
        </row>
        <row r="3788">
          <cell r="Q3788" t="str">
            <v>Non-exchange Revenue:  Transfers and Subsidies - Operational:  Allocations In-kind - District Municipalities:  KwaZulu-Natal - DC 24:  Umznyathi - Finance and Admin</v>
          </cell>
          <cell r="R3788">
            <v>0</v>
          </cell>
          <cell r="V3788" t="str">
            <v>DM KZN: UMZNYATHI - FINANCE &amp; ADMIN</v>
          </cell>
        </row>
        <row r="3789">
          <cell r="Q3789" t="str">
            <v>Non-exchange Revenue:  Transfers and Subsidies - Operational:  Allocations In-kind - District Municipalities:  KwaZulu-Natal - DC 24:  Umznyathi - Health</v>
          </cell>
          <cell r="R3789">
            <v>0</v>
          </cell>
          <cell r="V3789" t="str">
            <v>DM KZN: UMZNYATHI - HEALTH</v>
          </cell>
        </row>
        <row r="3790">
          <cell r="Q3790" t="str">
            <v>Non-exchange Revenue:  Transfers and Subsidies - Operational:  Allocations In-kind - District Municipalities:  KwaZulu-Natal - DC 24:  Umznyathi - Housing</v>
          </cell>
          <cell r="R3790">
            <v>0</v>
          </cell>
          <cell r="V3790" t="str">
            <v>DM KZN: UMZNYATHI - HOUSING</v>
          </cell>
        </row>
        <row r="3791">
          <cell r="Q3791" t="str">
            <v>Non-exchange Revenue:  Transfers and Subsidies - Operational:  Allocations In-kind - District Municipalities:  KwaZulu-Natal - DC 24:  Umznyathi - Planning and Development</v>
          </cell>
          <cell r="R3791">
            <v>0</v>
          </cell>
          <cell r="V3791" t="str">
            <v>DM KZN: UMZNYATHI - PLANNING &amp; DEVEL</v>
          </cell>
        </row>
        <row r="3792">
          <cell r="Q3792" t="str">
            <v>Non-exchange Revenue:  Transfers and Subsidies - Operational:  Allocations In-kind - District Municipalities:  KwaZulu-Natal - DC 24:  Umznyathi - Public Safety</v>
          </cell>
          <cell r="R3792">
            <v>0</v>
          </cell>
          <cell r="V3792" t="str">
            <v>DM KZN: UMZNYATHI - PUBLIC SAFETY</v>
          </cell>
        </row>
        <row r="3793">
          <cell r="Q3793" t="str">
            <v>Non-exchange Revenue:  Transfers and Subsidies - Operational:  Allocations In-kind - District Municipalities:  KwaZulu-Natal - DC 24:  Umznyathi - Road Transport</v>
          </cell>
          <cell r="R3793">
            <v>0</v>
          </cell>
          <cell r="V3793" t="str">
            <v>DM KZN: UMZNYATHI - ROAD TRANSPORT</v>
          </cell>
        </row>
        <row r="3794">
          <cell r="Q3794" t="str">
            <v>Non-exchange Revenue:  Transfers and Subsidies - Operational:  Allocations In-kind - District Municipalities:  KwaZulu-Natal - DC 24:  Umznyathi - Sport and Recreation</v>
          </cell>
          <cell r="R3794">
            <v>0</v>
          </cell>
          <cell r="V3794" t="str">
            <v>DM KZN: UMZNYATHI - SPORT &amp; RECREATION</v>
          </cell>
        </row>
        <row r="3795">
          <cell r="Q3795" t="str">
            <v>Non-exchange Revenue:  Transfers and Subsidies - Operational:  Allocations In-kind - District Municipalities:  KwaZulu-Natal - DC 24:  Umznyathi - Waste Water Management</v>
          </cell>
          <cell r="R3795">
            <v>0</v>
          </cell>
          <cell r="V3795" t="str">
            <v>DM KZN: UMZNYATHI - WASTE WATER MAN</v>
          </cell>
        </row>
        <row r="3796">
          <cell r="Q3796" t="str">
            <v>Non-exchange Revenue:  Transfers and Subsidies - Operational:  Allocations In-kind - District Municipalities:  KwaZulu-Natal - DC 24:  Umznyathi - Water</v>
          </cell>
          <cell r="R3796">
            <v>0</v>
          </cell>
          <cell r="V3796" t="str">
            <v>DM KZN: UMZNYATHI - WATER</v>
          </cell>
        </row>
        <row r="3797">
          <cell r="Q3797" t="str">
            <v>Non-exchange Revenue:  Transfers and Subsidies - Operational:  Allocations In-kind - District Municipalities:  KwaZulu-Natal - DC 25:  Amajuba</v>
          </cell>
          <cell r="R3797">
            <v>0</v>
          </cell>
          <cell r="V3797" t="str">
            <v>DM KZN: AMAJUBA</v>
          </cell>
        </row>
        <row r="3798">
          <cell r="Q3798" t="str">
            <v>Non-exchange Revenue:  Transfers and Subsidies - Operational:  Allocations In-kind - District Municipalities:  KwaZulu-Natal - DC 25:  Amajuba - Community and Social Services</v>
          </cell>
          <cell r="R3798">
            <v>0</v>
          </cell>
          <cell r="V3798" t="str">
            <v>DM KZN: AMAJUBA - COMM &amp; SOC SERV</v>
          </cell>
        </row>
        <row r="3799">
          <cell r="Q3799" t="str">
            <v>Non-exchange Revenue:  Transfers and Subsidies - Operational:  Allocations In-kind - District Municipalities:  KwaZulu-Natal - DC 25:  Amajuba - Environmental Protection</v>
          </cell>
          <cell r="R3799">
            <v>0</v>
          </cell>
          <cell r="V3799" t="str">
            <v>DM KZN: AMAJUBA - ENVIRON PROTECTION</v>
          </cell>
        </row>
        <row r="3800">
          <cell r="Q3800" t="str">
            <v>Non-exchange Revenue:  Transfers and Subsidies - Operational:  Allocations In-kind - District Municipalities:  KwaZulu-Natal - DC 25:  Amajuba - Executive and Council</v>
          </cell>
          <cell r="R3800">
            <v>0</v>
          </cell>
          <cell r="V3800" t="str">
            <v>DM KZN: AMAJUBA - EXECUTIVE &amp; COUNCIL</v>
          </cell>
        </row>
        <row r="3801">
          <cell r="Q3801" t="str">
            <v>Non-exchange Revenue:  Transfers and Subsidies - Operational:  Allocations In-kind - District Municipalities:  KwaZulu-Natal - DC 25:  Amajuba - Finance and Admin</v>
          </cell>
          <cell r="R3801">
            <v>0</v>
          </cell>
          <cell r="V3801" t="str">
            <v>DM KZN: AMAJUBA - FINANCE &amp; ADMIN</v>
          </cell>
        </row>
        <row r="3802">
          <cell r="Q3802" t="str">
            <v>Non-exchange Revenue:  Transfers and Subsidies - Operational:  Allocations In-kind - District Municipalities:  KwaZulu-Natal - DC 25:  Amajuba - Health</v>
          </cell>
          <cell r="R3802">
            <v>0</v>
          </cell>
          <cell r="V3802" t="str">
            <v>DM KZN: AMAJUBA - HEALTH</v>
          </cell>
        </row>
        <row r="3803">
          <cell r="Q3803" t="str">
            <v>Non-exchange Revenue:  Transfers and Subsidies - Operational:  Allocations In-kind - District Municipalities:  KwaZulu-Natal - DC 25:  Amajuba - Housing</v>
          </cell>
          <cell r="R3803">
            <v>0</v>
          </cell>
          <cell r="V3803" t="str">
            <v>DM KZN: AMAJUBA - HOUSING</v>
          </cell>
        </row>
        <row r="3804">
          <cell r="Q3804" t="str">
            <v>Non-exchange Revenue:  Transfers and Subsidies - Operational:  Allocations In-kind - District Municipalities:  KwaZulu-Natal - DC 25:  Amajuba - Planning and Development</v>
          </cell>
          <cell r="R3804">
            <v>0</v>
          </cell>
          <cell r="V3804" t="str">
            <v>DM KZN: AMAJUBA - PLANNING &amp; DEVEL</v>
          </cell>
        </row>
        <row r="3805">
          <cell r="Q3805" t="str">
            <v>Non-exchange Revenue:  Transfers and Subsidies - Operational:  Allocations In-kind - District Municipalities:  KwaZulu-Natal - DC 25:  Amajuba - Public Safety</v>
          </cell>
          <cell r="R3805">
            <v>0</v>
          </cell>
          <cell r="V3805" t="str">
            <v>DM KZN: AMAJUBA - PUBLIC SAFETY</v>
          </cell>
        </row>
        <row r="3806">
          <cell r="Q3806" t="str">
            <v>Non-exchange Revenue:  Transfers and Subsidies - Operational:  Allocations In-kind - District Municipalities:  KwaZulu-Natal - DC 25:  Amajuba - Road Transport</v>
          </cell>
          <cell r="R3806">
            <v>0</v>
          </cell>
          <cell r="V3806" t="str">
            <v>DM KZN: AMAJUBA - ROAD TRANSPORT</v>
          </cell>
        </row>
        <row r="3807">
          <cell r="Q3807" t="str">
            <v>Non-exchange Revenue:  Transfers and Subsidies - Operational:  Allocations In-kind - District Municipalities:  KwaZulu-Natal - DC 25:  Amajuba - Sport and Recreation</v>
          </cell>
          <cell r="R3807">
            <v>0</v>
          </cell>
          <cell r="V3807" t="str">
            <v>DM KZN: AMAJUBA - SPORT &amp; RECREATION</v>
          </cell>
        </row>
        <row r="3808">
          <cell r="Q3808" t="str">
            <v>Non-exchange Revenue:  Transfers and Subsidies - Operational:  Allocations In-kind - District Municipalities:  KwaZulu-Natal - DC 25:  Amajuba - Waste Water Management</v>
          </cell>
          <cell r="R3808">
            <v>0</v>
          </cell>
          <cell r="V3808" t="str">
            <v>DM KZN: AMAJUBA - WASTE WATER MAN</v>
          </cell>
        </row>
        <row r="3809">
          <cell r="Q3809" t="str">
            <v>Non-exchange Revenue:  Transfers and Subsidies - Operational:  Allocations In-kind - District Municipalities:  KwaZulu-Natal - DC 25:  Amajuba - Water</v>
          </cell>
          <cell r="R3809">
            <v>0</v>
          </cell>
          <cell r="V3809" t="str">
            <v>DM KZN: AMAJUBA - WATER</v>
          </cell>
        </row>
        <row r="3810">
          <cell r="Q3810" t="str">
            <v>Non-exchange Revenue:  Transfers and Subsidies - Operational:  Allocations In-kind - District Municipalities:  KwaZulu-Natal - DC 26:  Zululand</v>
          </cell>
          <cell r="R3810">
            <v>0</v>
          </cell>
          <cell r="V3810" t="str">
            <v>DM KZN: ZULULAND</v>
          </cell>
        </row>
        <row r="3811">
          <cell r="Q3811" t="str">
            <v>Non-exchange Revenue:  Transfers and Subsidies - Operational:  Allocations In-kind - District Municipalities:  KwaZulu-Natal - DC 26:  Zululand - Community and Social Services</v>
          </cell>
          <cell r="R3811">
            <v>0</v>
          </cell>
          <cell r="V3811" t="str">
            <v>DM KZN: ZULULAND - COMM &amp; SOC SERV</v>
          </cell>
        </row>
        <row r="3812">
          <cell r="Q3812" t="str">
            <v>Non-exchange Revenue:  Transfers and Subsidies - Operational:  Allocations In-kind - District Municipalities:  KwaZulu-Natal - DC 26:  Zululand - Environmental Protection</v>
          </cell>
          <cell r="R3812">
            <v>0</v>
          </cell>
          <cell r="V3812" t="str">
            <v>DM KZN: ZULULAND - ENVIRON PROTECTION</v>
          </cell>
        </row>
        <row r="3813">
          <cell r="Q3813" t="str">
            <v>Non-exchange Revenue:  Transfers and Subsidies - Operational:  Allocations In-kind - District Municipalities:  KwaZulu-Natal - DC 26:  Zululand - Executive and Council</v>
          </cell>
          <cell r="R3813">
            <v>0</v>
          </cell>
          <cell r="V3813" t="str">
            <v>DM KZN: ZULULAND - EXECUTIVE &amp; COUNCIL</v>
          </cell>
        </row>
        <row r="3814">
          <cell r="Q3814" t="str">
            <v>Non-exchange Revenue:  Transfers and Subsidies - Operational:  Allocations In-kind - District Municipalities:  KwaZulu-Natal - DC 26:  Zululand - Finance and Admin</v>
          </cell>
          <cell r="R3814">
            <v>0</v>
          </cell>
          <cell r="V3814" t="str">
            <v>DM KZN: ZULULAND - FINANCE &amp; ADMIN</v>
          </cell>
        </row>
        <row r="3815">
          <cell r="Q3815" t="str">
            <v>Non-exchange Revenue:  Transfers and Subsidies - Operational:  Allocations In-kind - District Municipalities:  KwaZulu-Natal - DC 26:  Zululand - Health</v>
          </cell>
          <cell r="R3815">
            <v>0</v>
          </cell>
          <cell r="V3815" t="str">
            <v>DM KZN: ZULULAND - HEALTH</v>
          </cell>
        </row>
        <row r="3816">
          <cell r="Q3816" t="str">
            <v>Non-exchange Revenue:  Transfers and Subsidies - Operational:  Allocations In-kind - District Municipalities:  KwaZulu-Natal - DC 26:  Zululand - Housing</v>
          </cell>
          <cell r="R3816">
            <v>0</v>
          </cell>
          <cell r="V3816" t="str">
            <v>DM KZN: ZULULAND - HOUSING</v>
          </cell>
        </row>
        <row r="3817">
          <cell r="Q3817" t="str">
            <v>Non-exchange Revenue:  Transfers and Subsidies - Operational:  Allocations In-kind - District Municipalities:  KwaZulu-Natal - DC 26:  Zululand - Planning and Development</v>
          </cell>
          <cell r="R3817">
            <v>0</v>
          </cell>
          <cell r="V3817" t="str">
            <v>DM KZN: ZULULAND - PLANNING &amp; DEVEL</v>
          </cell>
        </row>
        <row r="3818">
          <cell r="Q3818" t="str">
            <v>Non-exchange Revenue:  Transfers and Subsidies - Operational:  Allocations In-kind - District Municipalities:  KwaZulu-Natal - DC 26:  Zululand - Public Safety</v>
          </cell>
          <cell r="R3818">
            <v>0</v>
          </cell>
          <cell r="V3818" t="str">
            <v>DM KZN: ZULULAND - PUBLIC SAFETY</v>
          </cell>
        </row>
        <row r="3819">
          <cell r="Q3819" t="str">
            <v>Non-exchange Revenue:  Transfers and Subsidies - Operational:  Allocations In-kind - District Municipalities:  KwaZulu-Natal - DC 26:  Zululand - Road Transport</v>
          </cell>
          <cell r="R3819">
            <v>0</v>
          </cell>
          <cell r="V3819" t="str">
            <v>DM KZN: ZULULAND - ROAD TRANSPORT</v>
          </cell>
        </row>
        <row r="3820">
          <cell r="Q3820" t="str">
            <v>Non-exchange Revenue:  Transfers and Subsidies - Operational:  Allocations In-kind - District Municipalities:  KwaZulu-Natal - DC 26:  Zululand - Sport and Recreation</v>
          </cell>
          <cell r="R3820">
            <v>0</v>
          </cell>
          <cell r="V3820" t="str">
            <v>DM KZN: ZULULAND - SPORT &amp; RECREATION</v>
          </cell>
        </row>
        <row r="3821">
          <cell r="Q3821" t="str">
            <v>Non-exchange Revenue:  Transfers and Subsidies - Operational:  Allocations In-kind - District Municipalities:  KwaZulu-Natal - DC 26:  Zululand - Waste Water Management</v>
          </cell>
          <cell r="R3821">
            <v>0</v>
          </cell>
          <cell r="V3821" t="str">
            <v>DM KZN: ZULULAND - WASTE WATER MAN</v>
          </cell>
        </row>
        <row r="3822">
          <cell r="Q3822" t="str">
            <v>Non-exchange Revenue:  Transfers and Subsidies - Operational:  Allocations In-kind - District Municipalities:  KwaZulu-Natal - DC 26:  Zululand - Water</v>
          </cell>
          <cell r="R3822">
            <v>0</v>
          </cell>
          <cell r="V3822" t="str">
            <v>DM KZN: ZULULAND - WATER</v>
          </cell>
        </row>
        <row r="3823">
          <cell r="Q3823" t="str">
            <v>Non-exchange Revenue:  Transfers and Subsidies - Operational:  Allocations In-kind - District Municipalities:  KwaZulu-Natal - DC 27:  Umkhanyakude</v>
          </cell>
          <cell r="R3823">
            <v>0</v>
          </cell>
          <cell r="V3823" t="str">
            <v>DM KZN: UMKHANYAKUDE</v>
          </cell>
        </row>
        <row r="3824">
          <cell r="Q3824" t="str">
            <v>Non-exchange Revenue:  Transfers and Subsidies - Operational:  Allocations In-kind - District Municipalities:  KwaZulu-Natal - DC 27:  Umkhanyakude -  Community and Social Services</v>
          </cell>
          <cell r="R3824">
            <v>0</v>
          </cell>
          <cell r="V3824" t="str">
            <v>DM KZN: UMKHANYAKUDE - COMM &amp; SOC SERV</v>
          </cell>
        </row>
        <row r="3825">
          <cell r="Q3825" t="str">
            <v>Non-exchange Revenue:  Transfers and Subsidies - Operational:  Allocations In-kind - District Municipalities:  KwaZulu-Natal - DC 27:  Umkhanyakude -  Environmental Protection</v>
          </cell>
          <cell r="R3825">
            <v>0</v>
          </cell>
          <cell r="V3825" t="str">
            <v>DM KZN: UMKHANYAKUDE - ENVIRO PROTECTION</v>
          </cell>
        </row>
        <row r="3826">
          <cell r="Q3826" t="str">
            <v>Non-exchange Revenue:  Transfers and Subsidies - Operational:  Allocations In-kind - District Municipalities:  KwaZulu-Natal - DC 27:  Umkhanyakude -  Executive and Council</v>
          </cell>
          <cell r="R3826">
            <v>0</v>
          </cell>
          <cell r="V3826" t="str">
            <v>DM KZN: UMKHANYAKUDE - EXECUTI &amp; COUNCIL</v>
          </cell>
        </row>
        <row r="3827">
          <cell r="Q3827" t="str">
            <v>Non-exchange Revenue:  Transfers and Subsidies - Operational:  Allocations In-kind - District Municipalities:  KwaZulu-Natal - DC 27:  Umkhanyakude -  Finance and Admin</v>
          </cell>
          <cell r="R3827">
            <v>0</v>
          </cell>
          <cell r="V3827" t="str">
            <v>DM KZN: UMKHANYAKUDE - FINANCE &amp; ADMIN</v>
          </cell>
        </row>
        <row r="3828">
          <cell r="Q3828" t="str">
            <v>Non-exchange Revenue:  Transfers and Subsidies - Operational:  Allocations In-kind - District Municipalities:  KwaZulu-Natal - DC 27:  Umkhanyakude -  Health</v>
          </cell>
          <cell r="R3828">
            <v>0</v>
          </cell>
          <cell r="V3828" t="str">
            <v>DM KZN: UMKHANYAKUDE - HEALTH</v>
          </cell>
        </row>
        <row r="3829">
          <cell r="Q3829" t="str">
            <v>Non-exchange Revenue:  Transfers and Subsidies - Operational:  Allocations In-kind - District Municipalities:  KwaZulu-Natal - DC 27:  Umkhanyakude -  Housing</v>
          </cell>
          <cell r="R3829">
            <v>0</v>
          </cell>
          <cell r="V3829" t="str">
            <v>DM KZN: UMKHANYAKUDE - HOUSING</v>
          </cell>
        </row>
        <row r="3830">
          <cell r="Q3830" t="str">
            <v>Non-exchange Revenue:  Transfers and Subsidies - Operational:  Allocations In-kind - District Municipalities:  KwaZulu-Natal - DC 27:  Umkhanyakude -  Planning and Development</v>
          </cell>
          <cell r="R3830">
            <v>0</v>
          </cell>
          <cell r="V3830" t="str">
            <v>DM KZN: UMKHANYAKUDE - PLANNING &amp; DEVEL</v>
          </cell>
        </row>
        <row r="3831">
          <cell r="Q3831" t="str">
            <v>Non-exchange Revenue:  Transfers and Subsidies - Operational:  Allocations In-kind - District Municipalities:  KwaZulu-Natal - DC 27:  Umkhanyakude -  Public Safety</v>
          </cell>
          <cell r="R3831">
            <v>0</v>
          </cell>
          <cell r="V3831" t="str">
            <v>DM KZN: UMKHANYAKUDE - PUBLIC SAFETY</v>
          </cell>
        </row>
        <row r="3832">
          <cell r="Q3832" t="str">
            <v>Non-exchange Revenue:  Transfers and Subsidies - Operational:  Allocations In-kind - District Municipalities:  KwaZulu-Natal - DC 27:  Umkhanyakude -  Road Transport</v>
          </cell>
          <cell r="R3832">
            <v>0</v>
          </cell>
          <cell r="V3832" t="str">
            <v>DM KZN: UMKHANYAKUDE - ROAD TRANSPORT</v>
          </cell>
        </row>
        <row r="3833">
          <cell r="Q3833" t="str">
            <v>Non-exchange Revenue:  Transfers and Subsidies - Operational:  Allocations In-kind - District Municipalities:  KwaZulu-Natal - DC 27:  Umkhanyakude -  Sport and Recreation</v>
          </cell>
          <cell r="R3833">
            <v>0</v>
          </cell>
          <cell r="V3833" t="str">
            <v>DM KZN: UMKHANYAKUDE - SPORT &amp; RECREAT</v>
          </cell>
        </row>
        <row r="3834">
          <cell r="Q3834" t="str">
            <v>Non-exchange Revenue:  Transfers and Subsidies - Operational:  Allocations In-kind - District Municipalities:  KwaZulu-Natal - DC 27:  Umkhanyakude -  Waste Water Management</v>
          </cell>
          <cell r="R3834">
            <v>0</v>
          </cell>
          <cell r="V3834" t="str">
            <v>DM KZN: UMKHANYAKUDE - WASTE WATER MAN</v>
          </cell>
        </row>
        <row r="3835">
          <cell r="Q3835" t="str">
            <v>Non-exchange Revenue:  Transfers and Subsidies - Operational:  Allocations In-kind - District Municipalities:  KwaZulu-Natal - DC 27:  Umkhanyakude -  Water</v>
          </cell>
          <cell r="R3835">
            <v>0</v>
          </cell>
          <cell r="V3835" t="str">
            <v>DM KZN: UMKHANYAKUDE - WATER</v>
          </cell>
        </row>
        <row r="3836">
          <cell r="Q3836" t="str">
            <v>Non-exchange Revenue:  Transfers and Subsidies - Operational:  Allocations In-kind - District Municipalities:  KwaZulu-Natal - DC 28:  Uthungulu</v>
          </cell>
          <cell r="R3836">
            <v>0</v>
          </cell>
          <cell r="V3836" t="str">
            <v>DM KZN: UTHUNGULU</v>
          </cell>
        </row>
        <row r="3837">
          <cell r="Q3837" t="str">
            <v>Non-exchange Revenue:  Transfers and Subsidies - Operational:  Allocations In-kind - District Municipalities:  KwaZulu-Natal - DC 28:  Uthungulu - Community and Social Services</v>
          </cell>
          <cell r="R3837">
            <v>0</v>
          </cell>
          <cell r="V3837" t="str">
            <v>DM KZN: UTHUNGULU - COMM &amp; SOC SERV</v>
          </cell>
        </row>
        <row r="3838">
          <cell r="Q3838" t="str">
            <v>Non-exchange Revenue:  Transfers and Subsidies - Operational:  Allocations In-kind - District Municipalities:  KwaZulu-Natal - DC 28:  Uthungulu - Environmental Protection</v>
          </cell>
          <cell r="R3838">
            <v>0</v>
          </cell>
          <cell r="V3838" t="str">
            <v>DM KZN: UTHUNGULU - ENVIRON PROTECTION</v>
          </cell>
        </row>
        <row r="3839">
          <cell r="Q3839" t="str">
            <v>Non-exchange Revenue:  Transfers and Subsidies - Operational:  Allocations In-kind - District Municipalities:  KwaZulu-Natal - DC 28:  Uthungulu - Executive and Council</v>
          </cell>
          <cell r="R3839">
            <v>0</v>
          </cell>
          <cell r="V3839" t="str">
            <v>DM KZN: UTHUNGULU - EXECUTIVE &amp; COUNCIL</v>
          </cell>
        </row>
        <row r="3840">
          <cell r="Q3840" t="str">
            <v>Non-exchange Revenue:  Transfers and Subsidies - Operational:  Allocations In-kind - District Municipalities:  KwaZulu-Natal - DC 28:  Uthungulu - Finance and Admin</v>
          </cell>
          <cell r="R3840">
            <v>0</v>
          </cell>
          <cell r="V3840" t="str">
            <v>DM KZN: UTHUNGULU - FINANCE &amp; ADMIN</v>
          </cell>
        </row>
        <row r="3841">
          <cell r="Q3841" t="str">
            <v>Non-exchange Revenue:  Transfers and Subsidies - Operational:  Allocations In-kind - District Municipalities:  KwaZulu-Natal - DC 28:  Uthungulu - Health</v>
          </cell>
          <cell r="R3841">
            <v>0</v>
          </cell>
          <cell r="V3841" t="str">
            <v>DM KZN: UTHUNGULU - HEALTH</v>
          </cell>
        </row>
        <row r="3842">
          <cell r="Q3842" t="str">
            <v>Non-exchange Revenue:  Transfers and Subsidies - Operational:  Allocations In-kind - District Municipalities:  KwaZulu-Natal - DC 28:  Uthungulu - Housing</v>
          </cell>
          <cell r="R3842">
            <v>0</v>
          </cell>
          <cell r="V3842" t="str">
            <v>DM KZN: UTHUNGULU - HOUSING</v>
          </cell>
        </row>
        <row r="3843">
          <cell r="Q3843" t="str">
            <v>Non-exchange Revenue:  Transfers and Subsidies - Operational:  Allocations In-kind - District Municipalities:  KwaZulu-Natal - DC 28:  Uthungulu - Planning and Development</v>
          </cell>
          <cell r="R3843">
            <v>0</v>
          </cell>
          <cell r="V3843" t="str">
            <v>DM KZN: UTHUNGULU - PLANNING &amp; DEVEL</v>
          </cell>
        </row>
        <row r="3844">
          <cell r="Q3844" t="str">
            <v>Non-exchange Revenue:  Transfers and Subsidies - Operational:  Allocations In-kind - District Municipalities:  KwaZulu-Natal - DC 28:  Uthungulu - Public Safety</v>
          </cell>
          <cell r="R3844">
            <v>0</v>
          </cell>
          <cell r="V3844" t="str">
            <v>DM KZN: UTHUNGULU - PUBLIC SAFETY</v>
          </cell>
        </row>
        <row r="3845">
          <cell r="Q3845" t="str">
            <v>Non-exchange Revenue:  Transfers and Subsidies - Operational:  Allocations In-kind - District Municipalities:  KwaZulu-Natal - DC 28:  Uthungulu - Road Transport</v>
          </cell>
          <cell r="R3845">
            <v>0</v>
          </cell>
          <cell r="V3845" t="str">
            <v>DM KZN: UTHUNGULU - ROAD TRANSPORT</v>
          </cell>
        </row>
        <row r="3846">
          <cell r="Q3846" t="str">
            <v>Non-exchange Revenue:  Transfers and Subsidies - Operational:  Allocations In-kind - District Municipalities:  KwaZulu-Natal - DC 28:  Uthungulu - Sport and Recreation</v>
          </cell>
          <cell r="R3846">
            <v>0</v>
          </cell>
          <cell r="V3846" t="str">
            <v>DM KZN: UTHUNGULU - SPORT &amp; RECREATION</v>
          </cell>
        </row>
        <row r="3847">
          <cell r="Q3847" t="str">
            <v>Non-exchange Revenue:  Transfers and Subsidies - Operational:  Allocations In-kind - District Municipalities:  KwaZulu-Natal - DC 28:  Uthungulu - Waste Water Management</v>
          </cell>
          <cell r="R3847">
            <v>0</v>
          </cell>
          <cell r="V3847" t="str">
            <v>DM KZN: UTHUNGULU - WASTE WATER MAN</v>
          </cell>
        </row>
        <row r="3848">
          <cell r="Q3848" t="str">
            <v>Non-exchange Revenue:  Transfers and Subsidies - Operational:  Allocations In-kind - District Municipalities:  KwaZulu-Natal - DC 28:  Uthungulu - Water</v>
          </cell>
          <cell r="R3848">
            <v>0</v>
          </cell>
          <cell r="V3848" t="str">
            <v>DM KZN: UTHUNGULU - WATER</v>
          </cell>
        </row>
        <row r="3849">
          <cell r="Q3849" t="str">
            <v>Non-exchange Revenue:  Transfers and Subsidies - Operational:  Allocations In-kind - District Municipalities:  KwaZulu-Natal - DC 29:  Ilembe</v>
          </cell>
          <cell r="R3849">
            <v>0</v>
          </cell>
          <cell r="V3849" t="str">
            <v>DM KZN: ILEMBE</v>
          </cell>
        </row>
        <row r="3850">
          <cell r="Q3850" t="str">
            <v>Non-exchange Revenue:  Transfers and Subsidies - Operational:  Allocations In-kind - District Municipalities:  KwaZulu-Natal - DC 29:  Ilembe - Community and Social Services</v>
          </cell>
          <cell r="R3850">
            <v>0</v>
          </cell>
          <cell r="V3850" t="str">
            <v>DM KZN: ILEMBE - COMM &amp; SOC SERV</v>
          </cell>
        </row>
        <row r="3851">
          <cell r="Q3851" t="str">
            <v>Non-exchange Revenue:  Transfers and Subsidies - Operational:  Allocations In-kind - District Municipalities:  KwaZulu-Natal - DC 29:  Ilembe - Environmental Protection</v>
          </cell>
          <cell r="R3851">
            <v>0</v>
          </cell>
          <cell r="V3851" t="str">
            <v>DM KZN: ILEMBE - ENVIRON PROTECTION</v>
          </cell>
        </row>
        <row r="3852">
          <cell r="Q3852" t="str">
            <v>Non-exchange Revenue:  Transfers and Subsidies - Operational:  Allocations In-kind - District Municipalities:  KwaZulu-Natal - DC 29:  Ilembe - Executive and Council</v>
          </cell>
          <cell r="R3852">
            <v>0</v>
          </cell>
          <cell r="V3852" t="str">
            <v>DM KZN: ILEMBE - EXECUTIVE &amp; COUNCIL</v>
          </cell>
        </row>
        <row r="3853">
          <cell r="Q3853" t="str">
            <v>Non-exchange Revenue:  Transfers and Subsidies - Operational:  Allocations In-kind - District Municipalities:  KwaZulu-Natal - DC 29:  Ilembe - Finance and Admin</v>
          </cell>
          <cell r="R3853">
            <v>0</v>
          </cell>
          <cell r="V3853" t="str">
            <v>DM KZN: ILEMBE - FINANCE &amp; ADMIN</v>
          </cell>
        </row>
        <row r="3854">
          <cell r="Q3854" t="str">
            <v>Non-exchange Revenue:  Transfers and Subsidies - Operational:  Allocations In-kind - District Municipalities:  KwaZulu-Natal - DC 29:  Ilembe - Health</v>
          </cell>
          <cell r="R3854">
            <v>0</v>
          </cell>
          <cell r="V3854" t="str">
            <v>DM KZN: ILEMBE - HEALTH</v>
          </cell>
        </row>
        <row r="3855">
          <cell r="Q3855" t="str">
            <v>Non-exchange Revenue:  Transfers and Subsidies - Operational:  Allocations In-kind - District Municipalities:  KwaZulu-Natal - DC 29:  Ilembe - Housing</v>
          </cell>
          <cell r="R3855">
            <v>0</v>
          </cell>
          <cell r="V3855" t="str">
            <v>DM KZN: ILEMBE - HOUSING</v>
          </cell>
        </row>
        <row r="3856">
          <cell r="Q3856" t="str">
            <v>Non-exchange Revenue:  Transfers and Subsidies - Operational:  Allocations In-kind - District Municipalities:  KwaZulu-Natal - DC 29:  Ilembe - Planning and Development</v>
          </cell>
          <cell r="R3856">
            <v>0</v>
          </cell>
          <cell r="V3856" t="str">
            <v>DM KZN: ILEMBE - PLANNING &amp; DEVEL</v>
          </cell>
        </row>
        <row r="3857">
          <cell r="Q3857" t="str">
            <v>Non-exchange Revenue:  Transfers and Subsidies - Operational:  Allocations In-kind - District Municipalities:  KwaZulu-Natal - DC 29:  Ilembe - Public Safety</v>
          </cell>
          <cell r="R3857">
            <v>0</v>
          </cell>
          <cell r="V3857" t="str">
            <v>DM KZN: ILEMBE - PUBLIC SAFETY</v>
          </cell>
        </row>
        <row r="3858">
          <cell r="Q3858" t="str">
            <v>Non-exchange Revenue:  Transfers and Subsidies - Operational:  Allocations In-kind - District Municipalities:  KwaZulu-Natal - DC 29:  Ilembe - Road Transport</v>
          </cell>
          <cell r="R3858">
            <v>0</v>
          </cell>
          <cell r="V3858" t="str">
            <v>DM KZN: ILEMBE - ROAD TRANSPORT</v>
          </cell>
        </row>
        <row r="3859">
          <cell r="Q3859" t="str">
            <v>Non-exchange Revenue:  Transfers and Subsidies - Operational:  Allocations In-kind - District Municipalities:  KwaZulu-Natal - DC 29:  Ilembe - Sport and Recreation</v>
          </cell>
          <cell r="R3859">
            <v>0</v>
          </cell>
          <cell r="V3859" t="str">
            <v>DM KZN: ILEMBE - SPORT &amp; RECREATION</v>
          </cell>
        </row>
        <row r="3860">
          <cell r="Q3860" t="str">
            <v>Non-exchange Revenue:  Transfers and Subsidies - Operational:  Allocations In-kind - District Municipalities:  KwaZulu-Natal - DC 29:  Ilembe - Waste Water Management</v>
          </cell>
          <cell r="R3860">
            <v>0</v>
          </cell>
          <cell r="V3860" t="str">
            <v>DM KZN: ILEMBE - WASTE WATER MAN</v>
          </cell>
        </row>
        <row r="3861">
          <cell r="Q3861" t="str">
            <v>Non-exchange Revenue:  Transfers and Subsidies - Operational:  Allocations In-kind - District Municipalities:  KwaZulu-Natal - DC 29:  Ilembe - Water</v>
          </cell>
          <cell r="R3861">
            <v>0</v>
          </cell>
          <cell r="V3861" t="str">
            <v>DM KZN: ILEMBE - WATER</v>
          </cell>
        </row>
        <row r="3862">
          <cell r="Q3862" t="str">
            <v>Non-exchange Revenue:  Transfers and Subsidies - Operational:  Allocations In-kind - District Municipalities:  KwaZulu-Natal - DC 43:  Sisonke</v>
          </cell>
          <cell r="R3862">
            <v>0</v>
          </cell>
          <cell r="V3862" t="str">
            <v>DM KZN: SISONKE</v>
          </cell>
        </row>
        <row r="3863">
          <cell r="Q3863" t="str">
            <v>Non-exchange Revenue:  Transfers and Subsidies - Operational:  Allocations In-kind - District Municipalities:  KwaZulu-Natal - DC 43:  Sisonke - Community and Social Services</v>
          </cell>
          <cell r="R3863">
            <v>0</v>
          </cell>
          <cell r="V3863" t="str">
            <v>DM KZN: SISONKE - COMM &amp; SOC SERV</v>
          </cell>
        </row>
        <row r="3864">
          <cell r="Q3864" t="str">
            <v>Non-exchange Revenue:  Transfers and Subsidies - Operational:  Allocations In-kind - District Municipalities:  KwaZulu-Natal - DC 43:  Sisonke - Environmental Protection</v>
          </cell>
          <cell r="R3864">
            <v>0</v>
          </cell>
          <cell r="V3864" t="str">
            <v>DM KZN: SISONKE - ENVIRON PROTECTION</v>
          </cell>
        </row>
        <row r="3865">
          <cell r="Q3865" t="str">
            <v>Non-exchange Revenue:  Transfers and Subsidies - Operational:  Allocations In-kind - District Municipalities:  KwaZulu-Natal - DC 43:  Sisonke - Executive and Council</v>
          </cell>
          <cell r="R3865">
            <v>0</v>
          </cell>
          <cell r="V3865" t="str">
            <v>DM KZN: SISONKE - EXECUTIVE &amp; COUNCIL</v>
          </cell>
        </row>
        <row r="3866">
          <cell r="Q3866" t="str">
            <v>Non-exchange Revenue:  Transfers and Subsidies - Operational:  Allocations In-kind - District Municipalities:  KwaZulu-Natal - DC 43:  Sisonke - Finance and Admin</v>
          </cell>
          <cell r="R3866">
            <v>0</v>
          </cell>
          <cell r="V3866" t="str">
            <v>DM KZN: SISONKE - FINANCE &amp; ADMIN</v>
          </cell>
        </row>
        <row r="3867">
          <cell r="Q3867" t="str">
            <v>Non-exchange Revenue:  Transfers and Subsidies - Operational:  Allocations In-kind - District Municipalities:  KwaZulu-Natal - DC 43:  Sisonke - Health</v>
          </cell>
          <cell r="R3867">
            <v>0</v>
          </cell>
          <cell r="V3867" t="str">
            <v>DM KZN: SISONKE - HEALTH</v>
          </cell>
        </row>
        <row r="3868">
          <cell r="Q3868" t="str">
            <v>Non-exchange Revenue:  Transfers and Subsidies - Operational:  Allocations In-kind - District Municipalities:  KwaZulu-Natal - DC 43:  Sisonke - Housing</v>
          </cell>
          <cell r="R3868">
            <v>0</v>
          </cell>
          <cell r="V3868" t="str">
            <v>DM KZN: SISONKE - HOUSING</v>
          </cell>
        </row>
        <row r="3869">
          <cell r="Q3869" t="str">
            <v>Non-exchange Revenue:  Transfers and Subsidies - Operational:  Allocations In-kind - District Municipalities:  KwaZulu-Natal - DC 43:  Sisonke - Planning and Development</v>
          </cell>
          <cell r="R3869">
            <v>0</v>
          </cell>
          <cell r="V3869" t="str">
            <v>DM KZN: SISONKE - PLANNING &amp; DEVEL</v>
          </cell>
        </row>
        <row r="3870">
          <cell r="Q3870" t="str">
            <v>Non-exchange Revenue:  Transfers and Subsidies - Operational:  Allocations In-kind - District Municipalities:  KwaZulu-Natal - DC 43:  Sisonke - Public Safety</v>
          </cell>
          <cell r="R3870">
            <v>0</v>
          </cell>
          <cell r="V3870" t="str">
            <v>DM KZN: SISONKE - PUBLIC SAFETY</v>
          </cell>
        </row>
        <row r="3871">
          <cell r="Q3871" t="str">
            <v>Non-exchange Revenue:  Transfers and Subsidies - Operational:  Allocations In-kind - District Municipalities:  KwaZulu-Natal - DC 43:  Sisonke - Road Transport</v>
          </cell>
          <cell r="R3871">
            <v>0</v>
          </cell>
          <cell r="V3871" t="str">
            <v>DM KZN: SISONKE - ROAD TRANSPORT</v>
          </cell>
        </row>
        <row r="3872">
          <cell r="Q3872" t="str">
            <v>Non-exchange Revenue:  Transfers and Subsidies - Operational:  Allocations In-kind - District Municipalities:  KwaZulu-Natal - DC 43:  Sisonke - Sport and Recreation</v>
          </cell>
          <cell r="R3872">
            <v>0</v>
          </cell>
          <cell r="V3872" t="str">
            <v>DM KZN: SISONKE - SPORT &amp; RECREATION</v>
          </cell>
        </row>
        <row r="3873">
          <cell r="Q3873" t="str">
            <v>Non-exchange Revenue:  Transfers and Subsidies - Operational:  Allocations In-kind - District Municipalities:  KwaZulu-Natal - DC 43:  Sisonke - Waste Water Management</v>
          </cell>
          <cell r="R3873">
            <v>0</v>
          </cell>
          <cell r="V3873" t="str">
            <v>DM KZN: SISONKE - WASTE WATER MAN</v>
          </cell>
        </row>
        <row r="3874">
          <cell r="Q3874" t="str">
            <v>Non-exchange Revenue:  Transfers and Subsidies - Operational:  Allocations In-kind - District Municipalities:  KwaZulu-Natal - DC 43:  Sisonke - Water</v>
          </cell>
          <cell r="R3874">
            <v>0</v>
          </cell>
          <cell r="V3874" t="str">
            <v>DM KZN: SISONKE - WATER</v>
          </cell>
        </row>
        <row r="3875">
          <cell r="Q3875" t="str">
            <v>Non-exchange Revenue:  Transfers and Subsidies - Operational:  Allocations In-kind - District Municipalities:  Limpopo</v>
          </cell>
          <cell r="R3875">
            <v>0</v>
          </cell>
          <cell r="V3875" t="str">
            <v>T&amp;S OPS: ALL IN-KIND DM LIMPOPO</v>
          </cell>
        </row>
        <row r="3876">
          <cell r="Q3876" t="str">
            <v>Non-exchange Revenue:  Transfers and Subsidies - Operational:  Allocations In-kind - District Municipalities:  Limpopo - DC 47:  Greater Sekhukune</v>
          </cell>
          <cell r="R3876">
            <v>0</v>
          </cell>
          <cell r="V3876" t="str">
            <v>DM LP: SEKHUKUNE</v>
          </cell>
        </row>
        <row r="3877">
          <cell r="Q3877" t="str">
            <v>Non-exchange Revenue:  Transfers and Subsidies - Operational:  Allocations In-kind - District Municipalities:  Limpopo - DC 47:  Greater Sekhukune - Community and Social Services</v>
          </cell>
          <cell r="R3877">
            <v>0</v>
          </cell>
          <cell r="V3877" t="str">
            <v>DM LP: SEKHUKUNE - COMM &amp; SOC SERV</v>
          </cell>
        </row>
        <row r="3878">
          <cell r="Q3878" t="str">
            <v>Non-exchange Revenue:  Transfers and Subsidies - Operational:  Allocations In-kind - District Municipalities:  Limpopo - DC 47:  Greater Sekhukune - Environmental Protection</v>
          </cell>
          <cell r="R3878">
            <v>0</v>
          </cell>
          <cell r="V3878" t="str">
            <v>DM LP: SEKHUKUNE - ENVIRON PROTECTION</v>
          </cell>
        </row>
        <row r="3879">
          <cell r="Q3879" t="str">
            <v>Non-exchange Revenue:  Transfers and Subsidies - Operational:  Allocations In-kind - District Municipalities:  Limpopo - DC 47:  Greater Sekhukune - Executive and Council</v>
          </cell>
          <cell r="R3879">
            <v>0</v>
          </cell>
          <cell r="V3879" t="str">
            <v>DM LP: SEKHUKUNE - EXECUTIVE &amp; COUNCIL</v>
          </cell>
        </row>
        <row r="3880">
          <cell r="Q3880" t="str">
            <v>Non-exchange Revenue:  Transfers and Subsidies - Operational:  Allocations In-kind - District Municipalities:  Limpopo - DC 47:  Greater Sekhukune - Finance and Admin</v>
          </cell>
          <cell r="R3880">
            <v>0</v>
          </cell>
          <cell r="V3880" t="str">
            <v>DM LP: SEKHUKUNE - FINANCE &amp; ADMIN</v>
          </cell>
        </row>
        <row r="3881">
          <cell r="Q3881" t="str">
            <v>Non-exchange Revenue:  Transfers and Subsidies - Operational:  Allocations In-kind - District Municipalities:  Limpopo - DC 47:  Greater Sekhukune - Health</v>
          </cell>
          <cell r="R3881">
            <v>0</v>
          </cell>
          <cell r="V3881" t="str">
            <v>DM LP: SEKHUKUNE - HEALTH</v>
          </cell>
        </row>
        <row r="3882">
          <cell r="Q3882" t="str">
            <v>Non-exchange Revenue:  Transfers and Subsidies - Operational:  Allocations In-kind - District Municipalities:  Limpopo - DC 47:  Greater Sekhukune - Housing</v>
          </cell>
          <cell r="R3882">
            <v>0</v>
          </cell>
          <cell r="V3882" t="str">
            <v>DM LP: SEKHUKUNE - HOUSING</v>
          </cell>
        </row>
        <row r="3883">
          <cell r="Q3883" t="str">
            <v>Non-exchange Revenue:  Transfers and Subsidies - Operational:  Allocations In-kind - District Municipalities:  Limpopo - DC 47:  Greater Sekhukune - Planning and Development</v>
          </cell>
          <cell r="R3883">
            <v>0</v>
          </cell>
          <cell r="V3883" t="str">
            <v>DM LP: SEKHUKUNE - PLANNING &amp; DEVEL</v>
          </cell>
        </row>
        <row r="3884">
          <cell r="Q3884" t="str">
            <v>Non-exchange Revenue:  Transfers and Subsidies - Operational:  Allocations In-kind - District Municipalities:  Limpopo - DC 47:  Greater Sekhukune - Public Safety</v>
          </cell>
          <cell r="R3884">
            <v>0</v>
          </cell>
          <cell r="V3884" t="str">
            <v>DM LP: SEKHUKUNE - PUBLIC SAFETY</v>
          </cell>
        </row>
        <row r="3885">
          <cell r="Q3885" t="str">
            <v>Non-exchange Revenue:  Transfers and Subsidies - Operational:  Allocations In-kind - District Municipalities:  Limpopo - DC 47:  Greater Sekhukune - Road Transport</v>
          </cell>
          <cell r="R3885">
            <v>0</v>
          </cell>
          <cell r="V3885" t="str">
            <v>DM LP: SEKHUKUNE - ROAD TRANSPORT</v>
          </cell>
        </row>
        <row r="3886">
          <cell r="Q3886" t="str">
            <v>Non-exchange Revenue:  Transfers and Subsidies - Operational:  Allocations In-kind - District Municipalities:  Limpopo - DC 47:  Greater Sekhukune - Sport and Recreation</v>
          </cell>
          <cell r="R3886">
            <v>0</v>
          </cell>
          <cell r="V3886" t="str">
            <v>DM LP: SEKHUKUNE - SPORT &amp; RECREATION</v>
          </cell>
        </row>
        <row r="3887">
          <cell r="Q3887" t="str">
            <v>Non-exchange Revenue:  Transfers and Subsidies - Operational:  Allocations In-kind - District Municipalities:  Limpopo - DC 47:  Greater Sekhukune - Waste Water Management</v>
          </cell>
          <cell r="R3887">
            <v>0</v>
          </cell>
          <cell r="V3887" t="str">
            <v>DM LP: SEKHUKUNE - WASTE WATER MAN</v>
          </cell>
        </row>
        <row r="3888">
          <cell r="Q3888" t="str">
            <v>Non-exchange Revenue:  Transfers and Subsidies - Operational:  Allocations In-kind - District Municipalities:  Limpopo - DC 47:  Greater Sekhukune - Water</v>
          </cell>
          <cell r="R3888">
            <v>0</v>
          </cell>
          <cell r="V3888" t="str">
            <v>DM LP: SEKHUKUNE - WATER</v>
          </cell>
        </row>
        <row r="3889">
          <cell r="Q3889" t="str">
            <v>Non-exchange Revenue:  Transfers and Subsidies - Operational:  Allocations In-kind - District Municipalities:  Limpopo - DC 33:  Mopani</v>
          </cell>
          <cell r="R3889">
            <v>0</v>
          </cell>
          <cell r="V3889" t="str">
            <v>DM LP: MOPANI</v>
          </cell>
        </row>
        <row r="3890">
          <cell r="Q3890" t="str">
            <v>Non-exchange Revenue:  Transfers and Subsidies - Operational:  Allocations In-kind - District Municipalities:  Limpopo - DC 33:  Mopani - Community and Social Services</v>
          </cell>
          <cell r="R3890">
            <v>0</v>
          </cell>
          <cell r="V3890" t="str">
            <v>DM LP: MOPANI - COMM &amp; SOC SERV</v>
          </cell>
        </row>
        <row r="3891">
          <cell r="Q3891" t="str">
            <v>Non-exchange Revenue:  Transfers and Subsidies - Operational:  Allocations In-kind - District Municipalities:  Limpopo - DC 33:  Mopani - Environmental Protection</v>
          </cell>
          <cell r="R3891">
            <v>0</v>
          </cell>
          <cell r="V3891" t="str">
            <v>DM LP: MOPANI - ENVIRON PROTECTION</v>
          </cell>
        </row>
        <row r="3892">
          <cell r="Q3892" t="str">
            <v>Non-exchange Revenue:  Transfers and Subsidies - Operational:  Allocations In-kind - District Municipalities:  Limpopo - DC 33:  Mopani - Executive and Council</v>
          </cell>
          <cell r="R3892">
            <v>0</v>
          </cell>
          <cell r="V3892" t="str">
            <v>DM LP: MOPANI - EXECUTIVE &amp; COUNCIL</v>
          </cell>
        </row>
        <row r="3893">
          <cell r="Q3893" t="str">
            <v>Non-exchange Revenue:  Transfers and Subsidies - Operational:  Allocations In-kind - District Municipalities:  Limpopo - DC 33:  Mopani - Finance and Admin</v>
          </cell>
          <cell r="R3893">
            <v>0</v>
          </cell>
          <cell r="V3893" t="str">
            <v>DM LP: MOPANI - FINANCE &amp; ADMIN</v>
          </cell>
        </row>
        <row r="3894">
          <cell r="Q3894" t="str">
            <v>Non-exchange Revenue:  Transfers and Subsidies - Operational:  Allocations In-kind - District Municipalities:  Limpopo - DC 33:  Mopani - Health</v>
          </cell>
          <cell r="R3894">
            <v>0</v>
          </cell>
          <cell r="V3894" t="str">
            <v>DM LP: MOPANI - HEALTH</v>
          </cell>
        </row>
        <row r="3895">
          <cell r="Q3895" t="str">
            <v>Non-exchange Revenue:  Transfers and Subsidies - Operational:  Allocations In-kind - District Municipalities:  Limpopo - DC 33:  Mopani - Housing</v>
          </cell>
          <cell r="R3895">
            <v>0</v>
          </cell>
          <cell r="V3895" t="str">
            <v>DM LP: MOPANI - HOUSING</v>
          </cell>
        </row>
        <row r="3896">
          <cell r="Q3896" t="str">
            <v>Non-exchange Revenue:  Transfers and Subsidies - Operational:  Allocations In-kind - District Municipalities:  Limpopo - DC 33:  Mopani - Planning and Development</v>
          </cell>
          <cell r="R3896">
            <v>0</v>
          </cell>
          <cell r="V3896" t="str">
            <v>DM LP: MOPANI - PLANNING &amp; DEVEL</v>
          </cell>
        </row>
        <row r="3897">
          <cell r="Q3897" t="str">
            <v>Non-exchange Revenue:  Transfers and Subsidies - Operational:  Allocations In-kind - District Municipalities:  Limpopo - DC 33:  Mopani - Public Safety</v>
          </cell>
          <cell r="R3897">
            <v>0</v>
          </cell>
          <cell r="V3897" t="str">
            <v>DM LP: MOPANI - PUBLIC SAFETY</v>
          </cell>
        </row>
        <row r="3898">
          <cell r="Q3898" t="str">
            <v>Non-exchange Revenue:  Transfers and Subsidies - Operational:  Allocations In-kind - District Municipalities:  Limpopo - DC 33:  Mopani - Road Transport</v>
          </cell>
          <cell r="R3898">
            <v>0</v>
          </cell>
          <cell r="V3898" t="str">
            <v>DM LP: MOPANI - ROAD TRANSPORT</v>
          </cell>
        </row>
        <row r="3899">
          <cell r="Q3899" t="str">
            <v>Non-exchange Revenue:  Transfers and Subsidies - Operational:  Allocations In-kind - District Municipalities:  Limpopo - DC 33:  Mopani - Sport and Recreation</v>
          </cell>
          <cell r="R3899">
            <v>0</v>
          </cell>
          <cell r="V3899" t="str">
            <v>DM LP: MOPANI - SPORT &amp; RECREATION</v>
          </cell>
        </row>
        <row r="3900">
          <cell r="Q3900" t="str">
            <v>Non-exchange Revenue:  Transfers and Subsidies - Operational:  Allocations In-kind - District Municipalities:  Limpopo - DC 33:  Mopani - Waste Water Management</v>
          </cell>
          <cell r="R3900">
            <v>0</v>
          </cell>
          <cell r="V3900" t="str">
            <v>DM LP: MOPANI - WASTE WATER MAN</v>
          </cell>
        </row>
        <row r="3901">
          <cell r="Q3901" t="str">
            <v>Non-exchange Revenue:  Transfers and Subsidies - Operational:  Allocations In-kind - District Municipalities:  Limpopo - DC 33:  Mopani - Water</v>
          </cell>
          <cell r="R3901">
            <v>0</v>
          </cell>
          <cell r="V3901" t="str">
            <v>DM LP: MOPANI - WATER</v>
          </cell>
        </row>
        <row r="3902">
          <cell r="Q3902" t="str">
            <v>Non-exchange Revenue:  Transfers and Subsidies - Operational:  Allocations In-kind - District Municipalities:  Limpopo - DC 34:  Vhembe</v>
          </cell>
          <cell r="R3902">
            <v>0</v>
          </cell>
          <cell r="V3902" t="str">
            <v>DM LP: VHEMBE</v>
          </cell>
        </row>
        <row r="3903">
          <cell r="Q3903" t="str">
            <v>Non-exchange Revenue:  Transfers and Subsidies - Operational:  Allocations In-kind - District Municipalities:  Limpopo - DC 34:  Vhembe - Community and Social Services</v>
          </cell>
          <cell r="R3903">
            <v>0</v>
          </cell>
          <cell r="V3903" t="str">
            <v>DM LP: VHEMBE - COMM &amp; SOC SERV</v>
          </cell>
        </row>
        <row r="3904">
          <cell r="Q3904" t="str">
            <v>Non-exchange Revenue:  Transfers and Subsidies - Operational:  Allocations In-kind - District Municipalities:  Limpopo - DC 34:  Vhembe - Environmental Protection</v>
          </cell>
          <cell r="R3904">
            <v>0</v>
          </cell>
          <cell r="V3904" t="str">
            <v>DM LP: VHEMBE - ENVIRON PROTECTION</v>
          </cell>
        </row>
        <row r="3905">
          <cell r="Q3905" t="str">
            <v>Non-exchange Revenue:  Transfers and Subsidies - Operational:  Allocations In-kind - District Municipalities:  Limpopo - DC 34:  Vhembe - Executive and Council</v>
          </cell>
          <cell r="R3905">
            <v>0</v>
          </cell>
          <cell r="V3905" t="str">
            <v>DM LP: VHEMBE - EXECUTIVE &amp; COUNCIL</v>
          </cell>
        </row>
        <row r="3906">
          <cell r="Q3906" t="str">
            <v>Non-exchange Revenue:  Transfers and Subsidies - Operational:  Allocations In-kind - District Municipalities:  Limpopo - DC 34:  Vhembe - Finance and Admin</v>
          </cell>
          <cell r="R3906">
            <v>0</v>
          </cell>
          <cell r="V3906" t="str">
            <v>DM LP: VHEMBE - FINANCE &amp; ADMIN</v>
          </cell>
        </row>
        <row r="3907">
          <cell r="Q3907" t="str">
            <v>Non-exchange Revenue:  Transfers and Subsidies - Operational:  Allocations In-kind - District Municipalities:  Limpopo - DC 34:  Vhembe - Health</v>
          </cell>
          <cell r="R3907">
            <v>0</v>
          </cell>
          <cell r="V3907" t="str">
            <v>DM LP: VHEMBE - HEALTH</v>
          </cell>
        </row>
        <row r="3908">
          <cell r="Q3908" t="str">
            <v>Non-exchange Revenue:  Transfers and Subsidies - Operational:  Allocations In-kind - District Municipalities:  Limpopo - DC 34:  Vhembe - Housing</v>
          </cell>
          <cell r="R3908">
            <v>0</v>
          </cell>
          <cell r="V3908" t="str">
            <v>DM LP: VHEMBE - HOUSING</v>
          </cell>
        </row>
        <row r="3909">
          <cell r="Q3909" t="str">
            <v>Non-exchange Revenue:  Transfers and Subsidies - Operational:  Allocations In-kind - District Municipalities:  Limpopo - DC 34:  Vhembe - Planning and Development</v>
          </cell>
          <cell r="R3909">
            <v>0</v>
          </cell>
          <cell r="V3909" t="str">
            <v>DM LP: VHEMBE - PLANNING &amp; DEVEL</v>
          </cell>
        </row>
        <row r="3910">
          <cell r="Q3910" t="str">
            <v>Non-exchange Revenue:  Transfers and Subsidies - Operational:  Allocations In-kind - District Municipalities:  Limpopo - DC 34:  Vhembe - Public Safety</v>
          </cell>
          <cell r="R3910">
            <v>0</v>
          </cell>
          <cell r="V3910" t="str">
            <v>DM LP: VHEMBE - PUBLIC SAFETY</v>
          </cell>
        </row>
        <row r="3911">
          <cell r="Q3911" t="str">
            <v>Non-exchange Revenue:  Transfers and Subsidies - Operational:  Allocations In-kind - District Municipalities:  Limpopo - DC 34:  Vhembe - Road Transport</v>
          </cell>
          <cell r="R3911">
            <v>0</v>
          </cell>
          <cell r="V3911" t="str">
            <v>DM LP: VHEMBE - ROAD TRANSPORT</v>
          </cell>
        </row>
        <row r="3912">
          <cell r="Q3912" t="str">
            <v>Non-exchange Revenue:  Transfers and Subsidies - Operational:  Allocations In-kind - District Municipalities:  Limpopo - DC 34:  Vhembe - Sport and Recreation</v>
          </cell>
          <cell r="R3912">
            <v>0</v>
          </cell>
          <cell r="V3912" t="str">
            <v>DM LP: VHEMBE - SPORT &amp; RECREATION</v>
          </cell>
        </row>
        <row r="3913">
          <cell r="Q3913" t="str">
            <v>Non-exchange Revenue:  Transfers and Subsidies - Operational:  Allocations In-kind - District Municipalities:  Limpopo - DC 34:  Vhembe - Waste Water Management</v>
          </cell>
          <cell r="R3913">
            <v>0</v>
          </cell>
          <cell r="V3913" t="str">
            <v>DM LP: VHEMBE - WASTE WATER MAN</v>
          </cell>
        </row>
        <row r="3914">
          <cell r="Q3914" t="str">
            <v>Non-exchange Revenue:  Transfers and Subsidies - Operational:  Allocations In-kind - District Municipalities:  Limpopo - DC 34:  Vhembe - Water</v>
          </cell>
          <cell r="R3914">
            <v>0</v>
          </cell>
          <cell r="V3914" t="str">
            <v>DM LP: VHEMBE - WATER</v>
          </cell>
        </row>
        <row r="3915">
          <cell r="Q3915" t="str">
            <v>Non-exchange Revenue:  Transfers and Subsidies - Operational:  Allocations In-kind - District Municipalities:  Limpopo - DC 35:  Capricorn</v>
          </cell>
          <cell r="R3915">
            <v>0</v>
          </cell>
          <cell r="V3915" t="str">
            <v>DM LP: CAPRICORN</v>
          </cell>
        </row>
        <row r="3916">
          <cell r="Q3916" t="str">
            <v>Non-exchange Revenue:  Transfers and Subsidies - Operational:  Allocations In-kind - District Municipalities:  Limpopo - DC 35:  Capricorn - Community and Social Services</v>
          </cell>
          <cell r="R3916">
            <v>0</v>
          </cell>
          <cell r="V3916" t="str">
            <v>DM LP: CAPRICORN - COMM &amp; SOC SERV</v>
          </cell>
        </row>
        <row r="3917">
          <cell r="Q3917" t="str">
            <v>Non-exchange Revenue:  Transfers and Subsidies - Operational:  Allocations In-kind - District Municipalities:  Limpopo - DC 35:  Capricorn - Environmental Protection</v>
          </cell>
          <cell r="R3917">
            <v>0</v>
          </cell>
          <cell r="V3917" t="str">
            <v>DM LP: CAPRICORN - ENVIRON PROTECTION</v>
          </cell>
        </row>
        <row r="3918">
          <cell r="Q3918" t="str">
            <v>Non-exchange Revenue:  Transfers and Subsidies - Operational:  Allocations In-kind - District Municipalities:  Limpopo - DC 35:  Capricorn - Executive and Council</v>
          </cell>
          <cell r="R3918">
            <v>0</v>
          </cell>
          <cell r="V3918" t="str">
            <v>DM LP: CAPRICORN - EXECUTIVE &amp; COUNCIL</v>
          </cell>
        </row>
        <row r="3919">
          <cell r="Q3919" t="str">
            <v>Non-exchange Revenue:  Transfers and Subsidies - Operational:  Allocations In-kind - District Municipalities:  Limpopo - DC 35:  Capricorn - Finance and Admin</v>
          </cell>
          <cell r="R3919">
            <v>0</v>
          </cell>
          <cell r="V3919" t="str">
            <v>DM LP: CAPRICORN - FINANCE &amp; ADMIN</v>
          </cell>
        </row>
        <row r="3920">
          <cell r="Q3920" t="str">
            <v>Non-exchange Revenue:  Transfers and Subsidies - Operational:  Allocations In-kind - District Municipalities:  Limpopo - DC 35:  Capricorn - Health</v>
          </cell>
          <cell r="R3920">
            <v>0</v>
          </cell>
          <cell r="V3920" t="str">
            <v>DM LP: CAPRICORN - HEALTH</v>
          </cell>
        </row>
        <row r="3921">
          <cell r="Q3921" t="str">
            <v>Non-exchange Revenue:  Transfers and Subsidies - Operational:  Allocations In-kind - District Municipalities:  Limpopo - DC 35:  Capricorn - Housing</v>
          </cell>
          <cell r="R3921">
            <v>0</v>
          </cell>
          <cell r="V3921" t="str">
            <v>DM LP: CAPRICORN - HOUSING</v>
          </cell>
        </row>
        <row r="3922">
          <cell r="Q3922" t="str">
            <v>Non-exchange Revenue:  Transfers and Subsidies - Operational:  Allocations In-kind - District Municipalities:  Limpopo - DC 35:  Capricorn - Planning and Development</v>
          </cell>
          <cell r="R3922">
            <v>0</v>
          </cell>
          <cell r="V3922" t="str">
            <v>DM LP: CAPRICORN - PLANNING &amp; DEVEL</v>
          </cell>
        </row>
        <row r="3923">
          <cell r="Q3923" t="str">
            <v>Non-exchange Revenue:  Transfers and Subsidies - Operational:  Allocations In-kind - District Municipalities:  Limpopo - DC 35:  Capricorn - Public Safety</v>
          </cell>
          <cell r="R3923">
            <v>0</v>
          </cell>
          <cell r="V3923" t="str">
            <v>DM LP: CAPRICORN - PUBLIC SAFETY</v>
          </cell>
        </row>
        <row r="3924">
          <cell r="Q3924" t="str">
            <v>Non-exchange Revenue:  Transfers and Subsidies - Operational:  Allocations In-kind - District Municipalities:  Limpopo - DC 35:  Capricorn - Road Transport</v>
          </cell>
          <cell r="R3924">
            <v>0</v>
          </cell>
          <cell r="V3924" t="str">
            <v>DM LP: CAPRICORN - ROAD TRANSPORT</v>
          </cell>
        </row>
        <row r="3925">
          <cell r="Q3925" t="str">
            <v>Non-exchange Revenue:  Transfers and Subsidies - Operational:  Allocations In-kind - District Municipalities:  Limpopo - DC 35:  Capricorn - Sport and Recreation</v>
          </cell>
          <cell r="R3925">
            <v>0</v>
          </cell>
          <cell r="V3925" t="str">
            <v>DM LP: CAPRICORN - SPORT &amp; RECREATION</v>
          </cell>
        </row>
        <row r="3926">
          <cell r="Q3926" t="str">
            <v>Non-exchange Revenue:  Transfers and Subsidies - Operational:  Allocations In-kind - District Municipalities:  Limpopo - DC 35:  Capricorn - Waste Water Management</v>
          </cell>
          <cell r="R3926">
            <v>0</v>
          </cell>
          <cell r="V3926" t="str">
            <v>DM LP: CAPRICORN - WASTE WATER MAN</v>
          </cell>
        </row>
        <row r="3927">
          <cell r="Q3927" t="str">
            <v>Non-exchange Revenue:  Transfers and Subsidies - Operational:  Allocations In-kind - District Municipalities:  Limpopo - DC 35:  Capricorn - Water</v>
          </cell>
          <cell r="R3927">
            <v>0</v>
          </cell>
          <cell r="V3927" t="str">
            <v>DM LP: CAPRICORN - WATER</v>
          </cell>
        </row>
        <row r="3928">
          <cell r="Q3928" t="str">
            <v>Non-exchange Revenue:  Transfers and Subsidies - Operational:  Allocations In-kind - District Municipalities:  Limpopo - DC 36:  Waterberg</v>
          </cell>
          <cell r="R3928">
            <v>0</v>
          </cell>
          <cell r="V3928" t="str">
            <v>DM LP: WATERBERG</v>
          </cell>
        </row>
        <row r="3929">
          <cell r="Q3929" t="str">
            <v>Non-exchange Revenue:  Transfers and Subsidies - Operational:  Allocations In-kind - District Municipalities:  Limpopo - DC 36:  Waterberg - Community and Social Services</v>
          </cell>
          <cell r="R3929">
            <v>0</v>
          </cell>
          <cell r="V3929" t="str">
            <v>DM LP: WATERBERG - COMM &amp; SOC SERV</v>
          </cell>
        </row>
        <row r="3930">
          <cell r="Q3930" t="str">
            <v>Non-exchange Revenue:  Transfers and Subsidies - Operational:  Allocations In-kind - District Municipalities:  Limpopo - DC 36:  Waterberg - Environmental Protection</v>
          </cell>
          <cell r="R3930">
            <v>0</v>
          </cell>
          <cell r="V3930" t="str">
            <v>DM LP: WATERBERG - ENVIRON PROTECTION</v>
          </cell>
        </row>
        <row r="3931">
          <cell r="Q3931" t="str">
            <v>Non-exchange Revenue:  Transfers and Subsidies - Operational:  Allocations In-kind - District Municipalities:  Limpopo - DC 36:  Waterberg - Executive and Council</v>
          </cell>
          <cell r="R3931">
            <v>0</v>
          </cell>
          <cell r="V3931" t="str">
            <v>DM LP: WATERBERG - EXECUTIVE &amp; COUNCIL</v>
          </cell>
        </row>
        <row r="3932">
          <cell r="Q3932" t="str">
            <v>Non-exchange Revenue:  Transfers and Subsidies - Operational:  Allocations In-kind - District Municipalities:  Limpopo - DC 36:  Waterberg - Finance and Admin</v>
          </cell>
          <cell r="R3932">
            <v>0</v>
          </cell>
          <cell r="V3932" t="str">
            <v>DM LP: WATERBERG - FINANCE &amp; ADMIN</v>
          </cell>
        </row>
        <row r="3933">
          <cell r="Q3933" t="str">
            <v>Non-exchange Revenue:  Transfers and Subsidies - Operational:  Allocations In-kind - District Municipalities:  Limpopo - DC 36:  Waterberg - Health</v>
          </cell>
          <cell r="R3933">
            <v>0</v>
          </cell>
          <cell r="V3933" t="str">
            <v>DM LP: WATERBERG - HEALTH</v>
          </cell>
        </row>
        <row r="3934">
          <cell r="Q3934" t="str">
            <v>Non-exchange Revenue:  Transfers and Subsidies - Operational:  Allocations In-kind - District Municipalities:  Limpopo - DC 36:  Waterberg - Housing</v>
          </cell>
          <cell r="R3934">
            <v>0</v>
          </cell>
          <cell r="V3934" t="str">
            <v>DM LP: WATERBERG - HOUSING</v>
          </cell>
        </row>
        <row r="3935">
          <cell r="Q3935" t="str">
            <v>Non-exchange Revenue:  Transfers and Subsidies - Operational:  Allocations In-kind - District Municipalities:  Limpopo - DC 36:  Waterberg - Planning and Development</v>
          </cell>
          <cell r="R3935">
            <v>0</v>
          </cell>
          <cell r="V3935" t="str">
            <v>DM LP: WATERBERG - PLANNING &amp; DEVEL</v>
          </cell>
        </row>
        <row r="3936">
          <cell r="Q3936" t="str">
            <v>Non-exchange Revenue:  Transfers and Subsidies - Operational:  Allocations In-kind - District Municipalities:  Limpopo - DC 36:  Waterberg - Public Safety</v>
          </cell>
          <cell r="R3936">
            <v>0</v>
          </cell>
          <cell r="V3936" t="str">
            <v>DM LP: WATERBERG - PUBLIC SAFETY</v>
          </cell>
        </row>
        <row r="3937">
          <cell r="Q3937" t="str">
            <v>Non-exchange Revenue:  Transfers and Subsidies - Operational:  Allocations In-kind - District Municipalities:  Limpopo - DC 36:  Waterberg - Road Transport</v>
          </cell>
          <cell r="R3937">
            <v>0</v>
          </cell>
          <cell r="V3937" t="str">
            <v>DM LP: WATERBERG - ROAD TRANSPORT</v>
          </cell>
        </row>
        <row r="3938">
          <cell r="Q3938" t="str">
            <v>Non-exchange Revenue:  Transfers and Subsidies - Operational:  Allocations In-kind - District Municipalities:  Limpopo - DC 36:  Waterberg - Sport and Recreation</v>
          </cell>
          <cell r="R3938">
            <v>0</v>
          </cell>
          <cell r="V3938" t="str">
            <v>DM LP: WATERBERG - SPORT &amp; RECREATION</v>
          </cell>
        </row>
        <row r="3939">
          <cell r="Q3939" t="str">
            <v>Non-exchange Revenue:  Transfers and Subsidies - Operational:  Allocations In-kind - District Municipalities:  Limpopo - DC 36:  Waterberg - Waste Water Management</v>
          </cell>
          <cell r="R3939">
            <v>0</v>
          </cell>
          <cell r="V3939" t="str">
            <v>DM LP: WATERBERG - WASTE WATER MAN</v>
          </cell>
        </row>
        <row r="3940">
          <cell r="Q3940" t="str">
            <v>Non-exchange Revenue:  Transfers and Subsidies - Operational:  Allocations In-kind - District Municipalities:  Limpopo - DC 36:  Waterberg - Water</v>
          </cell>
          <cell r="R3940">
            <v>0</v>
          </cell>
          <cell r="V3940" t="str">
            <v>DM LP: WATERBERG - WATER</v>
          </cell>
        </row>
        <row r="3941">
          <cell r="Q3941" t="str">
            <v>Non-exchange Revenue:  Transfers and Subsidies - Operational:  Allocations In-kind - District Municipalities:  Mpumalanga</v>
          </cell>
          <cell r="R3941">
            <v>0</v>
          </cell>
          <cell r="V3941" t="str">
            <v>T&amp;S OPS: ALL IN-KIND DM MPUMALANGA</v>
          </cell>
        </row>
        <row r="3942">
          <cell r="Q3942" t="str">
            <v>Non-exchange Revenue:  Transfers and Subsidies - Operational:  Allocations In-kind - District Municipalities:  Mpumalanga - DC 30:  Gert Sibande</v>
          </cell>
          <cell r="R3942">
            <v>0</v>
          </cell>
          <cell r="V3942" t="str">
            <v>DM MP: GERT SIBANDE</v>
          </cell>
        </row>
        <row r="3943">
          <cell r="Q3943" t="str">
            <v>Non-exchange Revenue:  Transfers and Subsidies - Operational:  Allocations In-kind - District Municipalities:  Mpumalanga - DC 30:  Gert Sibande - Community and Social Services</v>
          </cell>
          <cell r="R3943">
            <v>0</v>
          </cell>
          <cell r="V3943" t="str">
            <v>DM MP: GERT SIBANDE - COMM &amp; SOC SERV</v>
          </cell>
        </row>
        <row r="3944">
          <cell r="Q3944" t="str">
            <v>Non-exchange Revenue:  Transfers and Subsidies - Operational:  Allocations In-kind - District Municipalities:  Mpumalanga - DC 30:  Gert Sibande - Environmental Protection</v>
          </cell>
          <cell r="R3944">
            <v>0</v>
          </cell>
          <cell r="V3944" t="str">
            <v>DM MP: GERT SIBANDE - ENVIRON PROTECTION</v>
          </cell>
        </row>
        <row r="3945">
          <cell r="Q3945" t="str">
            <v>Non-exchange Revenue:  Transfers and Subsidies - Operational:  Allocations In-kind - District Municipalities:  Mpumalanga - DC 30:  Gert Sibande - Executive and Council</v>
          </cell>
          <cell r="R3945">
            <v>0</v>
          </cell>
          <cell r="V3945" t="str">
            <v>DM MP: GERT SIBANDE - EXECUTIV &amp; COUNCIL</v>
          </cell>
        </row>
        <row r="3946">
          <cell r="Q3946" t="str">
            <v>Non-exchange Revenue:  Transfers and Subsidies - Operational:  Allocations In-kind - District Municipalities:  Mpumalanga - DC 30:  Gert Sibande - Finance and Admin</v>
          </cell>
          <cell r="R3946">
            <v>0</v>
          </cell>
          <cell r="V3946" t="str">
            <v>DM MP: GERT SIBANDE - FINANCE &amp; ADMIN</v>
          </cell>
        </row>
        <row r="3947">
          <cell r="Q3947" t="str">
            <v>Non-exchange Revenue:  Transfers and Subsidies - Operational:  Allocations In-kind - District Municipalities:  Mpumalanga - DC 30:  Gert Sibande - Health</v>
          </cell>
          <cell r="R3947">
            <v>0</v>
          </cell>
          <cell r="V3947" t="str">
            <v>DM MP: GERT SIBANDE - HEALTH</v>
          </cell>
        </row>
        <row r="3948">
          <cell r="Q3948" t="str">
            <v>Non-exchange Revenue:  Transfers and Subsidies - Operational:  Allocations In-kind - District Municipalities:  Mpumalanga - DC 30:  Gert Sibande - Housing</v>
          </cell>
          <cell r="R3948">
            <v>0</v>
          </cell>
          <cell r="V3948" t="str">
            <v>DM MP: GERT SIBANDE - HOUSING</v>
          </cell>
        </row>
        <row r="3949">
          <cell r="Q3949" t="str">
            <v>Non-exchange Revenue:  Transfers and Subsidies - Operational:  Allocations In-kind - District Municipalities:  Mpumalanga - DC 30:  Gert Sibande - Planning and Development</v>
          </cell>
          <cell r="R3949">
            <v>0</v>
          </cell>
          <cell r="V3949" t="str">
            <v>DM MP: GERT SIBANDE - PLANNING &amp; DEVEL</v>
          </cell>
        </row>
        <row r="3950">
          <cell r="Q3950" t="str">
            <v>Non-exchange Revenue:  Transfers and Subsidies - Operational:  Allocations In-kind - District Municipalities:  Mpumalanga - DC 30:  Gert Sibande - Public Safety</v>
          </cell>
          <cell r="R3950">
            <v>0</v>
          </cell>
          <cell r="V3950" t="str">
            <v>DM MP: GERT SIBANDE - PUBLIC SAFETY</v>
          </cell>
        </row>
        <row r="3951">
          <cell r="Q3951" t="str">
            <v>Non-exchange Revenue:  Transfers and Subsidies - Operational:  Allocations In-kind - District Municipalities:  Mpumalanga - DC 30:  Gert Sibande - Road Transport</v>
          </cell>
          <cell r="R3951">
            <v>0</v>
          </cell>
          <cell r="V3951" t="str">
            <v>DM MP: GERT SIBANDE - ROAD TRANSPORT</v>
          </cell>
        </row>
        <row r="3952">
          <cell r="Q3952" t="str">
            <v>Non-exchange Revenue:  Transfers and Subsidies - Operational:  Allocations In-kind - District Municipalities:  Mpumalanga - DC 30:  Gert Sibande - Sport and Recreation</v>
          </cell>
          <cell r="R3952">
            <v>0</v>
          </cell>
          <cell r="V3952" t="str">
            <v>DM MP: GERT SIBANDE - SPORT &amp; RECREATION</v>
          </cell>
        </row>
        <row r="3953">
          <cell r="Q3953" t="str">
            <v>Non-exchange Revenue:  Transfers and Subsidies - Operational:  Allocations In-kind - District Municipalities:  Mpumalanga - DC 30:  Gert Sibande - Waste Water Management</v>
          </cell>
          <cell r="R3953">
            <v>0</v>
          </cell>
          <cell r="V3953" t="str">
            <v>DM MP: GERT SIBANDE - WASTE WATER MAN</v>
          </cell>
        </row>
        <row r="3954">
          <cell r="Q3954" t="str">
            <v>Non-exchange Revenue:  Transfers and Subsidies - Operational:  Allocations In-kind - District Municipalities:  Mpumalanga - DC 30:  Gert Sibande - Water</v>
          </cell>
          <cell r="R3954">
            <v>0</v>
          </cell>
          <cell r="V3954" t="str">
            <v>DM MP: GERT SIBANDE - WATER</v>
          </cell>
        </row>
        <row r="3955">
          <cell r="Q3955" t="str">
            <v>Non-exchange Revenue:  Transfers and Subsidies - Operational:  Allocations In-kind - District Municipalities:  Mpumalanga - DC 31:  Nkangala</v>
          </cell>
          <cell r="R3955">
            <v>0</v>
          </cell>
          <cell r="V3955" t="str">
            <v>DM MP: NKANGALA</v>
          </cell>
        </row>
        <row r="3956">
          <cell r="Q3956" t="str">
            <v>Non-exchange Revenue:  Transfers and Subsidies - Operational:  Allocations In-kind - District Municipalities:  Mpumalanga - DC 31:  Nkangala - Community and Social Services</v>
          </cell>
          <cell r="R3956">
            <v>0</v>
          </cell>
          <cell r="V3956" t="str">
            <v>DM MP: NKANGALA - COMM &amp; SOC SERV</v>
          </cell>
        </row>
        <row r="3957">
          <cell r="Q3957" t="str">
            <v>Non-exchange Revenue:  Transfers and Subsidies - Operational:  Allocations In-kind - District Municipalities:  Mpumalanga - DC 31:  Nkangala - Environmental Protection</v>
          </cell>
          <cell r="R3957">
            <v>0</v>
          </cell>
          <cell r="V3957" t="str">
            <v>DM MP: NKANGALA - ENVIRON PROTECTION</v>
          </cell>
        </row>
        <row r="3958">
          <cell r="Q3958" t="str">
            <v>Non-exchange Revenue:  Transfers and Subsidies - Operational:  Allocations In-kind - District Municipalities:  Mpumalanga - DC 31:  Nkangala - Executive and Council</v>
          </cell>
          <cell r="R3958">
            <v>0</v>
          </cell>
          <cell r="V3958" t="str">
            <v>DM MP: NKANGALA - EXECUTIVE &amp; COUNCIL</v>
          </cell>
        </row>
        <row r="3959">
          <cell r="Q3959" t="str">
            <v>Non-exchange Revenue:  Transfers and Subsidies - Operational:  Allocations In-kind - District Municipalities:  Mpumalanga - DC 31:  Nkangala - Finance and Admin</v>
          </cell>
          <cell r="R3959">
            <v>0</v>
          </cell>
          <cell r="V3959" t="str">
            <v>DM MP: NKANGALA - FINANCE &amp; ADMIN</v>
          </cell>
        </row>
        <row r="3960">
          <cell r="Q3960" t="str">
            <v>Non-exchange Revenue:  Transfers and Subsidies - Operational:  Allocations In-kind - District Municipalities:  Mpumalanga - DC 31:  Nkangala - Health</v>
          </cell>
          <cell r="R3960">
            <v>0</v>
          </cell>
          <cell r="V3960" t="str">
            <v>DM MP: NKANGALA - HEALTH</v>
          </cell>
        </row>
        <row r="3961">
          <cell r="Q3961" t="str">
            <v>Non-exchange Revenue:  Transfers and Subsidies - Operational:  Allocations In-kind - District Municipalities:  Mpumalanga - DC 31:  Nkangala - Housing</v>
          </cell>
          <cell r="R3961">
            <v>0</v>
          </cell>
          <cell r="V3961" t="str">
            <v>DM MP: NKANGALA - HOUSING</v>
          </cell>
        </row>
        <row r="3962">
          <cell r="Q3962" t="str">
            <v>Non-exchange Revenue:  Transfers and Subsidies - Operational:  Allocations In-kind - District Municipalities:  Mpumalanga - DC 31:  Nkangala - Planning and Development</v>
          </cell>
          <cell r="R3962">
            <v>0</v>
          </cell>
          <cell r="V3962" t="str">
            <v>DM MP: NKANGALA - PLANNING &amp; DEVEL</v>
          </cell>
        </row>
        <row r="3963">
          <cell r="Q3963" t="str">
            <v>Non-exchange Revenue:  Transfers and Subsidies - Operational:  Allocations In-kind - District Municipalities:  Mpumalanga - DC 31:  Nkangala - Public Safety</v>
          </cell>
          <cell r="R3963">
            <v>0</v>
          </cell>
          <cell r="V3963" t="str">
            <v>DM MP: NKANGALA - PUBLIC SAFETY</v>
          </cell>
        </row>
        <row r="3964">
          <cell r="Q3964" t="str">
            <v>Non-exchange Revenue:  Transfers and Subsidies - Operational:  Allocations In-kind - District Municipalities:  Mpumalanga - DC 31:  Nkangala - Road Transport</v>
          </cell>
          <cell r="R3964">
            <v>0</v>
          </cell>
          <cell r="V3964" t="str">
            <v>DM MP: NKANGALA - ROAD TRANSPORT</v>
          </cell>
        </row>
        <row r="3965">
          <cell r="Q3965" t="str">
            <v>Non-exchange Revenue:  Transfers and Subsidies - Operational:  Allocations In-kind - District Municipalities:  Mpumalanga - DC 31:  Nkangala - Sport and Recreation</v>
          </cell>
          <cell r="R3965">
            <v>0</v>
          </cell>
          <cell r="V3965" t="str">
            <v>DM MP: NKANGALA - SPORT &amp; RECREATION</v>
          </cell>
        </row>
        <row r="3966">
          <cell r="Q3966" t="str">
            <v>Non-exchange Revenue:  Transfers and Subsidies - Operational:  Allocations In-kind - District Municipalities:  Mpumalanga - DC 31:  Nkangala - Waste Water Management</v>
          </cell>
          <cell r="R3966">
            <v>0</v>
          </cell>
          <cell r="V3966" t="str">
            <v>DM MP: NKANGALA - WASTE WATER MAN</v>
          </cell>
        </row>
        <row r="3967">
          <cell r="Q3967" t="str">
            <v>Non-exchange Revenue:  Transfers and Subsidies - Operational:  Allocations In-kind - District Municipalities:  Mpumalanga - DC 31:  Nkangala - Water</v>
          </cell>
          <cell r="R3967">
            <v>0</v>
          </cell>
          <cell r="V3967" t="str">
            <v>DM MP: NKANGALA - WATER</v>
          </cell>
        </row>
        <row r="3968">
          <cell r="Q3968" t="str">
            <v>Non-exchange Revenue:  Transfers and Subsidies - Operational:  Allocations In-kind - District Municipalities:  Mpumalanga - DC 32:  Ehlanzeni</v>
          </cell>
          <cell r="R3968">
            <v>0</v>
          </cell>
          <cell r="V3968" t="str">
            <v>DM MP: EHLANZENI</v>
          </cell>
        </row>
        <row r="3969">
          <cell r="Q3969" t="str">
            <v>Non-exchange Revenue:  Transfers and Subsidies - Operational:  Allocations In-kind - District Municipalities:  Mpumalanga - DC 32:  Ehlanzeni - Community and Social Services</v>
          </cell>
          <cell r="R3969">
            <v>0</v>
          </cell>
          <cell r="V3969" t="str">
            <v>DM MP: EHLANZENI - COMM &amp; SOC SERV</v>
          </cell>
        </row>
        <row r="3970">
          <cell r="Q3970" t="str">
            <v>Non-exchange Revenue:  Transfers and Subsidies - Operational:  Allocations In-kind - District Municipalities:  Mpumalanga - DC 32:  Ehlanzeni - Environmental Protection</v>
          </cell>
          <cell r="R3970">
            <v>0</v>
          </cell>
          <cell r="V3970" t="str">
            <v>DM MP: EHLANZENI - ENVIRON PROTECTION</v>
          </cell>
        </row>
        <row r="3971">
          <cell r="Q3971" t="str">
            <v>Non-exchange Revenue:  Transfers and Subsidies - Operational:  Allocations In-kind - District Municipalities:  Mpumalanga - DC 32:  Ehlanzeni - Executive and Council</v>
          </cell>
          <cell r="R3971">
            <v>0</v>
          </cell>
          <cell r="V3971" t="str">
            <v>DM MP: EHLANZENI - EXECUTIVE &amp; COUNCIL</v>
          </cell>
        </row>
        <row r="3972">
          <cell r="Q3972" t="str">
            <v>Non-exchange Revenue:  Transfers and Subsidies - Operational:  Allocations In-kind - District Municipalities:  Mpumalanga - DC 32:  Ehlanzeni - Finance and Admin</v>
          </cell>
          <cell r="R3972">
            <v>0</v>
          </cell>
          <cell r="V3972" t="str">
            <v>DM MP: EHLANZENI - FINANCE &amp; ADMIN</v>
          </cell>
        </row>
        <row r="3973">
          <cell r="Q3973" t="str">
            <v>Non-exchange Revenue:  Transfers and Subsidies - Operational:  Allocations In-kind - District Municipalities:  Mpumalanga - DC 32:  Ehlanzeni - Health</v>
          </cell>
          <cell r="R3973">
            <v>0</v>
          </cell>
          <cell r="V3973" t="str">
            <v>DM MP: EHLANZENI - HEALTH</v>
          </cell>
        </row>
        <row r="3974">
          <cell r="Q3974" t="str">
            <v>Non-exchange Revenue:  Transfers and Subsidies - Operational:  Allocations In-kind - District Municipalities:  Mpumalanga - DC 32:  Ehlanzeni - Housing</v>
          </cell>
          <cell r="R3974">
            <v>0</v>
          </cell>
          <cell r="V3974" t="str">
            <v>DM MP: EHLANZENI - HOUSING</v>
          </cell>
        </row>
        <row r="3975">
          <cell r="Q3975" t="str">
            <v>Non-exchange Revenue:  Transfers and Subsidies - Operational:  Allocations In-kind - District Municipalities:  Mpumalanga - DC 32:  Ehlanzeni - Planning and Development</v>
          </cell>
          <cell r="R3975">
            <v>0</v>
          </cell>
          <cell r="V3975" t="str">
            <v>DM MP: EHLANZENI - PLANNING &amp; DEVEL</v>
          </cell>
        </row>
        <row r="3976">
          <cell r="Q3976" t="str">
            <v>Non-exchange Revenue:  Transfers and Subsidies - Operational:  Allocations In-kind - District Municipalities:  Mpumalanga - DC 32:  Ehlanzeni - Public Safety</v>
          </cell>
          <cell r="R3976">
            <v>0</v>
          </cell>
          <cell r="V3976" t="str">
            <v>DM MP: EHLANZENI - PUBLIC SAFETY</v>
          </cell>
        </row>
        <row r="3977">
          <cell r="Q3977" t="str">
            <v>Non-exchange Revenue:  Transfers and Subsidies - Operational:  Allocations In-kind - District Municipalities:  Mpumalanga - DC 32:  Ehlanzeni - Road Transport</v>
          </cell>
          <cell r="R3977">
            <v>0</v>
          </cell>
          <cell r="V3977" t="str">
            <v>DM MP: EHLANZENI - ROAD TRANSPORT</v>
          </cell>
        </row>
        <row r="3978">
          <cell r="Q3978" t="str">
            <v>Non-exchange Revenue:  Transfers and Subsidies - Operational:  Allocations In-kind - District Municipalities:  Mpumalanga - DC 32:  Ehlanzeni - Sport and Recreation</v>
          </cell>
          <cell r="R3978">
            <v>0</v>
          </cell>
          <cell r="V3978" t="str">
            <v>DM MP: EHLANZENI - SPORT &amp; RECREATION</v>
          </cell>
        </row>
        <row r="3979">
          <cell r="Q3979" t="str">
            <v>Non-exchange Revenue:  Transfers and Subsidies - Operational:  Allocations In-kind - District Municipalities:  Mpumalanga - DC 32:  Ehlanzeni - Waste Water Management</v>
          </cell>
          <cell r="R3979">
            <v>0</v>
          </cell>
          <cell r="V3979" t="str">
            <v>DM MP: EHLANZENI - WASTE WATER MAN</v>
          </cell>
        </row>
        <row r="3980">
          <cell r="Q3980" t="str">
            <v>Non-exchange Revenue:  Transfers and Subsidies - Operational:  Allocations In-kind - District Municipalities:  Mpumalanga - DC 32:  Ehlanzeni - Water</v>
          </cell>
          <cell r="R3980">
            <v>0</v>
          </cell>
          <cell r="V3980" t="str">
            <v>DM MP: EHLANZENI - WATER</v>
          </cell>
        </row>
        <row r="3981">
          <cell r="Q3981" t="str">
            <v>Non-exchange Revenue:  Transfers and Subsidies - Operational:  Allocations In-kind - District Municipalities:  Northern Cape</v>
          </cell>
          <cell r="R3981">
            <v>0</v>
          </cell>
          <cell r="V3981" t="str">
            <v>T&amp;S OPS: ALL IN-KIND DM NORTHERN CAPE</v>
          </cell>
        </row>
        <row r="3982">
          <cell r="Q3982" t="str">
            <v>Non-exchange Revenue:  Transfers and Subsidies - Operational:  Allocations In-kind - District Municipalities:  Northern Cape - DC 45:  John Taolo</v>
          </cell>
          <cell r="R3982">
            <v>0</v>
          </cell>
          <cell r="V3982" t="str">
            <v>DM NC: JOHN TAOLO</v>
          </cell>
        </row>
        <row r="3983">
          <cell r="Q3983" t="str">
            <v>Non-exchange Revenue:  Transfers and Subsidies - Operational:  Allocations In-kind - District Municipalities:  Northern Cape - DC 45:  John Taolo - Community and Social Services</v>
          </cell>
          <cell r="R3983">
            <v>0</v>
          </cell>
          <cell r="V3983" t="str">
            <v>DM NC: JOHN TAOLO - COMM &amp; SOC SERV</v>
          </cell>
        </row>
        <row r="3984">
          <cell r="Q3984" t="str">
            <v>Non-exchange Revenue:  Transfers and Subsidies - Operational:  Allocations In-kind - District Municipalities:  Northern Cape - DC 45:  John Taolo - Environmental Protection</v>
          </cell>
          <cell r="R3984">
            <v>0</v>
          </cell>
          <cell r="V3984" t="str">
            <v>DM NC: JOHN TAOLO - ENVIRON PROTECTION</v>
          </cell>
        </row>
        <row r="3985">
          <cell r="Q3985" t="str">
            <v>Non-exchange Revenue:  Transfers and Subsidies - Operational:  Allocations In-kind - District Municipalities:  Northern Cape - DC 45:  John Taolo - Executive and Council</v>
          </cell>
          <cell r="R3985">
            <v>0</v>
          </cell>
          <cell r="V3985" t="str">
            <v>DM NC: JOHN TAOLO - EXECUTIVE &amp; COUNCIL</v>
          </cell>
        </row>
        <row r="3986">
          <cell r="Q3986" t="str">
            <v>Non-exchange Revenue:  Transfers and Subsidies - Operational:  Allocations In-kind - District Municipalities:  Northern Cape - DC 45:  John Taolo - Finance and Admin</v>
          </cell>
          <cell r="R3986">
            <v>0</v>
          </cell>
          <cell r="V3986" t="str">
            <v>DM NC: JOHN TAOLO - FINANCE &amp; ADMIN</v>
          </cell>
        </row>
        <row r="3987">
          <cell r="Q3987" t="str">
            <v>Non-exchange Revenue:  Transfers and Subsidies - Operational:  Allocations In-kind - District Municipalities:  Northern Cape - DC 45:  John Taolo - Health</v>
          </cell>
          <cell r="R3987">
            <v>0</v>
          </cell>
          <cell r="V3987" t="str">
            <v>DM NC: JOHN TAOLO - HEALTH</v>
          </cell>
        </row>
        <row r="3988">
          <cell r="Q3988" t="str">
            <v>Non-exchange Revenue:  Transfers and Subsidies - Operational:  Allocations In-kind - District Municipalities:  Northern Cape - DC 45:  John Taolo - Housing</v>
          </cell>
          <cell r="R3988">
            <v>0</v>
          </cell>
          <cell r="V3988" t="str">
            <v>DM NC: JOHN TAOLO - HOUSING</v>
          </cell>
        </row>
        <row r="3989">
          <cell r="Q3989" t="str">
            <v>Non-exchange Revenue:  Transfers and Subsidies - Operational:  Allocations In-kind - District Municipalities:  Northern Cape - DC 45:  John Taolo - Planning and Development</v>
          </cell>
          <cell r="R3989">
            <v>0</v>
          </cell>
          <cell r="V3989" t="str">
            <v>DM NC: JOHN TAOLO - PLANNING &amp; DEVEL</v>
          </cell>
        </row>
        <row r="3990">
          <cell r="Q3990" t="str">
            <v>Non-exchange Revenue:  Transfers and Subsidies - Operational:  Allocations In-kind - District Municipalities:  Northern Cape - DC 45:  John Taolo - Public Safety</v>
          </cell>
          <cell r="R3990">
            <v>0</v>
          </cell>
          <cell r="V3990" t="str">
            <v>DM NC: JOHN TAOLO - PUBLIC SAFETY</v>
          </cell>
        </row>
        <row r="3991">
          <cell r="Q3991" t="str">
            <v>Non-exchange Revenue:  Transfers and Subsidies - Operational:  Allocations In-kind - District Municipalities:  Northern Cape - DC 45:  John Taolo - Road Transport</v>
          </cell>
          <cell r="R3991">
            <v>0</v>
          </cell>
          <cell r="V3991" t="str">
            <v>DM NC: JOHN TAOLO - ROAD TRANSPORT</v>
          </cell>
        </row>
        <row r="3992">
          <cell r="Q3992" t="str">
            <v>Non-exchange Revenue:  Transfers and Subsidies - Operational:  Allocations In-kind - District Municipalities:  Northern Cape - DC 45:  John Taolo - Sport and Recreation</v>
          </cell>
          <cell r="R3992">
            <v>0</v>
          </cell>
          <cell r="V3992" t="str">
            <v>DM NC: JOHN TAOLO - SPORT &amp; RECREATION</v>
          </cell>
        </row>
        <row r="3993">
          <cell r="Q3993" t="str">
            <v>Non-exchange Revenue:  Transfers and Subsidies - Operational:  Allocations In-kind - District Municipalities:  Northern Cape - DC 45:  John Taolo - Waste Water Management</v>
          </cell>
          <cell r="R3993">
            <v>0</v>
          </cell>
          <cell r="V3993" t="str">
            <v>DM NC: JOHN TAOLO - WASTE WATER MAN</v>
          </cell>
        </row>
        <row r="3994">
          <cell r="Q3994" t="str">
            <v>Non-exchange Revenue:  Transfers and Subsidies - Operational:  Allocations In-kind - District Municipalities:  Northern Cape - DC 45:  John Taolo - Water</v>
          </cell>
          <cell r="R3994">
            <v>0</v>
          </cell>
          <cell r="V3994" t="str">
            <v>DM NC: JOHN TAOLO - WATER</v>
          </cell>
        </row>
        <row r="3995">
          <cell r="Q3995" t="str">
            <v xml:space="preserve">Non-exchange Revenue:  Transfers and Subsidies - Operational:  Allocations In-kind - District Municipalities:  Northern Cape - DC 6:  Namakwa </v>
          </cell>
          <cell r="R3995">
            <v>0</v>
          </cell>
          <cell r="V3995" t="str">
            <v>DM NC: NAMAKWA</v>
          </cell>
        </row>
        <row r="3996">
          <cell r="Q3996" t="str">
            <v>Non-exchange Revenue:  Transfers and Subsidies - Operational:  Allocations In-kind - District Municipalities:  Northern Cape - DC 6:  Namakwa - Community and Social Services</v>
          </cell>
          <cell r="R3996">
            <v>0</v>
          </cell>
          <cell r="V3996" t="str">
            <v>DM NC: NAMAKWA - COMM &amp; SOC SERV</v>
          </cell>
        </row>
        <row r="3997">
          <cell r="Q3997" t="str">
            <v>Non-exchange Revenue:  Transfers and Subsidies - Operational:  Allocations In-kind - District Municipalities:  Northern Cape - DC 6:  Namakwa - Environmental Protection</v>
          </cell>
          <cell r="R3997">
            <v>0</v>
          </cell>
          <cell r="V3997" t="str">
            <v>DM NC: NAMAKWA - ENVIRON PROTECTION</v>
          </cell>
        </row>
        <row r="3998">
          <cell r="Q3998" t="str">
            <v>Non-exchange Revenue:  Transfers and Subsidies - Operational:  Allocations In-kind - District Municipalities:  Northern Cape - DC 6:  Namakwa - Executive and Council</v>
          </cell>
          <cell r="R3998">
            <v>0</v>
          </cell>
          <cell r="V3998" t="str">
            <v>DM NC: NAMAKWA - EXECUTIVE &amp; COUNCIL</v>
          </cell>
        </row>
        <row r="3999">
          <cell r="Q3999" t="str">
            <v>Non-exchange Revenue:  Transfers and Subsidies - Operational:  Allocations In-kind - District Municipalities:  Northern Cape - DC 6:  Namakwa - Finance and Admin</v>
          </cell>
          <cell r="R3999">
            <v>0</v>
          </cell>
          <cell r="V3999" t="str">
            <v>DM NC: NAMAKWA - FINANCE &amp; ADMIN</v>
          </cell>
        </row>
        <row r="4000">
          <cell r="Q4000" t="str">
            <v>Non-exchange Revenue:  Transfers and Subsidies - Operational:  Allocations In-kind - District Municipalities:  Northern Cape - DC 6:  Namakwa - Health</v>
          </cell>
          <cell r="R4000">
            <v>0</v>
          </cell>
          <cell r="V4000" t="str">
            <v>DM NC: NAMAKWA - HEALTH</v>
          </cell>
        </row>
        <row r="4001">
          <cell r="Q4001" t="str">
            <v>Non-exchange Revenue:  Transfers and Subsidies - Operational:  Allocations In-kind - District Municipalities:  Northern Cape - DC 6:  Namakwa - Housing</v>
          </cell>
          <cell r="R4001">
            <v>0</v>
          </cell>
          <cell r="V4001" t="str">
            <v>DM NC: NAMAKWA - HOUSING</v>
          </cell>
        </row>
        <row r="4002">
          <cell r="Q4002" t="str">
            <v>Non-exchange Revenue:  Transfers and Subsidies - Operational:  Allocations In-kind - District Municipalities:  Northern Cape - DC 6:  Namakwa - Planning and Development</v>
          </cell>
          <cell r="R4002">
            <v>0</v>
          </cell>
          <cell r="V4002" t="str">
            <v>DM NC: NAMAKWA - PLANNING &amp; DEVEL</v>
          </cell>
        </row>
        <row r="4003">
          <cell r="Q4003" t="str">
            <v>Non-exchange Revenue:  Transfers and Subsidies - Operational:  Allocations In-kind - District Municipalities:  Northern Cape - DC 6:  Namakwa - Public Safety</v>
          </cell>
          <cell r="R4003">
            <v>0</v>
          </cell>
          <cell r="V4003" t="str">
            <v>DM NC: NAMAKWA - PUBLIC SAFETY</v>
          </cell>
        </row>
        <row r="4004">
          <cell r="Q4004" t="str">
            <v>Non-exchange Revenue:  Transfers and Subsidies - Operational:  Allocations In-kind - District Municipalities:  Northern Cape - DC 6:  Namakwa - Road Transport</v>
          </cell>
          <cell r="R4004">
            <v>0</v>
          </cell>
          <cell r="V4004" t="str">
            <v>DM NC: NAMAKWA - ROAD TRANSPORT</v>
          </cell>
        </row>
        <row r="4005">
          <cell r="Q4005" t="str">
            <v>Non-exchange Revenue:  Transfers and Subsidies - Operational:  Allocations In-kind - District Municipalities:  Northern Cape - DC 6:  Namakwa - Sport and Recreation</v>
          </cell>
          <cell r="R4005">
            <v>0</v>
          </cell>
          <cell r="V4005" t="str">
            <v>DM NC: NAMAKWA - SPORT &amp; RECREATION</v>
          </cell>
        </row>
        <row r="4006">
          <cell r="Q4006" t="str">
            <v>Non-exchange Revenue:  Transfers and Subsidies - Operational:  Allocations In-kind - District Municipalities:  Northern Cape - DC 6:  Namakwa - Waste Water Management</v>
          </cell>
          <cell r="R4006">
            <v>0</v>
          </cell>
          <cell r="V4006" t="str">
            <v>DM NC: NAMAKWA - WASTE WATER MAN</v>
          </cell>
        </row>
        <row r="4007">
          <cell r="Q4007" t="str">
            <v>Non-exchange Revenue:  Transfers and Subsidies - Operational:  Allocations In-kind - District Municipalities:  Northern Cape - DC 6:  Namakwa - Water</v>
          </cell>
          <cell r="R4007">
            <v>0</v>
          </cell>
          <cell r="V4007" t="str">
            <v>DM NC: NAMAKWA - WATER</v>
          </cell>
        </row>
        <row r="4008">
          <cell r="Q4008" t="str">
            <v>Non-exchange Revenue:  Transfers and Subsidies - Operational:  Allocations In-kind - District Municipalities:  Northern Cape - DC 7:  Pixley</v>
          </cell>
          <cell r="R4008">
            <v>0</v>
          </cell>
          <cell r="V4008" t="str">
            <v>DM NC: PIXLEY</v>
          </cell>
        </row>
        <row r="4009">
          <cell r="Q4009" t="str">
            <v>Non-exchange Revenue:  Transfers and Subsidies - Operational:  Allocations In-kind - District Municipalities:  Northern Cape - DC 7:  Pixley - Community and Social Services</v>
          </cell>
          <cell r="R4009">
            <v>0</v>
          </cell>
          <cell r="V4009" t="str">
            <v>DM NC: PIXLEY - COMM &amp; SOC SERV</v>
          </cell>
        </row>
        <row r="4010">
          <cell r="Q4010" t="str">
            <v>Non-exchange Revenue:  Transfers and Subsidies - Operational:  Allocations In-kind - District Municipalities:  Northern Cape - DC 7:  Pixley - Environmental Protection</v>
          </cell>
          <cell r="R4010">
            <v>0</v>
          </cell>
          <cell r="V4010" t="str">
            <v>DM NC: PIXLEY - ENVIRON PROTECTION</v>
          </cell>
        </row>
        <row r="4011">
          <cell r="Q4011" t="str">
            <v>Non-exchange Revenue:  Transfers and Subsidies - Operational:  Allocations In-kind - District Municipalities:  Northern Cape - DC 7:  Pixley - Executive and Council</v>
          </cell>
          <cell r="R4011">
            <v>0</v>
          </cell>
          <cell r="V4011" t="str">
            <v>DM NC: PIXLEY - EXECUTIVE &amp; COUNCIL</v>
          </cell>
        </row>
        <row r="4012">
          <cell r="Q4012" t="str">
            <v>Non-exchange Revenue:  Transfers and Subsidies - Operational:  Allocations In-kind - District Municipalities:  Northern Cape - DC 7:  Pixley - Finance and Admin</v>
          </cell>
          <cell r="R4012">
            <v>0</v>
          </cell>
          <cell r="V4012" t="str">
            <v>DM NC: PIXLEY - FINANCE &amp; ADMIN</v>
          </cell>
        </row>
        <row r="4013">
          <cell r="Q4013" t="str">
            <v>Non-exchange Revenue:  Transfers and Subsidies - Operational:  Allocations In-kind - District Municipalities:  Northern Cape - DC 7:  Pixley - Health</v>
          </cell>
          <cell r="R4013">
            <v>0</v>
          </cell>
          <cell r="V4013" t="str">
            <v>DM NC: PIXLEY - HEALTH</v>
          </cell>
        </row>
        <row r="4014">
          <cell r="Q4014" t="str">
            <v>Non-exchange Revenue:  Transfers and Subsidies - Operational:  Allocations In-kind - District Municipalities:  Northern Cape - DC 7:  Pixley - Housing</v>
          </cell>
          <cell r="R4014">
            <v>0</v>
          </cell>
          <cell r="V4014" t="str">
            <v>DM NC: PIXLEY - HOUSING</v>
          </cell>
        </row>
        <row r="4015">
          <cell r="Q4015" t="str">
            <v>Non-exchange Revenue:  Transfers and Subsidies - Operational:  Allocations In-kind - District Municipalities:  Northern Cape - DC 7:  Pixley - Planning and Development</v>
          </cell>
          <cell r="R4015">
            <v>0</v>
          </cell>
          <cell r="V4015" t="str">
            <v>DM NC: PIXLEY - PLANNING &amp; DEVEL</v>
          </cell>
        </row>
        <row r="4016">
          <cell r="Q4016" t="str">
            <v>Non-exchange Revenue:  Transfers and Subsidies - Operational:  Allocations In-kind - District Municipalities:  Northern Cape - DC 7:  Pixley - Public Safety</v>
          </cell>
          <cell r="R4016">
            <v>0</v>
          </cell>
          <cell r="V4016" t="str">
            <v>DM NC: PIXLEY - PUBLIC SAFETY</v>
          </cell>
        </row>
        <row r="4017">
          <cell r="Q4017" t="str">
            <v>Non-exchange Revenue:  Transfers and Subsidies - Operational:  Allocations In-kind - District Municipalities:  Northern Cape - DC 7:  Pixley - Road Transport</v>
          </cell>
          <cell r="R4017">
            <v>0</v>
          </cell>
          <cell r="V4017" t="str">
            <v>DM NC: PIXLEY - ROAD TRANSPORT</v>
          </cell>
        </row>
        <row r="4018">
          <cell r="Q4018" t="str">
            <v>Non-exchange Revenue:  Transfers and Subsidies - Operational:  Allocations In-kind - District Municipalities:  Northern Cape - DC 7:  Pixley - Sport and Recreation</v>
          </cell>
          <cell r="R4018">
            <v>0</v>
          </cell>
          <cell r="V4018" t="str">
            <v>DM NC: PIXLEY - SPORT &amp; RECREATION</v>
          </cell>
        </row>
        <row r="4019">
          <cell r="Q4019" t="str">
            <v>Non-exchange Revenue:  Transfers and Subsidies - Operational:  Allocations In-kind - District Municipalities:  Northern Cape - DC 7:  Pixley - Waste Water Management</v>
          </cell>
          <cell r="R4019">
            <v>0</v>
          </cell>
          <cell r="V4019" t="str">
            <v>DM NC: PIXLEY - WASTE WATER MAN</v>
          </cell>
        </row>
        <row r="4020">
          <cell r="Q4020" t="str">
            <v>Non-exchange Revenue:  Transfers and Subsidies - Operational:  Allocations In-kind - District Municipalities:  Northern Cape - DC 7:  Pixley - Water</v>
          </cell>
          <cell r="R4020">
            <v>0</v>
          </cell>
          <cell r="V4020" t="str">
            <v>DM NC: PIXLEY - WATER</v>
          </cell>
        </row>
        <row r="4021">
          <cell r="Q4021" t="str">
            <v>Non-exchange Revenue:  Transfers and Subsidies - Operational:  Allocations In-kind - District Municipalities:  Northern Cape - DC 8:  Siyanda</v>
          </cell>
          <cell r="R4021">
            <v>0</v>
          </cell>
          <cell r="V4021" t="str">
            <v>DM NC: SIYANDA</v>
          </cell>
        </row>
        <row r="4022">
          <cell r="Q4022" t="str">
            <v>Non-exchange Revenue:  Transfers and Subsidies - Operational:  Allocations In-kind - District Municipalities:  Northern Cape - DC 8:  Siyanda - Community and Social Services</v>
          </cell>
          <cell r="R4022">
            <v>0</v>
          </cell>
          <cell r="V4022" t="str">
            <v>DM NC: SIYANDA - COMM &amp; SOC SERV</v>
          </cell>
        </row>
        <row r="4023">
          <cell r="Q4023" t="str">
            <v>Non-exchange Revenue:  Transfers and Subsidies - Operational:  Allocations In-kind - District Municipalities:  Northern Cape - DC 8:  Siyanda - Environmental Protection</v>
          </cell>
          <cell r="R4023">
            <v>0</v>
          </cell>
          <cell r="V4023" t="str">
            <v>DM NC: SIYANDA - ENVIRON PROTECTION</v>
          </cell>
        </row>
        <row r="4024">
          <cell r="Q4024" t="str">
            <v>Non-exchange Revenue:  Transfers and Subsidies - Operational:  Allocations In-kind - District Municipalities:  Northern Cape - DC 8:  Siyanda - Executive and Council</v>
          </cell>
          <cell r="R4024">
            <v>0</v>
          </cell>
          <cell r="V4024" t="str">
            <v>DM NC: SIYANDA - EXECUTIVE &amp; COUNCIL</v>
          </cell>
        </row>
        <row r="4025">
          <cell r="Q4025" t="str">
            <v>Non-exchange Revenue:  Transfers and Subsidies - Operational:  Allocations In-kind - District Municipalities:  Northern Cape - DC 8:  Siyanda - Finance and Admin</v>
          </cell>
          <cell r="R4025">
            <v>0</v>
          </cell>
          <cell r="V4025" t="str">
            <v>DM NC: SIYANDA - FINANCE &amp; ADMIN</v>
          </cell>
        </row>
        <row r="4026">
          <cell r="Q4026" t="str">
            <v>Non-exchange Revenue:  Transfers and Subsidies - Operational:  Allocations In-kind - District Municipalities:  Northern Cape - DC 8:  Siyanda - Health</v>
          </cell>
          <cell r="R4026">
            <v>0</v>
          </cell>
          <cell r="V4026" t="str">
            <v>DM NC: SIYANDA - HEALTH</v>
          </cell>
        </row>
        <row r="4027">
          <cell r="Q4027" t="str">
            <v>Non-exchange Revenue:  Transfers and Subsidies - Operational:  Allocations In-kind - District Municipalities:  Northern Cape - DC 8:  Siyanda - Housing</v>
          </cell>
          <cell r="R4027">
            <v>0</v>
          </cell>
          <cell r="V4027" t="str">
            <v>DM NC: SIYANDA - HOUSING</v>
          </cell>
        </row>
        <row r="4028">
          <cell r="Q4028" t="str">
            <v>Non-exchange Revenue:  Transfers and Subsidies - Operational:  Allocations In-kind - District Municipalities:  Northern Cape - DC 8:  Siyanda - Planning and Development</v>
          </cell>
          <cell r="R4028">
            <v>0</v>
          </cell>
          <cell r="V4028" t="str">
            <v>DM NC: SIYANDA - PLANNING &amp; DEVEL</v>
          </cell>
        </row>
        <row r="4029">
          <cell r="Q4029" t="str">
            <v>Non-exchange Revenue:  Transfers and Subsidies - Operational:  Allocations In-kind - District Municipalities:  Northern Cape - DC 8:  Siyanda - Public Safety</v>
          </cell>
          <cell r="R4029">
            <v>0</v>
          </cell>
          <cell r="V4029" t="str">
            <v>DM NC: SIYANDA - PUBLIC SAFETY</v>
          </cell>
        </row>
        <row r="4030">
          <cell r="Q4030" t="str">
            <v>Non-exchange Revenue:  Transfers and Subsidies - Operational:  Allocations In-kind - District Municipalities:  Northern Cape - DC 8:  Siyanda - Road Transport</v>
          </cell>
          <cell r="R4030">
            <v>0</v>
          </cell>
          <cell r="V4030" t="str">
            <v>DM NC: SIYANDA - ROAD TRANSPORT</v>
          </cell>
        </row>
        <row r="4031">
          <cell r="Q4031" t="str">
            <v>Non-exchange Revenue:  Transfers and Subsidies - Operational:  Allocations In-kind - District Municipalities:  Northern Cape - DC 8:  Siyanda - Sport and Recreation</v>
          </cell>
          <cell r="R4031">
            <v>0</v>
          </cell>
          <cell r="V4031" t="str">
            <v>DM NC: SIYANDA - SPORT &amp; RECREATION</v>
          </cell>
        </row>
        <row r="4032">
          <cell r="Q4032" t="str">
            <v>Non-exchange Revenue:  Transfers and Subsidies - Operational:  Allocations In-kind - District Municipalities:  Northern Cape - DC 8:  Siyanda - Waste Water Management</v>
          </cell>
          <cell r="R4032">
            <v>0</v>
          </cell>
          <cell r="V4032" t="str">
            <v>DM NC: SIYANDA - WASTE WATER MAN</v>
          </cell>
        </row>
        <row r="4033">
          <cell r="Q4033" t="str">
            <v>Non-exchange Revenue:  Transfers and Subsidies - Operational:  Allocations In-kind - District Municipalities:  Northern Cape - DC 8:  Siyanda - Water</v>
          </cell>
          <cell r="R4033">
            <v>0</v>
          </cell>
          <cell r="V4033" t="str">
            <v>DM NC: SIYANDA - WATER</v>
          </cell>
        </row>
        <row r="4034">
          <cell r="Q4034" t="str">
            <v>Non-exchange Revenue:  Transfers and Subsidies - Operational:  Allocations In-kind - District Municipalities:  Northern Cape - DC 9:  Frances Baard</v>
          </cell>
          <cell r="R4034">
            <v>0</v>
          </cell>
          <cell r="V4034" t="str">
            <v>DM NC: FRANCES BAARD</v>
          </cell>
        </row>
        <row r="4035">
          <cell r="Q4035" t="str">
            <v>Non-exchange Revenue:  Transfers and Subsidies - Operational:  Allocations In-kind - District Municipalities:  Northern Cape - DC 9:  Frances Baard - Community and Social Services</v>
          </cell>
          <cell r="R4035">
            <v>0</v>
          </cell>
          <cell r="V4035" t="str">
            <v>DM NC: FRANCES BAARD - COMM &amp; SOC SERV</v>
          </cell>
        </row>
        <row r="4036">
          <cell r="Q4036" t="str">
            <v>Non-exchange Revenue:  Transfers and Subsidies - Operational:  Allocations In-kind - District Municipalities:  Northern Cape - DC 9:  Frances Baard - Environmental Protection</v>
          </cell>
          <cell r="R4036">
            <v>0</v>
          </cell>
          <cell r="V4036" t="str">
            <v>DM NC: FRANCES BAARD - ENVIRON PROTECT</v>
          </cell>
        </row>
        <row r="4037">
          <cell r="Q4037" t="str">
            <v>Non-exchange Revenue:  Transfers and Subsidies - Operational:  Allocations In-kind - District Municipalities:  Northern Cape - DC 9:  Frances Baard - Executive and Council</v>
          </cell>
          <cell r="R4037">
            <v>0</v>
          </cell>
          <cell r="V4037" t="str">
            <v>DM NC: FRANCES BAARD - EXECUT &amp; COUNCIL</v>
          </cell>
        </row>
        <row r="4038">
          <cell r="Q4038" t="str">
            <v>Non-exchange Revenue:  Transfers and Subsidies - Operational:  Allocations In-kind - District Municipalities:  Northern Cape - DC 9:  Frances Baard - Finance and Admin</v>
          </cell>
          <cell r="R4038">
            <v>0</v>
          </cell>
          <cell r="V4038" t="str">
            <v>DM NC: FRANCES BAARD - FINANCE &amp; ADMIN</v>
          </cell>
        </row>
        <row r="4039">
          <cell r="Q4039" t="str">
            <v>Non-exchange Revenue:  Transfers and Subsidies - Operational:  Allocations In-kind - District Municipalities:  Northern Cape - DC 9:  Frances Baard - Health</v>
          </cell>
          <cell r="R4039">
            <v>0</v>
          </cell>
          <cell r="V4039" t="str">
            <v>DM NC: FRANCES BAARD - HEALTH</v>
          </cell>
        </row>
        <row r="4040">
          <cell r="Q4040" t="str">
            <v>Non-exchange Revenue:  Transfers and Subsidies - Operational:  Allocations In-kind - District Municipalities:  Northern Cape - DC 9:  Frances Baard - Housing</v>
          </cell>
          <cell r="R4040">
            <v>0</v>
          </cell>
          <cell r="V4040" t="str">
            <v>DM NC: FRANCES BAARD - HOUSING</v>
          </cell>
        </row>
        <row r="4041">
          <cell r="Q4041" t="str">
            <v>Non-exchange Revenue:  Transfers and Subsidies - Operational:  Allocations In-kind - District Municipalities:  Northern Cape - DC 9:  Frances Baard - Planning and Development</v>
          </cell>
          <cell r="R4041">
            <v>0</v>
          </cell>
          <cell r="V4041" t="str">
            <v>DM NC: FRANCES BAARD - PLANNING &amp; DEVEL</v>
          </cell>
        </row>
        <row r="4042">
          <cell r="Q4042" t="str">
            <v>Non-exchange Revenue:  Transfers and Subsidies - Operational:  Allocations In-kind - District Municipalities:  Northern Cape - DC 9:  Frances Baard - Public Safety</v>
          </cell>
          <cell r="R4042">
            <v>0</v>
          </cell>
          <cell r="V4042" t="str">
            <v>DM NC: FRANCES BAARD - PUBLIC SAFETY</v>
          </cell>
        </row>
        <row r="4043">
          <cell r="Q4043" t="str">
            <v>Non-exchange Revenue:  Transfers and Subsidies - Operational:  Allocations In-kind - District Municipalities:  Northern Cape - DC 9:  Frances Baard - Road Transport</v>
          </cell>
          <cell r="R4043">
            <v>0</v>
          </cell>
          <cell r="V4043" t="str">
            <v>DM NC: FRANCES BAARD - ROAD TRANSPORT</v>
          </cell>
        </row>
        <row r="4044">
          <cell r="Q4044" t="str">
            <v>Non-exchange Revenue:  Transfers and Subsidies - Operational:  Allocations In-kind - District Municipalities:  Northern Cape - DC 9:  Frances Baard - Sport and Recreation</v>
          </cell>
          <cell r="R4044">
            <v>0</v>
          </cell>
          <cell r="V4044" t="str">
            <v>DM NC: FRANCES BAARD - SPORT &amp; RECREAT</v>
          </cell>
        </row>
        <row r="4045">
          <cell r="Q4045" t="str">
            <v>Non-exchange Revenue:  Transfers and Subsidies - Operational:  Allocations In-kind - District Municipalities:  Northern Cape - DC 9:  Frances Baard - Waste Water Management</v>
          </cell>
          <cell r="R4045">
            <v>0</v>
          </cell>
          <cell r="V4045" t="str">
            <v>DM NC: FRANCES BAARD - WASTE WATER MAN</v>
          </cell>
        </row>
        <row r="4046">
          <cell r="Q4046" t="str">
            <v>Non-exchange Revenue:  Transfers and Subsidies - Operational:  Allocations In-kind - District Municipalities:  Northern Cape - DC 9:  Frances Baard - Water</v>
          </cell>
          <cell r="R4046">
            <v>0</v>
          </cell>
          <cell r="V4046" t="str">
            <v>DM NC: FRANCES BAARD - WATER</v>
          </cell>
        </row>
        <row r="4047">
          <cell r="Q4047" t="str">
            <v>Non-exchange Revenue:  Transfers and Subsidies - Operational:  Allocations In-kind - District Municipalities:  North West</v>
          </cell>
          <cell r="R4047">
            <v>0</v>
          </cell>
          <cell r="V4047" t="str">
            <v>T&amp;S OPS: ALL IN-KIND DM NORTH WEST</v>
          </cell>
        </row>
        <row r="4048">
          <cell r="Q4048" t="str">
            <v>Non-exchange Revenue:  Transfers and Subsidies - Operational:  Allocations In-kind - District Municipalities:  North West - DC 37:  Bojanala</v>
          </cell>
          <cell r="R4048">
            <v>0</v>
          </cell>
          <cell r="V4048" t="str">
            <v>DM NW: BOJANALA</v>
          </cell>
        </row>
        <row r="4049">
          <cell r="Q4049" t="str">
            <v>Non-exchange Revenue:  Transfers and Subsidies - Operational:  Allocations In-kind - District Municipalities:  North West - DC 37:  Bojanala - Community and Social Services</v>
          </cell>
          <cell r="R4049">
            <v>0</v>
          </cell>
          <cell r="V4049" t="str">
            <v>DM NW: BOJANALA - COMM &amp; SOC SERV</v>
          </cell>
        </row>
        <row r="4050">
          <cell r="Q4050" t="str">
            <v>Non-exchange Revenue:  Transfers and Subsidies - Operational:  Allocations In-kind - District Municipalities:  North West - DC 37:  Bojanala - Environmental Protection</v>
          </cell>
          <cell r="R4050">
            <v>0</v>
          </cell>
          <cell r="V4050" t="str">
            <v>DM NW: BOJANALA - ENVIRON PROTECTION</v>
          </cell>
        </row>
        <row r="4051">
          <cell r="Q4051" t="str">
            <v>Non-exchange Revenue:  Transfers and Subsidies - Operational:  Allocations In-kind - District Municipalities:  North West - DC 37:  Bojanala - Executive and Council</v>
          </cell>
          <cell r="R4051">
            <v>0</v>
          </cell>
          <cell r="V4051" t="str">
            <v>DM NW: BOJANALA - EXECUTIVE &amp; COUNCIL</v>
          </cell>
        </row>
        <row r="4052">
          <cell r="Q4052" t="str">
            <v>Non-exchange Revenue:  Transfers and Subsidies - Operational:  Allocations In-kind - District Municipalities:  North West - DC 37:  Bojanala - Finance and Admin</v>
          </cell>
          <cell r="R4052">
            <v>0</v>
          </cell>
          <cell r="V4052" t="str">
            <v>DM NW: BOJANALA - FINANCE &amp; ADMIN</v>
          </cell>
        </row>
        <row r="4053">
          <cell r="Q4053" t="str">
            <v>Non-exchange Revenue:  Transfers and Subsidies - Operational:  Allocations In-kind - District Municipalities:  North West - DC 37:  Bojanala - Health</v>
          </cell>
          <cell r="R4053">
            <v>0</v>
          </cell>
          <cell r="V4053" t="str">
            <v>DM NW: BOJANALA - HEALTH</v>
          </cell>
        </row>
        <row r="4054">
          <cell r="Q4054" t="str">
            <v>Non-exchange Revenue:  Transfers and Subsidies - Operational:  Allocations In-kind - District Municipalities:  North West - DC 37:  Bojanala - Housing</v>
          </cell>
          <cell r="R4054">
            <v>0</v>
          </cell>
          <cell r="V4054" t="str">
            <v>DM NW: BOJANALA - HOUSING</v>
          </cell>
        </row>
        <row r="4055">
          <cell r="Q4055" t="str">
            <v>Non-exchange Revenue:  Transfers and Subsidies - Operational:  Allocations In-kind - District Municipalities:  North West - DC 37:  Bojanala - Planning and Development</v>
          </cell>
          <cell r="R4055">
            <v>0</v>
          </cell>
          <cell r="V4055" t="str">
            <v>DM NW: BOJANALA - PLANNING &amp; DEVEL</v>
          </cell>
        </row>
        <row r="4056">
          <cell r="Q4056" t="str">
            <v>Non-exchange Revenue:  Transfers and Subsidies - Operational:  Allocations In-kind - District Municipalities:  North West - DC 37:  Bojanala - Public Safety</v>
          </cell>
          <cell r="R4056">
            <v>0</v>
          </cell>
          <cell r="V4056" t="str">
            <v>DM NW: BOJANALA - PUBLIC SAFETY</v>
          </cell>
        </row>
        <row r="4057">
          <cell r="Q4057" t="str">
            <v>Non-exchange Revenue:  Transfers and Subsidies - Operational:  Allocations In-kind - District Municipalities:  North West - DC 37:  Bojanala - Road Transport</v>
          </cell>
          <cell r="R4057">
            <v>0</v>
          </cell>
          <cell r="V4057" t="str">
            <v>DM NW: BOJANALA - ROAD TRANSPORT</v>
          </cell>
        </row>
        <row r="4058">
          <cell r="Q4058" t="str">
            <v>Non-exchange Revenue:  Transfers and Subsidies - Operational:  Allocations In-kind - District Municipalities:  North West - DC 37:  Bojanala - Sport and Recreation</v>
          </cell>
          <cell r="R4058">
            <v>0</v>
          </cell>
          <cell r="V4058" t="str">
            <v>DM NW: BOJANALA - SPORT &amp; RECREATION</v>
          </cell>
        </row>
        <row r="4059">
          <cell r="Q4059" t="str">
            <v>Non-exchange Revenue:  Transfers and Subsidies - Operational:  Allocations In-kind - District Municipalities:  North West - DC 37:  Bojanala - Waste Water Management</v>
          </cell>
          <cell r="R4059">
            <v>0</v>
          </cell>
          <cell r="V4059" t="str">
            <v>DM NW: BOJANALA - WASTE WATER MAN</v>
          </cell>
        </row>
        <row r="4060">
          <cell r="Q4060" t="str">
            <v>Non-exchange Revenue:  Transfers and Subsidies - Operational:  Allocations In-kind - District Municipalities:  North West - DC 37:  Bojanala - Water</v>
          </cell>
          <cell r="R4060">
            <v>0</v>
          </cell>
          <cell r="V4060" t="str">
            <v>DM NW: BOJANALA - WATER</v>
          </cell>
        </row>
        <row r="4061">
          <cell r="Q4061" t="str">
            <v>Non-exchange Revenue:  Transfers and Subsidies - Operational:  Allocations In-kind - District Municipalities:  North West - DC 38:  Ngaka</v>
          </cell>
          <cell r="R4061">
            <v>0</v>
          </cell>
          <cell r="V4061" t="str">
            <v>DM NW: NGAKA</v>
          </cell>
        </row>
        <row r="4062">
          <cell r="Q4062" t="str">
            <v>Non-exchange Revenue:  Transfers and Subsidies - Operational:  Allocations In-kind - District Municipalities:  North West - DC 38:  Ngaka - Community and Social Services</v>
          </cell>
          <cell r="R4062">
            <v>0</v>
          </cell>
          <cell r="V4062" t="str">
            <v>DM NW: NGAKA - COMM &amp; SOC SERV</v>
          </cell>
        </row>
        <row r="4063">
          <cell r="Q4063" t="str">
            <v>Non-exchange Revenue:  Transfers and Subsidies - Operational:  Allocations In-kind - District Municipalities:  North West - DC 38:  Ngaka - Environmental Protection</v>
          </cell>
          <cell r="R4063">
            <v>0</v>
          </cell>
          <cell r="V4063" t="str">
            <v>DM NW: NGAKA - ENVIRON PROTECTION</v>
          </cell>
        </row>
        <row r="4064">
          <cell r="Q4064" t="str">
            <v>Non-exchange Revenue:  Transfers and Subsidies - Operational:  Allocations In-kind - District Municipalities:  North West - DC 38:  Ngaka - Executive and Council</v>
          </cell>
          <cell r="R4064">
            <v>0</v>
          </cell>
          <cell r="V4064" t="str">
            <v>DM NW: NGAKA - EXECUTIVE &amp; COUNCIL</v>
          </cell>
        </row>
        <row r="4065">
          <cell r="Q4065" t="str">
            <v>Non-exchange Revenue:  Transfers and Subsidies - Operational:  Allocations In-kind - District Municipalities:  North West - DC 38:  Ngaka - Finance and Admin</v>
          </cell>
          <cell r="R4065">
            <v>0</v>
          </cell>
          <cell r="V4065" t="str">
            <v>DM NW: NGAKA - FINANCE &amp; ADMIN</v>
          </cell>
        </row>
        <row r="4066">
          <cell r="Q4066" t="str">
            <v>Non-exchange Revenue:  Transfers and Subsidies - Operational:  Allocations In-kind - District Municipalities:  North West - DC 38:  Ngaka - Health</v>
          </cell>
          <cell r="R4066">
            <v>0</v>
          </cell>
          <cell r="V4066" t="str">
            <v>DM NW: NGAKA - HEALTH</v>
          </cell>
        </row>
        <row r="4067">
          <cell r="Q4067" t="str">
            <v>Non-exchange Revenue:  Transfers and Subsidies - Operational:  Allocations In-kind - District Municipalities:  North West - DC 38:  Ngaka - Housing</v>
          </cell>
          <cell r="R4067">
            <v>0</v>
          </cell>
          <cell r="V4067" t="str">
            <v>DM NW: NGAKA - HOUSING</v>
          </cell>
        </row>
        <row r="4068">
          <cell r="Q4068" t="str">
            <v>Non-exchange Revenue:  Transfers and Subsidies - Operational:  Allocations In-kind - District Municipalities:  North West - DC 38:  Ngaka - Planning and Development</v>
          </cell>
          <cell r="R4068">
            <v>0</v>
          </cell>
          <cell r="V4068" t="str">
            <v>DM NW: NGAKA - PLANNING &amp; DEVEL</v>
          </cell>
        </row>
        <row r="4069">
          <cell r="Q4069" t="str">
            <v>Non-exchange Revenue:  Transfers and Subsidies - Operational:  Allocations In-kind - District Municipalities:  North West - DC 38:  Ngaka - Public Safety</v>
          </cell>
          <cell r="R4069">
            <v>0</v>
          </cell>
          <cell r="V4069" t="str">
            <v>DM NW: NGAKA - PUBLIC SAFETY</v>
          </cell>
        </row>
        <row r="4070">
          <cell r="Q4070" t="str">
            <v>Non-exchange Revenue:  Transfers and Subsidies - Operational:  Allocations In-kind - District Municipalities:  North West - DC 38:  Ngaka - Road Transport</v>
          </cell>
          <cell r="R4070">
            <v>0</v>
          </cell>
          <cell r="V4070" t="str">
            <v>DM NW: NGAKA - ROAD TRANSPORT</v>
          </cell>
        </row>
        <row r="4071">
          <cell r="Q4071" t="str">
            <v>Non-exchange Revenue:  Transfers and Subsidies - Operational:  Allocations In-kind - District Municipalities:  North West - DC 38:  Ngaka - Sport and Recreation</v>
          </cell>
          <cell r="R4071">
            <v>0</v>
          </cell>
          <cell r="V4071" t="str">
            <v>DM NW: NGAKA - SPORT &amp; RECREATION</v>
          </cell>
        </row>
        <row r="4072">
          <cell r="Q4072" t="str">
            <v>Non-exchange Revenue:  Transfers and Subsidies - Operational:  Allocations In-kind - District Municipalities:  North West - DC 38:  Ngaka - Waste Water Management</v>
          </cell>
          <cell r="R4072">
            <v>0</v>
          </cell>
          <cell r="V4072" t="str">
            <v>DM NW: NGAKA - WASTE WATER MAN</v>
          </cell>
        </row>
        <row r="4073">
          <cell r="Q4073" t="str">
            <v>Non-exchange Revenue:  Transfers and Subsidies - Operational:  Allocations In-kind - District Municipalities:  North West - DC 38:  Ngaka - Water</v>
          </cell>
          <cell r="R4073">
            <v>0</v>
          </cell>
          <cell r="V4073" t="str">
            <v>DM NW: NGAKA - WATER</v>
          </cell>
        </row>
        <row r="4074">
          <cell r="Q4074" t="str">
            <v>Non-exchange Revenue:  Transfers and Subsidies - Operational:  Allocations In-kind - District Municipalities:  North West - DC 39:  Dr Ruth Segomtsi</v>
          </cell>
          <cell r="R4074">
            <v>0</v>
          </cell>
          <cell r="V4074" t="str">
            <v>DM NW: DR RUTH SEGOMTSI</v>
          </cell>
        </row>
        <row r="4075">
          <cell r="Q4075" t="str">
            <v>Non-exchange Revenue:  Transfers and Subsidies - Operational:  Allocations In-kind - District Municipalities:  North West - DC 39:  Dr Ruth Segomtsi - Community and Social Services</v>
          </cell>
          <cell r="R4075">
            <v>0</v>
          </cell>
          <cell r="V4075" t="str">
            <v>DM NW: DR RUTH SEG - COMM &amp; SOC SERV</v>
          </cell>
        </row>
        <row r="4076">
          <cell r="Q4076" t="str">
            <v>Non-exchange Revenue:  Transfers and Subsidies - Operational:  Allocations In-kind - District Municipalities:  North West - DC 39:  Dr Ruth Segomtsi - Environmental Protection</v>
          </cell>
          <cell r="R4076">
            <v>0</v>
          </cell>
          <cell r="V4076" t="str">
            <v>DM NW: DR RUTH SEG - ENVIRON PROTECTION</v>
          </cell>
        </row>
        <row r="4077">
          <cell r="Q4077" t="str">
            <v>Non-exchange Revenue:  Transfers and Subsidies - Operational:  Allocations In-kind - District Municipalities:  North West - DC 39:  Dr Ruth Segomtsi - Executive and Council</v>
          </cell>
          <cell r="R4077">
            <v>0</v>
          </cell>
          <cell r="V4077" t="str">
            <v>DM NW: DR RUTH SEG - EXECUTIV &amp; COUNCIL</v>
          </cell>
        </row>
        <row r="4078">
          <cell r="Q4078" t="str">
            <v>Non-exchange Revenue:  Transfers and Subsidies - Operational:  Allocations In-kind - District Municipalities:  North West - DC 39:  Dr Ruth Segomtsi - Finance and Admin</v>
          </cell>
          <cell r="R4078">
            <v>0</v>
          </cell>
          <cell r="V4078" t="str">
            <v>DM NW: DR RUTH SEG - FINANCE &amp; ADMIN</v>
          </cell>
        </row>
        <row r="4079">
          <cell r="Q4079" t="str">
            <v>Non-exchange Revenue:  Transfers and Subsidies - Operational:  Allocations In-kind - District Municipalities:  North West - DC 39:  Dr Ruth Segomtsi - Health</v>
          </cell>
          <cell r="R4079">
            <v>0</v>
          </cell>
          <cell r="V4079" t="str">
            <v>DM NW: DR RUTH SEG - HEALTH</v>
          </cell>
        </row>
        <row r="4080">
          <cell r="Q4080" t="str">
            <v>Non-exchange Revenue:  Transfers and Subsidies - Operational:  Allocations In-kind - District Municipalities:  North West - DC 39:  Dr Ruth Segomtsi - Housing</v>
          </cell>
          <cell r="R4080">
            <v>0</v>
          </cell>
          <cell r="V4080" t="str">
            <v>DM NW: DR RUTH SEG - HOUSING</v>
          </cell>
        </row>
        <row r="4081">
          <cell r="Q4081" t="str">
            <v>Non-exchange Revenue:  Transfers and Subsidies - Operational:  Allocations In-kind - District Municipalities:  North West - DC 39:  Dr Ruth Segomtsi - Planning and Development</v>
          </cell>
          <cell r="R4081">
            <v>0</v>
          </cell>
          <cell r="V4081" t="str">
            <v>DM NW: DR RUTH SEG - PLANNING &amp; DEVEL</v>
          </cell>
        </row>
        <row r="4082">
          <cell r="Q4082" t="str">
            <v>Non-exchange Revenue:  Transfers and Subsidies - Operational:  Allocations In-kind - District Municipalities:  North West - DC 39:  Dr Ruth Segomtsi - Public Safety</v>
          </cell>
          <cell r="R4082">
            <v>0</v>
          </cell>
          <cell r="V4082" t="str">
            <v>DM NW: DR RUTH SEG - PUBLIC SAFETY</v>
          </cell>
        </row>
        <row r="4083">
          <cell r="Q4083" t="str">
            <v>Non-exchange Revenue:  Transfers and Subsidies - Operational:  Allocations In-kind - District Municipalities:  North West - DC 39:  Dr Ruth Segomtsi - Road Transport</v>
          </cell>
          <cell r="R4083">
            <v>0</v>
          </cell>
          <cell r="V4083" t="str">
            <v>DM NW: DR RUTH SEG - ROAD TRANSPORT</v>
          </cell>
        </row>
        <row r="4084">
          <cell r="Q4084" t="str">
            <v>Non-exchange Revenue:  Transfers and Subsidies - Operational:  Allocations In-kind - District Municipalities:  North West - DC 39:  Dr Ruth Segomtsi - Sport and Recreation</v>
          </cell>
          <cell r="R4084">
            <v>0</v>
          </cell>
          <cell r="V4084" t="str">
            <v>DM NW: DR RUTH SEG - SPORT &amp; RECREATION</v>
          </cell>
        </row>
        <row r="4085">
          <cell r="Q4085" t="str">
            <v>Non-exchange Revenue:  Transfers and Subsidies - Operational:  Allocations In-kind - District Municipalities:  North West - DC 39:  Dr Ruth Segomtsi - Waste Water Management</v>
          </cell>
          <cell r="R4085">
            <v>0</v>
          </cell>
          <cell r="V4085" t="str">
            <v>DM NW: DR RUTH SEG - WASTE WATER MAN</v>
          </cell>
        </row>
        <row r="4086">
          <cell r="Q4086" t="str">
            <v xml:space="preserve">Non-exchange Revenue:  Transfers and Subsidies - Operational:  Allocations In-kind - District Municipalities:  North West - DC 39:  Dr Ruth Segomtsi - Water </v>
          </cell>
          <cell r="R4086">
            <v>0</v>
          </cell>
          <cell r="V4086" t="str">
            <v>DM NW: DR RUTH SEG - WATER</v>
          </cell>
        </row>
        <row r="4087">
          <cell r="Q4087" t="str">
            <v>Non-exchange Revenue:  Transfers and Subsidies - Operational:  Allocations In-kind - District Municipalities:  North West - DC 40:  Dr Kenneth Kaunda</v>
          </cell>
          <cell r="R4087">
            <v>0</v>
          </cell>
          <cell r="V4087" t="str">
            <v>DM NW: DR KK</v>
          </cell>
        </row>
        <row r="4088">
          <cell r="Q4088" t="str">
            <v>Non-exchange Revenue:  Transfers and Subsidies - Operational:  Allocations In-kind - District Municipalities:  North West - DC 40:  Dr Kenneth Kaunda - Community and Social Services</v>
          </cell>
          <cell r="R4088">
            <v>0</v>
          </cell>
          <cell r="V4088" t="str">
            <v>DM NW: DR KK - COMM &amp; SOC SERV</v>
          </cell>
        </row>
        <row r="4089">
          <cell r="Q4089" t="str">
            <v>Non-exchange Revenue:  Transfers and Subsidies - Operational:  Allocations In-kind - District Municipalities:  North West - DC 40:  Dr Kenneth Kaunda - Environmental Protection</v>
          </cell>
          <cell r="R4089">
            <v>0</v>
          </cell>
          <cell r="V4089" t="str">
            <v>DM NW: DR KK - ENVIRON PROTECTION</v>
          </cell>
        </row>
        <row r="4090">
          <cell r="Q4090" t="str">
            <v>Non-exchange Revenue:  Transfers and Subsidies - Operational:  Allocations In-kind - District Municipalities:  North West - DC 40:  Dr Kenneth Kaunda - Executive and Council</v>
          </cell>
          <cell r="R4090">
            <v>0</v>
          </cell>
          <cell r="V4090" t="str">
            <v>DM NW: DR KK - EXECUTIVE &amp; COUNCIL</v>
          </cell>
        </row>
        <row r="4091">
          <cell r="Q4091" t="str">
            <v>Non-exchange Revenue:  Transfers and Subsidies - Operational:  Allocations In-kind - District Municipalities:  North West - DC 40:  Dr Kenneth Kaunda - Finance and Admin</v>
          </cell>
          <cell r="R4091">
            <v>0</v>
          </cell>
          <cell r="V4091" t="str">
            <v>DM NW: DR KK - FINANCE &amp; ADMIN</v>
          </cell>
        </row>
        <row r="4092">
          <cell r="Q4092" t="str">
            <v>Non-exchange Revenue:  Transfers and Subsidies - Operational:  Allocations In-kind - District Municipalities:  North West - DC 40:  Dr Kenneth Kaunda - Health</v>
          </cell>
          <cell r="R4092">
            <v>0</v>
          </cell>
          <cell r="V4092" t="str">
            <v>DM NW: DR KK - HEALTH</v>
          </cell>
        </row>
        <row r="4093">
          <cell r="Q4093" t="str">
            <v>Non-exchange Revenue:  Transfers and Subsidies - Operational:  Allocations In-kind - District Municipalities:  North West - DC 40:  Dr Kenneth Kaunda - Housing</v>
          </cell>
          <cell r="R4093">
            <v>0</v>
          </cell>
          <cell r="V4093" t="str">
            <v>DM NW: DR KK - HOUSING</v>
          </cell>
        </row>
        <row r="4094">
          <cell r="Q4094" t="str">
            <v>Non-exchange Revenue:  Transfers and Subsidies - Operational:  Allocations In-kind - District Municipalities:  North West - DC 40:  Dr Kenneth Kaunda - Planning and Development</v>
          </cell>
          <cell r="R4094">
            <v>0</v>
          </cell>
          <cell r="V4094" t="str">
            <v>DM NW: DR KK - PLANNING &amp; DEVEL</v>
          </cell>
        </row>
        <row r="4095">
          <cell r="Q4095" t="str">
            <v>Non-exchange Revenue:  Transfers and Subsidies - Operational:  Allocations In-kind - District Municipalities:  North West - DC 40:  Dr Kenneth Kaunda - Public Safety</v>
          </cell>
          <cell r="R4095">
            <v>0</v>
          </cell>
          <cell r="V4095" t="str">
            <v>DM NW: DR KK - PUBLIC SAFETY</v>
          </cell>
        </row>
        <row r="4096">
          <cell r="Q4096" t="str">
            <v>Non-exchange Revenue:  Transfers and Subsidies - Operational:  Allocations In-kind - District Municipalities:  North West - DC 40:  Dr Kenneth Kaunda - Road Transport</v>
          </cell>
          <cell r="R4096">
            <v>0</v>
          </cell>
          <cell r="V4096" t="str">
            <v>DM NW: DR KK - ROAD TRANSPORT</v>
          </cell>
        </row>
        <row r="4097">
          <cell r="Q4097" t="str">
            <v>Non-exchange Revenue:  Transfers and Subsidies - Operational:  Allocations In-kind - District Municipalities:  North West - DC 40:  Dr Kenneth Kaunda - Sport and Recreation</v>
          </cell>
          <cell r="R4097">
            <v>0</v>
          </cell>
          <cell r="V4097" t="str">
            <v>DM NW: DR KK - SPORT &amp; RECREATION</v>
          </cell>
        </row>
        <row r="4098">
          <cell r="Q4098" t="str">
            <v>Non-exchange Revenue:  Transfers and Subsidies - Operational:  Allocations In-kind - District Municipalities:  North West - DC 40:  Dr Kenneth Kaunda - Waste Water Management</v>
          </cell>
          <cell r="R4098">
            <v>0</v>
          </cell>
          <cell r="V4098" t="str">
            <v>DM NW: DR KK - WASTE WATER MAN</v>
          </cell>
        </row>
        <row r="4099">
          <cell r="Q4099" t="str">
            <v>Non-exchange Revenue:  Transfers and Subsidies - Operational:  Allocations In-kind - District Municipalities:  North West - DC 40:  Dr Kenneth Kaunda - Water</v>
          </cell>
          <cell r="R4099">
            <v>0</v>
          </cell>
          <cell r="V4099" t="str">
            <v>DM NW: DR KK - WATER</v>
          </cell>
        </row>
        <row r="4100">
          <cell r="Q4100" t="str">
            <v>Non-exchange Revenue:  Transfers and Subsidies - Operational:  Allocations In-kind - District Municipalities:  Western Cape</v>
          </cell>
          <cell r="R4100">
            <v>0</v>
          </cell>
          <cell r="V4100" t="str">
            <v>T&amp;S OPS: ALL IN-KIND DM WESTERN CAPE</v>
          </cell>
        </row>
        <row r="4101">
          <cell r="Q4101" t="str">
            <v>Non-exchange Revenue:  Transfers and Subsidies - Operational:  Allocations In-kind - District Municipalities:  Western Cape - DC 1:  West Coast</v>
          </cell>
          <cell r="R4101">
            <v>0</v>
          </cell>
          <cell r="V4101" t="str">
            <v>DM WC: WEST COAST</v>
          </cell>
        </row>
        <row r="4102">
          <cell r="Q4102" t="str">
            <v>Non-exchange Revenue:  Transfers and Subsidies - Operational:  Allocations In-kind - District Municipalities:  Western Cape - DC 1:  West Coast - Community and Social Services</v>
          </cell>
          <cell r="R4102">
            <v>0</v>
          </cell>
          <cell r="V4102" t="str">
            <v>DM WC: WEST COAST - COMM &amp; SOC SERV</v>
          </cell>
        </row>
        <row r="4103">
          <cell r="Q4103" t="str">
            <v>Non-exchange Revenue:  Transfers and Subsidies - Operational:  Allocations In-kind - District Municipalities:  Western Cape - DC 1:  West Coast - Environmental Protection</v>
          </cell>
          <cell r="R4103">
            <v>0</v>
          </cell>
          <cell r="V4103" t="str">
            <v>DM WC: WEST COAST - ENVIRON PROTECTION</v>
          </cell>
        </row>
        <row r="4104">
          <cell r="Q4104" t="str">
            <v>Non-exchange Revenue:  Transfers and Subsidies - Operational:  Allocations In-kind - District Municipalities:  Western Cape - DC 1:  West Coast - Executive and Council</v>
          </cell>
          <cell r="R4104">
            <v>0</v>
          </cell>
          <cell r="V4104" t="str">
            <v>DM WC: WEST COAST - EXECUTIVE &amp; COUNCIL</v>
          </cell>
        </row>
        <row r="4105">
          <cell r="Q4105" t="str">
            <v>Non-exchange Revenue:  Transfers and Subsidies - Operational:  Allocations In-kind - District Municipalities:  Western Cape - DC 1:  West Coast - Finance and Admin</v>
          </cell>
          <cell r="R4105">
            <v>0</v>
          </cell>
          <cell r="V4105" t="str">
            <v>DM WC: WEST COAST - FINANCE &amp; ADMIN</v>
          </cell>
        </row>
        <row r="4106">
          <cell r="Q4106" t="str">
            <v>Non-exchange Revenue:  Transfers and Subsidies - Operational:  Allocations In-kind - District Municipalities:  Western Cape - DC 1:  West Coast - Health</v>
          </cell>
          <cell r="R4106">
            <v>0</v>
          </cell>
          <cell r="V4106" t="str">
            <v>DM WC: WEST COAST - HEALTH</v>
          </cell>
        </row>
        <row r="4107">
          <cell r="Q4107" t="str">
            <v>Non-exchange Revenue:  Transfers and Subsidies - Operational:  Allocations In-kind - District Municipalities:  Western Cape - DC 1:  West Coast - Housing</v>
          </cell>
          <cell r="R4107">
            <v>0</v>
          </cell>
          <cell r="V4107" t="str">
            <v>DM WC: WEST COAST - HOUSING</v>
          </cell>
        </row>
        <row r="4108">
          <cell r="Q4108" t="str">
            <v>Non-exchange Revenue:  Transfers and Subsidies - Operational:  Allocations In-kind - District Municipalities:  Western Cape - DC 1:  West Coast - Planning and Development</v>
          </cell>
          <cell r="R4108">
            <v>0</v>
          </cell>
          <cell r="V4108" t="str">
            <v>DM WC: WEST COAST - PLANNING &amp; DEVEL</v>
          </cell>
        </row>
        <row r="4109">
          <cell r="Q4109" t="str">
            <v>Non-exchange Revenue:  Transfers and Subsidies - Operational:  Allocations In-kind - District Municipalities:  Western Cape - DC 1:  West Coast - Public Safety</v>
          </cell>
          <cell r="R4109">
            <v>0</v>
          </cell>
          <cell r="V4109" t="str">
            <v>DM WC: WEST COAST - PUBLIC SAFETY</v>
          </cell>
        </row>
        <row r="4110">
          <cell r="Q4110" t="str">
            <v>Non-exchange Revenue:  Transfers and Subsidies - Operational:  Allocations In-kind - District Municipalities:  Western Cape - DC 1:  West Coast - Road Transport</v>
          </cell>
          <cell r="R4110">
            <v>0</v>
          </cell>
          <cell r="V4110" t="str">
            <v>DM WC: WEST COAST - ROAD TRANSPORT</v>
          </cell>
        </row>
        <row r="4111">
          <cell r="Q4111" t="str">
            <v>Non-exchange Revenue:  Transfers and Subsidies - Operational:  Allocations In-kind - District Municipalities:  Western Cape - DC 1:  West Coast - Sport and Recreation</v>
          </cell>
          <cell r="R4111">
            <v>0</v>
          </cell>
          <cell r="V4111" t="str">
            <v>DM WC: WEST COAST - SPORT &amp; RECREATION</v>
          </cell>
        </row>
        <row r="4112">
          <cell r="Q4112" t="str">
            <v>Non-exchange Revenue:  Transfers and Subsidies - Operational:  Allocations In-kind - District Municipalities:  Western Cape - DC 1:  West Coast - Waste Water Management</v>
          </cell>
          <cell r="R4112">
            <v>0</v>
          </cell>
          <cell r="V4112" t="str">
            <v>DM WC: WEST COAST - WASTE WATER MAN</v>
          </cell>
        </row>
        <row r="4113">
          <cell r="Q4113" t="str">
            <v>Non-exchange Revenue:  Transfers and Subsidies - Operational:  Allocations In-kind - District Municipalities:  Western Cape - DC 1:  West Coast - Water</v>
          </cell>
          <cell r="R4113">
            <v>0</v>
          </cell>
          <cell r="V4113" t="str">
            <v>DM WC: WEST COAST - WATER</v>
          </cell>
        </row>
        <row r="4114">
          <cell r="Q4114" t="str">
            <v>Non-exchange Revenue:  Transfers and Subsidies - Operational:  Allocations In-kind - District Municipalities:  Western Cape - DC 2:  Cape Winelands</v>
          </cell>
          <cell r="R4114">
            <v>0</v>
          </cell>
          <cell r="V4114" t="str">
            <v>DM WC: CAPE WINELANDS</v>
          </cell>
        </row>
        <row r="4115">
          <cell r="Q4115" t="str">
            <v>Non-exchange Revenue:  Transfers and Subsidies - Operational:  Allocations In-kind - District Municipalities:  Western Cape - DC 2:  Cape Winelands - Community and Social Services</v>
          </cell>
          <cell r="R4115">
            <v>0</v>
          </cell>
          <cell r="V4115" t="str">
            <v>DM WC: CAPE WINEL - COMM &amp; SOC SERV</v>
          </cell>
        </row>
        <row r="4116">
          <cell r="Q4116" t="str">
            <v>Non-exchange Revenue:  Transfers and Subsidies - Operational:  Allocations In-kind - District Municipalities:  Western Cape - DC 2:  Cape Winelands - Environmental Protection</v>
          </cell>
          <cell r="R4116">
            <v>0</v>
          </cell>
          <cell r="V4116" t="str">
            <v>DM WC: CAPE WINEL - ENVIRON PROTECTION</v>
          </cell>
        </row>
        <row r="4117">
          <cell r="Q4117" t="str">
            <v>Non-exchange Revenue:  Transfers and Subsidies - Operational:  Allocations In-kind - District Municipalities:  Western Cape - DC 2:  Cape Winelands - Executive and Council</v>
          </cell>
          <cell r="R4117">
            <v>0</v>
          </cell>
          <cell r="V4117" t="str">
            <v>DM WC: CAPE WINEL - EXECUTIVE &amp; COUNCIL</v>
          </cell>
        </row>
        <row r="4118">
          <cell r="Q4118" t="str">
            <v>Non-exchange Revenue:  Transfers and Subsidies - Operational:  Allocations In-kind - District Municipalities:  Western Cape - DC 2:  Cape Winelands - Finance and Admin</v>
          </cell>
          <cell r="R4118">
            <v>0</v>
          </cell>
          <cell r="V4118" t="str">
            <v>DM WC: CAPE WINEL - FINANCE &amp; ADMIN</v>
          </cell>
        </row>
        <row r="4119">
          <cell r="Q4119" t="str">
            <v>Non-exchange Revenue:  Transfers and Subsidies - Operational:  Allocations In-kind - District Municipalities:  Western Cape - DC 2:  Cape Winelands - Health</v>
          </cell>
          <cell r="R4119">
            <v>0</v>
          </cell>
          <cell r="V4119" t="str">
            <v>DM WC: CAPE WINEL - HEALTH</v>
          </cell>
        </row>
        <row r="4120">
          <cell r="Q4120" t="str">
            <v>Non-exchange Revenue:  Transfers and Subsidies - Operational:  Allocations In-kind - District Municipalities:  Western Cape - DC 2:  Cape Winelands - Housing</v>
          </cell>
          <cell r="R4120">
            <v>0</v>
          </cell>
          <cell r="V4120" t="str">
            <v>DM WC: CAPE WINEL - HOUSING</v>
          </cell>
        </row>
        <row r="4121">
          <cell r="Q4121" t="str">
            <v>Non-exchange Revenue:  Transfers and Subsidies - Operational:  Allocations In-kind - District Municipalities:  Western Cape - DC 2:  Cape Winelands - Planning and Development</v>
          </cell>
          <cell r="R4121">
            <v>0</v>
          </cell>
          <cell r="V4121" t="str">
            <v>DM WC: CAPE WINEL - PLANNING &amp; DEVEL</v>
          </cell>
        </row>
        <row r="4122">
          <cell r="Q4122" t="str">
            <v>Non-exchange Revenue:  Transfers and Subsidies - Operational:  Allocations In-kind - District Municipalities:  Western Cape - DC 2:  Cape Winelands - Public Safety</v>
          </cell>
          <cell r="R4122">
            <v>0</v>
          </cell>
          <cell r="V4122" t="str">
            <v>DM WC: CAPE WINEL - PUBLIC SAFETY</v>
          </cell>
        </row>
        <row r="4123">
          <cell r="Q4123" t="str">
            <v>Non-exchange Revenue:  Transfers and Subsidies - Operational:  Allocations In-kind - District Municipalities:  Western Cape - DC 2:  Cape Winelands - Road Transport</v>
          </cell>
          <cell r="R4123">
            <v>0</v>
          </cell>
          <cell r="V4123" t="str">
            <v>DM WC: CAPE WINEL - ROAD TRANSPORT</v>
          </cell>
        </row>
        <row r="4124">
          <cell r="Q4124" t="str">
            <v>Non-exchange Revenue:  Transfers and Subsidies - Operational:  Allocations In-kind - District Municipalities:  Western Cape - DC 2:  Cape Winelands - Sport and Recreation</v>
          </cell>
          <cell r="R4124">
            <v>0</v>
          </cell>
          <cell r="V4124" t="str">
            <v>DM WC: CAPE WINEL - SPORT &amp; RECREATION</v>
          </cell>
        </row>
        <row r="4125">
          <cell r="Q4125" t="str">
            <v>Non-exchange Revenue:  Transfers and Subsidies - Operational:  Allocations In-kind - District Municipalities:  Western Cape - DC 2:  Cape Winelands - Waste Water Management</v>
          </cell>
          <cell r="R4125">
            <v>0</v>
          </cell>
          <cell r="V4125" t="str">
            <v>DM WC: CAPE WINEL - WASTE WATER MAN</v>
          </cell>
        </row>
        <row r="4126">
          <cell r="Q4126" t="str">
            <v>Non-exchange Revenue:  Transfers and Subsidies - Operational:  Allocations In-kind - District Municipalities:  Western Cape - DC 2:  Cape Winelands - Water</v>
          </cell>
          <cell r="R4126">
            <v>0</v>
          </cell>
          <cell r="V4126" t="str">
            <v>DM WC: CAPE WINEL - WATER</v>
          </cell>
        </row>
        <row r="4127">
          <cell r="Q4127" t="str">
            <v>Non-exchange Revenue:  Transfers and Subsidies - Operational:  Allocations In-kind - District Municipalities:  Western Cape - DC 3:  Overberg</v>
          </cell>
          <cell r="R4127">
            <v>0</v>
          </cell>
          <cell r="V4127" t="str">
            <v>DM WC: OVERBERG</v>
          </cell>
        </row>
        <row r="4128">
          <cell r="Q4128" t="str">
            <v>Non-exchange Revenue:  Transfers and Subsidies - Operational:  Allocations In-kind - District Municipalities:  Western Cape - DC 3:  Overberg - Community and Social Services</v>
          </cell>
          <cell r="R4128">
            <v>0</v>
          </cell>
          <cell r="V4128" t="str">
            <v>DM WC: OVERBERG - COMM &amp; SOC SERV</v>
          </cell>
        </row>
        <row r="4129">
          <cell r="Q4129" t="str">
            <v>Non-exchange Revenue:  Transfers and Subsidies - Operational:  Allocations In-kind - District Municipalities:  Western Cape - DC 3:  Overberg - Environmental Protection</v>
          </cell>
          <cell r="R4129">
            <v>0</v>
          </cell>
          <cell r="V4129" t="str">
            <v>DM WC: OVERBERG - ENVIRON PROTECTION</v>
          </cell>
        </row>
        <row r="4130">
          <cell r="Q4130" t="str">
            <v>Non-exchange Revenue:  Transfers and Subsidies - Operational:  Allocations In-kind - District Municipalities:  Western Cape - DC 3:  Overberg - Executive and Council</v>
          </cell>
          <cell r="R4130">
            <v>0</v>
          </cell>
          <cell r="V4130" t="str">
            <v>DM WC: OVERBERG - EXECUTIVE &amp; COUNCIL</v>
          </cell>
        </row>
        <row r="4131">
          <cell r="Q4131" t="str">
            <v>Non-exchange Revenue:  Transfers and Subsidies - Operational:  Allocations In-kind - District Municipalities:  Western Cape - DC 3:  Overberg - Finance and Admin</v>
          </cell>
          <cell r="R4131">
            <v>0</v>
          </cell>
          <cell r="V4131" t="str">
            <v>DM WC: OVERBERG - FINANCE &amp; ADMIN</v>
          </cell>
        </row>
        <row r="4132">
          <cell r="Q4132" t="str">
            <v>Non-exchange Revenue:  Transfers and Subsidies - Operational:  Allocations In-kind - District Municipalities:  Western Cape - DC 3:  Overberg - Health</v>
          </cell>
          <cell r="R4132">
            <v>0</v>
          </cell>
          <cell r="V4132" t="str">
            <v>DM WC: OVERBERG - HEALTH</v>
          </cell>
        </row>
        <row r="4133">
          <cell r="Q4133" t="str">
            <v>Non-exchange Revenue:  Transfers and Subsidies - Operational:  Allocations In-kind - District Municipalities:  Western Cape - DC 3:  Overberg - Housing</v>
          </cell>
          <cell r="R4133">
            <v>0</v>
          </cell>
          <cell r="V4133" t="str">
            <v>DM WC: OVERBERG - HOUSING</v>
          </cell>
        </row>
        <row r="4134">
          <cell r="Q4134" t="str">
            <v>Non-exchange Revenue:  Transfers and Subsidies - Operational:  Allocations In-kind - District Municipalities:  Western Cape - DC 3:  Overberg - Planning and Development</v>
          </cell>
          <cell r="R4134">
            <v>0</v>
          </cell>
          <cell r="V4134" t="str">
            <v>DM WC: OVERBERG - PLANNING &amp; DEVEL</v>
          </cell>
        </row>
        <row r="4135">
          <cell r="Q4135" t="str">
            <v>Non-exchange Revenue:  Transfers and Subsidies - Operational:  Allocations In-kind - District Municipalities:  Western Cape - DC 3:  Overberg - Public Safety</v>
          </cell>
          <cell r="R4135">
            <v>0</v>
          </cell>
          <cell r="V4135" t="str">
            <v>DM WC: OVERBERG - PUBLIC SAFETY</v>
          </cell>
        </row>
        <row r="4136">
          <cell r="Q4136" t="str">
            <v>Non-exchange Revenue:  Transfers and Subsidies - Operational:  Allocations In-kind - District Municipalities:  Western Cape - DC 3:  Overberg - Road Transport</v>
          </cell>
          <cell r="R4136">
            <v>0</v>
          </cell>
          <cell r="V4136" t="str">
            <v>DM WC: OVERBERG - ROAD TRANSPORT</v>
          </cell>
        </row>
        <row r="4137">
          <cell r="Q4137" t="str">
            <v>Non-exchange Revenue:  Transfers and Subsidies - Operational:  Allocations In-kind - District Municipalities:  Western Cape - DC 3:  Overberg - Sport and Recreation</v>
          </cell>
          <cell r="R4137">
            <v>0</v>
          </cell>
          <cell r="V4137" t="str">
            <v>DM WC: OVERBERG - SPORT &amp; RECREATION</v>
          </cell>
        </row>
        <row r="4138">
          <cell r="Q4138" t="str">
            <v>Non-exchange Revenue:  Transfers and Subsidies - Operational:  Allocations In-kind - District Municipalities:  Western Cape - DC 3:  Overberg - Waste Water Management</v>
          </cell>
          <cell r="R4138">
            <v>0</v>
          </cell>
          <cell r="V4138" t="str">
            <v>DM WC: OVERBERG - WASTE WATER MAN</v>
          </cell>
        </row>
        <row r="4139">
          <cell r="Q4139" t="str">
            <v>Non-exchange Revenue:  Transfers and Subsidies - Operational:  Allocations In-kind - District Municipalities:  Western Cape - DC 3:  Overberg - Water</v>
          </cell>
          <cell r="R4139">
            <v>0</v>
          </cell>
          <cell r="V4139" t="str">
            <v>DM WC: OVERBERG - WATER</v>
          </cell>
        </row>
        <row r="4140">
          <cell r="Q4140" t="str">
            <v>Non-exchange Revenue:  Transfers and Subsidies - Operational:  Allocations In-kind - District Municipalities:  Western Cape - DC 4:  Eden District</v>
          </cell>
          <cell r="R4140">
            <v>0</v>
          </cell>
          <cell r="V4140" t="str">
            <v>DM WC: EDEN</v>
          </cell>
        </row>
        <row r="4141">
          <cell r="Q4141" t="str">
            <v>Non-exchange Revenue:  Transfers and Subsidies - Operational:  Allocations In-kind - District Municipalities:  Western Cape - DC 4:  Eden District - Community and Social Services</v>
          </cell>
          <cell r="R4141">
            <v>0</v>
          </cell>
          <cell r="V4141" t="str">
            <v>DM WC: EDEN - COMM &amp; SOC SERV</v>
          </cell>
        </row>
        <row r="4142">
          <cell r="Q4142" t="str">
            <v>Non-exchange Revenue:  Transfers and Subsidies - Operational:  Allocations In-kind - District Municipalities:  Western Cape - DC 4:  Eden District - Environmental Protection</v>
          </cell>
          <cell r="R4142">
            <v>0</v>
          </cell>
          <cell r="V4142" t="str">
            <v>DM WC: EDEN - ENVIRON PROTECTION</v>
          </cell>
        </row>
        <row r="4143">
          <cell r="Q4143" t="str">
            <v>Non-exchange Revenue:  Transfers and Subsidies - Operational:  Allocations In-kind - District Municipalities:  Western Cape - DC 4:  Eden District - Executive and Council</v>
          </cell>
          <cell r="R4143">
            <v>0</v>
          </cell>
          <cell r="V4143" t="str">
            <v>DM WC: EDEN - EXECUTIVE &amp; COUNCIL</v>
          </cell>
        </row>
        <row r="4144">
          <cell r="Q4144" t="str">
            <v>Non-exchange Revenue:  Transfers and Subsidies - Operational:  Allocations In-kind - District Municipalities:  Western Cape - DC 4:  Eden District - Finance and Admin</v>
          </cell>
          <cell r="R4144">
            <v>0</v>
          </cell>
          <cell r="V4144" t="str">
            <v>DM WC: EDEN - FINANCE &amp; ADMIN</v>
          </cell>
        </row>
        <row r="4145">
          <cell r="Q4145" t="str">
            <v>Non-exchange Revenue:  Transfers and Subsidies - Operational:  Allocations In-kind - District Municipalities:  Western Cape - DC 4:  Eden District - Health</v>
          </cell>
          <cell r="R4145">
            <v>0</v>
          </cell>
          <cell r="V4145" t="str">
            <v>DM WC: EDEN - HEALTH</v>
          </cell>
        </row>
        <row r="4146">
          <cell r="Q4146" t="str">
            <v>Non-exchange Revenue:  Transfers and Subsidies - Operational:  Allocations In-kind - District Municipalities:  Western Cape - DC 4:  Eden District - Housing</v>
          </cell>
          <cell r="R4146">
            <v>0</v>
          </cell>
          <cell r="V4146" t="str">
            <v>DM WC: EDEN - HOUSING</v>
          </cell>
        </row>
        <row r="4147">
          <cell r="Q4147" t="str">
            <v>Non-exchange Revenue:  Transfers and Subsidies - Operational:  Allocations In-kind - District Municipalities:  Western Cape - DC 4:  Eden District - Planning and Development</v>
          </cell>
          <cell r="R4147">
            <v>0</v>
          </cell>
          <cell r="V4147" t="str">
            <v>DM WC: EDEN - PLANNING &amp; DEVEL</v>
          </cell>
        </row>
        <row r="4148">
          <cell r="Q4148" t="str">
            <v>Non-exchange Revenue:  Transfers and Subsidies - Operational:  Allocations In-kind - District Municipalities:  Western Cape - DC 4:  Eden District - Public Safety</v>
          </cell>
          <cell r="R4148">
            <v>0</v>
          </cell>
          <cell r="V4148" t="str">
            <v>DM WC: EDEN - PUBLIC SAFETY</v>
          </cell>
        </row>
        <row r="4149">
          <cell r="Q4149" t="str">
            <v>Non-exchange Revenue:  Transfers and Subsidies - Operational:  Allocations In-kind - District Municipalities:  Western Cape - DC 4:  Eden District - Road Transport</v>
          </cell>
          <cell r="R4149">
            <v>0</v>
          </cell>
          <cell r="V4149" t="str">
            <v>DM WC: EDEN - ROAD TRANSPORT</v>
          </cell>
        </row>
        <row r="4150">
          <cell r="Q4150" t="str">
            <v>Non-exchange Revenue:  Transfers and Subsidies - Operational:  Allocations In-kind - District Municipalities:  Western Cape - DC 4:  Eden District - Sport and Recreation</v>
          </cell>
          <cell r="R4150">
            <v>0</v>
          </cell>
          <cell r="V4150" t="str">
            <v>DM WC: EDEN - SPORT &amp; RECREATION</v>
          </cell>
        </row>
        <row r="4151">
          <cell r="Q4151" t="str">
            <v>Non-exchange Revenue:  Transfers and Subsidies - Operational:  Allocations In-kind - District Municipalities:  Western Cape - DC 4:  Eden District - Waste Water Management</v>
          </cell>
          <cell r="R4151">
            <v>0</v>
          </cell>
          <cell r="V4151" t="str">
            <v>DM WC: EDEN - WASTE WATER MAN</v>
          </cell>
        </row>
        <row r="4152">
          <cell r="Q4152" t="str">
            <v>Non-exchange Revenue:  Transfers and Subsidies - Operational:  Allocations In-kind - District Municipalities:  Western Cape - DC 4:  Eden District - Water</v>
          </cell>
          <cell r="R4152">
            <v>0</v>
          </cell>
          <cell r="V4152" t="str">
            <v>DM WC: EDEN - WATER</v>
          </cell>
        </row>
        <row r="4153">
          <cell r="Q4153" t="str">
            <v>Non-exchange Revenue:  Transfers and Subsidies - Operational:  Allocations In-kind - District Municipalities:  Western Cape - DC 5:  Central Karoo</v>
          </cell>
          <cell r="R4153">
            <v>0</v>
          </cell>
          <cell r="V4153" t="str">
            <v>DM WC: CENTRAL KAROO</v>
          </cell>
        </row>
        <row r="4154">
          <cell r="Q4154" t="str">
            <v>Non-exchange Revenue:  Transfers and Subsidies - Operational:  Allocations In-kind - District Municipalities:  Western Cape - DC 5:  Central Karoo - Community and Social Services</v>
          </cell>
          <cell r="R4154">
            <v>0</v>
          </cell>
          <cell r="V4154" t="str">
            <v>DM WC: CENT KAROO - COMM &amp; SOC SERV</v>
          </cell>
        </row>
        <row r="4155">
          <cell r="Q4155" t="str">
            <v>Non-exchange Revenue:  Transfers and Subsidies - Operational:  Allocations In-kind - District Municipalities:  Western Cape - DC 5:  Central Karoo - Environmental Protection</v>
          </cell>
          <cell r="R4155">
            <v>0</v>
          </cell>
          <cell r="V4155" t="str">
            <v>DM WC: CENT KAROO - ENVIRON PROTECTION</v>
          </cell>
        </row>
        <row r="4156">
          <cell r="Q4156" t="str">
            <v>Non-exchange Revenue:  Transfers and Subsidies - Operational:  Allocations In-kind - District Municipalities:  Western Cape - DC 5:  Central Karoo - Executive and Council</v>
          </cell>
          <cell r="R4156">
            <v>0</v>
          </cell>
          <cell r="V4156" t="str">
            <v>DM WC: CENT KAROO - EXECUTIVE &amp; COUNCIL</v>
          </cell>
        </row>
        <row r="4157">
          <cell r="Q4157" t="str">
            <v>Non-exchange Revenue:  Transfers and Subsidies - Operational:  Allocations In-kind - District Municipalities:  Western Cape - DC 5:  Central Karoo - Finance and Admin</v>
          </cell>
          <cell r="R4157">
            <v>0</v>
          </cell>
          <cell r="V4157" t="str">
            <v>DM WC: CENT KAROO - FINANCE &amp; ADMIN</v>
          </cell>
        </row>
        <row r="4158">
          <cell r="Q4158" t="str">
            <v>Non-exchange Revenue:  Transfers and Subsidies - Operational:  Allocations In-kind - District Municipalities:  Western Cape - DC 5:  Central Karoo - Health</v>
          </cell>
          <cell r="R4158">
            <v>0</v>
          </cell>
          <cell r="V4158" t="str">
            <v>DM WC: CENT KAROO - HEALTH</v>
          </cell>
        </row>
        <row r="4159">
          <cell r="Q4159" t="str">
            <v>Non-exchange Revenue:  Transfers and Subsidies - Operational:  Allocations In-kind - District Municipalities:  Western Cape - DC 5:  Central Karoo - Housing</v>
          </cell>
          <cell r="R4159">
            <v>0</v>
          </cell>
          <cell r="V4159" t="str">
            <v>DM WC: CENT KAROO - HOUSING</v>
          </cell>
        </row>
        <row r="4160">
          <cell r="Q4160" t="str">
            <v>Non-exchange Revenue:  Transfers and Subsidies - Operational:  Allocations In-kind - District Municipalities:  Western Cape - DC 5:  Central Karoo - Planning and Development</v>
          </cell>
          <cell r="R4160">
            <v>0</v>
          </cell>
          <cell r="V4160" t="str">
            <v>DM WC: CENT KAROO - PLANNING &amp; DEVEL</v>
          </cell>
        </row>
        <row r="4161">
          <cell r="Q4161" t="str">
            <v>Non-exchange Revenue:  Transfers and Subsidies - Operational:  Allocations In-kind - District Municipalities:  Western Cape - DC 5:  Central Karoo - Public Safety</v>
          </cell>
          <cell r="R4161">
            <v>0</v>
          </cell>
          <cell r="V4161" t="str">
            <v>DM WC: CENT KAROO - PUBLIC SAFETY</v>
          </cell>
        </row>
        <row r="4162">
          <cell r="Q4162" t="str">
            <v>Non-exchange Revenue:  Transfers and Subsidies - Operational:  Allocations In-kind - District Municipalities:  Western Cape - DC 5:  Central Karoo - Road Transport</v>
          </cell>
          <cell r="R4162">
            <v>0</v>
          </cell>
          <cell r="V4162" t="str">
            <v>DM WC: CENT KAROO - ROAD TRANSPORT</v>
          </cell>
        </row>
        <row r="4163">
          <cell r="Q4163" t="str">
            <v>Non-exchange Revenue:  Transfers and Subsidies - Operational:  Allocations In-kind - District Municipalities:  Western Cape - DC 5:  Central Karoo - Sport and Recreation</v>
          </cell>
          <cell r="R4163">
            <v>0</v>
          </cell>
          <cell r="V4163" t="str">
            <v>DM WC: CENT KAROO - SPORT &amp; RECREATION</v>
          </cell>
        </row>
        <row r="4164">
          <cell r="Q4164" t="str">
            <v>Non-exchange Revenue:  Transfers and Subsidies - Operational:  Allocations In-kind - District Municipalities:  Western Cape - DC 5:  Central Karoo - Waste Water Management</v>
          </cell>
          <cell r="R4164">
            <v>0</v>
          </cell>
          <cell r="V4164" t="str">
            <v>DM WC: CENT KAROO - WASTE WATER MAN</v>
          </cell>
        </row>
        <row r="4165">
          <cell r="Q4165" t="str">
            <v>Non-exchange Revenue:  Transfers and Subsidies - Operational:  Allocations In-kind - District Municipalities:  Western Cape - DC 5:  Central Karoo - Water</v>
          </cell>
          <cell r="R4165">
            <v>0</v>
          </cell>
          <cell r="V4165" t="str">
            <v>DM WC: CENT KAROO - WATER</v>
          </cell>
        </row>
        <row r="4166">
          <cell r="Q4166" t="str">
            <v>Non-exchange Revenue:  Transfers and Subsidies - Operational:  Allocations In-kind - Foreign Government and International Organisations</v>
          </cell>
          <cell r="R4166">
            <v>0</v>
          </cell>
          <cell r="V4166" t="str">
            <v>T&amp;S OPS: ALL IN-KIND FORG GOV &amp; INT ORG</v>
          </cell>
        </row>
        <row r="4167">
          <cell r="Q4167" t="str">
            <v>Non-exchange Revenue:  Transfers and Subsidies - Operational:  Allocations In-kind - Foreign Government and International Organisations:  African Development Bank</v>
          </cell>
          <cell r="R4167" t="str">
            <v>1</v>
          </cell>
          <cell r="S4167" t="str">
            <v>13</v>
          </cell>
          <cell r="T4167" t="str">
            <v>001</v>
          </cell>
          <cell r="U4167" t="str">
            <v>0</v>
          </cell>
          <cell r="V4167" t="str">
            <v>FORN GOV/INT ORG - AFRICAN DEVELOP BANK</v>
          </cell>
        </row>
        <row r="4168">
          <cell r="Q4168" t="str">
            <v>Non-exchange Revenue:  Transfers and Subsidies - Operational:  Allocations In-kind - Foreign Government and International Organisations:  African Program Rethinking Development Economy</v>
          </cell>
          <cell r="R4168" t="str">
            <v>1</v>
          </cell>
          <cell r="S4168" t="str">
            <v>13</v>
          </cell>
          <cell r="T4168" t="str">
            <v>002</v>
          </cell>
          <cell r="U4168" t="str">
            <v>0</v>
          </cell>
          <cell r="V4168" t="str">
            <v>FORN GOV/INT ORG - PROG RETHINK DEV ECON</v>
          </cell>
        </row>
        <row r="4169">
          <cell r="Q4169" t="str">
            <v>Non-exchange Revenue:  Transfers and Subsidies - Operational:  Allocations In-kind - Foreign Government and International Organisations:  Asia-Africa Legal Consultation Organisation (AALCO)</v>
          </cell>
          <cell r="R4169" t="str">
            <v>1</v>
          </cell>
          <cell r="S4169" t="str">
            <v>13</v>
          </cell>
          <cell r="T4169" t="str">
            <v>003</v>
          </cell>
          <cell r="U4169" t="str">
            <v>0</v>
          </cell>
          <cell r="V4169" t="str">
            <v>FORN GOV/INT ORG -  AFRICA/ASIA LEGA ORG</v>
          </cell>
        </row>
        <row r="4170">
          <cell r="Q4170" t="str">
            <v>Non-exchange Revenue:  Transfers and Subsidies - Operational:  Allocations In-kind - Foreign Government and International Organisations:  Association for African University</v>
          </cell>
          <cell r="R4170" t="str">
            <v>1</v>
          </cell>
          <cell r="S4170" t="str">
            <v>13</v>
          </cell>
          <cell r="T4170" t="str">
            <v>004</v>
          </cell>
          <cell r="U4170" t="str">
            <v>0</v>
          </cell>
          <cell r="V4170" t="str">
            <v>FORN GOV/INT ORG - ASSOC - AFRICAN UNIV</v>
          </cell>
        </row>
        <row r="4171">
          <cell r="Q4171" t="str">
            <v>Non-exchange Revenue:  Transfers and Subsidies - Operational:  Allocations In-kind - Foreign Government and International Organisations:  Collaborative African Budget Reform Initiative</v>
          </cell>
          <cell r="R4171" t="str">
            <v>1</v>
          </cell>
          <cell r="S4171" t="str">
            <v>13</v>
          </cell>
          <cell r="T4171" t="str">
            <v>005</v>
          </cell>
          <cell r="U4171" t="str">
            <v>0</v>
          </cell>
          <cell r="V4171" t="str">
            <v>FORN GOV/INT ORG - AFRICAN BUD REFM INIT</v>
          </cell>
        </row>
        <row r="4172">
          <cell r="Q4172" t="str">
            <v>Non-exchange Revenue:  Transfers and Subsidies - Operational:  Allocations In-kind - Foreign Government and International Organisations:  Cop 12, Kenya</v>
          </cell>
          <cell r="R4172" t="str">
            <v>1</v>
          </cell>
          <cell r="S4172" t="str">
            <v>13</v>
          </cell>
          <cell r="T4172" t="str">
            <v>006</v>
          </cell>
          <cell r="U4172" t="str">
            <v>0</v>
          </cell>
          <cell r="V4172" t="str">
            <v>FORN GOV/INT ORG - COP 12 KENYA</v>
          </cell>
        </row>
        <row r="4173">
          <cell r="Q4173" t="str">
            <v>Non-exchange Revenue:  Transfers and Subsidies - Operational:  Allocations In-kind - Foreign Government and International Organisations:  Common Wealth Magistrate and Judicial Association (CMJA)</v>
          </cell>
          <cell r="R4173" t="str">
            <v>1</v>
          </cell>
          <cell r="S4173" t="str">
            <v>13</v>
          </cell>
          <cell r="T4173" t="str">
            <v>007</v>
          </cell>
          <cell r="U4173" t="str">
            <v>0</v>
          </cell>
          <cell r="V4173" t="str">
            <v>FORN GOV/INT ORG - CW MAGIS &amp; JUDIC ASS</v>
          </cell>
        </row>
        <row r="4174">
          <cell r="Q4174" t="str">
            <v>Non-exchange Revenue:  Transfers and Subsidies - Operational:  Allocations In-kind - Foreign Government and International Organisations:  Common Wealth Fund Technology Cooperation</v>
          </cell>
          <cell r="R4174" t="str">
            <v>1</v>
          </cell>
          <cell r="S4174" t="str">
            <v>13</v>
          </cell>
          <cell r="T4174" t="str">
            <v>008</v>
          </cell>
          <cell r="U4174" t="str">
            <v>0</v>
          </cell>
          <cell r="V4174" t="str">
            <v>FORN GOV/INT ORG - CW FUND TECHN COOPER</v>
          </cell>
        </row>
        <row r="4175">
          <cell r="Q4175" t="str">
            <v>Non-exchange Revenue:  Transfers and Subsidies - Operational:  Allocations In-kind - Foreign Government and International Organisations:  FIFA</v>
          </cell>
          <cell r="R4175" t="str">
            <v>1</v>
          </cell>
          <cell r="S4175" t="str">
            <v>13</v>
          </cell>
          <cell r="T4175" t="str">
            <v>009</v>
          </cell>
          <cell r="U4175" t="str">
            <v>0</v>
          </cell>
          <cell r="V4175" t="str">
            <v>FORN GOV/INT ORG - FIFA</v>
          </cell>
        </row>
        <row r="4176">
          <cell r="Q4176" t="str">
            <v>Non-exchange Revenue:  Transfers and Subsidies - Operational:  Allocations In-kind - Foreign Government and International Organisations:  Foreign Rates and Taxes (FIGO)</v>
          </cell>
          <cell r="R4176" t="str">
            <v>1</v>
          </cell>
          <cell r="S4176" t="str">
            <v>13</v>
          </cell>
          <cell r="T4176" t="str">
            <v>010</v>
          </cell>
          <cell r="U4176" t="str">
            <v>0</v>
          </cell>
          <cell r="V4176" t="str">
            <v>FORN GOV/INT ORG - FOREIGN RATES &amp; TAXES</v>
          </cell>
        </row>
        <row r="4177">
          <cell r="Q4177" t="str">
            <v>Non-exchange Revenue:  Transfers and Subsidies - Operational:  Allocations In-kind - Foreign Government and International Organisations:  Fulbright Commission</v>
          </cell>
          <cell r="R4177" t="str">
            <v>1</v>
          </cell>
          <cell r="S4177" t="str">
            <v>13</v>
          </cell>
          <cell r="T4177" t="str">
            <v>011</v>
          </cell>
          <cell r="U4177" t="str">
            <v>0</v>
          </cell>
          <cell r="V4177" t="str">
            <v>FORN GOV/INT ORG - FULBRIGHT COMMISSION</v>
          </cell>
        </row>
        <row r="4178">
          <cell r="Q4178" t="str">
            <v>Non-exchange Revenue:  Transfers and Subsidies - Operational:  Allocations In-kind - Foreign Government and International Organisations:  Gambian Government Local Office</v>
          </cell>
          <cell r="R4178" t="str">
            <v>1</v>
          </cell>
          <cell r="S4178" t="str">
            <v>13</v>
          </cell>
          <cell r="T4178" t="str">
            <v>012</v>
          </cell>
          <cell r="U4178" t="str">
            <v>0</v>
          </cell>
          <cell r="V4178" t="str">
            <v>FORN GOV/INT ORG - GAMBIAN GOV LOCAL OFF</v>
          </cell>
        </row>
        <row r="4179">
          <cell r="Q4179" t="str">
            <v>Non-exchange Revenue:  Transfers and Subsidies - Operational:  Allocations In-kind - Foreign Government and International Organisations:  Global Environment Fund (GEF)</v>
          </cell>
          <cell r="R4179" t="str">
            <v>1</v>
          </cell>
          <cell r="S4179" t="str">
            <v>13</v>
          </cell>
          <cell r="T4179" t="str">
            <v>013</v>
          </cell>
          <cell r="U4179" t="str">
            <v>0</v>
          </cell>
          <cell r="V4179" t="str">
            <v>FORN GOV/INT ORG - GLOBAL ENVIRON FUND</v>
          </cell>
        </row>
        <row r="4180">
          <cell r="Q4180" t="str">
            <v>Non-exchange Revenue:  Transfers and Subsidies - Operational:  Allocations In-kind - Foreign Government and International Organisations:  Guidance Council and Youth  Development:  Malawi</v>
          </cell>
          <cell r="R4180" t="str">
            <v>1</v>
          </cell>
          <cell r="S4180" t="str">
            <v>13</v>
          </cell>
          <cell r="T4180" t="str">
            <v>014</v>
          </cell>
          <cell r="U4180" t="str">
            <v>0</v>
          </cell>
          <cell r="V4180" t="str">
            <v>FORN GOV/INT ORG - YOUTH  DEV: MALAWI</v>
          </cell>
        </row>
        <row r="4181">
          <cell r="Q4181" t="str">
            <v>Non-exchange Revenue:  Transfers and Subsidies - Operational:  Allocations In-kind - Foreign Government and International Organisations:  Highly Indebted Poor Centre (HIPC)</v>
          </cell>
          <cell r="R4181" t="str">
            <v>1</v>
          </cell>
          <cell r="S4181" t="str">
            <v>13</v>
          </cell>
          <cell r="T4181" t="str">
            <v>015</v>
          </cell>
          <cell r="U4181" t="str">
            <v>0</v>
          </cell>
          <cell r="V4181" t="str">
            <v>FORN GOV/INT ORG - HIGH INDEBT POOR CTR</v>
          </cell>
        </row>
        <row r="4182">
          <cell r="Q4182" t="str">
            <v>Non-exchange Revenue:  Transfers and Subsidies - Operational:  Allocations In-kind - Foreign Government and International Organisations:  India- Brazil-South African Dialogue Forum (IBSA)</v>
          </cell>
          <cell r="R4182" t="str">
            <v>1</v>
          </cell>
          <cell r="S4182" t="str">
            <v>13</v>
          </cell>
          <cell r="T4182" t="str">
            <v>016</v>
          </cell>
          <cell r="U4182" t="str">
            <v>0</v>
          </cell>
          <cell r="V4182" t="str">
            <v>FORN GOV/INT ORG - IND/BRA/SA DIALOG FOR</v>
          </cell>
        </row>
        <row r="4183">
          <cell r="Q4183" t="str">
            <v>Non-exchange Revenue:  Transfers and Subsidies - Operational:  Allocations In-kind - Foreign Government and International Organisations:  India-Brazil-South Africa Trilateral Committee</v>
          </cell>
          <cell r="R4183" t="str">
            <v>1</v>
          </cell>
          <cell r="S4183" t="str">
            <v>13</v>
          </cell>
          <cell r="T4183" t="str">
            <v>017</v>
          </cell>
          <cell r="U4183" t="str">
            <v>0</v>
          </cell>
          <cell r="V4183" t="str">
            <v>FORN GOV/INT ORG - IND/BRA/SA TRILAT COM</v>
          </cell>
        </row>
        <row r="4184">
          <cell r="Q4184" t="str">
            <v>Non-exchange Revenue:  Transfers and Subsidies - Operational:  Allocations In-kind - Foreign Government and International Organisations:  International Communication Union (FIGO)</v>
          </cell>
          <cell r="R4184" t="str">
            <v>1</v>
          </cell>
          <cell r="S4184" t="str">
            <v>13</v>
          </cell>
          <cell r="T4184" t="str">
            <v>018</v>
          </cell>
          <cell r="U4184" t="str">
            <v>0</v>
          </cell>
          <cell r="V4184" t="str">
            <v>FORN GOV/INT ORG - INTER COM UNION</v>
          </cell>
        </row>
        <row r="4185">
          <cell r="Q4185" t="str">
            <v>Non-exchange Revenue:  Transfers and Subsidies - Operational:  Allocations In-kind - Foreign Government and International Organisations:  International Fund Faculty for Immunization</v>
          </cell>
          <cell r="R4185" t="str">
            <v>1</v>
          </cell>
          <cell r="S4185" t="str">
            <v>13</v>
          </cell>
          <cell r="T4185" t="str">
            <v>019</v>
          </cell>
          <cell r="U4185" t="str">
            <v>0</v>
          </cell>
          <cell r="V4185" t="str">
            <v>FORN GOV/INT ORG - INTER FUND FOR IMMUNI</v>
          </cell>
        </row>
        <row r="4186">
          <cell r="Q4186" t="str">
            <v>Non-exchange Revenue:  Transfers and Subsidies - Operational:  Allocations In-kind - Foreign Government and International Organisations:  Investment Climate Facility</v>
          </cell>
          <cell r="R4186" t="str">
            <v>1</v>
          </cell>
          <cell r="S4186" t="str">
            <v>13</v>
          </cell>
          <cell r="T4186" t="str">
            <v>020</v>
          </cell>
          <cell r="U4186" t="str">
            <v>0</v>
          </cell>
          <cell r="V4186" t="str">
            <v>FORN GOV/INT ORG - INVEST CLIMATE FACIL</v>
          </cell>
        </row>
        <row r="4187">
          <cell r="Q4187" t="str">
            <v>Non-exchange Revenue:  Transfers and Subsidies - Operational:  Allocations In-kind - Foreign Government and International Organisations:  Komati River Basin Water Authority</v>
          </cell>
          <cell r="R4187" t="str">
            <v>1</v>
          </cell>
          <cell r="S4187" t="str">
            <v>13</v>
          </cell>
          <cell r="T4187" t="str">
            <v>021</v>
          </cell>
          <cell r="U4187" t="str">
            <v>0</v>
          </cell>
          <cell r="V4187" t="str">
            <v>FORN GOV/INT ORG - KOMATI BASIN WAT AUTH</v>
          </cell>
        </row>
        <row r="4188">
          <cell r="Q4188" t="str">
            <v>Non-exchange Revenue:  Transfers and Subsidies - Operational:  Allocations In-kind - Foreign Government and International Organisations:  Lesotho and Namibia</v>
          </cell>
          <cell r="R4188" t="str">
            <v>1</v>
          </cell>
          <cell r="S4188" t="str">
            <v>13</v>
          </cell>
          <cell r="T4188" t="str">
            <v>022</v>
          </cell>
          <cell r="U4188" t="str">
            <v>0</v>
          </cell>
          <cell r="V4188" t="str">
            <v>FORN GOV/INT ORG - LESOTHO &amp; NAMIBIA</v>
          </cell>
        </row>
        <row r="4189">
          <cell r="Q4189" t="str">
            <v xml:space="preserve">Non-exchange Revenue:  Transfers and Subsidies - Operational:  Allocations In-kind - Foreign Government and International Organisations:  Organisation for Economic Co-operation and Development </v>
          </cell>
          <cell r="R4189" t="str">
            <v>1</v>
          </cell>
          <cell r="S4189" t="str">
            <v>13</v>
          </cell>
          <cell r="T4189" t="str">
            <v>023</v>
          </cell>
          <cell r="U4189" t="str">
            <v>0</v>
          </cell>
          <cell r="V4189" t="str">
            <v>FORN GOV/INT ORG - ECONOMIC CO-OP &amp; DEV</v>
          </cell>
        </row>
        <row r="4190">
          <cell r="Q4190" t="str">
            <v xml:space="preserve">Non-exchange Revenue:  Transfers and Subsidies - Operational:  Allocations In-kind - Foreign Government and International Organisations:  Permanent Court of Arbitration </v>
          </cell>
          <cell r="R4190" t="str">
            <v>1</v>
          </cell>
          <cell r="S4190" t="str">
            <v>13</v>
          </cell>
          <cell r="T4190" t="str">
            <v>024</v>
          </cell>
          <cell r="U4190" t="str">
            <v>0</v>
          </cell>
          <cell r="V4190" t="str">
            <v>FORN GOV/INT ORG - PERM COURT OF ARBITR</v>
          </cell>
        </row>
        <row r="4191">
          <cell r="Q4191" t="str">
            <v xml:space="preserve">Non-exchange Revenue:  Transfers and Subsidies - Operational:  Allocations In-kind - Foreign Government and International Organisations:  United Kingdom Tax </v>
          </cell>
          <cell r="R4191" t="str">
            <v>1</v>
          </cell>
          <cell r="S4191" t="str">
            <v>13</v>
          </cell>
          <cell r="T4191" t="str">
            <v>025</v>
          </cell>
          <cell r="U4191" t="str">
            <v>0</v>
          </cell>
          <cell r="V4191" t="str">
            <v xml:space="preserve">FORN GOV/INT ORG - UNITED KINGDOM TAX </v>
          </cell>
        </row>
        <row r="4192">
          <cell r="Q4192" t="str">
            <v>Non-exchange Revenue:  Transfers and Subsidies - Operational:  Allocations In-kind - Foreign Government and International Organisations:  World Bank</v>
          </cell>
          <cell r="R4192" t="str">
            <v>1</v>
          </cell>
          <cell r="S4192" t="str">
            <v>13</v>
          </cell>
          <cell r="T4192" t="str">
            <v>026</v>
          </cell>
          <cell r="U4192" t="str">
            <v>0</v>
          </cell>
          <cell r="V4192" t="str">
            <v>FORN GOV/INT ORG - WORLD BANK</v>
          </cell>
        </row>
        <row r="4193">
          <cell r="Q4193" t="str">
            <v xml:space="preserve">Non-exchange Revenue:  Transfers and Subsidies - Operational:  Allocations In-kind - Households </v>
          </cell>
          <cell r="R4193">
            <v>0</v>
          </cell>
          <cell r="V4193" t="str">
            <v>T&amp;S OPS: ALL IN-KIND HOUSHOLDS</v>
          </cell>
        </row>
        <row r="4194">
          <cell r="Q4194" t="str">
            <v>Non-exchange Revenue:  Transfers and Subsidies - Operational:  Allocations In-kind - Households:  Employee Social Benefits</v>
          </cell>
          <cell r="R4194">
            <v>0</v>
          </cell>
          <cell r="V4194" t="str">
            <v>HH: EMPLOYEE SOCIAL BENEFITS</v>
          </cell>
        </row>
        <row r="4195">
          <cell r="Q4195" t="str">
            <v>Non-exchange Revenue:  Transfers and Subsidies - Operational:  Allocations In-kind - Households:  Employee Social Benefits - Injury on Duty</v>
          </cell>
          <cell r="R4195" t="str">
            <v>1</v>
          </cell>
          <cell r="S4195" t="str">
            <v>13</v>
          </cell>
          <cell r="T4195" t="str">
            <v>050</v>
          </cell>
          <cell r="U4195" t="str">
            <v>0</v>
          </cell>
          <cell r="V4195" t="str">
            <v>HH ESB: INJURY ON DUTY</v>
          </cell>
        </row>
        <row r="4196">
          <cell r="Q4196" t="str">
            <v>Non-exchange Revenue:  Transfers and Subsidies - Operational:  Allocations In-kind - Households:  Employee Social Benefits - Post Retirement Benefit</v>
          </cell>
          <cell r="R4196" t="str">
            <v>1</v>
          </cell>
          <cell r="S4196" t="str">
            <v>13</v>
          </cell>
          <cell r="T4196" t="str">
            <v>051</v>
          </cell>
          <cell r="U4196" t="str">
            <v>0</v>
          </cell>
          <cell r="V4196" t="str">
            <v>HH ESB: POST RETIREMENT BENEFIT</v>
          </cell>
        </row>
        <row r="4197">
          <cell r="Q4197" t="str">
            <v>Non-exchange Revenue:  Transfers and Subsidies - Operational:  Allocations In-kind - Households:  Employee Social Benefits - Severance Package</v>
          </cell>
          <cell r="R4197" t="str">
            <v>1</v>
          </cell>
          <cell r="S4197" t="str">
            <v>13</v>
          </cell>
          <cell r="T4197" t="str">
            <v>052</v>
          </cell>
          <cell r="U4197" t="str">
            <v>0</v>
          </cell>
          <cell r="V4197" t="str">
            <v>HH ESB: SEVERANCE PACKAGE</v>
          </cell>
        </row>
        <row r="4198">
          <cell r="Q4198" t="str">
            <v>Non-exchange Revenue:  Transfers and Subsidies - Operational:  Allocations In-kind - Households:  Employee Social Benefits - Leave Gratuity</v>
          </cell>
          <cell r="R4198" t="str">
            <v>1</v>
          </cell>
          <cell r="S4198" t="str">
            <v>13</v>
          </cell>
          <cell r="T4198" t="str">
            <v>053</v>
          </cell>
          <cell r="U4198" t="str">
            <v>0</v>
          </cell>
          <cell r="V4198" t="str">
            <v>HH ESB: LEAVE GRATUITY</v>
          </cell>
        </row>
        <row r="4199">
          <cell r="Q4199" t="str">
            <v>Non-exchange Revenue:  Transfers and Subsidies - Operational:  Allocations In-kind - Households:  Social Security Payments</v>
          </cell>
          <cell r="R4199">
            <v>0</v>
          </cell>
          <cell r="V4199" t="str">
            <v>HH: SOCIAL SECURITY PAYMENTS</v>
          </cell>
        </row>
        <row r="4200">
          <cell r="Q4200" t="str">
            <v>Non-exchange Revenue:  Transfers and Subsidies - Operational:  Allocations In-kind - Households:  Social Security Payments - Payment of Social Security</v>
          </cell>
          <cell r="R4200" t="str">
            <v>1</v>
          </cell>
          <cell r="S4200" t="str">
            <v>13</v>
          </cell>
          <cell r="T4200" t="str">
            <v>054</v>
          </cell>
          <cell r="U4200" t="str">
            <v>0</v>
          </cell>
          <cell r="V4200" t="str">
            <v>HH SSP: PAYMENT OF SOCIAL SECURITY</v>
          </cell>
        </row>
        <row r="4201">
          <cell r="Q4201" t="str">
            <v>Non-exchange Revenue:  Transfers and Subsidies - Operational:  Allocations In-kind - Households:  Social Assistance</v>
          </cell>
          <cell r="R4201">
            <v>0</v>
          </cell>
          <cell r="V4201" t="str">
            <v>HH SSP: SOCIAL ASSISTANCE</v>
          </cell>
        </row>
        <row r="4202">
          <cell r="Q4202" t="str">
            <v>Non-exchange Revenue:  Transfers and Subsidies - Operational:  Allocations In-kind - Households:  Social Assistance - Care Dependency</v>
          </cell>
          <cell r="R4202" t="str">
            <v>1</v>
          </cell>
          <cell r="S4202" t="str">
            <v>13</v>
          </cell>
          <cell r="T4202" t="str">
            <v>055</v>
          </cell>
          <cell r="U4202" t="str">
            <v>0</v>
          </cell>
          <cell r="V4202" t="str">
            <v>HH SSP SOC ASS: CARE DEPENDENCY</v>
          </cell>
        </row>
        <row r="4203">
          <cell r="Q4203" t="str">
            <v>Non-exchange Revenue:  Transfers and Subsidies - Operational:  Allocations In-kind - Households:  Social Assistance - Child Supp Grant</v>
          </cell>
          <cell r="R4203" t="str">
            <v>1</v>
          </cell>
          <cell r="S4203" t="str">
            <v>13</v>
          </cell>
          <cell r="T4203" t="str">
            <v>056</v>
          </cell>
          <cell r="U4203" t="str">
            <v>0</v>
          </cell>
          <cell r="V4203" t="str">
            <v>HH SSP SOC ASS: CHILD SUPP GRANT</v>
          </cell>
        </row>
        <row r="4204">
          <cell r="Q4204" t="str">
            <v>Non-exchange Revenue:  Transfers and Subsidies - Operational:  Allocations In-kind - Households:  Social Assistance - Clothing Provided</v>
          </cell>
          <cell r="R4204" t="str">
            <v>1</v>
          </cell>
          <cell r="S4204" t="str">
            <v>13</v>
          </cell>
          <cell r="T4204" t="str">
            <v>057</v>
          </cell>
          <cell r="U4204" t="str">
            <v>0</v>
          </cell>
          <cell r="V4204" t="str">
            <v>HH SSP SOC ASS: CLOTHING PROVIDED</v>
          </cell>
        </row>
        <row r="4205">
          <cell r="Q4205" t="str">
            <v>Non-exchange Revenue:  Transfers and Subsidies - Operational:  Allocations In-kind - Households:  Social Assistance - Disability Grant</v>
          </cell>
          <cell r="R4205" t="str">
            <v>1</v>
          </cell>
          <cell r="S4205" t="str">
            <v>13</v>
          </cell>
          <cell r="T4205" t="str">
            <v>058</v>
          </cell>
          <cell r="U4205" t="str">
            <v>0</v>
          </cell>
          <cell r="V4205" t="str">
            <v>HH SSP SOC ASS: DISABILITY GRANT</v>
          </cell>
        </row>
        <row r="4206">
          <cell r="Q4206" t="str">
            <v>Non-exchange Revenue:  Transfers and Subsidies - Operational:  Allocations In-kind - Households:  Social Assistance - Ex Servicemen</v>
          </cell>
          <cell r="R4206" t="str">
            <v>1</v>
          </cell>
          <cell r="S4206" t="str">
            <v>13</v>
          </cell>
          <cell r="T4206" t="str">
            <v>059</v>
          </cell>
          <cell r="U4206" t="str">
            <v>0</v>
          </cell>
          <cell r="V4206" t="str">
            <v>HH SSP SOC ASS: EX SERVICEMEN</v>
          </cell>
        </row>
        <row r="4207">
          <cell r="Q4207" t="str">
            <v>Non-exchange Revenue:  Transfers and Subsidies - Operational:  Allocations In-kind - Households:  Social Assistance - Excursions Place of Safety</v>
          </cell>
          <cell r="R4207" t="str">
            <v>1</v>
          </cell>
          <cell r="S4207" t="str">
            <v>13</v>
          </cell>
          <cell r="T4207" t="str">
            <v>060</v>
          </cell>
          <cell r="U4207" t="str">
            <v>0</v>
          </cell>
          <cell r="V4207" t="str">
            <v>HH SSP SOC ASS: EXCURSIONS PLACE OF SAFE</v>
          </cell>
        </row>
        <row r="4208">
          <cell r="Q4208" t="str">
            <v>Non-exchange Revenue:  Transfers and Subsidies - Operational:  Allocations In-kind - Households:  Social Assistance - Foster Care Grant</v>
          </cell>
          <cell r="R4208" t="str">
            <v>1</v>
          </cell>
          <cell r="S4208" t="str">
            <v>13</v>
          </cell>
          <cell r="T4208" t="str">
            <v>061</v>
          </cell>
          <cell r="U4208" t="str">
            <v>0</v>
          </cell>
          <cell r="V4208" t="str">
            <v>HH SSP SOC ASS: FOSTER CARE GRANT</v>
          </cell>
        </row>
        <row r="4209">
          <cell r="Q4209" t="str">
            <v>Non-exchange Revenue:  Transfers and Subsidies - Operational:  Allocations In-kind - Households:  Social Assistance - Grant In Aid</v>
          </cell>
          <cell r="R4209" t="str">
            <v>1</v>
          </cell>
          <cell r="S4209" t="str">
            <v>13</v>
          </cell>
          <cell r="T4209" t="str">
            <v>062</v>
          </cell>
          <cell r="U4209" t="str">
            <v>0</v>
          </cell>
          <cell r="V4209" t="str">
            <v>HH SSP SOC ASS: GRANT IN AID</v>
          </cell>
        </row>
        <row r="4210">
          <cell r="Q4210" t="str">
            <v>Non-exchange Revenue:  Transfers and Subsidies - Operational:  Allocations In-kind - Households:  Social Assistance - Old Age Grant</v>
          </cell>
          <cell r="R4210" t="str">
            <v>1</v>
          </cell>
          <cell r="S4210" t="str">
            <v>13</v>
          </cell>
          <cell r="T4210" t="str">
            <v>063</v>
          </cell>
          <cell r="U4210" t="str">
            <v>0</v>
          </cell>
          <cell r="V4210" t="str">
            <v>HH SSP SOC ASS: OLD AGE GRANT</v>
          </cell>
        </row>
        <row r="4211">
          <cell r="Q4211" t="str">
            <v>Non-exchange Revenue:  Transfers and Subsidies - Operational:  Allocations In-kind - Households:  Social Assistance - Poverty Relief</v>
          </cell>
          <cell r="R4211" t="str">
            <v>1</v>
          </cell>
          <cell r="S4211" t="str">
            <v>13</v>
          </cell>
          <cell r="T4211" t="str">
            <v>064</v>
          </cell>
          <cell r="U4211" t="str">
            <v>0</v>
          </cell>
          <cell r="V4211" t="str">
            <v>HH SSP SOC ASS: POVERTY RELIEF</v>
          </cell>
        </row>
        <row r="4212">
          <cell r="Q4212" t="str">
            <v>Non-exchange Revenue:  Transfers and Subsidies - Operational:  Allocations In-kind - Households:  Other Transfers (Cash)</v>
          </cell>
          <cell r="R4212">
            <v>0</v>
          </cell>
          <cell r="V4212" t="str">
            <v>HH: OTHER TRANSFERS (CASH)</v>
          </cell>
        </row>
        <row r="4213">
          <cell r="Q4213" t="str">
            <v>Non-exchange Revenue:  Transfers and Subsidies - Operational:  Allocations In-kind - Households:  Other Transfers (Cash) - Bursaries (Non-Employee)</v>
          </cell>
          <cell r="R4213" t="str">
            <v>1</v>
          </cell>
          <cell r="S4213" t="str">
            <v>13</v>
          </cell>
          <cell r="T4213" t="str">
            <v>065</v>
          </cell>
          <cell r="U4213" t="str">
            <v>0</v>
          </cell>
          <cell r="V4213" t="str">
            <v>HH: BURSARIES NON-EMPLOYEE CASH</v>
          </cell>
        </row>
        <row r="4214">
          <cell r="Q4214" t="str">
            <v>Non-exchange Revenue:  Transfers and Subsidies - Operational:  Allocations In-kind - Households:  Other Transfers (Cash) - Taxi ReOperationalisation</v>
          </cell>
          <cell r="R4214" t="str">
            <v>1</v>
          </cell>
          <cell r="S4214" t="str">
            <v>13</v>
          </cell>
          <cell r="T4214" t="str">
            <v>066</v>
          </cell>
          <cell r="U4214" t="str">
            <v>0</v>
          </cell>
          <cell r="V4214" t="str">
            <v>HH OTH TRANS: TAXI RECAPITALISATION</v>
          </cell>
        </row>
        <row r="4215">
          <cell r="Q4215" t="str">
            <v>Non-exchange Revenue:  Transfers and Subsidies - Operational:  Allocations In-kind - Households:  Other Transfers (Cash) - Farmer Support Households (Cash)</v>
          </cell>
          <cell r="R4215" t="str">
            <v>1</v>
          </cell>
          <cell r="S4215" t="str">
            <v>13</v>
          </cell>
          <cell r="T4215" t="str">
            <v>067</v>
          </cell>
          <cell r="U4215" t="str">
            <v>0</v>
          </cell>
          <cell r="V4215" t="str">
            <v>HH OTH TRANS: FARMER SUPPORT HOUSEHOLDS</v>
          </cell>
        </row>
        <row r="4216">
          <cell r="Q4216" t="str">
            <v xml:space="preserve">Non-exchange Revenue:  Transfers and Subsidies - Operational:  Allocations In-kind - Households:  Other Transfers (Cash) - Other (National Housing Programme) </v>
          </cell>
          <cell r="R4216">
            <v>0</v>
          </cell>
          <cell r="V4216" t="str">
            <v xml:space="preserve">HH OTH TRANS: NAT HOUSING PROGRAMME </v>
          </cell>
        </row>
        <row r="4217">
          <cell r="Q4217" t="str">
            <v xml:space="preserve">Non-exchange Revenue:  Transfers and Subsidies - Operational:  Allocations In-kind - Households:  Other Transfers (Cash) - Other (National Housing Programme):  Housing Support </v>
          </cell>
          <cell r="R4217">
            <v>0</v>
          </cell>
          <cell r="V4217" t="str">
            <v>HH OTH TRANS: NAT HOUS PRG HOUSING SUPP</v>
          </cell>
        </row>
        <row r="4218">
          <cell r="Q4218" t="str">
            <v>Non-exchange Revenue:  Transfers and Subsidies - Operational:  Allocations In-kind - Households:  Other Transfers (Cash) - Other (National Housing Programme):  Housing Support - Consolidation Support (Housing)</v>
          </cell>
          <cell r="R4218" t="str">
            <v>1</v>
          </cell>
          <cell r="S4218" t="str">
            <v>13</v>
          </cell>
          <cell r="T4218" t="str">
            <v>068</v>
          </cell>
          <cell r="U4218" t="str">
            <v>0</v>
          </cell>
          <cell r="V4218" t="str">
            <v>HH OTH TRANS: HOUSING - CONSOL SUPPORT</v>
          </cell>
        </row>
        <row r="4219">
          <cell r="Q4219" t="str">
            <v>Non-exchange Revenue:  Transfers and Subsidies - Operational:  Allocations In-kind - Households:  Other Transfers (Cash) - Other (National Housing Programme):  Housing Support - Emergency Housing Assistance</v>
          </cell>
          <cell r="R4219" t="str">
            <v>1</v>
          </cell>
          <cell r="S4219" t="str">
            <v>13</v>
          </cell>
          <cell r="T4219" t="str">
            <v>069</v>
          </cell>
          <cell r="U4219" t="str">
            <v>0</v>
          </cell>
          <cell r="V4219" t="str">
            <v>HH OTH TRANS: HOUSING - EMER HOUSING ASS</v>
          </cell>
        </row>
        <row r="4220">
          <cell r="Q4220" t="str">
            <v>Non-exchange Revenue:  Transfers and Subsidies - Operational:  Allocations In-kind - Households:  Other Transfers (Cash) - Other (National Housing Programme):  Housing Support - Individual Support (Housing)</v>
          </cell>
          <cell r="R4220" t="str">
            <v>1</v>
          </cell>
          <cell r="S4220" t="str">
            <v>13</v>
          </cell>
          <cell r="T4220" t="str">
            <v>070</v>
          </cell>
          <cell r="U4220" t="str">
            <v>0</v>
          </cell>
          <cell r="V4220" t="str">
            <v>HH OTH TRANS: HOUSING - INDIVIDUAL SUPP</v>
          </cell>
        </row>
        <row r="4221">
          <cell r="Q4221" t="str">
            <v>Non-exchange Revenue:  Transfers and Subsidies - Operational:  Allocations In-kind - Households:  Other Transfers (Cash) - Other (National Housing Programme):  Housing Support - Institutional Support (Housing)</v>
          </cell>
          <cell r="R4221" t="str">
            <v>1</v>
          </cell>
          <cell r="S4221" t="str">
            <v>13</v>
          </cell>
          <cell r="T4221" t="str">
            <v>071</v>
          </cell>
          <cell r="U4221" t="str">
            <v>0</v>
          </cell>
          <cell r="V4221" t="str">
            <v>HH OTH TRANS: HOUSING - INSTITUTION SUPP</v>
          </cell>
        </row>
        <row r="4222">
          <cell r="Q4222" t="str">
            <v>Non-exchange Revenue:  Transfers and Subsidies - Operational:  Allocations In-kind - Households:  Other Transfers (Cash) - Other (National Housing Programme):  Housing Support - Peoples Housing Process (Housing)</v>
          </cell>
          <cell r="R4222" t="str">
            <v>1</v>
          </cell>
          <cell r="S4222" t="str">
            <v>13</v>
          </cell>
          <cell r="T4222" t="str">
            <v>072</v>
          </cell>
          <cell r="U4222" t="str">
            <v>0</v>
          </cell>
          <cell r="V4222" t="str">
            <v>HH OTH TRANS: HOUSING - PEOPLE HOUS PROC</v>
          </cell>
        </row>
        <row r="4223">
          <cell r="Q4223" t="str">
            <v>Non-exchange Revenue:  Transfers and Subsidies - Operational:  Allocations In-kind - Households:  Other Transfers (Cash) - Other (National Housing Programme):  Housing Support - Phasing Out Programme (Housing)</v>
          </cell>
          <cell r="R4223" t="str">
            <v>1</v>
          </cell>
          <cell r="S4223" t="str">
            <v>13</v>
          </cell>
          <cell r="T4223" t="str">
            <v>073</v>
          </cell>
          <cell r="U4223" t="str">
            <v>0</v>
          </cell>
          <cell r="V4223" t="str">
            <v>HH OTH TRANS: HOUSING - PHAS OUT PROGRAM</v>
          </cell>
        </row>
        <row r="4224">
          <cell r="Q4224" t="str">
            <v>Non-exchange Revenue:  Transfers and Subsidies - Operational:  Allocations In-kind - Households:  Other Transfers (Cash) - Other (National Housing Programme):  Housing Support - Project Linked Support (Housing)</v>
          </cell>
          <cell r="R4224" t="str">
            <v>1</v>
          </cell>
          <cell r="S4224" t="str">
            <v>13</v>
          </cell>
          <cell r="T4224" t="str">
            <v>074</v>
          </cell>
          <cell r="U4224" t="str">
            <v>0</v>
          </cell>
          <cell r="V4224" t="str">
            <v>HH OTH TRANS: HOUSING - PROJ LINKED SUPP</v>
          </cell>
        </row>
        <row r="4225">
          <cell r="Q4225" t="str">
            <v>Non-exchange Revenue:  Transfers and Subsidies - Operational:  Allocations In-kind - Households:  Other Transfers (Cash) - Other (National Housing Programme):  Housing Support - Relocation Ass Support (Housing)</v>
          </cell>
          <cell r="R4225" t="str">
            <v>1</v>
          </cell>
          <cell r="S4225" t="str">
            <v>13</v>
          </cell>
          <cell r="T4225" t="str">
            <v>075</v>
          </cell>
          <cell r="U4225" t="str">
            <v>0</v>
          </cell>
          <cell r="V4225" t="str">
            <v>HH OTH TRANS: HOUSING - RELOCAT ASS SUPP</v>
          </cell>
        </row>
        <row r="4226">
          <cell r="Q4226" t="str">
            <v>Non-exchange Revenue:  Transfers and Subsidies - Operational:  Allocations In-kind - Households:  Other Transfers (Cash) - Other (National Housing Programme):  Housing Support - Rural Support Informal Land (Housing)</v>
          </cell>
          <cell r="R4226" t="str">
            <v>1</v>
          </cell>
          <cell r="S4226" t="str">
            <v>13</v>
          </cell>
          <cell r="T4226" t="str">
            <v>076</v>
          </cell>
          <cell r="U4226" t="str">
            <v>0</v>
          </cell>
          <cell r="V4226" t="str">
            <v>HH OTH TRANS: HOUSING - RUR SUP INFR LND</v>
          </cell>
        </row>
        <row r="4227">
          <cell r="Q4227" t="str">
            <v>Non-exchange Revenue:  Transfers and Subsidies - Operational:  Allocations In-kind - Households:  Other Transfers (Cash) - Other (National Housing Programme):  Housing Support - Upgrading of Informal Settlement</v>
          </cell>
          <cell r="R4227" t="str">
            <v>1</v>
          </cell>
          <cell r="S4227" t="str">
            <v>13</v>
          </cell>
          <cell r="T4227" t="str">
            <v>077</v>
          </cell>
          <cell r="U4227" t="str">
            <v>0</v>
          </cell>
          <cell r="V4227" t="str">
            <v>HH OTH TRANS: HOUSING - UPGRD INFR SETTL</v>
          </cell>
        </row>
        <row r="4228">
          <cell r="Q4228" t="str">
            <v>Non-exchange Revenue:  Transfers and Subsidies - Operational:  Allocations In-kind - Households:  Other Transfers (Cash) - Other (National Housing Programme):  Discount Benefit Scheme (Housing</v>
          </cell>
          <cell r="R4228" t="str">
            <v>1</v>
          </cell>
          <cell r="S4228" t="str">
            <v>13</v>
          </cell>
          <cell r="T4228" t="str">
            <v>078</v>
          </cell>
          <cell r="U4228" t="str">
            <v>0</v>
          </cell>
          <cell r="V4228" t="str">
            <v>HH OTH TRANS: HOUSING - DISC BENEFIT SCH</v>
          </cell>
        </row>
        <row r="4229">
          <cell r="Q4229" t="str">
            <v>Non-exchange Revenue:  Transfers and Subsidies - Operational:  Allocations In-kind - Households:  Other Transfers (Cash) - Human Settlement Re-development Programme</v>
          </cell>
          <cell r="R4229" t="str">
            <v>1</v>
          </cell>
          <cell r="S4229" t="str">
            <v>13</v>
          </cell>
          <cell r="T4229" t="str">
            <v>079</v>
          </cell>
          <cell r="U4229" t="str">
            <v>0</v>
          </cell>
          <cell r="V4229" t="str">
            <v>HH OTH TRANS: HOUSING - HMN SET RE-D PRG</v>
          </cell>
        </row>
        <row r="4230">
          <cell r="Q4230" t="str">
            <v>Non-exchange Revenue:  Transfers and Subsidies - Operational:  Allocations In-kind - Households:  Other Transfers (Cash) - Pocket Money Households (Cash)</v>
          </cell>
          <cell r="R4230" t="str">
            <v>1</v>
          </cell>
          <cell r="S4230" t="str">
            <v>13</v>
          </cell>
          <cell r="T4230" t="str">
            <v>080</v>
          </cell>
          <cell r="U4230" t="str">
            <v>0</v>
          </cell>
          <cell r="V4230" t="str">
            <v>HH OTH TRANS: HOUSING - POCKET MONEY HH</v>
          </cell>
        </row>
        <row r="4231">
          <cell r="Q4231" t="str">
            <v>Non-exchange Revenue:  Transfers and Subsidies - Operational:  Allocations In-kind - National Departments</v>
          </cell>
          <cell r="R4231">
            <v>0</v>
          </cell>
          <cell r="V4231" t="str">
            <v>T&amp;S OPS: ALL IN-KIND NATIONAL DEPART</v>
          </cell>
        </row>
        <row r="4232">
          <cell r="Q4232" t="str">
            <v>Non-exchange Revenue:  Transfers and Subsidies - Operational:  Allocations In-kind - National Government:  Water Services Operating Subsidy  [Schedule 6B]</v>
          </cell>
          <cell r="R4232" t="str">
            <v>1</v>
          </cell>
          <cell r="S4232" t="str">
            <v>13</v>
          </cell>
          <cell r="T4232" t="str">
            <v>100</v>
          </cell>
          <cell r="U4232" t="str">
            <v>0</v>
          </cell>
          <cell r="V4232" t="str">
            <v>N-DPT: WATER SERV OPERATING SUBS SCH 6B</v>
          </cell>
        </row>
        <row r="4233">
          <cell r="Q4233" t="str">
            <v xml:space="preserve">Non-exchange Revenue:  Transfers and Subsidies - Operational:  Allocations In-kind - Non-profit Institutions </v>
          </cell>
          <cell r="R4233">
            <v>0</v>
          </cell>
          <cell r="V4233" t="str">
            <v>T&amp;S OPS: ALL IN-KIND NON-PROFIT INSTITU</v>
          </cell>
        </row>
        <row r="4234">
          <cell r="Q4234" t="str">
            <v>Non-exchange Revenue:  Transfers and Subsidies - Operational:  Allocations In-kind - Non-Profit Institutions:  Buyisa-E-Bag</v>
          </cell>
          <cell r="R4234" t="str">
            <v>1</v>
          </cell>
          <cell r="S4234" t="str">
            <v>13</v>
          </cell>
          <cell r="T4234" t="str">
            <v>250</v>
          </cell>
          <cell r="U4234" t="str">
            <v>0</v>
          </cell>
          <cell r="V4234" t="str">
            <v>NON-PROF: BUYISA-E-BAG</v>
          </cell>
        </row>
        <row r="4235">
          <cell r="Q4235" t="str">
            <v>Non-exchange Revenue:  Transfers and Subsidies - Operational:  Allocations In-kind - Non-Profit Institutions:  Cape Town Civilian Blind Society</v>
          </cell>
          <cell r="R4235" t="str">
            <v>1</v>
          </cell>
          <cell r="S4235" t="str">
            <v>13</v>
          </cell>
          <cell r="T4235" t="str">
            <v>251</v>
          </cell>
          <cell r="U4235" t="str">
            <v>0</v>
          </cell>
          <cell r="V4235" t="str">
            <v>NON-PROF: CAPE TOWN CIVILIAN BLIND SOCI</v>
          </cell>
        </row>
        <row r="4236">
          <cell r="Q4236" t="str">
            <v>Non-exchange Revenue:  Transfers and Subsidies - Operational:  Allocations In-kind - Non-Profit Institutions:  Centre for African Renaissance Studies (CARS)</v>
          </cell>
          <cell r="R4236" t="str">
            <v>1</v>
          </cell>
          <cell r="S4236" t="str">
            <v>13</v>
          </cell>
          <cell r="T4236" t="str">
            <v>252</v>
          </cell>
          <cell r="U4236" t="str">
            <v>0</v>
          </cell>
          <cell r="V4236" t="str">
            <v>NON-PROF: CENTRE AFRICAN RENAIS STUDIES</v>
          </cell>
        </row>
        <row r="4237">
          <cell r="Q4237" t="str">
            <v>Non-exchange Revenue:  Transfers and Subsidies - Operational:  Allocations In-kind - Non-Profit Institutions:  Clerical Assist (Pole Parties)</v>
          </cell>
          <cell r="R4237" t="str">
            <v>1</v>
          </cell>
          <cell r="S4237" t="str">
            <v>13</v>
          </cell>
          <cell r="T4237" t="str">
            <v>253</v>
          </cell>
          <cell r="U4237" t="str">
            <v>0</v>
          </cell>
          <cell r="V4237" t="str">
            <v>NON-PROF: CLERICAL ASSIST (POLE PARTIES)</v>
          </cell>
        </row>
        <row r="4238">
          <cell r="Q4238" t="str">
            <v>Non-exchange Revenue:  Transfers and Subsidies - Operational:  Allocations In-kind - Non-Profit Institutions:  Constituency Allowance (Pole Parties)</v>
          </cell>
          <cell r="R4238" t="str">
            <v>1</v>
          </cell>
          <cell r="S4238" t="str">
            <v>13</v>
          </cell>
          <cell r="T4238" t="str">
            <v>254</v>
          </cell>
          <cell r="U4238" t="str">
            <v>0</v>
          </cell>
          <cell r="V4238" t="str">
            <v>NON-PROF: CONSTIT ALLOW (POLE PARTIES)</v>
          </cell>
        </row>
        <row r="4239">
          <cell r="Q4239" t="str">
            <v>Non-exchange Revenue:  Transfers and Subsidies - Operational:  Allocations In-kind - Non-Profit Institutions:  International Conservation Union</v>
          </cell>
          <cell r="R4239" t="str">
            <v>1</v>
          </cell>
          <cell r="S4239" t="str">
            <v>13</v>
          </cell>
          <cell r="T4239" t="str">
            <v>255</v>
          </cell>
          <cell r="U4239" t="str">
            <v>0</v>
          </cell>
          <cell r="V4239" t="str">
            <v>NON-PROF: INTERNATIONAL CONSERVAT UNION</v>
          </cell>
        </row>
        <row r="4240">
          <cell r="Q4240" t="str">
            <v>Non-exchange Revenue:  Transfers and Subsidies - Operational:  Allocations In-kind - Non-Profit Institutions:  Johannesburg Society to Help Civilian Blind</v>
          </cell>
          <cell r="R4240" t="str">
            <v>1</v>
          </cell>
          <cell r="S4240" t="str">
            <v>13</v>
          </cell>
          <cell r="T4240" t="str">
            <v>256</v>
          </cell>
          <cell r="U4240" t="str">
            <v>0</v>
          </cell>
          <cell r="V4240" t="str">
            <v>NON-PROF: JHB SOC TO HELP CIVILIAN BLIND</v>
          </cell>
        </row>
        <row r="4241">
          <cell r="Q4241" t="str">
            <v>Non-exchange Revenue:  Transfers and Subsidies - Operational:  Allocations In-kind - Non-Profit Institutions:  National Indian Blind Society</v>
          </cell>
          <cell r="R4241" t="str">
            <v>1</v>
          </cell>
          <cell r="S4241" t="str">
            <v>13</v>
          </cell>
          <cell r="T4241" t="str">
            <v>257</v>
          </cell>
          <cell r="U4241" t="str">
            <v>0</v>
          </cell>
          <cell r="V4241" t="str">
            <v>NON-PROF: NATIONAL INDIAN BLIND SOCIETY</v>
          </cell>
        </row>
        <row r="4242">
          <cell r="Q4242" t="str">
            <v>Non-exchange Revenue:  Transfers and Subsidies - Operational:  Allocations In-kind - Non-Profit Institutions:  National Society for the Blind</v>
          </cell>
          <cell r="R4242" t="str">
            <v>1</v>
          </cell>
          <cell r="S4242" t="str">
            <v>13</v>
          </cell>
          <cell r="T4242" t="str">
            <v>258</v>
          </cell>
          <cell r="U4242" t="str">
            <v>0</v>
          </cell>
          <cell r="V4242" t="str">
            <v>NON-PROF: NATIONAL SOCIETY FOR THE BLIND</v>
          </cell>
        </row>
        <row r="4243">
          <cell r="Q4243" t="str">
            <v>Non-exchange Revenue:  Transfers and Subsidies - Operational:  Allocations In-kind - Non-Profit Institutions:  National Business Trust</v>
          </cell>
          <cell r="R4243" t="str">
            <v>1</v>
          </cell>
          <cell r="S4243" t="str">
            <v>13</v>
          </cell>
          <cell r="T4243" t="str">
            <v>259</v>
          </cell>
          <cell r="U4243" t="str">
            <v>0</v>
          </cell>
          <cell r="V4243" t="str">
            <v>NON-PROF: NATIONAL BUSINESS TRUST</v>
          </cell>
        </row>
        <row r="4244">
          <cell r="Q4244" t="str">
            <v>Non-exchange Revenue:  Transfers and Subsidies - Operational:  Allocations In-kind - Non-Profit Institutions:  National Council Blind Subs</v>
          </cell>
          <cell r="R4244" t="str">
            <v>1</v>
          </cell>
          <cell r="S4244" t="str">
            <v>13</v>
          </cell>
          <cell r="T4244" t="str">
            <v>260</v>
          </cell>
          <cell r="U4244" t="str">
            <v>0</v>
          </cell>
          <cell r="V4244" t="str">
            <v>NON-PROF: NATIONAL COUNCIL BLIND SUBS</v>
          </cell>
        </row>
        <row r="4245">
          <cell r="Q4245" t="str">
            <v>Non-exchange Revenue:  Transfers and Subsidies - Operational:  Allocations In-kind - Non-Profit Institutions:  National Council Deaf Subs</v>
          </cell>
          <cell r="R4245" t="str">
            <v>1</v>
          </cell>
          <cell r="S4245" t="str">
            <v>13</v>
          </cell>
          <cell r="T4245" t="str">
            <v>261</v>
          </cell>
          <cell r="U4245" t="str">
            <v>0</v>
          </cell>
          <cell r="V4245" t="str">
            <v>NON-PROF: NATIONAL COUNCIL DEAF SUBS</v>
          </cell>
        </row>
        <row r="4246">
          <cell r="Q4246" t="str">
            <v>Non-exchange Revenue:  Transfers and Subsidies - Operational:  Allocations In-kind - Non-Profit Institutions:  National Council Physical Disability</v>
          </cell>
          <cell r="R4246" t="str">
            <v>1</v>
          </cell>
          <cell r="S4246" t="str">
            <v>13</v>
          </cell>
          <cell r="T4246" t="str">
            <v>262</v>
          </cell>
          <cell r="U4246" t="str">
            <v>0</v>
          </cell>
          <cell r="V4246" t="str">
            <v>NON-PROF: NAT COUNCIL PHYSIC DISABILITY</v>
          </cell>
        </row>
        <row r="4247">
          <cell r="Q4247" t="str">
            <v>Non-exchange Revenue:  Transfers and Subsidies - Operational:  Allocations In-kind - Non-Profit Institutions:  National Off-Road Workshop</v>
          </cell>
          <cell r="R4247" t="str">
            <v>1</v>
          </cell>
          <cell r="S4247" t="str">
            <v>13</v>
          </cell>
          <cell r="T4247" t="str">
            <v>263</v>
          </cell>
          <cell r="U4247" t="str">
            <v>0</v>
          </cell>
          <cell r="V4247" t="str">
            <v>NON-PROF: NATIONAL OFF-ROAD WORKSHOP</v>
          </cell>
        </row>
        <row r="4248">
          <cell r="Q4248" t="str">
            <v>Non-exchange Revenue:  Transfers and Subsidies - Operational:  Allocations In-kind - Non-Profit Institutions:  Other Non Profit Institutions</v>
          </cell>
          <cell r="R4248" t="str">
            <v>1</v>
          </cell>
          <cell r="S4248" t="str">
            <v>13</v>
          </cell>
          <cell r="T4248" t="str">
            <v>264</v>
          </cell>
          <cell r="U4248" t="str">
            <v>0</v>
          </cell>
          <cell r="V4248" t="str">
            <v>NON-PROF: OTHER NON-PROFIT INSTITUTIONS</v>
          </cell>
        </row>
        <row r="4249">
          <cell r="Q4249" t="str">
            <v>Non-exchange Revenue:  Transfers and Subsidies - Operational:  Allocations In-kind - Non-Profit Institutions:  Political Parties</v>
          </cell>
          <cell r="R4249" t="str">
            <v>1</v>
          </cell>
          <cell r="S4249" t="str">
            <v>13</v>
          </cell>
          <cell r="T4249" t="str">
            <v>265</v>
          </cell>
          <cell r="U4249" t="str">
            <v>0</v>
          </cell>
          <cell r="V4249" t="str">
            <v>NON-PROF: POLITICAL PARTIES</v>
          </cell>
        </row>
        <row r="4250">
          <cell r="Q4250" t="str">
            <v>Non-exchange Revenue:  Transfers and Subsidies - Operational:  Allocations In-kind - Non-Profit Institutions:  Pretoria Society for The Blind</v>
          </cell>
          <cell r="R4250" t="str">
            <v>1</v>
          </cell>
          <cell r="S4250" t="str">
            <v>13</v>
          </cell>
          <cell r="T4250" t="str">
            <v>266</v>
          </cell>
          <cell r="U4250" t="str">
            <v>0</v>
          </cell>
          <cell r="V4250" t="str">
            <v>NON-PROF: PRETORIA SOCIETY FOR THE BLIND</v>
          </cell>
        </row>
        <row r="4251">
          <cell r="Q4251" t="str">
            <v>Non-exchange Revenue:  Transfers and Subsidies - Operational:  Allocations In-kind - Non-Profit Institutions:  South African National Tuberculosis Association (SANTA)</v>
          </cell>
          <cell r="R4251" t="str">
            <v>1</v>
          </cell>
          <cell r="S4251" t="str">
            <v>13</v>
          </cell>
          <cell r="T4251" t="str">
            <v>267</v>
          </cell>
          <cell r="U4251" t="str">
            <v>0</v>
          </cell>
          <cell r="V4251" t="str">
            <v>NON-PROF: NAT TUBERCULOSIS ASSOCIATION</v>
          </cell>
        </row>
        <row r="4252">
          <cell r="Q4252" t="str">
            <v>Non-exchange Revenue:  Transfers and Subsidies - Operational:  Allocations In-kind - Non-Profit Institutions:  Services for the Blind and Visual Handicapped</v>
          </cell>
          <cell r="R4252" t="str">
            <v>1</v>
          </cell>
          <cell r="S4252" t="str">
            <v>13</v>
          </cell>
          <cell r="T4252" t="str">
            <v>268</v>
          </cell>
          <cell r="U4252" t="str">
            <v>0</v>
          </cell>
          <cell r="V4252" t="str">
            <v>NON-PROF: SERV - BLIND &amp; VISUAL HANDICAP</v>
          </cell>
        </row>
        <row r="4253">
          <cell r="Q4253" t="str">
            <v>Non-exchange Revenue:  Transfers and Subsidies - Operational:  Allocations In-kind - Non-Profit Institutions:  South Africa Climate Action Network</v>
          </cell>
          <cell r="R4253" t="str">
            <v>1</v>
          </cell>
          <cell r="S4253" t="str">
            <v>13</v>
          </cell>
          <cell r="T4253" t="str">
            <v>269</v>
          </cell>
          <cell r="U4253" t="str">
            <v>0</v>
          </cell>
          <cell r="V4253" t="str">
            <v>NON-PROF: SA CLIMATE ACTION NETWORK</v>
          </cell>
        </row>
        <row r="4254">
          <cell r="Q4254" t="str">
            <v>Non-exchange Revenue:  Transfers and Subsidies - Operational:  Allocations In-kind - Non-Profit Institutions:  Workshop and Home Blind Worcester</v>
          </cell>
          <cell r="R4254" t="str">
            <v>1</v>
          </cell>
          <cell r="S4254" t="str">
            <v>13</v>
          </cell>
          <cell r="T4254" t="str">
            <v>270</v>
          </cell>
          <cell r="U4254" t="str">
            <v>0</v>
          </cell>
          <cell r="V4254" t="str">
            <v>NON-PROF: W/SHOP &amp; HOME BLIND WORCESTER</v>
          </cell>
        </row>
        <row r="4255">
          <cell r="Q4255" t="str">
            <v>Non-exchange Revenue:  Transfers and Subsidies - Operational:  Allocations In-kind - Non-Profit Institutions:  Work Centres for the Disabled</v>
          </cell>
          <cell r="R4255" t="str">
            <v>1</v>
          </cell>
          <cell r="S4255" t="str">
            <v>13</v>
          </cell>
          <cell r="T4255" t="str">
            <v>271</v>
          </cell>
          <cell r="U4255" t="str">
            <v>0</v>
          </cell>
          <cell r="V4255" t="str">
            <v>NON-PROF: WORK CENTRES FOR THE DISABLED</v>
          </cell>
        </row>
        <row r="4256">
          <cell r="Q4256" t="str">
            <v>Non-exchange Revenue:  Transfers and Subsidies - Operational:  Allocations In-kind - Non-Profit Institutions:  Public Schools</v>
          </cell>
          <cell r="R4256">
            <v>0</v>
          </cell>
          <cell r="V4256" t="str">
            <v>T&amp;S OPS: ALL IN-KIND N-PROF PUB SCHOOLS</v>
          </cell>
        </row>
        <row r="4257">
          <cell r="Q4257" t="str">
            <v>Non-exchange Revenue:  Transfers and Subsidies - Operational:  Allocations In-kind - Non-Profit Institutions:  Public Schools - Section 20 Schools</v>
          </cell>
          <cell r="R4257" t="str">
            <v>1</v>
          </cell>
          <cell r="S4257" t="str">
            <v>13</v>
          </cell>
          <cell r="T4257" t="str">
            <v>272</v>
          </cell>
          <cell r="U4257" t="str">
            <v>0</v>
          </cell>
          <cell r="V4257" t="str">
            <v>N-P PUB SCH: SECTION 20 SCHOOLS</v>
          </cell>
        </row>
        <row r="4258">
          <cell r="Q4258" t="str">
            <v>Non-exchange Revenue:  Transfers and Subsidies - Operational:  Allocations In-kind - Non-Profit Institutions:  Public Schools - Section 21 Schools</v>
          </cell>
          <cell r="R4258">
            <v>0</v>
          </cell>
          <cell r="V4258" t="str">
            <v>T&amp;S OPS: ALL IN-KIND N-P PUB SCH SEC 21</v>
          </cell>
        </row>
        <row r="4259">
          <cell r="Q4259" t="str">
            <v>Non-exchange Revenue:  Transfers and Subsidies - Operational:  Allocations In-kind - Non-Profit Institutions:  Public Schools - Section 21 Schools:  Learning, Training Support Material</v>
          </cell>
          <cell r="R4259" t="str">
            <v>1</v>
          </cell>
          <cell r="S4259" t="str">
            <v>13</v>
          </cell>
          <cell r="T4259" t="str">
            <v>273</v>
          </cell>
          <cell r="U4259" t="str">
            <v>0</v>
          </cell>
          <cell r="V4259" t="str">
            <v>N-P SEC 21 SCH: LEARNING TRAIN SUPP MAT</v>
          </cell>
        </row>
        <row r="4260">
          <cell r="Q4260" t="str">
            <v>Non-exchange Revenue:  Transfers and Subsidies - Operational:  Allocations In-kind - Non-Profit Institutions:  Public Schools - Section 21 Schools:  Utilities</v>
          </cell>
          <cell r="R4260" t="str">
            <v>1</v>
          </cell>
          <cell r="S4260" t="str">
            <v>13</v>
          </cell>
          <cell r="T4260" t="str">
            <v>274</v>
          </cell>
          <cell r="U4260" t="str">
            <v>0</v>
          </cell>
          <cell r="V4260" t="str">
            <v>N-P SEC 21 SCH: UTILITIES</v>
          </cell>
        </row>
        <row r="4261">
          <cell r="Q4261" t="str">
            <v>Non-exchange Revenue:  Transfers and Subsidies - Operational:  Allocations In-kind - Non-Profit Institutions:  Public Schools - Section 21 Schools:  Maintenance</v>
          </cell>
          <cell r="R4261" t="str">
            <v>1</v>
          </cell>
          <cell r="S4261" t="str">
            <v>13</v>
          </cell>
          <cell r="T4261" t="str">
            <v>275</v>
          </cell>
          <cell r="U4261" t="str">
            <v>0</v>
          </cell>
          <cell r="V4261" t="str">
            <v>N-P SEC 21 SCH: MAINTENANCE</v>
          </cell>
        </row>
        <row r="4262">
          <cell r="Q4262" t="str">
            <v>Non-exchange Revenue:  Transfers and Subsidies - Operational:  Allocations In-kind - Non-Profit Institutions:  Public Schools - Section 21 Schools:  Services Rendered</v>
          </cell>
          <cell r="R4262" t="str">
            <v>1</v>
          </cell>
          <cell r="S4262" t="str">
            <v>13</v>
          </cell>
          <cell r="T4262" t="str">
            <v>276</v>
          </cell>
          <cell r="U4262" t="str">
            <v>0</v>
          </cell>
          <cell r="V4262" t="str">
            <v>N-P SEC 21 SCH: SERVICES RENDERED</v>
          </cell>
        </row>
        <row r="4263">
          <cell r="Q4263" t="str">
            <v>Non-exchange Revenue:  Transfers and Subsidies - Operational:  Allocations In-kind - Non-Profit Institutions:  Public Schools - Other Educational Institutions</v>
          </cell>
          <cell r="R4263">
            <v>0</v>
          </cell>
          <cell r="V4263" t="str">
            <v>T&amp;S OPS: ALL IN-KIND N-P PUB SCH OTHER</v>
          </cell>
        </row>
        <row r="4264">
          <cell r="Q4264" t="str">
            <v>Non-exchange Revenue:  Transfers and Subsidies - Operational:  Allocations In-kind - Non-Profit Institutions:  Public Schools - Other Educational Institutions:  School Support (Other Educational Institutions)</v>
          </cell>
          <cell r="R4264" t="str">
            <v>1</v>
          </cell>
          <cell r="S4264" t="str">
            <v>13</v>
          </cell>
          <cell r="T4264" t="str">
            <v>277</v>
          </cell>
          <cell r="U4264" t="str">
            <v>0</v>
          </cell>
          <cell r="V4264" t="str">
            <v>N-P UB SCH: SCHOOL SUPP (OTH EDUC INST)</v>
          </cell>
        </row>
        <row r="4265">
          <cell r="Q4265" t="str">
            <v>Non-exchange Revenue:  Transfers and Subsidies - Operational:  Allocations In-kind - Non-Profit Institutions:  Engel House Art Collect: Pretoria</v>
          </cell>
          <cell r="R4265" t="str">
            <v>1</v>
          </cell>
          <cell r="S4265" t="str">
            <v>13</v>
          </cell>
          <cell r="T4265" t="str">
            <v>278</v>
          </cell>
          <cell r="U4265" t="str">
            <v>0</v>
          </cell>
          <cell r="V4265" t="str">
            <v>NON PROF: ENGEL HOUSE ART COLLECTION PTA</v>
          </cell>
        </row>
        <row r="4266">
          <cell r="Q4266" t="str">
            <v>Non-exchange Revenue:  Transfers and Subsidies - Operational:  Allocations In-kind - Non-Profit Institutions:  Business Arts South Africa</v>
          </cell>
          <cell r="R4266" t="str">
            <v>1</v>
          </cell>
          <cell r="S4266" t="str">
            <v>13</v>
          </cell>
          <cell r="T4266" t="str">
            <v>279</v>
          </cell>
          <cell r="U4266" t="str">
            <v>0</v>
          </cell>
          <cell r="V4266" t="str">
            <v>NON PROF: BUSINESS ARTS SOUTH AFRICA</v>
          </cell>
        </row>
        <row r="4267">
          <cell r="Q4267" t="str">
            <v>Non-exchange Revenue:  Transfers and Subsidies - Operational:  Allocations In-kind - Non-Profit Institutions:  Blind South Africa</v>
          </cell>
          <cell r="R4267" t="str">
            <v>1</v>
          </cell>
          <cell r="S4267" t="str">
            <v>13</v>
          </cell>
          <cell r="T4267" t="str">
            <v>280</v>
          </cell>
          <cell r="U4267" t="str">
            <v>0</v>
          </cell>
          <cell r="V4267" t="str">
            <v>NON PROF: BLIND SOUTH AFRICA</v>
          </cell>
        </row>
        <row r="4268">
          <cell r="Q4268" t="str">
            <v>Non-exchange Revenue:  Transfers and Subsidies - Operational:  Allocations In-kind - Non-Profit Institutions:  South Africa Transplant Sports Association (SATSA)</v>
          </cell>
          <cell r="R4268" t="str">
            <v>1</v>
          </cell>
          <cell r="S4268" t="str">
            <v>13</v>
          </cell>
          <cell r="T4268" t="str">
            <v>281</v>
          </cell>
          <cell r="U4268" t="str">
            <v>0</v>
          </cell>
          <cell r="V4268" t="str">
            <v>NON PROF: SA TRANSPLANT SPORTS ASSOC</v>
          </cell>
        </row>
        <row r="4269">
          <cell r="Q4269" t="str">
            <v xml:space="preserve">Non-exchange Revenue:  Transfers and Subsidies - Operational:  Allocations In-kind - Private Enterprises </v>
          </cell>
          <cell r="R4269">
            <v>0</v>
          </cell>
          <cell r="V4269" t="str">
            <v>T&amp;S OPS: ALL IN-KIND PRIVATE ENTERPRISES</v>
          </cell>
        </row>
        <row r="4270">
          <cell r="Q4270" t="str">
            <v>Non-exchange Revenue:  Transfers and Subsidies - Operational:  Allocations In-kind - Private Enterprises:  Subsidies to Non-financial Private Enterprises</v>
          </cell>
          <cell r="R4270">
            <v>0</v>
          </cell>
          <cell r="V4270" t="str">
            <v>T&amp;S OPS: ALL IN-K PRIV ENT NON FIN SUBS</v>
          </cell>
        </row>
        <row r="4271">
          <cell r="Q4271" t="str">
            <v>Non-exchange Revenue:  Transfers and Subsidies - Operational:  Allocations In-kind - Private Enterprises:  Subsidies to Non-financial Private Enterprises - Product</v>
          </cell>
          <cell r="R4271" t="str">
            <v>1</v>
          </cell>
          <cell r="S4271" t="str">
            <v>13</v>
          </cell>
          <cell r="T4271" t="str">
            <v>300</v>
          </cell>
          <cell r="U4271" t="str">
            <v>0</v>
          </cell>
          <cell r="V4271" t="str">
            <v>PRIV ENT: SUBS N-FIN ENTPR - PRODUCT</v>
          </cell>
        </row>
        <row r="4272">
          <cell r="Q4272" t="str">
            <v>Non-exchange Revenue:  Transfers and Subsidies - Operational:  Allocations In-kind - Private Enterprises:  Subsidies to Non-financial Private Enterprises - Production</v>
          </cell>
          <cell r="R4272" t="str">
            <v>1</v>
          </cell>
          <cell r="S4272" t="str">
            <v>13</v>
          </cell>
          <cell r="T4272" t="str">
            <v>301</v>
          </cell>
          <cell r="U4272" t="str">
            <v>0</v>
          </cell>
          <cell r="V4272" t="str">
            <v>PRIV ENT: SUBS N-FIN ENTPR - PRODUCTION</v>
          </cell>
        </row>
        <row r="4273">
          <cell r="Q4273" t="str">
            <v>Non-exchange Revenue:  Transfers and Subsidies - Operational:  Allocations In-kind - Private Enterprises:  Subsidies to Financial Private Enterprise</v>
          </cell>
          <cell r="R4273">
            <v>0</v>
          </cell>
          <cell r="V4273" t="str">
            <v>T&amp;S OPS: ALL IN-K PRIV ENT FIN SUBS</v>
          </cell>
        </row>
        <row r="4274">
          <cell r="Q4274" t="str">
            <v>Non-exchange Revenue:  Transfers and Subsidies - Operational:  Allocations In-kind - Private Enterprises:  Subsidies to Financial Private Enterprise - Product</v>
          </cell>
          <cell r="R4274" t="str">
            <v>1</v>
          </cell>
          <cell r="S4274" t="str">
            <v>13</v>
          </cell>
          <cell r="T4274" t="str">
            <v>302</v>
          </cell>
          <cell r="U4274" t="str">
            <v>0</v>
          </cell>
          <cell r="V4274" t="str">
            <v>PRIV ENT: SUBS FIN ENTPR - PRODUCT</v>
          </cell>
        </row>
        <row r="4275">
          <cell r="Q4275" t="str">
            <v>Non-exchange Revenue:  Transfers and Subsidies - Operational:  Allocations In-kind - Private Enterprises:  Subsidies to Financial Private Enterprise - Production</v>
          </cell>
          <cell r="R4275" t="str">
            <v>1</v>
          </cell>
          <cell r="S4275" t="str">
            <v>13</v>
          </cell>
          <cell r="T4275" t="str">
            <v>303</v>
          </cell>
          <cell r="U4275" t="str">
            <v>0</v>
          </cell>
          <cell r="V4275" t="str">
            <v>PRIV ENT: SUBS FIN ENTPR - PRODUCTION</v>
          </cell>
        </row>
        <row r="4276">
          <cell r="Q4276" t="str">
            <v>Non-exchange Revenue:  Transfers and Subsidies - Operational:  Allocations In-kind - Private Enterprises:  Other Transfers Private Enterprises</v>
          </cell>
          <cell r="R4276">
            <v>0</v>
          </cell>
          <cell r="V4276" t="str">
            <v>T&amp;S OPS: ALL IN-K PRIV ENTR OTH TRF</v>
          </cell>
        </row>
        <row r="4277">
          <cell r="Q4277" t="str">
            <v>Non-exchange Revenue:  Transfers and Subsidies - Operational:  Allocations In-kind - Private Enterprises:  Other Transfers Private Enterprises:  Ditsela</v>
          </cell>
          <cell r="R4277" t="str">
            <v>1</v>
          </cell>
          <cell r="S4277" t="str">
            <v>13</v>
          </cell>
          <cell r="T4277" t="str">
            <v>304</v>
          </cell>
          <cell r="U4277" t="str">
            <v>0</v>
          </cell>
          <cell r="V4277" t="str">
            <v>PRIV ENT: OTH TRF -DITSELA</v>
          </cell>
        </row>
        <row r="4278">
          <cell r="Q4278" t="str">
            <v>Non-exchange Revenue:  Transfers and Subsidies - Operational:  Allocations In-kind - Private Enterprises:  Other Transfers Private Enterprises:  Mining Companies</v>
          </cell>
          <cell r="R4278" t="str">
            <v>1</v>
          </cell>
          <cell r="S4278" t="str">
            <v>13</v>
          </cell>
          <cell r="T4278" t="str">
            <v>305</v>
          </cell>
          <cell r="U4278" t="str">
            <v>0</v>
          </cell>
          <cell r="V4278" t="str">
            <v>PRIV ENT: OTH TRF -MINING COMPANIES</v>
          </cell>
        </row>
        <row r="4279">
          <cell r="Q4279" t="str">
            <v>Non-exchange Revenue:  Transfers and Subsidies - Operational:  Allocations In-kind - Private Enterprises:  Other Transfers Private Enterprises:  Non-Grid Households</v>
          </cell>
          <cell r="R4279" t="str">
            <v>1</v>
          </cell>
          <cell r="S4279" t="str">
            <v>13</v>
          </cell>
          <cell r="T4279" t="str">
            <v>306</v>
          </cell>
          <cell r="U4279" t="str">
            <v>0</v>
          </cell>
          <cell r="V4279" t="str">
            <v>PRIV ENT: OTH TRF -NON-GRID HOUSEHOLDS</v>
          </cell>
        </row>
        <row r="4280">
          <cell r="Q4280" t="str">
            <v>Non-exchange Revenue:  Transfers and Subsidies - Operational:  Allocations In-kind - Private Enterprises:  Other Transfers Private Enterprises:  Red Meat Industry Forum</v>
          </cell>
          <cell r="R4280" t="str">
            <v>1</v>
          </cell>
          <cell r="S4280" t="str">
            <v>13</v>
          </cell>
          <cell r="T4280" t="str">
            <v>307</v>
          </cell>
          <cell r="U4280" t="str">
            <v>0</v>
          </cell>
          <cell r="V4280" t="str">
            <v>PRIV ENT: OTH TRF -RED MEAT INDUST FORUM</v>
          </cell>
        </row>
        <row r="4281">
          <cell r="Q4281" t="str">
            <v>Non-exchange Revenue:  Transfers and Subsidies - Operational:  Allocations In-kind - Private Enterprises:  Other Transfers Private Enterprises:  Scholar Patrol Insurance</v>
          </cell>
          <cell r="R4281" t="str">
            <v>1</v>
          </cell>
          <cell r="S4281" t="str">
            <v>13</v>
          </cell>
          <cell r="T4281" t="str">
            <v>308</v>
          </cell>
          <cell r="U4281" t="str">
            <v>0</v>
          </cell>
          <cell r="V4281" t="str">
            <v>PRIV ENT: OTH TRF -SCHOLAR PATROL INSUR</v>
          </cell>
        </row>
        <row r="4282">
          <cell r="Q4282" t="str">
            <v>Non-exchange Revenue:  Transfers and Subsidies - Operational:  Allocations In-kind - Provincial Departments</v>
          </cell>
          <cell r="R4282">
            <v>0</v>
          </cell>
          <cell r="V4282" t="str">
            <v>T&amp;S OPS: ALL IN-KIND PROVINCIAL DEPART</v>
          </cell>
        </row>
        <row r="4283">
          <cell r="Q4283" t="str">
            <v>Non-exchange Revenue:  Transfers and Subsidies - Operational:  Allocations In-kind - Provincial Departments:  Eastern Cape</v>
          </cell>
          <cell r="R4283">
            <v>0</v>
          </cell>
          <cell r="V4283" t="str">
            <v>T&amp;S OPS: ALL IN-KIND PROV DEPT EC</v>
          </cell>
        </row>
        <row r="4284">
          <cell r="Q4284" t="str">
            <v>Non-exchange Revenue:  Transfers and Subsidies - Operational:  Allocations In-kind - Provincial Departments:  Eastern Cape - Health</v>
          </cell>
          <cell r="R4284">
            <v>0</v>
          </cell>
          <cell r="V4284" t="str">
            <v>PD EC - HEALTH</v>
          </cell>
        </row>
        <row r="4285">
          <cell r="Q4285" t="str">
            <v>Non-exchange Revenue:  Transfers and Subsidies - Operational:  Allocations In-kind - Provincial Departments:  Eastern Cape - Public Transport</v>
          </cell>
          <cell r="R4285">
            <v>0</v>
          </cell>
          <cell r="V4285" t="str">
            <v>PD EC - PUBLIC TRANSPORT</v>
          </cell>
        </row>
        <row r="4286">
          <cell r="Q4286" t="str">
            <v>Non-exchange Revenue:  Transfers and Subsidies - Operational:  Allocations In-kind - Provincial Departments:  Eastern Cape - Housing</v>
          </cell>
          <cell r="R4286">
            <v>0</v>
          </cell>
          <cell r="V4286" t="str">
            <v>PD EC - HOUSING</v>
          </cell>
        </row>
        <row r="4287">
          <cell r="Q4287" t="str">
            <v>Non-exchange Revenue:  Transfers and Subsidies - Operational:  Allocations In-kind - Provincial Departments:  Eastern Cape - Sports and Recreation</v>
          </cell>
          <cell r="R4287">
            <v>0</v>
          </cell>
          <cell r="V4287" t="str">
            <v>PD EC - SPORTS &amp; RECREATION</v>
          </cell>
        </row>
        <row r="4288">
          <cell r="Q4288" t="str">
            <v>Non-exchange Revenue:  Transfers and Subsidies - Operational:  Allocations In-kind - Provincial Departments:  Eastern Cape - Disaster and Emergency Services</v>
          </cell>
          <cell r="R4288">
            <v>0</v>
          </cell>
          <cell r="V4288" t="str">
            <v>PD EC - DISASTER &amp; EMERGENCY SERVICES</v>
          </cell>
        </row>
        <row r="4289">
          <cell r="Q4289" t="str">
            <v>Non-exchange Revenue:  Transfers and Subsidies - Operational:  Allocations In-kind - Provincial Departments:  Eastern Cape - Libraries, Archives and Museums</v>
          </cell>
          <cell r="R4289">
            <v>0</v>
          </cell>
          <cell r="V4289" t="str">
            <v>PD EC - LIBRARIES ARCHIVES &amp; MUSEUMS</v>
          </cell>
        </row>
        <row r="4290">
          <cell r="Q4290" t="str">
            <v>Non-exchange Revenue:  Transfers and Subsidies - Operational:  Allocations In-kind - Provincial Departments:  Eastern Cape - Maintenance of Road Infrastructure</v>
          </cell>
          <cell r="R4290">
            <v>0</v>
          </cell>
          <cell r="V4290" t="str">
            <v>PD EC - MAINT OF ROAD INFRASTRUCTURE</v>
          </cell>
        </row>
        <row r="4291">
          <cell r="Q4291" t="str">
            <v>Non-exchange Revenue:  Transfers and Subsidies - Operational:  Allocations In-kind - Provincial Departments:  Eastern Cape - Maintenance of Water Supply Infrastructure</v>
          </cell>
          <cell r="R4291">
            <v>0</v>
          </cell>
          <cell r="V4291" t="str">
            <v>PD EC - MAINT OF WATER SUPPLY INFRASTRUC</v>
          </cell>
        </row>
        <row r="4292">
          <cell r="Q4292" t="str">
            <v>Non-exchange Revenue:  Transfers and Subsidies - Operational:  Allocations In-kind - Provincial Departments:  Eastern Cape - Maintenance of Waste Water Infrastructure</v>
          </cell>
          <cell r="R4292">
            <v>0</v>
          </cell>
          <cell r="V4292" t="str">
            <v>PD EC - MAINT OF WASTE WATER INFRASTRUC</v>
          </cell>
        </row>
        <row r="4293">
          <cell r="Q4293" t="str">
            <v>Non-exchange Revenue:  Transfers and Subsidies - Operational:  Allocations In-kind - Provincial Departments:  Eastern Cape - Capacity Building</v>
          </cell>
          <cell r="R4293">
            <v>0</v>
          </cell>
          <cell r="V4293" t="str">
            <v>PD EC - CAPACITY BUILDING</v>
          </cell>
        </row>
        <row r="4294">
          <cell r="Q4294" t="str">
            <v>Non-exchange Revenue:  Transfers and Subsidies - Operational:  Allocations In-kind - Provincial Departments:  Eastern Cape - Other</v>
          </cell>
          <cell r="R4294">
            <v>0</v>
          </cell>
          <cell r="V4294" t="str">
            <v>PD EC - OTHER</v>
          </cell>
        </row>
        <row r="4295">
          <cell r="Q4295" t="str">
            <v>Non-exchange Revenue:  Transfers and Subsidies - Operational:  Allocations In-kind - Provincial Departments:  Free State</v>
          </cell>
          <cell r="R4295">
            <v>0</v>
          </cell>
          <cell r="V4295" t="str">
            <v>T&amp;S OPS: ALL IN-KIND PROV DEPT FS</v>
          </cell>
        </row>
        <row r="4296">
          <cell r="Q4296" t="str">
            <v>Non-exchange Revenue:  Transfers and Subsidies - Operational:  Allocations In-kind - Provincial Departments:  Free State - Health</v>
          </cell>
          <cell r="R4296">
            <v>0</v>
          </cell>
          <cell r="V4296" t="str">
            <v>PD FS - HEALTH</v>
          </cell>
        </row>
        <row r="4297">
          <cell r="Q4297" t="str">
            <v>Non-exchange Revenue:  Transfers and Subsidies - Operational:  Allocations In-kind - Provincial Departments:  Free State - Public Transport</v>
          </cell>
          <cell r="R4297">
            <v>0</v>
          </cell>
          <cell r="V4297" t="str">
            <v>PD FS - PUBLIC TRANSPORT</v>
          </cell>
        </row>
        <row r="4298">
          <cell r="Q4298" t="str">
            <v>Non-exchange Revenue:  Transfers and Subsidies - Operational:  Allocations In-kind - Provincial Departments:  Free State - Housing</v>
          </cell>
          <cell r="R4298">
            <v>0</v>
          </cell>
          <cell r="V4298" t="str">
            <v>PD FS - HOUSING</v>
          </cell>
        </row>
        <row r="4299">
          <cell r="Q4299" t="str">
            <v>Non-exchange Revenue:  Transfers and Subsidies - Operational:  Allocations In-kind - Provincial Departments:  Free State - Sports and Recreation</v>
          </cell>
          <cell r="R4299">
            <v>0</v>
          </cell>
          <cell r="V4299" t="str">
            <v>PD FS - SPORTS &amp; RECREATION</v>
          </cell>
        </row>
        <row r="4300">
          <cell r="Q4300" t="str">
            <v>Non-exchange Revenue:  Transfers and Subsidies - Operational:  Allocations In-kind - Provincial Departments:  Free State - Disaster and Emergency Services</v>
          </cell>
          <cell r="R4300">
            <v>0</v>
          </cell>
          <cell r="V4300" t="str">
            <v>PD FS - DISASTER &amp; EMERGENCY SERVICES</v>
          </cell>
        </row>
        <row r="4301">
          <cell r="Q4301" t="str">
            <v>Non-exchange Revenue:  Transfers and Subsidies - Operational:  Allocations In-kind - Provincial Departments:  Free State - Libraries, Archives and Museums</v>
          </cell>
          <cell r="R4301">
            <v>0</v>
          </cell>
          <cell r="V4301" t="str">
            <v>PD FS - LIBRARIES ARCHIVES &amp; MUSEUMS</v>
          </cell>
        </row>
        <row r="4302">
          <cell r="Q4302" t="str">
            <v>Non-exchange Revenue:  Transfers and Subsidies - Operational:  Allocations In-kind - Provincial Departments:  Free State - Maintenance of Road Infrastructure</v>
          </cell>
          <cell r="R4302">
            <v>0</v>
          </cell>
          <cell r="V4302" t="str">
            <v>PD FS - MAINT OF ROAD INFRASTRUCTURE</v>
          </cell>
        </row>
        <row r="4303">
          <cell r="Q4303" t="str">
            <v>Non-exchange Revenue:  Transfers and Subsidies - Operational:  Allocations In-kind - Provincial Departments:  Free State - Maintenance of Water Supply Infrastructure</v>
          </cell>
          <cell r="R4303">
            <v>0</v>
          </cell>
          <cell r="V4303" t="str">
            <v>PD FS - MAINT OF WATER SUPPLY INFRASTRUC</v>
          </cell>
        </row>
        <row r="4304">
          <cell r="Q4304" t="str">
            <v>Non-exchange Revenue:  Transfers and Subsidies - Operational:  Allocations In-kind - Provincial Departments:  Free State - Maintenance of Waste Water Infrastructure</v>
          </cell>
          <cell r="R4304">
            <v>0</v>
          </cell>
          <cell r="V4304" t="str">
            <v>PD FS - MAINT OF WASTE WATER INFRASTRUC</v>
          </cell>
        </row>
        <row r="4305">
          <cell r="Q4305" t="str">
            <v>Non-exchange Revenue:  Transfers and Subsidies - Operational:  Allocations In-kind - Provincial Departments:  Free State - Capacity Building</v>
          </cell>
          <cell r="R4305">
            <v>0</v>
          </cell>
          <cell r="V4305" t="str">
            <v>PD FS - CAPACITY BUILDING</v>
          </cell>
        </row>
        <row r="4306">
          <cell r="Q4306" t="str">
            <v>Non-exchange Revenue:  Transfers and Subsidies - Operational:  Allocations In-kind - Provincial Departments:  Free State - Other</v>
          </cell>
          <cell r="R4306">
            <v>0</v>
          </cell>
          <cell r="V4306" t="str">
            <v>PD FS - OTHER</v>
          </cell>
        </row>
        <row r="4307">
          <cell r="Q4307" t="str">
            <v>Non-exchange Revenue:  Transfers and Subsidies - Operational:  Allocations In-kind - Provincial Departments:  Gauteng</v>
          </cell>
          <cell r="R4307">
            <v>0</v>
          </cell>
          <cell r="V4307" t="str">
            <v>T&amp;S OPS: ALL IN-KIND PROV DEPT GP</v>
          </cell>
        </row>
        <row r="4308">
          <cell r="Q4308" t="str">
            <v>Non-exchange Revenue:  Transfers and Subsidies - Operational:  Allocations In-kind - Provincial Departments:  Gauteng - Health</v>
          </cell>
          <cell r="R4308">
            <v>0</v>
          </cell>
          <cell r="V4308" t="str">
            <v>PD GP - HEALTH</v>
          </cell>
        </row>
        <row r="4309">
          <cell r="Q4309" t="str">
            <v>Non-exchange Revenue:  Transfers and Subsidies - Operational:  Allocations In-kind - Provincial Departments:  Gauteng - Public Transport</v>
          </cell>
          <cell r="R4309">
            <v>0</v>
          </cell>
          <cell r="V4309" t="str">
            <v>PD GP - PUBLIC TRANSPORT</v>
          </cell>
        </row>
        <row r="4310">
          <cell r="Q4310" t="str">
            <v>Non-exchange Revenue:  Transfers and Subsidies - Operational:  Allocations In-kind - Provincial Departments:  Gauteng - Housing</v>
          </cell>
          <cell r="R4310">
            <v>0</v>
          </cell>
          <cell r="V4310" t="str">
            <v>PD GP - HOUSING</v>
          </cell>
        </row>
        <row r="4311">
          <cell r="Q4311" t="str">
            <v>Non-exchange Revenue:  Transfers and Subsidies - Operational:  Allocations In-kind - Provincial Departments:  Gauteng - Sports and Recreation</v>
          </cell>
          <cell r="R4311">
            <v>0</v>
          </cell>
          <cell r="V4311" t="str">
            <v>PD GP - SPORTS &amp; RECREATION</v>
          </cell>
        </row>
        <row r="4312">
          <cell r="Q4312" t="str">
            <v>Non-exchange Revenue:  Transfers and Subsidies - Operational:  Allocations In-kind - Provincial Departments:  Gauteng - Disaster and Emergency Services</v>
          </cell>
          <cell r="R4312">
            <v>0</v>
          </cell>
          <cell r="V4312" t="str">
            <v>PD GP - DISASTER &amp; EMERGENCY SERVICES</v>
          </cell>
        </row>
        <row r="4313">
          <cell r="Q4313" t="str">
            <v>Non-exchange Revenue:  Transfers and Subsidies - Operational:  Allocations In-kind - Provincial Departments:  Gauteng - Libraries, Archives and Museums</v>
          </cell>
          <cell r="R4313">
            <v>0</v>
          </cell>
          <cell r="V4313" t="str">
            <v>PD GP - LIBRARIES ARCHIVES &amp; MUSEUMS</v>
          </cell>
        </row>
        <row r="4314">
          <cell r="Q4314" t="str">
            <v>Non-exchange Revenue:  Transfers and Subsidies - Operational:  Allocations In-kind - Provincial Departments:  Gauteng - Maintenance of Road Infrastructure</v>
          </cell>
          <cell r="R4314">
            <v>0</v>
          </cell>
          <cell r="V4314" t="str">
            <v>PD GP - MAINT OF ROAD INFRASTRUCTURE</v>
          </cell>
        </row>
        <row r="4315">
          <cell r="Q4315" t="str">
            <v>Non-exchange Revenue:  Transfers and Subsidies - Operational:  Allocations In-kind - Provincial Departments:  Gauteng - Maintenance of Water Supply Infrastructure</v>
          </cell>
          <cell r="R4315">
            <v>0</v>
          </cell>
          <cell r="V4315" t="str">
            <v>PD GP - MAINT OF WATER SUPPLY INFRASTRUC</v>
          </cell>
        </row>
        <row r="4316">
          <cell r="Q4316" t="str">
            <v>Non-exchange Revenue:  Transfers and Subsidies - Operational:  Allocations In-kind - Provincial Departments:  Gauteng - Maintenance of Waste Water Infrastructure</v>
          </cell>
          <cell r="R4316">
            <v>0</v>
          </cell>
          <cell r="V4316" t="str">
            <v>PD GP - MAINT OF WASTE WATER INFRASTRUC</v>
          </cell>
        </row>
        <row r="4317">
          <cell r="Q4317" t="str">
            <v>Non-exchange Revenue:  Transfers and Subsidies - Operational:  Allocations In-kind - Provincial Departments:  Gauteng - Capacity Building</v>
          </cell>
          <cell r="R4317">
            <v>0</v>
          </cell>
          <cell r="V4317" t="str">
            <v>PD GP - CAPACITY BUILDING</v>
          </cell>
        </row>
        <row r="4318">
          <cell r="Q4318" t="str">
            <v>Non-exchange Revenue:  Transfers and Subsidies - Operational:  Allocations In-kind - Provincial Departments:  Gauteng - Other</v>
          </cell>
          <cell r="R4318">
            <v>0</v>
          </cell>
          <cell r="V4318" t="str">
            <v>PD GP - OTHER</v>
          </cell>
        </row>
        <row r="4319">
          <cell r="Q4319" t="str">
            <v>Non-exchange Revenue:  Transfers and Subsidies - Operational:  Allocations In-kind - Provincial Departments:  KwaZulu-Natal</v>
          </cell>
          <cell r="R4319">
            <v>0</v>
          </cell>
          <cell r="V4319" t="str">
            <v>T&amp;S OPS: ALL IN-KIND PROV DEPT KZN</v>
          </cell>
        </row>
        <row r="4320">
          <cell r="Q4320" t="str">
            <v>Non-exchange Revenue:  Transfers and Subsidies - Operational:  Allocations In-kind - Provincial Departments:  KwaZulu-Natal - Health</v>
          </cell>
          <cell r="R4320">
            <v>0</v>
          </cell>
          <cell r="V4320" t="str">
            <v>PD KZN - HEALTH</v>
          </cell>
        </row>
        <row r="4321">
          <cell r="Q4321" t="str">
            <v>Non-exchange Revenue:  Transfers and Subsidies - Operational:  Allocations In-kind - Provincial Departments:  KwaZulu-Natal - Public Transport</v>
          </cell>
          <cell r="R4321">
            <v>0</v>
          </cell>
          <cell r="V4321" t="str">
            <v>PD KZN - PUBLIC TRANSPORT</v>
          </cell>
        </row>
        <row r="4322">
          <cell r="Q4322" t="str">
            <v>Non-exchange Revenue:  Transfers and Subsidies - Operational:  Allocations In-kind - Provincial Departments:  KwaZulu-Natal - Housing</v>
          </cell>
          <cell r="R4322">
            <v>0</v>
          </cell>
          <cell r="V4322" t="str">
            <v>PD KZN - HOUSING</v>
          </cell>
        </row>
        <row r="4323">
          <cell r="Q4323" t="str">
            <v>Non-exchange Revenue:  Transfers and Subsidies - Operational:  Allocations In-kind - Provincial Departments:  KwaZulu-Natal - Sports and Recreation</v>
          </cell>
          <cell r="R4323">
            <v>0</v>
          </cell>
          <cell r="V4323" t="str">
            <v>PD KZN - SPORTS &amp; RECREATION</v>
          </cell>
        </row>
        <row r="4324">
          <cell r="Q4324" t="str">
            <v>Non-exchange Revenue:  Transfers and Subsidies - Operational:  Allocations In-kind - Provincial Departments:  KwaZulu-Natal - Disaster and Emergency Services</v>
          </cell>
          <cell r="R4324">
            <v>0</v>
          </cell>
          <cell r="V4324" t="str">
            <v>PD KZN - DISASTER &amp; EMERGENCY SERVICES</v>
          </cell>
        </row>
        <row r="4325">
          <cell r="Q4325" t="str">
            <v>Non-exchange Revenue:  Transfers and Subsidies - Operational:  Allocations In-kind - Provincial Departments:  KwaZulu-Natal - Libraries, Archives and Museums</v>
          </cell>
          <cell r="R4325">
            <v>0</v>
          </cell>
          <cell r="V4325" t="str">
            <v>PD KZN - LIBRARIES ARCHIVES &amp; MUSEUMS</v>
          </cell>
        </row>
        <row r="4326">
          <cell r="Q4326" t="str">
            <v>Non-exchange Revenue:  Transfers and Subsidies - Operational:  Allocations In-kind - Provincial Departments:  KwaZulu-Natal - Maintenance of Road Infrastructure</v>
          </cell>
          <cell r="R4326">
            <v>0</v>
          </cell>
          <cell r="V4326" t="str">
            <v>PD KZN - MAINT OF ROAD INFRASTRUCTURE</v>
          </cell>
        </row>
        <row r="4327">
          <cell r="Q4327" t="str">
            <v>Non-exchange Revenue:  Transfers and Subsidies - Operational:  Allocations In-kind - Provincial Departments:  KwaZulu-Natal - Maintenance of Water Supply Infrastructure</v>
          </cell>
          <cell r="R4327">
            <v>0</v>
          </cell>
          <cell r="V4327" t="str">
            <v>PD KZN - MAINT OF WATER SUPPLY INFRASTRU</v>
          </cell>
        </row>
        <row r="4328">
          <cell r="Q4328" t="str">
            <v>Non-exchange Revenue:  Transfers and Subsidies - Operational:  Allocations In-kind - Provincial Departments:  KwaZulu-Natal - Maintenance of Waste Water Infrastructure</v>
          </cell>
          <cell r="R4328">
            <v>0</v>
          </cell>
          <cell r="V4328" t="str">
            <v>PD KZN - MAINT OF WASTE WATER INFRASTRUC</v>
          </cell>
        </row>
        <row r="4329">
          <cell r="Q4329" t="str">
            <v>Non-exchange Revenue:  Transfers and Subsidies - Operational:  Allocations In-kind - Provincial Departments:  KwaZulu-Natal - Capacity Building</v>
          </cell>
          <cell r="R4329">
            <v>0</v>
          </cell>
          <cell r="V4329" t="str">
            <v>PD KZN - CAPACITY BUILDING</v>
          </cell>
        </row>
        <row r="4330">
          <cell r="Q4330" t="str">
            <v>Non-exchange Revenue:  Transfers and Subsidies - Operational:  Allocations In-kind - Provincial Departments:  KwaZulu-Natal - Other</v>
          </cell>
          <cell r="R4330">
            <v>0</v>
          </cell>
          <cell r="V4330" t="str">
            <v>PD KZN - OTHER</v>
          </cell>
        </row>
        <row r="4331">
          <cell r="Q4331" t="str">
            <v>Non-exchange Revenue:  Transfers and Subsidies - Operational:  Allocations In-kind - Provincial Departments:  Limpopo</v>
          </cell>
          <cell r="R4331">
            <v>0</v>
          </cell>
          <cell r="V4331" t="str">
            <v>T&amp;S OPS: ALL IN-KIND PROV DEPT LP</v>
          </cell>
        </row>
        <row r="4332">
          <cell r="Q4332" t="str">
            <v>Non-exchange Revenue:  Transfers and Subsidies - Operational:  Allocations In-kind - Provincial Departments:  Limpopo - Health</v>
          </cell>
          <cell r="R4332">
            <v>0</v>
          </cell>
          <cell r="V4332" t="str">
            <v>PD LP - HEALTH</v>
          </cell>
        </row>
        <row r="4333">
          <cell r="Q4333" t="str">
            <v>Non-exchange Revenue:  Transfers and Subsidies - Operational:  Allocations In-kind - Provincial Departments:  Limpopo - Public Transport</v>
          </cell>
          <cell r="R4333">
            <v>0</v>
          </cell>
          <cell r="V4333" t="str">
            <v>PD LP - PUBLIC TRANSPORT</v>
          </cell>
        </row>
        <row r="4334">
          <cell r="Q4334" t="str">
            <v>Non-exchange Revenue:  Transfers and Subsidies - Operational:  Allocations In-kind - Provincial Departments:  Limpopo - Housing</v>
          </cell>
          <cell r="R4334">
            <v>0</v>
          </cell>
          <cell r="V4334" t="str">
            <v>PD LP - HOUSING</v>
          </cell>
        </row>
        <row r="4335">
          <cell r="Q4335" t="str">
            <v>Non-exchange Revenue:  Transfers and Subsidies - Operational:  Allocations In-kind - Provincial Departments:  Limpopo - Sports and Recreation</v>
          </cell>
          <cell r="R4335">
            <v>0</v>
          </cell>
          <cell r="V4335" t="str">
            <v>PD LP - SPORTS &amp; RECREATION</v>
          </cell>
        </row>
        <row r="4336">
          <cell r="Q4336" t="str">
            <v>Non-exchange Revenue:  Transfers and Subsidies - Operational:  Allocations In-kind - Provincial Departments:  Limpopo - Disaster and Emergency Services</v>
          </cell>
          <cell r="R4336">
            <v>0</v>
          </cell>
          <cell r="V4336" t="str">
            <v>PD LP - DISASTER &amp; EMERGENCY SERVICES</v>
          </cell>
        </row>
        <row r="4337">
          <cell r="Q4337" t="str">
            <v>Non-exchange Revenue:  Transfers and Subsidies - Operational:  Allocations In-kind - Provincial Departments:  Limpopo - Libraries, Archives and Museums</v>
          </cell>
          <cell r="R4337">
            <v>0</v>
          </cell>
          <cell r="V4337" t="str">
            <v>PD LP - LIBRARIES ARCHIVES &amp; MUSEUMS</v>
          </cell>
        </row>
        <row r="4338">
          <cell r="Q4338" t="str">
            <v>Non-exchange Revenue:  Transfers and Subsidies - Operational:  Allocations In-kind - Provincial Departments:  Limpopo - Maintenance of Road Infrastructure</v>
          </cell>
          <cell r="R4338">
            <v>0</v>
          </cell>
          <cell r="V4338" t="str">
            <v>PD LP - MAINT OF ROAD INFRASTRUCTURE</v>
          </cell>
        </row>
        <row r="4339">
          <cell r="Q4339" t="str">
            <v>Non-exchange Revenue:  Transfers and Subsidies - Operational:  Allocations In-kind - Provincial Departments:  Limpopo - Maintenance of Water Supply Infrastructure</v>
          </cell>
          <cell r="R4339">
            <v>0</v>
          </cell>
          <cell r="V4339" t="str">
            <v>PD LP - MAINT OF WATER SUPPLY INFRASTRUC</v>
          </cell>
        </row>
        <row r="4340">
          <cell r="Q4340" t="str">
            <v>Non-exchange Revenue:  Transfers and Subsidies - Operational:  Allocations In-kind - Provincial Departments:  Limpopo - Maintenance of Waste Water Infrastructure</v>
          </cell>
          <cell r="R4340">
            <v>0</v>
          </cell>
          <cell r="V4340" t="str">
            <v>PD LP - MAINT OF WASTE WATER INFRASTRUC</v>
          </cell>
        </row>
        <row r="4341">
          <cell r="Q4341" t="str">
            <v>Non-exchange Revenue:  Transfers and Subsidies - Operational:  Allocations In-kind - Provincial Departments:  Limpopo - Capacity Building</v>
          </cell>
          <cell r="R4341">
            <v>0</v>
          </cell>
          <cell r="V4341" t="str">
            <v>PD LP - CAPACITY BUILDING</v>
          </cell>
        </row>
        <row r="4342">
          <cell r="Q4342" t="str">
            <v>Non-exchange Revenue:  Transfers and Subsidies - Operational:  Allocations In-kind - Provincial Departments:  Limpopo - Other</v>
          </cell>
          <cell r="R4342">
            <v>0</v>
          </cell>
          <cell r="V4342" t="str">
            <v>PD LP - OTHER</v>
          </cell>
        </row>
        <row r="4343">
          <cell r="Q4343" t="str">
            <v>Non-exchange Revenue:  Transfers and Subsidies - Operational:  Allocations In-kind - Provincial Departments:  Mpumalanga</v>
          </cell>
          <cell r="R4343">
            <v>0</v>
          </cell>
          <cell r="V4343" t="str">
            <v>T&amp;S OPS: ALL IN-KIND PROV DEPT MP</v>
          </cell>
        </row>
        <row r="4344">
          <cell r="Q4344" t="str">
            <v>Non-exchange Revenue:  Transfers and Subsidies - Operational:  Allocations In-kind - Provincial Departments:  Mpumalanga - Health</v>
          </cell>
          <cell r="R4344">
            <v>0</v>
          </cell>
          <cell r="V4344" t="str">
            <v>PD MP - HEALTH</v>
          </cell>
        </row>
        <row r="4345">
          <cell r="Q4345" t="str">
            <v>Non-exchange Revenue:  Transfers and Subsidies - Operational:  Allocations In-kind - Provincial Departments:  Mpumalanga - Public Transport</v>
          </cell>
          <cell r="R4345">
            <v>0</v>
          </cell>
          <cell r="V4345" t="str">
            <v>PD MP - PUBLIC TRANSPORT</v>
          </cell>
        </row>
        <row r="4346">
          <cell r="Q4346" t="str">
            <v>Non-exchange Revenue:  Transfers and Subsidies - Operational:  Allocations In-kind - Provincial Departments:  Mpumalanga - Housing</v>
          </cell>
          <cell r="R4346">
            <v>0</v>
          </cell>
          <cell r="V4346" t="str">
            <v>PD MP - HOUSING</v>
          </cell>
        </row>
        <row r="4347">
          <cell r="Q4347" t="str">
            <v>Non-exchange Revenue:  Transfers and Subsidies - Operational:  Allocations In-kind - Provincial Departments:  Mpumalanga - Sports and Recreation</v>
          </cell>
          <cell r="R4347">
            <v>0</v>
          </cell>
          <cell r="V4347" t="str">
            <v>PD MP - SPORTS &amp; RECREATION</v>
          </cell>
        </row>
        <row r="4348">
          <cell r="Q4348" t="str">
            <v>Non-exchange Revenue:  Transfers and Subsidies - Operational:  Allocations In-kind - Provincial Departments:  Mpumalanga - Disaster and Emergency Services</v>
          </cell>
          <cell r="R4348">
            <v>0</v>
          </cell>
          <cell r="V4348" t="str">
            <v>PD MP - DISASTER &amp; EMERGENCY SERVICES</v>
          </cell>
        </row>
        <row r="4349">
          <cell r="Q4349" t="str">
            <v>Non-exchange Revenue:  Transfers and Subsidies - Operational:  Allocations In-kind - Provincial Departments:  Mpumalanga - Libraries, Archives and Museums</v>
          </cell>
          <cell r="R4349">
            <v>0</v>
          </cell>
          <cell r="V4349" t="str">
            <v>PD MP - LIBRARIES ARCHIVES &amp; MUSEUMS</v>
          </cell>
        </row>
        <row r="4350">
          <cell r="Q4350" t="str">
            <v>Non-exchange Revenue:  Transfers and Subsidies - Operational:  Allocations In-kind - Provincial Departments:  Mpumalanga - Maintenance of Road Infrastructure</v>
          </cell>
          <cell r="R4350">
            <v>0</v>
          </cell>
          <cell r="V4350" t="str">
            <v>PD MP - MAINT OF ROAD INFRASTRUCTURE</v>
          </cell>
        </row>
        <row r="4351">
          <cell r="Q4351" t="str">
            <v>Non-exchange Revenue:  Transfers and Subsidies - Operational:  Allocations In-kind - Provincial Departments:  Mpumalanga - Maintenance of Water Supply Infrastructure</v>
          </cell>
          <cell r="R4351">
            <v>0</v>
          </cell>
          <cell r="V4351" t="str">
            <v>PD MP - MAINT OF WATER SUPPLY INFRASTRUC</v>
          </cell>
        </row>
        <row r="4352">
          <cell r="Q4352" t="str">
            <v>Non-exchange Revenue:  Transfers and Subsidies - Operational:  Allocations In-kind - Provincial Departments:  Mpumalanga - Maintenance of Waste Water Infrastructure</v>
          </cell>
          <cell r="R4352">
            <v>0</v>
          </cell>
          <cell r="V4352" t="str">
            <v>PD MP - MAINT OF WASTE WATER INFRASTRUC</v>
          </cell>
        </row>
        <row r="4353">
          <cell r="Q4353" t="str">
            <v>Non-exchange Revenue:  Transfers and Subsidies - Operational:  Allocations In-kind - Provincial Departments:  Mpumalanga - Capacity Building</v>
          </cell>
          <cell r="R4353">
            <v>0</v>
          </cell>
          <cell r="V4353" t="str">
            <v>PD MP - CAPACITY BUILDING</v>
          </cell>
        </row>
        <row r="4354">
          <cell r="Q4354" t="str">
            <v>Non-exchange Revenue:  Transfers and Subsidies - Operational:  Allocations In-kind - Provincial Departments:  Mpumalanga - Other</v>
          </cell>
          <cell r="R4354">
            <v>0</v>
          </cell>
          <cell r="V4354" t="str">
            <v>PD MP - OTHER</v>
          </cell>
        </row>
        <row r="4355">
          <cell r="Q4355" t="str">
            <v>Non-exchange Revenue:  Transfers and Subsidies - Operational:  Allocations In-kind - Provincial Departments:  Northern Cape</v>
          </cell>
          <cell r="R4355">
            <v>0</v>
          </cell>
          <cell r="V4355" t="str">
            <v>T&amp;S OPS: ALL IN-KIND PROV DEPT NC</v>
          </cell>
        </row>
        <row r="4356">
          <cell r="Q4356" t="str">
            <v>Non-exchange Revenue:  Transfers and Subsidies - Operational:  Allocations In-kind - Provincial Departments:  Northern Cape - Health</v>
          </cell>
          <cell r="R4356">
            <v>0</v>
          </cell>
          <cell r="V4356" t="str">
            <v>PD NC - HEALTH</v>
          </cell>
        </row>
        <row r="4357">
          <cell r="Q4357" t="str">
            <v>Non-exchange Revenue:  Transfers and Subsidies - Operational:  Allocations In-kind - Provincial Departments:  Northern Cape - Public Transport</v>
          </cell>
          <cell r="R4357">
            <v>0</v>
          </cell>
          <cell r="V4357" t="str">
            <v>PD NC - PUBLIC TRANSPORT</v>
          </cell>
        </row>
        <row r="4358">
          <cell r="Q4358" t="str">
            <v>Non-exchange Revenue:  Transfers and Subsidies - Operational:  Allocations In-kind - Provincial Departments:  Northern Cape - Housing</v>
          </cell>
          <cell r="R4358">
            <v>0</v>
          </cell>
          <cell r="V4358" t="str">
            <v>PD NC - HOUSING</v>
          </cell>
        </row>
        <row r="4359">
          <cell r="Q4359" t="str">
            <v>Non-exchange Revenue:  Transfers and Subsidies - Operational:  Allocations In-kind - Provincial Departments:  Northern Cape - Sports and Recreation</v>
          </cell>
          <cell r="R4359">
            <v>0</v>
          </cell>
          <cell r="V4359" t="str">
            <v>PD NC - SPORTS &amp; RECREATION</v>
          </cell>
        </row>
        <row r="4360">
          <cell r="Q4360" t="str">
            <v>Non-exchange Revenue:  Transfers and Subsidies - Operational:  Allocations In-kind - Provincial Departments:  Northern Cape - Disaster and Emergency Services</v>
          </cell>
          <cell r="R4360">
            <v>0</v>
          </cell>
          <cell r="V4360" t="str">
            <v>PD NC - DISASTER &amp; EMERGENCY SERVICES</v>
          </cell>
        </row>
        <row r="4361">
          <cell r="Q4361" t="str">
            <v>Non-exchange Revenue:  Transfers and Subsidies - Operational:  Allocations In-kind - Provincial Departments:  Northern Cape - Libraries, Archives and Museums</v>
          </cell>
          <cell r="R4361">
            <v>0</v>
          </cell>
          <cell r="V4361" t="str">
            <v>PD NC - LIBRARIES ARCHIVES &amp; MUSEUMS</v>
          </cell>
        </row>
        <row r="4362">
          <cell r="Q4362" t="str">
            <v>Non-exchange Revenue:  Transfers and Subsidies - Operational:  Allocations In-kind - Provincial Departments:  Northern Cape - Maintenance of Road Infrastructure</v>
          </cell>
          <cell r="R4362">
            <v>0</v>
          </cell>
          <cell r="V4362" t="str">
            <v>PD NC - MAINT OF ROAD INFRASTRUCTURE</v>
          </cell>
        </row>
        <row r="4363">
          <cell r="Q4363" t="str">
            <v>Non-exchange Revenue:  Transfers and Subsidies - Operational:  Allocations In-kind - Provincial Departments:  Northern Cape - Maintenance of Water Supply Infrastructure</v>
          </cell>
          <cell r="R4363">
            <v>0</v>
          </cell>
          <cell r="V4363" t="str">
            <v>PD NC - MAINT OF WATER SUPPLY INFRASTRUC</v>
          </cell>
        </row>
        <row r="4364">
          <cell r="Q4364" t="str">
            <v>Non-exchange Revenue:  Transfers and Subsidies - Operational:  Allocations In-kind - Provincial Departments:  Northern Cape - Maintenance of Waste Water Infrastructure</v>
          </cell>
          <cell r="R4364">
            <v>0</v>
          </cell>
          <cell r="V4364" t="str">
            <v>PD NC - MAINT OF WASTE WATER INFRASTRUC</v>
          </cell>
        </row>
        <row r="4365">
          <cell r="Q4365" t="str">
            <v>Non-exchange Revenue:  Transfers and Subsidies - Operational:  Allocations In-kind - Provincial Departments:  Northern Cape - Capacity Building</v>
          </cell>
          <cell r="R4365">
            <v>0</v>
          </cell>
          <cell r="V4365" t="str">
            <v>PD NC - CAPACITY BUILDING</v>
          </cell>
        </row>
        <row r="4366">
          <cell r="Q4366" t="str">
            <v>Non-exchange Revenue:  Transfers and Subsidies - Operational:  Allocations In-kind - Provincial Departments:  Northern Cape - Other</v>
          </cell>
          <cell r="R4366">
            <v>0</v>
          </cell>
          <cell r="V4366" t="str">
            <v>PD NC - OTHER</v>
          </cell>
        </row>
        <row r="4367">
          <cell r="Q4367" t="str">
            <v>Non-exchange Revenue:  Transfers and Subsidies - Operational:  Allocations In-kind - Provincial Departments:  North West</v>
          </cell>
          <cell r="R4367">
            <v>0</v>
          </cell>
          <cell r="V4367" t="str">
            <v>T&amp;S OPS: ALL IN-KIND PROV DEPT NW</v>
          </cell>
        </row>
        <row r="4368">
          <cell r="Q4368" t="str">
            <v>Non-exchange Revenue:  Transfers and Subsidies - Operational:  Allocations In-kind - Provincial Departments:  North West - Health</v>
          </cell>
          <cell r="R4368">
            <v>0</v>
          </cell>
          <cell r="V4368" t="str">
            <v>PD NW - HEALTH</v>
          </cell>
        </row>
        <row r="4369">
          <cell r="Q4369" t="str">
            <v>Non-exchange Revenue:  Transfers and Subsidies - Operational:  Allocations In-kind - Provincial Departments:  North West - Public Transport</v>
          </cell>
          <cell r="R4369">
            <v>0</v>
          </cell>
          <cell r="V4369" t="str">
            <v>PD NW - PUBLIC TRANSPORT</v>
          </cell>
        </row>
        <row r="4370">
          <cell r="Q4370" t="str">
            <v>Non-exchange Revenue:  Transfers and Subsidies - Operational:  Allocations In-kind - Provincial Departments:  North West - Housing</v>
          </cell>
          <cell r="R4370">
            <v>0</v>
          </cell>
          <cell r="V4370" t="str">
            <v>PD NW - HOUSING</v>
          </cell>
        </row>
        <row r="4371">
          <cell r="Q4371" t="str">
            <v>Non-exchange Revenue:  Transfers and Subsidies - Operational:  Allocations In-kind - Provincial Departments:  North West - Sports and Recreation</v>
          </cell>
          <cell r="R4371">
            <v>0</v>
          </cell>
          <cell r="V4371" t="str">
            <v>PD NW - SPORTS &amp; RECREATION</v>
          </cell>
        </row>
        <row r="4372">
          <cell r="Q4372" t="str">
            <v>Non-exchange Revenue:  Transfers and Subsidies - Operational:  Allocations In-kind - Provincial Departments:  North West - Disaster and Emergency Services</v>
          </cell>
          <cell r="R4372">
            <v>0</v>
          </cell>
          <cell r="V4372" t="str">
            <v>PD NW - DISASTER &amp; EMERGENCY SERVICES</v>
          </cell>
        </row>
        <row r="4373">
          <cell r="Q4373" t="str">
            <v>Non-exchange Revenue:  Transfers and Subsidies - Operational:  Allocations In-kind - Provincial Departments:  North West - Libraries, Archives and Museums</v>
          </cell>
          <cell r="R4373">
            <v>0</v>
          </cell>
          <cell r="V4373" t="str">
            <v>PD NW - LIBRARIES ARCHIVES &amp; MUSEUMS</v>
          </cell>
        </row>
        <row r="4374">
          <cell r="Q4374" t="str">
            <v>Non-exchange Revenue:  Transfers and Subsidies - Operational:  Allocations In-kind - Provincial Departments:  North West - Maintenance of Road Infrastructure</v>
          </cell>
          <cell r="R4374">
            <v>0</v>
          </cell>
          <cell r="V4374" t="str">
            <v>PD NW - MAINT OF ROAD INFRASTRUCTURE</v>
          </cell>
        </row>
        <row r="4375">
          <cell r="Q4375" t="str">
            <v>Non-exchange Revenue:  Transfers and Subsidies - Operational:  Allocations In-kind - Provincial Departments:  North West - Maintenance of Water Supply Infrastructure</v>
          </cell>
          <cell r="R4375">
            <v>0</v>
          </cell>
          <cell r="V4375" t="str">
            <v>PD NW - MAINT OF WATER SUPPLY INFRASTRUC</v>
          </cell>
        </row>
        <row r="4376">
          <cell r="Q4376" t="str">
            <v>Non-exchange Revenue:  Transfers and Subsidies - Operational:  Allocations In-kind - Provincial Departments:  North West - Maintenance of Waste Water Infrastructure</v>
          </cell>
          <cell r="R4376">
            <v>0</v>
          </cell>
          <cell r="V4376" t="str">
            <v>PD NW - MAINT OF WASTE WATER INFRASTRUC</v>
          </cell>
        </row>
        <row r="4377">
          <cell r="Q4377" t="str">
            <v>Non-exchange Revenue:  Transfers and Subsidies - Operational:  Allocations In-kind - Provincial Departments:  North West - Capacity Building</v>
          </cell>
          <cell r="R4377">
            <v>0</v>
          </cell>
          <cell r="V4377" t="str">
            <v>PD NW - CAPACITY BUILDING</v>
          </cell>
        </row>
        <row r="4378">
          <cell r="Q4378" t="str">
            <v>Non-exchange Revenue:  Transfers and Subsidies - Operational:  Allocations In-kind - Provincial Departments:  North West - Other</v>
          </cell>
          <cell r="R4378">
            <v>0</v>
          </cell>
          <cell r="V4378" t="str">
            <v>PD NW - OTHER</v>
          </cell>
        </row>
        <row r="4379">
          <cell r="Q4379" t="str">
            <v>Non-exchange Revenue:  Transfers and Subsidies - Operational:  Allocations In-kind - Provincial Departments:  Western Cape</v>
          </cell>
          <cell r="R4379">
            <v>0</v>
          </cell>
          <cell r="V4379" t="str">
            <v>T&amp;S OPS: ALL IN-KIND PROV DEPT WC</v>
          </cell>
        </row>
        <row r="4380">
          <cell r="Q4380" t="str">
            <v>Non-exchange Revenue:  Transfers and Subsidies - Operational:  Allocations In-kind - Provincial Departments:  Western Cape - Health</v>
          </cell>
          <cell r="R4380">
            <v>0</v>
          </cell>
          <cell r="V4380" t="str">
            <v>PD WC - HEALTH</v>
          </cell>
        </row>
        <row r="4381">
          <cell r="Q4381" t="str">
            <v>Non-exchange Revenue:  Transfers and Subsidies - Operational:  Allocations In-kind - Provincial Departments:  Western Cape - Public Transport</v>
          </cell>
          <cell r="R4381">
            <v>0</v>
          </cell>
          <cell r="V4381" t="str">
            <v>PD WC - PUBLIC TRANSPORT</v>
          </cell>
        </row>
        <row r="4382">
          <cell r="Q4382" t="str">
            <v>Non-exchange Revenue:  Transfers and Subsidies - Operational:  Allocations In-kind - Provincial Departments:  Western Cape - Housing</v>
          </cell>
          <cell r="R4382">
            <v>0</v>
          </cell>
          <cell r="V4382" t="str">
            <v>PD WC - HOUSING</v>
          </cell>
        </row>
        <row r="4383">
          <cell r="Q4383" t="str">
            <v>Non-exchange Revenue:  Transfers and Subsidies - Operational:  Allocations In-kind - Provincial Departments:  Western Cape - Sports and Recreation</v>
          </cell>
          <cell r="R4383">
            <v>0</v>
          </cell>
          <cell r="V4383" t="str">
            <v>PD WC - SPORTS &amp; RECREATION</v>
          </cell>
        </row>
        <row r="4384">
          <cell r="Q4384" t="str">
            <v>Non-exchange Revenue:  Transfers and Subsidies - Operational:  Allocations In-kind - Provincial Departments:  Western Cape - Disaster and Emergency Services</v>
          </cell>
          <cell r="R4384">
            <v>0</v>
          </cell>
          <cell r="V4384" t="str">
            <v>PD WC - DISASTER &amp; EMERGENCY SERVICES</v>
          </cell>
        </row>
        <row r="4385">
          <cell r="Q4385" t="str">
            <v>Non-exchange Revenue:  Transfers and Subsidies - Operational:  Allocations In-kind - Provincial Departments:  Western Cape - Libraries, Archives and Museums</v>
          </cell>
          <cell r="R4385">
            <v>0</v>
          </cell>
          <cell r="V4385" t="str">
            <v>PD WC - LIBRARIES ARCHIVES &amp; MUSEUMS</v>
          </cell>
        </row>
        <row r="4386">
          <cell r="Q4386" t="str">
            <v>Non-exchange Revenue:  Transfers and Subsidies - Operational:  Allocations In-kind - Provincial Departments:  Western Cape - Maintenance of Road Infrastructure</v>
          </cell>
          <cell r="R4386">
            <v>0</v>
          </cell>
          <cell r="V4386" t="str">
            <v>PD WC - MAINT OF ROAD INFRASTRUCTURE</v>
          </cell>
        </row>
        <row r="4387">
          <cell r="Q4387" t="str">
            <v>Non-exchange Revenue:  Transfers and Subsidies - Operational:  Allocations In-kind - Provincial Departments:  Western Cape - Maintenance of Water Supply Infrastructure</v>
          </cell>
          <cell r="R4387">
            <v>0</v>
          </cell>
          <cell r="V4387" t="str">
            <v>PD WC - MAINT OF WATER SUPPLY INFRASTRUC</v>
          </cell>
        </row>
        <row r="4388">
          <cell r="Q4388" t="str">
            <v>Non-exchange Revenue:  Transfers and Subsidies - Operational:  Allocations In-kind - Provincial Departments:  Western Cape - Maintenance of Waste Water Infrastructure</v>
          </cell>
          <cell r="R4388">
            <v>0</v>
          </cell>
          <cell r="V4388" t="str">
            <v>PD WC - MAINT OF WASTE WATER INFRASTRUC</v>
          </cell>
        </row>
        <row r="4389">
          <cell r="Q4389" t="str">
            <v>Non-exchange Revenue:  Transfers and Subsidies - Operational:  Allocations In-kind - Provincial Departments:  Western Cape - Capacity Building</v>
          </cell>
          <cell r="R4389">
            <v>0</v>
          </cell>
          <cell r="V4389" t="str">
            <v>PD WC - CAPACITY BUILDING</v>
          </cell>
        </row>
        <row r="4390">
          <cell r="Q4390" t="str">
            <v>Non-exchange Revenue:  Transfers and Subsidies - Operational:  Allocations In-kind - Provincial Departments:  Western Cape - Other</v>
          </cell>
          <cell r="R4390">
            <v>0</v>
          </cell>
          <cell r="V4390" t="str">
            <v>PD WC - OTHER</v>
          </cell>
        </row>
        <row r="4391">
          <cell r="Q4391" t="str">
            <v xml:space="preserve">Non-exchange Revenue:  Transfers and Subsidies - Operational:  Allocations In-kind - Public Corporations </v>
          </cell>
          <cell r="R4391">
            <v>0</v>
          </cell>
          <cell r="V4391" t="str">
            <v>T&amp;S OPS: ALL IN-KIND PUBLIC CORPORATIONS</v>
          </cell>
        </row>
        <row r="4392">
          <cell r="Q4392" t="str">
            <v>Non-exchange Revenue:  Transfers and Subsidies - Operational:  Allocations In-kind - Public Corporations:  Non Financial Public Corporations</v>
          </cell>
          <cell r="R4392">
            <v>0</v>
          </cell>
          <cell r="V4392" t="str">
            <v>T&amp;S OPS: ALL IN-KIND PUBL CORP NON-FIAN</v>
          </cell>
        </row>
        <row r="4393">
          <cell r="Q4393" t="str">
            <v>Non-exchange Revenue:  Transfers and Subsidies - Operational:  Allocations In-kind - Public Corporations:  Non Financial Public Corporations - Product</v>
          </cell>
          <cell r="R4393">
            <v>0</v>
          </cell>
          <cell r="V4393" t="str">
            <v>PUB CORP: N-FIN CORP - PRODUCT</v>
          </cell>
        </row>
        <row r="4394">
          <cell r="Q4394" t="str">
            <v>Non-exchange Revenue:  Transfers and Subsidies - Operational:  Allocations In-kind - Public Corporations:  Non Financial Public Corporations - Production</v>
          </cell>
          <cell r="R4394">
            <v>0</v>
          </cell>
          <cell r="V4394" t="str">
            <v>PUB CORP: N-FIN CORP - PRODUCTION</v>
          </cell>
        </row>
        <row r="4395">
          <cell r="Q4395" t="str">
            <v>Non-exchange Revenue:  Transfers and Subsidies - Operational:  Allocations In-kind - Public Corporations:  Financial Public Corporations</v>
          </cell>
          <cell r="R4395">
            <v>0</v>
          </cell>
          <cell r="V4395" t="str">
            <v>T&amp;S OPS: ALL IN-KIND PUBL CORP FINANCIAL</v>
          </cell>
        </row>
        <row r="4396">
          <cell r="Q4396" t="str">
            <v>Non-exchange Revenue:  Transfers and Subsidies - Operational:  Allocations In-kind - Public Corporations:  Financial Public Corporations - Product</v>
          </cell>
          <cell r="R4396">
            <v>0</v>
          </cell>
          <cell r="V4396" t="str">
            <v>PUB CORP: FINANCIAL CORP - PRODUCT</v>
          </cell>
        </row>
        <row r="4397">
          <cell r="Q4397" t="str">
            <v>Non-exchange Revenue:  Transfers and Subsidies - Operational:  Allocations In-kind - Public Corporations:  Financial Public Corporations - Production</v>
          </cell>
          <cell r="R4397">
            <v>0</v>
          </cell>
          <cell r="V4397" t="str">
            <v>PUB CORP: FINANCIAL CORP - PRODUCTION</v>
          </cell>
        </row>
        <row r="4398">
          <cell r="Q4398" t="str">
            <v>Non-exchange Revenue:  Transfers and Subsidies - Operational:  Allocations In-kind - Public Corporations:  Other Transfers Public Corporations</v>
          </cell>
          <cell r="R4398">
            <v>0</v>
          </cell>
          <cell r="V4398" t="str">
            <v>T&amp;S OPS: ALL IN-KIND PUBL CORP NON-FIAN</v>
          </cell>
        </row>
        <row r="4399">
          <cell r="Q4399" t="str">
            <v xml:space="preserve">Non-exchange Revenue:  Transfers and Subsidies - Operational:  Allocations In-kind - Public Corporations:  Other Transfers Public Corporations - Air Traffic and Navigation Services Company </v>
          </cell>
          <cell r="R4399" t="str">
            <v>1</v>
          </cell>
          <cell r="S4399" t="str">
            <v>13</v>
          </cell>
          <cell r="T4399" t="str">
            <v>700</v>
          </cell>
          <cell r="U4399" t="str">
            <v>0</v>
          </cell>
          <cell r="V4399" t="str">
            <v>PUB CORP O/TRF: AIR TRAF &amp; NAV SERV COMP</v>
          </cell>
        </row>
        <row r="4400">
          <cell r="Q4400" t="str">
            <v>Non-exchange Revenue:  Transfers and Subsidies - Operational:  Allocations In-kind - Public Corporations:  Other Transfers Public Corporations - Airports Company</v>
          </cell>
          <cell r="R4400" t="str">
            <v>1</v>
          </cell>
          <cell r="S4400" t="str">
            <v>13</v>
          </cell>
          <cell r="T4400" t="str">
            <v>701</v>
          </cell>
          <cell r="U4400" t="str">
            <v>0</v>
          </cell>
          <cell r="V4400" t="str">
            <v>PUB CORP O/TRF: AIRPORTS COMPANY</v>
          </cell>
        </row>
        <row r="4401">
          <cell r="Q4401" t="str">
            <v>Non-exchange Revenue:  Transfers and Subsidies - Operational:  Allocations In-kind - Public Corporations:  Other Transfers Public Corporations - Albany Coast Water Board</v>
          </cell>
          <cell r="R4401" t="str">
            <v>1</v>
          </cell>
          <cell r="S4401" t="str">
            <v>13</v>
          </cell>
          <cell r="T4401" t="str">
            <v>702</v>
          </cell>
          <cell r="U4401" t="str">
            <v>0</v>
          </cell>
          <cell r="V4401" t="str">
            <v>PUB CORP O/TRF: ALBANY COAST WATER BOARD</v>
          </cell>
        </row>
        <row r="4402">
          <cell r="Q4402" t="str">
            <v>Non-exchange Revenue:  Transfers and Subsidies - Operational:  Allocations In-kind - Public Corporations:  Other Transfers Public Corporations - Alexkor Ltd</v>
          </cell>
          <cell r="R4402" t="str">
            <v>1</v>
          </cell>
          <cell r="S4402" t="str">
            <v>13</v>
          </cell>
          <cell r="T4402" t="str">
            <v>703</v>
          </cell>
          <cell r="U4402" t="str">
            <v>0</v>
          </cell>
          <cell r="V4402" t="str">
            <v>PUB CORP O/TRF: ALEXKOR LTD</v>
          </cell>
        </row>
        <row r="4403">
          <cell r="Q4403" t="str">
            <v>Non-exchange Revenue:  Transfers and Subsidies - Operational:  Allocations In-kind - Public Corporations:  Other Transfers Public Corporations - Amatola Water Board</v>
          </cell>
          <cell r="R4403" t="str">
            <v>1</v>
          </cell>
          <cell r="S4403" t="str">
            <v>13</v>
          </cell>
          <cell r="T4403" t="str">
            <v>704</v>
          </cell>
          <cell r="U4403" t="str">
            <v>0</v>
          </cell>
          <cell r="V4403" t="str">
            <v>PUB CORP O/TRF: AMATOLA WATER BOARD</v>
          </cell>
        </row>
        <row r="4404">
          <cell r="Q4404" t="str">
            <v>Non-exchange Revenue:  Transfers and Subsidies - Operational:  Allocations In-kind - Public Corporations:  Other Transfers Public Corporations - Armaments Corporation of South Africa</v>
          </cell>
          <cell r="R4404" t="str">
            <v>1</v>
          </cell>
          <cell r="S4404" t="str">
            <v>13</v>
          </cell>
          <cell r="T4404" t="str">
            <v>705</v>
          </cell>
          <cell r="U4404" t="str">
            <v>0</v>
          </cell>
          <cell r="V4404" t="str">
            <v>PUB CORP O/TRF: ARMAMENTS CORPORATION SA</v>
          </cell>
        </row>
        <row r="4405">
          <cell r="Q4405" t="str">
            <v>Non-exchange Revenue:  Transfers and Subsidies - Operational:  Allocations In-kind - Public Corporations:  Other Transfers Public Corporations - Aventura</v>
          </cell>
          <cell r="R4405" t="str">
            <v>1</v>
          </cell>
          <cell r="S4405" t="str">
            <v>13</v>
          </cell>
          <cell r="T4405" t="str">
            <v>706</v>
          </cell>
          <cell r="U4405" t="str">
            <v>0</v>
          </cell>
          <cell r="V4405" t="str">
            <v>PUB CORP O/TRF: AVENTURA</v>
          </cell>
        </row>
        <row r="4406">
          <cell r="Q4406" t="str">
            <v>Non-exchange Revenue:  Transfers and Subsidies - Operational:  Allocations In-kind - Public Corporations:  Other Transfers Public Corporations - Bala Farms (Pty) Ltd</v>
          </cell>
          <cell r="R4406" t="str">
            <v>1</v>
          </cell>
          <cell r="S4406" t="str">
            <v>13</v>
          </cell>
          <cell r="T4406" t="str">
            <v>707</v>
          </cell>
          <cell r="U4406" t="str">
            <v>0</v>
          </cell>
          <cell r="V4406" t="str">
            <v>PUB CORP O/TRF: BALA FARMS (PTY) LTD</v>
          </cell>
        </row>
        <row r="4407">
          <cell r="Q4407" t="str">
            <v>Non-exchange Revenue:  Transfers and Subsidies - Operational:  Allocations In-kind - Public Corporations:  Other Transfers Public Corporations - Bloem Water</v>
          </cell>
          <cell r="R4407" t="str">
            <v>1</v>
          </cell>
          <cell r="S4407" t="str">
            <v>13</v>
          </cell>
          <cell r="T4407" t="str">
            <v>708</v>
          </cell>
          <cell r="U4407" t="str">
            <v>0</v>
          </cell>
          <cell r="V4407" t="str">
            <v>PUB CORP O/TRF: BLOEM WATER</v>
          </cell>
        </row>
        <row r="4408">
          <cell r="Q4408" t="str">
            <v>Non-exchange Revenue:  Transfers and Subsidies - Operational:  Allocations In-kind - Public Corporations:  Other Transfers Public Corporations - Botshelo Water</v>
          </cell>
          <cell r="R4408" t="str">
            <v>1</v>
          </cell>
          <cell r="S4408" t="str">
            <v>13</v>
          </cell>
          <cell r="T4408" t="str">
            <v>709</v>
          </cell>
          <cell r="U4408" t="str">
            <v>0</v>
          </cell>
          <cell r="V4408" t="str">
            <v>PUB CORP O/TRF: BOTSHELO WATER</v>
          </cell>
        </row>
        <row r="4409">
          <cell r="Q4409" t="str">
            <v>Non-exchange Revenue:  Transfers and Subsidies - Operational:  Allocations In-kind - Public Corporations:  Other Transfers Public Corporations - Bushbuckridge Water Board</v>
          </cell>
          <cell r="R4409" t="str">
            <v>1</v>
          </cell>
          <cell r="S4409" t="str">
            <v>13</v>
          </cell>
          <cell r="T4409" t="str">
            <v>710</v>
          </cell>
          <cell r="U4409" t="str">
            <v>0</v>
          </cell>
          <cell r="V4409" t="str">
            <v>PUB CORP O/TRF: BUSHBUCKRIDGE WATER BRD</v>
          </cell>
        </row>
        <row r="4410">
          <cell r="Q4410" t="str">
            <v>Non-exchange Revenue:  Transfers and Subsidies - Operational:  Allocations In-kind - Public Corporations:  Other Transfers Public Corporations - Casidra (Pty) Ltd</v>
          </cell>
          <cell r="R4410" t="str">
            <v>1</v>
          </cell>
          <cell r="S4410" t="str">
            <v>13</v>
          </cell>
          <cell r="T4410" t="str">
            <v>711</v>
          </cell>
          <cell r="U4410" t="str">
            <v>0</v>
          </cell>
          <cell r="V4410" t="str">
            <v>PUB CORP O/TRF: CASIDRA (PTY) LTD</v>
          </cell>
        </row>
        <row r="4411">
          <cell r="Q4411" t="str">
            <v>Non-exchange Revenue:  Transfers and Subsidies - Operational:  Allocations In-kind - Public Corporations:  Other Transfers Public Corporations - Central Energy Fund (Pty) Ltd (CEF)</v>
          </cell>
          <cell r="R4411" t="str">
            <v>1</v>
          </cell>
          <cell r="S4411" t="str">
            <v>13</v>
          </cell>
          <cell r="T4411" t="str">
            <v>712</v>
          </cell>
          <cell r="U4411" t="str">
            <v>0</v>
          </cell>
          <cell r="V4411" t="str">
            <v>PUB CORP O/TRF: CENTRAL ENERGY FUND</v>
          </cell>
        </row>
        <row r="4412">
          <cell r="Q4412" t="str">
            <v>Non-exchange Revenue:  Transfers and Subsidies - Operational:  Allocations In-kind - Public Corporations:  Other Transfers Public Corporations - Coega Development Corporation</v>
          </cell>
          <cell r="R4412" t="str">
            <v>1</v>
          </cell>
          <cell r="S4412" t="str">
            <v>13</v>
          </cell>
          <cell r="T4412" t="str">
            <v>713</v>
          </cell>
          <cell r="U4412" t="str">
            <v>0</v>
          </cell>
          <cell r="V4412" t="str">
            <v>PUB CORP O/TRF: COEGA DEV CORPORATION</v>
          </cell>
        </row>
        <row r="4413">
          <cell r="Q4413" t="str">
            <v>Non-exchange Revenue:  Transfers and Subsidies - Operational:  Allocations In-kind - Public Corporations:  Other Transfers Public Corporations - Council for Mineral Technology (MINTEK)</v>
          </cell>
          <cell r="R4413" t="str">
            <v>1</v>
          </cell>
          <cell r="S4413" t="str">
            <v>13</v>
          </cell>
          <cell r="T4413" t="str">
            <v>714</v>
          </cell>
          <cell r="U4413" t="str">
            <v>0</v>
          </cell>
          <cell r="V4413" t="str">
            <v>PUB CORP O/TRF: COUNCIL MINERAL TECHN</v>
          </cell>
        </row>
        <row r="4414">
          <cell r="Q4414" t="str">
            <v>Non-exchange Revenue:  Transfers and Subsidies - Operational:  Allocations In-kind - Public Corporations:  Other Transfers Public Corporations - Council Science and Industrial Research (CSIR)</v>
          </cell>
          <cell r="R4414" t="str">
            <v>1</v>
          </cell>
          <cell r="S4414" t="str">
            <v>13</v>
          </cell>
          <cell r="T4414" t="str">
            <v>715</v>
          </cell>
          <cell r="U4414" t="str">
            <v>0</v>
          </cell>
          <cell r="V4414" t="str">
            <v>PUB CORP O/TRF: COUNCIL SCI &amp; INDUST RES</v>
          </cell>
        </row>
        <row r="4415">
          <cell r="Q4415" t="str">
            <v>Non-exchange Revenue:  Transfers and Subsidies - Operational:  Allocations In-kind - Public Corporations:  Other Transfers Public Corporations - Cowslip Investments (Pty) Ltd</v>
          </cell>
          <cell r="R4415" t="str">
            <v>1</v>
          </cell>
          <cell r="S4415" t="str">
            <v>13</v>
          </cell>
          <cell r="T4415" t="str">
            <v>716</v>
          </cell>
          <cell r="U4415" t="str">
            <v>0</v>
          </cell>
          <cell r="V4415" t="str">
            <v>PUB CORP O/TRF: COWSLIP INVESTMENTS</v>
          </cell>
        </row>
        <row r="4416">
          <cell r="Q4416" t="str">
            <v>Non-exchange Revenue:  Transfers and Subsidies - Operational:  Allocations In-kind - Public Corporations:  Other Transfers Public Corporations - Development Bank of South Africa</v>
          </cell>
          <cell r="R4416" t="str">
            <v>1</v>
          </cell>
          <cell r="S4416" t="str">
            <v>13</v>
          </cell>
          <cell r="T4416" t="str">
            <v>717</v>
          </cell>
          <cell r="U4416" t="str">
            <v>0</v>
          </cell>
          <cell r="V4416" t="str">
            <v>PUB CORP O/TRF: DEVELOPMENT BANK OF SA</v>
          </cell>
        </row>
        <row r="4417">
          <cell r="Q4417" t="str">
            <v>Non-exchange Revenue:  Transfers and Subsidies - Operational:  Allocations In-kind - Public Corporations:  Other Transfers Public Corporations - Denel</v>
          </cell>
          <cell r="R4417" t="str">
            <v>1</v>
          </cell>
          <cell r="S4417" t="str">
            <v>13</v>
          </cell>
          <cell r="T4417" t="str">
            <v>718</v>
          </cell>
          <cell r="U4417" t="str">
            <v>0</v>
          </cell>
          <cell r="V4417" t="str">
            <v>PUB CORP O/TRF: DENEL</v>
          </cell>
        </row>
        <row r="4418">
          <cell r="Q4418" t="str">
            <v>Non-exchange Revenue:  Transfers and Subsidies - Operational:  Allocations In-kind - Public Corporations:  Other Transfers Public Corporations - Development Corporation Eastern Cape</v>
          </cell>
          <cell r="R4418" t="str">
            <v>1</v>
          </cell>
          <cell r="S4418" t="str">
            <v>13</v>
          </cell>
          <cell r="T4418" t="str">
            <v>719</v>
          </cell>
          <cell r="U4418" t="str">
            <v>0</v>
          </cell>
          <cell r="V4418" t="str">
            <v>PUB CORP O/TRF: DEV CORPOR EASTERN CAPE</v>
          </cell>
        </row>
        <row r="4419">
          <cell r="Q4419" t="str">
            <v>Non-exchange Revenue:  Transfers and Subsidies - Operational:  Allocations In-kind - Public Corporations:  Other Transfers Public Corporations - East London Industrial Development Zone Corporation</v>
          </cell>
          <cell r="R4419" t="str">
            <v>1</v>
          </cell>
          <cell r="S4419" t="str">
            <v>13</v>
          </cell>
          <cell r="T4419" t="str">
            <v>720</v>
          </cell>
          <cell r="U4419" t="str">
            <v>0</v>
          </cell>
          <cell r="V4419" t="str">
            <v>PUB CORP O/TRF:  EL IND DEV ZONE CORP</v>
          </cell>
        </row>
        <row r="4420">
          <cell r="Q4420" t="str">
            <v>Non-exchange Revenue:  Transfers and Subsidies - Operational:  Allocations In-kind - Public Corporations:  Other Transfers Public Corporations - ESKOM</v>
          </cell>
          <cell r="R4420" t="str">
            <v>1</v>
          </cell>
          <cell r="S4420" t="str">
            <v>13</v>
          </cell>
          <cell r="T4420" t="str">
            <v>721</v>
          </cell>
          <cell r="U4420" t="str">
            <v>0</v>
          </cell>
          <cell r="V4420" t="str">
            <v>PUB CORP O/TRF: ESKOM</v>
          </cell>
        </row>
        <row r="4421">
          <cell r="Q4421" t="str">
            <v>Non-exchange Revenue:  Transfers and Subsidies - Operational:  Allocations In-kind - Public Corporations:  Other Transfers Public Corporations - Export Credit Insurance Corporation of South Africa</v>
          </cell>
          <cell r="R4421" t="str">
            <v>1</v>
          </cell>
          <cell r="S4421" t="str">
            <v>13</v>
          </cell>
          <cell r="T4421" t="str">
            <v>722</v>
          </cell>
          <cell r="U4421" t="str">
            <v>0</v>
          </cell>
          <cell r="V4421" t="str">
            <v>PUB CORP O/TRF: EXPORT CDT INSUR CORP SA</v>
          </cell>
        </row>
        <row r="4422">
          <cell r="Q4422" t="str">
            <v>Non-exchange Revenue:  Transfers and Subsidies - Operational:  Allocations In-kind - Public Corporations:  Other Transfers Public Corporations - Free State Development Corporation</v>
          </cell>
          <cell r="R4422" t="str">
            <v>1</v>
          </cell>
          <cell r="S4422" t="str">
            <v>13</v>
          </cell>
          <cell r="T4422" t="str">
            <v>723</v>
          </cell>
          <cell r="U4422" t="str">
            <v>0</v>
          </cell>
          <cell r="V4422" t="str">
            <v>PUB CORP O/TRF: FREE STATE DEV CORPOR</v>
          </cell>
        </row>
        <row r="4423">
          <cell r="Q4423" t="str">
            <v>Non-exchange Revenue:  Transfers and Subsidies - Operational:  Allocations In-kind - Public Corporations:  Other Transfers Public Corporations - Forest Sector Charter Council</v>
          </cell>
          <cell r="R4423" t="str">
            <v>1</v>
          </cell>
          <cell r="S4423" t="str">
            <v>13</v>
          </cell>
          <cell r="T4423" t="str">
            <v>724</v>
          </cell>
          <cell r="U4423" t="str">
            <v>0</v>
          </cell>
          <cell r="V4423" t="str">
            <v>PUB CORP O/TRF: FOREST SEC CHARTER COUN</v>
          </cell>
        </row>
        <row r="4424">
          <cell r="Q4424" t="str">
            <v>Non-exchange Revenue:  Transfers and Subsidies - Operational:  Allocations In-kind - Public Corporations:  Other Transfers Public Corporations - Fund for Research into Industrial Development, Growth and Equity (FRIDGE)</v>
          </cell>
          <cell r="R4424" t="str">
            <v>1</v>
          </cell>
          <cell r="S4424" t="str">
            <v>13</v>
          </cell>
          <cell r="T4424" t="str">
            <v>725</v>
          </cell>
          <cell r="U4424" t="str">
            <v>0</v>
          </cell>
          <cell r="V4424" t="str">
            <v>PUB CORP O/TRF:  REC IND DEV GWTH &amp; EQUI</v>
          </cell>
        </row>
        <row r="4425">
          <cell r="Q4425" t="str">
            <v>Non-exchange Revenue:  Transfers and Subsidies - Operational:  Allocations In-kind - Public Corporations:  Other Transfers Public Corporations - Gateway Airport Authority Ltd</v>
          </cell>
          <cell r="R4425" t="str">
            <v>1</v>
          </cell>
          <cell r="S4425" t="str">
            <v>13</v>
          </cell>
          <cell r="T4425" t="str">
            <v>726</v>
          </cell>
          <cell r="U4425" t="str">
            <v>0</v>
          </cell>
          <cell r="V4425" t="str">
            <v>PUB CORP O/TRF: GATEWAY AIRPORT AUTH LTD</v>
          </cell>
        </row>
        <row r="4426">
          <cell r="Q4426" t="str">
            <v>Non-exchange Revenue:  Transfers and Subsidies - Operational:  Allocations In-kind - Public Corporations:  Other Transfers Public Corporations - Ikangala Water</v>
          </cell>
          <cell r="R4426" t="str">
            <v>1</v>
          </cell>
          <cell r="S4426" t="str">
            <v>13</v>
          </cell>
          <cell r="T4426" t="str">
            <v>727</v>
          </cell>
          <cell r="U4426" t="str">
            <v>0</v>
          </cell>
          <cell r="V4426" t="str">
            <v>PUB CORP O/TRF: IKANGALA WATER</v>
          </cell>
        </row>
        <row r="4427">
          <cell r="Q4427" t="str">
            <v>Non-exchange Revenue:  Transfers and Subsidies - Operational:  Allocations In-kind - Public Corporations:  Other Transfers Public Corporations - Inala Farms (Pty) Ltd</v>
          </cell>
          <cell r="R4427" t="str">
            <v>1</v>
          </cell>
          <cell r="S4427" t="str">
            <v>13</v>
          </cell>
          <cell r="T4427" t="str">
            <v>728</v>
          </cell>
          <cell r="U4427" t="str">
            <v>0</v>
          </cell>
          <cell r="V4427" t="str">
            <v>PUB CORP O/TRF: INALA FARMS (PTY) LTD</v>
          </cell>
        </row>
        <row r="4428">
          <cell r="Q4428" t="str">
            <v>Non-exchange Revenue:  Transfers and Subsidies - Operational:  Allocations In-kind - Public Corporations:  Other Transfers Public Corporations - Independent  Development Trust</v>
          </cell>
          <cell r="R4428" t="str">
            <v>1</v>
          </cell>
          <cell r="S4428" t="str">
            <v>13</v>
          </cell>
          <cell r="T4428" t="str">
            <v>729</v>
          </cell>
          <cell r="U4428" t="str">
            <v>0</v>
          </cell>
          <cell r="V4428" t="str">
            <v>PUB CORP O/TRF: INDEPENDENT  DEVEL TRUST</v>
          </cell>
        </row>
        <row r="4429">
          <cell r="Q4429" t="str">
            <v>Non-exchange Revenue:  Transfers and Subsidies - Operational:  Allocations In-kind - Public Corporations:  Other Transfers Public Corporations - Industrial Development Corporation of South Africa Ltd</v>
          </cell>
          <cell r="R4429" t="str">
            <v>1</v>
          </cell>
          <cell r="S4429" t="str">
            <v>13</v>
          </cell>
          <cell r="T4429" t="str">
            <v>730</v>
          </cell>
          <cell r="U4429" t="str">
            <v>0</v>
          </cell>
          <cell r="V4429" t="str">
            <v>PUB CORP O/TRF: INDUS DEV  CORP OF SA</v>
          </cell>
        </row>
        <row r="4430">
          <cell r="Q4430" t="str">
            <v>Non-exchange Revenue:  Transfers and Subsidies - Operational:  Allocations In-kind - Public Corporations:  Other Transfers Public Corporations - Broadband Infraco</v>
          </cell>
          <cell r="R4430" t="str">
            <v>1</v>
          </cell>
          <cell r="S4430" t="str">
            <v>13</v>
          </cell>
          <cell r="T4430" t="str">
            <v>731</v>
          </cell>
          <cell r="U4430" t="str">
            <v>0</v>
          </cell>
          <cell r="V4430" t="str">
            <v>PUB CORP O/TRF: BROADBAND INFRACO</v>
          </cell>
        </row>
        <row r="4431">
          <cell r="Q4431" t="str">
            <v>Non-exchange Revenue:  Transfers and Subsidies - Operational:  Allocations In-kind - Public Corporations:  Other Transfers Public Corporations - ITHALA  Development Finance Corporation</v>
          </cell>
          <cell r="R4431" t="str">
            <v>1</v>
          </cell>
          <cell r="S4431" t="str">
            <v>13</v>
          </cell>
          <cell r="T4431" t="str">
            <v>732</v>
          </cell>
          <cell r="U4431" t="str">
            <v>0</v>
          </cell>
          <cell r="V4431" t="str">
            <v>PUB CORP O/TRF:  ITHALA  DEV FINAN CORP</v>
          </cell>
        </row>
        <row r="4432">
          <cell r="Q4432" t="str">
            <v>Non-exchange Revenue:  Transfers and Subsidies - Operational:  Allocations In-kind - Public Corporations:  Other Transfers Public Corporations - Kalahari-East Water Board</v>
          </cell>
          <cell r="R4432" t="str">
            <v>1</v>
          </cell>
          <cell r="S4432" t="str">
            <v>13</v>
          </cell>
          <cell r="T4432" t="str">
            <v>733</v>
          </cell>
          <cell r="U4432" t="str">
            <v>0</v>
          </cell>
          <cell r="V4432" t="str">
            <v>PUB CORP O/TRF: KALAHARI-EAST WATER BRD</v>
          </cell>
        </row>
        <row r="4433">
          <cell r="Q4433" t="str">
            <v>Non-exchange Revenue:  Transfers and Subsidies - Operational:  Allocations In-kind - Public Corporations:  Other Transfers Public Corporations - Kalahari-West Water Board</v>
          </cell>
          <cell r="R4433" t="str">
            <v>1</v>
          </cell>
          <cell r="S4433" t="str">
            <v>13</v>
          </cell>
          <cell r="T4433" t="str">
            <v>734</v>
          </cell>
          <cell r="U4433" t="str">
            <v>0</v>
          </cell>
          <cell r="V4433" t="str">
            <v>PUB CORP O/TRF: KALAHARI-WEST WATER BRD</v>
          </cell>
        </row>
        <row r="4434">
          <cell r="Q4434" t="str">
            <v>Non-exchange Revenue:  Transfers and Subsidies - Operational:  Allocations In-kind - Public Corporations:  Other Transfers Public Corporations - Khula Enterprises</v>
          </cell>
          <cell r="R4434" t="str">
            <v>1</v>
          </cell>
          <cell r="S4434" t="str">
            <v>13</v>
          </cell>
          <cell r="T4434" t="str">
            <v>735</v>
          </cell>
          <cell r="U4434" t="str">
            <v>0</v>
          </cell>
          <cell r="V4434" t="str">
            <v>PUB CORP O/TRF: KHULA ENTERPRISES</v>
          </cell>
        </row>
        <row r="4435">
          <cell r="Q4435" t="str">
            <v>Non-exchange Revenue:  Transfers and Subsidies - Operational:  Allocations In-kind - Public Corporations:  Other Transfers Public Corporations - Land and Agricultural Bank of South Africa</v>
          </cell>
          <cell r="R4435" t="str">
            <v>1</v>
          </cell>
          <cell r="S4435" t="str">
            <v>13</v>
          </cell>
          <cell r="T4435" t="str">
            <v>736</v>
          </cell>
          <cell r="U4435" t="str">
            <v>0</v>
          </cell>
          <cell r="V4435" t="str">
            <v>PUB CORP O/TRF: LAND &amp; AGRIC BANK SA</v>
          </cell>
        </row>
        <row r="4436">
          <cell r="Q4436" t="str">
            <v>Non-exchange Revenue:  Transfers and Subsidies - Operational:  Allocations In-kind - Public Corporations:  Other Transfers Public Corporations - Lepelle Northern Water</v>
          </cell>
          <cell r="R4436" t="str">
            <v>1</v>
          </cell>
          <cell r="S4436" t="str">
            <v>13</v>
          </cell>
          <cell r="T4436" t="str">
            <v>737</v>
          </cell>
          <cell r="U4436" t="str">
            <v>0</v>
          </cell>
          <cell r="V4436" t="str">
            <v>PUB CORP O/TRF: LEPELLE NORTHERN WATER</v>
          </cell>
        </row>
        <row r="4437">
          <cell r="Q4437" t="str">
            <v>Non-exchange Revenue:  Transfers and Subsidies - Operational:  Allocations In-kind - Public Corporations:  Other Transfers Public Corporations - Magalies Water</v>
          </cell>
          <cell r="R4437" t="str">
            <v>1</v>
          </cell>
          <cell r="S4437" t="str">
            <v>13</v>
          </cell>
          <cell r="T4437" t="str">
            <v>738</v>
          </cell>
          <cell r="U4437" t="str">
            <v>0</v>
          </cell>
          <cell r="V4437" t="str">
            <v>PUB CORP O/TRF: MAGALIES WATER</v>
          </cell>
        </row>
        <row r="4438">
          <cell r="Q4438" t="str">
            <v>Non-exchange Revenue:  Transfers and Subsidies - Operational:  Allocations In-kind - Public Corporations:  Other Transfers Public Corporations - Mafikeng Industrial Development Zone (Pty)Ltd</v>
          </cell>
          <cell r="R4438" t="str">
            <v>1</v>
          </cell>
          <cell r="S4438" t="str">
            <v>13</v>
          </cell>
          <cell r="T4438" t="str">
            <v>739</v>
          </cell>
          <cell r="U4438" t="str">
            <v>0</v>
          </cell>
          <cell r="V4438" t="str">
            <v>PUB CORP O/TRF: MAHIKENG INDUST DEV ZONE</v>
          </cell>
        </row>
        <row r="4439">
          <cell r="Q4439" t="str">
            <v>Non-exchange Revenue:  Transfers and Subsidies - Operational:  Allocations In-kind - Public Corporations:  Other Transfers Public Corporations - Mayibuye Transport Corporation</v>
          </cell>
          <cell r="R4439" t="str">
            <v>1</v>
          </cell>
          <cell r="S4439" t="str">
            <v>13</v>
          </cell>
          <cell r="T4439" t="str">
            <v>740</v>
          </cell>
          <cell r="U4439" t="str">
            <v>0</v>
          </cell>
          <cell r="V4439" t="str">
            <v>PUB CORP O/TRF: MAYIBUYE TRANSPORT CORP</v>
          </cell>
        </row>
        <row r="4440">
          <cell r="Q4440" t="str">
            <v>Non-exchange Revenue:  Transfers and Subsidies - Operational:  Allocations In-kind - Public Corporations:  Other Transfers Public Corporations - Mhlathuze Water</v>
          </cell>
          <cell r="R4440" t="str">
            <v>1</v>
          </cell>
          <cell r="S4440" t="str">
            <v>13</v>
          </cell>
          <cell r="T4440" t="str">
            <v>741</v>
          </cell>
          <cell r="U4440" t="str">
            <v>0</v>
          </cell>
          <cell r="V4440" t="str">
            <v>PUB CORP O/TRF: MHLATHUZE WATER</v>
          </cell>
        </row>
        <row r="4441">
          <cell r="Q4441" t="str">
            <v>Non-exchange Revenue:  Transfers and Subsidies - Operational:  Allocations In-kind - Public Corporations:  Other Transfers Public Corporations - Mjindi Farming (Pty) Ltd</v>
          </cell>
          <cell r="R4441" t="str">
            <v>1</v>
          </cell>
          <cell r="S4441" t="str">
            <v>13</v>
          </cell>
          <cell r="T4441" t="str">
            <v>742</v>
          </cell>
          <cell r="U4441" t="str">
            <v>0</v>
          </cell>
          <cell r="V4441" t="str">
            <v>PUB CORP O/TRF: MJINDI FARMING (PTY) LTD</v>
          </cell>
        </row>
        <row r="4442">
          <cell r="Q4442" t="str">
            <v>Non-exchange Revenue:  Transfers and Subsidies - Operational:  Allocations In-kind - Public Corporations:  Other Transfers Public Corporations - Mpendle Ntambanana Agri Company</v>
          </cell>
          <cell r="R4442" t="str">
            <v>1</v>
          </cell>
          <cell r="S4442" t="str">
            <v>13</v>
          </cell>
          <cell r="T4442" t="str">
            <v>743</v>
          </cell>
          <cell r="U4442" t="str">
            <v>0</v>
          </cell>
          <cell r="V4442" t="str">
            <v>PUB CORP O/TRF: MPENDLE NTAMBANANA AGRI</v>
          </cell>
        </row>
        <row r="4443">
          <cell r="Q4443" t="str">
            <v>Non-exchange Revenue:  Transfers and Subsidies - Operational:  Allocations In-kind - Public Corporations:  Other Transfers Public Corporations - Mpumalanga Agricultural Development Corporation</v>
          </cell>
          <cell r="R4443" t="str">
            <v>1</v>
          </cell>
          <cell r="S4443" t="str">
            <v>13</v>
          </cell>
          <cell r="T4443" t="str">
            <v>744</v>
          </cell>
          <cell r="U4443" t="str">
            <v>0</v>
          </cell>
          <cell r="V4443" t="str">
            <v>PUB CORP O/TRF: MPUMALANGA AGRI DEV CORP</v>
          </cell>
        </row>
        <row r="4444">
          <cell r="Q4444" t="str">
            <v>Non-exchange Revenue:  Transfers and Subsidies - Operational:  Allocations In-kind - Public Corporations:  Other Transfers Public Corporations - Mpumalanga Economic Growth Agency</v>
          </cell>
          <cell r="R4444" t="str">
            <v>1</v>
          </cell>
          <cell r="S4444" t="str">
            <v>13</v>
          </cell>
          <cell r="T4444" t="str">
            <v>745</v>
          </cell>
          <cell r="U4444" t="str">
            <v>0</v>
          </cell>
          <cell r="V4444" t="str">
            <v>PUB CORP O/TRF: MPUMA ECON GROWTH AGEN</v>
          </cell>
        </row>
        <row r="4445">
          <cell r="Q4445" t="str">
            <v>Non-exchange Revenue:  Transfers and Subsidies - Operational:  Allocations In-kind - Public Corporations:  Other Transfers Public Corporations - Mpumalanga Housing Finance Company</v>
          </cell>
          <cell r="R4445" t="str">
            <v>1</v>
          </cell>
          <cell r="S4445" t="str">
            <v>13</v>
          </cell>
          <cell r="T4445" t="str">
            <v>746</v>
          </cell>
          <cell r="U4445" t="str">
            <v>0</v>
          </cell>
          <cell r="V4445" t="str">
            <v>PUB CORP O/TRF: MPUMA HOUSING FIN COMP</v>
          </cell>
        </row>
        <row r="4446">
          <cell r="Q4446" t="str">
            <v>Non-exchange Revenue:  Transfers and Subsidies - Operational:  Allocations In-kind - Public Corporations:  Other Transfers Public Corporations - Namaqua Water Board</v>
          </cell>
          <cell r="R4446" t="str">
            <v>1</v>
          </cell>
          <cell r="S4446" t="str">
            <v>13</v>
          </cell>
          <cell r="T4446" t="str">
            <v>747</v>
          </cell>
          <cell r="U4446" t="str">
            <v>0</v>
          </cell>
          <cell r="V4446" t="str">
            <v>PUB CORP O/TRF: NAMAQUA WATER BOARD</v>
          </cell>
        </row>
        <row r="4447">
          <cell r="Q4447" t="str">
            <v>Non-exchange Revenue:  Transfers and Subsidies - Operational:  Allocations In-kind - Public Corporations:  Other Transfers Public Corporations - NCERA Farms (Pty) Ltd</v>
          </cell>
          <cell r="R4447" t="str">
            <v>1</v>
          </cell>
          <cell r="S4447" t="str">
            <v>13</v>
          </cell>
          <cell r="T4447" t="str">
            <v>748</v>
          </cell>
          <cell r="U4447" t="str">
            <v>0</v>
          </cell>
          <cell r="V4447" t="str">
            <v>PUB CORP O/TRF: NCERA FARMS (PTY) LTD</v>
          </cell>
        </row>
        <row r="4448">
          <cell r="Q4448" t="str">
            <v>Non-exchange Revenue:  Transfers and Subsidies - Operational:  Allocations In-kind - Public Corporations:  Other Transfers Public Corporations - Non-Grid Schools (Eskom Tsi)</v>
          </cell>
          <cell r="R4448" t="str">
            <v>1</v>
          </cell>
          <cell r="S4448" t="str">
            <v>13</v>
          </cell>
          <cell r="T4448" t="str">
            <v>749</v>
          </cell>
          <cell r="U4448" t="str">
            <v>0</v>
          </cell>
          <cell r="V4448" t="str">
            <v>PUB CORP O/TRF: NON-GRID SCH (ESKOM TSI)</v>
          </cell>
        </row>
        <row r="4449">
          <cell r="Q4449" t="str">
            <v>Non-exchange Revenue:  Transfers and Subsidies - Operational:  Allocations In-kind - Public Corporations:  Other Transfers Public Corporations - Northern Province Development Corporation</v>
          </cell>
          <cell r="R4449" t="str">
            <v>1</v>
          </cell>
          <cell r="S4449" t="str">
            <v>13</v>
          </cell>
          <cell r="T4449" t="str">
            <v>750</v>
          </cell>
          <cell r="U4449" t="str">
            <v>0</v>
          </cell>
          <cell r="V4449" t="str">
            <v>PUB CORP O/TRF: NORTHERN PROV DEV CORP</v>
          </cell>
        </row>
        <row r="4450">
          <cell r="Q4450" t="str">
            <v>Non-exchange Revenue:  Transfers and Subsidies - Operational:  Allocations In-kind - Public Corporations:  Other Transfers Public Corporations - Ntsika Enterprises</v>
          </cell>
          <cell r="R4450" t="str">
            <v>1</v>
          </cell>
          <cell r="S4450" t="str">
            <v>13</v>
          </cell>
          <cell r="T4450" t="str">
            <v>751</v>
          </cell>
          <cell r="U4450" t="str">
            <v>0</v>
          </cell>
          <cell r="V4450" t="str">
            <v>PUB CORP O/TRF: NTSIKA ENTERPRISES</v>
          </cell>
        </row>
        <row r="4451">
          <cell r="Q4451" t="str">
            <v>Non-exchange Revenue:  Transfers and Subsidies - Operational:  Allocations In-kind - Public Corporations:  Other Transfers Public Corporations - North West Development Corporation</v>
          </cell>
          <cell r="R4451" t="str">
            <v>1</v>
          </cell>
          <cell r="S4451" t="str">
            <v>13</v>
          </cell>
          <cell r="T4451" t="str">
            <v>752</v>
          </cell>
          <cell r="U4451" t="str">
            <v>0</v>
          </cell>
          <cell r="V4451" t="str">
            <v>PUB CORP O/TRF: NORTH WEST DEV CORP</v>
          </cell>
        </row>
        <row r="4452">
          <cell r="Q4452" t="str">
            <v>Non-exchange Revenue:  Transfers and Subsidies - Operational:  Allocations In-kind - Public Corporations:  Other Transfers Public Corporations - North West Water Supply Authority Board</v>
          </cell>
          <cell r="R4452" t="str">
            <v>1</v>
          </cell>
          <cell r="S4452" t="str">
            <v>13</v>
          </cell>
          <cell r="T4452" t="str">
            <v>753</v>
          </cell>
          <cell r="U4452" t="str">
            <v>0</v>
          </cell>
          <cell r="V4452" t="str">
            <v>PUB CORP O/TRF: NW WATER SUPPLY AUTH BRD</v>
          </cell>
        </row>
        <row r="4453">
          <cell r="Q4453" t="str">
            <v>Non-exchange Revenue:  Transfers and Subsidies - Operational:  Allocations In-kind - Public Corporations:  Other Transfers Public Corporations - Onderstepoort Biological Products</v>
          </cell>
          <cell r="R4453" t="str">
            <v>1</v>
          </cell>
          <cell r="S4453" t="str">
            <v>13</v>
          </cell>
          <cell r="T4453" t="str">
            <v>754</v>
          </cell>
          <cell r="U4453" t="str">
            <v>0</v>
          </cell>
          <cell r="V4453" t="str">
            <v>PUB CORP O/TRF: ONDERSTEPOORT BIOL PROD</v>
          </cell>
        </row>
        <row r="4454">
          <cell r="Q4454" t="str">
            <v>Non-exchange Revenue:  Transfers and Subsidies - Operational:  Allocations In-kind - Public Corporations:  Other Transfers Public Corporations - Overberg Water</v>
          </cell>
          <cell r="R4454" t="str">
            <v>1</v>
          </cell>
          <cell r="S4454" t="str">
            <v>13</v>
          </cell>
          <cell r="T4454" t="str">
            <v>755</v>
          </cell>
          <cell r="U4454" t="str">
            <v>0</v>
          </cell>
          <cell r="V4454" t="str">
            <v>PUB CORP O/TRF: OVERBERG WATER</v>
          </cell>
        </row>
        <row r="4455">
          <cell r="Q4455" t="str">
            <v>Non-exchange Revenue:  Transfers and Subsidies - Operational:  Allocations In-kind - Public Corporations:  Other Transfers Public Corporations - Passenger Rail Agency of South Africa</v>
          </cell>
          <cell r="R4455" t="str">
            <v>1</v>
          </cell>
          <cell r="S4455" t="str">
            <v>13</v>
          </cell>
          <cell r="T4455" t="str">
            <v>756</v>
          </cell>
          <cell r="U4455" t="str">
            <v>0</v>
          </cell>
          <cell r="V4455" t="str">
            <v>PUB CORP O/TRF: PASSENGER RAIL AGENCY SA</v>
          </cell>
        </row>
        <row r="4456">
          <cell r="Q4456" t="str">
            <v>Non-exchange Revenue:  Transfers and Subsidies - Operational:  Allocations In-kind - Public Corporations:  Other Transfers Public Corporations - Pebble Bed Modular Reactor (PBMR)</v>
          </cell>
          <cell r="R4456" t="str">
            <v>1</v>
          </cell>
          <cell r="S4456" t="str">
            <v>13</v>
          </cell>
          <cell r="T4456" t="str">
            <v>757</v>
          </cell>
          <cell r="U4456" t="str">
            <v>0</v>
          </cell>
          <cell r="V4456" t="str">
            <v>PUB CORP O/TRF: PEBBLE BED MODUL REACTOR</v>
          </cell>
        </row>
        <row r="4457">
          <cell r="Q4457" t="str">
            <v>Non-exchange Revenue:  Transfers and Subsidies - Operational:  Allocations In-kind - Public Corporations:  Other Transfers Public Corporations - Pelladrift Water Board</v>
          </cell>
          <cell r="R4457" t="str">
            <v>1</v>
          </cell>
          <cell r="S4457" t="str">
            <v>13</v>
          </cell>
          <cell r="T4457" t="str">
            <v>758</v>
          </cell>
          <cell r="U4457" t="str">
            <v>0</v>
          </cell>
          <cell r="V4457" t="str">
            <v>PUB CORP O/TRF: PELLADRIFT WATER BOARD</v>
          </cell>
        </row>
        <row r="4458">
          <cell r="Q4458" t="str">
            <v>Non-exchange Revenue:  Transfers and Subsidies - Operational:  Allocations In-kind - Public Corporations:  Other Transfers Public Corporations - Public Invest Corporation Ltd</v>
          </cell>
          <cell r="R4458" t="str">
            <v>1</v>
          </cell>
          <cell r="S4458" t="str">
            <v>13</v>
          </cell>
          <cell r="T4458" t="str">
            <v>759</v>
          </cell>
          <cell r="U4458" t="str">
            <v>0</v>
          </cell>
          <cell r="V4458" t="str">
            <v>PUB CORP O/TRF: PUBLIC INVEST CORP LTD</v>
          </cell>
        </row>
        <row r="4459">
          <cell r="Q4459" t="str">
            <v>Non-exchange Revenue:  Transfers and Subsidies - Operational:  Allocations In-kind - Public Corporations:  Other Transfers Public Corporations - Rand Water</v>
          </cell>
          <cell r="R4459" t="str">
            <v>1</v>
          </cell>
          <cell r="S4459" t="str">
            <v>13</v>
          </cell>
          <cell r="T4459" t="str">
            <v>760</v>
          </cell>
          <cell r="U4459" t="str">
            <v>0</v>
          </cell>
          <cell r="V4459" t="str">
            <v>PUB CORP O/TRF: RAND WATER</v>
          </cell>
        </row>
        <row r="4460">
          <cell r="Q4460" t="str">
            <v>Non-exchange Revenue:  Transfers and Subsidies - Operational:  Allocations In-kind - Public Corporations:  Other Transfers Public Corporations - South Africa Agricultural Academy</v>
          </cell>
          <cell r="R4460" t="str">
            <v>1</v>
          </cell>
          <cell r="S4460" t="str">
            <v>13</v>
          </cell>
          <cell r="T4460" t="str">
            <v>761</v>
          </cell>
          <cell r="U4460" t="str">
            <v>0</v>
          </cell>
          <cell r="V4460" t="str">
            <v>PUB CORP O/TRF: SA AGRICULTURAL ACADEMY</v>
          </cell>
        </row>
        <row r="4461">
          <cell r="Q4461" t="str">
            <v>Non-exchange Revenue:  Transfers and Subsidies - Operational:  Allocations In-kind - Public Corporations:  Other Transfers Public Corporations - South Africa Broadcasting Corp Ltd</v>
          </cell>
          <cell r="R4461" t="str">
            <v>1</v>
          </cell>
          <cell r="S4461" t="str">
            <v>13</v>
          </cell>
          <cell r="T4461" t="str">
            <v>762</v>
          </cell>
          <cell r="U4461" t="str">
            <v>0</v>
          </cell>
          <cell r="V4461" t="str">
            <v>PUB CORP O/TRF: SA BROADCASTING CORP</v>
          </cell>
        </row>
        <row r="4462">
          <cell r="Q4462" t="str">
            <v>Non-exchange Revenue:  Transfers and Subsidies - Operational:  Allocations In-kind - Public Corporations:  Other Transfers Public Corporations - South Africa Bureau of Standards (SABS)</v>
          </cell>
          <cell r="R4462" t="str">
            <v>1</v>
          </cell>
          <cell r="S4462" t="str">
            <v>13</v>
          </cell>
          <cell r="T4462" t="str">
            <v>763</v>
          </cell>
          <cell r="U4462" t="str">
            <v>0</v>
          </cell>
          <cell r="V4462" t="str">
            <v>PUB CORP O/TRF: SA BUREAU OF STANDARDS</v>
          </cell>
        </row>
        <row r="4463">
          <cell r="Q4463" t="str">
            <v>Non-exchange Revenue:  Transfers and Subsidies - Operational:  Allocations In-kind - Public Corporations:  Other Transfers Public Corporations - South Africa Express (SAX)</v>
          </cell>
          <cell r="R4463" t="str">
            <v>1</v>
          </cell>
          <cell r="S4463" t="str">
            <v>13</v>
          </cell>
          <cell r="T4463" t="str">
            <v>764</v>
          </cell>
          <cell r="U4463" t="str">
            <v>0</v>
          </cell>
          <cell r="V4463" t="str">
            <v>PUB CORP O/TRF: SA EXPRESS</v>
          </cell>
        </row>
        <row r="4464">
          <cell r="Q4464" t="str">
            <v>Non-exchange Revenue:  Transfers and Subsidies - Operational:  Allocations In-kind - Public Corporations:  Other Transfers Public Corporations - South Africa Forestry Company Ltd</v>
          </cell>
          <cell r="R4464" t="str">
            <v>1</v>
          </cell>
          <cell r="S4464" t="str">
            <v>13</v>
          </cell>
          <cell r="T4464" t="str">
            <v>765</v>
          </cell>
          <cell r="U4464" t="str">
            <v>0</v>
          </cell>
          <cell r="V4464" t="str">
            <v>PUB CORP O/TRF: SA FORESTRY COMPANY LTD</v>
          </cell>
        </row>
        <row r="4465">
          <cell r="Q4465" t="str">
            <v>Non-exchange Revenue:  Transfers and Subsidies - Operational:  Allocations In-kind - Public Corporations:  Other Transfers Public Corporations - South Africa Nuclear Energy Corp</v>
          </cell>
          <cell r="R4465" t="str">
            <v>1</v>
          </cell>
          <cell r="S4465" t="str">
            <v>13</v>
          </cell>
          <cell r="T4465" t="str">
            <v>766</v>
          </cell>
          <cell r="U4465" t="str">
            <v>0</v>
          </cell>
          <cell r="V4465" t="str">
            <v>PUB CORP O/TRF: SA NUCLEAR ENERGY CORP</v>
          </cell>
        </row>
        <row r="4466">
          <cell r="Q4466" t="str">
            <v>Non-exchange Revenue:  Transfers and Subsidies - Operational:  Allocations In-kind - Public Corporations:  Other Transfers Public Corporations - South Africa Post Office Ltd</v>
          </cell>
          <cell r="R4466" t="str">
            <v>1</v>
          </cell>
          <cell r="S4466" t="str">
            <v>13</v>
          </cell>
          <cell r="T4466" t="str">
            <v>767</v>
          </cell>
          <cell r="U4466" t="str">
            <v>0</v>
          </cell>
          <cell r="V4466" t="str">
            <v>PUB CORP O/TRF: SA POST OFFICE LTD</v>
          </cell>
        </row>
        <row r="4467">
          <cell r="Q4467" t="str">
            <v>Non-exchange Revenue:  Transfers and Subsidies - Operational:  Allocations In-kind - Public Corporations:  Other Transfers Public Corporations - South Africa Rail Commuter Corporation Ltd</v>
          </cell>
          <cell r="R4467" t="str">
            <v>1</v>
          </cell>
          <cell r="S4467" t="str">
            <v>13</v>
          </cell>
          <cell r="T4467" t="str">
            <v>768</v>
          </cell>
          <cell r="U4467" t="str">
            <v>0</v>
          </cell>
          <cell r="V4467" t="str">
            <v>PUB CORP O/TRF: SA RAIL COMMUTER CORP</v>
          </cell>
        </row>
        <row r="4468">
          <cell r="Q4468" t="str">
            <v>Non-exchange Revenue:  Transfers and Subsidies - Operational:  Allocations In-kind - Public Corporations:  Other Transfers Public Corporations - South Africa Special Risk Ins Ass (SASRIA)</v>
          </cell>
          <cell r="R4468" t="str">
            <v>1</v>
          </cell>
          <cell r="S4468" t="str">
            <v>13</v>
          </cell>
          <cell r="T4468" t="str">
            <v>769</v>
          </cell>
          <cell r="U4468" t="str">
            <v>0</v>
          </cell>
          <cell r="V4468" t="str">
            <v>PUB CORP O/TRF: SA SPECIAL RISK INS ASS</v>
          </cell>
        </row>
        <row r="4469">
          <cell r="Q4469" t="str">
            <v>Non-exchange Revenue:  Transfers and Subsidies - Operational:  Allocations In-kind - Public Corporations:  Other Transfers Public Corporations - South African Airways</v>
          </cell>
          <cell r="R4469" t="str">
            <v>1</v>
          </cell>
          <cell r="S4469" t="str">
            <v>13</v>
          </cell>
          <cell r="T4469" t="str">
            <v>770</v>
          </cell>
          <cell r="U4469" t="str">
            <v>0</v>
          </cell>
          <cell r="V4469" t="str">
            <v>PUB CORP O/TRF: SA AIRWAYS</v>
          </cell>
        </row>
        <row r="4470">
          <cell r="Q4470" t="str">
            <v>Non-exchange Revenue:  Transfers and Subsidies - Operational:  Allocations In-kind - Public Corporations:  Other Transfers Public Corporations - Sedibeng Water</v>
          </cell>
          <cell r="R4470" t="str">
            <v>1</v>
          </cell>
          <cell r="S4470" t="str">
            <v>13</v>
          </cell>
          <cell r="T4470" t="str">
            <v>771</v>
          </cell>
          <cell r="U4470" t="str">
            <v>0</v>
          </cell>
          <cell r="V4470" t="str">
            <v>PUB CORP O/TRF: SEDIBENG WATER</v>
          </cell>
        </row>
        <row r="4471">
          <cell r="Q4471" t="str">
            <v>Non-exchange Revenue:  Transfers and Subsidies - Operational:  Allocations In-kind - Public Corporations:  Other Transfers Public Corporations - Sentech</v>
          </cell>
          <cell r="R4471" t="str">
            <v>1</v>
          </cell>
          <cell r="S4471" t="str">
            <v>13</v>
          </cell>
          <cell r="T4471" t="str">
            <v>772</v>
          </cell>
          <cell r="U4471" t="str">
            <v>0</v>
          </cell>
          <cell r="V4471" t="str">
            <v>PUB CORP O/TRF: SENTECH</v>
          </cell>
        </row>
        <row r="4472">
          <cell r="Q4472" t="str">
            <v>Non-exchange Revenue:  Transfers and Subsidies - Operational:  Allocations In-kind - Public Corporations:  Other Transfers Public Corporations - State Diamond Trader</v>
          </cell>
          <cell r="R4472" t="str">
            <v>1</v>
          </cell>
          <cell r="S4472" t="str">
            <v>13</v>
          </cell>
          <cell r="T4472" t="str">
            <v>773</v>
          </cell>
          <cell r="U4472" t="str">
            <v>0</v>
          </cell>
          <cell r="V4472" t="str">
            <v>PUB CORP O/TRF: STATE DIAMOND TRADER</v>
          </cell>
        </row>
        <row r="4473">
          <cell r="Q4473" t="str">
            <v>Non-exchange Revenue:  Transfers and Subsidies - Operational:  Allocations In-kind - Public Corporations:  Other Transfers Public Corporations - Telkom South Africa Ltd</v>
          </cell>
          <cell r="R4473" t="str">
            <v>1</v>
          </cell>
          <cell r="S4473" t="str">
            <v>13</v>
          </cell>
          <cell r="T4473" t="str">
            <v>774</v>
          </cell>
          <cell r="U4473" t="str">
            <v>0</v>
          </cell>
          <cell r="V4473" t="str">
            <v>PUB CORP O/TRF: TELKOM SOUTH AFRICA LTD</v>
          </cell>
        </row>
        <row r="4474">
          <cell r="Q4474" t="str">
            <v>Non-exchange Revenue:  Transfers and Subsidies - Operational:  Allocations In-kind - Public Corporations:  Other Transfers Public Corporations - Trade Fundi (Pty) Ltd</v>
          </cell>
          <cell r="R4474" t="str">
            <v>1</v>
          </cell>
          <cell r="S4474" t="str">
            <v>13</v>
          </cell>
          <cell r="T4474" t="str">
            <v>775</v>
          </cell>
          <cell r="U4474" t="str">
            <v>0</v>
          </cell>
          <cell r="V4474" t="str">
            <v>PUB CORP O/TRF: TRADE FUNDI (PTY) LTD</v>
          </cell>
        </row>
        <row r="4475">
          <cell r="Q4475" t="str">
            <v>Non-exchange Revenue:  Transfers and Subsidies - Operational:  Allocations In-kind - Public Corporations:  Other Transfers Public Corporations - Trans-Caledon Tunnel Authority (TCTA)</v>
          </cell>
          <cell r="R4475" t="str">
            <v>1</v>
          </cell>
          <cell r="S4475" t="str">
            <v>13</v>
          </cell>
          <cell r="T4475" t="str">
            <v>776</v>
          </cell>
          <cell r="U4475" t="str">
            <v>0</v>
          </cell>
          <cell r="V4475" t="str">
            <v>PUB CORP O/TRF: TRANS-CALEDON TUNNEL AUT</v>
          </cell>
        </row>
        <row r="4476">
          <cell r="Q4476" t="str">
            <v>Non-exchange Revenue:  Transfers and Subsidies - Operational:  Allocations In-kind - Public Corporations:  Other Transfers Public Corporations - Transnet Limited</v>
          </cell>
          <cell r="R4476" t="str">
            <v>1</v>
          </cell>
          <cell r="S4476" t="str">
            <v>13</v>
          </cell>
          <cell r="T4476" t="str">
            <v>777</v>
          </cell>
          <cell r="U4476" t="str">
            <v>0</v>
          </cell>
          <cell r="V4476" t="str">
            <v>PUB CORP O/TRF: TRANSNET LIMITED</v>
          </cell>
        </row>
        <row r="4477">
          <cell r="Q4477" t="str">
            <v>Non-exchange Revenue:  Transfers and Subsidies - Operational:  Allocations In-kind - Public Corporations:  Other Transfers Public Corporations - Umgeni Water</v>
          </cell>
          <cell r="R4477" t="str">
            <v>1</v>
          </cell>
          <cell r="S4477" t="str">
            <v>13</v>
          </cell>
          <cell r="T4477" t="str">
            <v>778</v>
          </cell>
          <cell r="U4477" t="str">
            <v>0</v>
          </cell>
          <cell r="V4477" t="str">
            <v>PUB CORP O/TRF: UMGENI WATER</v>
          </cell>
        </row>
        <row r="4478">
          <cell r="Q4478" t="str">
            <v>Non-exchange Revenue:  Transfers and Subsidies - Operational:  Allocations In-kind - Public Corporations:  Other Transfers Public Corporations - Umsobomvu Youth Fund</v>
          </cell>
          <cell r="R4478" t="str">
            <v>1</v>
          </cell>
          <cell r="S4478" t="str">
            <v>13</v>
          </cell>
          <cell r="T4478" t="str">
            <v>779</v>
          </cell>
          <cell r="U4478" t="str">
            <v>0</v>
          </cell>
          <cell r="V4478" t="str">
            <v>PUB CORP O/TRF: UMSOBOMVU YOUTH FUND</v>
          </cell>
        </row>
        <row r="4479">
          <cell r="Q4479" t="str">
            <v xml:space="preserve">Non-exchange Revenue:  Transfers and Subsidies - Operational:  Allocations In-kind - Universities and Technicons </v>
          </cell>
          <cell r="R4479">
            <v>0</v>
          </cell>
          <cell r="V4479" t="str">
            <v>T&amp;S OPS: ALL IN-KIND HIGHER EDUC INSTI</v>
          </cell>
        </row>
        <row r="4480">
          <cell r="Q4480" t="str">
            <v>Non-exchange Revenue:  Transfers and Subsidies - Operational:  Allocations In-kind - Universities and Technicons:  Cape Peninsula University of Technology</v>
          </cell>
          <cell r="R4480" t="str">
            <v>1</v>
          </cell>
          <cell r="S4480" t="str">
            <v>13</v>
          </cell>
          <cell r="T4480" t="str">
            <v>850</v>
          </cell>
          <cell r="U4480" t="str">
            <v>0</v>
          </cell>
          <cell r="V4480" t="str">
            <v>H/EDU INST: CAPE PENINSULA UNIV OF TECH</v>
          </cell>
        </row>
        <row r="4481">
          <cell r="Q4481" t="str">
            <v>Non-exchange Revenue:  Transfers and Subsidies - Operational:  Allocations In-kind - Universities and Technicons:  Central University of Technology Free state</v>
          </cell>
          <cell r="R4481" t="str">
            <v>1</v>
          </cell>
          <cell r="S4481" t="str">
            <v>13</v>
          </cell>
          <cell r="T4481" t="str">
            <v>851</v>
          </cell>
          <cell r="U4481" t="str">
            <v>0</v>
          </cell>
          <cell r="V4481" t="str">
            <v>H/EDU INST: UNI OF TECHNOLOGY FREE STATE</v>
          </cell>
        </row>
        <row r="4482">
          <cell r="Q4482" t="str">
            <v>Non-exchange Revenue:  Transfers and Subsidies - Operational:  Allocations In-kind - Universities and Technicons:  Durban University of Technology</v>
          </cell>
          <cell r="R4482" t="str">
            <v>1</v>
          </cell>
          <cell r="S4482" t="str">
            <v>13</v>
          </cell>
          <cell r="T4482" t="str">
            <v>852</v>
          </cell>
          <cell r="U4482" t="str">
            <v>0</v>
          </cell>
          <cell r="V4482" t="str">
            <v>H/EDU INST: DURBAN UNIV OF TECH</v>
          </cell>
        </row>
        <row r="4483">
          <cell r="Q4483" t="str">
            <v>Non-exchange Revenue:  Transfers and Subsidies - Operational:  Allocations In-kind - Universities and Technicons:  Mangosuthu University of Technology</v>
          </cell>
          <cell r="R4483" t="str">
            <v>1</v>
          </cell>
          <cell r="S4483" t="str">
            <v>13</v>
          </cell>
          <cell r="T4483" t="str">
            <v>853</v>
          </cell>
          <cell r="U4483" t="str">
            <v>0</v>
          </cell>
          <cell r="V4483" t="str">
            <v>H/EDU INST: MANGOSUTHU UNIV OF TECH</v>
          </cell>
        </row>
        <row r="4484">
          <cell r="Q4484" t="str">
            <v>Non-exchange Revenue:  Transfers and Subsidies - Operational:  Allocations In-kind - Universities and Technicons:  Nelson Mandela Metropolitan University</v>
          </cell>
          <cell r="R4484" t="str">
            <v>1</v>
          </cell>
          <cell r="S4484" t="str">
            <v>13</v>
          </cell>
          <cell r="T4484" t="str">
            <v>854</v>
          </cell>
          <cell r="U4484" t="str">
            <v>0</v>
          </cell>
          <cell r="V4484" t="str">
            <v>H/EDU INST: NELSON MANDELA METROPOL UNIV</v>
          </cell>
        </row>
        <row r="4485">
          <cell r="Q4485" t="str">
            <v>Non-exchange Revenue:  Transfers and Subsidies - Operational:  Allocations In-kind - Universities and Technicons:  North West University</v>
          </cell>
          <cell r="R4485" t="str">
            <v>1</v>
          </cell>
          <cell r="S4485" t="str">
            <v>13</v>
          </cell>
          <cell r="T4485" t="str">
            <v>855</v>
          </cell>
          <cell r="U4485" t="str">
            <v>0</v>
          </cell>
          <cell r="V4485" t="str">
            <v>H/EDU INST: NORTH WEST UNIVERSITY</v>
          </cell>
        </row>
        <row r="4486">
          <cell r="Q4486" t="str">
            <v>Non-exchange Revenue:  Transfers and Subsidies - Operational:  Allocations In-kind - Universities and Technicons:  Rhodes University</v>
          </cell>
          <cell r="R4486" t="str">
            <v>1</v>
          </cell>
          <cell r="S4486" t="str">
            <v>13</v>
          </cell>
          <cell r="T4486" t="str">
            <v>856</v>
          </cell>
          <cell r="U4486" t="str">
            <v>0</v>
          </cell>
          <cell r="V4486" t="str">
            <v>H/EDU INST: RHODES UNIVERSITY</v>
          </cell>
        </row>
        <row r="4487">
          <cell r="Q4487" t="str">
            <v>Non-exchange Revenue:  Transfers and Subsidies - Operational:  Allocations In-kind - Universities and Technicons:  Tshwane University of Technology</v>
          </cell>
          <cell r="R4487" t="str">
            <v>1</v>
          </cell>
          <cell r="S4487" t="str">
            <v>13</v>
          </cell>
          <cell r="T4487" t="str">
            <v>857</v>
          </cell>
          <cell r="U4487" t="str">
            <v>0</v>
          </cell>
          <cell r="V4487" t="str">
            <v>H/EDU INST: TSHWANE UNIVERSITY OF TECH</v>
          </cell>
        </row>
        <row r="4488">
          <cell r="Q4488" t="str">
            <v>Non-exchange Revenue:  Transfers and Subsidies - Operational:  Allocations In-kind - Universities and Technicons:  University of Cape Town</v>
          </cell>
          <cell r="R4488" t="str">
            <v>1</v>
          </cell>
          <cell r="S4488" t="str">
            <v>13</v>
          </cell>
          <cell r="T4488" t="str">
            <v>858</v>
          </cell>
          <cell r="U4488" t="str">
            <v>0</v>
          </cell>
          <cell r="V4488" t="str">
            <v>H/EDU INST: UNIVERSITY OF CAPE TOWN</v>
          </cell>
        </row>
        <row r="4489">
          <cell r="Q4489" t="str">
            <v>Non-exchange Revenue:  Transfers and Subsidies - Operational:  Allocations In-kind - Universities and Technicons:  University of Fort Hare</v>
          </cell>
          <cell r="R4489" t="str">
            <v>1</v>
          </cell>
          <cell r="S4489" t="str">
            <v>13</v>
          </cell>
          <cell r="T4489" t="str">
            <v>859</v>
          </cell>
          <cell r="U4489" t="str">
            <v>0</v>
          </cell>
          <cell r="V4489" t="str">
            <v>H/EDU INST: UNIVERSITY OF FORT HARE</v>
          </cell>
        </row>
        <row r="4490">
          <cell r="Q4490" t="str">
            <v>Non-exchange Revenue:  Transfers and Subsidies - Operational:  Allocations In-kind - Universities and Technicons:  University of Johannesburg</v>
          </cell>
          <cell r="R4490" t="str">
            <v>1</v>
          </cell>
          <cell r="S4490" t="str">
            <v>13</v>
          </cell>
          <cell r="T4490" t="str">
            <v>860</v>
          </cell>
          <cell r="U4490" t="str">
            <v>0</v>
          </cell>
          <cell r="V4490" t="str">
            <v>H/EDU INST: UNIVERSITY OF JOHANNESBURG</v>
          </cell>
        </row>
        <row r="4491">
          <cell r="Q4491" t="str">
            <v>Non-exchange Revenue:  Transfers and Subsidies - Operational:  Allocations In-kind - Universities and Technicons:  University of KwaZulu-Natal</v>
          </cell>
          <cell r="R4491" t="str">
            <v>1</v>
          </cell>
          <cell r="S4491" t="str">
            <v>13</v>
          </cell>
          <cell r="T4491" t="str">
            <v>861</v>
          </cell>
          <cell r="U4491" t="str">
            <v>0</v>
          </cell>
          <cell r="V4491" t="str">
            <v>H/EDU INST: UNIVERSITY OF KWAZULU NATAL</v>
          </cell>
        </row>
        <row r="4492">
          <cell r="Q4492" t="str">
            <v>Non-exchange Revenue:  Transfers and Subsidies - Operational:  Allocations In-kind - Universities and Technicons:  University of Limpopo</v>
          </cell>
          <cell r="R4492" t="str">
            <v>1</v>
          </cell>
          <cell r="S4492" t="str">
            <v>13</v>
          </cell>
          <cell r="T4492" t="str">
            <v>862</v>
          </cell>
          <cell r="U4492" t="str">
            <v>0</v>
          </cell>
          <cell r="V4492" t="str">
            <v>H/EDU INST: UNIVERSITY OF LIMPOPO</v>
          </cell>
        </row>
        <row r="4493">
          <cell r="Q4493" t="str">
            <v>Non-exchange Revenue:  Transfers and Subsidies - Operational:  Allocations In-kind - Universities and Technicons:  University of Pretoria</v>
          </cell>
          <cell r="R4493" t="str">
            <v>1</v>
          </cell>
          <cell r="S4493" t="str">
            <v>13</v>
          </cell>
          <cell r="T4493" t="str">
            <v>863</v>
          </cell>
          <cell r="U4493" t="str">
            <v>0</v>
          </cell>
          <cell r="V4493" t="str">
            <v>H/EDU INST: UNIVERSITY OF PRETORIA</v>
          </cell>
        </row>
        <row r="4494">
          <cell r="Q4494" t="str">
            <v>Non-exchange Revenue:  Transfers and Subsidies - Operational:  Allocations In-kind - Universities and Technicons:  University of South Africa</v>
          </cell>
          <cell r="R4494" t="str">
            <v>1</v>
          </cell>
          <cell r="S4494" t="str">
            <v>13</v>
          </cell>
          <cell r="T4494" t="str">
            <v>864</v>
          </cell>
          <cell r="U4494" t="str">
            <v>0</v>
          </cell>
          <cell r="V4494" t="str">
            <v>H/EDU INST: UNIVERSITY OF SOUTH AFRICA</v>
          </cell>
        </row>
        <row r="4495">
          <cell r="Q4495" t="str">
            <v>Non-exchange Revenue:  Transfers and Subsidies - Operational:  Allocations In-kind - Universities and Technicons:  University of Stellenbosch</v>
          </cell>
          <cell r="R4495" t="str">
            <v>1</v>
          </cell>
          <cell r="S4495" t="str">
            <v>13</v>
          </cell>
          <cell r="T4495" t="str">
            <v>865</v>
          </cell>
          <cell r="U4495" t="str">
            <v>0</v>
          </cell>
          <cell r="V4495" t="str">
            <v>H/EDU INST: UNIVERSITY OF STELLENBOSCH</v>
          </cell>
        </row>
        <row r="4496">
          <cell r="Q4496" t="str">
            <v>Non-exchange Revenue:  Transfers and Subsidies - Operational:  Allocations In-kind - Universities and Technicons:  University of The Free State</v>
          </cell>
          <cell r="R4496" t="str">
            <v>1</v>
          </cell>
          <cell r="S4496" t="str">
            <v>13</v>
          </cell>
          <cell r="T4496" t="str">
            <v>866</v>
          </cell>
          <cell r="U4496" t="str">
            <v>0</v>
          </cell>
          <cell r="V4496" t="str">
            <v>H/EDU INST: UNIVERSITY OF THE FREE STATE</v>
          </cell>
        </row>
        <row r="4497">
          <cell r="Q4497" t="str">
            <v>Non-exchange Revenue:  Transfers and Subsidies - Operational:  Allocations In-kind - Universities and Technicons:  University of the Western Cape</v>
          </cell>
          <cell r="R4497" t="str">
            <v>1</v>
          </cell>
          <cell r="S4497" t="str">
            <v>13</v>
          </cell>
          <cell r="T4497" t="str">
            <v>867</v>
          </cell>
          <cell r="U4497" t="str">
            <v>0</v>
          </cell>
          <cell r="V4497" t="str">
            <v>H/EDU INST: UNIVERSITY OF WESTERN CAPE</v>
          </cell>
        </row>
        <row r="4498">
          <cell r="Q4498" t="str">
            <v>Non-exchange Revenue:  Transfers and Subsidies - Operational:  Allocations In-kind - Universities and Technicons:  University of the Witwatersrand</v>
          </cell>
          <cell r="R4498" t="str">
            <v>1</v>
          </cell>
          <cell r="S4498" t="str">
            <v>13</v>
          </cell>
          <cell r="T4498" t="str">
            <v>868</v>
          </cell>
          <cell r="U4498" t="str">
            <v>0</v>
          </cell>
          <cell r="V4498" t="str">
            <v>H/EDU INST: UNIVERSITY OF WITWATERSRAND</v>
          </cell>
        </row>
        <row r="4499">
          <cell r="Q4499" t="str">
            <v>Non-exchange Revenue:  Transfers and Subsidies - Operational:  Allocations In-kind - Universities and Technicons:  University of Venda</v>
          </cell>
          <cell r="R4499" t="str">
            <v>1</v>
          </cell>
          <cell r="S4499" t="str">
            <v>13</v>
          </cell>
          <cell r="T4499" t="str">
            <v>869</v>
          </cell>
          <cell r="U4499" t="str">
            <v>0</v>
          </cell>
          <cell r="V4499" t="str">
            <v>H/EDU INST: UNIVERSITY OF VENDA</v>
          </cell>
        </row>
        <row r="4500">
          <cell r="Q4500" t="str">
            <v>Non-exchange Revenue:  Transfers and Subsidies - Operational:  Allocations In-kind - Universities and Technicons:  University of Zululand</v>
          </cell>
          <cell r="R4500" t="str">
            <v>1</v>
          </cell>
          <cell r="S4500" t="str">
            <v>13</v>
          </cell>
          <cell r="T4500" t="str">
            <v>870</v>
          </cell>
          <cell r="U4500" t="str">
            <v>0</v>
          </cell>
          <cell r="V4500" t="str">
            <v>H/EDU INST: UNIVERSITY OF ZULULAND</v>
          </cell>
        </row>
        <row r="4501">
          <cell r="Q4501" t="str">
            <v>Non-exchange Revenue:  Transfers and Subsidies - Operational:  Allocations In-kind - Universities and Technicons:  Vaal University of Technology</v>
          </cell>
          <cell r="R4501" t="str">
            <v>1</v>
          </cell>
          <cell r="S4501" t="str">
            <v>13</v>
          </cell>
          <cell r="T4501" t="str">
            <v>871</v>
          </cell>
          <cell r="U4501" t="str">
            <v>0</v>
          </cell>
          <cell r="V4501" t="str">
            <v>H/EDU INST: VAAL UNIVERSITY OF TECH</v>
          </cell>
        </row>
        <row r="4502">
          <cell r="Q4502" t="str">
            <v>Non-exchange Revenue:  Transfers and Subsidies - Operational:  Allocations In-kind - Universities and Technicons:  Walter Sisulu University, Technology and Science Eastern Cape</v>
          </cell>
          <cell r="R4502" t="str">
            <v>1</v>
          </cell>
          <cell r="S4502" t="str">
            <v>13</v>
          </cell>
          <cell r="T4502" t="str">
            <v>872</v>
          </cell>
          <cell r="U4502" t="str">
            <v>0</v>
          </cell>
          <cell r="V4502" t="str">
            <v>H/EDU INST: WALTER SIS UNI TECH &amp; SCI EC</v>
          </cell>
        </row>
        <row r="4503">
          <cell r="Q4503" t="str">
            <v>Non-exchange Revenue:  Transfers and Subsidies - Operational:  Monetary Allocations</v>
          </cell>
          <cell r="R4503">
            <v>0</v>
          </cell>
          <cell r="V4503" t="str">
            <v>TRANS &amp; SUBS OPS:  MONETARY ALLOCATIONS</v>
          </cell>
        </row>
        <row r="4504">
          <cell r="Q4504" t="str">
            <v>Non-exchange Revenue:  Transfers and Subsidies - Operational:  Monetary Allocations - Departmental Agencies and Accounts</v>
          </cell>
          <cell r="R4504">
            <v>0</v>
          </cell>
          <cell r="V4504" t="str">
            <v>T&amp;S OPS: ALL IN-KIND DEPT AGENCIES &amp; ACC</v>
          </cell>
        </row>
        <row r="4505">
          <cell r="Q4505" t="str">
            <v xml:space="preserve">Non-exchange Revenue:  Transfers and Subsidies - Operational:  Monetary Allocations - Departmental Agencies and Accounts:  Social Security Funds  </v>
          </cell>
          <cell r="R4505">
            <v>0</v>
          </cell>
          <cell r="V4505" t="str">
            <v>TS O IN-KIN DPT AGEN &amp; ACC SOC SEC FUNDS</v>
          </cell>
        </row>
        <row r="4506">
          <cell r="Q4506" t="str">
            <v>Non-exchange Revenue:  Transfers and Subsidies - Operational:  Monetary Allocations - Departmental Agencies and Accounts:  Social Security Funds - Compensation Commissioner (Compensation Fund)</v>
          </cell>
          <cell r="R4506" t="str">
            <v>1</v>
          </cell>
          <cell r="S4506" t="str">
            <v>14</v>
          </cell>
          <cell r="T4506" t="str">
            <v>001</v>
          </cell>
          <cell r="U4506" t="str">
            <v>0</v>
          </cell>
          <cell r="V4506" t="str">
            <v>S SEC - COMPENSATION COMMISSIONER</v>
          </cell>
        </row>
        <row r="4507">
          <cell r="Q4507" t="str">
            <v>Non-exchange Revenue:  Transfers and Subsidies - Operational:  Monetary Allocations - Departmental Agencies and Accounts:  Social Security Funds - Social Security Funds: Road Accident Fund</v>
          </cell>
          <cell r="R4507" t="str">
            <v>1</v>
          </cell>
          <cell r="S4507" t="str">
            <v>14</v>
          </cell>
          <cell r="T4507" t="str">
            <v>002</v>
          </cell>
          <cell r="U4507" t="str">
            <v>0</v>
          </cell>
          <cell r="V4507" t="str">
            <v>S SEC - ROAD ACCIDENT FUND</v>
          </cell>
        </row>
        <row r="4508">
          <cell r="Q4508" t="str">
            <v>Non-exchange Revenue:  Transfers and Subsidies - Operational:  Monetary Allocations - Departmental Agencies and Accounts:  Social Security Funds - Social Security Funds: Unemployment Insurance Fund</v>
          </cell>
          <cell r="R4508" t="str">
            <v>1</v>
          </cell>
          <cell r="S4508" t="str">
            <v>14</v>
          </cell>
          <cell r="T4508" t="str">
            <v>003</v>
          </cell>
          <cell r="U4508" t="str">
            <v>0</v>
          </cell>
          <cell r="V4508" t="str">
            <v>S SEC - UNEMPLOYMENT INSURANCE</v>
          </cell>
        </row>
        <row r="4509">
          <cell r="Q4509" t="str">
            <v>Non-exchange Revenue:  Transfers and Subsidies - Operational:  Monetary Allocations - Departmental Agencies and Accounts:  Provincial Departmental Agencies</v>
          </cell>
          <cell r="R4509">
            <v>0</v>
          </cell>
          <cell r="V4509" t="str">
            <v>TS C MON DPT AGEN &amp; ACC PROV DEPT AGE</v>
          </cell>
        </row>
        <row r="4510">
          <cell r="Q4510" t="str">
            <v>Non-exchange Revenue:  Transfers and Subsidies - Operational:  Monetary Allocations - Departmental Agencies and Accounts:  Provincial Departmental Agencies - Academy of Sport</v>
          </cell>
          <cell r="R4510" t="str">
            <v>1</v>
          </cell>
          <cell r="S4510" t="str">
            <v>14</v>
          </cell>
          <cell r="T4510" t="str">
            <v>100</v>
          </cell>
          <cell r="U4510" t="str">
            <v>0</v>
          </cell>
          <cell r="V4510" t="str">
            <v>PRV DPT AGEN - ACADEMY OF SPORT</v>
          </cell>
        </row>
        <row r="4511">
          <cell r="Q4511" t="str">
            <v>Non-exchange Revenue:  Transfers and Subsidies - Operational:  Monetary Allocations - Departmental Agencies and Accounts:  Provincial Departmental Agencies - Agricultural and Rural  Development Corporation</v>
          </cell>
          <cell r="R4511" t="str">
            <v>1</v>
          </cell>
          <cell r="S4511" t="str">
            <v>14</v>
          </cell>
          <cell r="T4511" t="str">
            <v>101</v>
          </cell>
          <cell r="U4511" t="str">
            <v>0</v>
          </cell>
          <cell r="V4511" t="str">
            <v>PRV DPT AGEN - AGRICUL &amp; RURAL  DEV CORP</v>
          </cell>
        </row>
        <row r="4512">
          <cell r="Q4512" t="str">
            <v>Non-exchange Revenue:  Transfers and Subsidies - Operational:  Monetary Allocations - Departmental Agencies and Accounts:  Provincial Departmental Agencies - Agricultural Business Development Agency</v>
          </cell>
          <cell r="R4512" t="str">
            <v>1</v>
          </cell>
          <cell r="S4512" t="str">
            <v>14</v>
          </cell>
          <cell r="T4512" t="str">
            <v>102</v>
          </cell>
          <cell r="U4512" t="str">
            <v>0</v>
          </cell>
          <cell r="V4512" t="str">
            <v>PRV DPT AGEN - AGRICUL BUSIN DEV AGENCY</v>
          </cell>
        </row>
        <row r="4513">
          <cell r="Q4513" t="str">
            <v>Non-exchange Revenue:  Transfers and Subsidies - Operational:  Monetary Allocations - Departmental Agencies and Accounts:  Provincial Departmental Agencies - Agricultural Development Trust</v>
          </cell>
          <cell r="R4513" t="str">
            <v>1</v>
          </cell>
          <cell r="S4513" t="str">
            <v>14</v>
          </cell>
          <cell r="T4513" t="str">
            <v>103</v>
          </cell>
          <cell r="U4513" t="str">
            <v>0</v>
          </cell>
          <cell r="V4513" t="str">
            <v>PRV DPT AGEN - AGRICULTURAL DEV TRUST</v>
          </cell>
        </row>
        <row r="4514">
          <cell r="Q4514" t="str">
            <v>Non-exchange Revenue:  Transfers and Subsidies - Operational:  Monetary Allocations - Departmental Agencies and Accounts:  Provincial Departmental Agencies - Agricultural Services Corporation</v>
          </cell>
          <cell r="R4514" t="str">
            <v>1</v>
          </cell>
          <cell r="S4514" t="str">
            <v>14</v>
          </cell>
          <cell r="T4514" t="str">
            <v>104</v>
          </cell>
          <cell r="U4514" t="str">
            <v>0</v>
          </cell>
          <cell r="V4514" t="str">
            <v>PRV DPT AGEN - AGRICULTURAL SERV CORP</v>
          </cell>
        </row>
        <row r="4515">
          <cell r="Q4515" t="str">
            <v>Non-exchange Revenue:  Transfers and Subsidies - Operational:  Monetary Allocations - Departmental Agencies and Accounts:  Provincial Departmental Agencies - Agricultural and Farming Development Trust</v>
          </cell>
          <cell r="R4515" t="str">
            <v>1</v>
          </cell>
          <cell r="S4515" t="str">
            <v>14</v>
          </cell>
          <cell r="T4515" t="str">
            <v>105</v>
          </cell>
          <cell r="U4515" t="str">
            <v>0</v>
          </cell>
          <cell r="V4515" t="str">
            <v>PRV DPT AGEN - AGRI &amp; FARMING DEV TRUST</v>
          </cell>
        </row>
        <row r="4516">
          <cell r="Q4516" t="str">
            <v>Non-exchange Revenue:  Transfers and Subsidies - Operational:  Monetary Allocations - Departmental Agencies and Accounts:  Provincial Departmental Agencies - Amafa Akwazulu Natali</v>
          </cell>
          <cell r="R4516" t="str">
            <v>1</v>
          </cell>
          <cell r="S4516" t="str">
            <v>14</v>
          </cell>
          <cell r="T4516" t="str">
            <v>106</v>
          </cell>
          <cell r="U4516" t="str">
            <v>0</v>
          </cell>
          <cell r="V4516" t="str">
            <v>PRV DPT AGEN - AMAFA AKWAZULU NATALI</v>
          </cell>
        </row>
        <row r="4517">
          <cell r="Q4517" t="str">
            <v>Non-exchange Revenue:  Transfers and Subsidies - Operational:  Monetary Allocations - Departmental Agencies and Accounts:  Provincial Departmental Agencies - Appeal Tribunals</v>
          </cell>
          <cell r="R4517" t="str">
            <v>1</v>
          </cell>
          <cell r="S4517" t="str">
            <v>14</v>
          </cell>
          <cell r="T4517" t="str">
            <v>107</v>
          </cell>
          <cell r="U4517" t="str">
            <v>0</v>
          </cell>
          <cell r="V4517" t="str">
            <v>PRV DPT AGEN - APPEAL TRIBUNALS</v>
          </cell>
        </row>
        <row r="4518">
          <cell r="Q4518" t="str">
            <v>Non-exchange Revenue:  Transfers and Subsidies - Operational:  Monetary Allocations - Departmental Agencies and Accounts:  Provincial Departmental Agencies - Appropriation Technology Unit</v>
          </cell>
          <cell r="R4518" t="str">
            <v>1</v>
          </cell>
          <cell r="S4518" t="str">
            <v>14</v>
          </cell>
          <cell r="T4518" t="str">
            <v>108</v>
          </cell>
          <cell r="U4518" t="str">
            <v>0</v>
          </cell>
          <cell r="V4518" t="str">
            <v>PRV DPT AGEN - APPROPRIA TECHNOLOGY UNIT</v>
          </cell>
        </row>
        <row r="4519">
          <cell r="Q4519" t="str">
            <v>Non-exchange Revenue:  Transfers and Subsidies - Operational:  Monetary Allocations - Departmental Agencies and Accounts:  Provincial Departmental Agencies - Arts and Cultural</v>
          </cell>
          <cell r="R4519" t="str">
            <v>1</v>
          </cell>
          <cell r="S4519" t="str">
            <v>14</v>
          </cell>
          <cell r="T4519" t="str">
            <v>109</v>
          </cell>
          <cell r="U4519" t="str">
            <v>0</v>
          </cell>
          <cell r="V4519" t="str">
            <v>PRV DPT AGEN - ARTS &amp; CULTURAL</v>
          </cell>
        </row>
        <row r="4520">
          <cell r="Q4520" t="str">
            <v>Non-exchange Revenue:  Transfers and Subsidies - Operational:  Monetary Allocations - Departmental Agencies and Accounts:  Provincial Departmental Agencies - Arts Council</v>
          </cell>
          <cell r="R4520" t="str">
            <v>1</v>
          </cell>
          <cell r="S4520" t="str">
            <v>14</v>
          </cell>
          <cell r="T4520" t="str">
            <v>110</v>
          </cell>
          <cell r="U4520" t="str">
            <v>0</v>
          </cell>
          <cell r="V4520" t="str">
            <v>PRV DPT AGEN - ARTS COUNCIL</v>
          </cell>
        </row>
        <row r="4521">
          <cell r="Q4521" t="str">
            <v>Non-exchange Revenue:  Transfers and Subsidies - Operational:  Monetary Allocations - Departmental Agencies and Accounts:  Provincial Departmental Agencies - Blue IQ Inv Holdings (Pty)</v>
          </cell>
          <cell r="R4521" t="str">
            <v>1</v>
          </cell>
          <cell r="S4521" t="str">
            <v>14</v>
          </cell>
          <cell r="T4521" t="str">
            <v>111</v>
          </cell>
          <cell r="U4521" t="str">
            <v>0</v>
          </cell>
          <cell r="V4521" t="str">
            <v>PRV DPT AGEN - BLUE IQ INV HOLDING (PTY)</v>
          </cell>
        </row>
        <row r="4522">
          <cell r="Q4522" t="str">
            <v>Non-exchange Revenue:  Transfers and Subsidies - Operational:  Monetary Allocations - Departmental Agencies and Accounts:  Provincial Departmental Agencies - Centre for Investment and Marketing</v>
          </cell>
          <cell r="R4522" t="str">
            <v>1</v>
          </cell>
          <cell r="S4522" t="str">
            <v>14</v>
          </cell>
          <cell r="T4522" t="str">
            <v>112</v>
          </cell>
          <cell r="U4522" t="str">
            <v>0</v>
          </cell>
          <cell r="V4522" t="str">
            <v>PRV DPT AGEN - CENTRE INVEST &amp; MARKETING</v>
          </cell>
        </row>
        <row r="4523">
          <cell r="Q4523" t="str">
            <v>Non-exchange Revenue:  Transfers and Subsidies - Operational:  Monetary Allocations - Departmental Agencies and Accounts:  Provincial Departmental Agencies - Commissioner for the Environment</v>
          </cell>
          <cell r="R4523" t="str">
            <v>1</v>
          </cell>
          <cell r="S4523" t="str">
            <v>14</v>
          </cell>
          <cell r="T4523" t="str">
            <v>113</v>
          </cell>
          <cell r="U4523" t="str">
            <v>0</v>
          </cell>
          <cell r="V4523" t="str">
            <v>PRV DPT AGEN - COMMISSION FOR ENVIRONMEN</v>
          </cell>
        </row>
        <row r="4524">
          <cell r="Q4524" t="str">
            <v>Non-exchange Revenue:  Transfers and Subsidies - Operational:  Monetary Allocations - Departmental Agencies and Accounts:  Provincial Departmental Agencies - Communication Service</v>
          </cell>
          <cell r="R4524" t="str">
            <v>1</v>
          </cell>
          <cell r="S4524" t="str">
            <v>14</v>
          </cell>
          <cell r="T4524" t="str">
            <v>114</v>
          </cell>
          <cell r="U4524" t="str">
            <v>0</v>
          </cell>
          <cell r="V4524" t="str">
            <v>PRV DPT AGEN - COMMUNICATION SERVICE</v>
          </cell>
        </row>
        <row r="4525">
          <cell r="Q4525" t="str">
            <v>Non-exchange Revenue:  Transfers and Subsidies - Operational:  Monetary Allocations - Departmental Agencies and Accounts:  Provincial Departmental Agencies - Consumer Affairs Court</v>
          </cell>
          <cell r="R4525" t="str">
            <v>1</v>
          </cell>
          <cell r="S4525" t="str">
            <v>14</v>
          </cell>
          <cell r="T4525" t="str">
            <v>115</v>
          </cell>
          <cell r="U4525" t="str">
            <v>0</v>
          </cell>
          <cell r="V4525" t="str">
            <v>PRV DPT AGEN - CONSUMER AFFAIRS COURT</v>
          </cell>
        </row>
        <row r="4526">
          <cell r="Q4526" t="str">
            <v>Non-exchange Revenue:  Transfers and Subsidies - Operational:  Monetary Allocations - Departmental Agencies and Accounts:  Provincial Departmental Agencies - Cultural Commission</v>
          </cell>
          <cell r="R4526" t="str">
            <v>1</v>
          </cell>
          <cell r="S4526" t="str">
            <v>14</v>
          </cell>
          <cell r="T4526" t="str">
            <v>116</v>
          </cell>
          <cell r="U4526" t="str">
            <v>0</v>
          </cell>
          <cell r="V4526" t="str">
            <v>PRV DPT AGEN - CULTURAL COMMISSION</v>
          </cell>
        </row>
        <row r="4527">
          <cell r="Q4527" t="str">
            <v>Non-exchange Revenue:  Transfers and Subsidies - Operational:  Monetary Allocations - Departmental Agencies and Accounts:  Provincial Departmental Agencies - Destination Marketing Organisation</v>
          </cell>
          <cell r="R4527" t="str">
            <v>1</v>
          </cell>
          <cell r="S4527" t="str">
            <v>14</v>
          </cell>
          <cell r="T4527" t="str">
            <v>117</v>
          </cell>
          <cell r="U4527" t="str">
            <v>0</v>
          </cell>
          <cell r="V4527" t="str">
            <v>PRV DPT AGEN - DESTINATION MARKETING ORG</v>
          </cell>
        </row>
        <row r="4528">
          <cell r="Q4528" t="str">
            <v>Non-exchange Revenue:  Transfers and Subsidies - Operational:  Monetary Allocations - Departmental Agencies and Accounts:  Provincial Departmental Agencies - Development Enterprise</v>
          </cell>
          <cell r="R4528" t="str">
            <v>1</v>
          </cell>
          <cell r="S4528" t="str">
            <v>14</v>
          </cell>
          <cell r="T4528" t="str">
            <v>118</v>
          </cell>
          <cell r="U4528" t="str">
            <v>0</v>
          </cell>
          <cell r="V4528" t="str">
            <v>PRV DPT AGEN - DEVELOPMENT ENTERPRISE</v>
          </cell>
        </row>
        <row r="4529">
          <cell r="Q4529" t="str">
            <v>Non-exchange Revenue:  Transfers and Subsidies - Operational:  Monetary Allocations - Departmental Agencies and Accounts:  Provincial Departmental Agencies - Development Tribunals</v>
          </cell>
          <cell r="R4529" t="str">
            <v>1</v>
          </cell>
          <cell r="S4529" t="str">
            <v>14</v>
          </cell>
          <cell r="T4529" t="str">
            <v>119</v>
          </cell>
          <cell r="U4529" t="str">
            <v>0</v>
          </cell>
          <cell r="V4529" t="str">
            <v>PRV DPT AGEN - DEVELOPMENT TRIBUNALS</v>
          </cell>
        </row>
        <row r="4530">
          <cell r="Q4530" t="str">
            <v>Non-exchange Revenue:  Transfers and Subsidies - Operational:  Monetary Allocations - Departmental Agencies and Accounts:  Provincial Departmental Agencies - Eastern Cape Museums</v>
          </cell>
          <cell r="R4530" t="str">
            <v>1</v>
          </cell>
          <cell r="S4530" t="str">
            <v>14</v>
          </cell>
          <cell r="T4530" t="str">
            <v>120</v>
          </cell>
          <cell r="U4530" t="str">
            <v>0</v>
          </cell>
          <cell r="V4530" t="str">
            <v>PRV DPT AGEN - EASTERN CAPE MUSEUMS</v>
          </cell>
        </row>
        <row r="4531">
          <cell r="Q4531" t="str">
            <v>Non-exchange Revenue:  Transfers and Subsidies - Operational:  Monetary Allocations - Departmental Agencies and Accounts:  Provincial Departmental Agencies - Gauteng Entrepreneurial Property</v>
          </cell>
          <cell r="R4531" t="str">
            <v>1</v>
          </cell>
          <cell r="S4531" t="str">
            <v>14</v>
          </cell>
          <cell r="T4531" t="str">
            <v>121</v>
          </cell>
          <cell r="U4531" t="str">
            <v>0</v>
          </cell>
          <cell r="V4531" t="str">
            <v>PRV DPT AGEN - GAUTENG ENTREPREN PROPERT</v>
          </cell>
        </row>
        <row r="4532">
          <cell r="Q4532" t="str">
            <v>Non-exchange Revenue:  Transfers and Subsidies - Operational:  Monetary Allocations - Departmental Agencies and Accounts:  Provincial Departmental Agencies - Eastern Region Entrepreneurial Support Centre</v>
          </cell>
          <cell r="R4532" t="str">
            <v>1</v>
          </cell>
          <cell r="S4532" t="str">
            <v>14</v>
          </cell>
          <cell r="T4532" t="str">
            <v>122</v>
          </cell>
          <cell r="U4532" t="str">
            <v>0</v>
          </cell>
          <cell r="V4532" t="str">
            <v>PRV DPT AGEN - EAST REG ENTREP SUPP CTRE</v>
          </cell>
        </row>
        <row r="4533">
          <cell r="Q4533" t="str">
            <v>Non-exchange Revenue:  Transfers and Subsidies - Operational:  Monetary Allocations - Departmental Agencies and Accounts:  Provincial Departmental Agencies - Economic  Development Agency</v>
          </cell>
          <cell r="R4533" t="str">
            <v>1</v>
          </cell>
          <cell r="S4533" t="str">
            <v>14</v>
          </cell>
          <cell r="T4533" t="str">
            <v>123</v>
          </cell>
          <cell r="U4533" t="str">
            <v>0</v>
          </cell>
          <cell r="V4533" t="str">
            <v>PRV DPT AGEN - ECONOMIC  DEVEL AGENCY</v>
          </cell>
        </row>
        <row r="4534">
          <cell r="Q4534" t="str">
            <v>Non-exchange Revenue:  Transfers and Subsidies - Operational:  Monetary Allocations - Departmental Agencies and Accounts:  Provincial Departmental Agencies - Enterprise Propeller</v>
          </cell>
          <cell r="R4534" t="str">
            <v>1</v>
          </cell>
          <cell r="S4534" t="str">
            <v>14</v>
          </cell>
          <cell r="T4534" t="str">
            <v>124</v>
          </cell>
          <cell r="U4534" t="str">
            <v>0</v>
          </cell>
          <cell r="V4534" t="str">
            <v>PRV DPT AGEN - ENTERPRISE PROPELLER</v>
          </cell>
        </row>
        <row r="4535">
          <cell r="Q4535" t="str">
            <v>Non-exchange Revenue:  Transfers and Subsidies - Operational:  Monetary Allocations - Departmental Agencies and Accounts:  Provincial Departmental Agencies - Ezemvelo Wildlife</v>
          </cell>
          <cell r="R4535" t="str">
            <v>1</v>
          </cell>
          <cell r="S4535" t="str">
            <v>14</v>
          </cell>
          <cell r="T4535" t="str">
            <v>125</v>
          </cell>
          <cell r="U4535" t="str">
            <v>0</v>
          </cell>
          <cell r="V4535" t="str">
            <v>PRV DPT AGEN - EZEMVELO WILDLIFE</v>
          </cell>
        </row>
        <row r="4536">
          <cell r="Q4536" t="str">
            <v>Non-exchange Revenue:  Transfers and Subsidies - Operational:  Monetary Allocations - Departmental Agencies and Accounts:  Provincial Departmental Agencies - Gambling and Betting Board</v>
          </cell>
          <cell r="R4536" t="str">
            <v>1</v>
          </cell>
          <cell r="S4536" t="str">
            <v>14</v>
          </cell>
          <cell r="T4536" t="str">
            <v>126</v>
          </cell>
          <cell r="U4536" t="str">
            <v>0</v>
          </cell>
          <cell r="V4536" t="str">
            <v>PRV DPT AGEN - GAMBLING &amp; BETTING BOARD</v>
          </cell>
        </row>
        <row r="4537">
          <cell r="Q4537" t="str">
            <v>Non-exchange Revenue:  Transfers and Subsidies - Operational:  Monetary Allocations - Departmental Agencies and Accounts:  Provincial Departmental Agencies - Gambling and Racing Board</v>
          </cell>
          <cell r="R4537" t="str">
            <v>1</v>
          </cell>
          <cell r="S4537" t="str">
            <v>14</v>
          </cell>
          <cell r="T4537" t="str">
            <v>127</v>
          </cell>
          <cell r="U4537" t="str">
            <v>0</v>
          </cell>
          <cell r="V4537" t="str">
            <v>PRV DPT AGEN - GAMBLING &amp; RACING BOARD</v>
          </cell>
        </row>
        <row r="4538">
          <cell r="Q4538" t="str">
            <v>Non-exchange Revenue:  Transfers and Subsidies - Operational:  Monetary Allocations - Departmental Agencies and Accounts:  Provincial Departmental Agencies - Gambling Board</v>
          </cell>
          <cell r="R4538" t="str">
            <v>1</v>
          </cell>
          <cell r="S4538" t="str">
            <v>14</v>
          </cell>
          <cell r="T4538" t="str">
            <v>128</v>
          </cell>
          <cell r="U4538" t="str">
            <v>0</v>
          </cell>
          <cell r="V4538" t="str">
            <v>PRV DPT AGEN - GAMBLING BOARD</v>
          </cell>
        </row>
        <row r="4539">
          <cell r="Q4539" t="str">
            <v>Non-exchange Revenue:  Transfers and Subsidies - Operational:  Monetary Allocations - Departmental Agencies and Accounts:  Provincial Departmental Agencies - Gaming Board</v>
          </cell>
          <cell r="R4539" t="str">
            <v>1</v>
          </cell>
          <cell r="S4539" t="str">
            <v>14</v>
          </cell>
          <cell r="T4539" t="str">
            <v>129</v>
          </cell>
          <cell r="U4539" t="str">
            <v>0</v>
          </cell>
          <cell r="V4539" t="str">
            <v>PRV DPT AGEN - GAMING BOARD</v>
          </cell>
        </row>
        <row r="4540">
          <cell r="Q4540" t="str">
            <v>Non-exchange Revenue:  Transfers and Subsidies - Operational:  Monetary Allocations - Departmental Agencies and Accounts:  Provincial Departmental Agencies - Gateway International Airport</v>
          </cell>
          <cell r="R4540" t="str">
            <v>1</v>
          </cell>
          <cell r="S4540" t="str">
            <v>14</v>
          </cell>
          <cell r="T4540" t="str">
            <v>130</v>
          </cell>
          <cell r="U4540" t="str">
            <v>0</v>
          </cell>
          <cell r="V4540" t="str">
            <v>PRV DPT AGEN - GATEWAY INTERNAT AIRPORT</v>
          </cell>
        </row>
        <row r="4541">
          <cell r="Q4541" t="str">
            <v>Non-exchange Revenue:  Transfers and Subsidies - Operational:  Monetary Allocations - Departmental Agencies and Accounts:  Provincial Departmental Agencies - Gauteng Fund</v>
          </cell>
          <cell r="R4541" t="str">
            <v>1</v>
          </cell>
          <cell r="S4541" t="str">
            <v>14</v>
          </cell>
          <cell r="T4541" t="str">
            <v>131</v>
          </cell>
          <cell r="U4541" t="str">
            <v>0</v>
          </cell>
          <cell r="V4541" t="str">
            <v>PRV DPT AGEN - GAUTENG FUND</v>
          </cell>
        </row>
        <row r="4542">
          <cell r="Q4542" t="str">
            <v>Non-exchange Revenue:  Transfers and Subsidies - Operational:  Monetary Allocations - Departmental Agencies and Accounts:  Provincial Departmental Agencies - Gautrain Management Agency</v>
          </cell>
          <cell r="R4542" t="str">
            <v>1</v>
          </cell>
          <cell r="S4542" t="str">
            <v>14</v>
          </cell>
          <cell r="T4542" t="str">
            <v>132</v>
          </cell>
          <cell r="U4542" t="str">
            <v>0</v>
          </cell>
          <cell r="V4542" t="str">
            <v>PRV DPT AGEN - GAUTRAIN MANAG AGENCY</v>
          </cell>
        </row>
        <row r="4543">
          <cell r="Q4543" t="str">
            <v>Non-exchange Revenue:  Transfers and Subsidies - Operational:  Monetary Allocations - Departmental Agencies and Accounts:  Provincial Departmental Agencies - Government Motor Transport</v>
          </cell>
          <cell r="R4543" t="str">
            <v>1</v>
          </cell>
          <cell r="S4543" t="str">
            <v>14</v>
          </cell>
          <cell r="T4543" t="str">
            <v>133</v>
          </cell>
          <cell r="U4543" t="str">
            <v>0</v>
          </cell>
          <cell r="V4543" t="str">
            <v>PRV DPT AGEN - GOVERN MOTOR TRANSPORT</v>
          </cell>
        </row>
        <row r="4544">
          <cell r="Q4544" t="str">
            <v>Non-exchange Revenue:  Transfers and Subsidies - Operational:  Monetary Allocations - Departmental Agencies and Accounts:  Provincial Departmental Agencies - Heritage Western Cape</v>
          </cell>
          <cell r="R4544" t="str">
            <v>1</v>
          </cell>
          <cell r="S4544" t="str">
            <v>14</v>
          </cell>
          <cell r="T4544" t="str">
            <v>134</v>
          </cell>
          <cell r="U4544" t="str">
            <v>0</v>
          </cell>
          <cell r="V4544" t="str">
            <v>PRV DPT AGEN - HERITAGE WESTERN CAPE</v>
          </cell>
        </row>
        <row r="4545">
          <cell r="Q4545" t="str">
            <v>Non-exchange Revenue:  Transfers and Subsidies - Operational:  Monetary Allocations - Departmental Agencies and Accounts:  Provincial Departmental Agencies - House of Traditional Leaders KwaZulu-Natal</v>
          </cell>
          <cell r="R4545" t="str">
            <v>1</v>
          </cell>
          <cell r="S4545" t="str">
            <v>14</v>
          </cell>
          <cell r="T4545" t="str">
            <v>135</v>
          </cell>
          <cell r="U4545" t="str">
            <v>0</v>
          </cell>
          <cell r="V4545" t="str">
            <v>PRV DPT AGEN - HOUSE OF TRAD LEADERS KZN</v>
          </cell>
        </row>
        <row r="4546">
          <cell r="Q4546" t="str">
            <v>Non-exchange Revenue:  Transfers and Subsidies - Operational:  Monetary Allocations - Departmental Agencies and Accounts:  Provincial Departmental Agencies - Housing Board</v>
          </cell>
          <cell r="R4546" t="str">
            <v>1</v>
          </cell>
          <cell r="S4546" t="str">
            <v>14</v>
          </cell>
          <cell r="T4546" t="str">
            <v>136</v>
          </cell>
          <cell r="U4546" t="str">
            <v>0</v>
          </cell>
          <cell r="V4546" t="str">
            <v>PRV DPT AGEN - HOUSING BOARD</v>
          </cell>
        </row>
        <row r="4547">
          <cell r="Q4547" t="str">
            <v>Non-exchange Revenue:  Transfers and Subsidies - Operational:  Monetary Allocations - Departmental Agencies and Accounts:  Provincial Departmental Agencies - Housing Corporation</v>
          </cell>
          <cell r="R4547" t="str">
            <v>1</v>
          </cell>
          <cell r="S4547" t="str">
            <v>14</v>
          </cell>
          <cell r="T4547" t="str">
            <v>137</v>
          </cell>
          <cell r="U4547" t="str">
            <v>0</v>
          </cell>
          <cell r="V4547" t="str">
            <v>PRV DPT AGEN - HOUSING CORPORATION</v>
          </cell>
        </row>
        <row r="4548">
          <cell r="Q4548" t="str">
            <v>Non-exchange Revenue:  Transfers and Subsidies - Operational:  Monetary Allocations - Departmental Agencies and Accounts:  Provincial Departmental Agencies - Investment North West</v>
          </cell>
          <cell r="R4548" t="str">
            <v>1</v>
          </cell>
          <cell r="S4548" t="str">
            <v>14</v>
          </cell>
          <cell r="T4548" t="str">
            <v>138</v>
          </cell>
          <cell r="U4548" t="str">
            <v>0</v>
          </cell>
          <cell r="V4548" t="str">
            <v>PRV DPT AGEN - INVESTMENT NORTH WEST</v>
          </cell>
        </row>
        <row r="4549">
          <cell r="Q4549" t="str">
            <v>Non-exchange Revenue:  Transfers and Subsidies - Operational:  Monetary Allocations - Departmental Agencies and Accounts:  Provincial Departmental Agencies - Investment and Trade Promotion Agency</v>
          </cell>
          <cell r="R4549" t="str">
            <v>1</v>
          </cell>
          <cell r="S4549" t="str">
            <v>14</v>
          </cell>
          <cell r="T4549" t="str">
            <v>139</v>
          </cell>
          <cell r="U4549" t="str">
            <v>0</v>
          </cell>
          <cell r="V4549" t="str">
            <v>PRV DPT AGEN - INVEST &amp; TRADE PROMO AGEN</v>
          </cell>
        </row>
        <row r="4550">
          <cell r="Q4550" t="str">
            <v>Non-exchange Revenue:  Transfers and Subsidies - Operational:  Monetary Allocations - Departmental Agencies and Accounts:  Provincial Departmental Agencies - Investment Initiative</v>
          </cell>
          <cell r="R4550" t="str">
            <v>1</v>
          </cell>
          <cell r="S4550" t="str">
            <v>14</v>
          </cell>
          <cell r="T4550" t="str">
            <v>140</v>
          </cell>
          <cell r="U4550" t="str">
            <v>0</v>
          </cell>
          <cell r="V4550" t="str">
            <v>PRV DPT AGEN - INVESTMENT INITIATIVE</v>
          </cell>
        </row>
        <row r="4551">
          <cell r="Q4551" t="str">
            <v>Non-exchange Revenue:  Transfers and Subsidies - Operational:  Monetary Allocations - Departmental Agencies and Accounts:  Provincial Departmental Agencies - Kalahari Kid Corporation</v>
          </cell>
          <cell r="R4551" t="str">
            <v>1</v>
          </cell>
          <cell r="S4551" t="str">
            <v>14</v>
          </cell>
          <cell r="T4551" t="str">
            <v>141</v>
          </cell>
          <cell r="U4551" t="str">
            <v>0</v>
          </cell>
          <cell r="V4551" t="str">
            <v>PRV DPT AGEN - KALAHARI KID CORPORATION</v>
          </cell>
        </row>
        <row r="4552">
          <cell r="Q4552" t="str">
            <v>Non-exchange Revenue:  Transfers and Subsidies - Operational:  Monetary Allocations - Departmental Agencies and Accounts:  Provincial Departmental Agencies - Language Committee</v>
          </cell>
          <cell r="R4552" t="str">
            <v>1</v>
          </cell>
          <cell r="S4552" t="str">
            <v>14</v>
          </cell>
          <cell r="T4552" t="str">
            <v>142</v>
          </cell>
          <cell r="U4552" t="str">
            <v>0</v>
          </cell>
          <cell r="V4552" t="str">
            <v>PRV DPT AGEN - LANGUAGE COMMITTEE</v>
          </cell>
        </row>
        <row r="4553">
          <cell r="Q4553" t="str">
            <v>Non-exchange Revenue:  Transfers and Subsidies - Operational:  Monetary Allocations - Departmental Agencies and Accounts:  Provincial Departmental Agencies - Liquor Board</v>
          </cell>
          <cell r="R4553" t="str">
            <v>1</v>
          </cell>
          <cell r="S4553" t="str">
            <v>14</v>
          </cell>
          <cell r="T4553" t="str">
            <v>143</v>
          </cell>
          <cell r="U4553" t="str">
            <v>0</v>
          </cell>
          <cell r="V4553" t="str">
            <v>PRV DPT AGEN - LIQUOR BOARD</v>
          </cell>
        </row>
        <row r="4554">
          <cell r="Q4554" t="str">
            <v>Non-exchange Revenue:  Transfers and Subsidies - Operational:  Monetary Allocations - Departmental Agencies and Accounts:  Provincial Departmental Agencies - Local Business Centres</v>
          </cell>
          <cell r="R4554" t="str">
            <v>1</v>
          </cell>
          <cell r="S4554" t="str">
            <v>14</v>
          </cell>
          <cell r="T4554" t="str">
            <v>144</v>
          </cell>
          <cell r="U4554" t="str">
            <v>0</v>
          </cell>
          <cell r="V4554" t="str">
            <v>PRV DPT AGEN - LOCAL BUSINESS CENTRES</v>
          </cell>
        </row>
        <row r="4555">
          <cell r="Q4555" t="str">
            <v>Non-exchange Revenue:  Transfers and Subsidies - Operational:  Monetary Allocations - Departmental Agencies and Accounts:  Provincial Departmental Agencies - Local Road Transport Board</v>
          </cell>
          <cell r="R4555" t="str">
            <v>1</v>
          </cell>
          <cell r="S4555" t="str">
            <v>14</v>
          </cell>
          <cell r="T4555" t="str">
            <v>145</v>
          </cell>
          <cell r="U4555" t="str">
            <v>0</v>
          </cell>
          <cell r="V4555" t="str">
            <v>PRV DPT AGEN - LOCAL ROAD TRANSP BOARD</v>
          </cell>
        </row>
        <row r="4556">
          <cell r="Q4556" t="str">
            <v>Non-exchange Revenue:  Transfers and Subsidies - Operational:  Monetary Allocations - Departmental Agencies and Accounts:  Provincial Departmental Agencies - McGregor Museum Board</v>
          </cell>
          <cell r="R4556" t="str">
            <v>1</v>
          </cell>
          <cell r="S4556" t="str">
            <v>14</v>
          </cell>
          <cell r="T4556" t="str">
            <v>146</v>
          </cell>
          <cell r="U4556" t="str">
            <v>0</v>
          </cell>
          <cell r="V4556" t="str">
            <v>PRV DPT AGEN - MCGREGOR MUSEUM BOARD</v>
          </cell>
        </row>
        <row r="4557">
          <cell r="Q4557" t="str">
            <v>Non-exchange Revenue:  Transfers and Subsidies - Operational:  Monetary Allocations - Departmental Agencies and Accounts:  Provincial Departmental Agencies - Mmabana Foundation</v>
          </cell>
          <cell r="R4557" t="str">
            <v>1</v>
          </cell>
          <cell r="S4557" t="str">
            <v>14</v>
          </cell>
          <cell r="T4557" t="str">
            <v>147</v>
          </cell>
          <cell r="U4557" t="str">
            <v>0</v>
          </cell>
          <cell r="V4557" t="str">
            <v>PRV DPT AGEN - MMABANA FOUNDATION</v>
          </cell>
        </row>
        <row r="4558">
          <cell r="Q4558" t="str">
            <v>Non-exchange Revenue:  Transfers and Subsidies - Operational:  Monetary Allocations - Departmental Agencies and Accounts:  Provincial Departmental Agencies - Natal Arts Trust</v>
          </cell>
          <cell r="R4558" t="str">
            <v>1</v>
          </cell>
          <cell r="S4558" t="str">
            <v>14</v>
          </cell>
          <cell r="T4558" t="str">
            <v>148</v>
          </cell>
          <cell r="U4558" t="str">
            <v>0</v>
          </cell>
          <cell r="V4558" t="str">
            <v>PRV DPT AGEN - NATAL ARTS TRUST</v>
          </cell>
        </row>
        <row r="4559">
          <cell r="Q4559" t="str">
            <v>Non-exchange Revenue:  Transfers and Subsidies - Operational:  Monetary Allocations - Departmental Agencies and Accounts:  Provincial Departmental Agencies - Natal Sharks Board</v>
          </cell>
          <cell r="R4559" t="str">
            <v>1</v>
          </cell>
          <cell r="S4559" t="str">
            <v>14</v>
          </cell>
          <cell r="T4559" t="str">
            <v>149</v>
          </cell>
          <cell r="U4559" t="str">
            <v>0</v>
          </cell>
          <cell r="V4559" t="str">
            <v>PRV DPT AGEN - NATAL SHARKS BOARD</v>
          </cell>
        </row>
        <row r="4560">
          <cell r="Q4560" t="str">
            <v>Non-exchange Revenue:  Transfers and Subsidies - Operational:  Monetary Allocations - Departmental Agencies and Accounts:  Provincial Departmental Agencies - Natal Trust Fund</v>
          </cell>
          <cell r="R4560" t="str">
            <v>1</v>
          </cell>
          <cell r="S4560" t="str">
            <v>14</v>
          </cell>
          <cell r="T4560" t="str">
            <v>150</v>
          </cell>
          <cell r="U4560" t="str">
            <v>0</v>
          </cell>
          <cell r="V4560" t="str">
            <v>PRV DPT AGEN - NATAL TRUST FUND</v>
          </cell>
        </row>
        <row r="4561">
          <cell r="Q4561" t="str">
            <v>Non-exchange Revenue:  Transfers and Subsidies - Operational:  Monetary Allocations - Departmental Agencies and Accounts:  Provincial Departmental Agencies - Nature Conservation Board</v>
          </cell>
          <cell r="R4561" t="str">
            <v>1</v>
          </cell>
          <cell r="S4561" t="str">
            <v>14</v>
          </cell>
          <cell r="T4561" t="str">
            <v>151</v>
          </cell>
          <cell r="U4561" t="str">
            <v>0</v>
          </cell>
          <cell r="V4561" t="str">
            <v>PRV DPT AGEN - NATURE CONSERVATION BOARD</v>
          </cell>
        </row>
        <row r="4562">
          <cell r="Q4562" t="str">
            <v>Non-exchange Revenue:  Transfers and Subsidies - Operational:  Monetary Allocations - Departmental Agencies and Accounts:  Provincial Departmental Agencies - Panel of Mediators</v>
          </cell>
          <cell r="R4562" t="str">
            <v>1</v>
          </cell>
          <cell r="S4562" t="str">
            <v>14</v>
          </cell>
          <cell r="T4562" t="str">
            <v>152</v>
          </cell>
          <cell r="U4562" t="str">
            <v>0</v>
          </cell>
          <cell r="V4562" t="str">
            <v>PRV DPT AGEN - PANEL OF MEDIATORS</v>
          </cell>
        </row>
        <row r="4563">
          <cell r="Q4563" t="str">
            <v>Non-exchange Revenue:  Transfers and Subsidies - Operational:  Monetary Allocations - Departmental Agencies and Accounts:  Provincial Departmental Agencies - Park and Tourism Board</v>
          </cell>
          <cell r="R4563" t="str">
            <v>1</v>
          </cell>
          <cell r="S4563" t="str">
            <v>14</v>
          </cell>
          <cell r="T4563" t="str">
            <v>153</v>
          </cell>
          <cell r="U4563" t="str">
            <v>0</v>
          </cell>
          <cell r="V4563" t="str">
            <v>PRV DPT AGEN - PARK &amp; TOURISM BOARD</v>
          </cell>
        </row>
        <row r="4564">
          <cell r="Q4564" t="str">
            <v>Non-exchange Revenue:  Transfers and Subsidies - Operational:  Monetary Allocations - Departmental Agencies and Accounts:  Provincial Departmental Agencies - Parks Board</v>
          </cell>
          <cell r="R4564" t="str">
            <v>1</v>
          </cell>
          <cell r="S4564" t="str">
            <v>14</v>
          </cell>
          <cell r="T4564" t="str">
            <v>154</v>
          </cell>
          <cell r="U4564" t="str">
            <v>0</v>
          </cell>
          <cell r="V4564" t="str">
            <v>PRV DPT AGEN - PARKS BOARD</v>
          </cell>
        </row>
        <row r="4565">
          <cell r="Q4565" t="str">
            <v>Non-exchange Revenue:  Transfers and Subsidies - Operational:  Monetary Allocations - Departmental Agencies and Accounts:  Provincial Departmental Agencies - Partnership Fund (GPF)</v>
          </cell>
          <cell r="R4565" t="str">
            <v>1</v>
          </cell>
          <cell r="S4565" t="str">
            <v>14</v>
          </cell>
          <cell r="T4565" t="str">
            <v>155</v>
          </cell>
          <cell r="U4565" t="str">
            <v>0</v>
          </cell>
          <cell r="V4565" t="str">
            <v>PRV DPT AGEN - PARTNERSHIP FUND (GPF)</v>
          </cell>
        </row>
        <row r="4566">
          <cell r="Q4566" t="str">
            <v>Non-exchange Revenue:  Transfers and Subsidies - Operational:  Monetary Allocations - Departmental Agencies and Accounts:  Provincial Departmental Agencies - Phakisa Corporation</v>
          </cell>
          <cell r="R4566" t="str">
            <v>1</v>
          </cell>
          <cell r="S4566" t="str">
            <v>14</v>
          </cell>
          <cell r="T4566" t="str">
            <v>156</v>
          </cell>
          <cell r="U4566" t="str">
            <v>0</v>
          </cell>
          <cell r="V4566" t="str">
            <v>PRV DPT AGEN - PHAKISA CORPORATION</v>
          </cell>
        </row>
        <row r="4567">
          <cell r="Q4567" t="str">
            <v>Non-exchange Revenue:  Transfers and Subsidies - Operational:  Monetary Allocations - Departmental Agencies and Accounts:  Provincial Departmental Agencies - Planning Commission</v>
          </cell>
          <cell r="R4567" t="str">
            <v>1</v>
          </cell>
          <cell r="S4567" t="str">
            <v>14</v>
          </cell>
          <cell r="T4567" t="str">
            <v>157</v>
          </cell>
          <cell r="U4567" t="str">
            <v>0</v>
          </cell>
          <cell r="V4567" t="str">
            <v>PRV DPT AGEN - PLANNING COMMISSION</v>
          </cell>
        </row>
        <row r="4568">
          <cell r="Q4568" t="str">
            <v>Non-exchange Revenue:  Transfers and Subsidies - Operational:  Monetary Allocations - Departmental Agencies and Accounts:  Provincial Departmental Agencies - Provincial Aided Libraries</v>
          </cell>
          <cell r="R4568" t="str">
            <v>1</v>
          </cell>
          <cell r="S4568" t="str">
            <v>14</v>
          </cell>
          <cell r="T4568" t="str">
            <v>158</v>
          </cell>
          <cell r="U4568" t="str">
            <v>0</v>
          </cell>
          <cell r="V4568" t="str">
            <v>PRV DPT AGEN - PROV AIDED LIBRARIES</v>
          </cell>
        </row>
        <row r="4569">
          <cell r="Q4569" t="str">
            <v>Non-exchange Revenue:  Transfers and Subsidies - Operational:  Monetary Allocations - Departmental Agencies and Accounts:  Provincial Departmental Agencies - Provincial Aids Council</v>
          </cell>
          <cell r="R4569" t="str">
            <v>1</v>
          </cell>
          <cell r="S4569" t="str">
            <v>14</v>
          </cell>
          <cell r="T4569" t="str">
            <v>159</v>
          </cell>
          <cell r="U4569" t="str">
            <v>0</v>
          </cell>
          <cell r="V4569" t="str">
            <v>PRV DPT AGEN - PROVINCIAL AIDS COUNCIL</v>
          </cell>
        </row>
        <row r="4570">
          <cell r="Q4570" t="str">
            <v>Non-exchange Revenue:  Transfers and Subsidies - Operational:  Monetary Allocations - Departmental Agencies and Accounts:  Provincial Departmental Agencies - Provincial Arts and Culture Council</v>
          </cell>
          <cell r="R4570" t="str">
            <v>1</v>
          </cell>
          <cell r="S4570" t="str">
            <v>14</v>
          </cell>
          <cell r="T4570" t="str">
            <v>160</v>
          </cell>
          <cell r="U4570" t="str">
            <v>0</v>
          </cell>
          <cell r="V4570" t="str">
            <v>PRV DPT AGEN - PROV ARTS &amp; CULT COUNCIL</v>
          </cell>
        </row>
        <row r="4571">
          <cell r="Q4571" t="str">
            <v>Non-exchange Revenue:  Transfers and Subsidies - Operational:  Monetary Allocations - Departmental Agencies and Accounts:  Provincial Departmental Agencies - Provincial Development Council</v>
          </cell>
          <cell r="R4571" t="str">
            <v>1</v>
          </cell>
          <cell r="S4571" t="str">
            <v>14</v>
          </cell>
          <cell r="T4571" t="str">
            <v>161</v>
          </cell>
          <cell r="U4571" t="str">
            <v>0</v>
          </cell>
          <cell r="V4571" t="str">
            <v>PRV DPT AGEN - PROV DEVELOPMENT COUNCIL</v>
          </cell>
        </row>
        <row r="4572">
          <cell r="Q4572" t="str">
            <v>Non-exchange Revenue:  Transfers and Subsidies - Operational:  Monetary Allocations - Departmental Agencies and Accounts:  Provincial Departmental Agencies - Provincial Georg Name Committee</v>
          </cell>
          <cell r="R4572" t="str">
            <v>1</v>
          </cell>
          <cell r="S4572" t="str">
            <v>14</v>
          </cell>
          <cell r="T4572" t="str">
            <v>162</v>
          </cell>
          <cell r="U4572" t="str">
            <v>0</v>
          </cell>
          <cell r="V4572" t="str">
            <v>PRV DPT AGEN - PROV GEORG NAME COMMITTEE</v>
          </cell>
        </row>
        <row r="4573">
          <cell r="Q4573" t="str">
            <v>Non-exchange Revenue:  Transfers and Subsidies - Operational:  Monetary Allocations - Departmental Agencies and Accounts:  Provincial Departmental Agencies - Provincial Heritage Resorts</v>
          </cell>
          <cell r="R4573" t="str">
            <v>1</v>
          </cell>
          <cell r="S4573" t="str">
            <v>14</v>
          </cell>
          <cell r="T4573" t="str">
            <v>163</v>
          </cell>
          <cell r="U4573" t="str">
            <v>0</v>
          </cell>
          <cell r="V4573" t="str">
            <v>PRV DPT AGEN - PROV HERITAGE RESORTS</v>
          </cell>
        </row>
        <row r="4574">
          <cell r="Q4574" t="str">
            <v>Non-exchange Revenue:  Transfers and Subsidies - Operational:  Monetary Allocations - Departmental Agencies and Accounts:  Provincial Departmental Agencies - Provincial Housing Board</v>
          </cell>
          <cell r="R4574" t="str">
            <v>1</v>
          </cell>
          <cell r="S4574" t="str">
            <v>14</v>
          </cell>
          <cell r="T4574" t="str">
            <v>164</v>
          </cell>
          <cell r="U4574" t="str">
            <v>0</v>
          </cell>
          <cell r="V4574" t="str">
            <v>PRV DPT AGEN - PROVINCIAL HOUSING BOARD</v>
          </cell>
        </row>
        <row r="4575">
          <cell r="Q4575" t="str">
            <v>Non-exchange Revenue:  Transfers and Subsidies - Operational:  Monetary Allocations - Departmental Agencies and Accounts:  Provincial Departmental Agencies - Provincial Language Commission</v>
          </cell>
          <cell r="R4575" t="str">
            <v>1</v>
          </cell>
          <cell r="S4575" t="str">
            <v>14</v>
          </cell>
          <cell r="T4575" t="str">
            <v>165</v>
          </cell>
          <cell r="U4575" t="str">
            <v>0</v>
          </cell>
          <cell r="V4575" t="str">
            <v>PRV DPT AGEN - PROV LANGUAGE COMMISSION</v>
          </cell>
        </row>
        <row r="4576">
          <cell r="Q4576" t="str">
            <v>Non-exchange Revenue:  Transfers and Subsidies - Operational:  Monetary Allocations - Departmental Agencies and Accounts:  Provincial Departmental Agencies - Provincial Planning and Development Commission</v>
          </cell>
          <cell r="R4576" t="str">
            <v>1</v>
          </cell>
          <cell r="S4576" t="str">
            <v>14</v>
          </cell>
          <cell r="T4576" t="str">
            <v>166</v>
          </cell>
          <cell r="U4576" t="str">
            <v>0</v>
          </cell>
          <cell r="V4576" t="str">
            <v>PRV DPT AGEN - PROV PLANNING &amp; DEV COMM</v>
          </cell>
        </row>
        <row r="4577">
          <cell r="Q4577" t="str">
            <v>Non-exchange Revenue:  Transfers and Subsidies - Operational:  Monetary Allocations - Departmental Agencies and Accounts:  Provincial Departmental Agencies - Regional Authorities</v>
          </cell>
          <cell r="R4577" t="str">
            <v>1</v>
          </cell>
          <cell r="S4577" t="str">
            <v>14</v>
          </cell>
          <cell r="T4577" t="str">
            <v>167</v>
          </cell>
          <cell r="U4577" t="str">
            <v>0</v>
          </cell>
          <cell r="V4577" t="str">
            <v>PRV DPT AGEN - REGIONAL AUTHORITIES</v>
          </cell>
        </row>
        <row r="4578">
          <cell r="Q4578" t="str">
            <v>Non-exchange Revenue:  Transfers and Subsidies - Operational:  Monetary Allocations - Departmental Agencies and Accounts:  Provincial Departmental Agencies - Regional Training Trust</v>
          </cell>
          <cell r="R4578" t="str">
            <v>1</v>
          </cell>
          <cell r="S4578" t="str">
            <v>14</v>
          </cell>
          <cell r="T4578" t="str">
            <v>168</v>
          </cell>
          <cell r="U4578" t="str">
            <v>0</v>
          </cell>
          <cell r="V4578" t="str">
            <v>PRV DPT AGEN - REGIONAL TRAINING TRUST</v>
          </cell>
        </row>
        <row r="4579">
          <cell r="Q4579" t="str">
            <v>Non-exchange Revenue:  Transfers and Subsidies - Operational:  Monetary Allocations - Departmental Agencies and Accounts:  Provincial Departmental Agencies - Rental House Tribunal</v>
          </cell>
          <cell r="R4579" t="str">
            <v>1</v>
          </cell>
          <cell r="S4579" t="str">
            <v>14</v>
          </cell>
          <cell r="T4579" t="str">
            <v>169</v>
          </cell>
          <cell r="U4579" t="str">
            <v>0</v>
          </cell>
          <cell r="V4579" t="str">
            <v>PRV DPT AGEN - RENTAL HOUSE TRIBUNAL</v>
          </cell>
        </row>
        <row r="4580">
          <cell r="Q4580" t="str">
            <v>Non-exchange Revenue:  Transfers and Subsidies - Operational:  Monetary Allocations - Departmental Agencies and Accounts:  Provincial Departmental Agencies - Roads Agency</v>
          </cell>
          <cell r="R4580" t="str">
            <v>1</v>
          </cell>
          <cell r="S4580" t="str">
            <v>14</v>
          </cell>
          <cell r="T4580" t="str">
            <v>170</v>
          </cell>
          <cell r="U4580" t="str">
            <v>0</v>
          </cell>
          <cell r="V4580" t="str">
            <v>PRV DPT AGEN - ROADS AGENCY</v>
          </cell>
        </row>
        <row r="4581">
          <cell r="Q4581" t="str">
            <v>Non-exchange Revenue:  Transfers and Subsidies - Operational:  Monetary Allocations - Departmental Agencies and Accounts:  Provincial Departmental Agencies - Rural Finance Corporation Ltd</v>
          </cell>
          <cell r="R4581" t="str">
            <v>1</v>
          </cell>
          <cell r="S4581" t="str">
            <v>14</v>
          </cell>
          <cell r="T4581" t="str">
            <v>171</v>
          </cell>
          <cell r="U4581" t="str">
            <v>0</v>
          </cell>
          <cell r="V4581" t="str">
            <v>PRV DPT AGEN - RURAL FINANCE CORP LTD</v>
          </cell>
        </row>
        <row r="4582">
          <cell r="Q4582" t="str">
            <v>Non-exchange Revenue:  Transfers and Subsidies - Operational:  Monetary Allocations - Departmental Agencies and Accounts:  Provincial Departmental Agencies - Socio-Econ Consulting Council</v>
          </cell>
          <cell r="R4582" t="str">
            <v>1</v>
          </cell>
          <cell r="S4582" t="str">
            <v>14</v>
          </cell>
          <cell r="T4582" t="str">
            <v>172</v>
          </cell>
          <cell r="U4582" t="str">
            <v>0</v>
          </cell>
          <cell r="V4582" t="str">
            <v>PRV DPT AGEN - SOCIO-ECON CONSUL COUNCIL</v>
          </cell>
        </row>
        <row r="4583">
          <cell r="Q4583" t="str">
            <v>Non-exchange Revenue:  Transfers and Subsidies - Operational:  Monetary Allocations - Departmental Agencies and Accounts:  Provincial Departmental Agencies - Sport Council</v>
          </cell>
          <cell r="R4583" t="str">
            <v>1</v>
          </cell>
          <cell r="S4583" t="str">
            <v>14</v>
          </cell>
          <cell r="T4583" t="str">
            <v>173</v>
          </cell>
          <cell r="U4583" t="str">
            <v>0</v>
          </cell>
          <cell r="V4583" t="str">
            <v>PRV DPT AGEN - SPORT COUNCIL</v>
          </cell>
        </row>
        <row r="4584">
          <cell r="Q4584" t="str">
            <v>Non-exchange Revenue:  Transfers and Subsidies - Operational:  Monetary Allocations - Departmental Agencies and Accounts:  Provincial Departmental Agencies - Subsidiary Entity</v>
          </cell>
          <cell r="R4584" t="str">
            <v>1</v>
          </cell>
          <cell r="S4584" t="str">
            <v>14</v>
          </cell>
          <cell r="T4584" t="str">
            <v>174</v>
          </cell>
          <cell r="U4584" t="str">
            <v>0</v>
          </cell>
          <cell r="V4584" t="str">
            <v>PRV DPT AGEN - SUBSIDIARY ENTITY</v>
          </cell>
        </row>
        <row r="4585">
          <cell r="Q4585" t="str">
            <v>Non-exchange Revenue:  Transfers and Subsidies - Operational:  Monetary Allocations - Departmental Agencies and Accounts:  Provincial Departmental Agencies - Taxi Council</v>
          </cell>
          <cell r="R4585" t="str">
            <v>1</v>
          </cell>
          <cell r="S4585" t="str">
            <v>14</v>
          </cell>
          <cell r="T4585" t="str">
            <v>175</v>
          </cell>
          <cell r="U4585" t="str">
            <v>0</v>
          </cell>
          <cell r="V4585" t="str">
            <v>PRV DPT AGEN - TAXI COUNCIL</v>
          </cell>
        </row>
        <row r="4586">
          <cell r="Q4586" t="str">
            <v>Non-exchange Revenue:  Transfers and Subsidies - Operational:  Monetary Allocations - Departmental Agencies and Accounts:  Provincial Departmental Agencies - Tourism Authority</v>
          </cell>
          <cell r="R4586" t="str">
            <v>1</v>
          </cell>
          <cell r="S4586" t="str">
            <v>14</v>
          </cell>
          <cell r="T4586" t="str">
            <v>176</v>
          </cell>
          <cell r="U4586" t="str">
            <v>0</v>
          </cell>
          <cell r="V4586" t="str">
            <v>PRV DPT AGEN - TOURISM AUTHORITY</v>
          </cell>
        </row>
        <row r="4587">
          <cell r="Q4587" t="str">
            <v>Non-exchange Revenue:  Transfers and Subsidies - Operational:  Monetary Allocations - Departmental Agencies and Accounts:  Provincial Departmental Agencies - Tourism Board</v>
          </cell>
          <cell r="R4587" t="str">
            <v>1</v>
          </cell>
          <cell r="S4587" t="str">
            <v>14</v>
          </cell>
          <cell r="T4587" t="str">
            <v>177</v>
          </cell>
          <cell r="U4587" t="str">
            <v>0</v>
          </cell>
          <cell r="V4587" t="str">
            <v>PRV DPT AGEN - TOURISM BOARD</v>
          </cell>
        </row>
        <row r="4588">
          <cell r="Q4588" t="str">
            <v>Non-exchange Revenue:  Transfers and Subsidies - Operational:  Monetary Allocations - Departmental Agencies and Accounts:  Provincial Departmental Agencies - Provincial Departmental Agencies - Trade and Investment</v>
          </cell>
          <cell r="R4588" t="str">
            <v>1</v>
          </cell>
          <cell r="S4588" t="str">
            <v>14</v>
          </cell>
          <cell r="T4588" t="str">
            <v>178</v>
          </cell>
          <cell r="U4588" t="str">
            <v>0</v>
          </cell>
          <cell r="V4588" t="str">
            <v>PRV DPT AGEN - TRADE &amp; INVESTMENT</v>
          </cell>
        </row>
        <row r="4589">
          <cell r="Q4589" t="str">
            <v>Non-exchange Revenue:  Transfers and Subsidies - Operational:  Monetary Allocations - Departmental Agencies and Accounts:  Provincial Departmental Agencies - Provincial Departmental Agencies - Umsekeli Municipal Support Service</v>
          </cell>
          <cell r="R4589" t="str">
            <v>1</v>
          </cell>
          <cell r="S4589" t="str">
            <v>14</v>
          </cell>
          <cell r="T4589" t="str">
            <v>179</v>
          </cell>
          <cell r="U4589" t="str">
            <v>0</v>
          </cell>
          <cell r="V4589" t="str">
            <v>PRV DPT AGEN - UMSEKELI MUN SUPP SERV</v>
          </cell>
        </row>
        <row r="4590">
          <cell r="Q4590" t="str">
            <v>Non-exchange Revenue:  Transfers and Subsidies - Operational:  Monetary Allocations - Departmental Agencies and Accounts:  Provincial Departmental Agencies - Provincial Departmental Agencies - Xhasa ATC Agency (Gautrain Management Agency)</v>
          </cell>
          <cell r="R4590" t="str">
            <v>1</v>
          </cell>
          <cell r="S4590" t="str">
            <v>14</v>
          </cell>
          <cell r="T4590" t="str">
            <v>180</v>
          </cell>
          <cell r="U4590" t="str">
            <v>0</v>
          </cell>
          <cell r="V4590" t="str">
            <v>PRV DPT AGEN - GAUTRAIN MANAG AGENCY</v>
          </cell>
        </row>
        <row r="4591">
          <cell r="Q4591" t="str">
            <v>Non-exchange Revenue:  Transfers and Subsidies - Operational:  Monetary Allocations - Departmental Agencies and Accounts:  Provincial Departmental Agencies - Youth Commission</v>
          </cell>
          <cell r="R4591" t="str">
            <v>1</v>
          </cell>
          <cell r="S4591" t="str">
            <v>14</v>
          </cell>
          <cell r="T4591" t="str">
            <v>181</v>
          </cell>
          <cell r="U4591" t="str">
            <v>0</v>
          </cell>
          <cell r="V4591" t="str">
            <v>PRV DPT AGEN - YOUTH COMMISSION</v>
          </cell>
        </row>
        <row r="4592">
          <cell r="Q4592" t="str">
            <v>Non-exchange Revenue:  Transfers and Subsidies - Operational:  Monetary Allocations - Departmental Agencies and Accounts:  Provincial Departmental Agencies - Youth Development Trust</v>
          </cell>
          <cell r="R4592" t="str">
            <v>1</v>
          </cell>
          <cell r="S4592" t="str">
            <v>14</v>
          </cell>
          <cell r="T4592" t="str">
            <v>182</v>
          </cell>
          <cell r="U4592" t="str">
            <v>0</v>
          </cell>
          <cell r="V4592" t="str">
            <v>PRV DPT AGEN - YOUTH DEVELOPMENT TRUST</v>
          </cell>
        </row>
        <row r="4593">
          <cell r="Q4593" t="str">
            <v>Non-exchange Revenue:  Transfers and Subsidies - Operational:  Monetary Allocations - Departmental Agencies and Accounts:  National Departmental Agencies</v>
          </cell>
          <cell r="R4593">
            <v>0</v>
          </cell>
          <cell r="V4593" t="str">
            <v>TS O MON DPT AGEN &amp; ACC NAT DEPT AGEN</v>
          </cell>
        </row>
        <row r="4594">
          <cell r="Q4594" t="str">
            <v>Non-exchange Revenue:  Transfers and Subsidies - Operational:  Monetary Allocations - Departmental Agencies and Accounts:  National Departmental Agencies - ZA Domain Name Authority</v>
          </cell>
          <cell r="R4594" t="str">
            <v>1</v>
          </cell>
          <cell r="S4594" t="str">
            <v>14</v>
          </cell>
          <cell r="T4594" t="str">
            <v>400</v>
          </cell>
          <cell r="U4594" t="str">
            <v>0</v>
          </cell>
          <cell r="V4594" t="str">
            <v>NAT DPT AGEN - ZA DOMAIN NAME AUTHORITY</v>
          </cell>
        </row>
        <row r="4595">
          <cell r="Q4595" t="str">
            <v>Non-exchange Revenue:  Transfers and Subsidies - Operational:  Monetary Allocations - Departmental Agencies and Accounts:  National Departmental Agencies - Accounting Standards Board</v>
          </cell>
          <cell r="R4595" t="str">
            <v>1</v>
          </cell>
          <cell r="S4595" t="str">
            <v>14</v>
          </cell>
          <cell r="T4595" t="str">
            <v>401</v>
          </cell>
          <cell r="U4595" t="str">
            <v>0</v>
          </cell>
          <cell r="V4595" t="str">
            <v>NAT DPT AGEN - ACCOUNTING STANDARD BOARD</v>
          </cell>
        </row>
        <row r="4596">
          <cell r="Q4596" t="str">
            <v>Non-exchange Revenue:  Transfers and Subsidies - Operational:  Monetary Allocations - Departmental Agencies and Accounts:  National Departmental Agencies - Africa Institute of South Africa</v>
          </cell>
          <cell r="R4596" t="str">
            <v>1</v>
          </cell>
          <cell r="S4596" t="str">
            <v>14</v>
          </cell>
          <cell r="T4596" t="str">
            <v>402</v>
          </cell>
          <cell r="U4596" t="str">
            <v>0</v>
          </cell>
          <cell r="V4596" t="str">
            <v>NAT DPT AGEN - AFRICA INSTITUTE OF SA</v>
          </cell>
        </row>
        <row r="4597">
          <cell r="Q4597" t="str">
            <v>Non-exchange Revenue:  Transfers and Subsidies - Operational:  Monetary Allocations - Departmental Agencies and Accounts:  National Departmental Agencies - African Renaissance and Intern Fund</v>
          </cell>
          <cell r="R4597" t="str">
            <v>1</v>
          </cell>
          <cell r="S4597" t="str">
            <v>14</v>
          </cell>
          <cell r="T4597" t="str">
            <v>403</v>
          </cell>
          <cell r="U4597" t="str">
            <v>0</v>
          </cell>
          <cell r="V4597" t="str">
            <v>NAT DPT AGEN - AFRI RENAIS &amp; INTERN FUND</v>
          </cell>
        </row>
        <row r="4598">
          <cell r="Q4598" t="str">
            <v>Non-exchange Revenue:  Transfers and Subsidies - Operational:  Monetary Allocations - Departmental Agencies and Accounts:  National Departmental Agencies - Afrikaanse Taalmuseum</v>
          </cell>
          <cell r="R4598" t="str">
            <v>1</v>
          </cell>
          <cell r="S4598" t="str">
            <v>14</v>
          </cell>
          <cell r="T4598" t="str">
            <v>404</v>
          </cell>
          <cell r="U4598" t="str">
            <v>0</v>
          </cell>
          <cell r="V4598" t="str">
            <v>NAT DPT AGEN - AFRIKAANSE TAALMUSEUM</v>
          </cell>
        </row>
        <row r="4599">
          <cell r="Q4599" t="str">
            <v>Non-exchange Revenue:  Transfers and Subsidies - Operational:  Monetary Allocations - Departmental Agencies and Accounts:  National Departmental Agencies - Agricultural Sector Education and Train Authority</v>
          </cell>
          <cell r="R4599" t="str">
            <v>1</v>
          </cell>
          <cell r="S4599" t="str">
            <v>14</v>
          </cell>
          <cell r="T4599" t="str">
            <v>405</v>
          </cell>
          <cell r="U4599" t="str">
            <v>0</v>
          </cell>
          <cell r="V4599" t="str">
            <v>NAT DPT AGEN - AGRI SEC EDUC &amp; TRAIN AUT</v>
          </cell>
        </row>
        <row r="4600">
          <cell r="Q4600" t="str">
            <v>Non-exchange Revenue:  Transfers and Subsidies - Operational:  Monetary Allocations - Departmental Agencies and Accounts:  National Departmental Agencies - Agricultural Land Holdings Acc</v>
          </cell>
          <cell r="R4600" t="str">
            <v>1</v>
          </cell>
          <cell r="S4600" t="str">
            <v>14</v>
          </cell>
          <cell r="T4600" t="str">
            <v>406</v>
          </cell>
          <cell r="U4600" t="str">
            <v>0</v>
          </cell>
          <cell r="V4600" t="str">
            <v>NAT DPT AGEN - AGRICAL LAND HOLDINGS ACC</v>
          </cell>
        </row>
        <row r="4601">
          <cell r="Q4601" t="str">
            <v>Non-exchange Revenue:  Transfers and Subsidies - Operational:  Monetary Allocations - Departmental Agencies and Accounts:  National Departmental Agencies - Agricultural Research Council</v>
          </cell>
          <cell r="R4601" t="str">
            <v>1</v>
          </cell>
          <cell r="S4601" t="str">
            <v>14</v>
          </cell>
          <cell r="T4601" t="str">
            <v>407</v>
          </cell>
          <cell r="U4601" t="str">
            <v>0</v>
          </cell>
          <cell r="V4601" t="str">
            <v>NAT DPT AGEN - AGRICULT RESEARCH COUNCIL</v>
          </cell>
        </row>
        <row r="4602">
          <cell r="Q4602" t="str">
            <v>Non-exchange Revenue:  Transfers and Subsidies - Operational:  Monetary Allocations - Departmental Agencies and Accounts:  National Departmental Agencies - Air Services Licensing Council</v>
          </cell>
          <cell r="R4602" t="str">
            <v>1</v>
          </cell>
          <cell r="S4602" t="str">
            <v>14</v>
          </cell>
          <cell r="T4602" t="str">
            <v>408</v>
          </cell>
          <cell r="U4602" t="str">
            <v>0</v>
          </cell>
          <cell r="V4602" t="str">
            <v>NAT DPT AGEN - AIR SERV LICEN COUNCIL</v>
          </cell>
        </row>
        <row r="4603">
          <cell r="Q4603" t="str">
            <v>Non-exchange Revenue:  Transfers and Subsidies - Operational:  Monetary Allocations - Departmental Agencies and Accounts:  National Departmental Agencies - Artscape</v>
          </cell>
          <cell r="R4603" t="str">
            <v>1</v>
          </cell>
          <cell r="S4603" t="str">
            <v>14</v>
          </cell>
          <cell r="T4603" t="str">
            <v>409</v>
          </cell>
          <cell r="U4603" t="str">
            <v>0</v>
          </cell>
          <cell r="V4603" t="str">
            <v>NAT DPT AGEN - ARTSCAPE</v>
          </cell>
        </row>
        <row r="4604">
          <cell r="Q4604" t="str">
            <v>Non-exchange Revenue:  Transfers and Subsidies - Operational:  Monetary Allocations - Departmental Agencies and Accounts:  National Departmental Agencies - Banking SETA</v>
          </cell>
          <cell r="R4604" t="str">
            <v>1</v>
          </cell>
          <cell r="S4604" t="str">
            <v>14</v>
          </cell>
          <cell r="T4604" t="str">
            <v>410</v>
          </cell>
          <cell r="U4604" t="str">
            <v>0</v>
          </cell>
          <cell r="V4604" t="str">
            <v>NAT DPT AGEN - BANKING SETA</v>
          </cell>
        </row>
        <row r="4605">
          <cell r="Q4605" t="str">
            <v>Non-exchange Revenue:  Transfers and Subsidies - Operational:  Monetary Allocations - Departmental Agencies and Accounts:  National Departmental Agencies - Blyde River Canyon National Park</v>
          </cell>
          <cell r="R4605" t="str">
            <v>1</v>
          </cell>
          <cell r="S4605" t="str">
            <v>14</v>
          </cell>
          <cell r="T4605" t="str">
            <v>411</v>
          </cell>
          <cell r="U4605" t="str">
            <v>0</v>
          </cell>
          <cell r="V4605" t="str">
            <v>NAT DPT AGEN - BLYDE RIVER CANYON N/PARK</v>
          </cell>
        </row>
        <row r="4606">
          <cell r="Q4606" t="str">
            <v>Non-exchange Revenue:  Transfers and Subsidies - Operational:  Monetary Allocations - Departmental Agencies and Accounts:  National Departmental Agencies - Board on Tariffs and Trade</v>
          </cell>
          <cell r="R4606" t="str">
            <v>1</v>
          </cell>
          <cell r="S4606" t="str">
            <v>14</v>
          </cell>
          <cell r="T4606" t="str">
            <v>412</v>
          </cell>
          <cell r="U4606" t="str">
            <v>0</v>
          </cell>
          <cell r="V4606" t="str">
            <v>NAT DPT AGEN - BOARD ON TARIFFS &amp; TRADE</v>
          </cell>
        </row>
        <row r="4607">
          <cell r="Q4607" t="str">
            <v>Non-exchange Revenue:  Transfers and Subsidies - Operational:  Monetary Allocations - Departmental Agencies and Accounts:  National Departmental Agencies - Boxing South Africa</v>
          </cell>
          <cell r="R4607" t="str">
            <v>1</v>
          </cell>
          <cell r="S4607" t="str">
            <v>14</v>
          </cell>
          <cell r="T4607" t="str">
            <v>413</v>
          </cell>
          <cell r="U4607" t="str">
            <v>0</v>
          </cell>
          <cell r="V4607" t="str">
            <v>NAT DPT AGEN - BOXING SOUTH AFRICA</v>
          </cell>
        </row>
        <row r="4608">
          <cell r="Q4608" t="str">
            <v>Non-exchange Revenue:  Transfers and Subsidies - Operational:  Monetary Allocations - Departmental Agencies and Accounts:  National Departmental Agencies - Breede River Catchment Management Agency</v>
          </cell>
          <cell r="R4608" t="str">
            <v>1</v>
          </cell>
          <cell r="S4608" t="str">
            <v>14</v>
          </cell>
          <cell r="T4608" t="str">
            <v>414</v>
          </cell>
          <cell r="U4608" t="str">
            <v>0</v>
          </cell>
          <cell r="V4608" t="str">
            <v xml:space="preserve">NAT DPT AGEN - BREEDE RIVER CATCH MAN </v>
          </cell>
        </row>
        <row r="4609">
          <cell r="Q4609" t="str">
            <v>Non-exchange Revenue:  Transfers and Subsidies - Operational:  Monetary Allocations - Departmental Agencies and Accounts:  National Departmental Agencies - Business Arts of South Africa Johannesburg</v>
          </cell>
          <cell r="R4609" t="str">
            <v>1</v>
          </cell>
          <cell r="S4609" t="str">
            <v>14</v>
          </cell>
          <cell r="T4609" t="str">
            <v>415</v>
          </cell>
          <cell r="U4609" t="str">
            <v>0</v>
          </cell>
          <cell r="V4609" t="str">
            <v>NAT DPT AGEN - BUSINESS ARTS OF SA JHB</v>
          </cell>
        </row>
        <row r="4610">
          <cell r="Q4610" t="str">
            <v>Non-exchange Revenue:  Transfers and Subsidies - Operational:  Monetary Allocations - Departmental Agencies and Accounts:  National Departmental Agencies - Cape Medical Depot Augmentation</v>
          </cell>
          <cell r="R4610" t="str">
            <v>1</v>
          </cell>
          <cell r="S4610" t="str">
            <v>14</v>
          </cell>
          <cell r="T4610" t="str">
            <v>416</v>
          </cell>
          <cell r="U4610" t="str">
            <v>0</v>
          </cell>
          <cell r="V4610" t="str">
            <v>NAT DPT AGEN - CAPE MED DEPOT AUGMENTAT</v>
          </cell>
        </row>
        <row r="4611">
          <cell r="Q4611" t="str">
            <v>Non-exchange Revenue:  Transfers and Subsidies - Operational:  Monetary Allocations - Departmental Agencies and Accounts:  National Departmental Agencies - Castle Control Board</v>
          </cell>
          <cell r="R4611" t="str">
            <v>1</v>
          </cell>
          <cell r="S4611" t="str">
            <v>14</v>
          </cell>
          <cell r="T4611" t="str">
            <v>417</v>
          </cell>
          <cell r="U4611" t="str">
            <v>0</v>
          </cell>
          <cell r="V4611" t="str">
            <v>NAT DPT AGEN - CASTLE CONTROL BOARD</v>
          </cell>
        </row>
        <row r="4612">
          <cell r="Q4612" t="str">
            <v>Non-exchange Revenue:  Transfers and Subsidies - Operational:  Monetary Allocations - Departmental Agencies and Accounts:  National Departmental Agencies - Cedara Agricultural College</v>
          </cell>
          <cell r="R4612" t="str">
            <v>1</v>
          </cell>
          <cell r="S4612" t="str">
            <v>14</v>
          </cell>
          <cell r="T4612" t="str">
            <v>418</v>
          </cell>
          <cell r="U4612" t="str">
            <v>0</v>
          </cell>
          <cell r="V4612" t="str">
            <v>NAT DPT AGEN - CEDARA AGRICUL COLLEGE</v>
          </cell>
        </row>
        <row r="4613">
          <cell r="Q4613" t="str">
            <v>Non-exchange Revenue:  Transfers and Subsidies - Operational:  Monetary Allocations - Departmental Agencies and Accounts:  National Departmental Agencies - Chemical Industry Seta</v>
          </cell>
          <cell r="R4613" t="str">
            <v>1</v>
          </cell>
          <cell r="S4613" t="str">
            <v>14</v>
          </cell>
          <cell r="T4613" t="str">
            <v>419</v>
          </cell>
          <cell r="U4613" t="str">
            <v>0</v>
          </cell>
          <cell r="V4613" t="str">
            <v>NAT DPT AGEN - CHEMICAL INDUSTRY SETA</v>
          </cell>
        </row>
        <row r="4614">
          <cell r="Q4614" t="str">
            <v>Non-exchange Revenue:  Transfers and Subsidies - Operational:  Monetary Allocations - Departmental Agencies and Accounts:  National Departmental Agencies - Clothing, Textile, Footwear and Leather SETA</v>
          </cell>
          <cell r="R4614" t="str">
            <v>1</v>
          </cell>
          <cell r="S4614" t="str">
            <v>14</v>
          </cell>
          <cell r="T4614" t="str">
            <v>420</v>
          </cell>
          <cell r="U4614" t="str">
            <v>0</v>
          </cell>
          <cell r="V4614" t="str">
            <v>NAT DPT AGEN - CLOT TEX FOOT &amp; LEAT SETA</v>
          </cell>
        </row>
        <row r="4615">
          <cell r="Q4615" t="str">
            <v>Non-exchange Revenue:  Transfers and Subsidies - Operational:  Monetary Allocations - Departmental Agencies and Accounts:  National Departmental Agencies - Commissioner Conciliation, Mediation and Arbitration</v>
          </cell>
          <cell r="R4615" t="str">
            <v>1</v>
          </cell>
          <cell r="S4615" t="str">
            <v>14</v>
          </cell>
          <cell r="T4615" t="str">
            <v>421</v>
          </cell>
          <cell r="U4615" t="str">
            <v>0</v>
          </cell>
          <cell r="V4615" t="str">
            <v>NAT DPT AGEN - COM RECONCIL MED &amp; ARBITR</v>
          </cell>
        </row>
        <row r="4616">
          <cell r="Q4616" t="str">
            <v xml:space="preserve">Non-exchange Revenue:  Transfers and Subsidies - Operational:  Monetary Allocations - Departmental Agencies and Accounts:  National Departmental Agencies - Community Promotion and Protection of Rights </v>
          </cell>
          <cell r="R4616" t="str">
            <v>1</v>
          </cell>
          <cell r="S4616" t="str">
            <v>14</v>
          </cell>
          <cell r="T4616" t="str">
            <v>422</v>
          </cell>
          <cell r="U4616" t="str">
            <v>0</v>
          </cell>
          <cell r="V4616" t="str">
            <v>NAT DPT AGEN - COM PROM &amp; PROT OF RIGHTS</v>
          </cell>
        </row>
        <row r="4617">
          <cell r="Q4617" t="str">
            <v>Non-exchange Revenue:  Transfers and Subsidies - Operational:  Monetary Allocations - Departmental Agencies and Accounts:  National Departmental Agencies - Commission Gender Equality</v>
          </cell>
          <cell r="R4617" t="str">
            <v>1</v>
          </cell>
          <cell r="S4617" t="str">
            <v>14</v>
          </cell>
          <cell r="T4617" t="str">
            <v>423</v>
          </cell>
          <cell r="U4617" t="str">
            <v>0</v>
          </cell>
          <cell r="V4617" t="str">
            <v>NAT DPT AGEN - COMMIS GENDER EQUALITY</v>
          </cell>
        </row>
        <row r="4618">
          <cell r="Q4618" t="str">
            <v>Non-exchange Revenue:  Transfers and Subsidies - Operational:  Monetary Allocations - Departmental Agencies and Accounts:  National Departmental Agencies - Companies and Intellectual Property Commission</v>
          </cell>
          <cell r="R4618" t="str">
            <v>1</v>
          </cell>
          <cell r="S4618" t="str">
            <v>14</v>
          </cell>
          <cell r="T4618" t="str">
            <v>424</v>
          </cell>
          <cell r="U4618" t="str">
            <v>0</v>
          </cell>
          <cell r="V4618" t="str">
            <v>NAT DPT AGEN - COMPA &amp; INTELLE PROP COMM</v>
          </cell>
        </row>
        <row r="4619">
          <cell r="Q4619" t="str">
            <v>Non-exchange Revenue:  Transfers and Subsidies - Operational:  Monetary Allocations - Departmental Agencies and Accounts:  National Departmental Agencies - Compensation Fund Including Reserve Fund</v>
          </cell>
          <cell r="R4619" t="str">
            <v>1</v>
          </cell>
          <cell r="S4619" t="str">
            <v>14</v>
          </cell>
          <cell r="T4619" t="str">
            <v>425</v>
          </cell>
          <cell r="U4619" t="str">
            <v>0</v>
          </cell>
          <cell r="V4619" t="str">
            <v>NAT DPT AGEN - COMPEN FUND INC RESV FUND</v>
          </cell>
        </row>
        <row r="4620">
          <cell r="Q4620" t="str">
            <v>Non-exchange Revenue:  Transfers and Subsidies - Operational:  Monetary Allocations - Departmental Agencies and Accounts:  National Departmental Agencies - Competition Board</v>
          </cell>
          <cell r="R4620" t="str">
            <v>1</v>
          </cell>
          <cell r="S4620" t="str">
            <v>14</v>
          </cell>
          <cell r="T4620" t="str">
            <v>426</v>
          </cell>
          <cell r="U4620" t="str">
            <v>0</v>
          </cell>
          <cell r="V4620" t="str">
            <v>NAT DPT AGEN - COMPETITION BOARD</v>
          </cell>
        </row>
        <row r="4621">
          <cell r="Q4621" t="str">
            <v>Non-exchange Revenue:  Transfers and Subsidies - Operational:  Monetary Allocations - Departmental Agencies and Accounts:  National Departmental Agencies - Competition Commission</v>
          </cell>
          <cell r="R4621" t="str">
            <v>1</v>
          </cell>
          <cell r="S4621" t="str">
            <v>14</v>
          </cell>
          <cell r="T4621" t="str">
            <v>427</v>
          </cell>
          <cell r="U4621" t="str">
            <v>0</v>
          </cell>
          <cell r="V4621" t="str">
            <v>NAT DPT AGEN - COMPETITION COMMISSION</v>
          </cell>
        </row>
        <row r="4622">
          <cell r="Q4622" t="str">
            <v>Non-exchange Revenue:  Transfers and Subsidies - Operational:  Monetary Allocations - Departmental Agencies and Accounts:  National Departmental Agencies - Competition Tribunal</v>
          </cell>
          <cell r="R4622" t="str">
            <v>1</v>
          </cell>
          <cell r="S4622" t="str">
            <v>14</v>
          </cell>
          <cell r="T4622" t="str">
            <v>428</v>
          </cell>
          <cell r="U4622" t="str">
            <v>0</v>
          </cell>
          <cell r="V4622" t="str">
            <v>NAT DPT AGEN - COMPETITION TRIBUNAL</v>
          </cell>
        </row>
        <row r="4623">
          <cell r="Q4623" t="str">
            <v>Non-exchange Revenue:  Transfers and Subsidies - Operational:  Monetary Allocations - Departmental Agencies and Accounts:  National Departmental Agencies - Construction Industry Development Board</v>
          </cell>
          <cell r="R4623" t="str">
            <v>1</v>
          </cell>
          <cell r="S4623" t="str">
            <v>14</v>
          </cell>
          <cell r="T4623" t="str">
            <v>429</v>
          </cell>
          <cell r="U4623" t="str">
            <v>0</v>
          </cell>
          <cell r="V4623" t="str">
            <v>NAT DPT AGEN -  CONSTRUCT IND DEV BOARD</v>
          </cell>
        </row>
        <row r="4624">
          <cell r="Q4624" t="str">
            <v>Non-exchange Revenue:  Transfers and Subsidies - Operational:  Monetary Allocations - Departmental Agencies and Accounts:  National Departmental Agencies - Construction SETA</v>
          </cell>
          <cell r="R4624" t="str">
            <v>1</v>
          </cell>
          <cell r="S4624" t="str">
            <v>14</v>
          </cell>
          <cell r="T4624" t="str">
            <v>430</v>
          </cell>
          <cell r="U4624" t="str">
            <v>0</v>
          </cell>
          <cell r="V4624" t="str">
            <v>NAT DPT AGEN - CONSTRUCTION SETA</v>
          </cell>
        </row>
        <row r="4625">
          <cell r="Q4625" t="str">
            <v>Non-exchange Revenue:  Transfers and Subsidies - Operational:  Monetary Allocations - Departmental Agencies and Accounts:  National Departmental Agencies - Co-Op Banking  Development Agency (CBDA)</v>
          </cell>
          <cell r="R4625" t="str">
            <v>1</v>
          </cell>
          <cell r="S4625" t="str">
            <v>14</v>
          </cell>
          <cell r="T4625" t="str">
            <v>431</v>
          </cell>
          <cell r="U4625" t="str">
            <v>0</v>
          </cell>
          <cell r="V4625" t="str">
            <v>NAT DPT AGEN - CO-OP BANKING  DEV AGENCY</v>
          </cell>
        </row>
        <row r="4626">
          <cell r="Q4626" t="str">
            <v>Non-exchange Revenue:  Transfers and Subsidies - Operational:  Monetary Allocations - Departmental Agencies and Accounts:  National Departmental Agencies - Council for Geosciences</v>
          </cell>
          <cell r="R4626" t="str">
            <v>1</v>
          </cell>
          <cell r="S4626" t="str">
            <v>14</v>
          </cell>
          <cell r="T4626" t="str">
            <v>432</v>
          </cell>
          <cell r="U4626" t="str">
            <v>0</v>
          </cell>
          <cell r="V4626" t="str">
            <v>NAT DPT AGEN - COUNCIL FOR GEOSCIENCES</v>
          </cell>
        </row>
        <row r="4627">
          <cell r="Q4627" t="str">
            <v>Non-exchange Revenue:  Transfers and Subsidies - Operational:  Monetary Allocations - Departmental Agencies and Accounts:  National Departmental Agencies - Council for Medical Schemes</v>
          </cell>
          <cell r="R4627" t="str">
            <v>1</v>
          </cell>
          <cell r="S4627" t="str">
            <v>14</v>
          </cell>
          <cell r="T4627" t="str">
            <v>433</v>
          </cell>
          <cell r="U4627" t="str">
            <v>0</v>
          </cell>
          <cell r="V4627" t="str">
            <v>NAT DPT AGEN - COUNCIL FOR MEDICAL SCH</v>
          </cell>
        </row>
        <row r="4628">
          <cell r="Q4628" t="str">
            <v>Non-exchange Revenue:  Transfers and Subsidies - Operational:  Monetary Allocations - Departmental Agencies and Accounts:  National Departmental Agencies - Council for Nuclear Safety</v>
          </cell>
          <cell r="R4628" t="str">
            <v>1</v>
          </cell>
          <cell r="S4628" t="str">
            <v>14</v>
          </cell>
          <cell r="T4628" t="str">
            <v>434</v>
          </cell>
          <cell r="U4628" t="str">
            <v>0</v>
          </cell>
          <cell r="V4628" t="str">
            <v>NAT DPT AGEN - COUNCIL NUCLEAR SAFETY</v>
          </cell>
        </row>
        <row r="4629">
          <cell r="Q4629" t="str">
            <v>Non-exchange Revenue:  Transfers and Subsidies - Operational:  Monetary Allocations - Departmental Agencies and Accounts:  National Departmental Agencies - Council for Scientific and Industrial Research</v>
          </cell>
          <cell r="R4629" t="str">
            <v>1</v>
          </cell>
          <cell r="S4629" t="str">
            <v>14</v>
          </cell>
          <cell r="T4629" t="str">
            <v>435</v>
          </cell>
          <cell r="U4629" t="str">
            <v>0</v>
          </cell>
          <cell r="V4629" t="str">
            <v>NAT DPT AGEN - COUN SCIENT &amp; INDUST RESE</v>
          </cell>
        </row>
        <row r="4630">
          <cell r="Q4630" t="str">
            <v>Non-exchange Revenue:  Transfers and Subsidies - Operational:  Monetary Allocations - Departmental Agencies and Accounts:  National Departmental Agencies - Council for the Built Environment (CBE)</v>
          </cell>
          <cell r="R4630" t="str">
            <v>1</v>
          </cell>
          <cell r="S4630" t="str">
            <v>14</v>
          </cell>
          <cell r="T4630" t="str">
            <v>436</v>
          </cell>
          <cell r="U4630" t="str">
            <v>0</v>
          </cell>
          <cell r="V4630" t="str">
            <v>NAT DPT AGEN -  COUNCIL BUILT ENVIRON</v>
          </cell>
        </row>
        <row r="4631">
          <cell r="Q4631" t="str">
            <v>Non-exchange Revenue:  Transfers and Subsidies - Operational:  Monetary Allocations - Departmental Agencies and Accounts:  National Departmental Agencies - Council on Higher Education</v>
          </cell>
          <cell r="R4631" t="str">
            <v>1</v>
          </cell>
          <cell r="S4631" t="str">
            <v>14</v>
          </cell>
          <cell r="T4631" t="str">
            <v>437</v>
          </cell>
          <cell r="U4631" t="str">
            <v>0</v>
          </cell>
          <cell r="V4631" t="str">
            <v>NAT DPT AGEN - COUN ON HIGHER EDUCATION</v>
          </cell>
        </row>
        <row r="4632">
          <cell r="Q4632" t="str">
            <v>Non-exchange Revenue:  Transfers and Subsidies - Operational:  Monetary Allocations - Departmental Agencies and Accounts:  National Departmental Agencies - Cross-Border Road Transport Agency</v>
          </cell>
          <cell r="R4632" t="str">
            <v>1</v>
          </cell>
          <cell r="S4632" t="str">
            <v>14</v>
          </cell>
          <cell r="T4632" t="str">
            <v>438</v>
          </cell>
          <cell r="U4632" t="str">
            <v>0</v>
          </cell>
          <cell r="V4632" t="str">
            <v>NAT DPT AGEN - CROSS-BORDER ROAD TRP AGE</v>
          </cell>
        </row>
        <row r="4633">
          <cell r="Q4633" t="str">
            <v>Non-exchange Revenue:  Transfers and Subsidies - Operational:  Monetary Allocations - Departmental Agencies and Accounts:  National Departmental Agencies - Diabo</v>
          </cell>
          <cell r="R4633" t="str">
            <v>1</v>
          </cell>
          <cell r="S4633" t="str">
            <v>14</v>
          </cell>
          <cell r="T4633" t="str">
            <v>439</v>
          </cell>
          <cell r="U4633" t="str">
            <v>0</v>
          </cell>
          <cell r="V4633" t="str">
            <v>NAT DPT AGEN - DIABO</v>
          </cell>
        </row>
        <row r="4634">
          <cell r="Q4634" t="str">
            <v>Non-exchange Revenue:  Transfers and Subsidies - Operational:  Monetary Allocations - Departmental Agencies and Accounts:  National Departmental Agencies - Ditsong:  Museums of South Africa</v>
          </cell>
          <cell r="R4634" t="str">
            <v>1</v>
          </cell>
          <cell r="S4634" t="str">
            <v>14</v>
          </cell>
          <cell r="T4634" t="str">
            <v>440</v>
          </cell>
          <cell r="U4634" t="str">
            <v>0</v>
          </cell>
          <cell r="V4634" t="str">
            <v>NAT DPT AGEN - DITSONG MUSEUMS OF SA</v>
          </cell>
        </row>
        <row r="4635">
          <cell r="Q4635" t="str">
            <v>Non-exchange Revenue:  Transfers and Subsidies - Operational:  Monetary Allocations - Departmental Agencies and Accounts:  National Departmental Agencies - Education and Labour Relation Council</v>
          </cell>
          <cell r="R4635" t="str">
            <v>1</v>
          </cell>
          <cell r="S4635" t="str">
            <v>14</v>
          </cell>
          <cell r="T4635" t="str">
            <v>441</v>
          </cell>
          <cell r="U4635" t="str">
            <v>0</v>
          </cell>
          <cell r="V4635" t="str">
            <v>NAT DPT AGEN - EDUC &amp; LABOUR RELAT COUN</v>
          </cell>
        </row>
        <row r="4636">
          <cell r="Q4636" t="str">
            <v>Non-exchange Revenue:  Transfers and Subsidies - Operational:  Monetary Allocations - Departmental Agencies and Accounts:  National Departmental Agencies - Glen Agricultural College</v>
          </cell>
          <cell r="R4636" t="str">
            <v>1</v>
          </cell>
          <cell r="S4636" t="str">
            <v>14</v>
          </cell>
          <cell r="T4636" t="str">
            <v>442</v>
          </cell>
          <cell r="U4636" t="str">
            <v>0</v>
          </cell>
          <cell r="V4636" t="str">
            <v>NAT DPT AGEN - GLEN AGRICULTURAL COLLEGE</v>
          </cell>
        </row>
        <row r="4637">
          <cell r="Q4637" t="str">
            <v>Non-exchange Revenue:  Transfers and Subsidies - Operational:  Monetary Allocations - Departmental Agencies and Accounts:  National Departmental Agencies - Fort Cox Agricultural College</v>
          </cell>
          <cell r="R4637" t="str">
            <v>1</v>
          </cell>
          <cell r="S4637" t="str">
            <v>14</v>
          </cell>
          <cell r="T4637" t="str">
            <v>443</v>
          </cell>
          <cell r="U4637" t="str">
            <v>0</v>
          </cell>
          <cell r="V4637" t="str">
            <v>NAT DPT AGEN - FORT COX AGRICUL COLLEGE</v>
          </cell>
        </row>
        <row r="4638">
          <cell r="Q4638" t="str">
            <v>Non-exchange Revenue:  Transfers and Subsidies - Operational:  Monetary Allocations - Departmental Agencies and Accounts:  National Departmental Agencies - Lowveld Agricultural College</v>
          </cell>
          <cell r="R4638" t="str">
            <v>1</v>
          </cell>
          <cell r="S4638" t="str">
            <v>14</v>
          </cell>
          <cell r="T4638" t="str">
            <v>444</v>
          </cell>
          <cell r="U4638" t="str">
            <v>0</v>
          </cell>
          <cell r="V4638" t="str">
            <v>NAT DPT AGEN - LOWVELD AGRICUL COLLEGE</v>
          </cell>
        </row>
        <row r="4639">
          <cell r="Q4639" t="str">
            <v>Non-exchange Revenue:  Transfers and Subsidies - Operational:  Monetary Allocations - Departmental Agencies and Accounts:  National Departmental Agencies - Madzivhandila Agricultural College</v>
          </cell>
          <cell r="R4639" t="str">
            <v>1</v>
          </cell>
          <cell r="S4639" t="str">
            <v>14</v>
          </cell>
          <cell r="T4639" t="str">
            <v>445</v>
          </cell>
          <cell r="U4639" t="str">
            <v>0</v>
          </cell>
          <cell r="V4639" t="str">
            <v>NAT DPT AGEN -  MADZIVHANDILA AGRI COLL</v>
          </cell>
        </row>
        <row r="4640">
          <cell r="Q4640" t="str">
            <v>Non-exchange Revenue:  Transfers and Subsidies - Operational:  Monetary Allocations - Departmental Agencies and Accounts:  National Departmental Agencies - Potchefstroom Agricultural College</v>
          </cell>
          <cell r="R4640" t="str">
            <v>1</v>
          </cell>
          <cell r="S4640" t="str">
            <v>14</v>
          </cell>
          <cell r="T4640" t="str">
            <v>446</v>
          </cell>
          <cell r="U4640" t="str">
            <v>0</v>
          </cell>
          <cell r="V4640" t="str">
            <v>NAT DPT AGEN - POTCH AGRICUL COLLEGE</v>
          </cell>
        </row>
        <row r="4641">
          <cell r="Q4641" t="str">
            <v>Non-exchange Revenue:  Transfers and Subsidies - Operational:  Monetary Allocations - Departmental Agencies and Accounts:  National Departmental Agencies - Education, Training and Development Practices SETA</v>
          </cell>
          <cell r="R4641" t="str">
            <v>1</v>
          </cell>
          <cell r="S4641" t="str">
            <v>14</v>
          </cell>
          <cell r="T4641" t="str">
            <v>447</v>
          </cell>
          <cell r="U4641" t="str">
            <v>0</v>
          </cell>
          <cell r="V4641" t="str">
            <v>NAT DPT AGEN - TRAIN &amp; DEVEL PRAC SETA</v>
          </cell>
        </row>
        <row r="4642">
          <cell r="Q4642" t="str">
            <v>Non-exchange Revenue:  Transfers and Subsidies - Operational:  Monetary Allocations - Departmental Agencies and Accounts:  National Departmental Agencies - Electricity Distribution Industry Holdings</v>
          </cell>
          <cell r="R4642" t="str">
            <v>1</v>
          </cell>
          <cell r="S4642" t="str">
            <v>14</v>
          </cell>
          <cell r="T4642" t="str">
            <v>448</v>
          </cell>
          <cell r="U4642" t="str">
            <v>0</v>
          </cell>
          <cell r="V4642" t="str">
            <v>NAT DPT AGEN - ELE DISTRIB INDUSTRY HOLD</v>
          </cell>
        </row>
        <row r="4643">
          <cell r="Q4643" t="str">
            <v>Non-exchange Revenue:  Transfers and Subsidies - Operational:  Monetary Allocations - Departmental Agencies and Accounts:  National Departmental Agencies - Electricity Communications Sec (Pty)Ltd</v>
          </cell>
          <cell r="R4643" t="str">
            <v>1</v>
          </cell>
          <cell r="S4643" t="str">
            <v>14</v>
          </cell>
          <cell r="T4643" t="str">
            <v>449</v>
          </cell>
          <cell r="U4643" t="str">
            <v>0</v>
          </cell>
          <cell r="V4643" t="str">
            <v>NAT DPT AGEN - ELE COMMUNIC SEC (PTY)LTD</v>
          </cell>
        </row>
        <row r="4644">
          <cell r="Q4644" t="str">
            <v>Non-exchange Revenue:  Transfers and Subsidies - Operational:  Monetary Allocations - Departmental Agencies and Accounts:  National Departmental Agencies - Elsenburg Agricultural College</v>
          </cell>
          <cell r="R4644" t="str">
            <v>1</v>
          </cell>
          <cell r="S4644" t="str">
            <v>14</v>
          </cell>
          <cell r="T4644" t="str">
            <v>450</v>
          </cell>
          <cell r="U4644" t="str">
            <v>0</v>
          </cell>
          <cell r="V4644" t="str">
            <v>NAT DPT AGEN - ELSENBURG AGRICUL COLLEGE</v>
          </cell>
        </row>
        <row r="4645">
          <cell r="Q4645" t="str">
            <v>Non-exchange Revenue:  Transfers and Subsidies - Operational:  Monetary Allocations - Departmental Agencies and Accounts:  National Departmental Agencies - Employments Condition Commission</v>
          </cell>
          <cell r="R4645" t="str">
            <v>1</v>
          </cell>
          <cell r="S4645" t="str">
            <v>14</v>
          </cell>
          <cell r="T4645" t="str">
            <v>451</v>
          </cell>
          <cell r="U4645" t="str">
            <v>0</v>
          </cell>
          <cell r="V4645" t="str">
            <v>NAT DPT AGEN - EMPLOY CONDITION COMMIS</v>
          </cell>
        </row>
        <row r="4646">
          <cell r="Q4646" t="str">
            <v>Non-exchange Revenue:  Transfers and Subsidies - Operational:  Monetary Allocations - Departmental Agencies and Accounts:  National Departmental Agencies - Energy Sector SETA</v>
          </cell>
          <cell r="R4646" t="str">
            <v>1</v>
          </cell>
          <cell r="S4646" t="str">
            <v>14</v>
          </cell>
          <cell r="T4646" t="str">
            <v>452</v>
          </cell>
          <cell r="U4646" t="str">
            <v>0</v>
          </cell>
          <cell r="V4646" t="str">
            <v>NAT DPT AGEN - ENERGY SECTOR SETA</v>
          </cell>
        </row>
        <row r="4647">
          <cell r="Q4647" t="str">
            <v>Non-exchange Revenue:  Transfers and Subsidies - Operational:  Monetary Allocations - Departmental Agencies and Accounts:  National Departmental Agencies - Engelenburg House Art Collection Pretoria</v>
          </cell>
          <cell r="R4647" t="str">
            <v>1</v>
          </cell>
          <cell r="S4647" t="str">
            <v>14</v>
          </cell>
          <cell r="T4647" t="str">
            <v>453</v>
          </cell>
          <cell r="U4647" t="str">
            <v>0</v>
          </cell>
          <cell r="V4647" t="str">
            <v>NAT DPT AGEN - ENGELENBURG HOUSE ART PTA</v>
          </cell>
        </row>
        <row r="4648">
          <cell r="Q4648" t="str">
            <v>Non-exchange Revenue:  Transfers and Subsidies - Operational:  Monetary Allocations - Departmental Agencies and Accounts:  National Departmental Agencies - Environmental Commissioner</v>
          </cell>
          <cell r="R4648" t="str">
            <v>1</v>
          </cell>
          <cell r="S4648" t="str">
            <v>14</v>
          </cell>
          <cell r="T4648" t="str">
            <v>454</v>
          </cell>
          <cell r="U4648" t="str">
            <v>0</v>
          </cell>
          <cell r="V4648" t="str">
            <v>NAT DPT AGEN - ENVIRONMENTAL COMMISSION</v>
          </cell>
        </row>
        <row r="4649">
          <cell r="Q4649" t="str">
            <v>Non-exchange Revenue:  Transfers and Subsidies - Operational:  Monetary Allocations - Departmental Agencies and Accounts:  National Departmental Agencies - Equipment Trading Account</v>
          </cell>
          <cell r="R4649" t="str">
            <v>1</v>
          </cell>
          <cell r="S4649" t="str">
            <v>14</v>
          </cell>
          <cell r="T4649" t="str">
            <v>455</v>
          </cell>
          <cell r="U4649" t="str">
            <v>0</v>
          </cell>
          <cell r="V4649" t="str">
            <v>NAT DPT AGEN - EQUIPMENT TRADING ACCOUNT</v>
          </cell>
        </row>
        <row r="4650">
          <cell r="Q4650" t="str">
            <v>Non-exchange Revenue:  Transfers and Subsidies - Operational:  Monetary Allocations - Departmental Agencies and Accounts:  National Departmental Agencies - Estate Agency Affairs Board</v>
          </cell>
          <cell r="R4650" t="str">
            <v>1</v>
          </cell>
          <cell r="S4650" t="str">
            <v>14</v>
          </cell>
          <cell r="T4650" t="str">
            <v>456</v>
          </cell>
          <cell r="U4650" t="str">
            <v>0</v>
          </cell>
          <cell r="V4650" t="str">
            <v>NAT DPT AGEN - ESTATE AGENCY AFFAI BOARD</v>
          </cell>
        </row>
        <row r="4651">
          <cell r="Q4651" t="str">
            <v>Non-exchange Revenue:  Transfers and Subsidies - Operational:  Monetary Allocations - Departmental Agencies and Accounts:  National Departmental Agencies - Film and Publication Board</v>
          </cell>
          <cell r="R4651" t="str">
            <v>1</v>
          </cell>
          <cell r="S4651" t="str">
            <v>14</v>
          </cell>
          <cell r="T4651" t="str">
            <v>457</v>
          </cell>
          <cell r="U4651" t="str">
            <v>0</v>
          </cell>
          <cell r="V4651" t="str">
            <v>NAT DPT AGEN - FILM &amp; PUBLICAT BOARD</v>
          </cell>
        </row>
        <row r="4652">
          <cell r="Q4652" t="str">
            <v>Non-exchange Revenue:  Transfers and Subsidies - Operational:  Monetary Allocations - Departmental Agencies and Accounts:  National Departmental Agencies - Financial Intelligence Centre</v>
          </cell>
          <cell r="R4652" t="str">
            <v>1</v>
          </cell>
          <cell r="S4652" t="str">
            <v>14</v>
          </cell>
          <cell r="T4652" t="str">
            <v>458</v>
          </cell>
          <cell r="U4652" t="str">
            <v>0</v>
          </cell>
          <cell r="V4652" t="str">
            <v>NAT DPT AGEN - FIN INTELLIGENCE CENTRE</v>
          </cell>
        </row>
        <row r="4653">
          <cell r="Q4653" t="str">
            <v>Non-exchange Revenue:  Transfers and Subsidies - Operational:  Monetary Allocations - Departmental Agencies and Accounts:  National Departmental Agencies - Financial Service Board</v>
          </cell>
          <cell r="R4653" t="str">
            <v>1</v>
          </cell>
          <cell r="S4653" t="str">
            <v>14</v>
          </cell>
          <cell r="T4653" t="str">
            <v>459</v>
          </cell>
          <cell r="U4653" t="str">
            <v>0</v>
          </cell>
          <cell r="V4653" t="str">
            <v>NAT DPT AGEN - FINANCIAL SERVICE BOARD</v>
          </cell>
        </row>
        <row r="4654">
          <cell r="Q4654" t="str">
            <v>Non-exchange Revenue:  Transfers and Subsidies - Operational:  Monetary Allocations - Departmental Agencies and Accounts:  National Departmental Agencies - Financial, Accounting, Management, Consulting and Other Financial Services SETA</v>
          </cell>
          <cell r="R4654" t="str">
            <v>1</v>
          </cell>
          <cell r="S4654" t="str">
            <v>14</v>
          </cell>
          <cell r="T4654" t="str">
            <v>460</v>
          </cell>
          <cell r="U4654" t="str">
            <v>0</v>
          </cell>
          <cell r="V4654" t="str">
            <v>NAT DPT AGEN - OTH FINANC SERVICES SETA</v>
          </cell>
        </row>
        <row r="4655">
          <cell r="Q4655" t="str">
            <v>Non-exchange Revenue:  Transfers and Subsidies - Operational:  Monetary Allocations - Departmental Agencies and Accounts:  National Departmental Agencies - The Financial and Fiscal Commission</v>
          </cell>
          <cell r="R4655" t="str">
            <v>1</v>
          </cell>
          <cell r="S4655" t="str">
            <v>14</v>
          </cell>
          <cell r="T4655" t="str">
            <v>461</v>
          </cell>
          <cell r="U4655" t="str">
            <v>0</v>
          </cell>
          <cell r="V4655" t="str">
            <v>NAT DPT AGEN - THE FIN &amp; FISCAL COMMISSI</v>
          </cell>
        </row>
        <row r="4656">
          <cell r="Q4656" t="str">
            <v>Non-exchange Revenue:  Transfers and Subsidies - Operational:  Monetary Allocations - Departmental Agencies and Accounts:  National Departmental Agencies - Fines and Penalties Departmental Agencies</v>
          </cell>
          <cell r="R4656" t="str">
            <v>1</v>
          </cell>
          <cell r="S4656" t="str">
            <v>14</v>
          </cell>
          <cell r="T4656" t="str">
            <v>462</v>
          </cell>
          <cell r="U4656" t="str">
            <v>0</v>
          </cell>
          <cell r="V4656" t="str">
            <v>NAT DPT AGEN - FINES &amp; PENALTIES</v>
          </cell>
        </row>
        <row r="4657">
          <cell r="Q4657" t="str">
            <v>Non-exchange Revenue:  Transfers and Subsidies - Operational:  Monetary Allocations - Departmental Agencies and Accounts:  National Departmental Agencies - Food and Beverage Manufacturing Industry SETA</v>
          </cell>
          <cell r="R4657" t="str">
            <v>1</v>
          </cell>
          <cell r="S4657" t="str">
            <v>14</v>
          </cell>
          <cell r="T4657" t="str">
            <v>463</v>
          </cell>
          <cell r="U4657" t="str">
            <v>0</v>
          </cell>
          <cell r="V4657" t="str">
            <v>NAT DPT AGEN - FOOD &amp; BEV MANUF IND SETA</v>
          </cell>
        </row>
        <row r="4658">
          <cell r="Q4658" t="str">
            <v>Non-exchange Revenue:  Transfers and Subsidies - Operational:  Monetary Allocations - Departmental Agencies and Accounts:  National Departmental Agencies - Forest Industries SETA</v>
          </cell>
          <cell r="R4658" t="str">
            <v>1</v>
          </cell>
          <cell r="S4658" t="str">
            <v>14</v>
          </cell>
          <cell r="T4658" t="str">
            <v>464</v>
          </cell>
          <cell r="U4658" t="str">
            <v>0</v>
          </cell>
          <cell r="V4658" t="str">
            <v>NAT DPT AGEN - FOREST INDUSTRIES SETA</v>
          </cell>
        </row>
        <row r="4659">
          <cell r="Q4659" t="str">
            <v>Non-exchange Revenue:  Transfers and Subsidies - Operational:  Monetary Allocations - Departmental Agencies and Accounts:  National Departmental Agencies - Freedom Park Trust</v>
          </cell>
          <cell r="R4659" t="str">
            <v>1</v>
          </cell>
          <cell r="S4659" t="str">
            <v>14</v>
          </cell>
          <cell r="T4659" t="str">
            <v>465</v>
          </cell>
          <cell r="U4659" t="str">
            <v>0</v>
          </cell>
          <cell r="V4659" t="str">
            <v>NAT DPT AGEN - FREEDOM PARK TRUST</v>
          </cell>
        </row>
        <row r="4660">
          <cell r="Q4660" t="str">
            <v>Non-exchange Revenue:  Transfers and Subsidies - Operational:  Monetary Allocations - Departmental Agencies and Accounts:  National Departmental Agencies - Gadi Agricultural College</v>
          </cell>
          <cell r="R4660" t="str">
            <v>1</v>
          </cell>
          <cell r="S4660" t="str">
            <v>14</v>
          </cell>
          <cell r="T4660" t="str">
            <v>466</v>
          </cell>
          <cell r="U4660" t="str">
            <v>0</v>
          </cell>
          <cell r="V4660" t="str">
            <v>NAT DPT AGEN - GADI AGRICUL COLLEGE</v>
          </cell>
        </row>
        <row r="4661">
          <cell r="Q4661" t="str">
            <v>Non-exchange Revenue:  Transfers and Subsidies - Operational:  Monetary Allocations - Departmental Agencies and Accounts:  National Departmental Agencies - Gauteng Orchestra</v>
          </cell>
          <cell r="R4661" t="str">
            <v>1</v>
          </cell>
          <cell r="S4661" t="str">
            <v>14</v>
          </cell>
          <cell r="T4661" t="str">
            <v>467</v>
          </cell>
          <cell r="U4661" t="str">
            <v>0</v>
          </cell>
          <cell r="V4661" t="str">
            <v>NAT DPT AGEN - GAUTENG ORCHESTRA</v>
          </cell>
        </row>
        <row r="4662">
          <cell r="Q4662" t="str">
            <v>Non-exchange Revenue:  Transfers and Subsidies - Operational:  Monetary Allocations - Departmental Agencies and Accounts:  National Departmental Agencies - Godisa Trust</v>
          </cell>
          <cell r="R4662" t="str">
            <v>1</v>
          </cell>
          <cell r="S4662" t="str">
            <v>14</v>
          </cell>
          <cell r="T4662" t="str">
            <v>468</v>
          </cell>
          <cell r="U4662" t="str">
            <v>0</v>
          </cell>
          <cell r="V4662" t="str">
            <v>NAT DPT AGEN - GODISA TRUST</v>
          </cell>
        </row>
        <row r="4663">
          <cell r="Q4663" t="str">
            <v>Non-exchange Revenue:  Transfers and Subsidies - Operational:  Monetary Allocations - Departmental Agencies and Accounts:  National Departmental Agencies - Government Printing Works</v>
          </cell>
          <cell r="R4663" t="str">
            <v>1</v>
          </cell>
          <cell r="S4663" t="str">
            <v>14</v>
          </cell>
          <cell r="T4663" t="str">
            <v>469</v>
          </cell>
          <cell r="U4663" t="str">
            <v>0</v>
          </cell>
          <cell r="V4663" t="str">
            <v>NAT DPT AGEN - GOVER PRINTING WORKS</v>
          </cell>
        </row>
        <row r="4664">
          <cell r="Q4664" t="str">
            <v>Non-exchange Revenue:  Transfers and Subsidies - Operational:  Monetary Allocations - Departmental Agencies and Accounts:  National Departmental Agencies - Health and Welfare SETA</v>
          </cell>
          <cell r="R4664" t="str">
            <v>1</v>
          </cell>
          <cell r="S4664" t="str">
            <v>14</v>
          </cell>
          <cell r="T4664" t="str">
            <v>470</v>
          </cell>
          <cell r="U4664" t="str">
            <v>0</v>
          </cell>
          <cell r="V4664" t="str">
            <v>NAT DPT AGEN - HEALTH &amp; WELFARE SETA</v>
          </cell>
        </row>
        <row r="4665">
          <cell r="Q4665" t="str">
            <v>Non-exchange Revenue:  Transfers and Subsidies - Operational:  Monetary Allocations - Departmental Agencies and Accounts:  National Departmental Agencies - Housing Development Agency</v>
          </cell>
          <cell r="R4665" t="str">
            <v>1</v>
          </cell>
          <cell r="S4665" t="str">
            <v>14</v>
          </cell>
          <cell r="T4665" t="str">
            <v>471</v>
          </cell>
          <cell r="U4665" t="str">
            <v>0</v>
          </cell>
          <cell r="V4665" t="str">
            <v>NAT DPT AGEN - HOUSING DEVELOP AGENCY</v>
          </cell>
        </row>
        <row r="4666">
          <cell r="Q4666" t="str">
            <v>Non-exchange Revenue:  Transfers and Subsidies - Operational:  Monetary Allocations - Departmental Agencies and Accounts:  National Departmental Agencies - South Africa Human Rights Commission</v>
          </cell>
          <cell r="R4666" t="str">
            <v>1</v>
          </cell>
          <cell r="S4666" t="str">
            <v>14</v>
          </cell>
          <cell r="T4666" t="str">
            <v>472</v>
          </cell>
          <cell r="U4666" t="str">
            <v>0</v>
          </cell>
          <cell r="V4666" t="str">
            <v>NAT DPT AGEN - SA HUMAN RIGHTS COMMISSIO</v>
          </cell>
        </row>
        <row r="4667">
          <cell r="Q4667" t="str">
            <v>Non-exchange Revenue:  Transfers and Subsidies - Operational:  Monetary Allocations - Departmental Agencies and Accounts:  National Departmental Agencies - Human Sciences Research Council (HSRC)</v>
          </cell>
          <cell r="R4667" t="str">
            <v>1</v>
          </cell>
          <cell r="S4667" t="str">
            <v>14</v>
          </cell>
          <cell r="T4667" t="str">
            <v>473</v>
          </cell>
          <cell r="U4667" t="str">
            <v>0</v>
          </cell>
          <cell r="V4667" t="str">
            <v>NAT DPT AGEN - HUMAN SCIENC RES COUNCIL</v>
          </cell>
        </row>
        <row r="4668">
          <cell r="Q4668" t="str">
            <v>Non-exchange Revenue:  Transfers and Subsidies - Operational:  Monetary Allocations - Departmental Agencies and Accounts:  National Departmental Agencies - Immigrants Selection Board</v>
          </cell>
          <cell r="R4668" t="str">
            <v>1</v>
          </cell>
          <cell r="S4668" t="str">
            <v>14</v>
          </cell>
          <cell r="T4668" t="str">
            <v>474</v>
          </cell>
          <cell r="U4668" t="str">
            <v>0</v>
          </cell>
          <cell r="V4668" t="str">
            <v>NAT DPT AGEN - IMMIGRANT SELECTION BOARD</v>
          </cell>
        </row>
        <row r="4669">
          <cell r="Q4669" t="str">
            <v>Non-exchange Revenue:  Transfers and Subsidies - Operational:  Monetary Allocations - Departmental Agencies and Accounts:  National Departmental Agencies - Independent Communication Authority South Africa</v>
          </cell>
          <cell r="R4669" t="str">
            <v>1</v>
          </cell>
          <cell r="S4669" t="str">
            <v>14</v>
          </cell>
          <cell r="T4669" t="str">
            <v>475</v>
          </cell>
          <cell r="U4669" t="str">
            <v>0</v>
          </cell>
          <cell r="V4669" t="str">
            <v>NAT DPT AGEN - COMMUNICAT AUTHORITY SA</v>
          </cell>
        </row>
        <row r="4670">
          <cell r="Q4670" t="str">
            <v>Non-exchange Revenue:  Transfers and Subsidies - Operational:  Monetary Allocations - Departmental Agencies and Accounts:  National Departmental Agencies - Independent Electoral Commission</v>
          </cell>
          <cell r="R4670" t="str">
            <v>1</v>
          </cell>
          <cell r="S4670" t="str">
            <v>14</v>
          </cell>
          <cell r="T4670" t="str">
            <v>476</v>
          </cell>
          <cell r="U4670" t="str">
            <v>0</v>
          </cell>
          <cell r="V4670" t="str">
            <v>NAT DPT AGEN - INDEPENDENT ELECT COMM</v>
          </cell>
        </row>
        <row r="4671">
          <cell r="Q4671" t="str">
            <v>Non-exchange Revenue:  Transfers and Subsidies - Operational:  Monetary Allocations - Departmental Agencies and Accounts:  National Departmental Agencies - Independent Port Regulator</v>
          </cell>
          <cell r="R4671" t="str">
            <v>1</v>
          </cell>
          <cell r="S4671" t="str">
            <v>14</v>
          </cell>
          <cell r="T4671" t="str">
            <v>477</v>
          </cell>
          <cell r="U4671" t="str">
            <v>0</v>
          </cell>
          <cell r="V4671" t="str">
            <v>NAT DPT AGEN - INDEPENDENT PORT REGULAT</v>
          </cell>
        </row>
        <row r="4672">
          <cell r="Q4672" t="str">
            <v>Non-exchange Revenue:  Transfers and Subsidies - Operational:  Monetary Allocations - Departmental Agencies and Accounts:  National Departmental Agencies - Independent Regulatory Board for Auditors</v>
          </cell>
          <cell r="R4672" t="str">
            <v>1</v>
          </cell>
          <cell r="S4672" t="str">
            <v>14</v>
          </cell>
          <cell r="T4672" t="str">
            <v>478</v>
          </cell>
          <cell r="U4672" t="str">
            <v>0</v>
          </cell>
          <cell r="V4672" t="str">
            <v>NAT DPT AGEN - INDP REGULA BOARD AUDITOR</v>
          </cell>
        </row>
        <row r="4673">
          <cell r="Q4673" t="str">
            <v>Non-exchange Revenue:  Transfers and Subsidies - Operational:  Monetary Allocations - Departmental Agencies and Accounts:  National Departmental Agencies - Information System, Electronic and Telecom Technical SETA</v>
          </cell>
          <cell r="R4673" t="str">
            <v>1</v>
          </cell>
          <cell r="S4673" t="str">
            <v>14</v>
          </cell>
          <cell r="T4673" t="str">
            <v>479</v>
          </cell>
          <cell r="U4673" t="str">
            <v>0</v>
          </cell>
          <cell r="V4673" t="str">
            <v>NAT DPT AGEN - IT/ELECTRO/TELCO TEC SETA</v>
          </cell>
        </row>
        <row r="4674">
          <cell r="Q4674" t="str">
            <v>Non-exchange Revenue:  Transfers and Subsidies - Operational:  Monetary Allocations - Departmental Agencies and Accounts:  National Departmental Agencies - Ingonyama Trust Board</v>
          </cell>
          <cell r="R4674" t="str">
            <v>1</v>
          </cell>
          <cell r="S4674" t="str">
            <v>14</v>
          </cell>
          <cell r="T4674" t="str">
            <v>480</v>
          </cell>
          <cell r="U4674" t="str">
            <v>0</v>
          </cell>
          <cell r="V4674" t="str">
            <v>NAT DPT AGEN - INGONYAMA TRUST BOARD</v>
          </cell>
        </row>
        <row r="4675">
          <cell r="Q4675" t="str">
            <v>Non-exchange Revenue:  Transfers and Subsidies - Operational:  Monetary Allocations - Departmental Agencies and Accounts:  National Departmental Agencies - Institute Public Finance and Accounting</v>
          </cell>
          <cell r="R4675" t="str">
            <v>1</v>
          </cell>
          <cell r="S4675" t="str">
            <v>14</v>
          </cell>
          <cell r="T4675" t="str">
            <v>481</v>
          </cell>
          <cell r="U4675" t="str">
            <v>0</v>
          </cell>
          <cell r="V4675" t="str">
            <v>NAT DPT AGEN -  INSTITUTE PUB FIN &amp; ACC</v>
          </cell>
        </row>
        <row r="4676">
          <cell r="Q4676" t="str">
            <v>Non-exchange Revenue:  Transfers and Subsidies - Operational:  Monetary Allocations - Departmental Agencies and Accounts:  National Departmental Agencies - Insurance Sector SETA</v>
          </cell>
          <cell r="R4676" t="str">
            <v>1</v>
          </cell>
          <cell r="S4676" t="str">
            <v>14</v>
          </cell>
          <cell r="T4676" t="str">
            <v>482</v>
          </cell>
          <cell r="U4676" t="str">
            <v>0</v>
          </cell>
          <cell r="V4676" t="str">
            <v>NAT DPT AGEN - INSURANCE SECTOR SETA</v>
          </cell>
        </row>
        <row r="4677">
          <cell r="Q4677" t="str">
            <v>Non-exchange Revenue:  Transfers and Subsidies - Operational:  Monetary Allocations - Departmental Agencies and Accounts:  National Departmental Agencies - International Marketing Council</v>
          </cell>
          <cell r="R4677" t="str">
            <v>1</v>
          </cell>
          <cell r="S4677" t="str">
            <v>14</v>
          </cell>
          <cell r="T4677" t="str">
            <v>483</v>
          </cell>
          <cell r="U4677" t="str">
            <v>0</v>
          </cell>
          <cell r="V4677" t="str">
            <v>NAT DPT AGEN - INTER MARKETING COUNCIL</v>
          </cell>
        </row>
        <row r="4678">
          <cell r="Q4678" t="str">
            <v>Non-exchange Revenue:  Transfers and Subsidies - Operational:  Monetary Allocations - Departmental Agencies and Accounts:  National Departmental Agencies - International Trade and Admin Commission</v>
          </cell>
          <cell r="R4678" t="str">
            <v>1</v>
          </cell>
          <cell r="S4678" t="str">
            <v>14</v>
          </cell>
          <cell r="T4678" t="str">
            <v>484</v>
          </cell>
          <cell r="U4678" t="str">
            <v>0</v>
          </cell>
          <cell r="V4678" t="str">
            <v>NAT DPT AGEN - INTER TRADE &amp; ADMIN COMM</v>
          </cell>
        </row>
        <row r="4679">
          <cell r="Q4679" t="str">
            <v>Non-exchange Revenue:  Transfers and Subsidies - Operational:  Monetary Allocations - Departmental Agencies and Accounts:  National Departmental Agencies - Inkomati Catchment Management Agency</v>
          </cell>
          <cell r="R4679" t="str">
            <v>1</v>
          </cell>
          <cell r="S4679" t="str">
            <v>14</v>
          </cell>
          <cell r="T4679" t="str">
            <v>485</v>
          </cell>
          <cell r="U4679" t="str">
            <v>0</v>
          </cell>
          <cell r="V4679" t="str">
            <v>NAT DPT AGEN - INKOMATI CATCHMENT MAN AG</v>
          </cell>
        </row>
        <row r="4680">
          <cell r="Q4680" t="str">
            <v>Non-exchange Revenue:  Transfers and Subsidies - Operational:  Monetary Allocations - Departmental Agencies and Accounts:  National Departmental Agencies - Isigodlo Trust</v>
          </cell>
          <cell r="R4680" t="str">
            <v>1</v>
          </cell>
          <cell r="S4680" t="str">
            <v>14</v>
          </cell>
          <cell r="T4680" t="str">
            <v>486</v>
          </cell>
          <cell r="U4680" t="str">
            <v>0</v>
          </cell>
          <cell r="V4680" t="str">
            <v>NAT DPT AGEN - ISIGODLO TRUST</v>
          </cell>
        </row>
        <row r="4681">
          <cell r="Q4681" t="str">
            <v>Non-exchange Revenue:  Transfers and Subsidies - Operational:  Monetary Allocations - Departmental Agencies and Accounts:  National Departmental Agencies - Isimangaliso Wetland Park</v>
          </cell>
          <cell r="R4681" t="str">
            <v>1</v>
          </cell>
          <cell r="S4681" t="str">
            <v>14</v>
          </cell>
          <cell r="T4681" t="str">
            <v>487</v>
          </cell>
          <cell r="U4681" t="str">
            <v>0</v>
          </cell>
          <cell r="V4681" t="str">
            <v>NAT DPT AGEN - ISIMANGALISO WETLAND PARK</v>
          </cell>
        </row>
        <row r="4682">
          <cell r="Q4682" t="str">
            <v>Non-exchange Revenue:  Transfers and Subsidies - Operational:  Monetary Allocations - Departmental Agencies and Accounts:  National Departmental Agencies - Iziko Museums of Cape Town</v>
          </cell>
          <cell r="R4682" t="str">
            <v>1</v>
          </cell>
          <cell r="S4682" t="str">
            <v>14</v>
          </cell>
          <cell r="T4682" t="str">
            <v>488</v>
          </cell>
          <cell r="U4682" t="str">
            <v>0</v>
          </cell>
          <cell r="V4682" t="str">
            <v>NAT DPT AGEN - IZIKO MUSEUMS CAPE TOWN</v>
          </cell>
        </row>
        <row r="4683">
          <cell r="Q4683" t="str">
            <v>Non-exchange Revenue:  Transfers and Subsidies - Operational:  Monetary Allocations - Departmental Agencies and Accounts:  National Departmental Agencies - Khulisa</v>
          </cell>
          <cell r="R4683" t="str">
            <v>1</v>
          </cell>
          <cell r="S4683" t="str">
            <v>14</v>
          </cell>
          <cell r="T4683" t="str">
            <v>489</v>
          </cell>
          <cell r="U4683" t="str">
            <v>0</v>
          </cell>
          <cell r="V4683" t="str">
            <v>NAT DPT AGEN - KHULISA</v>
          </cell>
        </row>
        <row r="4684">
          <cell r="Q4684" t="str">
            <v>Non-exchange Revenue:  Transfers and Subsidies - Operational:  Monetary Allocations - Departmental Agencies and Accounts:  National Departmental Agencies - Legal Aid Board</v>
          </cell>
          <cell r="R4684" t="str">
            <v>1</v>
          </cell>
          <cell r="S4684" t="str">
            <v>14</v>
          </cell>
          <cell r="T4684" t="str">
            <v>490</v>
          </cell>
          <cell r="U4684" t="str">
            <v>0</v>
          </cell>
          <cell r="V4684" t="str">
            <v>NAT DPT AGEN - LEGAL AID BOARD</v>
          </cell>
        </row>
        <row r="4685">
          <cell r="Q4685" t="str">
            <v>Non-exchange Revenue:  Transfers and Subsidies - Operational:  Monetary Allocations - Departmental Agencies and Accounts:  National Departmental Agencies - Local Government, Water and Related Service SETA</v>
          </cell>
          <cell r="R4685" t="str">
            <v>1</v>
          </cell>
          <cell r="S4685" t="str">
            <v>14</v>
          </cell>
          <cell r="T4685" t="str">
            <v>491</v>
          </cell>
          <cell r="U4685" t="str">
            <v>0</v>
          </cell>
          <cell r="V4685" t="str">
            <v>NAT DPT AGEN - LG WATER &amp; RELAT SER SETA</v>
          </cell>
        </row>
        <row r="4686">
          <cell r="Q4686" t="str">
            <v>Non-exchange Revenue:  Transfers and Subsidies - Operational:  Monetary Allocations - Departmental Agencies and Accounts:  National Departmental Agencies - Luthuli Museum</v>
          </cell>
          <cell r="R4686" t="str">
            <v>1</v>
          </cell>
          <cell r="S4686" t="str">
            <v>14</v>
          </cell>
          <cell r="T4686" t="str">
            <v>492</v>
          </cell>
          <cell r="U4686" t="str">
            <v>0</v>
          </cell>
          <cell r="V4686" t="str">
            <v>NAT DPT AGEN - LUTHULI MUSEUM</v>
          </cell>
        </row>
        <row r="4687">
          <cell r="Q4687" t="str">
            <v>Non-exchange Revenue:  Transfers and Subsidies - Operational:  Monetary Allocations - Departmental Agencies and Accounts:  National Departmental Agencies - Manufacturing Advisory Council</v>
          </cell>
          <cell r="R4687" t="str">
            <v>1</v>
          </cell>
          <cell r="S4687" t="str">
            <v>14</v>
          </cell>
          <cell r="T4687" t="str">
            <v>493</v>
          </cell>
          <cell r="U4687" t="str">
            <v>0</v>
          </cell>
          <cell r="V4687" t="str">
            <v>NAT DPT AGEN - MANUFACTURING ADV COUNCIL</v>
          </cell>
        </row>
        <row r="4688">
          <cell r="Q4688" t="str">
            <v>Non-exchange Revenue:  Transfers and Subsidies - Operational:  Monetary Allocations - Departmental Agencies and Accounts:  National Departmental Agencies - Manufacturing Development Board</v>
          </cell>
          <cell r="R4688" t="str">
            <v>1</v>
          </cell>
          <cell r="S4688" t="str">
            <v>14</v>
          </cell>
          <cell r="T4688" t="str">
            <v>494</v>
          </cell>
          <cell r="U4688" t="str">
            <v>0</v>
          </cell>
          <cell r="V4688" t="str">
            <v>NAT DPT AGEN - MANUFACTUR DEVELOP BOARD</v>
          </cell>
        </row>
        <row r="4689">
          <cell r="Q4689" t="str">
            <v>Non-exchange Revenue:  Transfers and Subsidies - Operational:  Monetary Allocations - Departmental Agencies and Accounts:  National Departmental Agencies - Manufacturing, Engineering, and Related Services SETA</v>
          </cell>
          <cell r="R4689" t="str">
            <v>1</v>
          </cell>
          <cell r="S4689" t="str">
            <v>14</v>
          </cell>
          <cell r="T4689" t="str">
            <v>495</v>
          </cell>
          <cell r="U4689" t="str">
            <v>0</v>
          </cell>
          <cell r="V4689" t="str">
            <v>NAT DPT AGEN - MAN ENG &amp; RELAT SERV SETA</v>
          </cell>
        </row>
        <row r="4690">
          <cell r="Q4690" t="str">
            <v>Non-exchange Revenue:  Transfers and Subsidies - Operational:  Monetary Allocations - Departmental Agencies and Accounts:  National Departmental Agencies - Marine Living Resources Fund</v>
          </cell>
          <cell r="R4690" t="str">
            <v>1</v>
          </cell>
          <cell r="S4690" t="str">
            <v>14</v>
          </cell>
          <cell r="T4690" t="str">
            <v>496</v>
          </cell>
          <cell r="U4690" t="str">
            <v>0</v>
          </cell>
          <cell r="V4690" t="str">
            <v>NAT DPT AGEN - MARINE LIVING RESOUR FUND</v>
          </cell>
        </row>
        <row r="4691">
          <cell r="Q4691" t="str">
            <v>Non-exchange Revenue:  Transfers and Subsidies - Operational:  Monetary Allocations - Departmental Agencies and Accounts:  National Departmental Agencies - Marine Rescue Co-ordination Centre</v>
          </cell>
          <cell r="R4691" t="str">
            <v>1</v>
          </cell>
          <cell r="S4691" t="str">
            <v>14</v>
          </cell>
          <cell r="T4691" t="str">
            <v>497</v>
          </cell>
          <cell r="U4691" t="str">
            <v>0</v>
          </cell>
          <cell r="V4691" t="str">
            <v>NAT DPT AGEN - MARINE RES CO-ORDIN CTRE</v>
          </cell>
        </row>
        <row r="4692">
          <cell r="Q4692" t="str">
            <v>Non-exchange Revenue:  Transfers and Subsidies - Operational:  Monetary Allocations - Departmental Agencies and Accounts:  National Departmental Agencies - Market Theatre Foundation</v>
          </cell>
          <cell r="R4692" t="str">
            <v>1</v>
          </cell>
          <cell r="S4692" t="str">
            <v>14</v>
          </cell>
          <cell r="T4692" t="str">
            <v>498</v>
          </cell>
          <cell r="U4692" t="str">
            <v>0</v>
          </cell>
          <cell r="V4692" t="str">
            <v>NAT DPT AGEN - MARKET THEATRE FOUNDATION</v>
          </cell>
        </row>
        <row r="4693">
          <cell r="Q4693" t="str">
            <v>Non-exchange Revenue:  Transfers and Subsidies - Operational:  Monetary Allocations - Departmental Agencies and Accounts:  National Departmental Agencies - Marketing and Dissemination Trading Account</v>
          </cell>
          <cell r="R4693" t="str">
            <v>1</v>
          </cell>
          <cell r="S4693" t="str">
            <v>14</v>
          </cell>
          <cell r="T4693" t="str">
            <v>499</v>
          </cell>
          <cell r="U4693" t="str">
            <v>0</v>
          </cell>
          <cell r="V4693" t="str">
            <v>NAT DPT AGEN - MARKET &amp; DISSEMI TRAD ACC</v>
          </cell>
        </row>
        <row r="4694">
          <cell r="Q4694" t="str">
            <v>Non-exchange Revenue:  Transfers and Subsidies - Operational:  Monetary Allocations - Departmental Agencies and Accounts:  National Departmental Agencies - Media Development and Diversity Agency</v>
          </cell>
          <cell r="R4694" t="str">
            <v>1</v>
          </cell>
          <cell r="S4694" t="str">
            <v>14</v>
          </cell>
          <cell r="T4694" t="str">
            <v>500</v>
          </cell>
          <cell r="U4694" t="str">
            <v>0</v>
          </cell>
          <cell r="V4694" t="str">
            <v>NAT DPT AGEN - MEDIA DEV &amp; DIVERSITY AGE</v>
          </cell>
        </row>
        <row r="4695">
          <cell r="Q4695" t="str">
            <v>Non-exchange Revenue:  Transfers and Subsidies - Operational:  Monetary Allocations - Departmental Agencies and Accounts:  National Departmental Agencies - Media, Advertising, Publishing, Print and Packaging SETA</v>
          </cell>
          <cell r="R4695" t="str">
            <v>1</v>
          </cell>
          <cell r="S4695" t="str">
            <v>14</v>
          </cell>
          <cell r="T4695" t="str">
            <v>501</v>
          </cell>
          <cell r="U4695" t="str">
            <v>0</v>
          </cell>
          <cell r="V4695" t="str">
            <v>NAT DPT AGEN - MED/ADV/PUBL/PRT/PAC SETA</v>
          </cell>
        </row>
        <row r="4696">
          <cell r="Q4696" t="str">
            <v>Non-exchange Revenue:  Transfers and Subsidies - Operational:  Monetary Allocations - Departmental Agencies and Accounts:  National Departmental Agencies - Media Research Council of South Africa</v>
          </cell>
          <cell r="R4696" t="str">
            <v>1</v>
          </cell>
          <cell r="S4696" t="str">
            <v>14</v>
          </cell>
          <cell r="T4696" t="str">
            <v>502</v>
          </cell>
          <cell r="U4696" t="str">
            <v>0</v>
          </cell>
          <cell r="V4696" t="str">
            <v>NAT DPT AGEN - MEDIA RESEARCH COUN OF SA</v>
          </cell>
        </row>
        <row r="4697">
          <cell r="Q4697" t="str">
            <v>Non-exchange Revenue:  Transfers and Subsidies - Operational:  Monetary Allocations - Departmental Agencies and Accounts:  National Departmental Agencies - Medico Legal</v>
          </cell>
          <cell r="R4697" t="str">
            <v>1</v>
          </cell>
          <cell r="S4697" t="str">
            <v>14</v>
          </cell>
          <cell r="T4697" t="str">
            <v>503</v>
          </cell>
          <cell r="U4697" t="str">
            <v>0</v>
          </cell>
          <cell r="V4697" t="str">
            <v>NAT DPT AGEN - MEDICO LEGAL</v>
          </cell>
        </row>
        <row r="4698">
          <cell r="Q4698" t="str">
            <v>Non-exchange Revenue:  Transfers and Subsidies - Operational:  Monetary Allocations - Departmental Agencies and Accounts:  National Departmental Agencies - Micro Finance Regulatory Council</v>
          </cell>
          <cell r="R4698" t="str">
            <v>1</v>
          </cell>
          <cell r="S4698" t="str">
            <v>14</v>
          </cell>
          <cell r="T4698" t="str">
            <v>504</v>
          </cell>
          <cell r="U4698" t="str">
            <v>0</v>
          </cell>
          <cell r="V4698" t="str">
            <v>NAT DPT AGEN - MICRO FIN REGULAT COUN</v>
          </cell>
        </row>
        <row r="4699">
          <cell r="Q4699" t="str">
            <v>Non-exchange Revenue:  Transfers and Subsidies - Operational:  Monetary Allocations - Departmental Agencies and Accounts:  National Departmental Agencies - Mine Health and Safety Council</v>
          </cell>
          <cell r="R4699" t="str">
            <v>1</v>
          </cell>
          <cell r="S4699" t="str">
            <v>14</v>
          </cell>
          <cell r="T4699" t="str">
            <v>505</v>
          </cell>
          <cell r="U4699" t="str">
            <v>0</v>
          </cell>
          <cell r="V4699" t="str">
            <v>NAT DPT AGEN - MINE HEALTH &amp; SAFETY COUN</v>
          </cell>
        </row>
        <row r="4700">
          <cell r="Q4700" t="str">
            <v>Non-exchange Revenue:  Transfers and Subsidies - Operational:  Monetary Allocations - Departmental Agencies and Accounts:  National Departmental Agencies - Mines and Works Compensation Fund</v>
          </cell>
          <cell r="R4700" t="str">
            <v>1</v>
          </cell>
          <cell r="S4700" t="str">
            <v>14</v>
          </cell>
          <cell r="T4700" t="str">
            <v>506</v>
          </cell>
          <cell r="U4700" t="str">
            <v>0</v>
          </cell>
          <cell r="V4700" t="str">
            <v>NAT DPT AGEN - MINES &amp; WORKS COMPEN FUND</v>
          </cell>
        </row>
        <row r="4701">
          <cell r="Q4701" t="str">
            <v>Non-exchange Revenue:  Transfers and Subsidies - Operational:  Monetary Allocations - Departmental Agencies and Accounts:  National Departmental Agencies - Mining Qualifications Authority</v>
          </cell>
          <cell r="R4701" t="str">
            <v>1</v>
          </cell>
          <cell r="S4701" t="str">
            <v>14</v>
          </cell>
          <cell r="T4701" t="str">
            <v>507</v>
          </cell>
          <cell r="U4701" t="str">
            <v>0</v>
          </cell>
          <cell r="V4701" t="str">
            <v>NAT DPT AGEN - MINING QUALIFICATION AUTH</v>
          </cell>
        </row>
        <row r="4702">
          <cell r="Q4702" t="str">
            <v>Non-exchange Revenue:  Transfers and Subsidies - Operational:  Monetary Allocations - Departmental Agencies and Accounts:  National Departmental Agencies - Municipal Demarcation Board</v>
          </cell>
          <cell r="R4702" t="str">
            <v>1</v>
          </cell>
          <cell r="S4702" t="str">
            <v>14</v>
          </cell>
          <cell r="T4702" t="str">
            <v>508</v>
          </cell>
          <cell r="U4702" t="str">
            <v>0</v>
          </cell>
          <cell r="V4702" t="str">
            <v>NAT DPT AGEN - MUNICIPAL DEMARCAT BOARD</v>
          </cell>
        </row>
        <row r="4703">
          <cell r="Q4703" t="str">
            <v>Non-exchange Revenue:  Transfers and Subsidies - Operational:  Monetary Allocations - Departmental Agencies and Accounts:  National Departmental Agencies - Municipal Infrastructure Investment Unit</v>
          </cell>
          <cell r="R4703" t="str">
            <v>1</v>
          </cell>
          <cell r="S4703" t="str">
            <v>14</v>
          </cell>
          <cell r="T4703" t="str">
            <v>509</v>
          </cell>
          <cell r="U4703" t="str">
            <v>0</v>
          </cell>
          <cell r="V4703" t="str">
            <v>NAT DPT AGEN - MUNIC INFRA INVEST UNIT</v>
          </cell>
        </row>
        <row r="4704">
          <cell r="Q4704" t="str">
            <v>Non-exchange Revenue:  Transfers and Subsidies - Operational:  Monetary Allocations - Departmental Agencies and Accounts:  National Departmental Agencies - National Agricultural Marketing Council</v>
          </cell>
          <cell r="R4704" t="str">
            <v>1</v>
          </cell>
          <cell r="S4704" t="str">
            <v>14</v>
          </cell>
          <cell r="T4704" t="str">
            <v>510</v>
          </cell>
          <cell r="U4704" t="str">
            <v>0</v>
          </cell>
          <cell r="V4704" t="str">
            <v>NAT DPT AGEN - NAT AGRI MARKETING COUNC</v>
          </cell>
        </row>
        <row r="4705">
          <cell r="Q4705" t="str">
            <v>Non-exchange Revenue:  Transfers and Subsidies - Operational:  Monetary Allocations - Departmental Agencies and Accounts:  National Departmental Agencies - National Archives Commission</v>
          </cell>
          <cell r="R4705" t="str">
            <v>1</v>
          </cell>
          <cell r="S4705" t="str">
            <v>14</v>
          </cell>
          <cell r="T4705" t="str">
            <v>511</v>
          </cell>
          <cell r="U4705" t="str">
            <v>0</v>
          </cell>
          <cell r="V4705" t="str">
            <v>NAT DPT AGEN - NAT ARCHIVES COMMISSION</v>
          </cell>
        </row>
        <row r="4706">
          <cell r="Q4706" t="str">
            <v>Non-exchange Revenue:  Transfers and Subsidies - Operational:  Monetary Allocations - Departmental Agencies and Accounts:  National Departmental Agencies - National Arts Council South Africa</v>
          </cell>
          <cell r="R4706" t="str">
            <v>1</v>
          </cell>
          <cell r="S4706" t="str">
            <v>14</v>
          </cell>
          <cell r="T4706" t="str">
            <v>512</v>
          </cell>
          <cell r="U4706" t="str">
            <v>0</v>
          </cell>
          <cell r="V4706" t="str">
            <v>NAT DPT AGEN - NATIONAL ARTS COUNCIL SA</v>
          </cell>
        </row>
        <row r="4707">
          <cell r="Q4707" t="str">
            <v>Non-exchange Revenue:  Transfers and Subsidies - Operational:  Monetary Allocations - Departmental Agencies and Accounts:  National Departmental Agencies - National Botanical Institute</v>
          </cell>
          <cell r="R4707" t="str">
            <v>1</v>
          </cell>
          <cell r="S4707" t="str">
            <v>14</v>
          </cell>
          <cell r="T4707" t="str">
            <v>513</v>
          </cell>
          <cell r="U4707" t="str">
            <v>0</v>
          </cell>
          <cell r="V4707" t="str">
            <v>NAT DPT AGEN - NATIONAL BOTANICAL INSTIT</v>
          </cell>
        </row>
        <row r="4708">
          <cell r="Q4708" t="str">
            <v>Non-exchange Revenue:  Transfers and Subsidies - Operational:  Monetary Allocations - Departmental Agencies and Accounts:  National Departmental Agencies - National Cleaner Production Centre</v>
          </cell>
          <cell r="R4708" t="str">
            <v>1</v>
          </cell>
          <cell r="S4708" t="str">
            <v>14</v>
          </cell>
          <cell r="T4708" t="str">
            <v>514</v>
          </cell>
          <cell r="U4708" t="str">
            <v>0</v>
          </cell>
          <cell r="V4708" t="str">
            <v>NAT DPT AGEN - NAT CLEANER PRODUC CENTRE</v>
          </cell>
        </row>
        <row r="4709">
          <cell r="Q4709" t="str">
            <v>Non-exchange Revenue:  Transfers and Subsidies - Operational:  Monetary Allocations - Departmental Agencies and Accounts:  National Departmental Agencies - National Consumer Commission</v>
          </cell>
          <cell r="R4709" t="str">
            <v>1</v>
          </cell>
          <cell r="S4709" t="str">
            <v>14</v>
          </cell>
          <cell r="T4709" t="str">
            <v>515</v>
          </cell>
          <cell r="U4709" t="str">
            <v>0</v>
          </cell>
          <cell r="V4709" t="str">
            <v>NAT DPT AGEN - NAT CONSUMER COMMISSION</v>
          </cell>
        </row>
        <row r="4710">
          <cell r="Q4710" t="str">
            <v>Non-exchange Revenue:  Transfers and Subsidies - Operational:  Monetary Allocations - Departmental Agencies and Accounts:  National Departmental Agencies - National Consumer Tribunal</v>
          </cell>
          <cell r="R4710" t="str">
            <v>1</v>
          </cell>
          <cell r="S4710" t="str">
            <v>14</v>
          </cell>
          <cell r="T4710" t="str">
            <v>516</v>
          </cell>
          <cell r="U4710" t="str">
            <v>0</v>
          </cell>
          <cell r="V4710" t="str">
            <v>NAT DPT AGEN - NAT CONSUMER TRIBUNAL</v>
          </cell>
        </row>
        <row r="4711">
          <cell r="Q4711" t="str">
            <v>Non-exchange Revenue:  Transfers and Subsidies - Operational:  Monetary Allocations - Departmental Agencies and Accounts:  National Departmental Agencies - National Credit Regulator</v>
          </cell>
          <cell r="R4711" t="str">
            <v>1</v>
          </cell>
          <cell r="S4711" t="str">
            <v>14</v>
          </cell>
          <cell r="T4711" t="str">
            <v>517</v>
          </cell>
          <cell r="U4711" t="str">
            <v>0</v>
          </cell>
          <cell r="V4711" t="str">
            <v>NAT DPT AGEN - NAT CREDIT REGULATOR</v>
          </cell>
        </row>
        <row r="4712">
          <cell r="Q4712" t="str">
            <v>Non-exchange Revenue:  Transfers and Subsidies - Operational:  Monetary Allocations - Departmental Agencies and Accounts:  National Departmental Agencies - National Coordination of Management, Advisory Centre Programme</v>
          </cell>
          <cell r="R4712" t="str">
            <v>1</v>
          </cell>
          <cell r="S4712" t="str">
            <v>14</v>
          </cell>
          <cell r="T4712" t="str">
            <v>518</v>
          </cell>
          <cell r="U4712" t="str">
            <v>0</v>
          </cell>
          <cell r="V4712" t="str">
            <v>NAT DPT AGEN - NAT MAN ADV CTRE PROGRAME</v>
          </cell>
        </row>
        <row r="4713">
          <cell r="Q4713" t="str">
            <v>Non-exchange Revenue:  Transfers and Subsidies - Operational:  Monetary Allocations - Departmental Agencies and Accounts:  National Departmental Agencies - National Development Agency</v>
          </cell>
          <cell r="R4713" t="str">
            <v>1</v>
          </cell>
          <cell r="S4713" t="str">
            <v>14</v>
          </cell>
          <cell r="T4713" t="str">
            <v>519</v>
          </cell>
          <cell r="U4713" t="str">
            <v>0</v>
          </cell>
          <cell r="V4713" t="str">
            <v>NAT DPT AGEN - NAT DEVELOPMENT AGENCY</v>
          </cell>
        </row>
        <row r="4714">
          <cell r="Q4714" t="str">
            <v>Non-exchange Revenue:  Transfers and Subsidies - Operational:  Monetary Allocations - Departmental Agencies and Accounts:  National Departmental Agencies - National Economical, Development and Labour Council</v>
          </cell>
          <cell r="R4714" t="str">
            <v>1</v>
          </cell>
          <cell r="S4714" t="str">
            <v>14</v>
          </cell>
          <cell r="T4714" t="str">
            <v>520</v>
          </cell>
          <cell r="U4714" t="str">
            <v>0</v>
          </cell>
          <cell r="V4714" t="str">
            <v>NAT DPT AGEN - NAT ECON DEV &amp; LABR COUNC</v>
          </cell>
        </row>
        <row r="4715">
          <cell r="Q4715" t="str">
            <v>Non-exchange Revenue:  Transfers and Subsidies - Operational:  Monetary Allocations - Departmental Agencies and Accounts:  National Departmental Agencies - National Electronic Media Institute of South Africa</v>
          </cell>
          <cell r="R4715" t="str">
            <v>1</v>
          </cell>
          <cell r="S4715" t="str">
            <v>14</v>
          </cell>
          <cell r="T4715" t="str">
            <v>521</v>
          </cell>
          <cell r="U4715" t="str">
            <v>0</v>
          </cell>
          <cell r="V4715" t="str">
            <v>NAT DPT AGEN - NAT ELEC MED INSTIT OF SA</v>
          </cell>
        </row>
        <row r="4716">
          <cell r="Q4716" t="str">
            <v>Non-exchange Revenue:  Transfers and Subsidies - Operational:  Monetary Allocations - Departmental Agencies and Accounts:  National Departmental Agencies - National Empowerment Fund</v>
          </cell>
          <cell r="R4716" t="str">
            <v>1</v>
          </cell>
          <cell r="S4716" t="str">
            <v>14</v>
          </cell>
          <cell r="T4716" t="str">
            <v>522</v>
          </cell>
          <cell r="U4716" t="str">
            <v>0</v>
          </cell>
          <cell r="V4716" t="str">
            <v>NAT DPT AGEN - NAT EMPOWERMENT FUND</v>
          </cell>
        </row>
        <row r="4717">
          <cell r="Q4717" t="str">
            <v>Non-exchange Revenue:  Transfers and Subsidies - Operational:  Monetary Allocations - Departmental Agencies and Accounts:  National Departmental Agencies - National Energy Regulator South Africa</v>
          </cell>
          <cell r="R4717" t="str">
            <v>1</v>
          </cell>
          <cell r="S4717" t="str">
            <v>14</v>
          </cell>
          <cell r="T4717" t="str">
            <v>523</v>
          </cell>
          <cell r="U4717" t="str">
            <v>0</v>
          </cell>
          <cell r="V4717" t="str">
            <v>NAT DPT AGEN - NAT ENERGY REGULATOR SA</v>
          </cell>
        </row>
        <row r="4718">
          <cell r="Q4718" t="str">
            <v>Non-exchange Revenue:  Transfers and Subsidies - Operational:  Monetary Allocations - Departmental Agencies and Accounts:  National Departmental Agencies - National Energy Regulator South Africa</v>
          </cell>
          <cell r="R4718" t="str">
            <v>1</v>
          </cell>
          <cell r="S4718" t="str">
            <v>14</v>
          </cell>
          <cell r="T4718" t="str">
            <v>524</v>
          </cell>
          <cell r="U4718" t="str">
            <v>0</v>
          </cell>
          <cell r="V4718" t="str">
            <v>NAT DPT AGEN - NAT ENG LITERARY MUSEUM</v>
          </cell>
        </row>
        <row r="4719">
          <cell r="Q4719" t="str">
            <v>Non-exchange Revenue:  Transfers and Subsidies - Operational:  Monetary Allocations - Departmental Agencies and Accounts:  National Departmental Agencies - National Film and Video Foundation</v>
          </cell>
          <cell r="R4719" t="str">
            <v>1</v>
          </cell>
          <cell r="S4719" t="str">
            <v>14</v>
          </cell>
          <cell r="T4719" t="str">
            <v>525</v>
          </cell>
          <cell r="U4719" t="str">
            <v>0</v>
          </cell>
          <cell r="V4719" t="str">
            <v>NAT DPT AGEN - NAT FILM &amp; VIDEO FOUNDAT</v>
          </cell>
        </row>
        <row r="4720">
          <cell r="Q4720" t="str">
            <v>Non-exchange Revenue:  Transfers and Subsidies - Operational:  Monetary Allocations - Departmental Agencies and Accounts:  National Departmental Agencies - National Film Board</v>
          </cell>
          <cell r="R4720" t="str">
            <v>1</v>
          </cell>
          <cell r="S4720" t="str">
            <v>14</v>
          </cell>
          <cell r="T4720" t="str">
            <v>526</v>
          </cell>
          <cell r="U4720" t="str">
            <v>0</v>
          </cell>
          <cell r="V4720" t="str">
            <v>NAT DPT AGEN - NAT FILM BOARD</v>
          </cell>
        </row>
        <row r="4721">
          <cell r="Q4721" t="str">
            <v>Non-exchange Revenue:  Transfers and Subsidies - Operational:  Monetary Allocations - Departmental Agencies and Accounts:  National Departmental Agencies - National Gambling Board of South Africa</v>
          </cell>
          <cell r="R4721" t="str">
            <v>1</v>
          </cell>
          <cell r="S4721" t="str">
            <v>14</v>
          </cell>
          <cell r="T4721" t="str">
            <v>527</v>
          </cell>
          <cell r="U4721" t="str">
            <v>0</v>
          </cell>
          <cell r="V4721" t="str">
            <v>NAT DPT AGEN - NAT GAMBLING BOARD OF SA</v>
          </cell>
        </row>
        <row r="4722">
          <cell r="Q4722" t="str">
            <v>Non-exchange Revenue:  Transfers and Subsidies - Operational:  Monetary Allocations - Departmental Agencies and Accounts:  National Departmental Agencies - Health Laboratory Service</v>
          </cell>
          <cell r="R4722" t="str">
            <v>1</v>
          </cell>
          <cell r="S4722" t="str">
            <v>14</v>
          </cell>
          <cell r="T4722" t="str">
            <v>528</v>
          </cell>
          <cell r="U4722" t="str">
            <v>0</v>
          </cell>
          <cell r="V4722" t="str">
            <v>NAT DPT AGEN - NAT HEALTH LABORAT SERV</v>
          </cell>
        </row>
        <row r="4723">
          <cell r="Q4723" t="str">
            <v>Non-exchange Revenue:  Transfers and Subsidies - Operational:  Monetary Allocations - Departmental Agencies and Accounts:  National Departmental Agencies - National Heritage Council South Africa</v>
          </cell>
          <cell r="R4723" t="str">
            <v>1</v>
          </cell>
          <cell r="S4723" t="str">
            <v>14</v>
          </cell>
          <cell r="T4723" t="str">
            <v>529</v>
          </cell>
          <cell r="U4723" t="str">
            <v>0</v>
          </cell>
          <cell r="V4723" t="str">
            <v>NAT DPT AGEN - NAT HERITAGE COUNCIL SA</v>
          </cell>
        </row>
        <row r="4724">
          <cell r="Q4724" t="str">
            <v>Non-exchange Revenue:  Transfers and Subsidies - Operational:  Monetary Allocations - Departmental Agencies and Accounts:  National Departmental Agencies - National Home Building Registration Council (NHBRC)</v>
          </cell>
          <cell r="R4724" t="str">
            <v>1</v>
          </cell>
          <cell r="S4724" t="str">
            <v>14</v>
          </cell>
          <cell r="T4724" t="str">
            <v>530</v>
          </cell>
          <cell r="U4724" t="str">
            <v>0</v>
          </cell>
          <cell r="V4724" t="str">
            <v>NAT DPT AGEN - NAT HOME BUILD REGIS COUN</v>
          </cell>
        </row>
        <row r="4725">
          <cell r="Q4725" t="str">
            <v xml:space="preserve">Non-exchange Revenue:  Transfers and Subsidies - Operational:  Monetary Allocations - Departmental Agencies and Accounts:  National Departmental Agencies - National Housing Finance Corporation </v>
          </cell>
          <cell r="R4725" t="str">
            <v>1</v>
          </cell>
          <cell r="S4725" t="str">
            <v>14</v>
          </cell>
          <cell r="T4725" t="str">
            <v>531</v>
          </cell>
          <cell r="U4725" t="str">
            <v>0</v>
          </cell>
          <cell r="V4725" t="str">
            <v>NAT DPT AGEN - NAT HOUSING FINANCE CORP</v>
          </cell>
        </row>
        <row r="4726">
          <cell r="Q4726" t="str">
            <v>Non-exchange Revenue:  Transfers and Subsidies - Operational:  Monetary Allocations - Departmental Agencies and Accounts:  National Departmental Agencies - National Library South Africa</v>
          </cell>
          <cell r="R4726" t="str">
            <v>1</v>
          </cell>
          <cell r="S4726" t="str">
            <v>14</v>
          </cell>
          <cell r="T4726" t="str">
            <v>532</v>
          </cell>
          <cell r="U4726" t="str">
            <v>0</v>
          </cell>
          <cell r="V4726" t="str">
            <v>NAT DPT AGEN - NAT LIBRARY SOUTH AFRICA</v>
          </cell>
        </row>
        <row r="4727">
          <cell r="Q4727" t="str">
            <v>Non-exchange Revenue:  Transfers and Subsidies - Operational:  Monetary Allocations - Departmental Agencies and Accounts:  National Departmental Agencies - National Lotteries Board</v>
          </cell>
          <cell r="R4727" t="str">
            <v>1</v>
          </cell>
          <cell r="S4727" t="str">
            <v>14</v>
          </cell>
          <cell r="T4727" t="str">
            <v>533</v>
          </cell>
          <cell r="U4727" t="str">
            <v>0</v>
          </cell>
          <cell r="V4727" t="str">
            <v>NAT DPT AGEN - NAT LOTTERIES BOARD</v>
          </cell>
        </row>
        <row r="4728">
          <cell r="Q4728" t="str">
            <v>Non-exchange Revenue:  Transfers and Subsidies - Operational:  Monetary Allocations - Departmental Agencies and Accounts:  National Departmental Agencies - National Metrology Institute of South Africa</v>
          </cell>
          <cell r="R4728" t="str">
            <v>1</v>
          </cell>
          <cell r="S4728" t="str">
            <v>14</v>
          </cell>
          <cell r="T4728" t="str">
            <v>534</v>
          </cell>
          <cell r="U4728" t="str">
            <v>0</v>
          </cell>
          <cell r="V4728" t="str">
            <v>NAT DPT AGEN - NAT METROLOGY INST OF SA</v>
          </cell>
        </row>
        <row r="4729">
          <cell r="Q4729" t="str">
            <v>Non-exchange Revenue:  Transfers and Subsidies - Operational:  Monetary Allocations - Departmental Agencies and Accounts:  National Departmental Agencies - National Monuments Council</v>
          </cell>
          <cell r="R4729" t="str">
            <v>1</v>
          </cell>
          <cell r="S4729" t="str">
            <v>14</v>
          </cell>
          <cell r="T4729" t="str">
            <v>535</v>
          </cell>
          <cell r="U4729" t="str">
            <v>0</v>
          </cell>
          <cell r="V4729" t="str">
            <v>NAT DPT AGEN - NAT MONUMENTS COUNCIL</v>
          </cell>
        </row>
        <row r="4730">
          <cell r="Q4730" t="str">
            <v>Non-exchange Revenue:  Transfers and Subsidies - Operational:  Monetary Allocations - Departmental Agencies and Accounts:  National Departmental Agencies - National Museum Bloemfontein</v>
          </cell>
          <cell r="R4730" t="str">
            <v>1</v>
          </cell>
          <cell r="S4730" t="str">
            <v>14</v>
          </cell>
          <cell r="T4730" t="str">
            <v>536</v>
          </cell>
          <cell r="U4730" t="str">
            <v>0</v>
          </cell>
          <cell r="V4730" t="str">
            <v>NAT DPT AGEN - NAT MUSEUM BLOEMFONTEIN</v>
          </cell>
        </row>
        <row r="4731">
          <cell r="Q4731" t="str">
            <v>Non-exchange Revenue:  Transfers and Subsidies - Operational:  Monetary Allocations - Departmental Agencies and Accounts:  National Departmental Agencies - National Nuclear Regulator</v>
          </cell>
          <cell r="R4731" t="str">
            <v>1</v>
          </cell>
          <cell r="S4731" t="str">
            <v>14</v>
          </cell>
          <cell r="T4731" t="str">
            <v>537</v>
          </cell>
          <cell r="U4731" t="str">
            <v>0</v>
          </cell>
          <cell r="V4731" t="str">
            <v>NAT DPT AGEN - NAT NUCLEAR REGULATOR</v>
          </cell>
        </row>
        <row r="4732">
          <cell r="Q4732" t="str">
            <v>Non-exchange Revenue:  Transfers and Subsidies - Operational:  Monetary Allocations - Departmental Agencies and Accounts:  National Departmental Agencies - National Productivity Institute</v>
          </cell>
          <cell r="R4732" t="str">
            <v>1</v>
          </cell>
          <cell r="S4732" t="str">
            <v>14</v>
          </cell>
          <cell r="T4732" t="str">
            <v>538</v>
          </cell>
          <cell r="U4732" t="str">
            <v>0</v>
          </cell>
          <cell r="V4732" t="str">
            <v>NAT DPT AGEN - NAT PRODUCT INSTITUTE</v>
          </cell>
        </row>
        <row r="4733">
          <cell r="Q4733" t="str">
            <v>Non-exchange Revenue:  Transfers and Subsidies - Operational:  Monetary Allocations - Departmental Agencies and Accounts:  National Departmental Agencies - National Recreation and Access Trust</v>
          </cell>
          <cell r="R4733" t="str">
            <v>1</v>
          </cell>
          <cell r="S4733" t="str">
            <v>14</v>
          </cell>
          <cell r="T4733" t="str">
            <v>539</v>
          </cell>
          <cell r="U4733" t="str">
            <v>0</v>
          </cell>
          <cell r="V4733" t="str">
            <v>NAT DPT AGEN - NAT RECREA &amp; ACCESS TRUST</v>
          </cell>
        </row>
        <row r="4734">
          <cell r="Q4734" t="str">
            <v>Non-exchange Revenue:  Transfers and Subsidies - Operational:  Monetary Allocations - Departmental Agencies and Accounts:  National Departmental Agencies - National Regulator for Compulsory Specification</v>
          </cell>
          <cell r="R4734" t="str">
            <v>1</v>
          </cell>
          <cell r="S4734" t="str">
            <v>14</v>
          </cell>
          <cell r="T4734" t="str">
            <v>540</v>
          </cell>
          <cell r="U4734" t="str">
            <v>0</v>
          </cell>
          <cell r="V4734" t="str">
            <v>NAT DPT AGEN - NAT REGU COMPUL SPECIFIC</v>
          </cell>
        </row>
        <row r="4735">
          <cell r="Q4735" t="str">
            <v>Non-exchange Revenue:  Transfers and Subsidies - Operational:  Monetary Allocations - Departmental Agencies and Accounts:  National Departmental Agencies - National Research Foundation</v>
          </cell>
          <cell r="R4735" t="str">
            <v>1</v>
          </cell>
          <cell r="S4735" t="str">
            <v>14</v>
          </cell>
          <cell r="T4735" t="str">
            <v>541</v>
          </cell>
          <cell r="U4735" t="str">
            <v>0</v>
          </cell>
          <cell r="V4735" t="str">
            <v>NAT DPT AGEN - NAT RESEARCH FOUNDATION</v>
          </cell>
        </row>
        <row r="4736">
          <cell r="Q4736" t="str">
            <v>Non-exchange Revenue:  Transfers and Subsidies - Operational:  Monetary Allocations - Departmental Agencies and Accounts:  National Departmental Agencies - National Sea Rescue Institute</v>
          </cell>
          <cell r="R4736" t="str">
            <v>1</v>
          </cell>
          <cell r="S4736" t="str">
            <v>14</v>
          </cell>
          <cell r="T4736" t="str">
            <v>542</v>
          </cell>
          <cell r="U4736" t="str">
            <v>0</v>
          </cell>
          <cell r="V4736" t="str">
            <v>NAT DPT AGEN - NAT SEA RESCUE INSTITUTE</v>
          </cell>
        </row>
        <row r="4737">
          <cell r="Q4737" t="str">
            <v>Non-exchange Revenue:  Transfers and Subsidies - Operational:  Monetary Allocations - Departmental Agencies and Accounts:  National Departmental Agencies - National Skills Fund</v>
          </cell>
          <cell r="R4737" t="str">
            <v>1</v>
          </cell>
          <cell r="S4737" t="str">
            <v>14</v>
          </cell>
          <cell r="T4737" t="str">
            <v>543</v>
          </cell>
          <cell r="U4737" t="str">
            <v>0</v>
          </cell>
          <cell r="V4737" t="str">
            <v>NAT DPT AGEN - NAT SKILLS FUND</v>
          </cell>
        </row>
        <row r="4738">
          <cell r="Q4738" t="str">
            <v>Non-exchange Revenue:  Transfers and Subsidies - Operational:  Monetary Allocations - Departmental Agencies and Accounts:  National Departmental Agencies - National Small Business Council</v>
          </cell>
          <cell r="R4738" t="str">
            <v>1</v>
          </cell>
          <cell r="S4738" t="str">
            <v>14</v>
          </cell>
          <cell r="T4738" t="str">
            <v>544</v>
          </cell>
          <cell r="U4738" t="str">
            <v>0</v>
          </cell>
          <cell r="V4738" t="str">
            <v>NAT DPT AGEN - NAT SMALL BUSINESS COUN</v>
          </cell>
        </row>
        <row r="4739">
          <cell r="Q4739" t="str">
            <v>Non-exchange Revenue:  Transfers and Subsidies - Operational:  Monetary Allocations - Departmental Agencies and Accounts:  National Departmental Agencies - National Student Financial Aid Scheme</v>
          </cell>
          <cell r="R4739" t="str">
            <v>1</v>
          </cell>
          <cell r="S4739" t="str">
            <v>14</v>
          </cell>
          <cell r="T4739" t="str">
            <v>545</v>
          </cell>
          <cell r="U4739" t="str">
            <v>0</v>
          </cell>
          <cell r="V4739" t="str">
            <v>NAT DPT AGEN - NAT STUDENT FIN AID SCHE</v>
          </cell>
        </row>
        <row r="4740">
          <cell r="Q4740" t="str">
            <v>Non-exchange Revenue:  Transfers and Subsidies - Operational:  Monetary Allocations - Departmental Agencies and Accounts:  National Departmental Agencies - National Urban Reconstruction and Housing Agency (NURCH)</v>
          </cell>
          <cell r="R4740" t="str">
            <v>1</v>
          </cell>
          <cell r="S4740" t="str">
            <v>14</v>
          </cell>
          <cell r="T4740" t="str">
            <v>546</v>
          </cell>
          <cell r="U4740" t="str">
            <v>0</v>
          </cell>
          <cell r="V4740" t="str">
            <v>NAT DPT AGEN - NAT URBAN RECON &amp; HOUS AG</v>
          </cell>
        </row>
        <row r="4741">
          <cell r="Q4741" t="str">
            <v>Non-exchange Revenue:  Transfers and Subsidies - Operational:  Monetary Allocations - Departmental Agencies and Accounts:  National Departmental Agencies - National Year 2000 Decision Support Centre</v>
          </cell>
          <cell r="R4741" t="str">
            <v>1</v>
          </cell>
          <cell r="S4741" t="str">
            <v>14</v>
          </cell>
          <cell r="T4741" t="str">
            <v>547</v>
          </cell>
          <cell r="U4741" t="str">
            <v>0</v>
          </cell>
          <cell r="V4741" t="str">
            <v>NAT DPT AGEN - NAT Y 2000 DECIS SUP CTRE</v>
          </cell>
        </row>
        <row r="4742">
          <cell r="Q4742" t="str">
            <v>Non-exchange Revenue:  Transfers and Subsidies - Operational:  Monetary Allocations - Departmental Agencies and Accounts:  National Departmental Agencies - National Youth Commission</v>
          </cell>
          <cell r="R4742" t="str">
            <v>1</v>
          </cell>
          <cell r="S4742" t="str">
            <v>14</v>
          </cell>
          <cell r="T4742" t="str">
            <v>548</v>
          </cell>
          <cell r="U4742" t="str">
            <v>0</v>
          </cell>
          <cell r="V4742" t="str">
            <v>NAT DPT AGEN - NAT YOUTH COMMISSION</v>
          </cell>
        </row>
        <row r="4743">
          <cell r="Q4743" t="str">
            <v>Non-exchange Revenue:  Transfers and Subsidies - Operational:  Monetary Allocations - Departmental Agencies and Accounts:  National Departmental Agencies - National Youth Development Agency</v>
          </cell>
          <cell r="R4743" t="str">
            <v>1</v>
          </cell>
          <cell r="S4743" t="str">
            <v>14</v>
          </cell>
          <cell r="T4743" t="str">
            <v>549</v>
          </cell>
          <cell r="U4743" t="str">
            <v>0</v>
          </cell>
          <cell r="V4743" t="str">
            <v>NAT DPT AGEN - NAT YOUTH DEV AGENCY</v>
          </cell>
        </row>
        <row r="4744">
          <cell r="Q4744" t="str">
            <v>Non-exchange Revenue:  Transfers and Subsidies - Operational:  Monetary Allocations - Departmental Agencies and Accounts:  National Departmental Agencies - National Zoological Gardens of South Africa Pretoria</v>
          </cell>
          <cell r="R4744" t="str">
            <v>1</v>
          </cell>
          <cell r="S4744" t="str">
            <v>14</v>
          </cell>
          <cell r="T4744" t="str">
            <v>550</v>
          </cell>
          <cell r="U4744" t="str">
            <v>0</v>
          </cell>
          <cell r="V4744" t="str">
            <v>NAT DPT AGEN - NAT ZOOLOGIC GARD SA PTA</v>
          </cell>
        </row>
        <row r="4745">
          <cell r="Q4745" t="str">
            <v>Non-exchange Revenue:  Transfers and Subsidies - Operational:  Monetary Allocations - Departmental Agencies and Accounts:  National Departmental Agencies - National Museum</v>
          </cell>
          <cell r="R4745" t="str">
            <v>1</v>
          </cell>
          <cell r="S4745" t="str">
            <v>14</v>
          </cell>
          <cell r="T4745" t="str">
            <v>551</v>
          </cell>
          <cell r="U4745" t="str">
            <v>0</v>
          </cell>
          <cell r="V4745" t="str">
            <v>NAT DPT AGEN - NATIONAL MUSEUM</v>
          </cell>
        </row>
        <row r="4746">
          <cell r="Q4746" t="str">
            <v>Non-exchange Revenue:  Transfers and Subsidies - Operational:  Monetary Allocations - Departmental Agencies and Accounts:  National Departmental Agencies - Nelson Mandela National Museum</v>
          </cell>
          <cell r="R4746" t="str">
            <v>1</v>
          </cell>
          <cell r="S4746" t="str">
            <v>14</v>
          </cell>
          <cell r="T4746" t="str">
            <v>552</v>
          </cell>
          <cell r="U4746" t="str">
            <v>0</v>
          </cell>
          <cell r="V4746" t="str">
            <v>NAT DPT AGEN - NELSON MANDELA NAT MUSEUM</v>
          </cell>
        </row>
        <row r="4747">
          <cell r="Q4747" t="str">
            <v>Non-exchange Revenue:  Transfers and Subsidies - Operational:  Monetary Allocations - Departmental Agencies and Accounts:  National Departmental Agencies - Northern Flagship Institution</v>
          </cell>
          <cell r="R4747" t="str">
            <v>1</v>
          </cell>
          <cell r="S4747" t="str">
            <v>14</v>
          </cell>
          <cell r="T4747" t="str">
            <v>553</v>
          </cell>
          <cell r="U4747" t="str">
            <v>0</v>
          </cell>
          <cell r="V4747" t="str">
            <v>NAT DPT AGEN - NORTHERN FLAGSHIP INSTIT</v>
          </cell>
        </row>
        <row r="4748">
          <cell r="Q4748" t="str">
            <v>Non-exchange Revenue:  Transfers and Subsidies - Operational:  Monetary Allocations - Departmental Agencies and Accounts:  National Departmental Agencies - PAN South Africa Language Board</v>
          </cell>
          <cell r="R4748" t="str">
            <v>1</v>
          </cell>
          <cell r="S4748" t="str">
            <v>14</v>
          </cell>
          <cell r="T4748" t="str">
            <v>554</v>
          </cell>
          <cell r="U4748" t="str">
            <v>0</v>
          </cell>
          <cell r="V4748" t="str">
            <v>NAT DPT AGEN - PAN SA LANGUAGE BOARD</v>
          </cell>
        </row>
        <row r="4749">
          <cell r="Q4749" t="str">
            <v>Non-exchange Revenue:  Transfers and Subsidies - Operational:  Monetary Allocations - Departmental Agencies and Accounts:  National Departmental Agencies - Protechnik Laboratories</v>
          </cell>
          <cell r="R4749" t="str">
            <v>1</v>
          </cell>
          <cell r="S4749" t="str">
            <v>14</v>
          </cell>
          <cell r="T4749" t="str">
            <v>555</v>
          </cell>
          <cell r="U4749" t="str">
            <v>0</v>
          </cell>
          <cell r="V4749" t="str">
            <v>NAT DPT AGEN - PROTECHNIK LABORATORIES</v>
          </cell>
        </row>
        <row r="4750">
          <cell r="Q4750" t="str">
            <v>Non-exchange Revenue:  Transfers and Subsidies - Operational:  Monetary Allocations - Departmental Agencies and Accounts:  National Departmental Agencies - Office of the Ombudsman Financial Service Providers</v>
          </cell>
          <cell r="R4750" t="str">
            <v>1</v>
          </cell>
          <cell r="S4750" t="str">
            <v>14</v>
          </cell>
          <cell r="T4750" t="str">
            <v>556</v>
          </cell>
          <cell r="U4750" t="str">
            <v>0</v>
          </cell>
          <cell r="V4750" t="str">
            <v>NAT DPT AGEN - OMBUDSMAN FIN SERV PROV</v>
          </cell>
        </row>
        <row r="4751">
          <cell r="Q4751" t="str">
            <v>Non-exchange Revenue:  Transfers and Subsidies - Operational:  Monetary Allocations - Departmental Agencies and Accounts:  National Departmental Agencies - Office of the Pension Fund Adjudicator</v>
          </cell>
          <cell r="R4751" t="str">
            <v>1</v>
          </cell>
          <cell r="S4751" t="str">
            <v>14</v>
          </cell>
          <cell r="T4751" t="str">
            <v>557</v>
          </cell>
          <cell r="U4751" t="str">
            <v>0</v>
          </cell>
          <cell r="V4751" t="str">
            <v>NAT DPT AGEN - PENSION FUND ADJUDICATOR</v>
          </cell>
        </row>
        <row r="4752">
          <cell r="Q4752" t="str">
            <v>Non-exchange Revenue:  Transfers and Subsidies - Operational:  Monetary Allocations - Departmental Agencies and Accounts:  National Departmental Agencies - Parliamentary Village Management Board</v>
          </cell>
          <cell r="R4752" t="str">
            <v>1</v>
          </cell>
          <cell r="S4752" t="str">
            <v>14</v>
          </cell>
          <cell r="T4752" t="str">
            <v>558</v>
          </cell>
          <cell r="U4752" t="str">
            <v>0</v>
          </cell>
          <cell r="V4752" t="str">
            <v>NAT DPT AGEN - PARL VILLAGE MANAG BOARD</v>
          </cell>
        </row>
        <row r="4753">
          <cell r="Q4753" t="str">
            <v>Non-exchange Revenue:  Transfers and Subsidies - Operational:  Monetary Allocations - Departmental Agencies and Accounts:  National Departmental Agencies - People Housing Partner Trust</v>
          </cell>
          <cell r="R4753" t="str">
            <v>1</v>
          </cell>
          <cell r="S4753" t="str">
            <v>14</v>
          </cell>
          <cell r="T4753" t="str">
            <v>559</v>
          </cell>
          <cell r="U4753" t="str">
            <v>0</v>
          </cell>
          <cell r="V4753" t="str">
            <v>NAT DPT AGEN - PEOPLE HOUSING PART TRUST</v>
          </cell>
        </row>
        <row r="4754">
          <cell r="Q4754" t="str">
            <v>Non-exchange Revenue:  Transfers and Subsidies - Operational:  Monetary Allocations - Departmental Agencies and Accounts:  National Departmental Agencies - Performing Art Council of the Free State</v>
          </cell>
          <cell r="R4754" t="str">
            <v>1</v>
          </cell>
          <cell r="S4754" t="str">
            <v>14</v>
          </cell>
          <cell r="T4754" t="str">
            <v>560</v>
          </cell>
          <cell r="U4754" t="str">
            <v>0</v>
          </cell>
          <cell r="V4754" t="str">
            <v>NAT DPT AGEN - PERFORM ART COUNCIL FS</v>
          </cell>
        </row>
        <row r="4755">
          <cell r="Q4755" t="str">
            <v>Non-exchange Revenue:  Transfers and Subsidies - Operational:  Monetary Allocations - Departmental Agencies and Accounts:  National Departmental Agencies - Perishable Products Export Control Board</v>
          </cell>
          <cell r="R4755" t="str">
            <v>1</v>
          </cell>
          <cell r="S4755" t="str">
            <v>14</v>
          </cell>
          <cell r="T4755" t="str">
            <v>561</v>
          </cell>
          <cell r="U4755" t="str">
            <v>0</v>
          </cell>
          <cell r="V4755" t="str">
            <v>NAT DPT AGEN - PERISH PROD EXP CTRL BRD</v>
          </cell>
        </row>
        <row r="4756">
          <cell r="Q4756" t="str">
            <v>Non-exchange Revenue:  Transfers and Subsidies - Operational:  Monetary Allocations - Departmental Agencies and Accounts:  National Departmental Agencies - Ports Regulator of South Africa</v>
          </cell>
          <cell r="R4756" t="str">
            <v>1</v>
          </cell>
          <cell r="S4756" t="str">
            <v>14</v>
          </cell>
          <cell r="T4756" t="str">
            <v>562</v>
          </cell>
          <cell r="U4756" t="str">
            <v>0</v>
          </cell>
          <cell r="V4756" t="str">
            <v>NAT DPT AGEN - PORTS REGULATOR OF SA</v>
          </cell>
        </row>
        <row r="4757">
          <cell r="Q4757" t="str">
            <v>Non-exchange Revenue:  Transfers and Subsidies - Operational:  Monetary Allocations - Departmental Agencies and Accounts:  National Departmental Agencies - Philharmonic Orchestra Cape</v>
          </cell>
          <cell r="R4757" t="str">
            <v>1</v>
          </cell>
          <cell r="S4757" t="str">
            <v>14</v>
          </cell>
          <cell r="T4757" t="str">
            <v>563</v>
          </cell>
          <cell r="U4757" t="str">
            <v>0</v>
          </cell>
          <cell r="V4757" t="str">
            <v>NAT DPT AGEN - PHILHARMONIC ORCHES CAPE</v>
          </cell>
        </row>
        <row r="4758">
          <cell r="Q4758" t="str">
            <v>Non-exchange Revenue:  Transfers and Subsidies - Operational:  Monetary Allocations - Departmental Agencies and Accounts:  National Departmental Agencies - Philharmonic Orchestra KwaZulu Natal</v>
          </cell>
          <cell r="R4758" t="str">
            <v>1</v>
          </cell>
          <cell r="S4758" t="str">
            <v>14</v>
          </cell>
          <cell r="T4758" t="str">
            <v>564</v>
          </cell>
          <cell r="U4758" t="str">
            <v>0</v>
          </cell>
          <cell r="V4758" t="str">
            <v>NAT DPT AGEN - PHILHARMONIC ORCHEST KZN</v>
          </cell>
        </row>
        <row r="4759">
          <cell r="Q4759" t="str">
            <v>Non-exchange Revenue:  Transfers and Subsidies - Operational:  Monetary Allocations - Departmental Agencies and Accounts:  National Departmental Agencies - Playhouse Company</v>
          </cell>
          <cell r="R4759" t="str">
            <v>1</v>
          </cell>
          <cell r="S4759" t="str">
            <v>14</v>
          </cell>
          <cell r="T4759" t="str">
            <v>565</v>
          </cell>
          <cell r="U4759" t="str">
            <v>0</v>
          </cell>
          <cell r="V4759" t="str">
            <v>NAT DPT AGEN - PLAYHOUSE COMPANY</v>
          </cell>
        </row>
        <row r="4760">
          <cell r="Q4760" t="str">
            <v>Non-exchange Revenue:  Transfers and Subsidies - Operational:  Monetary Allocations - Departmental Agencies and Accounts:  National Departmental Agencies - Premier's Economic Advisory Council (PEAC)</v>
          </cell>
          <cell r="R4760" t="str">
            <v>1</v>
          </cell>
          <cell r="S4760" t="str">
            <v>14</v>
          </cell>
          <cell r="T4760" t="str">
            <v>566</v>
          </cell>
          <cell r="U4760" t="str">
            <v>0</v>
          </cell>
          <cell r="V4760" t="str">
            <v>NAT DPT AGEN - PREM ECONOMIC ADV COUNCIL</v>
          </cell>
        </row>
        <row r="4761">
          <cell r="Q4761" t="str">
            <v>Non-exchange Revenue:  Transfers and Subsidies - Operational:  Monetary Allocations - Departmental Agencies and Accounts:  National Departmental Agencies - Presidents Fund</v>
          </cell>
          <cell r="R4761" t="str">
            <v>1</v>
          </cell>
          <cell r="S4761" t="str">
            <v>14</v>
          </cell>
          <cell r="T4761" t="str">
            <v>567</v>
          </cell>
          <cell r="U4761" t="str">
            <v>0</v>
          </cell>
          <cell r="V4761" t="str">
            <v>NAT DPT AGEN - PRESIDENTS FUND</v>
          </cell>
        </row>
        <row r="4762">
          <cell r="Q4762" t="str">
            <v>Non-exchange Revenue:  Transfers and Subsidies - Operational:  Monetary Allocations - Departmental Agencies and Accounts:  National Departmental Agencies - Private Security Industry Regulator Authority</v>
          </cell>
          <cell r="R4762" t="str">
            <v>1</v>
          </cell>
          <cell r="S4762" t="str">
            <v>14</v>
          </cell>
          <cell r="T4762" t="str">
            <v>568</v>
          </cell>
          <cell r="U4762" t="str">
            <v>0</v>
          </cell>
          <cell r="V4762" t="str">
            <v>NAT DPT AGEN - PRV SECUR INDUS REG AUTH</v>
          </cell>
        </row>
        <row r="4763">
          <cell r="Q4763" t="str">
            <v>Non-exchange Revenue:  Transfers and Subsidies - Operational:  Monetary Allocations - Departmental Agencies and Accounts:  National Departmental Agencies - Productivity South Africa</v>
          </cell>
          <cell r="R4763" t="str">
            <v>1</v>
          </cell>
          <cell r="S4763" t="str">
            <v>14</v>
          </cell>
          <cell r="T4763" t="str">
            <v>569</v>
          </cell>
          <cell r="U4763" t="str">
            <v>0</v>
          </cell>
          <cell r="V4763" t="str">
            <v>NAT DPT AGEN - PRODUCTIVITY SOUTH AFRICA</v>
          </cell>
        </row>
        <row r="4764">
          <cell r="Q4764" t="str">
            <v>Non-exchange Revenue:  Transfers and Subsidies - Operational:  Monetary Allocations - Departmental Agencies and Accounts:  National Departmental Agencies - Project  Development Facilities Trading Account</v>
          </cell>
          <cell r="R4764" t="str">
            <v>1</v>
          </cell>
          <cell r="S4764" t="str">
            <v>14</v>
          </cell>
          <cell r="T4764" t="str">
            <v>570</v>
          </cell>
          <cell r="U4764" t="str">
            <v>0</v>
          </cell>
          <cell r="V4764" t="str">
            <v>NAT DPT AGEN - DEVEL FACILITIES TRAD ACC</v>
          </cell>
        </row>
        <row r="4765">
          <cell r="Q4765" t="str">
            <v>Non-exchange Revenue:  Transfers and Subsidies - Operational:  Monetary Allocations - Departmental Agencies and Accounts:  National Departmental Agencies - Property Management Trading Entity</v>
          </cell>
          <cell r="R4765" t="str">
            <v>1</v>
          </cell>
          <cell r="S4765" t="str">
            <v>14</v>
          </cell>
          <cell r="T4765" t="str">
            <v>571</v>
          </cell>
          <cell r="U4765" t="str">
            <v>0</v>
          </cell>
          <cell r="V4765" t="str">
            <v>NAT DPT AGEN - PROPERTY MAN TRAD ENTITY</v>
          </cell>
        </row>
        <row r="4766">
          <cell r="Q4766" t="str">
            <v>Non-exchange Revenue:  Transfers and Subsidies - Operational:  Monetary Allocations - Departmental Agencies and Accounts:  National Departmental Agencies - Public Investment Commissioners</v>
          </cell>
          <cell r="R4766" t="str">
            <v>1</v>
          </cell>
          <cell r="S4766" t="str">
            <v>14</v>
          </cell>
          <cell r="T4766" t="str">
            <v>572</v>
          </cell>
          <cell r="U4766" t="str">
            <v>0</v>
          </cell>
          <cell r="V4766" t="str">
            <v>NAT DPT AGEN - PUBLIC INVEST COMMISSION</v>
          </cell>
        </row>
        <row r="4767">
          <cell r="Q4767" t="str">
            <v>Non-exchange Revenue:  Transfers and Subsidies - Operational:  Monetary Allocations - Departmental Agencies and Accounts:  National Departmental Agencies - Public Service Commission</v>
          </cell>
          <cell r="R4767" t="str">
            <v>1</v>
          </cell>
          <cell r="S4767" t="str">
            <v>14</v>
          </cell>
          <cell r="T4767" t="str">
            <v>573</v>
          </cell>
          <cell r="U4767" t="str">
            <v>0</v>
          </cell>
          <cell r="V4767" t="str">
            <v>NAT DPT AGEN - PUBLIC SERVICE COMMISSION</v>
          </cell>
        </row>
        <row r="4768">
          <cell r="Q4768" t="str">
            <v xml:space="preserve">Non-exchange Revenue:  Transfers and Subsidies - Operational:  Monetary Allocations - Departmental Agencies and Accounts:  National Departmental Agencies - Public Protector South Africa  </v>
          </cell>
          <cell r="R4768" t="str">
            <v>1</v>
          </cell>
          <cell r="S4768" t="str">
            <v>14</v>
          </cell>
          <cell r="T4768" t="str">
            <v>574</v>
          </cell>
          <cell r="U4768" t="str">
            <v>0</v>
          </cell>
          <cell r="V4768" t="str">
            <v>NAT DPT AGEN - PUBLIC PROTECTOR SA</v>
          </cell>
        </row>
        <row r="4769">
          <cell r="Q4769" t="str">
            <v>Non-exchange Revenue:  Transfers and Subsidies - Operational:  Monetary Allocations - Departmental Agencies and Accounts:  National Departmental Agencies - Tompi Seleke Agricultural Train Centre</v>
          </cell>
          <cell r="R4769" t="str">
            <v>1</v>
          </cell>
          <cell r="S4769" t="str">
            <v>14</v>
          </cell>
          <cell r="T4769" t="str">
            <v>575</v>
          </cell>
          <cell r="U4769" t="str">
            <v>0</v>
          </cell>
          <cell r="V4769" t="str">
            <v>NAT DPT AGEN - TOMPI SELEKE AGR TRN CTRE</v>
          </cell>
        </row>
        <row r="4770">
          <cell r="Q4770" t="str">
            <v>Non-exchange Revenue:  Transfers and Subsidies - Operational:  Monetary Allocations - Departmental Agencies and Accounts:  National Departmental Agencies - Owen Sithole Agricultural College</v>
          </cell>
          <cell r="R4770" t="str">
            <v>1</v>
          </cell>
          <cell r="S4770" t="str">
            <v>14</v>
          </cell>
          <cell r="T4770" t="str">
            <v>576</v>
          </cell>
          <cell r="U4770" t="str">
            <v>0</v>
          </cell>
          <cell r="V4770" t="str">
            <v>NAT DPT AGEN - OWEN SITHOLE AGRI COLL</v>
          </cell>
        </row>
        <row r="4771">
          <cell r="Q4771" t="str">
            <v>Non-exchange Revenue:  Transfers and Subsidies - Operational:  Monetary Allocations - Departmental Agencies and Accounts:  National Departmental Agencies - Public Sector SETA</v>
          </cell>
          <cell r="R4771" t="str">
            <v>1</v>
          </cell>
          <cell r="S4771" t="str">
            <v>14</v>
          </cell>
          <cell r="T4771" t="str">
            <v>577</v>
          </cell>
          <cell r="U4771" t="str">
            <v>0</v>
          </cell>
          <cell r="V4771" t="str">
            <v>NAT DPT AGEN - PUBLIC SECTOR SETA</v>
          </cell>
        </row>
        <row r="4772">
          <cell r="Q4772" t="str">
            <v>Non-exchange Revenue:  Transfers and Subsidies - Operational:  Monetary Allocations - Departmental Agencies and Accounts:  National Departmental Agencies - Quality Council for Trades and Occupations</v>
          </cell>
          <cell r="R4772" t="str">
            <v>1</v>
          </cell>
          <cell r="S4772" t="str">
            <v>14</v>
          </cell>
          <cell r="T4772" t="str">
            <v>578</v>
          </cell>
          <cell r="U4772" t="str">
            <v>0</v>
          </cell>
          <cell r="V4772" t="str">
            <v>NAT DPT AGEN - QUAL COUN FOR TRAD &amp; OCC</v>
          </cell>
        </row>
        <row r="4773">
          <cell r="Q4773" t="str">
            <v>Non-exchange Revenue:  Transfers and Subsidies - Operational:  Monetary Allocations - Departmental Agencies and Accounts:  National Departmental Agencies - Railway Safety Regulator</v>
          </cell>
          <cell r="R4773" t="str">
            <v>1</v>
          </cell>
          <cell r="S4773" t="str">
            <v>14</v>
          </cell>
          <cell r="T4773" t="str">
            <v>579</v>
          </cell>
          <cell r="U4773" t="str">
            <v>0</v>
          </cell>
          <cell r="V4773" t="str">
            <v>NAT DPT AGEN - RAILWAY SAFETY REGULATOR</v>
          </cell>
        </row>
        <row r="4774">
          <cell r="Q4774" t="str">
            <v>Non-exchange Revenue:  Transfers and Subsidies - Operational:  Monetary Allocations - Departmental Agencies and Accounts:  National Departmental Agencies - Registration of Deeds Trade Account</v>
          </cell>
          <cell r="R4774" t="str">
            <v>1</v>
          </cell>
          <cell r="S4774" t="str">
            <v>14</v>
          </cell>
          <cell r="T4774" t="str">
            <v>580</v>
          </cell>
          <cell r="U4774" t="str">
            <v>0</v>
          </cell>
          <cell r="V4774" t="str">
            <v>NAT DPT AGEN - REGIST OF DEEDS TRADE ACC</v>
          </cell>
        </row>
        <row r="4775">
          <cell r="Q4775" t="str">
            <v>Non-exchange Revenue:  Transfers and Subsidies - Operational:  Monetary Allocations - Departmental Agencies and Accounts:  National Departmental Agencies - Rent Control Board</v>
          </cell>
          <cell r="R4775" t="str">
            <v>1</v>
          </cell>
          <cell r="S4775" t="str">
            <v>14</v>
          </cell>
          <cell r="T4775" t="str">
            <v>581</v>
          </cell>
          <cell r="U4775" t="str">
            <v>0</v>
          </cell>
          <cell r="V4775" t="str">
            <v>NAT DPT AGEN - RENT CONTROL BOARD</v>
          </cell>
        </row>
        <row r="4776">
          <cell r="Q4776" t="str">
            <v>Non-exchange Revenue:  Transfers and Subsidies - Operational:  Monetary Allocations - Departmental Agencies and Accounts:  National Departmental Agencies - Road Accident Fund (Dept Agency)</v>
          </cell>
          <cell r="R4776" t="str">
            <v>1</v>
          </cell>
          <cell r="S4776" t="str">
            <v>14</v>
          </cell>
          <cell r="T4776" t="str">
            <v>582</v>
          </cell>
          <cell r="U4776" t="str">
            <v>0</v>
          </cell>
          <cell r="V4776" t="str">
            <v>NAT DPT AGEN - ROAD ACCIDENT FUND</v>
          </cell>
        </row>
        <row r="4777">
          <cell r="Q4777" t="str">
            <v>Non-exchange Revenue:  Transfers and Subsidies - Operational:  Monetary Allocations - Departmental Agencies and Accounts:  National Departmental Agencies - Road Traffic Infringement Agency</v>
          </cell>
          <cell r="R4777" t="str">
            <v>1</v>
          </cell>
          <cell r="S4777" t="str">
            <v>14</v>
          </cell>
          <cell r="T4777" t="str">
            <v>583</v>
          </cell>
          <cell r="U4777" t="str">
            <v>0</v>
          </cell>
          <cell r="V4777" t="str">
            <v>NAT DPT AGEN - ROAD TRAFF INFRING AGENCY</v>
          </cell>
        </row>
        <row r="4778">
          <cell r="Q4778" t="str">
            <v>Non-exchange Revenue:  Transfers and Subsidies - Operational:  Monetary Allocations - Departmental Agencies and Accounts:  National Departmental Agencies - Road Traffic Management Corporation</v>
          </cell>
          <cell r="R4778" t="str">
            <v>1</v>
          </cell>
          <cell r="S4778" t="str">
            <v>14</v>
          </cell>
          <cell r="T4778" t="str">
            <v>584</v>
          </cell>
          <cell r="U4778" t="str">
            <v>0</v>
          </cell>
          <cell r="V4778" t="str">
            <v>NAT DPT AGEN - ROAD TRAFFIC MAN CORP</v>
          </cell>
        </row>
        <row r="4779">
          <cell r="Q4779" t="str">
            <v>Non-exchange Revenue:  Transfers and Subsidies - Operational:  Monetary Allocations - Departmental Agencies and Accounts:  National Departmental Agencies - Robin Island Museum</v>
          </cell>
          <cell r="R4779" t="str">
            <v>1</v>
          </cell>
          <cell r="S4779" t="str">
            <v>14</v>
          </cell>
          <cell r="T4779" t="str">
            <v>585</v>
          </cell>
          <cell r="U4779" t="str">
            <v>0</v>
          </cell>
          <cell r="V4779" t="str">
            <v>NAT DPT AGEN - ROBIN ISLAND MUSEUM</v>
          </cell>
        </row>
        <row r="4780">
          <cell r="Q4780" t="str">
            <v>Non-exchange Revenue:  Transfers and Subsidies - Operational:  Monetary Allocations - Departmental Agencies and Accounts:  National Departmental Agencies - Rural Housing Loan Fund</v>
          </cell>
          <cell r="R4780" t="str">
            <v>1</v>
          </cell>
          <cell r="S4780" t="str">
            <v>14</v>
          </cell>
          <cell r="T4780" t="str">
            <v>586</v>
          </cell>
          <cell r="U4780" t="str">
            <v>0</v>
          </cell>
          <cell r="V4780" t="str">
            <v>NAT DPT AGEN - RURAL HOUSING LOAN FUND</v>
          </cell>
        </row>
        <row r="4781">
          <cell r="Q4781" t="str">
            <v>Non-exchange Revenue:  Transfers and Subsidies - Operational:  Monetary Allocations - Departmental Agencies and Accounts:  National Departmental Agencies - South Africa Blind Workers Organisation Johannesburg</v>
          </cell>
          <cell r="R4781" t="str">
            <v>1</v>
          </cell>
          <cell r="S4781" t="str">
            <v>14</v>
          </cell>
          <cell r="T4781" t="str">
            <v>587</v>
          </cell>
          <cell r="U4781" t="str">
            <v>0</v>
          </cell>
          <cell r="V4781" t="str">
            <v>NAT DPT AGEN - BLIND WORKERS ORG JHB</v>
          </cell>
        </row>
        <row r="4782">
          <cell r="Q4782" t="str">
            <v>Non-exchange Revenue:  Transfers and Subsidies - Operational:  Monetary Allocations - Departmental Agencies and Accounts:  National Departmental Agencies - South Africa Civil Aviation Authority</v>
          </cell>
          <cell r="R4782" t="str">
            <v>1</v>
          </cell>
          <cell r="S4782" t="str">
            <v>14</v>
          </cell>
          <cell r="T4782" t="str">
            <v>588</v>
          </cell>
          <cell r="U4782" t="str">
            <v>0</v>
          </cell>
          <cell r="V4782" t="str">
            <v>NAT DPT AGEN - SA CIVIL AVIATION AUTH</v>
          </cell>
        </row>
        <row r="4783">
          <cell r="Q4783" t="str">
            <v>Non-exchange Revenue:  Transfers and Subsidies - Operational:  Monetary Allocations - Departmental Agencies and Accounts:  National Departmental Agencies - South Africa Council for Architects</v>
          </cell>
          <cell r="R4783" t="str">
            <v>1</v>
          </cell>
          <cell r="S4783" t="str">
            <v>14</v>
          </cell>
          <cell r="T4783" t="str">
            <v>589</v>
          </cell>
          <cell r="U4783" t="str">
            <v>0</v>
          </cell>
          <cell r="V4783" t="str">
            <v>NAT DPT AGEN - SA COUNCIL FOR ARCHITECTS</v>
          </cell>
        </row>
        <row r="4784">
          <cell r="Q4784" t="str">
            <v>Non-exchange Revenue:  Transfers and Subsidies - Operational:  Monetary Allocations - Departmental Agencies and Accounts:  National Departmental Agencies - South Africa Council for Educators</v>
          </cell>
          <cell r="R4784" t="str">
            <v>1</v>
          </cell>
          <cell r="S4784" t="str">
            <v>14</v>
          </cell>
          <cell r="T4784" t="str">
            <v>590</v>
          </cell>
          <cell r="U4784" t="str">
            <v>0</v>
          </cell>
          <cell r="V4784" t="str">
            <v>NAT DPT AGEN - SA COUNCIL FOR EDUCATORS</v>
          </cell>
        </row>
        <row r="4785">
          <cell r="Q4785" t="str">
            <v>Non-exchange Revenue:  Transfers and Subsidies - Operational:  Monetary Allocations - Departmental Agencies and Accounts:  National Departmental Agencies - South Africa Diamond Board</v>
          </cell>
          <cell r="R4785" t="str">
            <v>1</v>
          </cell>
          <cell r="S4785" t="str">
            <v>14</v>
          </cell>
          <cell r="T4785" t="str">
            <v>591</v>
          </cell>
          <cell r="U4785" t="str">
            <v>0</v>
          </cell>
          <cell r="V4785" t="str">
            <v>NAT DPT AGEN - SA DIAMOND BOARD</v>
          </cell>
        </row>
        <row r="4786">
          <cell r="Q4786" t="str">
            <v>Non-exchange Revenue:  Transfers and Subsidies - Operational:  Monetary Allocations - Departmental Agencies and Accounts:  National Departmental Agencies - South Africa Diamond and Precious Metals Regulator</v>
          </cell>
          <cell r="R4786" t="str">
            <v>1</v>
          </cell>
          <cell r="S4786" t="str">
            <v>14</v>
          </cell>
          <cell r="T4786" t="str">
            <v>592</v>
          </cell>
          <cell r="U4786" t="str">
            <v>0</v>
          </cell>
          <cell r="V4786" t="str">
            <v>NAT DPT AGEN - SA DIAM&amp;PRECI METAL REGUL</v>
          </cell>
        </row>
        <row r="4787">
          <cell r="Q4787" t="str">
            <v>Non-exchange Revenue:  Transfers and Subsidies - Operational:  Monetary Allocations - Departmental Agencies and Accounts:  National Departmental Agencies - South Africa Excellence Foundation</v>
          </cell>
          <cell r="R4787" t="str">
            <v>1</v>
          </cell>
          <cell r="S4787" t="str">
            <v>14</v>
          </cell>
          <cell r="T4787" t="str">
            <v>593</v>
          </cell>
          <cell r="U4787" t="str">
            <v>0</v>
          </cell>
          <cell r="V4787" t="str">
            <v>NAT DPT AGEN - SA EXCELLENCE FOUNDATION</v>
          </cell>
        </row>
        <row r="4788">
          <cell r="Q4788" t="str">
            <v>Non-exchange Revenue:  Transfers and Subsidies - Operational:  Monetary Allocations - Departmental Agencies and Accounts:  National Departmental Agencies - South Africa Heritage Resources Agency</v>
          </cell>
          <cell r="R4788" t="str">
            <v>1</v>
          </cell>
          <cell r="S4788" t="str">
            <v>14</v>
          </cell>
          <cell r="T4788" t="str">
            <v>594</v>
          </cell>
          <cell r="U4788" t="str">
            <v>0</v>
          </cell>
          <cell r="V4788" t="str">
            <v>NAT DPT AGEN - SA HERITAGE RESOURCE AGEN</v>
          </cell>
        </row>
        <row r="4789">
          <cell r="Q4789" t="str">
            <v>Non-exchange Revenue:  Transfers and Subsidies - Operational:  Monetary Allocations - Departmental Agencies and Accounts:  National Departmental Agencies - South Africa Housing  Development Board</v>
          </cell>
          <cell r="R4789" t="str">
            <v>1</v>
          </cell>
          <cell r="S4789" t="str">
            <v>14</v>
          </cell>
          <cell r="T4789" t="str">
            <v>595</v>
          </cell>
          <cell r="U4789" t="str">
            <v>0</v>
          </cell>
          <cell r="V4789" t="str">
            <v>NAT DPT AGEN - SA HOUSING  DEVEL BOARD</v>
          </cell>
        </row>
        <row r="4790">
          <cell r="Q4790" t="str">
            <v>Non-exchange Revenue:  Transfers and Subsidies - Operational:  Monetary Allocations - Departmental Agencies and Accounts:  National Departmental Agencies - South Africa Housing Fund</v>
          </cell>
          <cell r="R4790" t="str">
            <v>1</v>
          </cell>
          <cell r="S4790" t="str">
            <v>14</v>
          </cell>
          <cell r="T4790" t="str">
            <v>596</v>
          </cell>
          <cell r="U4790" t="str">
            <v>0</v>
          </cell>
          <cell r="V4790" t="str">
            <v>NAT DPT AGEN - SA HOUSING FUND</v>
          </cell>
        </row>
        <row r="4791">
          <cell r="Q4791" t="str">
            <v>Non-exchange Revenue:  Transfers and Subsidies - Operational:  Monetary Allocations - Departmental Agencies and Accounts:  National Departmental Agencies - South Africa Housing Trust Ltd</v>
          </cell>
          <cell r="R4791" t="str">
            <v>1</v>
          </cell>
          <cell r="S4791" t="str">
            <v>14</v>
          </cell>
          <cell r="T4791" t="str">
            <v>597</v>
          </cell>
          <cell r="U4791" t="str">
            <v>0</v>
          </cell>
          <cell r="V4791" t="str">
            <v>NAT DPT AGEN - SA HOUSING TRUST LTD</v>
          </cell>
        </row>
        <row r="4792">
          <cell r="Q4792" t="str">
            <v>Non-exchange Revenue:  Transfers and Subsidies - Operational:  Monetary Allocations - Departmental Agencies and Accounts:  National Departmental Agencies - South Africa Institute for Drug Free Sport</v>
          </cell>
          <cell r="R4792" t="str">
            <v>1</v>
          </cell>
          <cell r="S4792" t="str">
            <v>14</v>
          </cell>
          <cell r="T4792" t="str">
            <v>598</v>
          </cell>
          <cell r="U4792" t="str">
            <v>0</v>
          </cell>
          <cell r="V4792" t="str">
            <v>NAT DPT AGEN - SA INST DRUG FREE SPORT</v>
          </cell>
        </row>
        <row r="4793">
          <cell r="Q4793" t="str">
            <v>Non-exchange Revenue:  Transfers and Subsidies - Operational:  Monetary Allocations - Departmental Agencies and Accounts:  National Departmental Agencies - South Africa Library for Blind</v>
          </cell>
          <cell r="R4793" t="str">
            <v>1</v>
          </cell>
          <cell r="S4793" t="str">
            <v>14</v>
          </cell>
          <cell r="T4793" t="str">
            <v>599</v>
          </cell>
          <cell r="U4793" t="str">
            <v>0</v>
          </cell>
          <cell r="V4793" t="str">
            <v>NAT DPT AGEN - SA LIBRARY FOR BLIND</v>
          </cell>
        </row>
        <row r="4794">
          <cell r="Q4794" t="str">
            <v>Non-exchange Revenue:  Transfers and Subsidies - Operational:  Monetary Allocations - Departmental Agencies and Accounts:  National Departmental Agencies - South Africa Local Government Association (SALGA)</v>
          </cell>
          <cell r="R4794" t="str">
            <v>1</v>
          </cell>
          <cell r="S4794" t="str">
            <v>14</v>
          </cell>
          <cell r="T4794" t="str">
            <v>600</v>
          </cell>
          <cell r="U4794" t="str">
            <v>0</v>
          </cell>
          <cell r="V4794" t="str">
            <v>NAT DPT AGEN - SA SA LOCAL GOVERN ASSOC</v>
          </cell>
        </row>
        <row r="4795">
          <cell r="Q4795" t="str">
            <v>Non-exchange Revenue:  Transfers and Subsidies - Operational:  Monetary Allocations - Departmental Agencies and Accounts:  National Departmental Agencies - South Africa Maritime Safety Authority</v>
          </cell>
          <cell r="R4795" t="str">
            <v>1</v>
          </cell>
          <cell r="S4795" t="str">
            <v>14</v>
          </cell>
          <cell r="T4795" t="str">
            <v>601</v>
          </cell>
          <cell r="U4795" t="str">
            <v>0</v>
          </cell>
          <cell r="V4795" t="str">
            <v>NAT DPT AGEN - SA MARITIME SAFETY AUTHOR</v>
          </cell>
        </row>
        <row r="4796">
          <cell r="Q4796" t="str">
            <v>Non-exchange Revenue:  Transfers and Subsidies - Operational:  Monetary Allocations - Departmental Agencies and Accounts:  National Departmental Agencies - South Africa Medical Research Council</v>
          </cell>
          <cell r="R4796" t="str">
            <v>1</v>
          </cell>
          <cell r="S4796" t="str">
            <v>14</v>
          </cell>
          <cell r="T4796" t="str">
            <v>602</v>
          </cell>
          <cell r="U4796" t="str">
            <v>0</v>
          </cell>
          <cell r="V4796" t="str">
            <v>NAT DPT AGEN - SA MEDICAL RESEARCH COUNC</v>
          </cell>
        </row>
        <row r="4797">
          <cell r="Q4797" t="str">
            <v>Non-exchange Revenue:  Transfers and Subsidies - Operational:  Monetary Allocations - Departmental Agencies and Accounts:  National Departmental Agencies - South Africa Micro Finance Apex Fund</v>
          </cell>
          <cell r="R4797" t="str">
            <v>1</v>
          </cell>
          <cell r="S4797" t="str">
            <v>14</v>
          </cell>
          <cell r="T4797" t="str">
            <v>603</v>
          </cell>
          <cell r="U4797" t="str">
            <v>0</v>
          </cell>
          <cell r="V4797" t="str">
            <v>NAT DPT AGEN - SA MICRO FIN APEX FUND</v>
          </cell>
        </row>
        <row r="4798">
          <cell r="Q4798" t="str">
            <v>Non-exchange Revenue:  Transfers and Subsidies - Operational:  Monetary Allocations - Departmental Agencies and Accounts:  National Departmental Agencies - South Africa National Accreditation System</v>
          </cell>
          <cell r="R4798" t="str">
            <v>1</v>
          </cell>
          <cell r="S4798" t="str">
            <v>14</v>
          </cell>
          <cell r="T4798" t="str">
            <v>604</v>
          </cell>
          <cell r="U4798" t="str">
            <v>0</v>
          </cell>
          <cell r="V4798" t="str">
            <v>NAT DPT AGEN - SA NAT ACCREDITATION SYS</v>
          </cell>
        </row>
        <row r="4799">
          <cell r="Q4799" t="str">
            <v>Non-exchange Revenue:  Transfers and Subsidies - Operational:  Monetary Allocations - Departmental Agencies and Accounts:  National Departmental Agencies - South Africa National Biodiversity Institute (SANBI)</v>
          </cell>
          <cell r="R4799" t="str">
            <v>1</v>
          </cell>
          <cell r="S4799" t="str">
            <v>14</v>
          </cell>
          <cell r="T4799" t="str">
            <v>605</v>
          </cell>
          <cell r="U4799" t="str">
            <v>0</v>
          </cell>
          <cell r="V4799" t="str">
            <v>NAT DPT AGEN - SA NAT BIODIVERSITY INST</v>
          </cell>
        </row>
        <row r="4800">
          <cell r="Q4800" t="str">
            <v>Non-exchange Revenue:  Transfers and Subsidies - Operational:  Monetary Allocations - Departmental Agencies and Accounts:  National Departmental Agencies - South Africa National Energy Development Institute</v>
          </cell>
          <cell r="R4800" t="str">
            <v>1</v>
          </cell>
          <cell r="S4800" t="str">
            <v>14</v>
          </cell>
          <cell r="T4800" t="str">
            <v>606</v>
          </cell>
          <cell r="U4800" t="str">
            <v>0</v>
          </cell>
          <cell r="V4800" t="str">
            <v>NAT DPT AGEN - SA NAT ENERGY DEV INSTIT</v>
          </cell>
        </row>
        <row r="4801">
          <cell r="Q4801" t="str">
            <v>Non-exchange Revenue:  Transfers and Subsidies - Operational:  Monetary Allocations - Departmental Agencies and Accounts:  National Departmental Agencies - South Africa National Parks</v>
          </cell>
          <cell r="R4801" t="str">
            <v>1</v>
          </cell>
          <cell r="S4801" t="str">
            <v>14</v>
          </cell>
          <cell r="T4801" t="str">
            <v>607</v>
          </cell>
          <cell r="U4801" t="str">
            <v>0</v>
          </cell>
          <cell r="V4801" t="str">
            <v>NAT DPT AGEN - SA NATIONAL PARKS</v>
          </cell>
        </row>
        <row r="4802">
          <cell r="Q4802" t="str">
            <v>Non-exchange Revenue:  Transfers and Subsidies - Operational:  Monetary Allocations - Departmental Agencies and Accounts:  National Departmental Agencies - South Africa National Roads Agency</v>
          </cell>
          <cell r="R4802" t="str">
            <v>1</v>
          </cell>
          <cell r="S4802" t="str">
            <v>14</v>
          </cell>
          <cell r="T4802" t="str">
            <v>608</v>
          </cell>
          <cell r="U4802" t="str">
            <v>0</v>
          </cell>
          <cell r="V4802" t="str">
            <v>NAT DPT AGEN - SA NATIONAL ROADS AGENCY</v>
          </cell>
        </row>
        <row r="4803">
          <cell r="Q4803" t="str">
            <v>Non-exchange Revenue:  Transfers and Subsidies - Operational:  Monetary Allocations - Departmental Agencies and Accounts:  National Departmental Agencies - South Africa National Space Agency</v>
          </cell>
          <cell r="R4803" t="str">
            <v>1</v>
          </cell>
          <cell r="S4803" t="str">
            <v>14</v>
          </cell>
          <cell r="T4803" t="str">
            <v>609</v>
          </cell>
          <cell r="U4803" t="str">
            <v>0</v>
          </cell>
          <cell r="V4803" t="str">
            <v>NAT DPT AGEN - SA NATIONAL SPACE AGENCY</v>
          </cell>
        </row>
        <row r="4804">
          <cell r="Q4804" t="str">
            <v>Non-exchange Revenue:  Transfers and Subsidies - Operational:  Monetary Allocations - Departmental Agencies and Accounts:  National Departmental Agencies - South Africa Qualifications Authority(SAQA)</v>
          </cell>
          <cell r="R4804" t="str">
            <v>1</v>
          </cell>
          <cell r="S4804" t="str">
            <v>14</v>
          </cell>
          <cell r="T4804" t="str">
            <v>610</v>
          </cell>
          <cell r="U4804" t="str">
            <v>0</v>
          </cell>
          <cell r="V4804" t="str">
            <v>NAT DPT AGEN - SA QUALIFICATIONS AUTHOR</v>
          </cell>
        </row>
        <row r="4805">
          <cell r="Q4805" t="str">
            <v>Non-exchange Revenue:  Transfers and Subsidies - Operational:  Monetary Allocations - Departmental Agencies and Accounts:  National Departmental Agencies - South Africa Quality Institute</v>
          </cell>
          <cell r="R4805" t="str">
            <v>1</v>
          </cell>
          <cell r="S4805" t="str">
            <v>14</v>
          </cell>
          <cell r="T4805" t="str">
            <v>611</v>
          </cell>
          <cell r="U4805" t="str">
            <v>0</v>
          </cell>
          <cell r="V4805" t="str">
            <v>NAT DPT AGEN - SA QUALITY INSTITUTE</v>
          </cell>
        </row>
        <row r="4806">
          <cell r="Q4806" t="str">
            <v>Non-exchange Revenue:  Transfers and Subsidies - Operational:  Monetary Allocations - Departmental Agencies and Accounts:  National Departmental Agencies - South Africa Revenue Service (SARS)</v>
          </cell>
          <cell r="R4806" t="str">
            <v>1</v>
          </cell>
          <cell r="S4806" t="str">
            <v>14</v>
          </cell>
          <cell r="T4806" t="str">
            <v>612</v>
          </cell>
          <cell r="U4806" t="str">
            <v>0</v>
          </cell>
          <cell r="V4806" t="str">
            <v>NAT DPT AGEN - SA REVENUE SERVICE</v>
          </cell>
        </row>
        <row r="4807">
          <cell r="Q4807" t="str">
            <v>Non-exchange Revenue:  Transfers and Subsidies - Operational:  Monetary Allocations - Departmental Agencies and Accounts:  National Departmental Agencies - South Africa Road Board</v>
          </cell>
          <cell r="R4807" t="str">
            <v>1</v>
          </cell>
          <cell r="S4807" t="str">
            <v>14</v>
          </cell>
          <cell r="T4807" t="str">
            <v>613</v>
          </cell>
          <cell r="U4807" t="str">
            <v>0</v>
          </cell>
          <cell r="V4807" t="str">
            <v>NAT DPT AGEN - SA ROAD BOARD</v>
          </cell>
        </row>
        <row r="4808">
          <cell r="Q4808" t="str">
            <v>Non-exchange Revenue:  Transfers and Subsidies - Operational:  Monetary Allocations - Departmental Agencies and Accounts:  National Departmental Agencies - South Africa Road Safety Council</v>
          </cell>
          <cell r="R4808" t="str">
            <v>1</v>
          </cell>
          <cell r="S4808" t="str">
            <v>14</v>
          </cell>
          <cell r="T4808" t="str">
            <v>614</v>
          </cell>
          <cell r="U4808" t="str">
            <v>0</v>
          </cell>
          <cell r="V4808" t="str">
            <v>NAT DPT AGEN - SA ROAD SAFETY COUNCIL</v>
          </cell>
        </row>
        <row r="4809">
          <cell r="Q4809" t="str">
            <v>Non-exchange Revenue:  Transfers and Subsidies - Operational:  Monetary Allocations - Departmental Agencies and Accounts:  National Departmental Agencies - South Africa Sport Commission</v>
          </cell>
          <cell r="R4809" t="str">
            <v>1</v>
          </cell>
          <cell r="S4809" t="str">
            <v>14</v>
          </cell>
          <cell r="T4809" t="str">
            <v>615</v>
          </cell>
          <cell r="U4809" t="str">
            <v>0</v>
          </cell>
          <cell r="V4809" t="str">
            <v>NAT DPT AGEN - SA SPORT COMMISSION</v>
          </cell>
        </row>
        <row r="4810">
          <cell r="Q4810" t="str">
            <v>Non-exchange Revenue:  Transfers and Subsidies - Operational:  Monetary Allocations - Departmental Agencies and Accounts:  National Departmental Agencies - South Africa Tourism</v>
          </cell>
          <cell r="R4810" t="str">
            <v>1</v>
          </cell>
          <cell r="S4810" t="str">
            <v>14</v>
          </cell>
          <cell r="T4810" t="str">
            <v>616</v>
          </cell>
          <cell r="U4810" t="str">
            <v>0</v>
          </cell>
          <cell r="V4810" t="str">
            <v>NAT DPT AGEN - SA TOURISM</v>
          </cell>
        </row>
        <row r="4811">
          <cell r="Q4811" t="str">
            <v>Non-exchange Revenue:  Transfers and Subsidies - Operational:  Monetary Allocations - Departmental Agencies and Accounts:  National Departmental Agencies - South Africa Weather Service</v>
          </cell>
          <cell r="R4811" t="str">
            <v>1</v>
          </cell>
          <cell r="S4811" t="str">
            <v>14</v>
          </cell>
          <cell r="T4811" t="str">
            <v>617</v>
          </cell>
          <cell r="U4811" t="str">
            <v>0</v>
          </cell>
          <cell r="V4811" t="str">
            <v>NAT DPT AGEN - SA WEATHER SERVICE</v>
          </cell>
        </row>
        <row r="4812">
          <cell r="Q4812" t="str">
            <v>Non-exchange Revenue:  Transfers and Subsidies - Operational:  Monetary Allocations - Departmental Agencies and Accounts:  National Departmental Agencies - South African Chapter of the African Renaissance (SACAR)</v>
          </cell>
          <cell r="R4812" t="str">
            <v>1</v>
          </cell>
          <cell r="S4812" t="str">
            <v>14</v>
          </cell>
          <cell r="T4812" t="str">
            <v>618</v>
          </cell>
          <cell r="U4812" t="str">
            <v>0</v>
          </cell>
          <cell r="V4812" t="str">
            <v>NAT DPT AGEN - SA CHAPTER AFRICAN RENAIS</v>
          </cell>
        </row>
        <row r="4813">
          <cell r="Q4813" t="str">
            <v>Non-exchange Revenue:  Transfers and Subsidies - Operational:  Monetary Allocations - Departmental Agencies and Accounts:  National Departmental Agencies - Safety and Security Sector SETA</v>
          </cell>
          <cell r="R4813" t="str">
            <v>1</v>
          </cell>
          <cell r="S4813" t="str">
            <v>14</v>
          </cell>
          <cell r="T4813" t="str">
            <v>619</v>
          </cell>
          <cell r="U4813" t="str">
            <v>0</v>
          </cell>
          <cell r="V4813" t="str">
            <v>NAT DPT AGEN - SAF &amp; SECUR SECTOR SETA</v>
          </cell>
        </row>
        <row r="4814">
          <cell r="Q4814" t="str">
            <v>Non-exchange Revenue:  Transfers and Subsidies - Operational:  Monetary Allocations - Departmental Agencies and Accounts:  National Departmental Agencies - PALAMA</v>
          </cell>
          <cell r="R4814" t="str">
            <v>1</v>
          </cell>
          <cell r="S4814" t="str">
            <v>14</v>
          </cell>
          <cell r="T4814" t="str">
            <v>620</v>
          </cell>
          <cell r="U4814" t="str">
            <v>0</v>
          </cell>
          <cell r="V4814" t="str">
            <v>NAT DPT AGEN - PALAMA</v>
          </cell>
        </row>
        <row r="4815">
          <cell r="Q4815" t="str">
            <v>Non-exchange Revenue:  Transfers and Subsidies - Operational:  Monetary Allocations - Departmental Agencies and Accounts:  National Departmental Agencies - Secret Service</v>
          </cell>
          <cell r="R4815" t="str">
            <v>1</v>
          </cell>
          <cell r="S4815" t="str">
            <v>14</v>
          </cell>
          <cell r="T4815" t="str">
            <v>621</v>
          </cell>
          <cell r="U4815" t="str">
            <v>0</v>
          </cell>
          <cell r="V4815" t="str">
            <v>NAT DPT AGEN - SECRET SERVICE</v>
          </cell>
        </row>
        <row r="4816">
          <cell r="Q4816" t="str">
            <v>Non-exchange Revenue:  Transfers and Subsidies - Operational:  Monetary Allocations - Departmental Agencies and Accounts:  National Departmental Agencies - Servcon Housing Solution (Pty) Ltd</v>
          </cell>
          <cell r="R4816" t="str">
            <v>1</v>
          </cell>
          <cell r="S4816" t="str">
            <v>14</v>
          </cell>
          <cell r="T4816" t="str">
            <v>622</v>
          </cell>
          <cell r="U4816" t="str">
            <v>0</v>
          </cell>
          <cell r="V4816" t="str">
            <v>NAT DPT AGEN - SERVCON HOUSING SOLUTION</v>
          </cell>
        </row>
        <row r="4817">
          <cell r="Q4817" t="str">
            <v>Non-exchange Revenue:  Transfers and Subsidies - Operational:  Monetary Allocations - Departmental Agencies and Accounts:  National Departmental Agencies - Services Sector SETA</v>
          </cell>
          <cell r="R4817" t="str">
            <v>1</v>
          </cell>
          <cell r="S4817" t="str">
            <v>14</v>
          </cell>
          <cell r="T4817" t="str">
            <v>623</v>
          </cell>
          <cell r="U4817" t="str">
            <v>0</v>
          </cell>
          <cell r="V4817" t="str">
            <v>NAT DPT AGEN - SERVICES SECTOR SETA</v>
          </cell>
        </row>
        <row r="4818">
          <cell r="Q4818" t="str">
            <v>Non-exchange Revenue:  Transfers and Subsidies - Operational:  Monetary Allocations - Departmental Agencies and Accounts:  National Departmental Agencies - Small Enterprise Development Agency</v>
          </cell>
          <cell r="R4818" t="str">
            <v>1</v>
          </cell>
          <cell r="S4818" t="str">
            <v>14</v>
          </cell>
          <cell r="T4818" t="str">
            <v>624</v>
          </cell>
          <cell r="U4818" t="str">
            <v>0</v>
          </cell>
          <cell r="V4818" t="str">
            <v>NAT DPT AGEN - SMALL ENTERP DEV AGENCY</v>
          </cell>
        </row>
        <row r="4819">
          <cell r="Q4819" t="str">
            <v>Non-exchange Revenue:  Transfers and Subsidies - Operational:  Monetary Allocations - Departmental Agencies and Accounts:  National Departmental Agencies - Social Housing Foundation</v>
          </cell>
          <cell r="R4819" t="str">
            <v>1</v>
          </cell>
          <cell r="S4819" t="str">
            <v>14</v>
          </cell>
          <cell r="T4819" t="str">
            <v>625</v>
          </cell>
          <cell r="U4819" t="str">
            <v>0</v>
          </cell>
          <cell r="V4819" t="str">
            <v>NAT DPT AGEN - SOCIAL HOUSING FOUNDATION</v>
          </cell>
        </row>
        <row r="4820">
          <cell r="Q4820" t="str">
            <v>Non-exchange Revenue:  Transfers and Subsidies - Operational:  Monetary Allocations - Departmental Agencies and Accounts:  National Departmental Agencies - Social Housing Regulatory Authority</v>
          </cell>
          <cell r="R4820" t="str">
            <v>1</v>
          </cell>
          <cell r="S4820" t="str">
            <v>14</v>
          </cell>
          <cell r="T4820" t="str">
            <v>626</v>
          </cell>
          <cell r="U4820" t="str">
            <v>0</v>
          </cell>
          <cell r="V4820" t="str">
            <v>NAT DPT AGEN - SOC HOUSING REGULAT AUTH</v>
          </cell>
        </row>
        <row r="4821">
          <cell r="Q4821" t="str">
            <v>Non-exchange Revenue:  Transfers and Subsidies - Operational:  Monetary Allocations - Departmental Agencies and Accounts:  National Departmental Agencies - South Africa Social Security Agency (SASSA)</v>
          </cell>
          <cell r="R4821" t="str">
            <v>1</v>
          </cell>
          <cell r="S4821" t="str">
            <v>14</v>
          </cell>
          <cell r="T4821" t="str">
            <v>627</v>
          </cell>
          <cell r="U4821" t="str">
            <v>0</v>
          </cell>
          <cell r="V4821" t="str">
            <v>NAT DPT AGEN - SA SOCIAL SECURITY AGENCY</v>
          </cell>
        </row>
        <row r="4822">
          <cell r="Q4822" t="str">
            <v>Non-exchange Revenue:  Transfers and Subsidies - Operational:  Monetary Allocations - Departmental Agencies and Accounts:  National Departmental Agencies - Special Investigation Unit</v>
          </cell>
          <cell r="R4822" t="str">
            <v>1</v>
          </cell>
          <cell r="S4822" t="str">
            <v>14</v>
          </cell>
          <cell r="T4822" t="str">
            <v>628</v>
          </cell>
          <cell r="U4822" t="str">
            <v>0</v>
          </cell>
          <cell r="V4822" t="str">
            <v>NAT DPT AGEN - SPECIAL INVESTIGATION UNI</v>
          </cell>
        </row>
        <row r="4823">
          <cell r="Q4823" t="str">
            <v>Non-exchange Revenue:  Transfers and Subsidies - Operational:  Monetary Allocations - Departmental Agencies and Accounts:  National Departmental Agencies - State Information Technology Agency (SITA)</v>
          </cell>
          <cell r="R4823" t="str">
            <v>1</v>
          </cell>
          <cell r="S4823" t="str">
            <v>14</v>
          </cell>
          <cell r="T4823" t="str">
            <v>629</v>
          </cell>
          <cell r="U4823" t="str">
            <v>0</v>
          </cell>
          <cell r="V4823" t="str">
            <v>NAT DPT AGEN - INFORMATION TECH AGENCY</v>
          </cell>
        </row>
        <row r="4824">
          <cell r="Q4824" t="str">
            <v>Non-exchange Revenue:  Transfers and Subsidies - Operational:  Monetary Allocations - Departmental Agencies and Accounts:  National Departmental Agencies - South Africa State Theatre</v>
          </cell>
          <cell r="R4824" t="str">
            <v>1</v>
          </cell>
          <cell r="S4824" t="str">
            <v>14</v>
          </cell>
          <cell r="T4824" t="str">
            <v>630</v>
          </cell>
          <cell r="U4824" t="str">
            <v>0</v>
          </cell>
          <cell r="V4824" t="str">
            <v>NAT DPT AGEN - SA STATE THEATRE</v>
          </cell>
        </row>
        <row r="4825">
          <cell r="Q4825" t="str">
            <v>Non-exchange Revenue:  Transfers and Subsidies - Operational:  Monetary Allocations - Departmental Agencies and Accounts:  National Departmental Agencies - Taung Agricultural College</v>
          </cell>
          <cell r="R4825" t="str">
            <v>1</v>
          </cell>
          <cell r="S4825" t="str">
            <v>14</v>
          </cell>
          <cell r="T4825" t="str">
            <v>631</v>
          </cell>
          <cell r="U4825" t="str">
            <v>0</v>
          </cell>
          <cell r="V4825" t="str">
            <v>NAT DPT AGEN - TAUNG AGRI COLLEGE</v>
          </cell>
        </row>
        <row r="4826">
          <cell r="Q4826" t="str">
            <v>Non-exchange Revenue:  Transfers and Subsidies - Operational:  Monetary Allocations - Departmental Agencies and Accounts:  National Departmental Agencies - Tau Trading Association</v>
          </cell>
          <cell r="R4826" t="str">
            <v>1</v>
          </cell>
          <cell r="S4826" t="str">
            <v>14</v>
          </cell>
          <cell r="T4826" t="str">
            <v>632</v>
          </cell>
          <cell r="U4826" t="str">
            <v>0</v>
          </cell>
          <cell r="V4826" t="str">
            <v>NAT DPT AGEN - TAU TRADING ASSOCIATION</v>
          </cell>
        </row>
        <row r="4827">
          <cell r="Q4827" t="str">
            <v>Non-exchange Revenue:  Transfers and Subsidies - Operational:  Monetary Allocations - Departmental Agencies and Accounts:  National Departmental Agencies - Technology for Women in Business</v>
          </cell>
          <cell r="R4827" t="str">
            <v>1</v>
          </cell>
          <cell r="S4827" t="str">
            <v>14</v>
          </cell>
          <cell r="T4827" t="str">
            <v>633</v>
          </cell>
          <cell r="U4827" t="str">
            <v>0</v>
          </cell>
          <cell r="V4827" t="str">
            <v>NAT DPT AGEN - TECHN FOR WOMEN IN BUSIN</v>
          </cell>
        </row>
        <row r="4828">
          <cell r="Q4828" t="str">
            <v>Non-exchange Revenue:  Transfers and Subsidies - Operational:  Monetary Allocations - Departmental Agencies and Accounts:  National Departmental Agencies - Technology Innovation Agency</v>
          </cell>
          <cell r="R4828" t="str">
            <v>1</v>
          </cell>
          <cell r="S4828" t="str">
            <v>14</v>
          </cell>
          <cell r="T4828" t="str">
            <v>634</v>
          </cell>
          <cell r="U4828" t="str">
            <v>0</v>
          </cell>
          <cell r="V4828" t="str">
            <v>NAT DPT AGEN - TECHN INNOVATION AGENCY</v>
          </cell>
        </row>
        <row r="4829">
          <cell r="Q4829" t="str">
            <v>Non-exchange Revenue:  Transfers and Subsidies - Operational:  Monetary Allocations - Departmental Agencies and Accounts:  National Departmental Agencies - The Cooperative Banks Development Agency</v>
          </cell>
          <cell r="R4829" t="str">
            <v>1</v>
          </cell>
          <cell r="S4829" t="str">
            <v>14</v>
          </cell>
          <cell r="T4829" t="str">
            <v>635</v>
          </cell>
          <cell r="U4829" t="str">
            <v>0</v>
          </cell>
          <cell r="V4829" t="str">
            <v>NAT DPT AGEN - COOPERAT BANKS DEV AGENCY</v>
          </cell>
        </row>
        <row r="4830">
          <cell r="Q4830" t="str">
            <v>Non-exchange Revenue:  Transfers and Subsidies - Operational:  Monetary Allocations - Departmental Agencies and Accounts:  National Departmental Agencies - Thubelisha Homes</v>
          </cell>
          <cell r="R4830" t="str">
            <v>1</v>
          </cell>
          <cell r="S4830" t="str">
            <v>14</v>
          </cell>
          <cell r="T4830" t="str">
            <v>636</v>
          </cell>
          <cell r="U4830" t="str">
            <v>0</v>
          </cell>
          <cell r="V4830" t="str">
            <v>NAT DPT AGEN - THUBELISHA HOMES</v>
          </cell>
        </row>
        <row r="4831">
          <cell r="Q4831" t="str">
            <v>Non-exchange Revenue:  Transfers and Subsidies - Operational:  Monetary Allocations - Departmental Agencies and Accounts:  National Departmental Agencies - Tompi Seleka Agricultural College</v>
          </cell>
          <cell r="R4831" t="str">
            <v>1</v>
          </cell>
          <cell r="S4831" t="str">
            <v>14</v>
          </cell>
          <cell r="T4831" t="str">
            <v>637</v>
          </cell>
          <cell r="U4831" t="str">
            <v>0</v>
          </cell>
          <cell r="V4831" t="str">
            <v>NAT DPT AGEN - TOMPI SELEKA AGRIC COLLEG</v>
          </cell>
        </row>
        <row r="4832">
          <cell r="Q4832" t="str">
            <v>Non-exchange Revenue:  Transfers and Subsidies - Operational:  Monetary Allocations - Departmental Agencies and Accounts:  National Departmental Agencies - Tourism Hospitality and Sport SETA</v>
          </cell>
          <cell r="R4832" t="str">
            <v>1</v>
          </cell>
          <cell r="S4832" t="str">
            <v>14</v>
          </cell>
          <cell r="T4832" t="str">
            <v>638</v>
          </cell>
          <cell r="U4832" t="str">
            <v>0</v>
          </cell>
          <cell r="V4832" t="str">
            <v>NAT DPT AGEN - TOURM HOSPIT &amp; SPORT SETA</v>
          </cell>
        </row>
        <row r="4833">
          <cell r="Q4833" t="str">
            <v>Non-exchange Revenue:  Transfers and Subsidies - Operational:  Monetary Allocations - Departmental Agencies and Accounts:  National Departmental Agencies - Trade and Investment South Africa</v>
          </cell>
          <cell r="R4833" t="str">
            <v>1</v>
          </cell>
          <cell r="S4833" t="str">
            <v>14</v>
          </cell>
          <cell r="T4833" t="str">
            <v>639</v>
          </cell>
          <cell r="U4833" t="str">
            <v>0</v>
          </cell>
          <cell r="V4833" t="str">
            <v>NAT DPT AGEN - TRADE &amp; INVESTMENT SA</v>
          </cell>
        </row>
        <row r="4834">
          <cell r="Q4834" t="str">
            <v>Non-exchange Revenue:  Transfers and Subsidies - Operational:  Monetary Allocations - Departmental Agencies and Accounts:  National Departmental Agencies - Transport SETA</v>
          </cell>
          <cell r="R4834" t="str">
            <v>1</v>
          </cell>
          <cell r="S4834" t="str">
            <v>14</v>
          </cell>
          <cell r="T4834" t="str">
            <v>640</v>
          </cell>
          <cell r="U4834" t="str">
            <v>0</v>
          </cell>
          <cell r="V4834" t="str">
            <v>NAT DPT AGEN - TRANSPORT SETA</v>
          </cell>
        </row>
        <row r="4835">
          <cell r="Q4835" t="str">
            <v>Non-exchange Revenue:  Transfers and Subsidies - Operational:  Monetary Allocations - Departmental Agencies and Accounts:  National Departmental Agencies - Tsolo Agricultural College</v>
          </cell>
          <cell r="R4835" t="str">
            <v>1</v>
          </cell>
          <cell r="S4835" t="str">
            <v>14</v>
          </cell>
          <cell r="T4835" t="str">
            <v>641</v>
          </cell>
          <cell r="U4835" t="str">
            <v>0</v>
          </cell>
          <cell r="V4835" t="str">
            <v>NAT DPT AGEN - TSOLO AGRIC COLLEGE</v>
          </cell>
        </row>
        <row r="4836">
          <cell r="Q4836" t="str">
            <v>Non-exchange Revenue:  Transfers and Subsidies - Operational:  Monetary Allocations - Departmental Agencies and Accounts:  National Departmental Agencies - Umalusi Council Quality Assurance in General and Further Education and Training Institutions</v>
          </cell>
          <cell r="R4836" t="str">
            <v>1</v>
          </cell>
          <cell r="S4836" t="str">
            <v>14</v>
          </cell>
          <cell r="T4836" t="str">
            <v>642</v>
          </cell>
          <cell r="U4836" t="str">
            <v>0</v>
          </cell>
          <cell r="V4836" t="str">
            <v>NAT DPT AGEN - UMALUSI QUA ASS &amp; FET INS</v>
          </cell>
        </row>
        <row r="4837">
          <cell r="Q4837" t="str">
            <v>Non-exchange Revenue:  Transfers and Subsidies - Operational:  Monetary Allocations - Departmental Agencies and Accounts:  National Departmental Agencies - Umsombomvu Fund</v>
          </cell>
          <cell r="R4837" t="str">
            <v>1</v>
          </cell>
          <cell r="S4837" t="str">
            <v>14</v>
          </cell>
          <cell r="T4837" t="str">
            <v>643</v>
          </cell>
          <cell r="U4837" t="str">
            <v>0</v>
          </cell>
          <cell r="V4837" t="str">
            <v>NAT DPT AGEN - UMSOMBOMVU FUND</v>
          </cell>
        </row>
        <row r="4838">
          <cell r="Q4838" t="str">
            <v>Non-exchange Revenue:  Transfers and Subsidies - Operational:  Monetary Allocations - Departmental Agencies and Accounts:  National Departmental Agencies - Universal Service and Access Agency South Africa</v>
          </cell>
          <cell r="R4838" t="str">
            <v>1</v>
          </cell>
          <cell r="S4838" t="str">
            <v>14</v>
          </cell>
          <cell r="T4838" t="str">
            <v>644</v>
          </cell>
          <cell r="U4838" t="str">
            <v>0</v>
          </cell>
          <cell r="V4838" t="str">
            <v>NAT DPT AGEN - UNI SERV &amp; ACCESS AGEN SA</v>
          </cell>
        </row>
        <row r="4839">
          <cell r="Q4839" t="str">
            <v>Non-exchange Revenue:  Transfers and Subsidies - Operational:  Monetary Allocations - Departmental Agencies and Accounts:  National Departmental Agencies - Universal Service and Access Fund</v>
          </cell>
          <cell r="R4839" t="str">
            <v>1</v>
          </cell>
          <cell r="S4839" t="str">
            <v>14</v>
          </cell>
          <cell r="T4839" t="str">
            <v>645</v>
          </cell>
          <cell r="U4839" t="str">
            <v>0</v>
          </cell>
          <cell r="V4839" t="str">
            <v>NAT DPT AGEN - UNIVER SERV &amp; ACCESS FUND</v>
          </cell>
        </row>
        <row r="4840">
          <cell r="Q4840" t="str">
            <v>Non-exchange Revenue:  Transfers and Subsidies - Operational:  Monetary Allocations - Departmental Agencies and Accounts:  National Departmental Agencies - Urban Transport Fund</v>
          </cell>
          <cell r="R4840" t="str">
            <v>1</v>
          </cell>
          <cell r="S4840" t="str">
            <v>14</v>
          </cell>
          <cell r="T4840" t="str">
            <v>646</v>
          </cell>
          <cell r="U4840" t="str">
            <v>0</v>
          </cell>
          <cell r="V4840" t="str">
            <v>NAT DPT AGEN - URBAN TRANSPORT FUND</v>
          </cell>
        </row>
        <row r="4841">
          <cell r="Q4841" t="str">
            <v>Non-exchange Revenue:  Transfers and Subsidies - Operational:  Monetary Allocations - Departmental Agencies and Accounts:  National Departmental Agencies - Voortrekker Museum</v>
          </cell>
          <cell r="R4841" t="str">
            <v>1</v>
          </cell>
          <cell r="S4841" t="str">
            <v>14</v>
          </cell>
          <cell r="T4841" t="str">
            <v>647</v>
          </cell>
          <cell r="U4841" t="str">
            <v>0</v>
          </cell>
          <cell r="V4841" t="str">
            <v>NAT DPT AGEN - VOORTREKKER MUSEUM</v>
          </cell>
        </row>
        <row r="4842">
          <cell r="Q4842" t="str">
            <v>Non-exchange Revenue:  Transfers and Subsidies - Operational:  Monetary Allocations - Departmental Agencies and Accounts:  National Departmental Agencies - Wage Board</v>
          </cell>
          <cell r="R4842" t="str">
            <v>1</v>
          </cell>
          <cell r="S4842" t="str">
            <v>14</v>
          </cell>
          <cell r="T4842" t="str">
            <v>648</v>
          </cell>
          <cell r="U4842" t="str">
            <v>0</v>
          </cell>
          <cell r="V4842" t="str">
            <v>NAT DPT AGEN - WAGE BOARD</v>
          </cell>
        </row>
        <row r="4843">
          <cell r="Q4843" t="str">
            <v>Non-exchange Revenue:  Transfers and Subsidies - Operational:  Monetary Allocations - Departmental Agencies and Accounts:  National Departmental Agencies - War Museum Boer Republic</v>
          </cell>
          <cell r="R4843" t="str">
            <v>1</v>
          </cell>
          <cell r="S4843" t="str">
            <v>14</v>
          </cell>
          <cell r="T4843" t="str">
            <v>649</v>
          </cell>
          <cell r="U4843" t="str">
            <v>0</v>
          </cell>
          <cell r="V4843" t="str">
            <v>NAT DPT AGEN - WAR MUSEUM BOER REPUBLIC</v>
          </cell>
        </row>
        <row r="4844">
          <cell r="Q4844" t="str">
            <v>Non-exchange Revenue:  Transfers and Subsidies - Operational:  Monetary Allocations - Departmental Agencies and Accounts:  National Departmental Agencies - Water Research Commission</v>
          </cell>
          <cell r="R4844" t="str">
            <v>1</v>
          </cell>
          <cell r="S4844" t="str">
            <v>14</v>
          </cell>
          <cell r="T4844" t="str">
            <v>650</v>
          </cell>
          <cell r="U4844" t="str">
            <v>0</v>
          </cell>
          <cell r="V4844" t="str">
            <v>NAT DPT AGEN - WATER RESEARCH COMMISSION</v>
          </cell>
        </row>
        <row r="4845">
          <cell r="Q4845" t="str">
            <v>Non-exchange Revenue:  Transfers and Subsidies - Operational:  Monetary Allocations - Departmental Agencies and Accounts:  National Departmental Agencies - Water Trading Account</v>
          </cell>
          <cell r="R4845" t="str">
            <v>1</v>
          </cell>
          <cell r="S4845" t="str">
            <v>14</v>
          </cell>
          <cell r="T4845" t="str">
            <v>651</v>
          </cell>
          <cell r="U4845" t="str">
            <v>0</v>
          </cell>
          <cell r="V4845" t="str">
            <v>NAT DPT AGEN - WATER TRADING ACCOUNT</v>
          </cell>
        </row>
        <row r="4846">
          <cell r="Q4846" t="str">
            <v>Non-exchange Revenue:  Transfers and Subsidies - Operational:  Monetary Allocations - Departmental Agencies and Accounts:  National Departmental Agencies - Wholesale and Retail Sector SETA</v>
          </cell>
          <cell r="R4846" t="str">
            <v>1</v>
          </cell>
          <cell r="S4846" t="str">
            <v>14</v>
          </cell>
          <cell r="T4846" t="str">
            <v>652</v>
          </cell>
          <cell r="U4846" t="str">
            <v>0</v>
          </cell>
          <cell r="V4846" t="str">
            <v>NAT DPT AGEN - W/SALE &amp; RETAIL SEC SETA</v>
          </cell>
        </row>
        <row r="4847">
          <cell r="Q4847" t="str">
            <v>Non-exchange Revenue:  Transfers and Subsidies - Operational:  Monetary Allocations - Departmental Agencies and Accounts:  National Departmental Agencies - William Humphreys Art Gallery</v>
          </cell>
          <cell r="R4847" t="str">
            <v>1</v>
          </cell>
          <cell r="S4847" t="str">
            <v>14</v>
          </cell>
          <cell r="T4847" t="str">
            <v>653</v>
          </cell>
          <cell r="U4847" t="str">
            <v>0</v>
          </cell>
          <cell r="V4847" t="str">
            <v>NAT DPT AGEN - WILLIAM HUMPHREYS ART GAL</v>
          </cell>
        </row>
        <row r="4848">
          <cell r="Q4848" t="str">
            <v>Non-exchange Revenue:  Transfers and Subsidies - Operational:  Monetary Allocations - Departmental Agencies and Accounts:  National Departmental Agencies - Windybrow Theatre</v>
          </cell>
          <cell r="R4848" t="str">
            <v>1</v>
          </cell>
          <cell r="S4848" t="str">
            <v>14</v>
          </cell>
          <cell r="T4848" t="str">
            <v>654</v>
          </cell>
          <cell r="U4848" t="str">
            <v>0</v>
          </cell>
          <cell r="V4848" t="str">
            <v>NAT DPT AGEN - WINDYBROW THEATRE</v>
          </cell>
        </row>
        <row r="4849">
          <cell r="Q4849" t="str">
            <v>Non-exchange Revenue:  Transfers and Subsidies - Operational:  Monetary Allocations - Departmental Agencies and Accounts:  National Departmental Agencies - Woordeboek Afrikaanse Taal (WAT) Paarl</v>
          </cell>
          <cell r="R4849" t="str">
            <v>1</v>
          </cell>
          <cell r="S4849" t="str">
            <v>14</v>
          </cell>
          <cell r="T4849" t="str">
            <v>655</v>
          </cell>
          <cell r="U4849" t="str">
            <v>0</v>
          </cell>
          <cell r="V4849" t="str">
            <v>NAT DPT AGEN - WOORDEBOEK AFRIKAANS TAAL</v>
          </cell>
        </row>
        <row r="4850">
          <cell r="Q4850" t="str">
            <v>Non-exchange Revenue:  Transfers and Subsidies - Operational:  Monetary Allocations - Departmental Agencies and Accounts:  National Departmental Agencies - World Summit Johannesburg</v>
          </cell>
          <cell r="R4850" t="str">
            <v>1</v>
          </cell>
          <cell r="S4850" t="str">
            <v>14</v>
          </cell>
          <cell r="T4850" t="str">
            <v>656</v>
          </cell>
          <cell r="U4850" t="str">
            <v>0</v>
          </cell>
          <cell r="V4850" t="str">
            <v>NAT DPT AGEN - WORLD SUMMIT JOHANNESBURG</v>
          </cell>
        </row>
        <row r="4851">
          <cell r="Q4851" t="str">
            <v>Non-exchange Revenue:  Transfers and Subsidies - Operational:  Monetary Allocations - District Municipalities</v>
          </cell>
          <cell r="R4851">
            <v>0</v>
          </cell>
          <cell r="V4851" t="str">
            <v>T&amp;S OPS: MONET DISTRICT MUNICIPAL</v>
          </cell>
        </row>
        <row r="4852">
          <cell r="Q4852" t="str">
            <v>Non-exchange Revenue:  Transfers and Subsidies - Operational:  Monetary Allocations - District Municipalities:  Eastern Cape</v>
          </cell>
          <cell r="R4852">
            <v>0</v>
          </cell>
          <cell r="V4852" t="str">
            <v>T&amp;S OPS: MONET DM EASTERN CAPE</v>
          </cell>
        </row>
        <row r="4853">
          <cell r="Q4853" t="str">
            <v>Non-exchange Revenue:  Transfers and Subsidies - Operational:  Monetary Allocations - District Municipalities:  Eastern Cape - DC 10:  Cacadu</v>
          </cell>
          <cell r="R4853">
            <v>0</v>
          </cell>
          <cell r="V4853" t="str">
            <v>DM EC: CACADU</v>
          </cell>
        </row>
        <row r="4854">
          <cell r="Q4854" t="str">
            <v>Non-exchange Revenue:  Transfers and Subsidies - Operational:  Monetary Allocations - District Municipalities:  Eastern Cape - DC 10:  Cacadu - Community and Social Services</v>
          </cell>
          <cell r="R4854">
            <v>0</v>
          </cell>
          <cell r="V4854" t="str">
            <v>DM EC: CACADU - COMM &amp; SOC SERV</v>
          </cell>
        </row>
        <row r="4855">
          <cell r="Q4855" t="str">
            <v>Non-exchange Revenue:  Transfers and Subsidies - Operational:  Monetary Allocations - District Municipalities:  Eastern Cape - DC 10:  Cacadu - Environmental Protection</v>
          </cell>
          <cell r="R4855">
            <v>0</v>
          </cell>
          <cell r="V4855" t="str">
            <v>DM EC: CACADU - ENVIRON PROTECTION</v>
          </cell>
        </row>
        <row r="4856">
          <cell r="Q4856" t="str">
            <v>Non-exchange Revenue:  Transfers and Subsidies - Operational:  Monetary Allocations - District Municipalities:  Eastern Cape - DC 10:  Cacadu - Executive and Council</v>
          </cell>
          <cell r="R4856">
            <v>0</v>
          </cell>
          <cell r="V4856" t="str">
            <v>DM EC: CACADU - EXECUTIVE &amp; COUNCIL</v>
          </cell>
        </row>
        <row r="4857">
          <cell r="Q4857" t="str">
            <v>Non-exchange Revenue:  Transfers and Subsidies - Operational:  Monetary Allocations - District Municipalities:  Eastern Cape - DC 10:  Cacadu - Finance and Admin</v>
          </cell>
          <cell r="R4857">
            <v>0</v>
          </cell>
          <cell r="V4857" t="str">
            <v>DM EC: CACADU - FINANCE &amp; ADMIN</v>
          </cell>
        </row>
        <row r="4858">
          <cell r="Q4858" t="str">
            <v>Non-exchange Revenue:  Transfers and Subsidies - Operational:  Monetary Allocations - District Municipalities:  Eastern Cape - DC 10:  Cacadu - Health</v>
          </cell>
          <cell r="R4858">
            <v>0</v>
          </cell>
          <cell r="V4858" t="str">
            <v>DM EC: CACADU - HEALTH</v>
          </cell>
        </row>
        <row r="4859">
          <cell r="Q4859" t="str">
            <v>Non-exchange Revenue:  Transfers and Subsidies - Operational:  Monetary Allocations - District Municipalities:  Eastern Cape - DC 10:  Cacadu - Housing</v>
          </cell>
          <cell r="R4859">
            <v>0</v>
          </cell>
          <cell r="V4859" t="str">
            <v>DM EC: CACADU - HOUSING</v>
          </cell>
        </row>
        <row r="4860">
          <cell r="Q4860" t="str">
            <v>Non-exchange Revenue:  Transfers and Subsidies - Operational:  Monetary Allocations - District Municipalities:  Eastern Cape - DC 10:  Cacadu - Planning and Development</v>
          </cell>
          <cell r="R4860">
            <v>0</v>
          </cell>
          <cell r="V4860" t="str">
            <v>DM EC: CACADU - PLANNING &amp; DEVEL</v>
          </cell>
        </row>
        <row r="4861">
          <cell r="Q4861" t="str">
            <v>Non-exchange Revenue:  Transfers and Subsidies - Operational:  Monetary Allocations - District Municipalities:  Eastern Cape - DC 10:  Cacadu - Public Safety</v>
          </cell>
          <cell r="R4861">
            <v>0</v>
          </cell>
          <cell r="V4861" t="str">
            <v>DM EC: CACADU - PUBLIC SAFETY</v>
          </cell>
        </row>
        <row r="4862">
          <cell r="Q4862" t="str">
            <v>Non-exchange Revenue:  Transfers and Subsidies - Operational:  Monetary Allocations - District Municipalities:  Eastern Cape - DC 10:  Cacadu - Road Transport</v>
          </cell>
          <cell r="R4862">
            <v>0</v>
          </cell>
          <cell r="V4862" t="str">
            <v>DM EC: CACADU - ROAD TRANSPORT</v>
          </cell>
        </row>
        <row r="4863">
          <cell r="Q4863" t="str">
            <v>Non-exchange Revenue:  Transfers and Subsidies - Operational:  Monetary Allocations - District Municipalities:  Eastern Cape - DC 10:  Cacadu - Sport and Recreation</v>
          </cell>
          <cell r="R4863">
            <v>0</v>
          </cell>
          <cell r="V4863" t="str">
            <v>DM EC: CACADU - SPORT &amp; RECREATION</v>
          </cell>
        </row>
        <row r="4864">
          <cell r="Q4864" t="str">
            <v>Non-exchange Revenue:  Transfers and Subsidies - Operational:  Monetary Allocations - District Municipalities:  Eastern Cape - DC 10:  Cacadu - Waste Water Management</v>
          </cell>
          <cell r="R4864">
            <v>0</v>
          </cell>
          <cell r="V4864" t="str">
            <v>DM EC: CACADU - WASTE WATER MAN</v>
          </cell>
        </row>
        <row r="4865">
          <cell r="Q4865" t="str">
            <v>Non-exchange Revenue:  Transfers and Subsidies - Operational:  Monetary Allocations - District Municipalities:  Eastern Cape - DC 10:  Cacadu - Water</v>
          </cell>
          <cell r="R4865">
            <v>0</v>
          </cell>
          <cell r="V4865" t="str">
            <v>DM EC: CACADU - WATER</v>
          </cell>
        </row>
        <row r="4866">
          <cell r="Q4866" t="str">
            <v>Non-exchange Revenue:  Transfers and Subsidies - Operational:  Monetary Allocations - District Municipalities:  Eastern Cape - DC 12 - Amatole</v>
          </cell>
          <cell r="R4866">
            <v>0</v>
          </cell>
          <cell r="V4866" t="str">
            <v>DM EC: AMATOLE</v>
          </cell>
        </row>
        <row r="4867">
          <cell r="Q4867" t="str">
            <v>Non-exchange Revenue:  Transfers and Subsidies - Operational:  Monetary Allocations - District Municipalities:  Eastern Cape - DC 12:  Amatole - Community and Social Services</v>
          </cell>
          <cell r="R4867">
            <v>0</v>
          </cell>
          <cell r="V4867" t="str">
            <v>DM EC: AMATOLE - COMM &amp; SOC SERV</v>
          </cell>
        </row>
        <row r="4868">
          <cell r="Q4868" t="str">
            <v>Non-exchange Revenue:  Transfers and Subsidies - Operational:  Monetary Allocations - District Municipalities:  Eastern Cape - DC 12:  Amatole - Environmental Protection</v>
          </cell>
          <cell r="R4868">
            <v>0</v>
          </cell>
          <cell r="V4868" t="str">
            <v>DM EC: AMATOLE - ENVIRON PROTECTION</v>
          </cell>
        </row>
        <row r="4869">
          <cell r="Q4869" t="str">
            <v>Non-exchange Revenue:  Transfers and Subsidies - Operational:  Monetary Allocations - District Municipalities:  Eastern Cape - DC 12:  Amatole - Executive and Council</v>
          </cell>
          <cell r="R4869">
            <v>0</v>
          </cell>
          <cell r="V4869" t="str">
            <v>DM EC: AMATOLE - EXECUTIVE &amp; COUNCIL</v>
          </cell>
        </row>
        <row r="4870">
          <cell r="Q4870" t="str">
            <v>Non-exchange Revenue:  Transfers and Subsidies - Operational:  Monetary Allocations - District Municipalities:  Eastern Cape - DC 12:  Amatole - Finance and Admin</v>
          </cell>
          <cell r="R4870">
            <v>0</v>
          </cell>
          <cell r="V4870" t="str">
            <v>DM EC: AMATOLE - FINANCE &amp; ADMIN</v>
          </cell>
        </row>
        <row r="4871">
          <cell r="Q4871" t="str">
            <v>Non-exchange Revenue:  Transfers and Subsidies - Operational:  Monetary Allocations - District Municipalities:  Eastern Cape - DC 12:  Amatole - Health</v>
          </cell>
          <cell r="R4871">
            <v>0</v>
          </cell>
          <cell r="V4871" t="str">
            <v>DM EC: AMATOLE - HEALTH</v>
          </cell>
        </row>
        <row r="4872">
          <cell r="Q4872" t="str">
            <v>Non-exchange Revenue:  Transfers and Subsidies - Operational:  Monetary Allocations - District Municipalities:  Eastern Cape - DC 12:  Amatole - Housing</v>
          </cell>
          <cell r="R4872">
            <v>0</v>
          </cell>
          <cell r="V4872" t="str">
            <v>DM EC: AMATOLE - HOUSING</v>
          </cell>
        </row>
        <row r="4873">
          <cell r="Q4873" t="str">
            <v>Non-exchange Revenue:  Transfers and Subsidies - Operational:  Monetary Allocations - District Municipalities:  Eastern Cape - DC 12:  Amatole - Planning and Development</v>
          </cell>
          <cell r="R4873">
            <v>0</v>
          </cell>
          <cell r="V4873" t="str">
            <v>DM EC: AMATOLE - PLANNING &amp; DEVEL</v>
          </cell>
        </row>
        <row r="4874">
          <cell r="Q4874" t="str">
            <v>Non-exchange Revenue:  Transfers and Subsidies - Operational:  Monetary Allocations - District Municipalities:  Eastern Cape - DC 12:  Amatole - Public Safety</v>
          </cell>
          <cell r="R4874">
            <v>0</v>
          </cell>
          <cell r="V4874" t="str">
            <v>DM EC: AMATOLE - PUBLIC SAFETY</v>
          </cell>
        </row>
        <row r="4875">
          <cell r="Q4875" t="str">
            <v>Non-exchange Revenue:  Transfers and Subsidies - Operational:  Monetary Allocations - District Municipalities:  Eastern Cape - DC 12:  Amatole - Road Transport</v>
          </cell>
          <cell r="R4875">
            <v>0</v>
          </cell>
          <cell r="V4875" t="str">
            <v>DM EC: AMATOLE - ROAD TRANSPORT</v>
          </cell>
        </row>
        <row r="4876">
          <cell r="Q4876" t="str">
            <v>Non-exchange Revenue:  Transfers and Subsidies - Operational:  Monetary Allocations - District Municipalities:  Eastern Cape - DC 12:  Amatole - Sport and Recreation</v>
          </cell>
          <cell r="R4876">
            <v>0</v>
          </cell>
          <cell r="V4876" t="str">
            <v>DM EC: AMATOLE - SPORT &amp; RECREATION</v>
          </cell>
        </row>
        <row r="4877">
          <cell r="Q4877" t="str">
            <v>Non-exchange Revenue:  Transfers and Subsidies - Operational:  Monetary Allocations - District Municipalities:  Eastern Cape - DC 12:  Amatole - Waste Water Management</v>
          </cell>
          <cell r="R4877">
            <v>0</v>
          </cell>
          <cell r="V4877" t="str">
            <v>DM EC: AMATOLE - WASTE WATER MAN</v>
          </cell>
        </row>
        <row r="4878">
          <cell r="Q4878" t="str">
            <v>Non-exchange Revenue:  Transfers and Subsidies - Operational:  Monetary Allocations - District Municipalities:  Eastern Cape - DC 12:  Amatole - Water</v>
          </cell>
          <cell r="R4878">
            <v>0</v>
          </cell>
          <cell r="V4878" t="str">
            <v>DM EC: AMATOLE - WATER</v>
          </cell>
        </row>
        <row r="4879">
          <cell r="Q4879" t="str">
            <v xml:space="preserve">Non-exchange Revenue:  Transfers and Subsidies - Operational:  Monetary Allocations - District Municipalities:  Eastern Cape - DC 13:  Chris Hani </v>
          </cell>
          <cell r="R4879">
            <v>0</v>
          </cell>
          <cell r="V4879" t="str">
            <v>DM EC: CHRIS HANI</v>
          </cell>
        </row>
        <row r="4880">
          <cell r="Q4880" t="str">
            <v>Non-exchange Revenue:  Transfers and Subsidies - Operational:  Monetary Allocations - District Municipalities:  Eastern Cape - DC 13:  Chris Hani - Community and Social Services</v>
          </cell>
          <cell r="R4880">
            <v>0</v>
          </cell>
          <cell r="V4880" t="str">
            <v>DM EC: CHRIS HANI - COMM &amp; SOC SERV</v>
          </cell>
        </row>
        <row r="4881">
          <cell r="Q4881" t="str">
            <v>Non-exchange Revenue:  Transfers and Subsidies - Operational:  Monetary Allocations - District Municipalities:  Eastern Cape - DC 13:  Chris Hani - Environmental Protection</v>
          </cell>
          <cell r="R4881">
            <v>0</v>
          </cell>
          <cell r="V4881" t="str">
            <v>DM EC: CHRIS HANI - ENVIRON PROTECTION</v>
          </cell>
        </row>
        <row r="4882">
          <cell r="Q4882" t="str">
            <v>Non-exchange Revenue:  Transfers and Subsidies - Operational:  Monetary Allocations - District Municipalities:  Eastern Cape - DC 13:  Chris Hani - Executive and Council</v>
          </cell>
          <cell r="R4882">
            <v>0</v>
          </cell>
          <cell r="V4882" t="str">
            <v>DM EC: CHRIS HANI - EXECUTIVE &amp; COUNCIL</v>
          </cell>
        </row>
        <row r="4883">
          <cell r="Q4883" t="str">
            <v>Non-exchange Revenue:  Transfers and Subsidies - Operational:  Monetary Allocations - District Municipalities:  Eastern Cape - DC 13:  Chris Hani - Finance and Admin</v>
          </cell>
          <cell r="R4883">
            <v>0</v>
          </cell>
          <cell r="V4883" t="str">
            <v>DM EC: CHRIS HANI - FINANCE &amp; ADMIN</v>
          </cell>
        </row>
        <row r="4884">
          <cell r="Q4884" t="str">
            <v>Non-exchange Revenue:  Transfers and Subsidies - Operational:  Monetary Allocations - District Municipalities:  Eastern Cape - DC 13:  Chris Hani - Health</v>
          </cell>
          <cell r="R4884">
            <v>0</v>
          </cell>
          <cell r="V4884" t="str">
            <v>DM EC: CHRIS HANI - HEALTH</v>
          </cell>
        </row>
        <row r="4885">
          <cell r="Q4885" t="str">
            <v>Non-exchange Revenue:  Transfers and Subsidies - Operational:  Monetary Allocations - District Municipalities:  Eastern Cape - DC 13:  Chris Hani - Housing</v>
          </cell>
          <cell r="R4885">
            <v>0</v>
          </cell>
          <cell r="V4885" t="str">
            <v>DM EC: CHRIS HANI - HOUSING</v>
          </cell>
        </row>
        <row r="4886">
          <cell r="Q4886" t="str">
            <v>Non-exchange Revenue:  Transfers and Subsidies - Operational:  Monetary Allocations - District Municipalities:  Eastern Cape - DC 13:  Chris Hani - Planning and Development</v>
          </cell>
          <cell r="R4886">
            <v>0</v>
          </cell>
          <cell r="V4886" t="str">
            <v>DM EC: CHRIS HANI - PLANNING &amp; DEVEL</v>
          </cell>
        </row>
        <row r="4887">
          <cell r="Q4887" t="str">
            <v>Non-exchange Revenue:  Transfers and Subsidies - Operational:  Monetary Allocations - District Municipalities:  Eastern Cape - DC 13:  Chris Hani - Public Safety</v>
          </cell>
          <cell r="R4887">
            <v>0</v>
          </cell>
          <cell r="V4887" t="str">
            <v>DM EC: CHRIS HANI - PUBLIC SAFETY</v>
          </cell>
        </row>
        <row r="4888">
          <cell r="Q4888" t="str">
            <v>Non-exchange Revenue:  Transfers and Subsidies - Operational:  Monetary Allocations - District Municipalities:  Eastern Cape - DC 13:  Chris Hani - Road Transport</v>
          </cell>
          <cell r="R4888">
            <v>0</v>
          </cell>
          <cell r="V4888" t="str">
            <v>DM EC: CHRIS HANI - ROAD TRANSPORT</v>
          </cell>
        </row>
        <row r="4889">
          <cell r="Q4889" t="str">
            <v>Non-exchange Revenue:  Transfers and Subsidies - Operational:  Monetary Allocations - District Municipalities:  Eastern Cape - DC 13:  Chris Hani - Sport and Recreation</v>
          </cell>
          <cell r="R4889">
            <v>0</v>
          </cell>
          <cell r="V4889" t="str">
            <v>DM EC: CHRIS HANI - SPORT &amp; RECREATION</v>
          </cell>
        </row>
        <row r="4890">
          <cell r="Q4890" t="str">
            <v>Non-exchange Revenue:  Transfers and Subsidies - Operational:  Monetary Allocations - District Municipalities:  Eastern Cape - DC 13:  Chris Hani - Waste Water Management</v>
          </cell>
          <cell r="R4890">
            <v>0</v>
          </cell>
          <cell r="V4890" t="str">
            <v>DM EC: CHRIS HANI - WASTE WATER MAN</v>
          </cell>
        </row>
        <row r="4891">
          <cell r="Q4891" t="str">
            <v>Non-exchange Revenue:  Transfers and Subsidies - Operational:  Monetary Allocations - District Municipalities:  Eastern Cape - DC 13:  Chris Hani - Water</v>
          </cell>
          <cell r="R4891">
            <v>0</v>
          </cell>
          <cell r="V4891" t="str">
            <v>DM EC: CHRIS HANI - WATER</v>
          </cell>
        </row>
        <row r="4892">
          <cell r="Q4892" t="str">
            <v>Non-exchange Revenue:  Transfers and Subsidies - Operational:  Monetary Allocations - District Municipalities:  Eastern Cape - DC 14:  Ukhahlamba</v>
          </cell>
          <cell r="R4892">
            <v>0</v>
          </cell>
          <cell r="V4892" t="str">
            <v>DM EC: UKHAHLAMBA</v>
          </cell>
        </row>
        <row r="4893">
          <cell r="Q4893" t="str">
            <v>Non-exchange Revenue:  Transfers and Subsidies - Operational:  Monetary Allocations - District Municipalities:  Eastern Cape - DC 14:  Ukhahlamba - Community and Social Services</v>
          </cell>
          <cell r="R4893">
            <v>0</v>
          </cell>
          <cell r="V4893" t="str">
            <v>DM EC: UKHAHLAMBA - COMM &amp; SOC SERV</v>
          </cell>
        </row>
        <row r="4894">
          <cell r="Q4894" t="str">
            <v>Non-exchange Revenue:  Transfers and Subsidies - Operational:  Monetary Allocations - District Municipalities:  Eastern Cape - DC 14:  Ukhahlamba - Environmental Protection</v>
          </cell>
          <cell r="R4894">
            <v>0</v>
          </cell>
          <cell r="V4894" t="str">
            <v>DM EC: UKHAHLAMBA - ENVIRON PROTECTION</v>
          </cell>
        </row>
        <row r="4895">
          <cell r="Q4895" t="str">
            <v>Non-exchange Revenue:  Transfers and Subsidies - Operational:  Monetary Allocations - District Municipalities:  Eastern Cape - DC 14:  Ukhahlamba - Executive and Council</v>
          </cell>
          <cell r="R4895">
            <v>0</v>
          </cell>
          <cell r="V4895" t="str">
            <v>DM EC: UKHAHLAMBA - EXECUTIVE &amp; COUNCIL</v>
          </cell>
        </row>
        <row r="4896">
          <cell r="Q4896" t="str">
            <v>Non-exchange Revenue:  Transfers and Subsidies - Operational:  Monetary Allocations - District Municipalities:  Eastern Cape - DC 14:  Ukhahlamba - Finance and Admin</v>
          </cell>
          <cell r="R4896">
            <v>0</v>
          </cell>
          <cell r="V4896" t="str">
            <v>DM EC: UKHAHLAMBA - FINANCE &amp; ADMIN</v>
          </cell>
        </row>
        <row r="4897">
          <cell r="Q4897" t="str">
            <v>Non-exchange Revenue:  Transfers and Subsidies - Operational:  Monetary Allocations - District Municipalities:  Eastern Cape - DC 14:  Ukhahlamba - Health</v>
          </cell>
          <cell r="R4897">
            <v>0</v>
          </cell>
          <cell r="V4897" t="str">
            <v>DM EC: UKHAHLAMBA - HEALTH</v>
          </cell>
        </row>
        <row r="4898">
          <cell r="Q4898" t="str">
            <v>Non-exchange Revenue:  Transfers and Subsidies - Operational:  Monetary Allocations - District Municipalities:  Eastern Cape - DC 14:  Ukhahlamba - Housing</v>
          </cell>
          <cell r="R4898">
            <v>0</v>
          </cell>
          <cell r="V4898" t="str">
            <v>DM EC: UKHAHLAMBA - HOUSING</v>
          </cell>
        </row>
        <row r="4899">
          <cell r="Q4899" t="str">
            <v>Non-exchange Revenue:  Transfers and Subsidies - Operational:  Monetary Allocations - District Municipalities:  Eastern Cape - DC 14:  Ukhahlamba - Planning and Development</v>
          </cell>
          <cell r="R4899">
            <v>0</v>
          </cell>
          <cell r="V4899" t="str">
            <v>DM EC: UKHAHLAMBA - PLANNING &amp; DEVEL</v>
          </cell>
        </row>
        <row r="4900">
          <cell r="Q4900" t="str">
            <v>Non-exchange Revenue:  Transfers and Subsidies - Operational:  Monetary Allocations - District Municipalities:  Eastern Cape - DC 14:  Ukhahlamba - Public Safety</v>
          </cell>
          <cell r="R4900">
            <v>0</v>
          </cell>
          <cell r="V4900" t="str">
            <v>DM EC: UKHAHLAMBA - PUBLIC SAFETY</v>
          </cell>
        </row>
        <row r="4901">
          <cell r="Q4901" t="str">
            <v>Non-exchange Revenue:  Transfers and Subsidies - Operational:  Monetary Allocations - District Municipalities:  Eastern Cape - DC 14:  Ukhahlamba - Road Transport</v>
          </cell>
          <cell r="R4901">
            <v>0</v>
          </cell>
          <cell r="V4901" t="str">
            <v>DM EC: UKHAHLAMBA - ROAD TRANSPORT</v>
          </cell>
        </row>
        <row r="4902">
          <cell r="Q4902" t="str">
            <v>Non-exchange Revenue:  Transfers and Subsidies - Operational:  Monetary Allocations - District Municipalities:  Eastern Cape - DC 14:  Ukhahlamba - Sport and Recreation</v>
          </cell>
          <cell r="R4902">
            <v>0</v>
          </cell>
          <cell r="V4902" t="str">
            <v>DM EC: UKHAHLAMBA - SPORT &amp; RECREATION</v>
          </cell>
        </row>
        <row r="4903">
          <cell r="Q4903" t="str">
            <v>Non-exchange Revenue:  Transfers and Subsidies - Operational:  Monetary Allocations - District Municipalities:  Eastern Cape - DC 14:  Ukhahlamba - Waste Water Management</v>
          </cell>
          <cell r="R4903">
            <v>0</v>
          </cell>
          <cell r="V4903" t="str">
            <v>DM EC: UKHAHLAMBA - WASTE WATER MAN</v>
          </cell>
        </row>
        <row r="4904">
          <cell r="Q4904" t="str">
            <v>Non-exchange Revenue:  Transfers and Subsidies - Operational:  Monetary Allocations - District Municipalities:  Eastern Cape - DC 14:  Ukhahlamba - Water</v>
          </cell>
          <cell r="R4904">
            <v>0</v>
          </cell>
          <cell r="V4904" t="str">
            <v>DM EC: UKHAHLAMBA - WATER</v>
          </cell>
        </row>
        <row r="4905">
          <cell r="Q4905" t="str">
            <v>Non-exchange Revenue:  Transfers and Subsidies - Operational:  Monetary Allocations - District Municipalities:  Eastern Cape - DC 15:  OR Tambo</v>
          </cell>
          <cell r="R4905">
            <v>0</v>
          </cell>
          <cell r="V4905" t="str">
            <v>DM EC: OR TAMBO</v>
          </cell>
        </row>
        <row r="4906">
          <cell r="Q4906" t="str">
            <v>Non-exchange Revenue:  Transfers and Subsidies - Operational:  Monetary Allocations - District Municipalities:  Eastern Cape - DC 15:  OR Tambo - Community and Social Services</v>
          </cell>
          <cell r="R4906">
            <v>0</v>
          </cell>
          <cell r="V4906" t="str">
            <v>DM EC: OR TAMBO - COMM &amp; SOC SERV</v>
          </cell>
        </row>
        <row r="4907">
          <cell r="Q4907" t="str">
            <v>Non-exchange Revenue:  Transfers and Subsidies - Operational:  Monetary Allocations - District Municipalities:  Eastern Cape - DC 15:  OR Tambo - Environmental Protection</v>
          </cell>
          <cell r="R4907">
            <v>0</v>
          </cell>
          <cell r="V4907" t="str">
            <v>DM EC: OR TAMBO - ENVIRON PROTECTION</v>
          </cell>
        </row>
        <row r="4908">
          <cell r="Q4908" t="str">
            <v>Non-exchange Revenue:  Transfers and Subsidies - Operational:  Monetary Allocations - District Municipalities:  Eastern Cape - DC 15:  OR Tambo - Executive and Council</v>
          </cell>
          <cell r="R4908">
            <v>0</v>
          </cell>
          <cell r="V4908" t="str">
            <v>DM EC: OR TAMBO - EXECUTIVE &amp; COUNCIL</v>
          </cell>
        </row>
        <row r="4909">
          <cell r="Q4909" t="str">
            <v>Non-exchange Revenue:  Transfers and Subsidies - Operational:  Monetary Allocations - District Municipalities:  Eastern Cape - DC 15:  OR Tambo - Finance and Admin</v>
          </cell>
          <cell r="R4909">
            <v>0</v>
          </cell>
          <cell r="V4909" t="str">
            <v>DM EC: OR TAMBO - FINANCE &amp; ADMIN</v>
          </cell>
        </row>
        <row r="4910">
          <cell r="Q4910" t="str">
            <v>Non-exchange Revenue:  Transfers and Subsidies - Operational:  Monetary Allocations - District Municipalities:  Eastern Cape - DC 15:  OR Tambo - Health</v>
          </cell>
          <cell r="R4910">
            <v>0</v>
          </cell>
          <cell r="V4910" t="str">
            <v>DM EC: OR TAMBO - HEALTH</v>
          </cell>
        </row>
        <row r="4911">
          <cell r="Q4911" t="str">
            <v>Non-exchange Revenue:  Transfers and Subsidies - Operational:  Monetary Allocations - District Municipalities:  Eastern Cape - DC 15:  OR Tambo - Housing</v>
          </cell>
          <cell r="R4911">
            <v>0</v>
          </cell>
          <cell r="V4911" t="str">
            <v>DM EC: OR TAMBO - HOUSING</v>
          </cell>
        </row>
        <row r="4912">
          <cell r="Q4912" t="str">
            <v>Non-exchange Revenue:  Transfers and Subsidies - Operational:  Monetary Allocations - District Municipalities:  Eastern Cape - DC 15:  OR Tambo - Planning and Development</v>
          </cell>
          <cell r="R4912">
            <v>0</v>
          </cell>
          <cell r="V4912" t="str">
            <v>DM EC: OR TAMBO - PLANNING &amp; DEVEL</v>
          </cell>
        </row>
        <row r="4913">
          <cell r="Q4913" t="str">
            <v>Non-exchange Revenue:  Transfers and Subsidies - Operational:  Monetary Allocations - District Municipalities:  Eastern Cape - DC 15:  OR Tambo - Public Safety</v>
          </cell>
          <cell r="R4913">
            <v>0</v>
          </cell>
          <cell r="V4913" t="str">
            <v>DM EC: OR TAMBO - PUBLIC SAFETY</v>
          </cell>
        </row>
        <row r="4914">
          <cell r="Q4914" t="str">
            <v>Non-exchange Revenue:  Transfers and Subsidies - Operational:  Monetary Allocations - District Municipalities:  Eastern Cape - DC 15:  OR Tambo - Road Transport</v>
          </cell>
          <cell r="R4914">
            <v>0</v>
          </cell>
          <cell r="V4914" t="str">
            <v>DM EC: OR TAMBO - ROAD TRANSPORT</v>
          </cell>
        </row>
        <row r="4915">
          <cell r="Q4915" t="str">
            <v>Non-exchange Revenue:  Transfers and Subsidies - Operational:  Monetary Allocations - District Municipalities:  Eastern Cape - DC 15:  OR Tambo - Sport and Recreation</v>
          </cell>
          <cell r="R4915">
            <v>0</v>
          </cell>
          <cell r="V4915" t="str">
            <v>DM EC: OR TAMBO - SPORT &amp; RECREATION</v>
          </cell>
        </row>
        <row r="4916">
          <cell r="Q4916" t="str">
            <v>Non-exchange Revenue:  Transfers and Subsidies - Operational:  Monetary Allocations - District Municipalities:  Eastern Cape - DC 15:  OR Tambo - Waste Water Management</v>
          </cell>
          <cell r="R4916">
            <v>0</v>
          </cell>
          <cell r="V4916" t="str">
            <v>DM EC: OR TAMBO - WASTE WATER MAN</v>
          </cell>
        </row>
        <row r="4917">
          <cell r="Q4917" t="str">
            <v>Non-exchange Revenue:  Transfers and Subsidies - Operational:  Monetary Allocations - District Municipalities:  Eastern Cape - DC 15:  OR Tambo - Water</v>
          </cell>
          <cell r="R4917">
            <v>0</v>
          </cell>
          <cell r="V4917" t="str">
            <v>DM EC: OR TAMBO - WATER</v>
          </cell>
        </row>
        <row r="4918">
          <cell r="Q4918" t="str">
            <v>Non-exchange Revenue:  Transfers and Subsidies - Operational:  Monetary Allocations - District Municipalities:  Eastern Cape - DC 44:  Alfred Nzo</v>
          </cell>
          <cell r="R4918">
            <v>0</v>
          </cell>
          <cell r="V4918" t="str">
            <v>DM EC: ALFRED NZO</v>
          </cell>
        </row>
        <row r="4919">
          <cell r="Q4919" t="str">
            <v>Non-exchange Revenue:  Transfers and Subsidies - Operational:  Monetary Allocations - District Municipalities:  Eastern Cape - DC 44:  Alfred Nzo - Community and Social Services</v>
          </cell>
          <cell r="R4919">
            <v>0</v>
          </cell>
          <cell r="V4919" t="str">
            <v>DM EC: ALFRED NZO - COMM &amp; SOC SERV</v>
          </cell>
        </row>
        <row r="4920">
          <cell r="Q4920" t="str">
            <v>Non-exchange Revenue:  Transfers and Subsidies - Operational:  Monetary Allocations - District Municipalities:  Eastern Cape - DC 44:  Alfred Nzo - Environmental Protection</v>
          </cell>
          <cell r="R4920">
            <v>0</v>
          </cell>
          <cell r="V4920" t="str">
            <v>DM EC: ALFRED NZO - ENVIRON PROTECTION</v>
          </cell>
        </row>
        <row r="4921">
          <cell r="Q4921" t="str">
            <v>Non-exchange Revenue:  Transfers and Subsidies - Operational:  Monetary Allocations - District Municipalities:  Eastern Cape - DC 44:  Alfred Nzo - Executive and Council</v>
          </cell>
          <cell r="R4921">
            <v>0</v>
          </cell>
          <cell r="V4921" t="str">
            <v>DM EC: ALFRED NZO - EXECUTIVE &amp; COUNCIL</v>
          </cell>
        </row>
        <row r="4922">
          <cell r="Q4922" t="str">
            <v>Non-exchange Revenue:  Transfers and Subsidies - Operational:  Monetary Allocations - District Municipalities:  Eastern Cape - DC 44:  Alfred Nzo - Finance and Admin</v>
          </cell>
          <cell r="R4922">
            <v>0</v>
          </cell>
          <cell r="V4922" t="str">
            <v>DM EC: ALFRED NZO - FINANCE &amp; ADMIN</v>
          </cell>
        </row>
        <row r="4923">
          <cell r="Q4923" t="str">
            <v>Non-exchange Revenue:  Transfers and Subsidies - Operational:  Monetary Allocations - District Municipalities:  Eastern Cape - DC 44:  Alfred Nzo - Health</v>
          </cell>
          <cell r="R4923">
            <v>0</v>
          </cell>
          <cell r="V4923" t="str">
            <v>DM EC: ALFRED NZO - HEALTH</v>
          </cell>
        </row>
        <row r="4924">
          <cell r="Q4924" t="str">
            <v>Non-exchange Revenue:  Transfers and Subsidies - Operational:  Monetary Allocations - District Municipalities:  Eastern Cape - DC 44:  Alfred Nzo - Housing</v>
          </cell>
          <cell r="R4924">
            <v>0</v>
          </cell>
          <cell r="V4924" t="str">
            <v>DM EC: ALFRED NZO - HOUSING</v>
          </cell>
        </row>
        <row r="4925">
          <cell r="Q4925" t="str">
            <v>Non-exchange Revenue:  Transfers and Subsidies - Operational:  Monetary Allocations - District Municipalities:  Eastern Cape - DC 44:  Alfred Nzo - Planning and Development</v>
          </cell>
          <cell r="R4925">
            <v>0</v>
          </cell>
          <cell r="V4925" t="str">
            <v>DM EC: ALFRED NZO - PLANNING &amp; DEVEL</v>
          </cell>
        </row>
        <row r="4926">
          <cell r="Q4926" t="str">
            <v>Non-exchange Revenue:  Transfers and Subsidies - Operational:  Monetary Allocations - District Municipalities:  Eastern Cape - DC 44:  Alfred Nzo - Public Safety</v>
          </cell>
          <cell r="R4926">
            <v>0</v>
          </cell>
          <cell r="V4926" t="str">
            <v>DM EC: ALFRED NZO - PUBLIC SAFETY</v>
          </cell>
        </row>
        <row r="4927">
          <cell r="Q4927" t="str">
            <v>Non-exchange Revenue:  Transfers and Subsidies - Operational:  Monetary Allocations - District Municipalities:  Eastern Cape - DC 44:  Alfred Nzo - Road Transport</v>
          </cell>
          <cell r="R4927">
            <v>0</v>
          </cell>
          <cell r="V4927" t="str">
            <v>DM EC: ALFRED NZO - ROAD TRANSPORT</v>
          </cell>
        </row>
        <row r="4928">
          <cell r="Q4928" t="str">
            <v>Non-exchange Revenue:  Transfers and Subsidies - Operational:  Monetary Allocations - District Municipalities:  Eastern Cape - DC 44:  Alfred Nzo - Sport and Recreation</v>
          </cell>
          <cell r="R4928">
            <v>0</v>
          </cell>
          <cell r="V4928" t="str">
            <v>DM EC: ALFRED NZO - SPORT &amp; RECREATION</v>
          </cell>
        </row>
        <row r="4929">
          <cell r="Q4929" t="str">
            <v>Non-exchange Revenue:  Transfers and Subsidies - Operational:  Monetary Allocations - District Municipalities:  Eastern Cape - DC 44:  Alfred Nzo - Waste Water Management</v>
          </cell>
          <cell r="R4929">
            <v>0</v>
          </cell>
          <cell r="V4929" t="str">
            <v>DM EC: ALFRED NZO - WASTE WATER MAN</v>
          </cell>
        </row>
        <row r="4930">
          <cell r="Q4930" t="str">
            <v>Non-exchange Revenue:  Transfers and Subsidies - Operational:  Monetary Allocations - District Municipalities:  Eastern Cape - DC 44:  Alfred Nzo - Water</v>
          </cell>
          <cell r="R4930">
            <v>0</v>
          </cell>
          <cell r="V4930" t="str">
            <v>DM EC: ALFRED NZO - WATER</v>
          </cell>
        </row>
        <row r="4931">
          <cell r="Q4931" t="str">
            <v>Non-exchange Revenue:  Transfers and Subsidies - Operational:  Monetary Allocations - District Municipalities:  Free State</v>
          </cell>
          <cell r="R4931">
            <v>0</v>
          </cell>
          <cell r="V4931" t="str">
            <v>T&amp;S OPS: MONET DM FREE STATE</v>
          </cell>
        </row>
        <row r="4932">
          <cell r="Q4932" t="str">
            <v>Non-exchange Revenue:  Transfers and Subsidies - Operational:  Monetary Allocations - District Municipalities:  Free State - DC 16:  Xhariep</v>
          </cell>
          <cell r="R4932">
            <v>0</v>
          </cell>
          <cell r="V4932" t="str">
            <v>DM FS: XHARIEP</v>
          </cell>
        </row>
        <row r="4933">
          <cell r="Q4933" t="str">
            <v>Non-exchange Revenue:  Transfers and Subsidies - Operational:  Monetary Allocations - District Municipalities:  Free State - DC 16:  Xhariep - Community and Social Services</v>
          </cell>
          <cell r="R4933">
            <v>0</v>
          </cell>
          <cell r="V4933" t="str">
            <v>DM FS: XHARIEP - COMM &amp; SOC SERV</v>
          </cell>
        </row>
        <row r="4934">
          <cell r="Q4934" t="str">
            <v>Non-exchange Revenue:  Transfers and Subsidies - Operational:  Monetary Allocations - District Municipalities:  Free State - DC 16:  Xhariep - Environmental Protection</v>
          </cell>
          <cell r="R4934">
            <v>0</v>
          </cell>
          <cell r="V4934" t="str">
            <v>DM FS: XHARIEP - ENVIRON PROTECTION</v>
          </cell>
        </row>
        <row r="4935">
          <cell r="Q4935" t="str">
            <v>Non-exchange Revenue:  Transfers and Subsidies - Operational:  Monetary Allocations - District Municipalities:  Free State - DC 16:  Xhariep - Executive and Council</v>
          </cell>
          <cell r="R4935">
            <v>0</v>
          </cell>
          <cell r="V4935" t="str">
            <v>DM FS: XHARIEP - EXECUTIVE &amp; COUNCIL</v>
          </cell>
        </row>
        <row r="4936">
          <cell r="Q4936" t="str">
            <v>Non-exchange Revenue:  Transfers and Subsidies - Operational:  Monetary Allocations - District Municipalities:  Free State - DC 16:  Xhariep - Finance and Admin</v>
          </cell>
          <cell r="R4936">
            <v>0</v>
          </cell>
          <cell r="V4936" t="str">
            <v>DM FS: XHARIEP - FINANCE &amp; ADMIN</v>
          </cell>
        </row>
        <row r="4937">
          <cell r="Q4937" t="str">
            <v>Non-exchange Revenue:  Transfers and Subsidies - Operational:  Monetary Allocations - District Municipalities:  Free State - DC 16:  Xhariep - Health</v>
          </cell>
          <cell r="R4937">
            <v>0</v>
          </cell>
          <cell r="V4937" t="str">
            <v>DM FS: XHARIEP - HEALTH</v>
          </cell>
        </row>
        <row r="4938">
          <cell r="Q4938" t="str">
            <v>Non-exchange Revenue:  Transfers and Subsidies - Operational:  Monetary Allocations - District Municipalities:  Free State - DC 16:  Xhariep - Housing</v>
          </cell>
          <cell r="R4938">
            <v>0</v>
          </cell>
          <cell r="V4938" t="str">
            <v>DM FS: XHARIEP - HOUSING</v>
          </cell>
        </row>
        <row r="4939">
          <cell r="Q4939" t="str">
            <v>Non-exchange Revenue:  Transfers and Subsidies - Operational:  Monetary Allocations - District Municipalities:  Free State - DC 16:  Xhariep - Planning and Development</v>
          </cell>
          <cell r="R4939">
            <v>0</v>
          </cell>
          <cell r="V4939" t="str">
            <v>DM FS: XHARIEP - PLANNING &amp; DEVEL</v>
          </cell>
        </row>
        <row r="4940">
          <cell r="Q4940" t="str">
            <v>Non-exchange Revenue:  Transfers and Subsidies - Operational:  Monetary Allocations - District Municipalities:  Free State - DC 16:  Xhariep - Public Safety</v>
          </cell>
          <cell r="R4940">
            <v>0</v>
          </cell>
          <cell r="V4940" t="str">
            <v>DM FS: XHARIEP - PUBLIC SAFETY</v>
          </cell>
        </row>
        <row r="4941">
          <cell r="Q4941" t="str">
            <v>Non-exchange Revenue:  Transfers and Subsidies - Operational:  Monetary Allocations - District Municipalities:  Free State - DC 16:  Xhariep - Road Transport</v>
          </cell>
          <cell r="R4941">
            <v>0</v>
          </cell>
          <cell r="V4941" t="str">
            <v>DM FS: XHARIEP - ROAD TRANSPORT</v>
          </cell>
        </row>
        <row r="4942">
          <cell r="Q4942" t="str">
            <v>Non-exchange Revenue:  Transfers and Subsidies - Operational:  Monetary Allocations - District Municipalities:  Free State - DC 16:  Xhariep - Sport and Recreation</v>
          </cell>
          <cell r="R4942">
            <v>0</v>
          </cell>
          <cell r="V4942" t="str">
            <v>DM FS: XHARIEP - SPORT &amp; RECREATION</v>
          </cell>
        </row>
        <row r="4943">
          <cell r="Q4943" t="str">
            <v>Non-exchange Revenue:  Transfers and Subsidies - Operational:  Monetary Allocations - District Municipalities:  Free State - DC 16:  Xhariep - Waste Water Management</v>
          </cell>
          <cell r="R4943">
            <v>0</v>
          </cell>
          <cell r="V4943" t="str">
            <v>DM FS: XHARIEP - WASTE WATER MAN</v>
          </cell>
        </row>
        <row r="4944">
          <cell r="Q4944" t="str">
            <v>Non-exchange Revenue:  Transfers and Subsidies - Operational:  Monetary Allocations - District Municipalities:  Free State - DC 16:  Xhariep - Water</v>
          </cell>
          <cell r="R4944">
            <v>0</v>
          </cell>
          <cell r="V4944" t="str">
            <v>DM FS: XHARIEP - WATER</v>
          </cell>
        </row>
        <row r="4945">
          <cell r="Q4945" t="str">
            <v>Non-exchange Revenue:  Transfers and Subsidies - Operational:  Monetary Allocations - District Municipalities:  Free State - DC 17:  Motheo</v>
          </cell>
          <cell r="R4945">
            <v>0</v>
          </cell>
          <cell r="V4945" t="str">
            <v>DM FS: MOTHEO</v>
          </cell>
        </row>
        <row r="4946">
          <cell r="Q4946" t="str">
            <v>Non-exchange Revenue:  Transfers and Subsidies - Operational:  Monetary Allocations - District Municipalities:  Free State - DC 17:  Motheo - Community and Social Services</v>
          </cell>
          <cell r="R4946">
            <v>0</v>
          </cell>
          <cell r="V4946" t="str">
            <v>DM FS: MOTHEO - COMM &amp; SOC SERV</v>
          </cell>
        </row>
        <row r="4947">
          <cell r="Q4947" t="str">
            <v>Non-exchange Revenue:  Transfers and Subsidies - Operational:  Monetary Allocations - District Municipalities:  Free State - DC 17:  Motheo - Environmental Protection</v>
          </cell>
          <cell r="R4947">
            <v>0</v>
          </cell>
          <cell r="V4947" t="str">
            <v>DM FS: MOTHEO - ENVIRON PROTECTION</v>
          </cell>
        </row>
        <row r="4948">
          <cell r="Q4948" t="str">
            <v>Non-exchange Revenue:  Transfers and Subsidies - Operational:  Monetary Allocations - District Municipalities:  Free State - DC 17:  Motheo - Executive and Council</v>
          </cell>
          <cell r="R4948">
            <v>0</v>
          </cell>
          <cell r="V4948" t="str">
            <v>DM FS: MOTHEO - EXECUTIVE &amp; COUNCIL</v>
          </cell>
        </row>
        <row r="4949">
          <cell r="Q4949" t="str">
            <v>Non-exchange Revenue:  Transfers and Subsidies - Operational:  Monetary Allocations - District Municipalities:  Free State - DC 17:  Motheo - Finance and Admin</v>
          </cell>
          <cell r="R4949">
            <v>0</v>
          </cell>
          <cell r="V4949" t="str">
            <v>DM FS: MOTHEO - FINANCE &amp; ADMIN</v>
          </cell>
        </row>
        <row r="4950">
          <cell r="Q4950" t="str">
            <v>Non-exchange Revenue:  Transfers and Subsidies - Operational:  Monetary Allocations - District Municipalities:  Free State - DC 17:  Motheo - Health</v>
          </cell>
          <cell r="R4950">
            <v>0</v>
          </cell>
          <cell r="V4950" t="str">
            <v>DM FS: MOTHEO - HEALTH</v>
          </cell>
        </row>
        <row r="4951">
          <cell r="Q4951" t="str">
            <v>Non-exchange Revenue:  Transfers and Subsidies - Operational:  Monetary Allocations - District Municipalities:  Free State - DC 17:  Motheo - Housing</v>
          </cell>
          <cell r="R4951">
            <v>0</v>
          </cell>
          <cell r="V4951" t="str">
            <v>DM FS: MOTHEO - HOUSING</v>
          </cell>
        </row>
        <row r="4952">
          <cell r="Q4952" t="str">
            <v>Non-exchange Revenue:  Transfers and Subsidies - Operational:  Monetary Allocations - District Municipalities:  Free State - DC 17:  Motheo - Planning and Development</v>
          </cell>
          <cell r="R4952">
            <v>0</v>
          </cell>
          <cell r="V4952" t="str">
            <v>DM FS: MOTHEO - PLANNING &amp; DEVEL</v>
          </cell>
        </row>
        <row r="4953">
          <cell r="Q4953" t="str">
            <v>Non-exchange Revenue:  Transfers and Subsidies - Operational:  Monetary Allocations - District Municipalities:  Free State - DC 17:  Motheo - Public Safety</v>
          </cell>
          <cell r="R4953">
            <v>0</v>
          </cell>
          <cell r="V4953" t="str">
            <v>DM FS: MOTHEO - PUBLIC SAFETY</v>
          </cell>
        </row>
        <row r="4954">
          <cell r="Q4954" t="str">
            <v>Non-exchange Revenue:  Transfers and Subsidies - Operational:  Monetary Allocations - District Municipalities:  Free State - DC 17:  Motheo - Road Transport</v>
          </cell>
          <cell r="R4954">
            <v>0</v>
          </cell>
          <cell r="V4954" t="str">
            <v>DM FS: MOTHEO - ROAD TRANSPORT</v>
          </cell>
        </row>
        <row r="4955">
          <cell r="Q4955" t="str">
            <v>Non-exchange Revenue:  Transfers and Subsidies - Operational:  Monetary Allocations - District Municipalities:  Free State - DC 17:  Motheo - Sport and Recreation</v>
          </cell>
          <cell r="R4955">
            <v>0</v>
          </cell>
          <cell r="V4955" t="str">
            <v>DM FS: MOTHEO - SPORT &amp; RECREATION</v>
          </cell>
        </row>
        <row r="4956">
          <cell r="Q4956" t="str">
            <v>Non-exchange Revenue:  Transfers and Subsidies - Operational:  Monetary Allocations - District Municipalities:  Free State - DC 17:  Motheo - Waste Water Management</v>
          </cell>
          <cell r="R4956">
            <v>0</v>
          </cell>
          <cell r="V4956" t="str">
            <v>DM FS: MOTHEO - WASTE WATER MAN</v>
          </cell>
        </row>
        <row r="4957">
          <cell r="Q4957" t="str">
            <v>Non-exchange Revenue:  Transfers and Subsidies - Operational:  Monetary Allocations - District Municipalities:  Free State - DC 17:  Motheo - Water</v>
          </cell>
          <cell r="R4957">
            <v>0</v>
          </cell>
          <cell r="V4957" t="str">
            <v>DM FS: MOTHEO - WATER</v>
          </cell>
        </row>
        <row r="4958">
          <cell r="Q4958" t="str">
            <v>Non-exchange Revenue:  Transfers and Subsidies - Operational:  Monetary Allocations - District Municipalities:  Free State - DC 18:  Lejweleputswa</v>
          </cell>
          <cell r="R4958">
            <v>0</v>
          </cell>
          <cell r="V4958" t="str">
            <v>DM FS: LEJWELEPUTSWA</v>
          </cell>
        </row>
        <row r="4959">
          <cell r="Q4959" t="str">
            <v>Non-exchange Revenue:  Transfers and Subsidies - Operational:  Monetary Allocations - District Municipalities:  Free State - DC 18:  Lejweleputswa - Community and Social Services</v>
          </cell>
          <cell r="R4959">
            <v>0</v>
          </cell>
          <cell r="V4959" t="str">
            <v>DM FS: LEJWELEPUTSWA - COMM &amp; SOC SERV</v>
          </cell>
        </row>
        <row r="4960">
          <cell r="Q4960" t="str">
            <v>Non-exchange Revenue:  Transfers and Subsidies - Operational:  Monetary Allocations - District Municipalities:  Free State - DC 18:  Lejweleputswa - Environmental Protection</v>
          </cell>
          <cell r="R4960">
            <v>0</v>
          </cell>
          <cell r="V4960" t="str">
            <v>DM FS: LEJWELEPUTSWA - ENVIRO PROTECTION</v>
          </cell>
        </row>
        <row r="4961">
          <cell r="Q4961" t="str">
            <v>Non-exchange Revenue:  Transfers and Subsidies - Operational:  Monetary Allocations - District Municipalities:  Free State - DC 18:  Lejweleputswa - Executive and Council</v>
          </cell>
          <cell r="R4961">
            <v>0</v>
          </cell>
          <cell r="V4961" t="str">
            <v>DM FS: LEJWELEPUTSWA - EXECUT &amp; COUNCIL</v>
          </cell>
        </row>
        <row r="4962">
          <cell r="Q4962" t="str">
            <v>Non-exchange Revenue:  Transfers and Subsidies - Operational:  Monetary Allocations - District Municipalities:  Free State - DC 18:  Lejweleputswa - Finance and Admin</v>
          </cell>
          <cell r="R4962">
            <v>0</v>
          </cell>
          <cell r="V4962" t="str">
            <v>DM FS: LEJWELEPUTSWA - FINANCE &amp; ADMIN</v>
          </cell>
        </row>
        <row r="4963">
          <cell r="Q4963" t="str">
            <v>Non-exchange Revenue:  Transfers and Subsidies - Operational:  Monetary Allocations - District Municipalities:  Free State - DC 18:  Lejweleputswa - Health</v>
          </cell>
          <cell r="R4963">
            <v>0</v>
          </cell>
          <cell r="V4963" t="str">
            <v>DM FS: LEJWELEPUTSWA - HEALTH</v>
          </cell>
        </row>
        <row r="4964">
          <cell r="Q4964" t="str">
            <v>Non-exchange Revenue:  Transfers and Subsidies - Operational:  Monetary Allocations - District Municipalities:  Free State - DC 18:  Lejweleputswa - Housing</v>
          </cell>
          <cell r="R4964">
            <v>0</v>
          </cell>
          <cell r="V4964" t="str">
            <v>DM FS: LEJWELEPUTSWA - HOUSING</v>
          </cell>
        </row>
        <row r="4965">
          <cell r="Q4965" t="str">
            <v>Non-exchange Revenue:  Transfers and Subsidies - Operational:  Monetary Allocations - District Municipalities:  Free State - DC 18:  Lejweleputswa - Planning and Development</v>
          </cell>
          <cell r="R4965">
            <v>0</v>
          </cell>
          <cell r="V4965" t="str">
            <v>DM FS: LEJWELEPUTSWA - PLANNING &amp; DEVEL</v>
          </cell>
        </row>
        <row r="4966">
          <cell r="Q4966" t="str">
            <v>Non-exchange Revenue:  Transfers and Subsidies - Operational:  Monetary Allocations - District Municipalities:  Free State - DC 18:  Lejweleputswa - Public Safety</v>
          </cell>
          <cell r="R4966">
            <v>0</v>
          </cell>
          <cell r="V4966" t="str">
            <v>DM FS: LEJWELEPUTSWA - PUBLIC SAFETY</v>
          </cell>
        </row>
        <row r="4967">
          <cell r="Q4967" t="str">
            <v>Non-exchange Revenue:  Transfers and Subsidies - Operational:  Monetary Allocations - District Municipalities:  Free State - DC 18:  Lejweleputswa - Road Transport</v>
          </cell>
          <cell r="R4967">
            <v>0</v>
          </cell>
          <cell r="V4967" t="str">
            <v>DM FS: LEJWELEPUTSWA - ROAD TRANSPORT</v>
          </cell>
        </row>
        <row r="4968">
          <cell r="Q4968" t="str">
            <v>Non-exchange Revenue:  Transfers and Subsidies - Operational:  Monetary Allocations - District Municipalities:  Free State - DC 18:  Lejweleputswa - Sport and Recreation</v>
          </cell>
          <cell r="R4968">
            <v>0</v>
          </cell>
          <cell r="V4968" t="str">
            <v>DM FS: LEJWELEPUTSWA - SPORT &amp; RECREAT</v>
          </cell>
        </row>
        <row r="4969">
          <cell r="Q4969" t="str">
            <v>Non-exchange Revenue:  Transfers and Subsidies - Operational:  Monetary Allocations - District Municipalities:  Free State - DC 18:  Lejweleputswa - Waste Water Management</v>
          </cell>
          <cell r="R4969">
            <v>0</v>
          </cell>
          <cell r="V4969" t="str">
            <v>DM FS: LEJWELEPUTSWA - WASTE WATER MAN</v>
          </cell>
        </row>
        <row r="4970">
          <cell r="Q4970" t="str">
            <v>Non-exchange Revenue:  Transfers and Subsidies - Operational:  Monetary Allocations - District Municipalities:  Free State - DC 18:  Lejweleputswa - Water</v>
          </cell>
          <cell r="R4970">
            <v>0</v>
          </cell>
          <cell r="V4970" t="str">
            <v>DM FS: LEJWELEPUTSWA - WATER</v>
          </cell>
        </row>
        <row r="4971">
          <cell r="Q4971" t="str">
            <v>Non-exchange Revenue:  Transfers and Subsidies - Operational:  Monetary Allocations - District Municipalities:  Free State - DC 19:  Thabo Mofutsanyane</v>
          </cell>
          <cell r="R4971">
            <v>0</v>
          </cell>
          <cell r="V4971" t="str">
            <v>DM FS: THABO MOFUTSANYANE</v>
          </cell>
        </row>
        <row r="4972">
          <cell r="Q4972" t="str">
            <v>Non-exchange Revenue:  Transfers and Subsidies - Operational:  Monetary Allocations - District Municipalities:  Free State - DC 19:  Thabo Mofutsanyane - Community and Social Services</v>
          </cell>
          <cell r="R4972">
            <v>0</v>
          </cell>
          <cell r="V4972" t="str">
            <v>DM FS: THABO MOFUTS - COMM &amp; SOC SERV</v>
          </cell>
        </row>
        <row r="4973">
          <cell r="Q4973" t="str">
            <v>Non-exchange Revenue:  Transfers and Subsidies - Operational:  Monetary Allocations - District Municipalities:  Free State - DC 19:  Thabo Mofutsanyane - Environmental Protection</v>
          </cell>
          <cell r="R4973">
            <v>0</v>
          </cell>
          <cell r="V4973" t="str">
            <v>DM FS: THABO MOFUTS - ENVIRON PROTECTION</v>
          </cell>
        </row>
        <row r="4974">
          <cell r="Q4974" t="str">
            <v>Non-exchange Revenue:  Transfers and Subsidies - Operational:  Monetary Allocations - District Municipalities:  Free State - DC 19:  Thabo Mofutsanyane - Executive and Council</v>
          </cell>
          <cell r="R4974">
            <v>0</v>
          </cell>
          <cell r="V4974" t="str">
            <v>DM FS: THABO MOFUTS - EXECUTIV &amp; COUNCIL</v>
          </cell>
        </row>
        <row r="4975">
          <cell r="Q4975" t="str">
            <v>Non-exchange Revenue:  Transfers and Subsidies - Operational:  Monetary Allocations - District Municipalities:  Free State - DC 19:  Thabo Mofutsanyane - Finance and Admin</v>
          </cell>
          <cell r="R4975">
            <v>0</v>
          </cell>
          <cell r="V4975" t="str">
            <v>DM FS: THABO MOFUTS - FINANCE &amp; ADMIN</v>
          </cell>
        </row>
        <row r="4976">
          <cell r="Q4976" t="str">
            <v>Non-exchange Revenue:  Transfers and Subsidies - Operational:  Monetary Allocations - District Municipalities:  Free State - DC 19:  Thabo Mofutsanyane - Health</v>
          </cell>
          <cell r="R4976">
            <v>0</v>
          </cell>
          <cell r="V4976" t="str">
            <v>DM FS: THABO MOFUTS - HEALTH</v>
          </cell>
        </row>
        <row r="4977">
          <cell r="Q4977" t="str">
            <v>Non-exchange Revenue:  Transfers and Subsidies - Operational:  Monetary Allocations - District Municipalities:  Free State - DC 19:  Thabo Mofutsanyane - Housing</v>
          </cell>
          <cell r="R4977">
            <v>0</v>
          </cell>
          <cell r="V4977" t="str">
            <v>DM FS: THABO MOFUTS - HOUSING</v>
          </cell>
        </row>
        <row r="4978">
          <cell r="Q4978" t="str">
            <v>Non-exchange Revenue:  Transfers and Subsidies - Operational:  Monetary Allocations - District Municipalities:  Free State - DC 19:  Thabo Mofutsanyane - Planning and Development</v>
          </cell>
          <cell r="R4978">
            <v>0</v>
          </cell>
          <cell r="V4978" t="str">
            <v>DM FS: THABO MOFUTS - PLANNING &amp; DEVEL</v>
          </cell>
        </row>
        <row r="4979">
          <cell r="Q4979" t="str">
            <v>Non-exchange Revenue:  Transfers and Subsidies - Operational:  Monetary Allocations - District Municipalities:  Free State - DC 19:  Thabo Mofutsanyane - Public Safety</v>
          </cell>
          <cell r="R4979">
            <v>0</v>
          </cell>
          <cell r="V4979" t="str">
            <v>DM FS: THABO MOFUTS - PUBLIC SAFETY</v>
          </cell>
        </row>
        <row r="4980">
          <cell r="Q4980" t="str">
            <v>Non-exchange Revenue:  Transfers and Subsidies - Operational:  Monetary Allocations - District Municipalities:  Free State - DC 19:  Thabo Mofutsanyane - Road Transport</v>
          </cell>
          <cell r="R4980">
            <v>0</v>
          </cell>
          <cell r="V4980" t="str">
            <v>DM FS: THABO MOFUTS - ROAD TRANSPORT</v>
          </cell>
        </row>
        <row r="4981">
          <cell r="Q4981" t="str">
            <v>Non-exchange Revenue:  Transfers and Subsidies - Operational:  Monetary Allocations - District Municipalities:  Free State - DC 19:  Thabo Mofutsanyane - Sport and Recreation</v>
          </cell>
          <cell r="R4981">
            <v>0</v>
          </cell>
          <cell r="V4981" t="str">
            <v>DM FS: THABO MOFUTS - SPORT &amp; RECREATION</v>
          </cell>
        </row>
        <row r="4982">
          <cell r="Q4982" t="str">
            <v>Non-exchange Revenue:  Transfers and Subsidies - Operational:  Monetary Allocations - District Municipalities:  Free State - DC 19:  Thabo Mofutsanyane - Waste Water Management</v>
          </cell>
          <cell r="R4982">
            <v>0</v>
          </cell>
          <cell r="V4982" t="str">
            <v>DM FS: THABO MOFUTS - WASTE WATER MAN</v>
          </cell>
        </row>
        <row r="4983">
          <cell r="Q4983" t="str">
            <v>Non-exchange Revenue:  Transfers and Subsidies - Operational:  Monetary Allocations - District Municipalities:  Free State - DC 19:  Thabo Mofutsanyane - Water</v>
          </cell>
          <cell r="R4983">
            <v>0</v>
          </cell>
          <cell r="V4983" t="str">
            <v>DM FS: THABO MOFUTS - WATER</v>
          </cell>
        </row>
        <row r="4984">
          <cell r="Q4984" t="str">
            <v>Non-exchange Revenue:  Transfers and Subsidies - Operational:  Monetary Allocations - District Municipalities:  Free State - DC 20:  Fazile Dabi</v>
          </cell>
          <cell r="R4984">
            <v>0</v>
          </cell>
          <cell r="V4984" t="str">
            <v>DM FS: FAZILE DABI</v>
          </cell>
        </row>
        <row r="4985">
          <cell r="Q4985" t="str">
            <v>Non-exchange Revenue:  Transfers and Subsidies - Operational:  Monetary Allocations - District Municipalities:  Free State - DC 20:  Fazile Dabi - Community and Social Services</v>
          </cell>
          <cell r="R4985">
            <v>0</v>
          </cell>
          <cell r="V4985" t="str">
            <v>DM FS: FAZILE DABI - COMM &amp; SOC SERV</v>
          </cell>
        </row>
        <row r="4986">
          <cell r="Q4986" t="str">
            <v>Non-exchange Revenue:  Transfers and Subsidies - Operational:  Monetary Allocations - District Municipalities:  Free State - DC 20:  Fazile Dabi - Environmental Protection</v>
          </cell>
          <cell r="R4986">
            <v>0</v>
          </cell>
          <cell r="V4986" t="str">
            <v>DM FS: FAZILE DABI - ENVIRON PROTECTION</v>
          </cell>
        </row>
        <row r="4987">
          <cell r="Q4987" t="str">
            <v>Non-exchange Revenue:  Transfers and Subsidies - Operational:  Monetary Allocations - District Municipalities:  Free State - DC 20:  Fazile Dabi - Executive and Council</v>
          </cell>
          <cell r="R4987">
            <v>0</v>
          </cell>
          <cell r="V4987" t="str">
            <v>DM FS: FAZILE DABI - EXECUTIVE &amp; COUNCIL</v>
          </cell>
        </row>
        <row r="4988">
          <cell r="Q4988" t="str">
            <v>Non-exchange Revenue:  Transfers and Subsidies - Operational:  Monetary Allocations - District Municipalities:  Free State - DC 20:  Fazile Dabi - Finance and Admin</v>
          </cell>
          <cell r="R4988">
            <v>0</v>
          </cell>
          <cell r="V4988" t="str">
            <v>DM FS: FAZILE DABI - FINANCE &amp; ADMIN</v>
          </cell>
        </row>
        <row r="4989">
          <cell r="Q4989" t="str">
            <v>Non-exchange Revenue:  Transfers and Subsidies - Operational:  Monetary Allocations - District Municipalities:  Free State - DC 20:  Fazile Dabi - Health</v>
          </cell>
          <cell r="R4989">
            <v>0</v>
          </cell>
          <cell r="V4989" t="str">
            <v>DM FS: FAZILE DABI - HEALTH</v>
          </cell>
        </row>
        <row r="4990">
          <cell r="Q4990" t="str">
            <v>Non-exchange Revenue:  Transfers and Subsidies - Operational:  Monetary Allocations - District Municipalities:  Free State - DC 20:  Fazile Dabi - Housing</v>
          </cell>
          <cell r="R4990">
            <v>0</v>
          </cell>
          <cell r="V4990" t="str">
            <v>DM FS: FAZILE DABI - HOUSING</v>
          </cell>
        </row>
        <row r="4991">
          <cell r="Q4991" t="str">
            <v>Non-exchange Revenue:  Transfers and Subsidies - Operational:  Monetary Allocations - District Municipalities:  Free State - DC 20:  Fazile Dabi - Planning and Development</v>
          </cell>
          <cell r="R4991">
            <v>0</v>
          </cell>
          <cell r="V4991" t="str">
            <v>DM FS: FAZILE DABI - PLANNING &amp; DEVEL</v>
          </cell>
        </row>
        <row r="4992">
          <cell r="Q4992" t="str">
            <v>Non-exchange Revenue:  Transfers and Subsidies - Operational:  Monetary Allocations - District Municipalities:  Free State - DC 20:  Fazile Dabi - Public Safety</v>
          </cell>
          <cell r="R4992">
            <v>0</v>
          </cell>
          <cell r="V4992" t="str">
            <v>DM FS: FAZILE DABI - PUBLIC SAFETY</v>
          </cell>
        </row>
        <row r="4993">
          <cell r="Q4993" t="str">
            <v>Non-exchange Revenue:  Transfers and Subsidies - Operational:  Monetary Allocations - District Municipalities:  Free State - DC 20:  Fazile Dabi - Road Transport</v>
          </cell>
          <cell r="R4993">
            <v>0</v>
          </cell>
          <cell r="V4993" t="str">
            <v>DM FS: FAZILE DABI - ROAD TRANSPORT</v>
          </cell>
        </row>
        <row r="4994">
          <cell r="Q4994" t="str">
            <v>Non-exchange Revenue:  Transfers and Subsidies - Operational:  Monetary Allocations - District Municipalities:  Free State - DC 20:  Fazile Dabi - Sport and Recreation</v>
          </cell>
          <cell r="R4994">
            <v>0</v>
          </cell>
          <cell r="V4994" t="str">
            <v>DM FS: FAZILE DABI - SPORT &amp; RECREATION</v>
          </cell>
        </row>
        <row r="4995">
          <cell r="Q4995" t="str">
            <v>Non-exchange Revenue:  Transfers and Subsidies - Operational:  Monetary Allocations - District Municipalities:  Free State - DC 20:  Fazile Dabi - Waste Water Management</v>
          </cell>
          <cell r="R4995">
            <v>0</v>
          </cell>
          <cell r="V4995" t="str">
            <v>DM FS: FAZILE DABI - WASTE WATER MAN</v>
          </cell>
        </row>
        <row r="4996">
          <cell r="Q4996" t="str">
            <v>Non-exchange Revenue:  Transfers and Subsidies - Operational:  Monetary Allocations - District Municipalities:  Free State - DC 20:  Fazile Dabi - Water</v>
          </cell>
          <cell r="R4996">
            <v>0</v>
          </cell>
          <cell r="V4996" t="str">
            <v>DM FS: FAZILE DABI - WATER</v>
          </cell>
        </row>
        <row r="4997">
          <cell r="Q4997" t="str">
            <v>Non-exchange Revenue:  Transfers and Subsidies - Operational:  Monetary Allocations - District Municipalities:  Gauteng</v>
          </cell>
          <cell r="R4997">
            <v>0</v>
          </cell>
          <cell r="V4997" t="str">
            <v>T&amp;S OPS: MONET DM GAUTENG</v>
          </cell>
        </row>
        <row r="4998">
          <cell r="Q4998" t="str">
            <v>Non-exchange Revenue:  Transfers and Subsidies - Operational:  Monetary Allocations - District Municipalities:  Gauteng - DC 46:  Metsweding</v>
          </cell>
          <cell r="R4998">
            <v>0</v>
          </cell>
          <cell r="V4998" t="str">
            <v>DM GP: METSWEDING</v>
          </cell>
        </row>
        <row r="4999">
          <cell r="Q4999" t="str">
            <v>Non-exchange Revenue:  Transfers and Subsidies - Operational:  Monetary Allocations - District Municipalities:  Gauteng - DC 46:  Metsweding - Community and Social Services</v>
          </cell>
          <cell r="R4999">
            <v>0</v>
          </cell>
          <cell r="V4999" t="str">
            <v>DM GP: METSWEDING - COMM &amp; SOC SERV</v>
          </cell>
        </row>
        <row r="5000">
          <cell r="Q5000" t="str">
            <v>Non-exchange Revenue:  Transfers and Subsidies - Operational:  Monetary Allocations - District Municipalities:  Gauteng - DC 46:  Metsweding - Environmental Protection</v>
          </cell>
          <cell r="R5000">
            <v>0</v>
          </cell>
          <cell r="V5000" t="str">
            <v>DM GP: METSWEDING - ENVIRON PROTECTION</v>
          </cell>
        </row>
        <row r="5001">
          <cell r="Q5001" t="str">
            <v>Non-exchange Revenue:  Transfers and Subsidies - Operational:  Monetary Allocations - District Municipalities:  Gauteng - DC 46:  Metsweding - Executive and Council</v>
          </cell>
          <cell r="R5001">
            <v>0</v>
          </cell>
          <cell r="V5001" t="str">
            <v>DM GP: METSWEDING - EXECUTIVE &amp; COUNCIL</v>
          </cell>
        </row>
        <row r="5002">
          <cell r="Q5002" t="str">
            <v>Non-exchange Revenue:  Transfers and Subsidies - Operational:  Monetary Allocations - District Municipalities:  Gauteng - DC 46:  Metsweding - Finance and Admin</v>
          </cell>
          <cell r="R5002">
            <v>0</v>
          </cell>
          <cell r="V5002" t="str">
            <v>DM GP: METSWEDING - FINANCE &amp; ADMIN</v>
          </cell>
        </row>
        <row r="5003">
          <cell r="Q5003" t="str">
            <v>Non-exchange Revenue:  Transfers and Subsidies - Operational:  Monetary Allocations - District Municipalities:  Gauteng - DC 46:  Metsweding - Health</v>
          </cell>
          <cell r="R5003">
            <v>0</v>
          </cell>
          <cell r="V5003" t="str">
            <v>DM GP: METSWEDING - HEALTH</v>
          </cell>
        </row>
        <row r="5004">
          <cell r="Q5004" t="str">
            <v>Non-exchange Revenue:  Transfers and Subsidies - Operational:  Monetary Allocations - District Municipalities:  Gauteng - DC 46:  Metsweding - Housing</v>
          </cell>
          <cell r="R5004">
            <v>0</v>
          </cell>
          <cell r="V5004" t="str">
            <v>DM GP: METSWEDING - HOUSING</v>
          </cell>
        </row>
        <row r="5005">
          <cell r="Q5005" t="str">
            <v>Non-exchange Revenue:  Transfers and Subsidies - Operational:  Monetary Allocations - District Municipalities:  Gauteng - DC 46:  Metsweding - Planning and Development</v>
          </cell>
          <cell r="R5005">
            <v>0</v>
          </cell>
          <cell r="V5005" t="str">
            <v>DM GP: METSWEDING - PLANNING &amp; DEVEL</v>
          </cell>
        </row>
        <row r="5006">
          <cell r="Q5006" t="str">
            <v>Non-exchange Revenue:  Transfers and Subsidies - Operational:  Monetary Allocations - District Municipalities:  Gauteng - DC 46:  Metsweding - Public Safety</v>
          </cell>
          <cell r="R5006">
            <v>0</v>
          </cell>
          <cell r="V5006" t="str">
            <v>DM GP: METSWEDING - PUBLIC SAFETY</v>
          </cell>
        </row>
        <row r="5007">
          <cell r="Q5007" t="str">
            <v>Non-exchange Revenue:  Transfers and Subsidies - Operational:  Monetary Allocations - District Municipalities:  Gauteng - DC 46:  Metsweding - Road Transport</v>
          </cell>
          <cell r="R5007">
            <v>0</v>
          </cell>
          <cell r="V5007" t="str">
            <v>DM GP: METSWEDING - ROAD TRANSPORT</v>
          </cell>
        </row>
        <row r="5008">
          <cell r="Q5008" t="str">
            <v>Non-exchange Revenue:  Transfers and Subsidies - Operational:  Monetary Allocations - District Municipalities:  Gauteng - DC 46:  Metsweding - Sport and Recreation</v>
          </cell>
          <cell r="R5008">
            <v>0</v>
          </cell>
          <cell r="V5008" t="str">
            <v>DM GP: METSWEDING - SPORT &amp; RECREATION</v>
          </cell>
        </row>
        <row r="5009">
          <cell r="Q5009" t="str">
            <v>Non-exchange Revenue:  Transfers and Subsidies - Operational:  Monetary Allocations - District Municipalities:  Gauteng - DC 46:  Metsweding - Waste Water Management</v>
          </cell>
          <cell r="R5009">
            <v>0</v>
          </cell>
          <cell r="V5009" t="str">
            <v>DM GP: METSWEDING - WASTE WATER MAN</v>
          </cell>
        </row>
        <row r="5010">
          <cell r="Q5010" t="str">
            <v>Non-exchange Revenue:  Transfers and Subsidies - Operational:  Monetary Allocations - District Municipalities:  Gauteng - DC 46:  Metsweding - Water</v>
          </cell>
          <cell r="R5010">
            <v>0</v>
          </cell>
          <cell r="V5010" t="str">
            <v>DM GP: METSWEDING - WATER</v>
          </cell>
        </row>
        <row r="5011">
          <cell r="Q5011" t="str">
            <v>Non-exchange Revenue:  Transfers and Subsidies - Operational:  Monetary Allocations - District Municipalities:  Gauteng:  DC 42 - Sedibeng</v>
          </cell>
          <cell r="R5011">
            <v>0</v>
          </cell>
          <cell r="V5011" t="str">
            <v>DM GP: SEDIBENG</v>
          </cell>
        </row>
        <row r="5012">
          <cell r="Q5012" t="str">
            <v>Non-exchange Revenue:  Transfers and Subsidies - Operational:  Monetary Allocations - District Municipalities:  Gauteng - DC 42:  Sedibeng - Community and Social Services</v>
          </cell>
          <cell r="R5012">
            <v>0</v>
          </cell>
          <cell r="V5012" t="str">
            <v>DM GP: SEDIBENG - COMM &amp; SOC SERV</v>
          </cell>
        </row>
        <row r="5013">
          <cell r="Q5013" t="str">
            <v>Non-exchange Revenue:  Transfers and Subsidies - Operational:  Monetary Allocations - District Municipalities:  Gauteng - DC 42:  Sedibeng - Environmental Protection</v>
          </cell>
          <cell r="R5013">
            <v>0</v>
          </cell>
          <cell r="V5013" t="str">
            <v>DM GP: SEDIBENG - ENVIRON PROTECTION</v>
          </cell>
        </row>
        <row r="5014">
          <cell r="Q5014" t="str">
            <v>Non-exchange Revenue:  Transfers and Subsidies - Operational:  Monetary Allocations - District Municipalities:  Gauteng - DC 42:  Sedibeng - Executive and Council</v>
          </cell>
          <cell r="R5014">
            <v>0</v>
          </cell>
          <cell r="V5014" t="str">
            <v>DM GP: SEDIBENG - EXECUTIVE &amp; COUNCIL</v>
          </cell>
        </row>
        <row r="5015">
          <cell r="Q5015" t="str">
            <v>Non-exchange Revenue:  Transfers and Subsidies - Operational:  Monetary Allocations - District Municipalities:  Gauteng - DC 42:  Sedibeng - Finance and Admin</v>
          </cell>
          <cell r="R5015">
            <v>0</v>
          </cell>
          <cell r="V5015" t="str">
            <v>DM GP: SEDIBENG - FINANCE &amp; ADMIN</v>
          </cell>
        </row>
        <row r="5016">
          <cell r="Q5016" t="str">
            <v>Non-exchange Revenue:  Transfers and Subsidies - Operational:  Monetary Allocations - District Municipalities:  Gauteng - DC 42:  Sedibeng - Health</v>
          </cell>
          <cell r="R5016">
            <v>0</v>
          </cell>
          <cell r="V5016" t="str">
            <v>DM GP: SEDIBENG - HEALTH</v>
          </cell>
        </row>
        <row r="5017">
          <cell r="Q5017" t="str">
            <v>Non-exchange Revenue:  Transfers and Subsidies - Operational:  Monetary Allocations - District Municipalities:  Gauteng - DC 42:  Sedibeng - Housing</v>
          </cell>
          <cell r="R5017">
            <v>0</v>
          </cell>
          <cell r="V5017" t="str">
            <v>DM GP: SEDIBENG - HOUSING</v>
          </cell>
        </row>
        <row r="5018">
          <cell r="Q5018" t="str">
            <v>Non-exchange Revenue:  Transfers and Subsidies - Operational:  Monetary Allocations - District Municipalities:  Gauteng - DC 42:  Sedibeng - Planning and Development</v>
          </cell>
          <cell r="R5018">
            <v>0</v>
          </cell>
          <cell r="V5018" t="str">
            <v>DM GP: SEDIBENG - PLANNING &amp; DEVEL</v>
          </cell>
        </row>
        <row r="5019">
          <cell r="Q5019" t="str">
            <v>Non-exchange Revenue:  Transfers and Subsidies - Operational:  Monetary Allocations - District Municipalities:  Gauteng - DC 42:  Sedibeng - Public Safety</v>
          </cell>
          <cell r="R5019">
            <v>0</v>
          </cell>
          <cell r="V5019" t="str">
            <v>DM GP: SEDIBENG - PUBLIC SAFETY</v>
          </cell>
        </row>
        <row r="5020">
          <cell r="Q5020" t="str">
            <v>Non-exchange Revenue:  Transfers and Subsidies - Operational:  Monetary Allocations - District Municipalities:  Gauteng - DC 42:  Sedibeng - Road Transport</v>
          </cell>
          <cell r="R5020">
            <v>0</v>
          </cell>
          <cell r="V5020" t="str">
            <v>DM GP: SEDIBENG - ROAD TRANSPORT</v>
          </cell>
        </row>
        <row r="5021">
          <cell r="Q5021" t="str">
            <v>Non-exchange Revenue:  Transfers and Subsidies - Operational:  Monetary Allocations - District Municipalities:  Gauteng - DC 42:  Sedibeng - Sport and Recreation</v>
          </cell>
          <cell r="R5021">
            <v>0</v>
          </cell>
          <cell r="V5021" t="str">
            <v>DM GP: SEDIBENG - SPORT &amp; RECREATION</v>
          </cell>
        </row>
        <row r="5022">
          <cell r="Q5022" t="str">
            <v>Non-exchange Revenue:  Transfers and Subsidies - Operational:  Monetary Allocations - District Municipalities:  Gauteng - DC 42:  Sedibeng - Waste Water Management</v>
          </cell>
          <cell r="R5022">
            <v>0</v>
          </cell>
          <cell r="V5022" t="str">
            <v>DM GP: SEDIBENG - WASTE WATER MAN</v>
          </cell>
        </row>
        <row r="5023">
          <cell r="Q5023" t="str">
            <v>Non-exchange Revenue:  Transfers and Subsidies - Operational:  Monetary Allocations - District Municipalities:  Gauteng - DC 42:  Sedibeng - Water</v>
          </cell>
          <cell r="R5023">
            <v>0</v>
          </cell>
          <cell r="V5023" t="str">
            <v>DM GP: SEDIBENG - WATER</v>
          </cell>
        </row>
        <row r="5024">
          <cell r="Q5024" t="str">
            <v>Non-exchange Revenue:  Transfers and Subsidies - Operational:  Monetary Allocations - District Municipalities:  Gauteng - DC 48:  West Rand</v>
          </cell>
          <cell r="R5024">
            <v>0</v>
          </cell>
          <cell r="V5024" t="str">
            <v>DM GP: WEST RAND</v>
          </cell>
        </row>
        <row r="5025">
          <cell r="Q5025" t="str">
            <v>Non-exchange Revenue:  Transfers and Subsidies - Operational:  Monetary Allocations - District Municipalities:  Gauteng - DC 48:  West Rand - Community and Social Services</v>
          </cell>
          <cell r="R5025">
            <v>0</v>
          </cell>
          <cell r="V5025" t="str">
            <v>DM GP: WEST RAND - COMM &amp; SOC SERV</v>
          </cell>
        </row>
        <row r="5026">
          <cell r="Q5026" t="str">
            <v>Non-exchange Revenue:  Transfers and Subsidies - Operational:  Monetary Allocations - District Municipalities:  Gauteng - DC 48:  West Rand - Environmental Protection</v>
          </cell>
          <cell r="R5026">
            <v>0</v>
          </cell>
          <cell r="V5026" t="str">
            <v>DM GP: WEST RAND - ENVIRON PROTECTION</v>
          </cell>
        </row>
        <row r="5027">
          <cell r="Q5027" t="str">
            <v>Non-exchange Revenue:  Transfers and Subsidies - Operational:  Monetary Allocations - District Municipalities:  Gauteng - DC 48:  West Rand - Executive and Council</v>
          </cell>
          <cell r="R5027">
            <v>0</v>
          </cell>
          <cell r="V5027" t="str">
            <v>DM GP: WEST RAND - EXECUTIVE &amp; COUNCIL</v>
          </cell>
        </row>
        <row r="5028">
          <cell r="Q5028" t="str">
            <v>Non-exchange Revenue:  Transfers and Subsidies - Operational:  Monetary Allocations - District Municipalities:  Gauteng - DC 48:  West Rand - Finance and Admin</v>
          </cell>
          <cell r="R5028">
            <v>0</v>
          </cell>
          <cell r="V5028" t="str">
            <v>DM GP: WEST RAND - FINANCE &amp; ADMIN</v>
          </cell>
        </row>
        <row r="5029">
          <cell r="Q5029" t="str">
            <v>Non-exchange Revenue:  Transfers and Subsidies - Operational:  Monetary Allocations - District Municipalities:  Gauteng - DC 48:  West Rand - Health</v>
          </cell>
          <cell r="R5029">
            <v>0</v>
          </cell>
          <cell r="V5029" t="str">
            <v>DM GP: WEST RAND - HEALTH</v>
          </cell>
        </row>
        <row r="5030">
          <cell r="Q5030" t="str">
            <v>Non-exchange Revenue:  Transfers and Subsidies - Operational:  Monetary Allocations - District Municipalities:  Gauteng - DC 48:  West Rand - Housing</v>
          </cell>
          <cell r="R5030">
            <v>0</v>
          </cell>
          <cell r="V5030" t="str">
            <v>DM GP: WEST RAND - HOUSING</v>
          </cell>
        </row>
        <row r="5031">
          <cell r="Q5031" t="str">
            <v>Non-exchange Revenue:  Transfers and Subsidies - Operational:  Monetary Allocations - District Municipalities:  Gauteng - DC 48:  West Rand - Planning and Development</v>
          </cell>
          <cell r="R5031">
            <v>0</v>
          </cell>
          <cell r="V5031" t="str">
            <v>DM GP: WEST RAND - PLANNING &amp; DEVEL</v>
          </cell>
        </row>
        <row r="5032">
          <cell r="Q5032" t="str">
            <v>Non-exchange Revenue:  Transfers and Subsidies - Operational:  Monetary Allocations - District Municipalities:  Gauteng - DC 48:  West Rand - Public Safety</v>
          </cell>
          <cell r="R5032">
            <v>0</v>
          </cell>
          <cell r="V5032" t="str">
            <v>DM GP: WEST RAND - PUBLIC SAFETY</v>
          </cell>
        </row>
        <row r="5033">
          <cell r="Q5033" t="str">
            <v>Non-exchange Revenue:  Transfers and Subsidies - Operational:  Monetary Allocations - District Municipalities:  Gauteng - DC 48:  West Rand - Road Transport</v>
          </cell>
          <cell r="R5033">
            <v>0</v>
          </cell>
          <cell r="V5033" t="str">
            <v>DM GP: WEST RAND - ROAD TRANSPORT</v>
          </cell>
        </row>
        <row r="5034">
          <cell r="Q5034" t="str">
            <v>Non-exchange Revenue:  Transfers and Subsidies - Operational:  Monetary Allocations - District Municipalities:  Gauteng - DC 48:  West Rand - Sport and Recreation</v>
          </cell>
          <cell r="R5034">
            <v>0</v>
          </cell>
          <cell r="V5034" t="str">
            <v>DM GP: WEST RAND - SPORT &amp; RECREATION</v>
          </cell>
        </row>
        <row r="5035">
          <cell r="Q5035" t="str">
            <v>Non-exchange Revenue:  Transfers and Subsidies - Operational:  Monetary Allocations - District Municipalities:  Gauteng - DC 48:  West Rand - Waste Water Management</v>
          </cell>
          <cell r="R5035">
            <v>0</v>
          </cell>
          <cell r="V5035" t="str">
            <v>DM GP: WEST RAND - WASTE WATER MAN</v>
          </cell>
        </row>
        <row r="5036">
          <cell r="Q5036" t="str">
            <v>Non-exchange Revenue:  Transfers and Subsidies - Operational:  Monetary Allocations - District Municipalities:  Gauteng - DC 48:  West Rand - Water</v>
          </cell>
          <cell r="R5036">
            <v>0</v>
          </cell>
          <cell r="V5036" t="str">
            <v>DM GP: WEST RAND - WATER</v>
          </cell>
        </row>
        <row r="5037">
          <cell r="Q5037" t="str">
            <v>Non-exchange Revenue:  Transfers and Subsidies - Operational:  Monetary Allocations - District Municipalities:  KwaZulu-Natal</v>
          </cell>
          <cell r="R5037">
            <v>0</v>
          </cell>
          <cell r="V5037" t="str">
            <v>T&amp;S OPS: MONET DM KZN</v>
          </cell>
        </row>
        <row r="5038">
          <cell r="Q5038" t="str">
            <v>Non-exchange Revenue:  Transfers and Subsidies - Operational:  Monetary Allocations - District Municipalities:  KwaZulu-Natal - DC 21:  Ugu</v>
          </cell>
          <cell r="R5038">
            <v>0</v>
          </cell>
          <cell r="V5038" t="str">
            <v>DM KZN: UGU</v>
          </cell>
        </row>
        <row r="5039">
          <cell r="Q5039" t="str">
            <v>Non-exchange Revenue:  Transfers and Subsidies - Operational:  Monetary Allocations - District Municipalities:  KwaZulu-Natal - DC 21:  Ugu - Community and Social Services</v>
          </cell>
          <cell r="R5039">
            <v>0</v>
          </cell>
          <cell r="V5039" t="str">
            <v>DM KZN: UGU - COMM &amp; SOC SERV</v>
          </cell>
        </row>
        <row r="5040">
          <cell r="Q5040" t="str">
            <v>Non-exchange Revenue:  Transfers and Subsidies - Operational:  Monetary Allocations - District Municipalities:  KwaZulu-Natal - DC 21:  Ugu - Environmental Protection</v>
          </cell>
          <cell r="R5040">
            <v>0</v>
          </cell>
          <cell r="V5040" t="str">
            <v>DM KZN: UGU - ENVIRON PROTECTION</v>
          </cell>
        </row>
        <row r="5041">
          <cell r="Q5041" t="str">
            <v>Non-exchange Revenue:  Transfers and Subsidies - Operational:  Monetary Allocations - District Municipalities:  KwaZulu-Natal - DC 21:  Ugu - Executive and Council</v>
          </cell>
          <cell r="R5041">
            <v>0</v>
          </cell>
          <cell r="V5041" t="str">
            <v>DM KZN: UGU - EXECUTIVE &amp; COUNCIL</v>
          </cell>
        </row>
        <row r="5042">
          <cell r="Q5042" t="str">
            <v>Non-exchange Revenue:  Transfers and Subsidies - Operational:  Monetary Allocations - District Municipalities:  KwaZulu-Natal - DC 21:  Ugu - DC 21 - Ugu - Finance and Admin</v>
          </cell>
          <cell r="R5042">
            <v>0</v>
          </cell>
          <cell r="V5042" t="str">
            <v>DM KZN: UGU - FINANCE &amp; ADMIN</v>
          </cell>
        </row>
        <row r="5043">
          <cell r="Q5043" t="str">
            <v>Non-exchange Revenue:  Transfers and Subsidies - Operational:  Monetary Allocations - District Municipalities:  KwaZulu-Natal - DC 21:  Ugu - Health</v>
          </cell>
          <cell r="R5043">
            <v>0</v>
          </cell>
          <cell r="V5043" t="str">
            <v>DM KZN: UGU - HEALTH</v>
          </cell>
        </row>
        <row r="5044">
          <cell r="Q5044" t="str">
            <v>Non-exchange Revenue:  Transfers and Subsidies - Operational:  Monetary Allocations - District Municipalities:  KwaZulu-Natal - DC 21:  Ugu - Housing</v>
          </cell>
          <cell r="R5044">
            <v>0</v>
          </cell>
          <cell r="V5044" t="str">
            <v>DM KZN: UGU - HOUSING</v>
          </cell>
        </row>
        <row r="5045">
          <cell r="Q5045" t="str">
            <v>Non-exchange Revenue:  Transfers and Subsidies - Operational:  Monetary Allocations - District Municipalities:  KwaZulu-Natal - DC 21:  Ugu - Planning and Development</v>
          </cell>
          <cell r="R5045">
            <v>0</v>
          </cell>
          <cell r="V5045" t="str">
            <v>DM KZN: UGU - PLANNING &amp; DEVEL</v>
          </cell>
        </row>
        <row r="5046">
          <cell r="Q5046" t="str">
            <v>Non-exchange Revenue:  Transfers and Subsidies - Operational:  Monetary Allocations - District Municipalities:  KwaZulu-Natal - DC 21:  Ugu - Public Safety</v>
          </cell>
          <cell r="R5046">
            <v>0</v>
          </cell>
          <cell r="V5046" t="str">
            <v>DM KZN: UGU - PUBLIC SAFETY</v>
          </cell>
        </row>
        <row r="5047">
          <cell r="Q5047" t="str">
            <v>Non-exchange Revenue:  Transfers and Subsidies - Operational:  Monetary Allocations - District Municipalities:  KwaZulu-Natal - DC 21:  Ugu - Road Transport</v>
          </cell>
          <cell r="R5047">
            <v>0</v>
          </cell>
          <cell r="V5047" t="str">
            <v>DM KZN: UGU - ROAD TRANSPORT</v>
          </cell>
        </row>
        <row r="5048">
          <cell r="Q5048" t="str">
            <v>Non-exchange Revenue:  Transfers and Subsidies - Operational:  Monetary Allocations - District Municipalities:  KwaZulu-Natal - DC 21:  Ugu - Sport and Recreation</v>
          </cell>
          <cell r="R5048">
            <v>0</v>
          </cell>
          <cell r="V5048" t="str">
            <v>DM KZN: UGU - SPORT &amp; RECREATION</v>
          </cell>
        </row>
        <row r="5049">
          <cell r="Q5049" t="str">
            <v>Non-exchange Revenue:  Transfers and Subsidies - Operational:  Monetary Allocations - District Municipalities:  KwaZulu-Natal - DC 21:  Ugu - Waste Water Management</v>
          </cell>
          <cell r="R5049">
            <v>0</v>
          </cell>
          <cell r="V5049" t="str">
            <v>DM KZN: UGU - WASTE WATER MAN</v>
          </cell>
        </row>
        <row r="5050">
          <cell r="Q5050" t="str">
            <v>Non-exchange Revenue:  Transfers and Subsidies - Operational:  Monetary Allocations - District Municipalities:  KwaZulu-Natal - DC 21:  Ugu - Water</v>
          </cell>
          <cell r="R5050">
            <v>0</v>
          </cell>
          <cell r="V5050" t="str">
            <v>DM KZN: UGU - WATER</v>
          </cell>
        </row>
        <row r="5051">
          <cell r="Q5051" t="str">
            <v>Non-exchange Revenue:  Transfers and Subsidies - Operational:  Monetary Allocations - District Municipalities:  KwaZulu-Natal - DC 22:  Umgungundlovu</v>
          </cell>
          <cell r="R5051">
            <v>0</v>
          </cell>
          <cell r="V5051" t="str">
            <v>DM KZN: UMGUNGUNDLOVU</v>
          </cell>
        </row>
        <row r="5052">
          <cell r="Q5052" t="str">
            <v>Non-exchange Revenue:  Transfers and Subsidies - Operational:  Monetary Allocations - District Municipalities:  KwaZulu-Natal - DC 22:  Umgungundlovu - Community and Social Services</v>
          </cell>
          <cell r="R5052">
            <v>0</v>
          </cell>
          <cell r="V5052" t="str">
            <v>DM KZN: UMGUNGUNDLOVU - COMM &amp; SOC SERV</v>
          </cell>
        </row>
        <row r="5053">
          <cell r="Q5053" t="str">
            <v>Non-exchange Revenue:  Transfers and Subsidies - Operational:  Monetary Allocations - District Municipalities:  KwaZulu-Natal - DC 22:  Umgungundlovu - Environmental Protection</v>
          </cell>
          <cell r="R5053">
            <v>0</v>
          </cell>
          <cell r="V5053" t="str">
            <v>DM KZN: UMGUNGUNDLOVU - ENVIRON PROTECT</v>
          </cell>
        </row>
        <row r="5054">
          <cell r="Q5054" t="str">
            <v>Non-exchange Revenue:  Transfers and Subsidies - Operational:  Monetary Allocations - District Municipalities:  KwaZulu-Natal - DC 22:  Umgungundlovu - Executive and Council</v>
          </cell>
          <cell r="R5054">
            <v>0</v>
          </cell>
          <cell r="V5054" t="str">
            <v>DM KZN: UMGUNGUNDLOVU - EXECUT &amp; COUNCIL</v>
          </cell>
        </row>
        <row r="5055">
          <cell r="Q5055" t="str">
            <v>Non-exchange Revenue:  Transfers and Subsidies - Operational:  Monetary Allocations - District Municipalities:  KwaZulu-Natal - DC 22:  Umgungundlovu - Finance and Admin</v>
          </cell>
          <cell r="R5055">
            <v>0</v>
          </cell>
          <cell r="V5055" t="str">
            <v>DM KZN: UMGUNGUNDLOVU - FINANCE &amp; ADMIN</v>
          </cell>
        </row>
        <row r="5056">
          <cell r="Q5056" t="str">
            <v>Non-exchange Revenue:  Transfers and Subsidies - Operational:  Monetary Allocations - District Municipalities:  KwaZulu-Natal - DC 22:  Umgungundlovu - Health</v>
          </cell>
          <cell r="R5056">
            <v>0</v>
          </cell>
          <cell r="V5056" t="str">
            <v>DM KZN: UMGUNGUNDLOVU - HEALTH</v>
          </cell>
        </row>
        <row r="5057">
          <cell r="Q5057" t="str">
            <v>Non-exchange Revenue:  Transfers and Subsidies - Operational:  Monetary Allocations - District Municipalities:  KwaZulu-Natal - DC 22:  Umgungundlovu - Housing</v>
          </cell>
          <cell r="R5057">
            <v>0</v>
          </cell>
          <cell r="V5057" t="str">
            <v>DM KZN: UMGUNGUNDLOVU - HOUSING</v>
          </cell>
        </row>
        <row r="5058">
          <cell r="Q5058" t="str">
            <v>Non-exchange Revenue:  Transfers and Subsidies - Operational:  Monetary Allocations - District Municipalities:  KwaZulu-Natal - DC 22:  Umgungundlovu - Planning and Development</v>
          </cell>
          <cell r="R5058">
            <v>0</v>
          </cell>
          <cell r="V5058" t="str">
            <v>DM KZN: UMGUNGUNDLOVU - PLANNING &amp; DEVEL</v>
          </cell>
        </row>
        <row r="5059">
          <cell r="Q5059" t="str">
            <v>Non-exchange Revenue:  Transfers and Subsidies - Operational:  Monetary Allocations - District Municipalities:  KwaZulu-Natal - DC 22:  Umgungundlovu - Public Safety</v>
          </cell>
          <cell r="R5059">
            <v>0</v>
          </cell>
          <cell r="V5059" t="str">
            <v>DM KZN: UMGUNGUNDLOVU - PUBLIC SAFETY</v>
          </cell>
        </row>
        <row r="5060">
          <cell r="Q5060" t="str">
            <v>Non-exchange Revenue:  Transfers and Subsidies - Operational:  Monetary Allocations - District Municipalities:  KwaZulu-Natal - DC 22:  Umgungundlovu - Road Transport</v>
          </cell>
          <cell r="R5060">
            <v>0</v>
          </cell>
          <cell r="V5060" t="str">
            <v>DM KZN: UMGUNGUNDLOVU - ROAD TRANSPORT</v>
          </cell>
        </row>
        <row r="5061">
          <cell r="Q5061" t="str">
            <v>Non-exchange Revenue:  Transfers and Subsidies - Operational:  Monetary Allocations - District Municipalities:  KwaZulu-Natal - DC 22:  Umgungundlovu - Sport and Recreation</v>
          </cell>
          <cell r="R5061">
            <v>0</v>
          </cell>
          <cell r="V5061" t="str">
            <v>DM KZN: UMGUNGUNDLOVU - SPORT &amp; RECREAT</v>
          </cell>
        </row>
        <row r="5062">
          <cell r="Q5062" t="str">
            <v>Non-exchange Revenue:  Transfers and Subsidies - Operational:  Monetary Allocations - District Municipalities:  KwaZulu-Natal - DC 22:  Umgungundlovu - Waste Water Management</v>
          </cell>
          <cell r="R5062">
            <v>0</v>
          </cell>
          <cell r="V5062" t="str">
            <v>DM KZN: UMGUNGUNDLOVU - WASTE WATER MAN</v>
          </cell>
        </row>
        <row r="5063">
          <cell r="Q5063" t="str">
            <v>Non-exchange Revenue:  Transfers and Subsidies - Operational:  Monetary Allocations - District Municipalities:  KwaZulu-Natal - DC 22:  Umgungundlovu - Water</v>
          </cell>
          <cell r="R5063">
            <v>0</v>
          </cell>
          <cell r="V5063" t="str">
            <v>DM KZN: UMGUNGUNDLOVU - WATER</v>
          </cell>
        </row>
        <row r="5064">
          <cell r="Q5064" t="str">
            <v xml:space="preserve">Non-exchange Revenue:  Transfers and Subsidies - Operational:  Monetary Allocations - District Municipalities:  KwaZulu-Natal - DC 23:  Uthekela </v>
          </cell>
          <cell r="R5064">
            <v>0</v>
          </cell>
          <cell r="V5064" t="str">
            <v>DM KZN: UTHEKELA</v>
          </cell>
        </row>
        <row r="5065">
          <cell r="Q5065" t="str">
            <v>Non-exchange Revenue:  Transfers and Subsidies - Operational:  Monetary Allocations - District Municipalities:  KwaZulu-Natal - DC 23:  Uthekela:  Community and Social Services</v>
          </cell>
          <cell r="R5065">
            <v>0</v>
          </cell>
          <cell r="V5065" t="str">
            <v>DM KZN: UTHEKELA - COMM &amp; SOC SERV</v>
          </cell>
        </row>
        <row r="5066">
          <cell r="Q5066" t="str">
            <v>Non-exchange Revenue:  Transfers and Subsidies - Operational:  Monetary Allocations - District Municipalities:  KwaZulu-Natal - DC 23:  Uthekela:  Environmental Protection</v>
          </cell>
          <cell r="R5066">
            <v>0</v>
          </cell>
          <cell r="V5066" t="str">
            <v>DM KZN: UTHEKELA - ENVIRON PROTECTION</v>
          </cell>
        </row>
        <row r="5067">
          <cell r="Q5067" t="str">
            <v>Non-exchange Revenue:  Transfers and Subsidies - Operational:  Monetary Allocations - District Municipalities:  KwaZulu-Natal - DC 23:  Uthekela:  Executive and Council</v>
          </cell>
          <cell r="R5067">
            <v>0</v>
          </cell>
          <cell r="V5067" t="str">
            <v>DM KZN: UTHEKELA - EXECUTIVE &amp; COUNCIL</v>
          </cell>
        </row>
        <row r="5068">
          <cell r="Q5068" t="str">
            <v>Non-exchange Revenue:  Transfers and Subsidies - Operational:  Monetary Allocations - District Municipalities:  KwaZulu-Natal - DC 23:  Uthekela:  Finance and Admin</v>
          </cell>
          <cell r="R5068">
            <v>0</v>
          </cell>
          <cell r="V5068" t="str">
            <v>DM KZN: UTHEKELA - FINANCE &amp; ADMIN</v>
          </cell>
        </row>
        <row r="5069">
          <cell r="Q5069" t="str">
            <v>Non-exchange Revenue:  Transfers and Subsidies - Operational:  Monetary Allocations - District Municipalities:  KwaZulu-Natal - DC 23:  Uthekela:  Health</v>
          </cell>
          <cell r="R5069">
            <v>0</v>
          </cell>
          <cell r="V5069" t="str">
            <v>DM KZN: UTHEKELA - HEALTH</v>
          </cell>
        </row>
        <row r="5070">
          <cell r="Q5070" t="str">
            <v>Non-exchange Revenue:  Transfers and Subsidies - Operational:  Monetary Allocations - District Municipalities:  KwaZulu-Natal - DC 23:  Uthekela:  Housing</v>
          </cell>
          <cell r="R5070">
            <v>0</v>
          </cell>
          <cell r="V5070" t="str">
            <v>DM KZN: UTHEKELA - HOUSING</v>
          </cell>
        </row>
        <row r="5071">
          <cell r="Q5071" t="str">
            <v>Non-exchange Revenue:  Transfers and Subsidies - Operational:  Monetary Allocations - District Municipalities:  KwaZulu-Natal - DC 23:  Uthekela:  Planning and Development</v>
          </cell>
          <cell r="R5071">
            <v>0</v>
          </cell>
          <cell r="V5071" t="str">
            <v>DM KZN: UTHEKELA - PLANNING &amp; DEVEL</v>
          </cell>
        </row>
        <row r="5072">
          <cell r="Q5072" t="str">
            <v>Non-exchange Revenue:  Transfers and Subsidies - Operational:  Monetary Allocations - District Municipalities:  KwaZulu-Natal - DC 23:  Uthekela:  Public Safety</v>
          </cell>
          <cell r="R5072">
            <v>0</v>
          </cell>
          <cell r="V5072" t="str">
            <v>DM KZN: UTHEKELA - PUBLIC SAFETY</v>
          </cell>
        </row>
        <row r="5073">
          <cell r="Q5073" t="str">
            <v>Non-exchange Revenue:  Transfers and Subsidies - Operational:  Monetary Allocations - District Municipalities:  KwaZulu-Natal - DC 23:  Uthekela:  Road Transport</v>
          </cell>
          <cell r="R5073">
            <v>0</v>
          </cell>
          <cell r="V5073" t="str">
            <v>DM KZN: UTHEKELA - ROAD TRANSPORT</v>
          </cell>
        </row>
        <row r="5074">
          <cell r="Q5074" t="str">
            <v>Non-exchange Revenue:  Transfers and Subsidies - Operational:  Monetary Allocations - District Municipalities:  KwaZulu-Natal - DC 23:  Uthekela:  Sport and Recreation</v>
          </cell>
          <cell r="R5074">
            <v>0</v>
          </cell>
          <cell r="V5074" t="str">
            <v>DM KZN: UTHEKELA - SPORT &amp; RECREATION</v>
          </cell>
        </row>
        <row r="5075">
          <cell r="Q5075" t="str">
            <v>Non-exchange Revenue:  Transfers and Subsidies - Operational:  Monetary Allocations - District Municipalities:  KwaZulu-Natal - DC 23:  Uthekela:  Waste Water Management</v>
          </cell>
          <cell r="R5075">
            <v>0</v>
          </cell>
          <cell r="V5075" t="str">
            <v>DM KZN: UTHEKELA - WASTE WATER MAN</v>
          </cell>
        </row>
        <row r="5076">
          <cell r="Q5076" t="str">
            <v>Non-exchange Revenue:  Transfers and Subsidies - Operational:  Monetary Allocations - District Municipalities:  KwaZulu-Natal - DC 23:  Uthekela:  Water</v>
          </cell>
          <cell r="R5076">
            <v>0</v>
          </cell>
          <cell r="V5076" t="str">
            <v>DM KZN: UTHEKELA - WATER</v>
          </cell>
        </row>
        <row r="5077">
          <cell r="Q5077" t="str">
            <v>Non-exchange Revenue:  Transfers and Subsidies - Operational:  Monetary Allocations - District Municipalities:  KwaZulu-Natal - DC 24:  Umznyathi</v>
          </cell>
          <cell r="R5077">
            <v>0</v>
          </cell>
          <cell r="V5077" t="str">
            <v>DM KZN: UMZNYATHI</v>
          </cell>
        </row>
        <row r="5078">
          <cell r="Q5078" t="str">
            <v>Non-exchange Revenue:  Transfers and Subsidies - Operational:  Monetary Allocations - District Municipalities:  KwaZulu-Natal - DC 24:  Umznyathi - Community and Social Services</v>
          </cell>
          <cell r="R5078">
            <v>0</v>
          </cell>
          <cell r="V5078" t="str">
            <v>DM KZN: UMZNYATHI - COMM &amp; SOC SERV</v>
          </cell>
        </row>
        <row r="5079">
          <cell r="Q5079" t="str">
            <v>Non-exchange Revenue:  Transfers and Subsidies - Operational:  Monetary Allocations - District Municipalities:  KwaZulu-Natal - DC 24:  Umznyathi - Environmental Protection</v>
          </cell>
          <cell r="R5079">
            <v>0</v>
          </cell>
          <cell r="V5079" t="str">
            <v>DM KZN: UMZNYATHI - ENVIRON PROTECTION</v>
          </cell>
        </row>
        <row r="5080">
          <cell r="Q5080" t="str">
            <v>Non-exchange Revenue:  Transfers and Subsidies - Operational:  Monetary Allocations - District Municipalities:  KwaZulu-Natal - DC 24:  Umznyathi - Executive and Council</v>
          </cell>
          <cell r="R5080">
            <v>0</v>
          </cell>
          <cell r="V5080" t="str">
            <v>DM KZN: UMZNYATHI - EXECUTIVE &amp; COUNCIL</v>
          </cell>
        </row>
        <row r="5081">
          <cell r="Q5081" t="str">
            <v>Non-exchange Revenue:  Transfers and Subsidies - Operational:  Monetary Allocations - District Municipalities:  KwaZulu-Natal - DC 24:  Umznyathi - Finance and Admin</v>
          </cell>
          <cell r="R5081">
            <v>0</v>
          </cell>
          <cell r="V5081" t="str">
            <v>DM KZN: UMZNYATHI - FINANCE &amp; ADMIN</v>
          </cell>
        </row>
        <row r="5082">
          <cell r="Q5082" t="str">
            <v>Non-exchange Revenue:  Transfers and Subsidies - Operational:  Monetary Allocations - District Municipalities:  KwaZulu-Natal - DC 24:  Umznyathi - Health</v>
          </cell>
          <cell r="R5082">
            <v>0</v>
          </cell>
          <cell r="V5082" t="str">
            <v>DM KZN: UMZNYATHI - HEALTH</v>
          </cell>
        </row>
        <row r="5083">
          <cell r="Q5083" t="str">
            <v>Non-exchange Revenue:  Transfers and Subsidies - Operational:  Monetary Allocations - District Municipalities:  KwaZulu-Natal - DC 24:  Umznyathi - Housing</v>
          </cell>
          <cell r="R5083">
            <v>0</v>
          </cell>
          <cell r="V5083" t="str">
            <v>DM KZN: UMZNYATHI - HOUSING</v>
          </cell>
        </row>
        <row r="5084">
          <cell r="Q5084" t="str">
            <v>Non-exchange Revenue:  Transfers and Subsidies - Operational:  Monetary Allocations - District Municipalities:  KwaZulu-Natal - DC 24:  Umznyathi - Planning and Development</v>
          </cell>
          <cell r="R5084">
            <v>0</v>
          </cell>
          <cell r="V5084" t="str">
            <v>DM KZN: UMZNYATHI - PLANNING &amp; DEVEL</v>
          </cell>
        </row>
        <row r="5085">
          <cell r="Q5085" t="str">
            <v>Non-exchange Revenue:  Transfers and Subsidies - Operational:  Monetary Allocations - District Municipalities:  KwaZulu-Natal - DC 24:  Umznyathi - Public Safety</v>
          </cell>
          <cell r="R5085">
            <v>0</v>
          </cell>
          <cell r="V5085" t="str">
            <v>DM KZN: UMZNYATHI - PUBLIC SAFETY</v>
          </cell>
        </row>
        <row r="5086">
          <cell r="Q5086" t="str">
            <v>Non-exchange Revenue:  Transfers and Subsidies - Operational:  Monetary Allocations - District Municipalities:  KwaZulu-Natal - DC 24:  Umznyathi - Road Transport</v>
          </cell>
          <cell r="R5086">
            <v>0</v>
          </cell>
          <cell r="V5086" t="str">
            <v>DM KZN: UMZNYATHI - ROAD TRANSPORT</v>
          </cell>
        </row>
        <row r="5087">
          <cell r="Q5087" t="str">
            <v>Non-exchange Revenue:  Transfers and Subsidies - Operational:  Monetary Allocations - District Municipalities:  KwaZulu-Natal - DC 24:  Umznyathi - Sport and Recreation</v>
          </cell>
          <cell r="R5087">
            <v>0</v>
          </cell>
          <cell r="V5087" t="str">
            <v>DM KZN: UMZNYATHI - SPORT &amp; RECREATION</v>
          </cell>
        </row>
        <row r="5088">
          <cell r="Q5088" t="str">
            <v>Non-exchange Revenue:  Transfers and Subsidies - Operational:  Monetary Allocations - District Municipalities:  KwaZulu-Natal - DC 24:  Umznyathi - Waste Water Management</v>
          </cell>
          <cell r="R5088">
            <v>0</v>
          </cell>
          <cell r="V5088" t="str">
            <v>DM KZN: UMZNYATHI - WASTE WATER MAN</v>
          </cell>
        </row>
        <row r="5089">
          <cell r="Q5089" t="str">
            <v>Non-exchange Revenue:  Transfers and Subsidies - Operational:  Monetary Allocations - District Municipalities:  KwaZulu-Natal - DC 24:  Umznyathi - Water</v>
          </cell>
          <cell r="R5089">
            <v>0</v>
          </cell>
          <cell r="V5089" t="str">
            <v>DM KZN: UMZNYATHI - WATER</v>
          </cell>
        </row>
        <row r="5090">
          <cell r="Q5090" t="str">
            <v>Non-exchange Revenue:  Transfers and Subsidies - Operational:  Monetary Allocations - District Municipalities:  KwaZulu-Natal - DC 25:  Amajuba</v>
          </cell>
          <cell r="R5090">
            <v>0</v>
          </cell>
          <cell r="V5090" t="str">
            <v>DM KZN: AMAJUBA</v>
          </cell>
        </row>
        <row r="5091">
          <cell r="Q5091" t="str">
            <v>Non-exchange Revenue:  Transfers and Subsidies - Operational:  Monetary Allocations - District Municipalities:  KwaZulu-Natal - DC 25:  Amajuba - Community and Social Services</v>
          </cell>
          <cell r="R5091">
            <v>0</v>
          </cell>
          <cell r="V5091" t="str">
            <v>DM KZN: AMAJUBA - COMM &amp; SOC SERV</v>
          </cell>
        </row>
        <row r="5092">
          <cell r="Q5092" t="str">
            <v>Non-exchange Revenue:  Transfers and Subsidies - Operational:  Monetary Allocations - District Municipalities:  KwaZulu-Natal - DC 25:  Amajuba - Environmental Protection</v>
          </cell>
          <cell r="R5092">
            <v>0</v>
          </cell>
          <cell r="V5092" t="str">
            <v>DM KZN: AMAJUBA - ENVIRON PROTECTION</v>
          </cell>
        </row>
        <row r="5093">
          <cell r="Q5093" t="str">
            <v>Non-exchange Revenue:  Transfers and Subsidies - Operational:  Monetary Allocations - District Municipalities:  KwaZulu-Natal - DC 25:  Amajuba - Executive and Council</v>
          </cell>
          <cell r="R5093">
            <v>0</v>
          </cell>
          <cell r="V5093" t="str">
            <v>DM KZN: AMAJUBA - EXECUTIVE &amp; COUNCIL</v>
          </cell>
        </row>
        <row r="5094">
          <cell r="Q5094" t="str">
            <v>Non-exchange Revenue:  Transfers and Subsidies - Operational:  Monetary Allocations - District Municipalities:  KwaZulu-Natal - DC 25:  Amajuba - Community and Social Services Finance and Admin</v>
          </cell>
          <cell r="R5094">
            <v>0</v>
          </cell>
          <cell r="V5094" t="str">
            <v>DM KZN: AMAJUBA - FINANCE &amp; ADMIN</v>
          </cell>
        </row>
        <row r="5095">
          <cell r="Q5095" t="str">
            <v>Non-exchange Revenue:  Transfers and Subsidies - Operational:  Monetary Allocations - District Municipalities:  KwaZulu-Natal - DC 25:  Amajuba - Health</v>
          </cell>
          <cell r="R5095">
            <v>0</v>
          </cell>
          <cell r="V5095" t="str">
            <v>DM KZN: AMAJUBA - HEALTH</v>
          </cell>
        </row>
        <row r="5096">
          <cell r="Q5096" t="str">
            <v>Non-exchange Revenue:  Transfers and Subsidies - Operational:  Monetary Allocations - District Municipalities:  KwaZulu-Natal - DC 25:  Amajuba - Housing</v>
          </cell>
          <cell r="R5096">
            <v>0</v>
          </cell>
          <cell r="V5096" t="str">
            <v>DM KZN: AMAJUBA - HOUSING</v>
          </cell>
        </row>
        <row r="5097">
          <cell r="Q5097" t="str">
            <v>Non-exchange Revenue:  Transfers and Subsidies - Operational:  Monetary Allocations - District Municipalities:  KwaZulu-Natal - DC 25:  Amajuba - Community and Social Services Planning and Development</v>
          </cell>
          <cell r="R5097">
            <v>0</v>
          </cell>
          <cell r="V5097" t="str">
            <v>DM KZN: AMAJUBA - PLANNING &amp; DEVEL</v>
          </cell>
        </row>
        <row r="5098">
          <cell r="Q5098" t="str">
            <v>Non-exchange Revenue:  Transfers and Subsidies - Operational:  Monetary Allocations - District Municipalities:  KwaZulu-Natal - DC 25:  Amajuba - Public Safety</v>
          </cell>
          <cell r="R5098">
            <v>0</v>
          </cell>
          <cell r="V5098" t="str">
            <v>DM KZN: AMAJUBA - PUBLIC SAFETY</v>
          </cell>
        </row>
        <row r="5099">
          <cell r="Q5099" t="str">
            <v>Non-exchange Revenue:  Transfers and Subsidies - Operational:  Monetary Allocations - District Municipalities:  KwaZulu-Natal - DC 25:  Amajuba - Road Transport</v>
          </cell>
          <cell r="R5099">
            <v>0</v>
          </cell>
          <cell r="V5099" t="str">
            <v>DM KZN: AMAJUBA - ROAD TRANSPORT</v>
          </cell>
        </row>
        <row r="5100">
          <cell r="Q5100" t="str">
            <v>Non-exchange Revenue:  Transfers and Subsidies - Operational:  Monetary Allocations - District Municipalities:  KwaZulu-Natal - DC 25:  Amajuba - Sport and Recreation</v>
          </cell>
          <cell r="R5100">
            <v>0</v>
          </cell>
          <cell r="V5100" t="str">
            <v>DM KZN: AMAJUBA - SPORT &amp; RECREATION</v>
          </cell>
        </row>
        <row r="5101">
          <cell r="Q5101" t="str">
            <v>Non-exchange Revenue:  Transfers and Subsidies - Operational:  Monetary Allocations - District Municipalities:  KwaZulu-Natal - DC 25:  Amajuba - Waste Water Management</v>
          </cell>
          <cell r="R5101">
            <v>0</v>
          </cell>
          <cell r="V5101" t="str">
            <v>DM KZN: AMAJUBA - WASTE WATER MAN</v>
          </cell>
        </row>
        <row r="5102">
          <cell r="Q5102" t="str">
            <v>Non-exchange Revenue:  Transfers and Subsidies - Operational:  Monetary Allocations - District Municipalities:  KwaZulu-Natal - DC 25:  Amajuba - Water</v>
          </cell>
          <cell r="R5102">
            <v>0</v>
          </cell>
          <cell r="V5102" t="str">
            <v>DM KZN: AMAJUBA - WATER</v>
          </cell>
        </row>
        <row r="5103">
          <cell r="Q5103" t="str">
            <v>Non-exchange Revenue:  Transfers and Subsidies - Operational:  Monetary Allocations - District Municipalities:  KwaZulu-Natal - DC 26:  Zululand</v>
          </cell>
          <cell r="R5103">
            <v>0</v>
          </cell>
          <cell r="V5103" t="str">
            <v>DM KZN: ZULULAND</v>
          </cell>
        </row>
        <row r="5104">
          <cell r="Q5104" t="str">
            <v>Non-exchange Revenue:  Transfers and Subsidies - Operational:  Monetary Allocations - District Municipalities:  KwaZulu-Natal - DC 26:  Zululand - Community and Social Services</v>
          </cell>
          <cell r="R5104">
            <v>0</v>
          </cell>
          <cell r="V5104" t="str">
            <v>DM KZN: ZULULAND - COMM &amp; SOC SERV</v>
          </cell>
        </row>
        <row r="5105">
          <cell r="Q5105" t="str">
            <v xml:space="preserve">Non-exchange Revenue:  Transfers and Subsidies - Operational:  Monetary Allocations - District Municipalities:  KwaZulu-Natal - DC 26:  Zululand - Environmental Protection </v>
          </cell>
          <cell r="R5105">
            <v>0</v>
          </cell>
          <cell r="V5105" t="str">
            <v>DM KZN: ZULULAND - ENVIRON PROTECTION</v>
          </cell>
        </row>
        <row r="5106">
          <cell r="Q5106" t="str">
            <v>Non-exchange Revenue:  Transfers and Subsidies - Operational:  Monetary Allocations - District Municipalities:  KwaZulu-Natal - DC 26:  Zululand - Executive and Council</v>
          </cell>
          <cell r="R5106">
            <v>0</v>
          </cell>
          <cell r="V5106" t="str">
            <v>DM KZN: ZULULAND - EXECUTIVE &amp; COUNCIL</v>
          </cell>
        </row>
        <row r="5107">
          <cell r="Q5107" t="str">
            <v>Non-exchange Revenue:  Transfers and Subsidies - Operational:  Monetary Allocations - District Municipalities:  KwaZulu-Natal - DC 26:  Zululand - Finance and Admin</v>
          </cell>
          <cell r="R5107">
            <v>0</v>
          </cell>
          <cell r="V5107" t="str">
            <v>DM KZN: ZULULAND - FINANCE &amp; ADMIN</v>
          </cell>
        </row>
        <row r="5108">
          <cell r="Q5108" t="str">
            <v>Non-exchange Revenue:  Transfers and Subsidies - Operational:  Monetary Allocations - District Municipalities:  KwaZulu-Natal - DC 26:  Zululand - Health</v>
          </cell>
          <cell r="R5108">
            <v>0</v>
          </cell>
          <cell r="V5108" t="str">
            <v>DM KZN: ZULULAND - HEALTH</v>
          </cell>
        </row>
        <row r="5109">
          <cell r="Q5109" t="str">
            <v>Non-exchange Revenue:  Transfers and Subsidies - Operational:  Monetary Allocations - District Municipalities:  KwaZulu-Natal - DC 26:  Zululand - Housing</v>
          </cell>
          <cell r="R5109">
            <v>0</v>
          </cell>
          <cell r="V5109" t="str">
            <v>DM KZN: ZULULAND - HOUSING</v>
          </cell>
        </row>
        <row r="5110">
          <cell r="Q5110" t="str">
            <v>Non-exchange Revenue:  Transfers and Subsidies - Operational:  Monetary Allocations - District Municipalities:  KwaZulu-Natal - DC 26:  Zululand - Planning and Development</v>
          </cell>
          <cell r="R5110">
            <v>0</v>
          </cell>
          <cell r="V5110" t="str">
            <v>DM KZN: ZULULAND - PLANNING &amp; DEVEL</v>
          </cell>
        </row>
        <row r="5111">
          <cell r="Q5111" t="str">
            <v>Non-exchange Revenue:  Transfers and Subsidies - Operational:  Monetary Allocations - District Municipalities:  KwaZulu-Natal - DC 26:  Zululand - Public Safety</v>
          </cell>
          <cell r="R5111">
            <v>0</v>
          </cell>
          <cell r="V5111" t="str">
            <v>DM KZN: ZULULAND - PUBLIC SAFETY</v>
          </cell>
        </row>
        <row r="5112">
          <cell r="Q5112" t="str">
            <v>Non-exchange Revenue:  Transfers and Subsidies - Operational:  Monetary Allocations - District Municipalities:  KwaZulu-Natal - DC 26:  Zululand - Road Transport</v>
          </cell>
          <cell r="R5112">
            <v>0</v>
          </cell>
          <cell r="V5112" t="str">
            <v>DM KZN: ZULULAND - ROAD TRANSPORT</v>
          </cell>
        </row>
        <row r="5113">
          <cell r="Q5113" t="str">
            <v>Non-exchange Revenue:  Transfers and Subsidies - Operational:  Monetary Allocations - District Municipalities:  KwaZulu-Natal - DC 26:  Zululand - Sport and Recreation</v>
          </cell>
          <cell r="R5113">
            <v>0</v>
          </cell>
          <cell r="V5113" t="str">
            <v>DM KZN: ZULULAND - SPORT &amp; RECREATION</v>
          </cell>
        </row>
        <row r="5114">
          <cell r="Q5114" t="str">
            <v>Non-exchange Revenue:  Transfers and Subsidies - Operational:  Monetary Allocations - District Municipalities:  KwaZulu-Natal - DC 26:  Zululand - Waste Water Management</v>
          </cell>
          <cell r="R5114">
            <v>0</v>
          </cell>
          <cell r="V5114" t="str">
            <v>DM KZN: ZULULAND - WASTE WATER MAN</v>
          </cell>
        </row>
        <row r="5115">
          <cell r="Q5115" t="str">
            <v>Non-exchange Revenue:  Transfers and Subsidies - Operational:  Monetary Allocations - District Municipalities:  KwaZulu-Natal - DC 26:  Zululand - Water</v>
          </cell>
          <cell r="R5115">
            <v>0</v>
          </cell>
          <cell r="V5115" t="str">
            <v>DM KZN: ZULULAND - WATER</v>
          </cell>
        </row>
        <row r="5116">
          <cell r="Q5116" t="str">
            <v>Non-exchange Revenue:  Transfers and Subsidies - Operational:  Monetary Allocations - District Municipalities:  KwaZulu-Natal - DC 27:  Umkhanyakude</v>
          </cell>
          <cell r="R5116">
            <v>0</v>
          </cell>
          <cell r="V5116" t="str">
            <v>DM KZN: UMKHANYAKUDE</v>
          </cell>
        </row>
        <row r="5117">
          <cell r="Q5117" t="str">
            <v>Non-exchange Revenue:  Transfers and Subsidies - Operational:  Monetary Allocations - District Municipalities:  KwaZulu-Natal - DC 27:  Umkhanyakude -  Community and Social Services</v>
          </cell>
          <cell r="R5117">
            <v>0</v>
          </cell>
          <cell r="V5117" t="str">
            <v>DM KZN: UMKHANYAKUDE - COMM &amp; SOC SERV</v>
          </cell>
        </row>
        <row r="5118">
          <cell r="Q5118" t="str">
            <v>Non-exchange Revenue:  Transfers and Subsidies - Operational:  Monetary Allocations - District Municipalities:  KwaZulu-Natal - DC 27:  Umkhanyakude -  Environmental Protection</v>
          </cell>
          <cell r="R5118">
            <v>0</v>
          </cell>
          <cell r="V5118" t="str">
            <v>DM KZN: UMKHANYAKUDE - ENVIRO PROTECTION</v>
          </cell>
        </row>
        <row r="5119">
          <cell r="Q5119" t="str">
            <v>Non-exchange Revenue:  Transfers and Subsidies - Operational:  Monetary Allocations - District Municipalities:  KwaZulu-Natal - DC 27:  Umkhanyakude -  Executive and Council</v>
          </cell>
          <cell r="R5119">
            <v>0</v>
          </cell>
          <cell r="V5119" t="str">
            <v>DM KZN: UMKHANYAKUDE - EXECUTI &amp; COUNCIL</v>
          </cell>
        </row>
        <row r="5120">
          <cell r="Q5120" t="str">
            <v>Non-exchange Revenue:  Transfers and Subsidies - Operational:  Monetary Allocations - District Municipalities:  KwaZulu-Natal - DC 27:  Umkhanyakude -  Finance and Admin</v>
          </cell>
          <cell r="R5120">
            <v>0</v>
          </cell>
          <cell r="V5120" t="str">
            <v>DM KZN: UMKHANYAKUDE - FINANCE &amp; ADMIN</v>
          </cell>
        </row>
        <row r="5121">
          <cell r="Q5121" t="str">
            <v>Non-exchange Revenue:  Transfers and Subsidies - Operational:  Monetary Allocations - District Municipalities:  KwaZulu-Natal - DC 27:  Umkhanyakude -  Health</v>
          </cell>
          <cell r="R5121">
            <v>0</v>
          </cell>
          <cell r="V5121" t="str">
            <v>DM KZN: UMKHANYAKUDE - HEALTH</v>
          </cell>
        </row>
        <row r="5122">
          <cell r="Q5122" t="str">
            <v>Non-exchange Revenue:  Transfers and Subsidies - Operational:  Monetary Allocations - District Municipalities:  KwaZulu-Natal - DC 27:  Umkhanyakude -  Housing</v>
          </cell>
          <cell r="R5122">
            <v>0</v>
          </cell>
          <cell r="V5122" t="str">
            <v>DM KZN: UMKHANYAKUDE - HOUSING</v>
          </cell>
        </row>
        <row r="5123">
          <cell r="Q5123" t="str">
            <v>Non-exchange Revenue:  Transfers and Subsidies - Operational:  Monetary Allocations - District Municipalities:  KwaZulu-Natal - DC 27:  Umkhanyakude -  Planning and Development</v>
          </cell>
          <cell r="R5123">
            <v>0</v>
          </cell>
          <cell r="V5123" t="str">
            <v>DM KZN: UMKHANYAKUDE - PLANNING &amp; DEVEL</v>
          </cell>
        </row>
        <row r="5124">
          <cell r="Q5124" t="str">
            <v>Non-exchange Revenue:  Transfers and Subsidies - Operational:  Monetary Allocations - District Municipalities:  KwaZulu-Natal - DC 27:  Umkhanyakude -  Public Safety</v>
          </cell>
          <cell r="R5124">
            <v>0</v>
          </cell>
          <cell r="V5124" t="str">
            <v>DM KZN: UMKHANYAKUDE - PUBLIC SAFETY</v>
          </cell>
        </row>
        <row r="5125">
          <cell r="Q5125" t="str">
            <v>Non-exchange Revenue:  Transfers and Subsidies - Operational:  Monetary Allocations - District Municipalities:  KwaZulu-Natal - DC 27:  Umkhanyakude -  Road Transport</v>
          </cell>
          <cell r="R5125">
            <v>0</v>
          </cell>
          <cell r="V5125" t="str">
            <v>DM KZN: UMKHANYAKUDE - ROAD TRANSPORT</v>
          </cell>
        </row>
        <row r="5126">
          <cell r="Q5126" t="str">
            <v>Non-exchange Revenue:  Transfers and Subsidies - Operational:  Monetary Allocations - District Municipalities:  KwaZulu-Natal - DC 27:  Umkhanyakude -  Sport and Recreation</v>
          </cell>
          <cell r="R5126">
            <v>0</v>
          </cell>
          <cell r="V5126" t="str">
            <v>DM KZN: UMKHANYAKUDE - SPORT &amp; RECREAT</v>
          </cell>
        </row>
        <row r="5127">
          <cell r="Q5127" t="str">
            <v>Non-exchange Revenue:  Transfers and Subsidies - Operational:  Monetary Allocations - District Municipalities:  KwaZulu-Natal - DC 27:  Umkhanyakude -  Waste Water Management</v>
          </cell>
          <cell r="R5127">
            <v>0</v>
          </cell>
          <cell r="V5127" t="str">
            <v>DM KZN: UMKHANYAKUDE - WASTE WATER MAN</v>
          </cell>
        </row>
        <row r="5128">
          <cell r="Q5128" t="str">
            <v>Non-exchange Revenue:  Transfers and Subsidies - Operational:  Monetary Allocations - District Municipalities:  KwaZulu-Natal - DC 27:  Umkhanyakude -  Water</v>
          </cell>
          <cell r="R5128">
            <v>0</v>
          </cell>
          <cell r="V5128" t="str">
            <v>DM KZN: UMKHANYAKUDE - WATER</v>
          </cell>
        </row>
        <row r="5129">
          <cell r="Q5129" t="str">
            <v>Non-exchange Revenue:  Transfers and Subsidies - Operational:  Monetary Allocations - District Municipalities:  KwaZulu-Natal - DC 28:  Uthungulu</v>
          </cell>
          <cell r="R5129">
            <v>0</v>
          </cell>
          <cell r="V5129" t="str">
            <v>DM KZN: UTHUNGULU</v>
          </cell>
        </row>
        <row r="5130">
          <cell r="Q5130" t="str">
            <v>Non-exchange Revenue:  Transfers and Subsidies - Operational:  Monetary Allocations - District Municipalities:  KwaZulu-Natal - DC 28:  Uthungulu - Community and Social Services</v>
          </cell>
          <cell r="R5130">
            <v>0</v>
          </cell>
          <cell r="V5130" t="str">
            <v>DM KZN: UTHUNGULU - COMM &amp; SOC SERV</v>
          </cell>
        </row>
        <row r="5131">
          <cell r="Q5131" t="str">
            <v>Non-exchange Revenue:  Transfers and Subsidies - Operational:  Monetary Allocations - District Municipalities:  KwaZulu-Natal - DC 28:  Uthungulu - Environmental Protection</v>
          </cell>
          <cell r="R5131">
            <v>0</v>
          </cell>
          <cell r="V5131" t="str">
            <v>DM KZN: UTHUNGULU - ENVIRON PROTECTION</v>
          </cell>
        </row>
        <row r="5132">
          <cell r="Q5132" t="str">
            <v>Non-exchange Revenue:  Transfers and Subsidies - Operational:  Monetary Allocations - District Municipalities:  KwaZulu-Natal - DC 28:  Uthungulu - Executive and Council</v>
          </cell>
          <cell r="R5132">
            <v>0</v>
          </cell>
          <cell r="V5132" t="str">
            <v>DM KZN: UTHUNGULU - EXECUTIVE &amp; COUNCIL</v>
          </cell>
        </row>
        <row r="5133">
          <cell r="Q5133" t="str">
            <v>Non-exchange Revenue:  Transfers and Subsidies - Operational:  Monetary Allocations - District Municipalities:  KwaZulu-Natal - DC 28:  Uthungulu - Finance and Admin</v>
          </cell>
          <cell r="R5133">
            <v>0</v>
          </cell>
          <cell r="V5133" t="str">
            <v>DM KZN: UTHUNGULU - FINANCE &amp; ADMIN</v>
          </cell>
        </row>
        <row r="5134">
          <cell r="Q5134" t="str">
            <v>Non-exchange Revenue:  Transfers and Subsidies - Operational:  Monetary Allocations - District Municipalities:  KwaZulu-Natal - DC 28:  Uthungulu - Health</v>
          </cell>
          <cell r="R5134">
            <v>0</v>
          </cell>
          <cell r="V5134" t="str">
            <v>DM KZN: UTHUNGULU - HEALTH</v>
          </cell>
        </row>
        <row r="5135">
          <cell r="Q5135" t="str">
            <v>Non-exchange Revenue:  Transfers and Subsidies - Operational:  Monetary Allocations - District Municipalities:  KwaZulu-Natal - DC 28:  Uthungulu - Housing</v>
          </cell>
          <cell r="R5135">
            <v>0</v>
          </cell>
          <cell r="V5135" t="str">
            <v>DM KZN: UTHUNGULU - HOUSING</v>
          </cell>
        </row>
        <row r="5136">
          <cell r="Q5136" t="str">
            <v>Non-exchange Revenue:  Transfers and Subsidies - Operational:  Monetary Allocations - District Municipalities:  KwaZulu-Natal - DC 28:  Uthungulu - Planning and Development</v>
          </cell>
          <cell r="R5136">
            <v>0</v>
          </cell>
          <cell r="V5136" t="str">
            <v>DM KZN: UTHUNGULU - PLANNING &amp; DEVEL</v>
          </cell>
        </row>
        <row r="5137">
          <cell r="Q5137" t="str">
            <v>Non-exchange Revenue:  Transfers and Subsidies - Operational:  Monetary Allocations - District Municipalities:  KwaZulu-Natal - DC 28:  Uthungulu - Public Safety</v>
          </cell>
          <cell r="R5137">
            <v>0</v>
          </cell>
          <cell r="V5137" t="str">
            <v>DM KZN: UTHUNGULU - PUBLIC SAFETY</v>
          </cell>
        </row>
        <row r="5138">
          <cell r="Q5138" t="str">
            <v>Non-exchange Revenue:  Transfers and Subsidies - Operational:  Monetary Allocations - District Municipalities:  KwaZulu-Natal - DC 28:  Uthungulu - Road Transport</v>
          </cell>
          <cell r="R5138">
            <v>0</v>
          </cell>
          <cell r="V5138" t="str">
            <v>DM KZN: UTHUNGULU - ROAD TRANSPORT</v>
          </cell>
        </row>
        <row r="5139">
          <cell r="Q5139" t="str">
            <v>Non-exchange Revenue:  Transfers and Subsidies - Operational:  Monetary Allocations - District Municipalities:  KwaZulu-Natal - DC 28:  Uthungulu - Sport and Recreation</v>
          </cell>
          <cell r="R5139">
            <v>0</v>
          </cell>
          <cell r="V5139" t="str">
            <v>DM KZN: UTHUNGULU - SPORT &amp; RECREATION</v>
          </cell>
        </row>
        <row r="5140">
          <cell r="Q5140" t="str">
            <v>Non-exchange Revenue:  Transfers and Subsidies - Operational:  Monetary Allocations - District Municipalities:  KwaZulu-Natal - DC 28:  Uthungulu - Waste Water Management</v>
          </cell>
          <cell r="R5140">
            <v>0</v>
          </cell>
          <cell r="V5140" t="str">
            <v>DM KZN: UTHUNGULU - WASTE WATER MAN</v>
          </cell>
        </row>
        <row r="5141">
          <cell r="Q5141" t="str">
            <v>Non-exchange Revenue:  Transfers and Subsidies - Operational:  Monetary Allocations - District Municipalities:  KwaZulu-Natal - DC 28:  Uthungulu - Water</v>
          </cell>
          <cell r="R5141">
            <v>0</v>
          </cell>
          <cell r="V5141" t="str">
            <v>DM KZN: UTHUNGULU - WATER</v>
          </cell>
        </row>
        <row r="5142">
          <cell r="Q5142" t="str">
            <v>Non-exchange Revenue:  Transfers and Subsidies - Operational:  Monetary Allocations - District Municipalities:  KwaZulu-Natal - DC 29:  Ilembe</v>
          </cell>
          <cell r="R5142">
            <v>0</v>
          </cell>
          <cell r="V5142" t="str">
            <v>DM KZN: ILEMBE</v>
          </cell>
        </row>
        <row r="5143">
          <cell r="Q5143" t="str">
            <v>Non-exchange Revenue:  Transfers and Subsidies - Operational:  Monetary Allocations - District Municipalities:  KwaZulu-Natal - DC 29:  Ilembe - Community and Social Services</v>
          </cell>
          <cell r="R5143">
            <v>0</v>
          </cell>
          <cell r="V5143" t="str">
            <v>DM KZN: ILEMBE - COMM &amp; SOC SERV</v>
          </cell>
        </row>
        <row r="5144">
          <cell r="Q5144" t="str">
            <v>Non-exchange Revenue:  Transfers and Subsidies - Operational:  Monetary Allocations - District Municipalities:  KwaZulu-Natal - DC 29:  Ilembe - Environmental Protection</v>
          </cell>
          <cell r="R5144">
            <v>0</v>
          </cell>
          <cell r="V5144" t="str">
            <v>DM KZN: ILEMBE - ENVIRON PROTECTION</v>
          </cell>
        </row>
        <row r="5145">
          <cell r="Q5145" t="str">
            <v>Non-exchange Revenue:  Transfers and Subsidies - Operational:  Monetary Allocations - District Municipalities:  KwaZulu-Natal - DC 29:  Ilembe - Executive and Council</v>
          </cell>
          <cell r="R5145">
            <v>0</v>
          </cell>
          <cell r="V5145" t="str">
            <v>DM KZN: ILEMBE - EXECUTIVE &amp; COUNCIL</v>
          </cell>
        </row>
        <row r="5146">
          <cell r="Q5146" t="str">
            <v>Non-exchange Revenue:  Transfers and Subsidies - Operational:  Monetary Allocations - District Municipalities:  KwaZulu-Natal - DC 29:  Ilembe - Finance and Admin</v>
          </cell>
          <cell r="R5146">
            <v>0</v>
          </cell>
          <cell r="V5146" t="str">
            <v>DM KZN: ILEMBE - FINANCE &amp; ADMIN</v>
          </cell>
        </row>
        <row r="5147">
          <cell r="Q5147" t="str">
            <v>Non-exchange Revenue:  Transfers and Subsidies - Operational:  Monetary Allocations - District Municipalities:  KwaZulu-Natal - DC 29:  Ilembe - Health</v>
          </cell>
          <cell r="R5147">
            <v>0</v>
          </cell>
          <cell r="V5147" t="str">
            <v>DM KZN: ILEMBE - HEALTH</v>
          </cell>
        </row>
        <row r="5148">
          <cell r="Q5148" t="str">
            <v>Non-exchange Revenue:  Transfers and Subsidies - Operational:  Monetary Allocations - District Municipalities:  KwaZulu-Natal - DC 29:  Ilembe - Housing</v>
          </cell>
          <cell r="R5148">
            <v>0</v>
          </cell>
          <cell r="V5148" t="str">
            <v>DM KZN: ILEMBE - HOUSING</v>
          </cell>
        </row>
        <row r="5149">
          <cell r="Q5149" t="str">
            <v>Non-exchange Revenue:  Transfers and Subsidies - Operational:  Monetary Allocations - District Municipalities:  KwaZulu-Natal - DC 29:  Ilembe - Planning and Development</v>
          </cell>
          <cell r="R5149">
            <v>0</v>
          </cell>
          <cell r="V5149" t="str">
            <v>DM KZN: ILEMBE - PLANNING &amp; DEVEL</v>
          </cell>
        </row>
        <row r="5150">
          <cell r="Q5150" t="str">
            <v>Non-exchange Revenue:  Transfers and Subsidies - Operational:  Monetary Allocations - District Municipalities:  KwaZulu-Natal - DC 29:  Ilembe - Public Safety</v>
          </cell>
          <cell r="R5150">
            <v>0</v>
          </cell>
          <cell r="V5150" t="str">
            <v>DM KZN: ILEMBE - PUBLIC SAFETY</v>
          </cell>
        </row>
        <row r="5151">
          <cell r="Q5151" t="str">
            <v>Non-exchange Revenue:  Transfers and Subsidies - Operational:  Monetary Allocations - District Municipalities:  KwaZulu-Natal - DC 29:  Ilembe - Road Transport</v>
          </cell>
          <cell r="R5151">
            <v>0</v>
          </cell>
          <cell r="V5151" t="str">
            <v>DM KZN: ILEMBE - ROAD TRANSPORT</v>
          </cell>
        </row>
        <row r="5152">
          <cell r="Q5152" t="str">
            <v>Non-exchange Revenue:  Transfers and Subsidies - Operational:  Monetary Allocations - District Municipalities:  KwaZulu-Natal - DC 29:  Ilembe - Sport and Recreation</v>
          </cell>
          <cell r="R5152">
            <v>0</v>
          </cell>
          <cell r="V5152" t="str">
            <v>DM KZN: ILEMBE - SPORT &amp; RECREATION</v>
          </cell>
        </row>
        <row r="5153">
          <cell r="Q5153" t="str">
            <v>Non-exchange Revenue:  Transfers and Subsidies - Operational:  Monetary Allocations - District Municipalities:  KwaZulu-Natal - DC 29:  Ilembe - Waste Water Management</v>
          </cell>
          <cell r="R5153">
            <v>0</v>
          </cell>
          <cell r="V5153" t="str">
            <v>DM KZN: ILEMBE - WASTE WATER MAN</v>
          </cell>
        </row>
        <row r="5154">
          <cell r="Q5154" t="str">
            <v>Non-exchange Revenue:  Transfers and Subsidies - Operational:  Monetary Allocations - District Municipalities:  KwaZulu-Natal - DC 29:  Ilembe - Water</v>
          </cell>
          <cell r="R5154">
            <v>0</v>
          </cell>
          <cell r="V5154" t="str">
            <v>DM KZN: ILEMBE - WATER</v>
          </cell>
        </row>
        <row r="5155">
          <cell r="Q5155" t="str">
            <v>Non-exchange Revenue:  Transfers and Subsidies - Operational:  Monetary Allocations - District Municipalities:  KwaZulu-Natal - DC 43:  Sisonke</v>
          </cell>
          <cell r="R5155">
            <v>0</v>
          </cell>
          <cell r="V5155" t="str">
            <v>DM KZN: SISONKE</v>
          </cell>
        </row>
        <row r="5156">
          <cell r="Q5156" t="str">
            <v>Non-exchange Revenue:  Transfers and Subsidies - Operational:  Monetary Allocations - District Municipalities:  KwaZulu-Natal - DC 43:  Sisonke - Community and Social Services</v>
          </cell>
          <cell r="R5156">
            <v>0</v>
          </cell>
          <cell r="V5156" t="str">
            <v>DM KZN: SISONKE - COMM &amp; SOC SERV</v>
          </cell>
        </row>
        <row r="5157">
          <cell r="Q5157" t="str">
            <v>Non-exchange Revenue:  Transfers and Subsidies - Operational:  Monetary Allocations - District Municipalities:  KwaZulu-Natal - DC 43:  Sisonke - Environmental Protection</v>
          </cell>
          <cell r="R5157">
            <v>0</v>
          </cell>
          <cell r="V5157" t="str">
            <v>DM KZN: SISONKE - ENVIRON PROTECTION</v>
          </cell>
        </row>
        <row r="5158">
          <cell r="Q5158" t="str">
            <v>Non-exchange Revenue:  Transfers and Subsidies - Operational:  Monetary Allocations - District Municipalities:  KwaZulu-Natal - DC 43:  Sisonke - Executive and Council</v>
          </cell>
          <cell r="R5158">
            <v>0</v>
          </cell>
          <cell r="V5158" t="str">
            <v>DM KZN: SISONKE - EXECUTIVE &amp; COUNCIL</v>
          </cell>
        </row>
        <row r="5159">
          <cell r="Q5159" t="str">
            <v>Non-exchange Revenue:  Transfers and Subsidies - Operational:  Monetary Allocations - District Municipalities:  KwaZulu-Natal - DC 43:  Sisonke - Finance and Admin</v>
          </cell>
          <cell r="R5159">
            <v>0</v>
          </cell>
          <cell r="V5159" t="str">
            <v>DM KZN: SISONKE - FINANCE &amp; ADMIN</v>
          </cell>
        </row>
        <row r="5160">
          <cell r="Q5160" t="str">
            <v>Non-exchange Revenue:  Transfers and Subsidies - Operational:  Monetary Allocations - District Municipalities:  KwaZulu-Natal - DC 43:  Sisonke - Health</v>
          </cell>
          <cell r="R5160">
            <v>0</v>
          </cell>
          <cell r="V5160" t="str">
            <v>DM KZN: SISONKE - HEALTH</v>
          </cell>
        </row>
        <row r="5161">
          <cell r="Q5161" t="str">
            <v>Non-exchange Revenue:  Transfers and Subsidies - Operational:  Monetary Allocations - District Municipalities:  KwaZulu-Natal - DC 43:  Sisonke - Housing</v>
          </cell>
          <cell r="R5161">
            <v>0</v>
          </cell>
          <cell r="V5161" t="str">
            <v>DM KZN: SISONKE - HOUSING</v>
          </cell>
        </row>
        <row r="5162">
          <cell r="Q5162" t="str">
            <v>Non-exchange Revenue:  Transfers and Subsidies - Operational:  Monetary Allocations - District Municipalities:  KwaZulu-Natal - DC 43:  Sisonke - Planning and Development</v>
          </cell>
          <cell r="R5162">
            <v>0</v>
          </cell>
          <cell r="V5162" t="str">
            <v>DM KZN: SISONKE - PLANNING &amp; DEVEL</v>
          </cell>
        </row>
        <row r="5163">
          <cell r="Q5163" t="str">
            <v>Non-exchange Revenue:  Transfers and Subsidies - Operational:  Monetary Allocations - District Municipalities:  KwaZulu-Natal - DC 43:  Sisonke - Public Safety</v>
          </cell>
          <cell r="R5163">
            <v>0</v>
          </cell>
          <cell r="V5163" t="str">
            <v>DM KZN: SISONKE - PUBLIC SAFETY</v>
          </cell>
        </row>
        <row r="5164">
          <cell r="Q5164" t="str">
            <v>Non-exchange Revenue:  Transfers and Subsidies - Operational:  Monetary Allocations - District Municipalities:  KwaZulu-Natal - DC 43:  Sisonke - Road Transport</v>
          </cell>
          <cell r="R5164">
            <v>0</v>
          </cell>
          <cell r="V5164" t="str">
            <v>DM KZN: SISONKE - ROAD TRANSPORT</v>
          </cell>
        </row>
        <row r="5165">
          <cell r="Q5165" t="str">
            <v>Non-exchange Revenue:  Transfers and Subsidies - Operational:  Monetary Allocations - District Municipalities:  KwaZulu-Natal - DC 43:  Sisonke - Sport and Recreation</v>
          </cell>
          <cell r="R5165">
            <v>0</v>
          </cell>
          <cell r="V5165" t="str">
            <v>DM KZN: SISONKE - SPORT &amp; RECREATION</v>
          </cell>
        </row>
        <row r="5166">
          <cell r="Q5166" t="str">
            <v>Non-exchange Revenue:  Transfers and Subsidies - Operational:  Monetary Allocations - District Municipalities:  KwaZulu-Natal - DC 43:  Sisonke - Waste Water Management</v>
          </cell>
          <cell r="R5166">
            <v>0</v>
          </cell>
          <cell r="V5166" t="str">
            <v>DM KZN: SISONKE - WASTE WATER MAN</v>
          </cell>
        </row>
        <row r="5167">
          <cell r="Q5167" t="str">
            <v>Non-exchange Revenue:  Transfers and Subsidies - Operational:  Monetary Allocations - District Municipalities:  KwaZulu-Natal - DC 43:  Sisonke - Water</v>
          </cell>
          <cell r="R5167">
            <v>0</v>
          </cell>
          <cell r="V5167" t="str">
            <v>DM KZN: SISONKE - WATER</v>
          </cell>
        </row>
        <row r="5168">
          <cell r="Q5168" t="str">
            <v>Non-exchange Revenue:  Transfers and Subsidies - Operational:  Monetary Allocations - District Municipalities:  Limpopo</v>
          </cell>
          <cell r="R5168">
            <v>0</v>
          </cell>
          <cell r="V5168" t="str">
            <v>T&amp;S OPS: MONET DM LIMPOPO</v>
          </cell>
        </row>
        <row r="5169">
          <cell r="Q5169" t="str">
            <v>Non-exchange Revenue:  Transfers and Subsidies - Operational:  Monetary Allocations - District Municipalities:  Limpopo - DC 47:  Greater  Sekhukune</v>
          </cell>
          <cell r="R5169">
            <v>0</v>
          </cell>
          <cell r="V5169" t="str">
            <v>DM LP: SEKHUKUNE</v>
          </cell>
        </row>
        <row r="5170">
          <cell r="Q5170" t="str">
            <v>Non-exchange Revenue:  Transfers and Subsidies - Operational:  Monetary Allocations - District Municipalities:  Limpopo - DC 47:  Greater Sekhukune - Community and Social Services</v>
          </cell>
          <cell r="R5170">
            <v>0</v>
          </cell>
          <cell r="V5170" t="str">
            <v>DM LP: SEKHUKUNE - COMM &amp; SOC SERV</v>
          </cell>
        </row>
        <row r="5171">
          <cell r="Q5171" t="str">
            <v>Non-exchange Revenue:  Transfers and Subsidies - Operational:  Monetary Allocations - District Municipalities:  Limpopo - DC 47:  Greater Sekhukune - Environmental Protection</v>
          </cell>
          <cell r="R5171">
            <v>0</v>
          </cell>
          <cell r="V5171" t="str">
            <v>DM LP: SEKHUKUNE - ENVIRON PROTECTION</v>
          </cell>
        </row>
        <row r="5172">
          <cell r="Q5172" t="str">
            <v>Non-exchange Revenue:  Transfers and Subsidies - Operational:  Monetary Allocations - District Municipalities:  Limpopo - DC 47:  Greater Sekhukune - Executive and Council</v>
          </cell>
          <cell r="R5172">
            <v>0</v>
          </cell>
          <cell r="V5172" t="str">
            <v>DM LP: SEKHUKUNE - EXECUTIVE &amp; COUNCIL</v>
          </cell>
        </row>
        <row r="5173">
          <cell r="Q5173" t="str">
            <v>Non-exchange Revenue:  Transfers and Subsidies - Operational:  Monetary Allocations - District Municipalities:  Limpopo - DC 47:  Greater Sekhukune - Finance and Admin</v>
          </cell>
          <cell r="R5173">
            <v>0</v>
          </cell>
          <cell r="V5173" t="str">
            <v>DM LP: SEKHUKUNE - FINANCE &amp; ADMIN</v>
          </cell>
        </row>
        <row r="5174">
          <cell r="Q5174" t="str">
            <v>Non-exchange Revenue:  Transfers and Subsidies - Operational:  Monetary Allocations - District Municipalities:  Limpopo - DC 47:  Greater Sekhukune - Health</v>
          </cell>
          <cell r="R5174">
            <v>0</v>
          </cell>
          <cell r="V5174" t="str">
            <v>DM LP: SEKHUKUNE - HEALTH</v>
          </cell>
        </row>
        <row r="5175">
          <cell r="Q5175" t="str">
            <v>Non-exchange Revenue:  Transfers and Subsidies - Operational:  Monetary Allocations - District Municipalities:  Limpopo - DC 47:  Greater Sekhukune - Housing</v>
          </cell>
          <cell r="R5175">
            <v>0</v>
          </cell>
          <cell r="V5175" t="str">
            <v>DM LP: SEKHUKUNE - HOUSING</v>
          </cell>
        </row>
        <row r="5176">
          <cell r="Q5176" t="str">
            <v>Non-exchange Revenue:  Transfers and Subsidies - Operational:  Monetary Allocations - District Municipalities:  Limpopo - DC 47:  Greater Sekhukune - Planning and Development</v>
          </cell>
          <cell r="R5176">
            <v>0</v>
          </cell>
          <cell r="V5176" t="str">
            <v>DM LP: SEKHUKUNE - PLANNING &amp; DEVEL</v>
          </cell>
        </row>
        <row r="5177">
          <cell r="Q5177" t="str">
            <v>Non-exchange Revenue:  Transfers and Subsidies - Operational:  Monetary Allocations - District Municipalities:  Limpopo - DC 47:  Greater Sekhukune - Public Safety</v>
          </cell>
          <cell r="R5177">
            <v>0</v>
          </cell>
          <cell r="V5177" t="str">
            <v>DM LP: SEKHUKUNE - PUBLIC SAFETY</v>
          </cell>
        </row>
        <row r="5178">
          <cell r="Q5178" t="str">
            <v>Non-exchange Revenue:  Transfers and Subsidies - Operational:  Monetary Allocations - District Municipalities:  Limpopo - DC 47:  Greater Sekhukune - Road Transport</v>
          </cell>
          <cell r="R5178">
            <v>0</v>
          </cell>
          <cell r="V5178" t="str">
            <v>DM LP: SEKHUKUNE - ROAD TRANSPORT</v>
          </cell>
        </row>
        <row r="5179">
          <cell r="Q5179" t="str">
            <v>Non-exchange Revenue:  Transfers and Subsidies - Operational:  Monetary Allocations - District Municipalities:  Limpopo - DC 47:  Greater Sekhukune - Sport and Recreation</v>
          </cell>
          <cell r="R5179">
            <v>0</v>
          </cell>
          <cell r="V5179" t="str">
            <v>DM LP: SEKHUKUNE - SPORT &amp; RECREATION</v>
          </cell>
        </row>
        <row r="5180">
          <cell r="Q5180" t="str">
            <v>Non-exchange Revenue:  Transfers and Subsidies - Operational:  Monetary Allocations - District Municipalities:  Limpopo - DC 47:  Greater Sekhukune - Waste Water Management</v>
          </cell>
          <cell r="R5180">
            <v>0</v>
          </cell>
          <cell r="V5180" t="str">
            <v>DM LP: SEKHUKUNE - WASTE WATER MAN</v>
          </cell>
        </row>
        <row r="5181">
          <cell r="Q5181" t="str">
            <v>Non-exchange Revenue:  Transfers and Subsidies - Operational:  Monetary Allocations - District Municipalities:  Limpopo - DC 47:  Greater Sekhukune - Water</v>
          </cell>
          <cell r="R5181">
            <v>0</v>
          </cell>
          <cell r="V5181" t="str">
            <v>DM LP: SEKHUKUNE - WATER</v>
          </cell>
        </row>
        <row r="5182">
          <cell r="Q5182" t="str">
            <v>Non-exchange Revenue:  Transfers and Subsidies - Operational:  Monetary Allocations - District Municipalities:  Limpopo - DC 33:  Mopani</v>
          </cell>
          <cell r="R5182">
            <v>0</v>
          </cell>
          <cell r="V5182" t="str">
            <v>DM LP: MOPANI</v>
          </cell>
        </row>
        <row r="5183">
          <cell r="Q5183" t="str">
            <v>Non-exchange Revenue:  Transfers and Subsidies - Operational:  Monetary Allocations - District Municipalities:  Limpopo - DC 33:  Mopani - Community and Social Services</v>
          </cell>
          <cell r="R5183">
            <v>0</v>
          </cell>
          <cell r="V5183" t="str">
            <v>DM LP: MOPANI - COMM &amp; SOC SERV</v>
          </cell>
        </row>
        <row r="5184">
          <cell r="Q5184" t="str">
            <v>Non-exchange Revenue:  Transfers and Subsidies - Operational:  Monetary Allocations - District Municipalities:  Limpopo - DC 33:  Mopani - Environmental Protection</v>
          </cell>
          <cell r="R5184">
            <v>0</v>
          </cell>
          <cell r="V5184" t="str">
            <v>DM LP: MOPANI - ENVIRON PROTECTION</v>
          </cell>
        </row>
        <row r="5185">
          <cell r="Q5185" t="str">
            <v>Non-exchange Revenue:  Transfers and Subsidies - Operational:  Monetary Allocations - District Municipalities:  Limpopo - DC 33:  Mopani - Executive and Council</v>
          </cell>
          <cell r="R5185">
            <v>0</v>
          </cell>
          <cell r="V5185" t="str">
            <v>DM LP: MOPANI - EXECUTIVE &amp; COUNCIL</v>
          </cell>
        </row>
        <row r="5186">
          <cell r="Q5186" t="str">
            <v>Non-exchange Revenue:  Transfers and Subsidies - Operational:  Monetary Allocations - District Municipalities:  Limpopo - DC 33:  Mopani - Finance and Admin</v>
          </cell>
          <cell r="R5186">
            <v>0</v>
          </cell>
          <cell r="V5186" t="str">
            <v>DM LP: MOPANI - FINANCE &amp; ADMIN</v>
          </cell>
        </row>
        <row r="5187">
          <cell r="Q5187" t="str">
            <v>Non-exchange Revenue:  Transfers and Subsidies - Operational:  Monetary Allocations - District Municipalities:  Limpopo - DC 33:  Mopani - Health</v>
          </cell>
          <cell r="R5187">
            <v>0</v>
          </cell>
          <cell r="V5187" t="str">
            <v>DM LP: MOPANI - HEALTH</v>
          </cell>
        </row>
        <row r="5188">
          <cell r="Q5188" t="str">
            <v>Non-exchange Revenue:  Transfers and Subsidies - Operational:  Monetary Allocations - District Municipalities:  Limpopo - DC 33:  Mopani - Housing</v>
          </cell>
          <cell r="R5188">
            <v>0</v>
          </cell>
          <cell r="V5188" t="str">
            <v>DM LP: MOPANI - HOUSING</v>
          </cell>
        </row>
        <row r="5189">
          <cell r="Q5189" t="str">
            <v>Non-exchange Revenue:  Transfers and Subsidies - Operational:  Monetary Allocations - District Municipalities:  Limpopo - DC 33:  Mopani - Planning and Development</v>
          </cell>
          <cell r="R5189">
            <v>0</v>
          </cell>
          <cell r="V5189" t="str">
            <v>DM LP: MOPANI - PLANNING &amp; DEVEL</v>
          </cell>
        </row>
        <row r="5190">
          <cell r="Q5190" t="str">
            <v>Non-exchange Revenue:  Transfers and Subsidies - Operational:  Monetary Allocations - District Municipalities:  Limpopo - DC 33:  Mopani - Public Safety</v>
          </cell>
          <cell r="R5190">
            <v>0</v>
          </cell>
          <cell r="V5190" t="str">
            <v>DM LP: MOPANI - PUBLIC SAFETY</v>
          </cell>
        </row>
        <row r="5191">
          <cell r="Q5191" t="str">
            <v>Non-exchange Revenue:  Transfers and Subsidies - Operational:  Monetary Allocations - District Municipalities:  Limpopo - DC 33:  Mopani - Road Transport</v>
          </cell>
          <cell r="R5191">
            <v>0</v>
          </cell>
          <cell r="V5191" t="str">
            <v>DM LP: MOPANI - ROAD TRANSPORT</v>
          </cell>
        </row>
        <row r="5192">
          <cell r="Q5192" t="str">
            <v>Non-exchange Revenue:  Transfers and Subsidies - Operational:  Monetary Allocations - District Municipalities:  Limpopo - DC 33:  Mopani - Sport and Recreation</v>
          </cell>
          <cell r="R5192">
            <v>0</v>
          </cell>
          <cell r="V5192" t="str">
            <v>DM LP: MOPANI - SPORT &amp; RECREATION</v>
          </cell>
        </row>
        <row r="5193">
          <cell r="Q5193" t="str">
            <v>Non-exchange Revenue:  Transfers and Subsidies - Operational:  Monetary Allocations - District Municipalities:  Limpopo - DC 33:  Mopani - Waste Water Management</v>
          </cell>
          <cell r="R5193">
            <v>0</v>
          </cell>
          <cell r="V5193" t="str">
            <v>DM LP: MOPANI - WASTE WATER MAN</v>
          </cell>
        </row>
        <row r="5194">
          <cell r="Q5194" t="str">
            <v>Non-exchange Revenue:  Transfers and Subsidies - Operational:  Monetary Allocations - District Municipalities:  Limpopo - DC 33:  Mopani - Water</v>
          </cell>
          <cell r="R5194">
            <v>0</v>
          </cell>
          <cell r="V5194" t="str">
            <v>DM LP: MOPANI - WATER</v>
          </cell>
        </row>
        <row r="5195">
          <cell r="Q5195" t="str">
            <v>Non-exchange Revenue:  Transfers and Subsidies - Operational:  Monetary Allocations - District Municipalities:  Limpopo - DC 34:  Vhembe</v>
          </cell>
          <cell r="R5195">
            <v>0</v>
          </cell>
          <cell r="V5195" t="str">
            <v>DM LP: VHEMBE</v>
          </cell>
        </row>
        <row r="5196">
          <cell r="Q5196" t="str">
            <v>Non-exchange Revenue:  Transfers and Subsidies - Operational:  Monetary Allocations - District Municipalities:  Limpopo - DC 34:  Vhembe - Community and Social Services</v>
          </cell>
          <cell r="R5196">
            <v>0</v>
          </cell>
          <cell r="V5196" t="str">
            <v>DM LP: VHEMBE - COMM &amp; SOC SERV</v>
          </cell>
        </row>
        <row r="5197">
          <cell r="Q5197" t="str">
            <v>Non-exchange Revenue:  Transfers and Subsidies - Operational:  Monetary Allocations - District Municipalities:  Limpopo - DC 34:  Vhembe - Environmental Protection</v>
          </cell>
          <cell r="R5197">
            <v>0</v>
          </cell>
          <cell r="V5197" t="str">
            <v>DM LP: VHEMBE - ENVIRON PROTECTION</v>
          </cell>
        </row>
        <row r="5198">
          <cell r="Q5198" t="str">
            <v>Non-exchange Revenue:  Transfers and Subsidies - Operational:  Monetary Allocations - District Municipalities:  Limpopo - DC 34:  Vhembe - Executive and Council</v>
          </cell>
          <cell r="R5198">
            <v>0</v>
          </cell>
          <cell r="V5198" t="str">
            <v>DM LP: VHEMBE - EXECUTIVE &amp; COUNCIL</v>
          </cell>
        </row>
        <row r="5199">
          <cell r="Q5199" t="str">
            <v>Non-exchange Revenue:  Transfers and Subsidies - Operational:  Monetary Allocations - District Municipalities:  Limpopo - DC 34:  Vhembe - Finance and Admin</v>
          </cell>
          <cell r="R5199">
            <v>0</v>
          </cell>
          <cell r="V5199" t="str">
            <v>DM LP: VHEMBE - FINANCE &amp; ADMIN</v>
          </cell>
        </row>
        <row r="5200">
          <cell r="Q5200" t="str">
            <v>Non-exchange Revenue:  Transfers and Subsidies - Operational:  Monetary Allocations - District Municipalities:  Limpopo - DC 34:  Vhembe - Health</v>
          </cell>
          <cell r="R5200">
            <v>0</v>
          </cell>
          <cell r="V5200" t="str">
            <v>DM LP: VHEMBE - HEALTH</v>
          </cell>
        </row>
        <row r="5201">
          <cell r="Q5201" t="str">
            <v>Non-exchange Revenue:  Transfers and Subsidies - Operational:  Monetary Allocations - District Municipalities:  Limpopo - DC 34:  Vhembe - Housing</v>
          </cell>
          <cell r="R5201">
            <v>0</v>
          </cell>
          <cell r="V5201" t="str">
            <v>DM LP: VHEMBE - HOUSING</v>
          </cell>
        </row>
        <row r="5202">
          <cell r="Q5202" t="str">
            <v>Non-exchange Revenue:  Transfers and Subsidies - Operational:  Monetary Allocations - District Municipalities:  Limpopo - DC 34:  Vhembe - Planning and Development</v>
          </cell>
          <cell r="R5202">
            <v>0</v>
          </cell>
          <cell r="V5202" t="str">
            <v>DM LP: VHEMBE - PLANNING &amp; DEVEL</v>
          </cell>
        </row>
        <row r="5203">
          <cell r="Q5203" t="str">
            <v>Non-exchange Revenue:  Transfers and Subsidies - Operational:  Monetary Allocations - District Municipalities:  Limpopo - DC 34:  Vhembe - Public Safety</v>
          </cell>
          <cell r="R5203">
            <v>0</v>
          </cell>
          <cell r="V5203" t="str">
            <v>DM LP: VHEMBE - PUBLIC SAFETY</v>
          </cell>
        </row>
        <row r="5204">
          <cell r="Q5204" t="str">
            <v>Non-exchange Revenue:  Transfers and Subsidies - Operational:  Monetary Allocations - District Municipalities:  Limpopo - DC 34:  Vhembe - Road Transport</v>
          </cell>
          <cell r="R5204">
            <v>0</v>
          </cell>
          <cell r="V5204" t="str">
            <v>DM LP: VHEMBE - ROAD TRANSPORT</v>
          </cell>
        </row>
        <row r="5205">
          <cell r="Q5205" t="str">
            <v>Non-exchange Revenue:  Transfers and Subsidies - Operational:  Monetary Allocations - District Municipalities:  Limpopo - DC 34:  Vhembe - Sport and Recreation</v>
          </cell>
          <cell r="R5205">
            <v>0</v>
          </cell>
          <cell r="V5205" t="str">
            <v>DM LP: VHEMBE - SPORT &amp; RECREATION</v>
          </cell>
        </row>
        <row r="5206">
          <cell r="Q5206" t="str">
            <v>Non-exchange Revenue:  Transfers and Subsidies - Operational:  Monetary Allocations - District Municipalities:  Limpopo - DC 34:  Vhembe - Waste Water Management</v>
          </cell>
          <cell r="R5206">
            <v>0</v>
          </cell>
          <cell r="V5206" t="str">
            <v>DM LP: VHEMBE - WASTE WATER MAN</v>
          </cell>
        </row>
        <row r="5207">
          <cell r="Q5207" t="str">
            <v>Non-exchange Revenue:  Transfers and Subsidies - Operational:  Monetary Allocations - District Municipalities:  Limpopo - DC 34:  Vhembe - Water</v>
          </cell>
          <cell r="R5207">
            <v>0</v>
          </cell>
          <cell r="V5207" t="str">
            <v>DM LP: VHEMBE - WATER</v>
          </cell>
        </row>
        <row r="5208">
          <cell r="Q5208" t="str">
            <v>Non-exchange Revenue:  Transfers and Subsidies - Operational:  Monetary Allocations - District Municipalities:  Limpopo - DC 35:  Capricorn</v>
          </cell>
          <cell r="R5208">
            <v>0</v>
          </cell>
          <cell r="V5208" t="str">
            <v>DM LP: CAPRICORN</v>
          </cell>
        </row>
        <row r="5209">
          <cell r="Q5209" t="str">
            <v>Non-exchange Revenue:  Transfers and Subsidies - Operational:  Monetary Allocations - District Municipalities:  Limpopo - DC 35:  Capricorn - Community and Social Services</v>
          </cell>
          <cell r="R5209">
            <v>0</v>
          </cell>
          <cell r="V5209" t="str">
            <v>DM LP: CAPRICORN - COMM &amp; SOC SERV</v>
          </cell>
        </row>
        <row r="5210">
          <cell r="Q5210" t="str">
            <v>Non-exchange Revenue:  Transfers and Subsidies - Operational:  Monetary Allocations - District Municipalities:  Limpopo - DC 35:  Capricorn - Environmental Protection</v>
          </cell>
          <cell r="R5210">
            <v>0</v>
          </cell>
          <cell r="V5210" t="str">
            <v>DM LP: CAPRICORN - ENVIRON PROTECTION</v>
          </cell>
        </row>
        <row r="5211">
          <cell r="Q5211" t="str">
            <v>Non-exchange Revenue:  Transfers and Subsidies - Operational:  Monetary Allocations - District Municipalities:  Limpopo - DC 35:  Capricorn - Executive and Council</v>
          </cell>
          <cell r="R5211">
            <v>0</v>
          </cell>
          <cell r="V5211" t="str">
            <v>DM LP: CAPRICORN - EXECUTIVE &amp; COUNCIL</v>
          </cell>
        </row>
        <row r="5212">
          <cell r="Q5212" t="str">
            <v>Non-exchange Revenue:  Transfers and Subsidies - Operational:  Monetary Allocations - District Municipalities:  Limpopo - DC 35:  Capricorn - Finance and Admin</v>
          </cell>
          <cell r="R5212">
            <v>0</v>
          </cell>
          <cell r="V5212" t="str">
            <v>DM LP: CAPRICORN - FINANCE &amp; ADMIN</v>
          </cell>
        </row>
        <row r="5213">
          <cell r="Q5213" t="str">
            <v>Non-exchange Revenue:  Transfers and Subsidies - Operational:  Monetary Allocations - District Municipalities:  Limpopo - DC 35:  Capricorn - Health</v>
          </cell>
          <cell r="R5213">
            <v>0</v>
          </cell>
          <cell r="V5213" t="str">
            <v>DM LP: CAPRICORN - HEALTH</v>
          </cell>
        </row>
        <row r="5214">
          <cell r="Q5214" t="str">
            <v>Non-exchange Revenue:  Transfers and Subsidies - Operational:  Monetary Allocations - District Municipalities:  Limpopo - DC 35:  Capricorn - Housing</v>
          </cell>
          <cell r="R5214">
            <v>0</v>
          </cell>
          <cell r="V5214" t="str">
            <v>DM LP: CAPRICORN - HOUSING</v>
          </cell>
        </row>
        <row r="5215">
          <cell r="Q5215" t="str">
            <v>Non-exchange Revenue:  Transfers and Subsidies - Operational:  Monetary Allocations - District Municipalities:  Limpopo - DC 35:  Capricorn - Planning and Development</v>
          </cell>
          <cell r="R5215">
            <v>0</v>
          </cell>
          <cell r="V5215" t="str">
            <v>DM LP: CAPRICORN - PLANNING &amp; DEVEL</v>
          </cell>
        </row>
        <row r="5216">
          <cell r="Q5216" t="str">
            <v>Non-exchange Revenue:  Transfers and Subsidies - Operational:  Monetary Allocations - District Municipalities:  Limpopo - DC 35:  Capricorn - Public Safety</v>
          </cell>
          <cell r="R5216">
            <v>0</v>
          </cell>
          <cell r="V5216" t="str">
            <v>DM LP: CAPRICORN - PUBLIC SAFETY</v>
          </cell>
        </row>
        <row r="5217">
          <cell r="Q5217" t="str">
            <v>Non-exchange Revenue:  Transfers and Subsidies - Operational:  Monetary Allocations - District Municipalities:  Limpopo - DC 35:  Capricorn - Road Transport</v>
          </cell>
          <cell r="R5217">
            <v>0</v>
          </cell>
          <cell r="V5217" t="str">
            <v>DM LP: CAPRICORN - ROAD TRANSPORT</v>
          </cell>
        </row>
        <row r="5218">
          <cell r="Q5218" t="str">
            <v>Non-exchange Revenue:  Transfers and Subsidies - Operational:  Monetary Allocations - District Municipalities:  Limpopo - DC 35:  Capricorn - Sport and Recreation</v>
          </cell>
          <cell r="R5218">
            <v>0</v>
          </cell>
          <cell r="V5218" t="str">
            <v>DM LP: CAPRICORN - SPORT &amp; RECREATION</v>
          </cell>
        </row>
        <row r="5219">
          <cell r="Q5219" t="str">
            <v>Non-exchange Revenue:  Transfers and Subsidies - Operational:  Monetary Allocations - District Municipalities:  Limpopo - DC 35:  Capricorn - Waste Water Management</v>
          </cell>
          <cell r="R5219">
            <v>0</v>
          </cell>
          <cell r="V5219" t="str">
            <v>DM LP: CAPRICORN - WASTE WATER MAN</v>
          </cell>
        </row>
        <row r="5220">
          <cell r="Q5220" t="str">
            <v>Non-exchange Revenue:  Transfers and Subsidies - Operational:  Monetary Allocations - District Municipalities:  Limpopo - DC 35:  Capricorn - Water</v>
          </cell>
          <cell r="R5220">
            <v>0</v>
          </cell>
          <cell r="V5220" t="str">
            <v>DM LP: CAPRICORN - WATER</v>
          </cell>
        </row>
        <row r="5221">
          <cell r="Q5221" t="str">
            <v>Non-exchange Revenue:  Transfers and Subsidies - Operational:  Monetary Allocations - District Municipalities:  Mpumalanga</v>
          </cell>
          <cell r="R5221">
            <v>0</v>
          </cell>
          <cell r="V5221" t="str">
            <v>T&amp;S OPS: MONET DM MPUMALANGA</v>
          </cell>
        </row>
        <row r="5222">
          <cell r="Q5222" t="str">
            <v>Non-exchange Revenue:  Transfers and Subsidies - Operational:  Monetary Allocations - District Municipalities:  Mpumalanga - DC 30:  Gert Sibande</v>
          </cell>
          <cell r="R5222">
            <v>0</v>
          </cell>
          <cell r="V5222" t="str">
            <v>DM MP: GERT SIBANDE</v>
          </cell>
        </row>
        <row r="5223">
          <cell r="Q5223" t="str">
            <v>Non-exchange Revenue:  Transfers and Subsidies - Operational:  Monetary Allocations - District Municipalities:  Mpumalanga - DC 30:  Gert Sibande - Community and Social Services</v>
          </cell>
          <cell r="R5223">
            <v>0</v>
          </cell>
          <cell r="V5223" t="str">
            <v>DM MP: GERT SIBANDE - COMM &amp; SOC SERV</v>
          </cell>
        </row>
        <row r="5224">
          <cell r="Q5224" t="str">
            <v>Non-exchange Revenue:  Transfers and Subsidies - Operational:  Monetary Allocations - District Municipalities:  Mpumalanga - DC 30:  Gert Sibande - Environmental Protection</v>
          </cell>
          <cell r="R5224">
            <v>0</v>
          </cell>
          <cell r="V5224" t="str">
            <v>DM MP: GERT SIBANDE - ENVIRON PROTECTION</v>
          </cell>
        </row>
        <row r="5225">
          <cell r="Q5225" t="str">
            <v>Non-exchange Revenue:  Transfers and Subsidies - Operational:  Monetary Allocations - District Municipalities:  Mpumalanga - DC 30:  Gert Sibande - Executive and Council</v>
          </cell>
          <cell r="R5225">
            <v>0</v>
          </cell>
          <cell r="V5225" t="str">
            <v>DM MP: GERT SIBANDE - EXECUTIV &amp; COUNCIL</v>
          </cell>
        </row>
        <row r="5226">
          <cell r="Q5226" t="str">
            <v>Non-exchange Revenue:  Transfers and Subsidies - Operational:  Monetary Allocations - District Municipalities:  Mpumalanga - DC 30:  Gert Sibande - Finance and Admin</v>
          </cell>
          <cell r="R5226">
            <v>0</v>
          </cell>
          <cell r="V5226" t="str">
            <v>DM MP: GERT SIBANDE - FINANCE &amp; ADMIN</v>
          </cell>
        </row>
        <row r="5227">
          <cell r="Q5227" t="str">
            <v>Non-exchange Revenue:  Transfers and Subsidies - Operational:  Monetary Allocations - District Municipalities:  Mpumalanga - DC 30:  Gert Sibande - Health</v>
          </cell>
          <cell r="R5227">
            <v>0</v>
          </cell>
          <cell r="V5227" t="str">
            <v>DM MP: GERT SIBANDE - HEALTH</v>
          </cell>
        </row>
        <row r="5228">
          <cell r="Q5228" t="str">
            <v>Non-exchange Revenue:  Transfers and Subsidies - Operational:  Monetary Allocations - District Municipalities:  Mpumalanga - DC 30:  Gert Sibande - Housing</v>
          </cell>
          <cell r="R5228">
            <v>0</v>
          </cell>
          <cell r="V5228" t="str">
            <v>DM MP: GERT SIBANDE - HOUSING</v>
          </cell>
        </row>
        <row r="5229">
          <cell r="Q5229" t="str">
            <v>Non-exchange Revenue:  Transfers and Subsidies - Operational:  Monetary Allocations - District Municipalities:  Mpumalanga - DC 30:  Gert Sibande - Planning and Development</v>
          </cell>
          <cell r="R5229">
            <v>0</v>
          </cell>
          <cell r="V5229" t="str">
            <v>DM MP: GERT SIBANDE - PLANNING &amp; DEVEL</v>
          </cell>
        </row>
        <row r="5230">
          <cell r="Q5230" t="str">
            <v>Non-exchange Revenue:  Transfers and Subsidies - Operational:  Monetary Allocations - District Municipalities:  Mpumalanga - DC 30:  Gert Sibande - Public Safety</v>
          </cell>
          <cell r="R5230">
            <v>0</v>
          </cell>
          <cell r="V5230" t="str">
            <v>DM MP: GERT SIBANDE - PUBLIC SAFETY</v>
          </cell>
        </row>
        <row r="5231">
          <cell r="Q5231" t="str">
            <v>Non-exchange Revenue:  Transfers and Subsidies - Operational:  Monetary Allocations - District Municipalities:  Mpumalanga - DC 30:  Gert Sibande - Road Transport</v>
          </cell>
          <cell r="R5231">
            <v>0</v>
          </cell>
          <cell r="V5231" t="str">
            <v>DM MP: GERT SIBANDE - ROAD TRANSPORT</v>
          </cell>
        </row>
        <row r="5232">
          <cell r="Q5232" t="str">
            <v>Non-exchange Revenue:  Transfers and Subsidies - Operational:  Monetary Allocations - District Municipalities:  Mpumalanga - DC 30:  Gert Sibande - Sport and Recreation</v>
          </cell>
          <cell r="R5232">
            <v>0</v>
          </cell>
          <cell r="V5232" t="str">
            <v>DM MP: GERT SIBANDE - SPORT &amp; RECREATION</v>
          </cell>
        </row>
        <row r="5233">
          <cell r="Q5233" t="str">
            <v>Non-exchange Revenue:  Transfers and Subsidies - Operational:  Monetary Allocations - District Municipalities:  Mpumalanga - DC 30:  Gert Sibande - Waste Water Management</v>
          </cell>
          <cell r="R5233">
            <v>0</v>
          </cell>
          <cell r="V5233" t="str">
            <v>DM MP: GERT SIBANDE - WASTE WATER MAN</v>
          </cell>
        </row>
        <row r="5234">
          <cell r="Q5234" t="str">
            <v>Non-exchange Revenue:  Transfers and Subsidies - Operational:  Monetary Allocations - District Municipalities:  Mpumalanga - DC 30:  Gert Sibande - Water</v>
          </cell>
          <cell r="R5234">
            <v>0</v>
          </cell>
          <cell r="V5234" t="str">
            <v>DM MP: GERT SIBANDE - WATER</v>
          </cell>
        </row>
        <row r="5235">
          <cell r="Q5235" t="str">
            <v>Non-exchange Revenue:  Transfers and Subsidies - Operational:  Monetary Allocations - District Municipalities:  Mpumalanga - DC 31:  Nkangala</v>
          </cell>
          <cell r="R5235">
            <v>0</v>
          </cell>
          <cell r="V5235" t="str">
            <v>DM MP: NKANGALA</v>
          </cell>
        </row>
        <row r="5236">
          <cell r="Q5236" t="str">
            <v>Non-exchange Revenue:  Transfers and Subsidies - Operational:  Monetary Allocations - District Municipalities:  Mpumalanga - DC 31:  Nkangala - Community and Social Services</v>
          </cell>
          <cell r="R5236">
            <v>0</v>
          </cell>
          <cell r="V5236" t="str">
            <v>DM MP: NKANGALA - COMM &amp; SOC SERV</v>
          </cell>
        </row>
        <row r="5237">
          <cell r="Q5237" t="str">
            <v>Non-exchange Revenue:  Transfers and Subsidies - Operational:  Monetary Allocations - District Municipalities:  Mpumalanga - DC 31:  Nkangala - Environmental Protection</v>
          </cell>
          <cell r="R5237">
            <v>0</v>
          </cell>
          <cell r="V5237" t="str">
            <v>DM MP: NKANGALA - ENVIRON PROTECTION</v>
          </cell>
        </row>
        <row r="5238">
          <cell r="Q5238" t="str">
            <v>Non-exchange Revenue:  Transfers and Subsidies - Operational:  Monetary Allocations - District Municipalities:  Mpumalanga - DC 31:  Nkangala - Executive and Council</v>
          </cell>
          <cell r="R5238">
            <v>0</v>
          </cell>
          <cell r="V5238" t="str">
            <v>DM MP: NKANGALA - EXECUTIVE &amp; COUNCIL</v>
          </cell>
        </row>
        <row r="5239">
          <cell r="Q5239" t="str">
            <v>Non-exchange Revenue:  Transfers and Subsidies - Operational:  Monetary Allocations - District Municipalities:  Mpumalanga - DC 31:  Nkangala - Finance and Admin</v>
          </cell>
          <cell r="R5239">
            <v>0</v>
          </cell>
          <cell r="V5239" t="str">
            <v>DM MP: NKANGALA - FINANCE &amp; ADMIN</v>
          </cell>
        </row>
        <row r="5240">
          <cell r="Q5240" t="str">
            <v>Non-exchange Revenue:  Transfers and Subsidies - Operational:  Monetary Allocations - District Municipalities:  Mpumalanga - DC 31:  Nkangala - Health</v>
          </cell>
          <cell r="R5240">
            <v>0</v>
          </cell>
          <cell r="V5240" t="str">
            <v>DM MP: NKANGALA - HEALTH</v>
          </cell>
        </row>
        <row r="5241">
          <cell r="Q5241" t="str">
            <v>Non-exchange Revenue:  Transfers and Subsidies - Operational:  Monetary Allocations - District Municipalities:  Mpumalanga - DC 31:  Nkangala - Housing</v>
          </cell>
          <cell r="R5241">
            <v>0</v>
          </cell>
          <cell r="V5241" t="str">
            <v>DM MP: NKANGALA - HOUSING</v>
          </cell>
        </row>
        <row r="5242">
          <cell r="Q5242" t="str">
            <v>Non-exchange Revenue:  Transfers and Subsidies - Operational:  Monetary Allocations - District Municipalities:  Mpumalanga - DC 31:  Nkangala - Planning and Development</v>
          </cell>
          <cell r="R5242">
            <v>0</v>
          </cell>
          <cell r="V5242" t="str">
            <v>DM MP: NKANGALA - PLANNING &amp; DEVEL</v>
          </cell>
        </row>
        <row r="5243">
          <cell r="Q5243" t="str">
            <v>Non-exchange Revenue:  Transfers and Subsidies - Operational:  Monetary Allocations - District Municipalities:  Mpumalanga - DC 31:  Nkangala - Public Safety</v>
          </cell>
          <cell r="R5243">
            <v>0</v>
          </cell>
          <cell r="V5243" t="str">
            <v>DM MP: NKANGALA - PUBLIC SAFETY</v>
          </cell>
        </row>
        <row r="5244">
          <cell r="Q5244" t="str">
            <v>Non-exchange Revenue:  Transfers and Subsidies - Operational:  Monetary Allocations - District Municipalities:  Mpumalanga - DC 31:  Nkangala - Road Transport</v>
          </cell>
          <cell r="R5244">
            <v>0</v>
          </cell>
          <cell r="V5244" t="str">
            <v>DM MP: NKANGALA - ROAD TRANSPORT</v>
          </cell>
        </row>
        <row r="5245">
          <cell r="Q5245" t="str">
            <v>Non-exchange Revenue:  Transfers and Subsidies - Operational:  Monetary Allocations - District Municipalities:  Mpumalanga - DC 31:  Nkangala - Road Transport Sport and Recreation</v>
          </cell>
          <cell r="R5245">
            <v>0</v>
          </cell>
          <cell r="V5245" t="str">
            <v>DM MP: NKANGALA - SPORT &amp; RECREATION</v>
          </cell>
        </row>
        <row r="5246">
          <cell r="Q5246" t="str">
            <v>Non-exchange Revenue:  Transfers and Subsidies - Operational:  Monetary Allocations - District Municipalities:  Mpumalanga - DC 31:  Nkangala - Waste Water Management</v>
          </cell>
          <cell r="R5246">
            <v>0</v>
          </cell>
          <cell r="V5246" t="str">
            <v>DM MP: NKANGALA - WASTE WATER MAN</v>
          </cell>
        </row>
        <row r="5247">
          <cell r="Q5247" t="str">
            <v>Non-exchange Revenue:  Transfers and Subsidies - Operational:  Monetary Allocations - District Municipalities:  Mpumalanga - DC 31:  Nkangala - Water</v>
          </cell>
          <cell r="R5247">
            <v>0</v>
          </cell>
          <cell r="V5247" t="str">
            <v>DM MP: NKANGALA - WATER</v>
          </cell>
        </row>
        <row r="5248">
          <cell r="Q5248" t="str">
            <v>Non-exchange Revenue:  Transfers and Subsidies - Operational:  Monetary Allocations - District Municipalities:  Mpumalanga - DC 32:  Ehlanzeni</v>
          </cell>
          <cell r="R5248">
            <v>0</v>
          </cell>
          <cell r="V5248" t="str">
            <v>DM MP: EHLANZENI</v>
          </cell>
        </row>
        <row r="5249">
          <cell r="Q5249" t="str">
            <v>Non-exchange Revenue:  Transfers and Subsidies - Operational:  Monetary Allocations - District Municipalities:  Mpumalanga - DC 32:  Ehlanzeni - Community and Social Services</v>
          </cell>
          <cell r="R5249">
            <v>0</v>
          </cell>
          <cell r="V5249" t="str">
            <v>DM MP: EHLANZENI - COMM &amp; SOC SERV</v>
          </cell>
        </row>
        <row r="5250">
          <cell r="Q5250" t="str">
            <v>Non-exchange Revenue:  Transfers and Subsidies - Operational:  Monetary Allocations - District Municipalities:  Mpumalanga - DC 32:  Ehlanzeni - Environmental Protection</v>
          </cell>
          <cell r="R5250">
            <v>0</v>
          </cell>
          <cell r="V5250" t="str">
            <v>DM MP: EHLANZENI - ENVIRON PROTECTION</v>
          </cell>
        </row>
        <row r="5251">
          <cell r="Q5251" t="str">
            <v>Non-exchange Revenue:  Transfers and Subsidies - Operational:  Monetary Allocations - District Municipalities:  Mpumalanga - DC 32:  Ehlanzeni - Executive and Council</v>
          </cell>
          <cell r="R5251">
            <v>0</v>
          </cell>
          <cell r="V5251" t="str">
            <v>DM MP: EHLANZENI - EXECUTIVE &amp; COUNCIL</v>
          </cell>
        </row>
        <row r="5252">
          <cell r="Q5252" t="str">
            <v>Non-exchange Revenue:  Transfers and Subsidies - Operational:  Monetary Allocations - District Municipalities:  Mpumalanga - DC 32:  Ehlanzeni - Finance and Admin</v>
          </cell>
          <cell r="R5252">
            <v>0</v>
          </cell>
          <cell r="V5252" t="str">
            <v>DM MP: EHLANZENI - FINANCE &amp; ADMIN</v>
          </cell>
        </row>
        <row r="5253">
          <cell r="Q5253" t="str">
            <v>Non-exchange Revenue:  Transfers and Subsidies - Operational:  Monetary Allocations - District Municipalities:  Mpumalanga - DC 32:  Ehlanzeni - Health</v>
          </cell>
          <cell r="R5253">
            <v>0</v>
          </cell>
          <cell r="V5253" t="str">
            <v>DM MP: EHLANZENI - HEALTH</v>
          </cell>
        </row>
        <row r="5254">
          <cell r="Q5254" t="str">
            <v>Non-exchange Revenue:  Transfers and Subsidies - Operational:  Monetary Allocations - District Municipalities:  Mpumalanga - DC 32:  Ehlanzeni - Housing</v>
          </cell>
          <cell r="R5254">
            <v>0</v>
          </cell>
          <cell r="V5254" t="str">
            <v>DM MP: EHLANZENI - HOUSING</v>
          </cell>
        </row>
        <row r="5255">
          <cell r="Q5255" t="str">
            <v>Non-exchange Revenue:  Transfers and Subsidies - Operational:  Monetary Allocations - District Municipalities:  Mpumalanga - DC 32:  Ehlanzeni - Planning and Development</v>
          </cell>
          <cell r="R5255">
            <v>0</v>
          </cell>
          <cell r="V5255" t="str">
            <v>DM MP: EHLANZENI - PLANNING &amp; DEVEL</v>
          </cell>
        </row>
        <row r="5256">
          <cell r="Q5256" t="str">
            <v>Non-exchange Revenue:  Transfers and Subsidies - Operational:  Monetary Allocations - District Municipalities:  Mpumalanga - DC 32:  Ehlanzeni - Public Safety</v>
          </cell>
          <cell r="R5256">
            <v>0</v>
          </cell>
          <cell r="V5256" t="str">
            <v>DM MP: EHLANZENI - PUBLIC SAFETY</v>
          </cell>
        </row>
        <row r="5257">
          <cell r="Q5257" t="str">
            <v>Non-exchange Revenue:  Transfers and Subsidies - Operational:  Monetary Allocations - District Municipalities:  Mpumalanga - DC 32:  Ehlanzeni - Road Transport</v>
          </cell>
          <cell r="R5257">
            <v>0</v>
          </cell>
          <cell r="V5257" t="str">
            <v>DM MP: EHLANZENI - ROAD TRANSPORT</v>
          </cell>
        </row>
        <row r="5258">
          <cell r="Q5258" t="str">
            <v>Non-exchange Revenue:  Transfers and Subsidies - Operational:  Monetary Allocations - District Municipalities:  Mpumalanga - DC 32:  Ehlanzeni - Sport and Recreation</v>
          </cell>
          <cell r="R5258">
            <v>0</v>
          </cell>
          <cell r="V5258" t="str">
            <v>DM MP: EHLANZENI - SPORT &amp; RECREATION</v>
          </cell>
        </row>
        <row r="5259">
          <cell r="Q5259" t="str">
            <v>Non-exchange Revenue:  Transfers and Subsidies - Operational:  Monetary Allocations - District Municipalities:  Mpumalanga - DC 32:  Ehlanzeni - Waste Water Management</v>
          </cell>
          <cell r="R5259">
            <v>0</v>
          </cell>
          <cell r="V5259" t="str">
            <v>DM MP: EHLANZENI - WASTE WATER MAN</v>
          </cell>
        </row>
        <row r="5260">
          <cell r="Q5260" t="str">
            <v>Non-exchange Revenue:  Transfers and Subsidies - Operational:  Monetary Allocations - District Municipalities:  Mpumalanga - DC 32:  Ehlanzeni - Water</v>
          </cell>
          <cell r="R5260">
            <v>0</v>
          </cell>
          <cell r="V5260" t="str">
            <v>DM MP: EHLANZENI - WATER</v>
          </cell>
        </row>
        <row r="5261">
          <cell r="Q5261" t="str">
            <v>Non-exchange Revenue:  Transfers and Subsidies - Operational:  Monetary Allocations - District Municipalities:  Northern Cape</v>
          </cell>
          <cell r="R5261">
            <v>0</v>
          </cell>
          <cell r="V5261" t="str">
            <v>T&amp;S OPS: MONET DM NORTHERN CAPE</v>
          </cell>
        </row>
        <row r="5262">
          <cell r="Q5262" t="str">
            <v>Non-exchange Revenue:  Transfers and Subsidies - Operational:  Monetary Allocations - District Municipalities:  Northern Cape - DC 45:  John Taolo</v>
          </cell>
          <cell r="R5262">
            <v>0</v>
          </cell>
          <cell r="V5262" t="str">
            <v>DM NC: JOHN TAOLO</v>
          </cell>
        </row>
        <row r="5263">
          <cell r="Q5263" t="str">
            <v>Non-exchange Revenue:  Transfers and Subsidies - Operational:  Monetary Allocations - District Municipalities:  Northern Cape - DC 45:  John Taolo - Community and Social Services</v>
          </cell>
          <cell r="R5263">
            <v>0</v>
          </cell>
          <cell r="V5263" t="str">
            <v>DM NC: JOHN TAOLO - COMM &amp; SOC SERV</v>
          </cell>
        </row>
        <row r="5264">
          <cell r="Q5264" t="str">
            <v>Non-exchange Revenue:  Transfers and Subsidies - Operational:  Monetary Allocations - District Municipalities:  Northern Cape - DC 45:  John Taolo - Environmental Protection</v>
          </cell>
          <cell r="R5264">
            <v>0</v>
          </cell>
          <cell r="V5264" t="str">
            <v>DM NC: JOHN TAOLO - ENVIRON PROTECTION</v>
          </cell>
        </row>
        <row r="5265">
          <cell r="Q5265" t="str">
            <v>Non-exchange Revenue:  Transfers and Subsidies - Operational:  Monetary Allocations - District Municipalities:  Northern Cape - DC 45:  John Taolo - Executive and Council</v>
          </cell>
          <cell r="R5265">
            <v>0</v>
          </cell>
          <cell r="V5265" t="str">
            <v>DM NC: JOHN TAOLO - EXECUTIVE &amp; COUNCIL</v>
          </cell>
        </row>
        <row r="5266">
          <cell r="Q5266" t="str">
            <v>Non-exchange Revenue:  Transfers and Subsidies - Operational:  Monetary Allocations - District Municipalities:  Northern Cape - DC 45:  John Taolo - Finance and Admin</v>
          </cell>
          <cell r="R5266">
            <v>0</v>
          </cell>
          <cell r="V5266" t="str">
            <v>DM NC: JOHN TAOLO - FINANCE &amp; ADMIN</v>
          </cell>
        </row>
        <row r="5267">
          <cell r="Q5267" t="str">
            <v>Non-exchange Revenue:  Transfers and Subsidies - Operational:  Monetary Allocations - District Municipalities:  Northern Cape - DC 45:  John Taolo - Health</v>
          </cell>
          <cell r="R5267">
            <v>0</v>
          </cell>
          <cell r="V5267" t="str">
            <v>DM NC: JOHN TAOLO - HEALTH</v>
          </cell>
        </row>
        <row r="5268">
          <cell r="Q5268" t="str">
            <v>Non-exchange Revenue:  Transfers and Subsidies - Operational:  Monetary Allocations - District Municipalities:  Northern Cape - DC 45:  John Taolo - Housing</v>
          </cell>
          <cell r="R5268">
            <v>0</v>
          </cell>
          <cell r="V5268" t="str">
            <v>DM NC: JOHN TAOLO - HOUSING</v>
          </cell>
        </row>
        <row r="5269">
          <cell r="Q5269" t="str">
            <v>Non-exchange Revenue:  Transfers and Subsidies - Operational:  Monetary Allocations - District Municipalities:  Northern Cape - DC 45:  John Taolo - Planning and Development</v>
          </cell>
          <cell r="R5269">
            <v>0</v>
          </cell>
          <cell r="V5269" t="str">
            <v>DM NC: JOHN TAOLO - PLANNING &amp; DEVEL</v>
          </cell>
        </row>
        <row r="5270">
          <cell r="Q5270" t="str">
            <v>Non-exchange Revenue:  Transfers and Subsidies - Operational:  Monetary Allocations - District Municipalities:  Northern Cape - DC 45:  John Taolo - Public Safety</v>
          </cell>
          <cell r="R5270">
            <v>0</v>
          </cell>
          <cell r="V5270" t="str">
            <v>DM NC: JOHN TAOLO - PUBLIC SAFETY</v>
          </cell>
        </row>
        <row r="5271">
          <cell r="Q5271" t="str">
            <v>Non-exchange Revenue:  Transfers and Subsidies - Operational:  Monetary Allocations - District Municipalities:  Northern Cape - DC 45:  John Taolo - Road Transport</v>
          </cell>
          <cell r="R5271">
            <v>0</v>
          </cell>
          <cell r="V5271" t="str">
            <v>DM NC: JOHN TAOLO - ROAD TRANSPORT</v>
          </cell>
        </row>
        <row r="5272">
          <cell r="Q5272" t="str">
            <v>Non-exchange Revenue:  Transfers and Subsidies - Operational:  Monetary Allocations - District Municipalities:  Northern Cape - DC 45:  John Taolo - Sport and Recreation</v>
          </cell>
          <cell r="R5272">
            <v>0</v>
          </cell>
          <cell r="V5272" t="str">
            <v>DM NC: JOHN TAOLO - SPORT &amp; RECREATION</v>
          </cell>
        </row>
        <row r="5273">
          <cell r="Q5273" t="str">
            <v>Non-exchange Revenue:  Transfers and Subsidies - Operational:  Monetary Allocations - District Municipalities:  Northern Cape - DC 45:  John Taolo - Waste Water Management</v>
          </cell>
          <cell r="R5273">
            <v>0</v>
          </cell>
          <cell r="V5273" t="str">
            <v>DM NC: JOHN TAOLO - WASTE WATER MAN</v>
          </cell>
        </row>
        <row r="5274">
          <cell r="Q5274" t="str">
            <v>Non-exchange Revenue:  Transfers and Subsidies - Operational:  Monetary Allocations - District Municipalities:  Northern Cape - DC 45:  John Taolo - Water</v>
          </cell>
          <cell r="R5274">
            <v>0</v>
          </cell>
          <cell r="V5274" t="str">
            <v>DM NC: JOHN TAOLO - WATER</v>
          </cell>
        </row>
        <row r="5275">
          <cell r="Q5275" t="str">
            <v xml:space="preserve">Non-exchange Revenue:  Transfers and Subsidies - Operational:  Monetary Allocations - District Municipalities:  Northern Cape - DC 6:  Namakwa </v>
          </cell>
          <cell r="R5275">
            <v>0</v>
          </cell>
          <cell r="V5275" t="str">
            <v>DM NC: NAMAKWA</v>
          </cell>
        </row>
        <row r="5276">
          <cell r="Q5276" t="str">
            <v>Non-exchange Revenue:  Transfers and Subsidies - Operational:  Monetary Allocations - District Municipalities:  Northern Cape - DC 6:  Namakwa - Community and Social Services</v>
          </cell>
          <cell r="R5276">
            <v>0</v>
          </cell>
          <cell r="V5276" t="str">
            <v>DM NC: NAMAKWA - COMM &amp; SOC SERV</v>
          </cell>
        </row>
        <row r="5277">
          <cell r="Q5277" t="str">
            <v>Non-exchange Revenue:  Transfers and Subsidies - Operational:  Monetary Allocations - District Municipalities:  Northern Cape - DC 6:  Namakwa - Environmental Protection</v>
          </cell>
          <cell r="R5277">
            <v>0</v>
          </cell>
          <cell r="V5277" t="str">
            <v>DM NC: NAMAKWA - ENVIRON PROTECTION</v>
          </cell>
        </row>
        <row r="5278">
          <cell r="Q5278" t="str">
            <v>Non-exchange Revenue:  Transfers and Subsidies - Operational:  Monetary Allocations - District Municipalities:  Northern Cape - DC 6:  Namakwa - Executive and Council</v>
          </cell>
          <cell r="R5278">
            <v>0</v>
          </cell>
          <cell r="V5278" t="str">
            <v>DM NC: NAMAKWA - EXECUTIVE &amp; COUNCIL</v>
          </cell>
        </row>
        <row r="5279">
          <cell r="Q5279" t="str">
            <v>Non-exchange Revenue:  Transfers and Subsidies - Operational:  Monetary Allocations - District Municipalities:  Northern Cape - DC 6:  Namakwa - Finance and Admin</v>
          </cell>
          <cell r="R5279">
            <v>0</v>
          </cell>
          <cell r="V5279" t="str">
            <v>DM NC: NAMAKWA - FINANCE &amp; ADMIN</v>
          </cell>
        </row>
        <row r="5280">
          <cell r="Q5280" t="str">
            <v>Non-exchange Revenue:  Transfers and Subsidies - Operational:  Monetary Allocations - District Municipalities:  Northern Cape - DC 6:  Namakwa - Health</v>
          </cell>
          <cell r="R5280">
            <v>0</v>
          </cell>
          <cell r="V5280" t="str">
            <v>DM NC: NAMAKWA - HEALTH</v>
          </cell>
        </row>
        <row r="5281">
          <cell r="Q5281" t="str">
            <v>Non-exchange Revenue:  Transfers and Subsidies - Operational:  Monetary Allocations - District Municipalities:  Northern Cape - DC 6:  Namakwa - Housing</v>
          </cell>
          <cell r="R5281">
            <v>0</v>
          </cell>
          <cell r="V5281" t="str">
            <v>DM NC: NAMAKWA - HOUSING</v>
          </cell>
        </row>
        <row r="5282">
          <cell r="Q5282" t="str">
            <v>Non-exchange Revenue:  Transfers and Subsidies - Operational:  Monetary Allocations - District Municipalities:  Northern Cape - DC 6:  Namakwa - Planning and Development</v>
          </cell>
          <cell r="R5282">
            <v>0</v>
          </cell>
          <cell r="V5282" t="str">
            <v>DM NC: NAMAKWA - PLANNING &amp; DEVEL</v>
          </cell>
        </row>
        <row r="5283">
          <cell r="Q5283" t="str">
            <v>Non-exchange Revenue:  Transfers and Subsidies - Operational:  Monetary Allocations - District Municipalities:  Northern Cape - DC 6:  Namakwa - Public Safety</v>
          </cell>
          <cell r="R5283">
            <v>0</v>
          </cell>
          <cell r="V5283" t="str">
            <v>DM NC: NAMAKWA - PUBLIC SAFETY</v>
          </cell>
        </row>
        <row r="5284">
          <cell r="Q5284" t="str">
            <v>Non-exchange Revenue:  Transfers and Subsidies - Operational:  Monetary Allocations - District Municipalities:  Northern Cape - DC 6:  Namakwa - Road Transport</v>
          </cell>
          <cell r="R5284">
            <v>0</v>
          </cell>
          <cell r="V5284" t="str">
            <v>DM NC: NAMAKWA - ROAD TRANSPORT</v>
          </cell>
        </row>
        <row r="5285">
          <cell r="Q5285" t="str">
            <v>Non-exchange Revenue:  Transfers and Subsidies - Operational:  Monetary Allocations - District Municipalities:  Northern Cape - DC 6:  Namakwa - Sport and Recreation</v>
          </cell>
          <cell r="R5285">
            <v>0</v>
          </cell>
          <cell r="V5285" t="str">
            <v>DM NC: NAMAKWA - SPORT &amp; RECREATION</v>
          </cell>
        </row>
        <row r="5286">
          <cell r="Q5286" t="str">
            <v>Non-exchange Revenue:  Transfers and Subsidies - Operational:  Monetary Allocations - District Municipalities:  Northern Cape - DC 6:  Namakwa - Waste Water Management</v>
          </cell>
          <cell r="R5286">
            <v>0</v>
          </cell>
          <cell r="V5286" t="str">
            <v>DM NC: NAMAKWA - WASTE WATER MAN</v>
          </cell>
        </row>
        <row r="5287">
          <cell r="Q5287" t="str">
            <v>Non-exchange Revenue:  Transfers and Subsidies - Operational:  Monetary Allocations - District Municipalities:  Northern Cape - DC 6:  Namakwa - Water</v>
          </cell>
          <cell r="R5287">
            <v>0</v>
          </cell>
          <cell r="V5287" t="str">
            <v>DM NC: NAMAKWA - WATER</v>
          </cell>
        </row>
        <row r="5288">
          <cell r="Q5288" t="str">
            <v>Non-exchange Revenue:  Transfers and Subsidies - Operational:  Monetary Allocations - District Municipalities:  Northern Cape: DC 7:  Pixley</v>
          </cell>
          <cell r="R5288">
            <v>0</v>
          </cell>
          <cell r="V5288" t="str">
            <v>DM NC: PIXLEY</v>
          </cell>
        </row>
        <row r="5289">
          <cell r="Q5289" t="str">
            <v>Non-exchange Revenue:  Transfers and Subsidies - Operational:  Monetary Allocations - District Municipalities:  Northern Cape: DC 7:  Pixley - Community and Social Services</v>
          </cell>
          <cell r="R5289">
            <v>0</v>
          </cell>
          <cell r="V5289" t="str">
            <v>DM NC: PIXLEY - COMM &amp; SOC SERV</v>
          </cell>
        </row>
        <row r="5290">
          <cell r="Q5290" t="str">
            <v>Non-exchange Revenue:  Transfers and Subsidies - Operational:  Monetary Allocations - District Municipalities:  Northern Cape: DC 7:  Pixley - Environmental Protection</v>
          </cell>
          <cell r="R5290">
            <v>0</v>
          </cell>
          <cell r="V5290" t="str">
            <v>DM NC: PIXLEY - ENVIRON PROTECTION</v>
          </cell>
        </row>
        <row r="5291">
          <cell r="Q5291" t="str">
            <v>Non-exchange Revenue:  Transfers and Subsidies - Operational:  Monetary Allocations - District Municipalities:  Northern Cape: DC 7:  Pixley - Executive and Council</v>
          </cell>
          <cell r="R5291">
            <v>0</v>
          </cell>
          <cell r="V5291" t="str">
            <v>DM NC: PIXLEY - EXECUTIVE &amp; COUNCIL</v>
          </cell>
        </row>
        <row r="5292">
          <cell r="Q5292" t="str">
            <v>Non-exchange Revenue:  Transfers and Subsidies - Operational:  Monetary Allocations - District Municipalities:  Northern Cape: DC 7:  Pixley - Finance and Admin</v>
          </cell>
          <cell r="R5292">
            <v>0</v>
          </cell>
          <cell r="V5292" t="str">
            <v>DM NC: PIXLEY - FINANCE &amp; ADMIN</v>
          </cell>
        </row>
        <row r="5293">
          <cell r="Q5293" t="str">
            <v>Non-exchange Revenue:  Transfers and Subsidies - Operational:  Monetary Allocations - District Municipalities:  Northern Cape: DC 7:  Pixley - Health</v>
          </cell>
          <cell r="R5293">
            <v>0</v>
          </cell>
          <cell r="V5293" t="str">
            <v>DM NC: PIXLEY - HEALTH</v>
          </cell>
        </row>
        <row r="5294">
          <cell r="Q5294" t="str">
            <v>Non-exchange Revenue:  Transfers and Subsidies - Operational:  Monetary Allocations - District Municipalities:  Northern Cape: DC 7:  Pixley - Housing</v>
          </cell>
          <cell r="R5294">
            <v>0</v>
          </cell>
          <cell r="V5294" t="str">
            <v>DM NC: PIXLEY - HOUSING</v>
          </cell>
        </row>
        <row r="5295">
          <cell r="Q5295" t="str">
            <v>Non-exchange Revenue:  Transfers and Subsidies - Operational:  Monetary Allocations - District Municipalities:  Northern Cape: DC 7:  Pixley - Planning and Development</v>
          </cell>
          <cell r="R5295">
            <v>0</v>
          </cell>
          <cell r="V5295" t="str">
            <v>DM NC: PIXLEY - PLANNING &amp; DEVEL</v>
          </cell>
        </row>
        <row r="5296">
          <cell r="Q5296" t="str">
            <v>Non-exchange Revenue:  Transfers and Subsidies - Operational:  Monetary Allocations - District Municipalities:  Northern Cape: DC 7:  Pixley - Public Safety</v>
          </cell>
          <cell r="R5296">
            <v>0</v>
          </cell>
          <cell r="V5296" t="str">
            <v>DM NC: PIXLEY - PUBLIC SAFETY</v>
          </cell>
        </row>
        <row r="5297">
          <cell r="Q5297" t="str">
            <v>Non-exchange Revenue:  Transfers and Subsidies - Operational:  Monetary Allocations - District Municipalities:  Northern Cape: DC 7:  Pixley - Road Transport</v>
          </cell>
          <cell r="R5297">
            <v>0</v>
          </cell>
          <cell r="V5297" t="str">
            <v>DM NC: PIXLEY - ROAD TRANSPORT</v>
          </cell>
        </row>
        <row r="5298">
          <cell r="Q5298" t="str">
            <v>Non-exchange Revenue:  Transfers and Subsidies - Operational:  Monetary Allocations - District Municipalities:  Northern Cape: DC 7:  Pixley - Sport and Recreation</v>
          </cell>
          <cell r="R5298">
            <v>0</v>
          </cell>
          <cell r="V5298" t="str">
            <v>DM NC: PIXLEY - SPORT &amp; RECREATION</v>
          </cell>
        </row>
        <row r="5299">
          <cell r="Q5299" t="str">
            <v>Non-exchange Revenue:  Transfers and Subsidies - Operational:  Monetary Allocations - District Municipalities:  Northern Cape: DC 7:  Pixley - Waste Water Management</v>
          </cell>
          <cell r="R5299">
            <v>0</v>
          </cell>
          <cell r="V5299" t="str">
            <v>DM NC: PIXLEY - WASTE WATER MAN</v>
          </cell>
        </row>
        <row r="5300">
          <cell r="Q5300" t="str">
            <v>Non-exchange Revenue:  Transfers and Subsidies - Operational:  Monetary Allocations - District Municipalities:  Northern Cape: DC 7:  Pixley - Water</v>
          </cell>
          <cell r="R5300">
            <v>0</v>
          </cell>
          <cell r="V5300" t="str">
            <v>DM NC: PIXLEY - WATER</v>
          </cell>
        </row>
        <row r="5301">
          <cell r="Q5301" t="str">
            <v>Non-exchange Revenue:  Transfers and Subsidies - Operational:  Monetary Allocations - District Municipalities:  Northern Cape - DC 8 - Siyanda</v>
          </cell>
          <cell r="R5301">
            <v>0</v>
          </cell>
          <cell r="V5301" t="str">
            <v>DM NC: SIYANDA</v>
          </cell>
        </row>
        <row r="5302">
          <cell r="Q5302" t="str">
            <v>Non-exchange Revenue:  Transfers and Subsidies - Operational:  Monetary Allocations - District Municipalities:  Northern Cape - DC 8:  Siyanda - Community and Social Services</v>
          </cell>
          <cell r="R5302">
            <v>0</v>
          </cell>
          <cell r="V5302" t="str">
            <v>DM NC: SIYANDA - COMM &amp; SOC SERV</v>
          </cell>
        </row>
        <row r="5303">
          <cell r="Q5303" t="str">
            <v>Non-exchange Revenue:  Transfers and Subsidies - Operational:  Monetary Allocations - District Municipalities:  Northern Cape - DC 8:  Siyanda - Environmental Protection</v>
          </cell>
          <cell r="R5303">
            <v>0</v>
          </cell>
          <cell r="V5303" t="str">
            <v>DM NC: SIYANDA - ENVIRON PROTECTION</v>
          </cell>
        </row>
        <row r="5304">
          <cell r="Q5304" t="str">
            <v>Non-exchange Revenue:  Transfers and Subsidies - Operational:  Monetary Allocations - District Municipalities:  Northern Cape - DC 8:  Siyanda - Executive and Council</v>
          </cell>
          <cell r="R5304">
            <v>0</v>
          </cell>
          <cell r="V5304" t="str">
            <v>DM NC: SIYANDA - EXECUTIVE &amp; COUNCIL</v>
          </cell>
        </row>
        <row r="5305">
          <cell r="Q5305" t="str">
            <v>Non-exchange Revenue:  Transfers and Subsidies - Operational:  Monetary Allocations - District Municipalities:  Northern Cape - DC 8:  Siyanda - Finance and Admin</v>
          </cell>
          <cell r="R5305">
            <v>0</v>
          </cell>
          <cell r="V5305" t="str">
            <v>DM NC: SIYANDA - FINANCE &amp; ADMIN</v>
          </cell>
        </row>
        <row r="5306">
          <cell r="Q5306" t="str">
            <v>Non-exchange Revenue:  Transfers and Subsidies - Operational:  Monetary Allocations - District Municipalities:  Northern Cape - DC 8:  Siyanda - Health</v>
          </cell>
          <cell r="R5306">
            <v>0</v>
          </cell>
          <cell r="V5306" t="str">
            <v>DM NC: SIYANDA - HEALTH</v>
          </cell>
        </row>
        <row r="5307">
          <cell r="Q5307" t="str">
            <v>Non-exchange Revenue:  Transfers and Subsidies - Operational:  Monetary Allocations - District Municipalities:  Northern Cape - DC 8:  Siyanda - Housing</v>
          </cell>
          <cell r="R5307">
            <v>0</v>
          </cell>
          <cell r="V5307" t="str">
            <v>DM NC: SIYANDA - HOUSING</v>
          </cell>
        </row>
        <row r="5308">
          <cell r="Q5308" t="str">
            <v>Non-exchange Revenue:  Transfers and Subsidies - Operational:  Monetary Allocations - District Municipalities:  Northern Cape - DC 8:  Siyanda - Planning and Development</v>
          </cell>
          <cell r="R5308">
            <v>0</v>
          </cell>
          <cell r="V5308" t="str">
            <v>DM NC: SIYANDA - PLANNING &amp; DEVEL</v>
          </cell>
        </row>
        <row r="5309">
          <cell r="Q5309" t="str">
            <v>Non-exchange Revenue:  Transfers and Subsidies - Operational:  Monetary Allocations - District Municipalities:  Northern Cape - DC 8:  Siyanda - Public Safety</v>
          </cell>
          <cell r="R5309">
            <v>0</v>
          </cell>
          <cell r="V5309" t="str">
            <v>DM NC: SIYANDA - PUBLIC SAFETY</v>
          </cell>
        </row>
        <row r="5310">
          <cell r="Q5310" t="str">
            <v>Non-exchange Revenue:  Transfers and Subsidies - Operational:  Monetary Allocations - District Municipalities:  Northern Cape - DC 8:  Siyanda - Road Transport</v>
          </cell>
          <cell r="R5310">
            <v>0</v>
          </cell>
          <cell r="V5310" t="str">
            <v>DM NC: SIYANDA - ROAD TRANSPORT</v>
          </cell>
        </row>
        <row r="5311">
          <cell r="Q5311" t="str">
            <v>Non-exchange Revenue:  Transfers and Subsidies - Operational:  Monetary Allocations - District Municipalities:  Northern Cape - DC 8:  Siyanda - Sport and Recreation</v>
          </cell>
          <cell r="R5311">
            <v>0</v>
          </cell>
          <cell r="V5311" t="str">
            <v>DM NC: SIYANDA - SPORT &amp; RECREATION</v>
          </cell>
        </row>
        <row r="5312">
          <cell r="Q5312" t="str">
            <v>Non-exchange Revenue:  Transfers and Subsidies - Operational:  Monetary Allocations - District Municipalities:  Northern Cape - DC 8:  Siyanda - Waste Water Management</v>
          </cell>
          <cell r="R5312">
            <v>0</v>
          </cell>
          <cell r="V5312" t="str">
            <v>DM NC: SIYANDA - WASTE WATER MAN</v>
          </cell>
        </row>
        <row r="5313">
          <cell r="Q5313" t="str">
            <v>Non-exchange Revenue:  Transfers and Subsidies - Operational:  Monetary Allocations - District Municipalities:  Northern Cape - DC 8:  Siyanda - Water</v>
          </cell>
          <cell r="R5313">
            <v>0</v>
          </cell>
          <cell r="V5313" t="str">
            <v>DM NC: SIYANDA - WATER</v>
          </cell>
        </row>
        <row r="5314">
          <cell r="Q5314" t="str">
            <v>Non-exchange Revenue:  Transfers and Subsidies - Operational:  Monetary Allocations - District Municipalities:  Northern Cape - DC 9:  Frances Baard</v>
          </cell>
          <cell r="R5314">
            <v>0</v>
          </cell>
          <cell r="V5314" t="str">
            <v>DM NC: FRANCES BAARD</v>
          </cell>
        </row>
        <row r="5315">
          <cell r="Q5315" t="str">
            <v>Non-exchange Revenue:  Transfers and Subsidies - Operational:  Monetary Allocations - District Municipalities:  Northern Cape - DC 9:  Frances Baard - Community and Social Services</v>
          </cell>
          <cell r="R5315">
            <v>0</v>
          </cell>
          <cell r="V5315" t="str">
            <v>DM NC: FRANCES BAARD - COMM &amp; SOC SERV</v>
          </cell>
        </row>
        <row r="5316">
          <cell r="Q5316" t="str">
            <v>Non-exchange Revenue:  Transfers and Subsidies - Operational:  Monetary Allocations - District Municipalities:  Northern Cape - DC 9:  Frances Baard - Environmental Protection</v>
          </cell>
          <cell r="R5316">
            <v>0</v>
          </cell>
          <cell r="V5316" t="str">
            <v>DM NC: FRANCES BAARD - ENVIRON PROTECT</v>
          </cell>
        </row>
        <row r="5317">
          <cell r="Q5317" t="str">
            <v>Non-exchange Revenue:  Transfers and Subsidies - Operational:  Monetary Allocations - District Municipalities:  Northern Cape - DC 9:  Frances Baard - Executive and Council</v>
          </cell>
          <cell r="R5317">
            <v>0</v>
          </cell>
          <cell r="V5317" t="str">
            <v>DM NC: FRANCES BAARD - EXECUT &amp; COUNCIL</v>
          </cell>
        </row>
        <row r="5318">
          <cell r="Q5318" t="str">
            <v>Non-exchange Revenue:  Transfers and Subsidies - Operational:  Monetary Allocations - District Municipalities:  Northern Cape - DC 9:  Frances Baard - Finance and Admin</v>
          </cell>
          <cell r="R5318">
            <v>0</v>
          </cell>
          <cell r="V5318" t="str">
            <v>DM NC: FRANCES BAARD - FINANCE &amp; ADMIN</v>
          </cell>
        </row>
        <row r="5319">
          <cell r="Q5319" t="str">
            <v>Non-exchange Revenue:  Transfers and Subsidies - Operational:  Monetary Allocations - District Municipalities:  Northern Cape - DC 9:  Frances Baard - Health</v>
          </cell>
          <cell r="R5319">
            <v>0</v>
          </cell>
          <cell r="V5319" t="str">
            <v>DM NC: FRANCES BAARD - HEALTH</v>
          </cell>
        </row>
        <row r="5320">
          <cell r="Q5320" t="str">
            <v>Non-exchange Revenue:  Transfers and Subsidies - Operational:  Monetary Allocations - District Municipalities:  Northern Cape - DC 9:  Frances Baard - Housing</v>
          </cell>
          <cell r="R5320">
            <v>0</v>
          </cell>
          <cell r="V5320" t="str">
            <v>DM NC: FRANCES BAARD - HOUSING</v>
          </cell>
        </row>
        <row r="5321">
          <cell r="Q5321" t="str">
            <v>Non-exchange Revenue:  Transfers and Subsidies - Operational:  Monetary Allocations - District Municipalities:  Northern Cape - DC 9:  Frances Baard - Planning and Development</v>
          </cell>
          <cell r="R5321">
            <v>0</v>
          </cell>
          <cell r="V5321" t="str">
            <v>DM NC: FRANCES BAARD - PLANNING &amp; DEVEL</v>
          </cell>
        </row>
        <row r="5322">
          <cell r="Q5322" t="str">
            <v>Non-exchange Revenue:  Transfers and Subsidies - Operational:  Monetary Allocations - District Municipalities:  Northern Cape - DC 9:  Frances Baard - Public Safety</v>
          </cell>
          <cell r="R5322">
            <v>0</v>
          </cell>
          <cell r="V5322" t="str">
            <v>DM NC: FRANCES BAARD - PUBLIC SAFETY</v>
          </cell>
        </row>
        <row r="5323">
          <cell r="Q5323" t="str">
            <v>Non-exchange Revenue:  Transfers and Subsidies - Operational:  Monetary Allocations - District Municipalities:  Northern Cape - DC 9:  Frances Baard - Road Transport</v>
          </cell>
          <cell r="R5323">
            <v>0</v>
          </cell>
          <cell r="V5323" t="str">
            <v>DM NC: FRANCES BAARD - ROAD TRANSPORT</v>
          </cell>
        </row>
        <row r="5324">
          <cell r="Q5324" t="str">
            <v>Non-exchange Revenue:  Transfers and Subsidies - Operational:  Monetary Allocations - District Municipalities:  Northern Cape - DC 9:  Frances Baard - Sport and Recreation</v>
          </cell>
          <cell r="R5324">
            <v>0</v>
          </cell>
          <cell r="V5324" t="str">
            <v>DM NC: FRANCES BAARD - SPORT &amp; RECREAT</v>
          </cell>
        </row>
        <row r="5325">
          <cell r="Q5325" t="str">
            <v>Non-exchange Revenue:  Transfers and Subsidies - Operational:  Monetary Allocations - District Municipalities:  Northern Cape - DC 9:  Frances Baard - Waste Water Management</v>
          </cell>
          <cell r="R5325">
            <v>0</v>
          </cell>
          <cell r="V5325" t="str">
            <v>DM NC: FRANCES BAARD - WASTE WATER MAN</v>
          </cell>
        </row>
        <row r="5326">
          <cell r="Q5326" t="str">
            <v>Non-exchange Revenue:  Transfers and Subsidies - Operational:  Monetary Allocations - District Municipalities:  Northern Cape - DC 9:  Frances Baard - Water</v>
          </cell>
          <cell r="R5326">
            <v>0</v>
          </cell>
          <cell r="V5326" t="str">
            <v>DM NC: FRANCES BAARD - WATER</v>
          </cell>
        </row>
        <row r="5327">
          <cell r="Q5327" t="str">
            <v>Non-exchange Revenue:  Transfers and Subsidies - Operational:  Monetary Allocations - District Municipalities:  North West</v>
          </cell>
          <cell r="R5327">
            <v>0</v>
          </cell>
          <cell r="V5327" t="str">
            <v>T&amp;S OPS: MONET DM NORTH WEST</v>
          </cell>
        </row>
        <row r="5328">
          <cell r="Q5328" t="str">
            <v>Non-exchange Revenue:  Transfers and Subsidies - Operational:  Monetary Allocations - District Municipalities:  North West - DC 37:  Bojanala</v>
          </cell>
          <cell r="R5328">
            <v>0</v>
          </cell>
          <cell r="V5328" t="str">
            <v>DM NW: BOJANALA</v>
          </cell>
        </row>
        <row r="5329">
          <cell r="Q5329" t="str">
            <v>Non-exchange Revenue:  Transfers and Subsidies - Operational:  Monetary Allocations - District Municipalities:  North West - DC 37:  Bojanala - Community and Social Services</v>
          </cell>
          <cell r="R5329">
            <v>0</v>
          </cell>
          <cell r="V5329" t="str">
            <v>DM NW: BOJANALA - COMM &amp; SOC SERV</v>
          </cell>
        </row>
        <row r="5330">
          <cell r="Q5330" t="str">
            <v>Non-exchange Revenue:  Transfers and Subsidies - Operational:  Monetary Allocations - District Municipalities:  North West - DC 37:  Bojanala - Environmental Protection</v>
          </cell>
          <cell r="R5330">
            <v>0</v>
          </cell>
          <cell r="V5330" t="str">
            <v>DM NW: BOJANALA - ENVIRON PROTECTION</v>
          </cell>
        </row>
        <row r="5331">
          <cell r="Q5331" t="str">
            <v>Non-exchange Revenue:  Transfers and Subsidies - Operational:  Monetary Allocations - District Municipalities:  North West - DC 37:  Bojanala - Executive and Council</v>
          </cell>
          <cell r="R5331">
            <v>0</v>
          </cell>
          <cell r="V5331" t="str">
            <v>DM NW: BOJANALA - EXECUTIVE &amp; COUNCIL</v>
          </cell>
        </row>
        <row r="5332">
          <cell r="Q5332" t="str">
            <v>Non-exchange Revenue:  Transfers and Subsidies - Operational:  Monetary Allocations - District Municipalities:  North West - DC 37:  Bojanala - Finance and Admin</v>
          </cell>
          <cell r="R5332">
            <v>0</v>
          </cell>
          <cell r="V5332" t="str">
            <v>DM NW: BOJANALA - FINANCE &amp; ADMIN</v>
          </cell>
        </row>
        <row r="5333">
          <cell r="Q5333" t="str">
            <v>Non-exchange Revenue:  Transfers and Subsidies - Operational:  Monetary Allocations - District Municipalities:  North West - DC 37:  Bojanala - Health</v>
          </cell>
          <cell r="R5333">
            <v>0</v>
          </cell>
          <cell r="V5333" t="str">
            <v>DM NW: BOJANALA - HEALTH</v>
          </cell>
        </row>
        <row r="5334">
          <cell r="Q5334" t="str">
            <v>Non-exchange Revenue:  Transfers and Subsidies - Operational:  Monetary Allocations - District Municipalities:  North West - DC 37:  Bojanala - Housing</v>
          </cell>
          <cell r="R5334">
            <v>0</v>
          </cell>
          <cell r="V5334" t="str">
            <v>DM NW: BOJANALA - HOUSING</v>
          </cell>
        </row>
        <row r="5335">
          <cell r="Q5335" t="str">
            <v>Non-exchange Revenue:  Transfers and Subsidies - Operational:  Monetary Allocations - District Municipalities:  North West - DC 37:  Bojanala - Planning and Development</v>
          </cell>
          <cell r="R5335">
            <v>0</v>
          </cell>
          <cell r="V5335" t="str">
            <v>DM NW: BOJANALA - PLANNING &amp; DEVEL</v>
          </cell>
        </row>
        <row r="5336">
          <cell r="Q5336" t="str">
            <v>Non-exchange Revenue:  Transfers and Subsidies - Operational:  Monetary Allocations - District Municipalities:  North West - DC 37:  Bojanala - Public Safety</v>
          </cell>
          <cell r="R5336">
            <v>0</v>
          </cell>
          <cell r="V5336" t="str">
            <v>DM NW: BOJANALA - PUBLIC SAFETY</v>
          </cell>
        </row>
        <row r="5337">
          <cell r="Q5337" t="str">
            <v>Non-exchange Revenue:  Transfers and Subsidies - Operational:  Monetary Allocations - District Municipalities:  North West - DC 37:  Bojanala - Road Transport</v>
          </cell>
          <cell r="R5337">
            <v>0</v>
          </cell>
          <cell r="V5337" t="str">
            <v>DM NW: BOJANALA - ROAD TRANSPORT</v>
          </cell>
        </row>
        <row r="5338">
          <cell r="Q5338" t="str">
            <v>Non-exchange Revenue:  Transfers and Subsidies - Operational:  Monetary Allocations - District Municipalities:  North West - DC 37:  Bojanala - Sport and Recreation</v>
          </cell>
          <cell r="R5338">
            <v>0</v>
          </cell>
          <cell r="V5338" t="str">
            <v>DM NW: BOJANALA - SPORT &amp; RECREATION</v>
          </cell>
        </row>
        <row r="5339">
          <cell r="Q5339" t="str">
            <v>Non-exchange Revenue:  Transfers and Subsidies - Operational:  Monetary Allocations - District Municipalities:  North West - DC 37:  Bojanala - Waste Water Management</v>
          </cell>
          <cell r="R5339">
            <v>0</v>
          </cell>
          <cell r="V5339" t="str">
            <v>DM NW: BOJANALA - WASTE WATER MAN</v>
          </cell>
        </row>
        <row r="5340">
          <cell r="Q5340" t="str">
            <v>Non-exchange Revenue:  Transfers and Subsidies - Operational:  Monetary Allocations - District Municipalities:  North West - DC 37:  Bojanala - Water</v>
          </cell>
          <cell r="R5340">
            <v>0</v>
          </cell>
          <cell r="V5340" t="str">
            <v>DM NW: BOJANALA - WATER</v>
          </cell>
        </row>
        <row r="5341">
          <cell r="Q5341" t="str">
            <v>Non-exchange Revenue:  Transfers and Subsidies - Operational:  Monetary Allocations - District Municipalities:  North West - DC 38:  Ngaka</v>
          </cell>
          <cell r="R5341">
            <v>0</v>
          </cell>
          <cell r="V5341" t="str">
            <v>DM NW: NGAKA</v>
          </cell>
        </row>
        <row r="5342">
          <cell r="Q5342" t="str">
            <v>Non-exchange Revenue:  Transfers and Subsidies - Operational:  Monetary Allocations - District Municipalities:  North West - DC 38:  Ngaka - Community and Social Services</v>
          </cell>
          <cell r="R5342">
            <v>0</v>
          </cell>
          <cell r="V5342" t="str">
            <v>DM NW: NGAKA - COMM &amp; SOC SERV</v>
          </cell>
        </row>
        <row r="5343">
          <cell r="Q5343" t="str">
            <v>Non-exchange Revenue:  Transfers and Subsidies - Operational:  Monetary Allocations - District Municipalities:  North West - DC 38:  Ngaka - Environmental Protection</v>
          </cell>
          <cell r="R5343">
            <v>0</v>
          </cell>
          <cell r="V5343" t="str">
            <v>DM NW: NGAKA - ENVIRON PROTECTION</v>
          </cell>
        </row>
        <row r="5344">
          <cell r="Q5344" t="str">
            <v>Non-exchange Revenue:  Transfers and Subsidies - Operational:  Monetary Allocations - District Municipalities:  North West - DC 38:  Ngaka - Executive and Council</v>
          </cell>
          <cell r="R5344">
            <v>0</v>
          </cell>
          <cell r="V5344" t="str">
            <v>DM NW: NGAKA - EXECUTIVE &amp; COUNCIL</v>
          </cell>
        </row>
        <row r="5345">
          <cell r="Q5345" t="str">
            <v>Non-exchange Revenue:  Transfers and Subsidies - Operational:  Monetary Allocations - District Municipalities:  North West - DC 38:  Ngaka - Finance and Admin</v>
          </cell>
          <cell r="R5345">
            <v>0</v>
          </cell>
          <cell r="V5345" t="str">
            <v>DM NW: NGAKA - FINANCE &amp; ADMIN</v>
          </cell>
        </row>
        <row r="5346">
          <cell r="Q5346" t="str">
            <v>Non-exchange Revenue:  Transfers and Subsidies - Operational:  Monetary Allocations - District Municipalities:  North West - DC 38:  Ngaka - Health</v>
          </cell>
          <cell r="R5346">
            <v>0</v>
          </cell>
          <cell r="V5346" t="str">
            <v>DM NW: NGAKA - HEALTH</v>
          </cell>
        </row>
        <row r="5347">
          <cell r="Q5347" t="str">
            <v>Non-exchange Revenue:  Transfers and Subsidies - Operational:  Monetary Allocations - District Municipalities:  North West - DC 38:  Ngaka - Housing</v>
          </cell>
          <cell r="R5347">
            <v>0</v>
          </cell>
          <cell r="V5347" t="str">
            <v>DM NW: NGAKA - HOUSING</v>
          </cell>
        </row>
        <row r="5348">
          <cell r="Q5348" t="str">
            <v>Non-exchange Revenue:  Transfers and Subsidies - Operational:  Monetary Allocations - District Municipalities:  North West - DC 38:  Ngaka - Planning and Development</v>
          </cell>
          <cell r="R5348">
            <v>0</v>
          </cell>
          <cell r="V5348" t="str">
            <v>DM NW: NGAKA - PLANNING &amp; DEVEL</v>
          </cell>
        </row>
        <row r="5349">
          <cell r="Q5349" t="str">
            <v>Non-exchange Revenue:  Transfers and Subsidies - Operational:  Monetary Allocations - District Municipalities:  North West - DC 38:  Ngaka - Public Safety</v>
          </cell>
          <cell r="R5349">
            <v>0</v>
          </cell>
          <cell r="V5349" t="str">
            <v>DM NW: NGAKA - PUBLIC SAFETY</v>
          </cell>
        </row>
        <row r="5350">
          <cell r="Q5350" t="str">
            <v>Non-exchange Revenue:  Transfers and Subsidies - Operational:  Monetary Allocations - District Municipalities:  North West - DC 38:  Ngaka - Road Transport</v>
          </cell>
          <cell r="R5350">
            <v>0</v>
          </cell>
          <cell r="V5350" t="str">
            <v>DM NW: NGAKA - ROAD TRANSPORT</v>
          </cell>
        </row>
        <row r="5351">
          <cell r="Q5351" t="str">
            <v>Non-exchange Revenue:  Transfers and Subsidies - Operational:  Monetary Allocations - District Municipalities:  North West - DC 38:  Ngaka - Sport and Recreation</v>
          </cell>
          <cell r="R5351">
            <v>0</v>
          </cell>
          <cell r="V5351" t="str">
            <v>DM NW: NGAKA - SPORT &amp; RECREATION</v>
          </cell>
        </row>
        <row r="5352">
          <cell r="Q5352" t="str">
            <v>Non-exchange Revenue:  Transfers and Subsidies - Operational:  Monetary Allocations - District Municipalities:  North West - DC 38:  Ngaka - Waste Water Management</v>
          </cell>
          <cell r="R5352">
            <v>0</v>
          </cell>
          <cell r="V5352" t="str">
            <v>DM NW: NGAKA - WASTE WATER MAN</v>
          </cell>
        </row>
        <row r="5353">
          <cell r="Q5353" t="str">
            <v>Non-exchange Revenue:  Transfers and Subsidies - Operational:  Monetary Allocations - District Municipalities:  North West - DC 38:  Ngaka - Water</v>
          </cell>
          <cell r="R5353">
            <v>0</v>
          </cell>
          <cell r="V5353" t="str">
            <v>DM NW: NGAKA - WATER</v>
          </cell>
        </row>
        <row r="5354">
          <cell r="Q5354" t="str">
            <v>Non-exchange Revenue:  Transfers and Subsidies - Operational:  Monetary Allocations - District Municipalities:  North West - DC 39:  Dr Ruth Segomtsi</v>
          </cell>
          <cell r="R5354">
            <v>0</v>
          </cell>
          <cell r="V5354" t="str">
            <v>DM NW: DR RUTH SEGOMTSI</v>
          </cell>
        </row>
        <row r="5355">
          <cell r="Q5355" t="str">
            <v>Non-exchange Revenue:  Transfers and Subsidies - Operational:  Monetary Allocations - District Municipalities:  North West - DC 39:  Dr Ruth Segomtsi - Community and Social Services</v>
          </cell>
          <cell r="R5355">
            <v>0</v>
          </cell>
          <cell r="V5355" t="str">
            <v>DM NW: DR RUTH SEG - COMM &amp; SOC SERV</v>
          </cell>
        </row>
        <row r="5356">
          <cell r="Q5356" t="str">
            <v>Non-exchange Revenue:  Transfers and Subsidies - Operational:  Monetary Allocations - District Municipalities:  North West - DC 39:  Dr Ruth Segomtsi - Environmental Protection</v>
          </cell>
          <cell r="R5356">
            <v>0</v>
          </cell>
          <cell r="V5356" t="str">
            <v>DM NW: DR RUTH SEG - ENVIRON PROTECTION</v>
          </cell>
        </row>
        <row r="5357">
          <cell r="Q5357" t="str">
            <v>Non-exchange Revenue:  Transfers and Subsidies - Operational:  Monetary Allocations - District Municipalities:  North West - DC 39:  Dr Ruth Segomtsi - Executive and Council</v>
          </cell>
          <cell r="R5357">
            <v>0</v>
          </cell>
          <cell r="V5357" t="str">
            <v>DM NW: DR RUTH SEG - EXECUTIV &amp; COUNCIL</v>
          </cell>
        </row>
        <row r="5358">
          <cell r="Q5358" t="str">
            <v>Non-exchange Revenue:  Transfers and Subsidies - Operational:  Monetary Allocations - District Municipalities:  North West - DC 39:  Dr Ruth Segomtsi - Finance and Admin</v>
          </cell>
          <cell r="R5358">
            <v>0</v>
          </cell>
          <cell r="V5358" t="str">
            <v>DM NW: DR RUTH SEG - FINANCE &amp; ADMIN</v>
          </cell>
        </row>
        <row r="5359">
          <cell r="Q5359" t="str">
            <v>Non-exchange Revenue:  Transfers and Subsidies - Operational:  Monetary Allocations - District Municipalities:  North West - DC 39:  Dr Ruth Segomtsi - Health</v>
          </cell>
          <cell r="R5359">
            <v>0</v>
          </cell>
          <cell r="V5359" t="str">
            <v>DM NW: DR RUTH SEG - HEALTH</v>
          </cell>
        </row>
        <row r="5360">
          <cell r="Q5360" t="str">
            <v>Non-exchange Revenue:  Transfers and Subsidies - Operational:  Monetary Allocations - District Municipalities:  North West - DC 39:  Dr Ruth Segomtsi - Housing</v>
          </cell>
          <cell r="R5360">
            <v>0</v>
          </cell>
          <cell r="V5360" t="str">
            <v>DM NW: DR RUTH SEG - HOUSING</v>
          </cell>
        </row>
        <row r="5361">
          <cell r="Q5361" t="str">
            <v>Non-exchange Revenue:  Transfers and Subsidies - Operational:  Monetary Allocations - District Municipalities:  North West - DC 39:  Dr Ruth Segomtsi - Planning and Development</v>
          </cell>
          <cell r="R5361">
            <v>0</v>
          </cell>
          <cell r="V5361" t="str">
            <v>DM NW: DR RUTH SEG - PLANNING &amp; DEVEL</v>
          </cell>
        </row>
        <row r="5362">
          <cell r="Q5362" t="str">
            <v>Non-exchange Revenue:  Transfers and Subsidies - Operational:  Monetary Allocations - District Municipalities:  North West - DC 39:  Dr Ruth Segomtsi - Public Safety</v>
          </cell>
          <cell r="R5362">
            <v>0</v>
          </cell>
          <cell r="V5362" t="str">
            <v>DM NW: DR RUTH SEG - PUBLIC SAFETY</v>
          </cell>
        </row>
        <row r="5363">
          <cell r="Q5363" t="str">
            <v>Non-exchange Revenue:  Transfers and Subsidies - Operational:  Monetary Allocations - District Municipalities:  North West - DC 39:  Dr Ruth Segomtsi - Road Transport</v>
          </cell>
          <cell r="R5363">
            <v>0</v>
          </cell>
          <cell r="V5363" t="str">
            <v>DM NW: DR RUTH SEG - ROAD TRANSPORT</v>
          </cell>
        </row>
        <row r="5364">
          <cell r="Q5364" t="str">
            <v>Non-exchange Revenue:  Transfers and Subsidies - Operational:  Monetary Allocations - District Municipalities:  North West - DC 39:  Dr Ruth Segomtsi - Sport and Recreation</v>
          </cell>
          <cell r="R5364">
            <v>0</v>
          </cell>
          <cell r="V5364" t="str">
            <v>DM NW: DR RUTH SEG - SPORT &amp; RECREATION</v>
          </cell>
        </row>
        <row r="5365">
          <cell r="Q5365" t="str">
            <v>Non-exchange Revenue:  Transfers and Subsidies - Operational:  Monetary Allocations - District Municipalities:  North West - DC 39:  Dr Ruth Segomtsi - Waste Water Management</v>
          </cell>
          <cell r="R5365">
            <v>0</v>
          </cell>
          <cell r="V5365" t="str">
            <v>DM NW: DR RUTH SEG - WASTE WATER MAN</v>
          </cell>
        </row>
        <row r="5366">
          <cell r="Q5366" t="str">
            <v xml:space="preserve">Non-exchange Revenue:  Transfers and Subsidies - Operational:  Monetary Allocations - District Municipalities:  North West - DC 39:  Dr Ruth Segomtsi - Water </v>
          </cell>
          <cell r="R5366">
            <v>0</v>
          </cell>
          <cell r="V5366" t="str">
            <v>DM NW: DR RUTH SEG - WATER</v>
          </cell>
        </row>
        <row r="5367">
          <cell r="Q5367" t="str">
            <v>Non-exchange Revenue:  Transfers and Subsidies - Operational:  Monetary Allocations - District Municipalities:  North West - DC 40:  Dr Kenneth Kaunda</v>
          </cell>
          <cell r="R5367">
            <v>0</v>
          </cell>
          <cell r="V5367" t="str">
            <v>DM NW: DR KK</v>
          </cell>
        </row>
        <row r="5368">
          <cell r="Q5368" t="str">
            <v>Non-exchange Revenue:  Transfers and Subsidies - Operational:  Monetary Allocations - District Municipalities:  North West - DC 40:  Dr Kenneth Kaunda - Community and Social Services</v>
          </cell>
          <cell r="R5368">
            <v>0</v>
          </cell>
          <cell r="V5368" t="str">
            <v>DM NW: DR KK - COMM &amp; SOC SERV</v>
          </cell>
        </row>
        <row r="5369">
          <cell r="Q5369" t="str">
            <v>Non-exchange Revenue:  Transfers and Subsidies - Operational:  Monetary Allocations - District Municipalities:  North West - DC 40:  Dr Kenneth Kaunda - Environmental Protection</v>
          </cell>
          <cell r="R5369">
            <v>0</v>
          </cell>
          <cell r="V5369" t="str">
            <v>DM NW: DR KK - ENVIRON PROTECTION</v>
          </cell>
        </row>
        <row r="5370">
          <cell r="Q5370" t="str">
            <v>Non-exchange Revenue:  Transfers and Subsidies - Operational:  Monetary Allocations - District Municipalities:  North West - DC 40:  Dr Kenneth Kaunda - Executive and Council</v>
          </cell>
          <cell r="R5370">
            <v>0</v>
          </cell>
          <cell r="V5370" t="str">
            <v>DM NW: DR KK - EXECUTIVE &amp; COUNCIL</v>
          </cell>
        </row>
        <row r="5371">
          <cell r="Q5371" t="str">
            <v>Non-exchange Revenue:  Transfers and Subsidies - Operational:  Monetary Allocations - District Municipalities:  North West - DC 40:  Dr Kenneth Kaunda - Finance and Admin</v>
          </cell>
          <cell r="R5371">
            <v>0</v>
          </cell>
          <cell r="V5371" t="str">
            <v>DM NW: DR KK - FINANCE &amp; ADMIN</v>
          </cell>
        </row>
        <row r="5372">
          <cell r="Q5372" t="str">
            <v>Non-exchange Revenue:  Transfers and Subsidies - Operational:  Monetary Allocations - District Municipalities:  North West - DC 40:  Dr Kenneth Kaunda - Health</v>
          </cell>
          <cell r="R5372">
            <v>0</v>
          </cell>
          <cell r="V5372" t="str">
            <v>DM NW: DR KK - HEALTH</v>
          </cell>
        </row>
        <row r="5373">
          <cell r="Q5373" t="str">
            <v>Non-exchange Revenue:  Transfers and Subsidies - Operational:  Monetary Allocations - District Municipalities:  North West - DC 40:  Dr Kenneth Kaunda - Housing</v>
          </cell>
          <cell r="R5373">
            <v>0</v>
          </cell>
          <cell r="V5373" t="str">
            <v>DM NW: DR KK - HOUSING</v>
          </cell>
        </row>
        <row r="5374">
          <cell r="Q5374" t="str">
            <v>Non-exchange Revenue:  Transfers and Subsidies - Operational:  Monetary Allocations - District Municipalities:  North West - DC 40:  Dr Kenneth Kaunda - Planning and Development</v>
          </cell>
          <cell r="R5374">
            <v>0</v>
          </cell>
          <cell r="V5374" t="str">
            <v>DM NW: DR KK - PLANNING &amp; DEVEL</v>
          </cell>
        </row>
        <row r="5375">
          <cell r="Q5375" t="str">
            <v>Non-exchange Revenue:  Transfers and Subsidies - Operational:  Monetary Allocations - District Municipalities:  North West - DC 40:  Dr Kenneth Kaunda - Public Safety</v>
          </cell>
          <cell r="R5375">
            <v>0</v>
          </cell>
          <cell r="V5375" t="str">
            <v>DM NW: DR KK - PUBLIC SAFETY</v>
          </cell>
        </row>
        <row r="5376">
          <cell r="Q5376" t="str">
            <v>Non-exchange Revenue:  Transfers and Subsidies - Operational:  Monetary Allocations - District Municipalities:  North West - DC 40:  Dr Kenneth Kaunda - Road Transport</v>
          </cell>
          <cell r="R5376">
            <v>0</v>
          </cell>
          <cell r="V5376" t="str">
            <v>DM NW: DR KK - ROAD TRANSPORT</v>
          </cell>
        </row>
        <row r="5377">
          <cell r="Q5377" t="str">
            <v>Non-exchange Revenue:  Transfers and Subsidies - Operational:  Monetary Allocations - District Municipalities:  North West - DC 40:  Dr Kenneth Kaunda - Sport and Recreation</v>
          </cell>
          <cell r="R5377">
            <v>0</v>
          </cell>
          <cell r="V5377" t="str">
            <v>DM NW: DR KK - SPORT &amp; RECREATION</v>
          </cell>
        </row>
        <row r="5378">
          <cell r="Q5378" t="str">
            <v>Non-exchange Revenue:  Transfers and Subsidies - Operational:  Monetary Allocations - District Municipalities:  North West - DC 40:  Dr Kenneth Kaunda -Waste Water Management</v>
          </cell>
          <cell r="R5378">
            <v>0</v>
          </cell>
          <cell r="V5378" t="str">
            <v>DM NW: DR KK - WASTE WATER MAN</v>
          </cell>
        </row>
        <row r="5379">
          <cell r="Q5379" t="str">
            <v>Non-exchange Revenue:  Transfers and Subsidies - Operational:  Monetary Allocations - District Municipalities:  North West - DC 40:  Dr Kenneth Kaunda - Water</v>
          </cell>
          <cell r="R5379">
            <v>0</v>
          </cell>
          <cell r="V5379" t="str">
            <v>DM NW: DR KK - WATER</v>
          </cell>
        </row>
        <row r="5380">
          <cell r="Q5380" t="str">
            <v>Non-exchange Revenue:  Transfers and Subsidies - Operational:  Monetary Allocations - District Municipalities:  Western Cape</v>
          </cell>
          <cell r="R5380">
            <v>0</v>
          </cell>
          <cell r="V5380" t="str">
            <v>T&amp;S OPS: MONET DM WESTERN CAPE</v>
          </cell>
        </row>
        <row r="5381">
          <cell r="Q5381" t="str">
            <v>Non-exchange Revenue:  Transfers and Subsidies - Operational:  Monetary Allocations - District Municipalities:  Western Cape - DC 1:  West Coast</v>
          </cell>
          <cell r="R5381">
            <v>0</v>
          </cell>
          <cell r="V5381" t="str">
            <v>DM WC: WEST COAST</v>
          </cell>
        </row>
        <row r="5382">
          <cell r="Q5382" t="str">
            <v>Non-exchange Revenue:  Transfers and Subsidies - Operational:  Monetary Allocations - District Municipalities:  Western Cape - DC 1:  West Coast - Community and Social Services</v>
          </cell>
          <cell r="R5382">
            <v>0</v>
          </cell>
          <cell r="V5382" t="str">
            <v>DM WC: WEST COAST - COMM &amp; SOC SERV</v>
          </cell>
        </row>
        <row r="5383">
          <cell r="Q5383" t="str">
            <v>Non-exchange Revenue:  Transfers and Subsidies - Operational:  Monetary Allocations - District Municipalities:  Western Cape - DC 1:  West Coast - Environmental Protection</v>
          </cell>
          <cell r="R5383">
            <v>0</v>
          </cell>
          <cell r="V5383" t="str">
            <v>DM WC: WEST COAST - ENVIRON PROTECTION</v>
          </cell>
        </row>
        <row r="5384">
          <cell r="Q5384" t="str">
            <v>Non-exchange Revenue:  Transfers and Subsidies - Operational:  Monetary Allocations - District Municipalities:  Western Cape - DC 1:  West Coast - Executive and Council</v>
          </cell>
          <cell r="R5384">
            <v>0</v>
          </cell>
          <cell r="V5384" t="str">
            <v>DM WC: WEST COAST - EXECUTIVE &amp; COUNCIL</v>
          </cell>
        </row>
        <row r="5385">
          <cell r="Q5385" t="str">
            <v>Non-exchange Revenue:  Transfers and Subsidies - Operational:  Monetary Allocations - District Municipalities:  Western Cape - DC 1:  West Coast - Finance and Admin</v>
          </cell>
          <cell r="R5385">
            <v>0</v>
          </cell>
          <cell r="V5385" t="str">
            <v>DM WC: WEST COAST - FINANCE &amp; ADMIN</v>
          </cell>
        </row>
        <row r="5386">
          <cell r="Q5386" t="str">
            <v>Non-exchange Revenue:  Transfers and Subsidies - Operational:  Monetary Allocations - District Municipalities:  Western Cape - DC 1:  West Coast - Health</v>
          </cell>
          <cell r="R5386">
            <v>0</v>
          </cell>
          <cell r="V5386" t="str">
            <v>DM WC: WEST COAST - HEALTH</v>
          </cell>
        </row>
        <row r="5387">
          <cell r="Q5387" t="str">
            <v>Non-exchange Revenue:  Transfers and Subsidies - Operational:  Monetary Allocations - District Municipalities:  Western Cape - DC 1:  West Coast - Housing</v>
          </cell>
          <cell r="R5387">
            <v>0</v>
          </cell>
          <cell r="V5387" t="str">
            <v>DM WC: WEST COAST - HOUSING</v>
          </cell>
        </row>
        <row r="5388">
          <cell r="Q5388" t="str">
            <v>Non-exchange Revenue:  Transfers and Subsidies - Operational:  Monetary Allocations - District Municipalities:  Western Cape - DC 1:  West Coast - Planning and Development</v>
          </cell>
          <cell r="R5388">
            <v>0</v>
          </cell>
          <cell r="V5388" t="str">
            <v>DM WC: WEST COAST - PLANNING &amp; DEVEL</v>
          </cell>
        </row>
        <row r="5389">
          <cell r="Q5389" t="str">
            <v>Non-exchange Revenue:  Transfers and Subsidies - Operational:  Monetary Allocations - District Municipalities:  Western Cape - DC 1:  West Coast - Public Safety</v>
          </cell>
          <cell r="R5389">
            <v>0</v>
          </cell>
          <cell r="V5389" t="str">
            <v>DM WC: WEST COAST - PUBLIC SAFETY</v>
          </cell>
        </row>
        <row r="5390">
          <cell r="Q5390" t="str">
            <v>Non-exchange Revenue:  Transfers and Subsidies - Operational:  Monetary Allocations - District Municipalities:  Western Cape - DC 1:  West Coast - Road Transport</v>
          </cell>
          <cell r="R5390">
            <v>0</v>
          </cell>
          <cell r="V5390" t="str">
            <v>DM WC: WEST COAST - ROAD TRANSPORT</v>
          </cell>
        </row>
        <row r="5391">
          <cell r="Q5391" t="str">
            <v>Non-exchange Revenue:  Transfers and Subsidies - Operational:  Monetary Allocations - District Municipalities:  Western Cape - DC 1:  West Coast - Sport and Recreation</v>
          </cell>
          <cell r="R5391">
            <v>0</v>
          </cell>
          <cell r="V5391" t="str">
            <v>DM WC: WEST COAST - SPORT &amp; RECREATION</v>
          </cell>
        </row>
        <row r="5392">
          <cell r="Q5392" t="str">
            <v>Non-exchange Revenue:  Transfers and Subsidies - Operational:  Monetary Allocations - District Municipalities:  Western Cape - DC 1:  West Coast - Waste Water Management</v>
          </cell>
          <cell r="R5392">
            <v>0</v>
          </cell>
          <cell r="V5392" t="str">
            <v>DM WC: WEST COAST - WASTE WATER MAN</v>
          </cell>
        </row>
        <row r="5393">
          <cell r="Q5393" t="str">
            <v>Non-exchange Revenue:  Transfers and Subsidies - Operational:  Monetary Allocations - District Municipalities:  Western Cape - DC 1:  West Coast - Water</v>
          </cell>
          <cell r="R5393">
            <v>0</v>
          </cell>
          <cell r="V5393" t="str">
            <v>DM WC: WEST COAST - WATER</v>
          </cell>
        </row>
        <row r="5394">
          <cell r="Q5394" t="str">
            <v>Non-exchange Revenue:  Transfers and Subsidies - Operational:  Monetary Allocations - District Municipalities:  Western Cape - DC 2 - Cape Winelands</v>
          </cell>
          <cell r="R5394">
            <v>0</v>
          </cell>
          <cell r="V5394" t="str">
            <v>DM WC: CAPE WINELANDS</v>
          </cell>
        </row>
        <row r="5395">
          <cell r="Q5395" t="str">
            <v>Non-exchange Revenue:  Transfers and Subsidies - Operational:  Monetary Allocations - District Municipalities:  Western Cape - DC 2:  Cape Winelands - Community and Social Services</v>
          </cell>
          <cell r="R5395">
            <v>0</v>
          </cell>
          <cell r="V5395" t="str">
            <v>DM WC: CAPE WINEL - COMM &amp; SOC SERV</v>
          </cell>
        </row>
        <row r="5396">
          <cell r="Q5396" t="str">
            <v>Non-exchange Revenue:  Transfers and Subsidies - Operational:  Monetary Allocations - District Municipalities:  Western Cape - DC 2:  Cape Winelands - Environmental Protection</v>
          </cell>
          <cell r="R5396">
            <v>0</v>
          </cell>
          <cell r="V5396" t="str">
            <v>DM WC: CAPE WINEL - ENVIRON PROTECTION</v>
          </cell>
        </row>
        <row r="5397">
          <cell r="Q5397" t="str">
            <v>Non-exchange Revenue:  Transfers and Subsidies - Operational:  Monetary Allocations - District Municipalities:  Western Cape - DC 2:  Cape Winelands - Executive and Council</v>
          </cell>
          <cell r="R5397">
            <v>0</v>
          </cell>
          <cell r="V5397" t="str">
            <v>DM WC: CAPE WINEL - EXECUTIVE &amp; COUNCIL</v>
          </cell>
        </row>
        <row r="5398">
          <cell r="Q5398" t="str">
            <v>Non-exchange Revenue:  Transfers and Subsidies - Operational:  Monetary Allocations - District Municipalities:  Western Cape - DC 2:  Cape Winelands - Finance and Admin</v>
          </cell>
          <cell r="R5398">
            <v>0</v>
          </cell>
          <cell r="V5398" t="str">
            <v>DM WC: CAPE WINEL - FINANCE &amp; ADMIN</v>
          </cell>
        </row>
        <row r="5399">
          <cell r="Q5399" t="str">
            <v>Non-exchange Revenue:  Transfers and Subsidies - Operational:  Monetary Allocations - District Municipalities:  Western Cape - DC 2:  Cape Winelands - Health</v>
          </cell>
          <cell r="R5399">
            <v>0</v>
          </cell>
          <cell r="V5399" t="str">
            <v>DM WC: CAPE WINEL - HEALTH</v>
          </cell>
        </row>
        <row r="5400">
          <cell r="Q5400" t="str">
            <v>Non-exchange Revenue:  Transfers and Subsidies - Operational:  Monetary Allocations - District Municipalities:  Western Cape - DC 2:  Cape Winelands - Housing</v>
          </cell>
          <cell r="R5400">
            <v>0</v>
          </cell>
          <cell r="V5400" t="str">
            <v>DM WC: CAPE WINEL - HOUSING</v>
          </cell>
        </row>
        <row r="5401">
          <cell r="Q5401" t="str">
            <v>Non-exchange Revenue:  Transfers and Subsidies - Operational:  Monetary Allocations - District Municipalities:  Western Cape - DC 2:  Cape Winelands - Planning and Development</v>
          </cell>
          <cell r="R5401">
            <v>0</v>
          </cell>
          <cell r="V5401" t="str">
            <v>DM WC: CAPE WINEL - PLANNING &amp; DEVEL</v>
          </cell>
        </row>
        <row r="5402">
          <cell r="Q5402" t="str">
            <v>Non-exchange Revenue:  Transfers and Subsidies - Operational:  Monetary Allocations - District Municipalities:  Western Cape - DC 2:  Cape Winelands - Public Safety</v>
          </cell>
          <cell r="R5402">
            <v>0</v>
          </cell>
          <cell r="V5402" t="str">
            <v>DM WC: CAPE WINEL - PUBLIC SAFETY</v>
          </cell>
        </row>
        <row r="5403">
          <cell r="Q5403" t="str">
            <v>Non-exchange Revenue:  Transfers and Subsidies - Operational:  Monetary Allocations - District Municipalities:  Western Cape - DC 2:  Cape Winelands - Road Transport</v>
          </cell>
          <cell r="R5403">
            <v>0</v>
          </cell>
          <cell r="V5403" t="str">
            <v>DM WC: CAPE WINEL - ROAD TRANSPORT</v>
          </cell>
        </row>
        <row r="5404">
          <cell r="Q5404" t="str">
            <v>Non-exchange Revenue:  Transfers and Subsidies - Operational:  Monetary Allocations - District Municipalities:  Western Cape - DC 2:  Cape Winelands - Sport and Recreation</v>
          </cell>
          <cell r="R5404">
            <v>0</v>
          </cell>
          <cell r="V5404" t="str">
            <v>DM WC: CAPE WINEL - SPORT &amp; RECREATION</v>
          </cell>
        </row>
        <row r="5405">
          <cell r="Q5405" t="str">
            <v>Non-exchange Revenue:  Transfers and Subsidies - Operational:  Monetary Allocations - District Municipalities:  Western Cape - DC 2:  Cape Winelands - Waste Water Management</v>
          </cell>
          <cell r="R5405">
            <v>0</v>
          </cell>
          <cell r="V5405" t="str">
            <v>DM WC: CAPE WINEL - WASTE WATER MAN</v>
          </cell>
        </row>
        <row r="5406">
          <cell r="Q5406" t="str">
            <v>Non-exchange Revenue:  Transfers and Subsidies - Operational:  Monetary Allocations - District Municipalities:  Western Cape - DC 2:  Cape Winelands - Water</v>
          </cell>
          <cell r="R5406">
            <v>0</v>
          </cell>
          <cell r="V5406" t="str">
            <v>DM WC: CAPE WINEL - WATER</v>
          </cell>
        </row>
        <row r="5407">
          <cell r="Q5407" t="str">
            <v>Non-exchange Revenue:  Transfers and Subsidies - Operational:  Monetary Allocations - District Municipalities:  Western Cape - DC 3:  Overberg</v>
          </cell>
          <cell r="R5407">
            <v>0</v>
          </cell>
          <cell r="V5407" t="str">
            <v>DM WC: OVERBERG</v>
          </cell>
        </row>
        <row r="5408">
          <cell r="Q5408" t="str">
            <v>Non-exchange Revenue:  Transfers and Subsidies - Operational:  Monetary Allocations - District Municipalities:  Western Cape - DC 3:  Overberg - Community and Social Services</v>
          </cell>
          <cell r="R5408">
            <v>0</v>
          </cell>
          <cell r="V5408" t="str">
            <v>DM WC: OVERBERG - COMM &amp; SOC SERV</v>
          </cell>
        </row>
        <row r="5409">
          <cell r="Q5409" t="str">
            <v>Non-exchange Revenue:  Transfers and Subsidies - Operational:  Monetary Allocations - District Municipalities:  Western Cape - DC 3:  Overberg - Environmental Protection</v>
          </cell>
          <cell r="R5409">
            <v>0</v>
          </cell>
          <cell r="V5409" t="str">
            <v>DM WC: OVERBERG - ENVIRON PROTECTION</v>
          </cell>
        </row>
        <row r="5410">
          <cell r="Q5410" t="str">
            <v>Non-exchange Revenue:  Transfers and Subsidies - Operational:  Monetary Allocations - District Municipalities:  Western Cape - DC 3:  Overberg - Executive and Council</v>
          </cell>
          <cell r="R5410">
            <v>0</v>
          </cell>
          <cell r="V5410" t="str">
            <v>DM WC: OVERBERG - EXECUTIVE &amp; COUNCIL</v>
          </cell>
        </row>
        <row r="5411">
          <cell r="Q5411" t="str">
            <v>Non-exchange Revenue:  Transfers and Subsidies - Operational:  Monetary Allocations - District Municipalities:  Western Cape - DC 3:  Overberg - Finance and Admin</v>
          </cell>
          <cell r="R5411">
            <v>0</v>
          </cell>
          <cell r="V5411" t="str">
            <v>DM WC: OVERBERG - FINANCE &amp; ADMIN</v>
          </cell>
        </row>
        <row r="5412">
          <cell r="Q5412" t="str">
            <v>Non-exchange Revenue:  Transfers and Subsidies - Operational:  Monetary Allocations - District Municipalities:  Western Cape - DC 3:  Overberg - Health</v>
          </cell>
          <cell r="R5412">
            <v>0</v>
          </cell>
          <cell r="V5412" t="str">
            <v>DM WC: OVERBERG - HEALTH</v>
          </cell>
        </row>
        <row r="5413">
          <cell r="Q5413" t="str">
            <v>Non-exchange Revenue:  Transfers and Subsidies - Operational:  Monetary Allocations - District Municipalities:  Western Cape - DC 3:  Overberg - Housing</v>
          </cell>
          <cell r="R5413">
            <v>0</v>
          </cell>
          <cell r="V5413" t="str">
            <v>DM WC: OVERBERG - HOUSING</v>
          </cell>
        </row>
        <row r="5414">
          <cell r="Q5414" t="str">
            <v>Non-exchange Revenue:  Transfers and Subsidies - Operational:  Monetary Allocations - District Municipalities:  Western Cape - DC 3:  Overberg - Planning and Development</v>
          </cell>
          <cell r="R5414">
            <v>0</v>
          </cell>
          <cell r="V5414" t="str">
            <v>DM WC: OVERBERG - PLANNING &amp; DEVEL</v>
          </cell>
        </row>
        <row r="5415">
          <cell r="Q5415" t="str">
            <v>Non-exchange Revenue:  Transfers and Subsidies - Operational:  Monetary Allocations - District Municipalities:  Western Cape - DC 3:  Overberg - Public Safety</v>
          </cell>
          <cell r="R5415">
            <v>0</v>
          </cell>
          <cell r="V5415" t="str">
            <v>DM WC: OVERBERG - PUBLIC SAFETY</v>
          </cell>
        </row>
        <row r="5416">
          <cell r="Q5416" t="str">
            <v>Non-exchange Revenue:  Transfers and Subsidies - Operational:  Monetary Allocations - District Municipalities:  Western Cape - DC 3:  Overberg - Road Transport</v>
          </cell>
          <cell r="R5416">
            <v>0</v>
          </cell>
          <cell r="V5416" t="str">
            <v>DM WC: OVERBERG - ROAD TRANSPORT</v>
          </cell>
        </row>
        <row r="5417">
          <cell r="Q5417" t="str">
            <v>Non-exchange Revenue:  Transfers and Subsidies - Operational:  Monetary Allocations - District Municipalities:  Western Cape - DC 3:  Overberg - Sport and Recreation</v>
          </cell>
          <cell r="R5417">
            <v>0</v>
          </cell>
          <cell r="V5417" t="str">
            <v>DM WC: OVERBERG - SPORT &amp; RECREATION</v>
          </cell>
        </row>
        <row r="5418">
          <cell r="Q5418" t="str">
            <v>Non-exchange Revenue:  Transfers and Subsidies - Operational:  Monetary Allocations - District Municipalities:  Western Cape - DC 3:  Overberg - Waste Water Management</v>
          </cell>
          <cell r="R5418">
            <v>0</v>
          </cell>
          <cell r="V5418" t="str">
            <v>DM WC: OVERBERG - WASTE WATER MAN</v>
          </cell>
        </row>
        <row r="5419">
          <cell r="Q5419" t="str">
            <v>Non-exchange Revenue:  Transfers and Subsidies - Operational:  Monetary Allocations - District Municipalities:  Western Cape - DC 3:  Overberg - Water</v>
          </cell>
          <cell r="R5419">
            <v>0</v>
          </cell>
          <cell r="V5419" t="str">
            <v>DM WC: OVERBERG - WATER</v>
          </cell>
        </row>
        <row r="5420">
          <cell r="Q5420" t="str">
            <v>Non-exchange Revenue:  Transfers and Subsidies - Operational:  Monetary Allocations - District Municipalities:  Western Cape - DC 4:  Eden District</v>
          </cell>
          <cell r="R5420">
            <v>0</v>
          </cell>
          <cell r="V5420" t="str">
            <v>DM WC: EDEN</v>
          </cell>
        </row>
        <row r="5421">
          <cell r="Q5421" t="str">
            <v>Non-exchange Revenue:  Transfers and Subsidies - Operational:  Monetary Allocations - District Municipalities:  Western Cape - DC 4:  Eden District - Community and Social Services</v>
          </cell>
          <cell r="R5421">
            <v>0</v>
          </cell>
          <cell r="V5421" t="str">
            <v>DM WC: EDEN - COMM &amp; SOC SERV</v>
          </cell>
        </row>
        <row r="5422">
          <cell r="Q5422" t="str">
            <v>Non-exchange Revenue:  Transfers and Subsidies - Operational:  Monetary Allocations - District Municipalities:  Western Cape - DC 4:  Eden District - Environmental Protection</v>
          </cell>
          <cell r="R5422">
            <v>0</v>
          </cell>
          <cell r="V5422" t="str">
            <v>DM WC: EDEN - ENVIRON PROTECTION</v>
          </cell>
        </row>
        <row r="5423">
          <cell r="Q5423" t="str">
            <v>Non-exchange Revenue:  Transfers and Subsidies - Operational:  Monetary Allocations - District Municipalities:  Western Cape - DC 4:  Eden District - Executive and Council</v>
          </cell>
          <cell r="R5423">
            <v>0</v>
          </cell>
          <cell r="V5423" t="str">
            <v>DM WC: EDEN - EXECUTIVE &amp; COUNCIL</v>
          </cell>
        </row>
        <row r="5424">
          <cell r="Q5424" t="str">
            <v>Non-exchange Revenue:  Transfers and Subsidies - Operational:  Monetary Allocations - District Municipalities:  Western Cape - DC 4:  Eden District - Finance and Admin</v>
          </cell>
          <cell r="R5424">
            <v>0</v>
          </cell>
          <cell r="V5424" t="str">
            <v>DM WC: EDEN - FINANCE &amp; ADMIN</v>
          </cell>
        </row>
        <row r="5425">
          <cell r="Q5425" t="str">
            <v>Non-exchange Revenue:  Transfers and Subsidies - Operational:  Monetary Allocations - District Municipalities:  Western Cape - DC 4:  Eden District - Health</v>
          </cell>
          <cell r="R5425">
            <v>0</v>
          </cell>
          <cell r="V5425" t="str">
            <v>DM WC: EDEN - HEALTH</v>
          </cell>
        </row>
        <row r="5426">
          <cell r="Q5426" t="str">
            <v>Non-exchange Revenue:  Transfers and Subsidies - Operational:  Monetary Allocations - District Municipalities:  Western Cape - DC 4:  Eden District - Housing</v>
          </cell>
          <cell r="R5426">
            <v>0</v>
          </cell>
          <cell r="V5426" t="str">
            <v>DM WC: EDEN - HOUSING</v>
          </cell>
        </row>
        <row r="5427">
          <cell r="Q5427" t="str">
            <v>Non-exchange Revenue:  Transfers and Subsidies - Operational:  Monetary Allocations - District Municipalities:  Western Cape - DC 4:  Eden District - Planning and Development</v>
          </cell>
          <cell r="R5427">
            <v>0</v>
          </cell>
          <cell r="V5427" t="str">
            <v>DM WC: EDEN - PLANNING &amp; DEVEL</v>
          </cell>
        </row>
        <row r="5428">
          <cell r="Q5428" t="str">
            <v>Non-exchange Revenue:  Transfers and Subsidies - Operational:  Monetary Allocations - District Municipalities:  Western Cape - DC 4:  Eden District - Public Safety</v>
          </cell>
          <cell r="R5428">
            <v>0</v>
          </cell>
          <cell r="V5428" t="str">
            <v>DM WC: EDEN - PUBLIC SAFETY</v>
          </cell>
        </row>
        <row r="5429">
          <cell r="Q5429" t="str">
            <v>Non-exchange Revenue:  Transfers and Subsidies - Operational:  Monetary Allocations - District Municipalities:  Western Cape - DC 4:  Eden District - Road Transport</v>
          </cell>
          <cell r="R5429">
            <v>0</v>
          </cell>
          <cell r="V5429" t="str">
            <v>DM WC: EDEN - ROAD TRANSPORT</v>
          </cell>
        </row>
        <row r="5430">
          <cell r="Q5430" t="str">
            <v>Non-exchange Revenue:  Transfers and Subsidies - Operational:  Monetary Allocations - District Municipalities:  Western Cape - DC 4:  Eden District - Sport and Recreation</v>
          </cell>
          <cell r="R5430">
            <v>0</v>
          </cell>
          <cell r="V5430" t="str">
            <v>DM WC: EDEN - SPORT &amp; RECREATION</v>
          </cell>
        </row>
        <row r="5431">
          <cell r="Q5431" t="str">
            <v>Non-exchange Revenue:  Transfers and Subsidies - Operational:  Monetary Allocations - District Municipalities:  Western Cape - DC 4:  Eden District - Waste Water Management</v>
          </cell>
          <cell r="R5431">
            <v>0</v>
          </cell>
          <cell r="V5431" t="str">
            <v>DM WC: EDEN - WASTE WATER MAN</v>
          </cell>
        </row>
        <row r="5432">
          <cell r="Q5432" t="str">
            <v>Non-exchange Revenue:  Transfers and Subsidies - Operational:  Monetary Allocations - District Municipalities:  Western Cape - DC 4:  Eden District - Water</v>
          </cell>
          <cell r="R5432">
            <v>0</v>
          </cell>
          <cell r="V5432" t="str">
            <v>DM WC: EDEN - WATER</v>
          </cell>
        </row>
        <row r="5433">
          <cell r="Q5433" t="str">
            <v>Non-exchange Revenue:  Transfers and Subsidies - Operational:  Monetary Allocations - District Municipalities:  Western Cape - DC 5:  Central Karoo</v>
          </cell>
          <cell r="R5433">
            <v>0</v>
          </cell>
          <cell r="V5433" t="str">
            <v>DM WC: CENTRAL KAROO</v>
          </cell>
        </row>
        <row r="5434">
          <cell r="Q5434" t="str">
            <v>Non-exchange Revenue:  Transfers and Subsidies - Operational:  Monetary Allocations - District Municipalities:  Western Cape - DC 5:  Central Karoo - Community and Social Services</v>
          </cell>
          <cell r="R5434">
            <v>0</v>
          </cell>
          <cell r="V5434" t="str">
            <v>DM WC: CENT KAROO - COMM &amp; SOC SERV</v>
          </cell>
        </row>
        <row r="5435">
          <cell r="Q5435" t="str">
            <v>Non-exchange Revenue:  Transfers and Subsidies - Operational:  Monetary Allocations - District Municipalities:  Western Cape - DC 5:  Central Karoo - Environmental Protection</v>
          </cell>
          <cell r="R5435">
            <v>0</v>
          </cell>
          <cell r="V5435" t="str">
            <v>DM WC: CENT KAROO - ENVIRON PROTECTION</v>
          </cell>
        </row>
        <row r="5436">
          <cell r="Q5436" t="str">
            <v>Non-exchange Revenue:  Transfers and Subsidies - Operational:  Monetary Allocations - District Municipalities:  Western Cape - DC 5:  Central Karoo - Executive and Council</v>
          </cell>
          <cell r="R5436">
            <v>0</v>
          </cell>
          <cell r="V5436" t="str">
            <v>DM WC: CENT KAROO - EXECUTIVE &amp; COUNCIL</v>
          </cell>
        </row>
        <row r="5437">
          <cell r="Q5437" t="str">
            <v>Non-exchange Revenue:  Transfers and Subsidies - Operational:  Monetary Allocations - District Municipalities:  Western Cape - DC 5:  Central Karoo - Finance and Admin</v>
          </cell>
          <cell r="R5437">
            <v>0</v>
          </cell>
          <cell r="V5437" t="str">
            <v>DM WC: CENT KAROO - FINANCE &amp; ADMIN</v>
          </cell>
        </row>
        <row r="5438">
          <cell r="Q5438" t="str">
            <v>Non-exchange Revenue:  Transfers and Subsidies - Operational:  Monetary Allocations - District Municipalities:  Western Cape - DC 5:  Central Karoo - Health</v>
          </cell>
          <cell r="R5438">
            <v>0</v>
          </cell>
          <cell r="V5438" t="str">
            <v>DM WC: CENT KAROO - HEALTH</v>
          </cell>
        </row>
        <row r="5439">
          <cell r="Q5439" t="str">
            <v>Non-exchange Revenue:  Transfers and Subsidies - Operational:  Monetary Allocations - District Municipalities:  Western Cape - DC 5:  Central Karoo - Housing</v>
          </cell>
          <cell r="R5439">
            <v>0</v>
          </cell>
          <cell r="V5439" t="str">
            <v>DM WC: CENT KAROO - HOUSING</v>
          </cell>
        </row>
        <row r="5440">
          <cell r="Q5440" t="str">
            <v>Non-exchange Revenue:  Transfers and Subsidies - Operational:  Monetary Allocations - District Municipalities:  Western Cape - DC 5:  Central Karoo - Planning and Development</v>
          </cell>
          <cell r="R5440">
            <v>0</v>
          </cell>
          <cell r="V5440" t="str">
            <v>DM WC: CENT KAROO - PLANNING &amp; DEVEL</v>
          </cell>
        </row>
        <row r="5441">
          <cell r="Q5441" t="str">
            <v>Non-exchange Revenue:  Transfers and Subsidies - Operational:  Monetary Allocations - District Municipalities:  Western Cape - DC 5:  Central Karoo - Public Safety</v>
          </cell>
          <cell r="R5441">
            <v>0</v>
          </cell>
          <cell r="V5441" t="str">
            <v>DM WC: CENT KAROO - PUBLIC SAFETY</v>
          </cell>
        </row>
        <row r="5442">
          <cell r="Q5442" t="str">
            <v>Non-exchange Revenue:  Transfers and Subsidies - Operational:  Monetary Allocations - District Municipalities:  Western Cape - DC 5:  Central Karoo - Road Transport</v>
          </cell>
          <cell r="R5442">
            <v>0</v>
          </cell>
          <cell r="V5442" t="str">
            <v>DM WC: CENT KAROO - ROAD TRANSPORT</v>
          </cell>
        </row>
        <row r="5443">
          <cell r="Q5443" t="str">
            <v>Non-exchange Revenue:  Transfers and Subsidies - Operational:  Monetary Allocations - District Municipalities:  Western Cape - DC 5:  Central Karoo - Sport and Recreation</v>
          </cell>
          <cell r="R5443">
            <v>0</v>
          </cell>
          <cell r="V5443" t="str">
            <v>DM WC: CENT KAROO - SPORT &amp; RECREATION</v>
          </cell>
        </row>
        <row r="5444">
          <cell r="Q5444" t="str">
            <v>Non-exchange Revenue:  Transfers and Subsidies - Operational:  Monetary Allocations - District Municipalities:  Western Cape - DC 5:  Central Karoo - Waste Water Management</v>
          </cell>
          <cell r="R5444">
            <v>0</v>
          </cell>
          <cell r="V5444" t="str">
            <v>DM WC: CENT KAROO - WASTE WATER MAN</v>
          </cell>
        </row>
        <row r="5445">
          <cell r="Q5445" t="str">
            <v>Non-exchange Revenue:  Transfers and Subsidies - Operational:  Monetary Allocations - District Municipalities:  Western Cape - DC 5:  Central Karoo - Water</v>
          </cell>
          <cell r="R5445">
            <v>0</v>
          </cell>
          <cell r="V5445" t="str">
            <v>DM WC: CENT KAROO - WATER</v>
          </cell>
        </row>
        <row r="5446">
          <cell r="Q5446" t="str">
            <v xml:space="preserve">Non-exchange Revenue:  Transfers and Subsidies - Operational:  Monetary Allocations - Foreign Government and International Organisations </v>
          </cell>
          <cell r="R5446">
            <v>0</v>
          </cell>
          <cell r="V5446" t="str">
            <v>T&amp;S OPS: MONET FORG GOV &amp; INT ORG</v>
          </cell>
        </row>
        <row r="5447">
          <cell r="Q5447" t="str">
            <v>Non-exchange Revenue:  Transfers and Subsidies - Operational:  Monetary Allocations - Foreign Government and International Organisations:  African Development Bank</v>
          </cell>
          <cell r="R5447" t="str">
            <v>1</v>
          </cell>
          <cell r="S5447" t="str">
            <v>17</v>
          </cell>
          <cell r="T5447" t="str">
            <v>001</v>
          </cell>
          <cell r="U5447" t="str">
            <v>0</v>
          </cell>
          <cell r="V5447" t="str">
            <v>FORN GOV/INT ORG - AFRICAN DEVELOP BANK</v>
          </cell>
        </row>
        <row r="5448">
          <cell r="Q5448" t="str">
            <v>Non-exchange Revenue:  Transfers and Subsidies - Operational:  Monetary Allocations - Foreign Government and International Organisations:  African Program Rethinking Development Economy</v>
          </cell>
          <cell r="R5448" t="str">
            <v>1</v>
          </cell>
          <cell r="S5448" t="str">
            <v>17</v>
          </cell>
          <cell r="T5448" t="str">
            <v>002</v>
          </cell>
          <cell r="U5448" t="str">
            <v>0</v>
          </cell>
          <cell r="V5448" t="str">
            <v>FORN GOV/INT ORG - PROG RETHINK DEV ECON</v>
          </cell>
        </row>
        <row r="5449">
          <cell r="Q5449" t="str">
            <v>Non-exchange Revenue:  Transfers and Subsidies - Operational:  Monetary Allocations - Foreign Government and International Organisations:  Asia-Africa Legal Consultation Organisation (AALCO)</v>
          </cell>
          <cell r="R5449" t="str">
            <v>1</v>
          </cell>
          <cell r="S5449" t="str">
            <v>17</v>
          </cell>
          <cell r="T5449" t="str">
            <v>003</v>
          </cell>
          <cell r="U5449" t="str">
            <v>0</v>
          </cell>
          <cell r="V5449" t="str">
            <v>FORN GOV/INT ORG -  AFRICA/ASIA LEGA ORG</v>
          </cell>
        </row>
        <row r="5450">
          <cell r="Q5450" t="str">
            <v>Non-exchange Revenue:  Transfers and Subsidies - Operational:  Monetary Allocations - Foreign Government and International Organisations:  Association for African University</v>
          </cell>
          <cell r="R5450" t="str">
            <v>1</v>
          </cell>
          <cell r="S5450" t="str">
            <v>17</v>
          </cell>
          <cell r="T5450" t="str">
            <v>004</v>
          </cell>
          <cell r="U5450" t="str">
            <v>0</v>
          </cell>
          <cell r="V5450" t="str">
            <v>FORN GOV/INT ORG - ASSOC - AFRICAN UNIV</v>
          </cell>
        </row>
        <row r="5451">
          <cell r="Q5451" t="str">
            <v>Non-exchange Revenue:  Transfers and Subsidies - Operational:  Monetary Allocations - Foreign Government and International Organisations:  Collaborative African Budget Reform Initiative</v>
          </cell>
          <cell r="R5451" t="str">
            <v>1</v>
          </cell>
          <cell r="S5451" t="str">
            <v>17</v>
          </cell>
          <cell r="T5451" t="str">
            <v>005</v>
          </cell>
          <cell r="U5451" t="str">
            <v>0</v>
          </cell>
          <cell r="V5451" t="str">
            <v>FORN GOV/INT ORG - AFRICAN BUD REFM INIT</v>
          </cell>
        </row>
        <row r="5452">
          <cell r="Q5452" t="str">
            <v>Non-exchange Revenue:  Transfers and Subsidies - Operational:  Monetary Allocations - Foreign Government and International Organisations:  Cop 12, Kenya</v>
          </cell>
          <cell r="R5452" t="str">
            <v>1</v>
          </cell>
          <cell r="S5452" t="str">
            <v>17</v>
          </cell>
          <cell r="T5452" t="str">
            <v>006</v>
          </cell>
          <cell r="U5452" t="str">
            <v>0</v>
          </cell>
          <cell r="V5452" t="str">
            <v>FORN GOV/INT ORG - COP 12 KENYA</v>
          </cell>
        </row>
        <row r="5453">
          <cell r="Q5453" t="str">
            <v>Non-exchange Revenue:  Transfers and Subsidies - Operational:  Monetary Allocations - Foreign Government and International Organisations:  Common Wealth Magistrate and Judicial Association (CMJA)</v>
          </cell>
          <cell r="R5453" t="str">
            <v>1</v>
          </cell>
          <cell r="S5453" t="str">
            <v>17</v>
          </cell>
          <cell r="T5453" t="str">
            <v>007</v>
          </cell>
          <cell r="U5453" t="str">
            <v>0</v>
          </cell>
          <cell r="V5453" t="str">
            <v>FORN GOV/INT ORG - CW MAGIS &amp; JUDIC ASS</v>
          </cell>
        </row>
        <row r="5454">
          <cell r="Q5454" t="str">
            <v>Non-exchange Revenue:  Transfers and Subsidies - Operational:  Monetary Allocations - Foreign Government and International Organisations:  Common Wealth Fund Technology Cooperation</v>
          </cell>
          <cell r="R5454" t="str">
            <v>1</v>
          </cell>
          <cell r="S5454" t="str">
            <v>17</v>
          </cell>
          <cell r="T5454" t="str">
            <v>008</v>
          </cell>
          <cell r="U5454" t="str">
            <v>0</v>
          </cell>
          <cell r="V5454" t="str">
            <v>FORN GOV/INT ORG - CW FUND TECHN COOPER</v>
          </cell>
        </row>
        <row r="5455">
          <cell r="Q5455" t="str">
            <v>Non-exchange Revenue:  Transfers and Subsidies - Operational:  Monetary Allocations - Foreign Government and International Organisations:  FIFA</v>
          </cell>
          <cell r="R5455" t="str">
            <v>1</v>
          </cell>
          <cell r="S5455" t="str">
            <v>17</v>
          </cell>
          <cell r="T5455" t="str">
            <v>009</v>
          </cell>
          <cell r="U5455" t="str">
            <v>0</v>
          </cell>
          <cell r="V5455" t="str">
            <v>FORN GOV/INT ORG - FIFA</v>
          </cell>
        </row>
        <row r="5456">
          <cell r="Q5456" t="str">
            <v>Non-exchange Revenue:  Transfers and Subsidies - Operational:  Monetary Allocations - Foreign Government and International Organisations:  Foreign Rates and Taxes (FIGO)</v>
          </cell>
          <cell r="R5456" t="str">
            <v>1</v>
          </cell>
          <cell r="S5456" t="str">
            <v>17</v>
          </cell>
          <cell r="T5456" t="str">
            <v>010</v>
          </cell>
          <cell r="U5456" t="str">
            <v>0</v>
          </cell>
          <cell r="V5456" t="str">
            <v>FORN GOV/INT ORG - FOREIGN RATES &amp; TAXES</v>
          </cell>
        </row>
        <row r="5457">
          <cell r="Q5457" t="str">
            <v>Non-exchange Revenue:  Transfers and Subsidies - Operational:  Monetary Allocations - Foreign Government and International Organisations:  Fulbright Commission</v>
          </cell>
          <cell r="R5457" t="str">
            <v>1</v>
          </cell>
          <cell r="S5457" t="str">
            <v>17</v>
          </cell>
          <cell r="T5457" t="str">
            <v>011</v>
          </cell>
          <cell r="U5457" t="str">
            <v>0</v>
          </cell>
          <cell r="V5457" t="str">
            <v>FORN GOV/INT ORG - FULBRIGHT COMMISSION</v>
          </cell>
        </row>
        <row r="5458">
          <cell r="Q5458" t="str">
            <v>Non-exchange Revenue:  Transfers and Subsidies - Operational:  Monetary Allocations - Foreign Government and International Organisations:  Gambian Government Local Office</v>
          </cell>
          <cell r="R5458" t="str">
            <v>1</v>
          </cell>
          <cell r="S5458" t="str">
            <v>17</v>
          </cell>
          <cell r="T5458" t="str">
            <v>012</v>
          </cell>
          <cell r="U5458" t="str">
            <v>0</v>
          </cell>
          <cell r="V5458" t="str">
            <v>FORN GOV/INT ORG - GAMBIAN GOV LOCAL OFF</v>
          </cell>
        </row>
        <row r="5459">
          <cell r="Q5459" t="str">
            <v>Non-exchange Revenue:  Transfers and Subsidies - Operational:  Monetary Allocations - Foreign Government and International Organisations:  Global Environment Fund (GEF)</v>
          </cell>
          <cell r="R5459" t="str">
            <v>1</v>
          </cell>
          <cell r="S5459" t="str">
            <v>17</v>
          </cell>
          <cell r="T5459" t="str">
            <v>013</v>
          </cell>
          <cell r="U5459" t="str">
            <v>0</v>
          </cell>
          <cell r="V5459" t="str">
            <v>FORN GOV/INT ORG - GLOBAL ENVIRON FUND</v>
          </cell>
        </row>
        <row r="5460">
          <cell r="Q5460" t="str">
            <v>Non-exchange Revenue:  Transfers and Subsidies - Operational:  Monetary Allocations - Foreign Government and International Organisations:  Guidance Council and Youth  Development:  Malawi</v>
          </cell>
          <cell r="R5460" t="str">
            <v>1</v>
          </cell>
          <cell r="S5460" t="str">
            <v>17</v>
          </cell>
          <cell r="T5460" t="str">
            <v>014</v>
          </cell>
          <cell r="U5460" t="str">
            <v>0</v>
          </cell>
          <cell r="V5460" t="str">
            <v>FORN GOV/INT ORG - YOUTH  DEV: MALAWI</v>
          </cell>
        </row>
        <row r="5461">
          <cell r="Q5461" t="str">
            <v>Non-exchange Revenue:  Transfers and Subsidies - Operational:  Monetary Allocations - Foreign Government and International Organisations:  Highly Indebted Poor Centre (HIPC)</v>
          </cell>
          <cell r="R5461" t="str">
            <v>1</v>
          </cell>
          <cell r="S5461" t="str">
            <v>17</v>
          </cell>
          <cell r="T5461" t="str">
            <v>015</v>
          </cell>
          <cell r="U5461" t="str">
            <v>0</v>
          </cell>
          <cell r="V5461" t="str">
            <v>FORN GOV/INT ORG - HIGH INDEBT POOR CTR</v>
          </cell>
        </row>
        <row r="5462">
          <cell r="Q5462" t="str">
            <v>Non-exchange Revenue:  Transfers and Subsidies - Operational:  Monetary Allocations - Foreign Government and International Organisations:  India- Brazil- South African Dialogue Forum (IBSA)</v>
          </cell>
          <cell r="R5462" t="str">
            <v>1</v>
          </cell>
          <cell r="S5462" t="str">
            <v>17</v>
          </cell>
          <cell r="T5462" t="str">
            <v>016</v>
          </cell>
          <cell r="U5462" t="str">
            <v>0</v>
          </cell>
          <cell r="V5462" t="str">
            <v>FORN GOV/INT ORG - IND/BRA/SA DIALOG FOR</v>
          </cell>
        </row>
        <row r="5463">
          <cell r="Q5463" t="str">
            <v>Non-exchange Revenue:  Transfers and Subsidies - Operational:  Monetary Allocations - Foreign Government and International Organisations:  India-Brazil-South Africa Trilateral Committee</v>
          </cell>
          <cell r="R5463" t="str">
            <v>1</v>
          </cell>
          <cell r="S5463" t="str">
            <v>17</v>
          </cell>
          <cell r="T5463" t="str">
            <v>017</v>
          </cell>
          <cell r="U5463" t="str">
            <v>0</v>
          </cell>
          <cell r="V5463" t="str">
            <v>FORN GOV/INT ORG - IND/BRA/SA TRILAT COM</v>
          </cell>
        </row>
        <row r="5464">
          <cell r="Q5464" t="str">
            <v>Non-exchange Revenue:  Transfers and Subsidies - Operational:  Monetary Allocations - Foreign Government and International Organisations:  International Communication Union (FIGO)</v>
          </cell>
          <cell r="R5464" t="str">
            <v>1</v>
          </cell>
          <cell r="S5464" t="str">
            <v>17</v>
          </cell>
          <cell r="T5464" t="str">
            <v>018</v>
          </cell>
          <cell r="U5464" t="str">
            <v>0</v>
          </cell>
          <cell r="V5464" t="str">
            <v>FORN GOV/INT ORG - INTER COM UNION</v>
          </cell>
        </row>
        <row r="5465">
          <cell r="Q5465" t="str">
            <v>Non-exchange Revenue:  Transfers and Subsidies - Operational:  Monetary Allocations - Foreign Government and International Organisations:  International Fund Faculty for Immunization</v>
          </cell>
          <cell r="R5465" t="str">
            <v>1</v>
          </cell>
          <cell r="S5465" t="str">
            <v>17</v>
          </cell>
          <cell r="T5465" t="str">
            <v>019</v>
          </cell>
          <cell r="U5465" t="str">
            <v>0</v>
          </cell>
          <cell r="V5465" t="str">
            <v>FORN GOV/INT ORG - INTER FUND FOR IMMUNI</v>
          </cell>
        </row>
        <row r="5466">
          <cell r="Q5466" t="str">
            <v>Non-exchange Revenue:  Transfers and Subsidies - Operational:  Monetary Allocations - Foreign Government and International Organisations:  Investment Climate Facility</v>
          </cell>
          <cell r="R5466" t="str">
            <v>1</v>
          </cell>
          <cell r="S5466" t="str">
            <v>17</v>
          </cell>
          <cell r="T5466" t="str">
            <v>020</v>
          </cell>
          <cell r="U5466" t="str">
            <v>0</v>
          </cell>
          <cell r="V5466" t="str">
            <v>FORN GOV/INT ORG - INVEST CLIMATE FACIL</v>
          </cell>
        </row>
        <row r="5467">
          <cell r="Q5467" t="str">
            <v>Non-exchange Revenue:  Transfers and Subsidies - Operational:  Monetary Allocations - Foreign Government and International Organisations:  Komati River Basin Water Authority</v>
          </cell>
          <cell r="R5467" t="str">
            <v>1</v>
          </cell>
          <cell r="S5467" t="str">
            <v>17</v>
          </cell>
          <cell r="T5467" t="str">
            <v>021</v>
          </cell>
          <cell r="U5467" t="str">
            <v>0</v>
          </cell>
          <cell r="V5467" t="str">
            <v>FORN GOV/INT ORG - KOMATI BASIN WAT AUTH</v>
          </cell>
        </row>
        <row r="5468">
          <cell r="Q5468" t="str">
            <v>Non-exchange Revenue:  Transfers and Subsidies - Operational:  Monetary Allocations - Foreign Government and International Organisations:  Lesotho and Namibia</v>
          </cell>
          <cell r="R5468" t="str">
            <v>1</v>
          </cell>
          <cell r="S5468" t="str">
            <v>17</v>
          </cell>
          <cell r="T5468" t="str">
            <v>022</v>
          </cell>
          <cell r="U5468" t="str">
            <v>0</v>
          </cell>
          <cell r="V5468" t="str">
            <v>FORN GOV/INT ORG - LESOTHO &amp; NAMIBIA</v>
          </cell>
        </row>
        <row r="5469">
          <cell r="Q5469" t="str">
            <v xml:space="preserve">Non-exchange Revenue:  Transfers and Subsidies - Operational:  Monetary Allocations - Foreign Government and International Organisations:  Organisation for Economic Co-operation and Development </v>
          </cell>
          <cell r="R5469" t="str">
            <v>1</v>
          </cell>
          <cell r="S5469" t="str">
            <v>17</v>
          </cell>
          <cell r="T5469" t="str">
            <v>023</v>
          </cell>
          <cell r="U5469" t="str">
            <v>0</v>
          </cell>
          <cell r="V5469" t="str">
            <v>FORN GOV/INT ORG - ECONOMIC CO-OP &amp; DEV</v>
          </cell>
        </row>
        <row r="5470">
          <cell r="Q5470" t="str">
            <v xml:space="preserve">Non-exchange Revenue:  Transfers and Subsidies - Operational:  Monetary Allocations - Foreign Government and International Organisations:  Permanent Court of Arbitration </v>
          </cell>
          <cell r="R5470" t="str">
            <v>1</v>
          </cell>
          <cell r="S5470" t="str">
            <v>17</v>
          </cell>
          <cell r="T5470" t="str">
            <v>024</v>
          </cell>
          <cell r="U5470" t="str">
            <v>0</v>
          </cell>
          <cell r="V5470" t="str">
            <v>FORN GOV/INT ORG - PERM COURT OF ARBITR</v>
          </cell>
        </row>
        <row r="5471">
          <cell r="Q5471" t="str">
            <v xml:space="preserve">Non-exchange Revenue:  Transfers and Subsidies - Operational:  Monetary Allocations - Foreign Government and International Organisations:  United Kingdom Tax </v>
          </cell>
          <cell r="R5471" t="str">
            <v>1</v>
          </cell>
          <cell r="S5471" t="str">
            <v>17</v>
          </cell>
          <cell r="T5471" t="str">
            <v>025</v>
          </cell>
          <cell r="U5471" t="str">
            <v>0</v>
          </cell>
          <cell r="V5471" t="str">
            <v xml:space="preserve">FORN GOV/INT ORG - UNITED KINGDOM TAX </v>
          </cell>
        </row>
        <row r="5472">
          <cell r="Q5472" t="str">
            <v>Non-exchange Revenue:  Transfers and Subsidies - Operational:  Monetary Allocations - Foreign Government and International Organisations:  World Bank</v>
          </cell>
          <cell r="R5472" t="str">
            <v>1</v>
          </cell>
          <cell r="S5472" t="str">
            <v>17</v>
          </cell>
          <cell r="T5472" t="str">
            <v>026</v>
          </cell>
          <cell r="U5472" t="str">
            <v>0</v>
          </cell>
          <cell r="V5472" t="str">
            <v>FORN GOV/INT ORG - WORLD BANK</v>
          </cell>
        </row>
        <row r="5473">
          <cell r="Q5473" t="str">
            <v xml:space="preserve">Non-exchange Revenue:  Transfers and Subsidies - Operational:  Monetary Allocations - Households </v>
          </cell>
          <cell r="R5473">
            <v>0</v>
          </cell>
          <cell r="V5473" t="str">
            <v>T&amp;S OPS: MONET HOUSHOLDS</v>
          </cell>
        </row>
        <row r="5474">
          <cell r="Q5474" t="str">
            <v>Non-exchange Revenue:  Transfers and Subsidies - Operational:  Monetary Allocations - Households:  Employee Social Benefits</v>
          </cell>
          <cell r="R5474">
            <v>0</v>
          </cell>
          <cell r="V5474" t="str">
            <v>HH: EMPLOYEE SOCIAL BENEFITS</v>
          </cell>
        </row>
        <row r="5475">
          <cell r="Q5475" t="str">
            <v>Non-exchange Revenue:  Transfers and Subsidies - Operational:  Monetary Allocations - Households:  Employee Social Benefits - Injury on Duty</v>
          </cell>
          <cell r="R5475" t="str">
            <v>1</v>
          </cell>
          <cell r="S5475" t="str">
            <v>17</v>
          </cell>
          <cell r="T5475" t="str">
            <v>050</v>
          </cell>
          <cell r="U5475" t="str">
            <v>0</v>
          </cell>
          <cell r="V5475" t="str">
            <v>HH ESB: INJURY ON DUTY</v>
          </cell>
        </row>
        <row r="5476">
          <cell r="Q5476" t="str">
            <v>Non-exchange Revenue:  Transfers and Subsidies - Operational:  Monetary Allocations - Households:  Employee Social Benefits - Post Retirement Benefit</v>
          </cell>
          <cell r="R5476" t="str">
            <v>1</v>
          </cell>
          <cell r="S5476" t="str">
            <v>17</v>
          </cell>
          <cell r="T5476" t="str">
            <v>051</v>
          </cell>
          <cell r="U5476" t="str">
            <v>0</v>
          </cell>
          <cell r="V5476" t="str">
            <v>HH ESB: POST RETIREMENT BENEFIT</v>
          </cell>
        </row>
        <row r="5477">
          <cell r="Q5477" t="str">
            <v>Non-exchange Revenue:  Transfers and Subsidies - Operational:  Monetary Allocations - Households:  Employee Social Benefits - Severance Package</v>
          </cell>
          <cell r="R5477" t="str">
            <v>1</v>
          </cell>
          <cell r="S5477" t="str">
            <v>17</v>
          </cell>
          <cell r="T5477" t="str">
            <v>052</v>
          </cell>
          <cell r="U5477" t="str">
            <v>0</v>
          </cell>
          <cell r="V5477" t="str">
            <v>HH ESB: SEVERANCE PACKAGE</v>
          </cell>
        </row>
        <row r="5478">
          <cell r="Q5478" t="str">
            <v>Non-exchange Revenue:  Transfers and Subsidies - Operational:  Monetary Allocations - Households:  Employee Social Benefits - Leave Gratuity</v>
          </cell>
          <cell r="R5478" t="str">
            <v>1</v>
          </cell>
          <cell r="S5478" t="str">
            <v>17</v>
          </cell>
          <cell r="T5478" t="str">
            <v>053</v>
          </cell>
          <cell r="U5478" t="str">
            <v>0</v>
          </cell>
          <cell r="V5478" t="str">
            <v>HH ESB: LEAVE GRATUITY</v>
          </cell>
        </row>
        <row r="5479">
          <cell r="Q5479" t="str">
            <v>Non-exchange Revenue:  Transfers and Subsidies - Operational:  Monetary Allocations - Households:  Social Security Payments</v>
          </cell>
          <cell r="R5479">
            <v>0</v>
          </cell>
          <cell r="V5479" t="str">
            <v>HH: SOCIAL SECURITY PAYMENTS</v>
          </cell>
        </row>
        <row r="5480">
          <cell r="Q5480" t="str">
            <v>Non-exchange Revenue:  Transfers and Subsidies - Operational:  Monetary Allocations - Households:  Social Security Payments - Payment of Social Security</v>
          </cell>
          <cell r="R5480" t="str">
            <v>1</v>
          </cell>
          <cell r="S5480" t="str">
            <v>17</v>
          </cell>
          <cell r="T5480" t="str">
            <v>054</v>
          </cell>
          <cell r="U5480" t="str">
            <v>0</v>
          </cell>
          <cell r="V5480" t="str">
            <v>HH SSP: PAYMENT OF SOCIAL SECURITY</v>
          </cell>
        </row>
        <row r="5481">
          <cell r="Q5481" t="str">
            <v>Non-exchange Revenue:  Transfers and Subsidies - Operational:  Monetary Allocations - Households:  Social Security Payments - Social Assistance</v>
          </cell>
          <cell r="R5481">
            <v>0</v>
          </cell>
          <cell r="V5481" t="str">
            <v>HH SSP: SOCIAL ASSISTANCE</v>
          </cell>
        </row>
        <row r="5482">
          <cell r="Q5482" t="str">
            <v>Non-exchange Revenue:  Transfers and Subsidies - Operational:  Monetary Allocations - Households:  Social Security Payments - Social Assistance:  Care Dependency</v>
          </cell>
          <cell r="R5482" t="str">
            <v>1</v>
          </cell>
          <cell r="S5482" t="str">
            <v>17</v>
          </cell>
          <cell r="T5482" t="str">
            <v>055</v>
          </cell>
          <cell r="U5482" t="str">
            <v>0</v>
          </cell>
          <cell r="V5482" t="str">
            <v>HH SSP SOC ASS: CARE DEPENDENCY</v>
          </cell>
        </row>
        <row r="5483">
          <cell r="Q5483" t="str">
            <v>Non-exchange Revenue:  Transfers and Subsidies - Operational:  Monetary Allocations - Households:  Social Security Payments - Social Assistance:  Child Supp Grant</v>
          </cell>
          <cell r="R5483" t="str">
            <v>1</v>
          </cell>
          <cell r="S5483" t="str">
            <v>17</v>
          </cell>
          <cell r="T5483" t="str">
            <v>056</v>
          </cell>
          <cell r="U5483" t="str">
            <v>0</v>
          </cell>
          <cell r="V5483" t="str">
            <v>HH SSP SOC ASS: CHILD SUPP GRANT</v>
          </cell>
        </row>
        <row r="5484">
          <cell r="Q5484" t="str">
            <v>Non-exchange Revenue:  Transfers and Subsidies - Operational:  Monetary Allocations - Households:  Social Security Payments - Social Assistance:  Clothing Provided</v>
          </cell>
          <cell r="R5484" t="str">
            <v>1</v>
          </cell>
          <cell r="S5484" t="str">
            <v>17</v>
          </cell>
          <cell r="T5484" t="str">
            <v>057</v>
          </cell>
          <cell r="U5484" t="str">
            <v>0</v>
          </cell>
          <cell r="V5484" t="str">
            <v>HH SSP SOC ASS: CLOTHING PROVIDED</v>
          </cell>
        </row>
        <row r="5485">
          <cell r="Q5485" t="str">
            <v>Non-exchange Revenue:  Transfers and Subsidies - Operational:  Monetary Allocations - Households:  Social Security Payments - Social Assistance:  Disability Grant</v>
          </cell>
          <cell r="R5485" t="str">
            <v>1</v>
          </cell>
          <cell r="S5485" t="str">
            <v>17</v>
          </cell>
          <cell r="T5485" t="str">
            <v>058</v>
          </cell>
          <cell r="U5485" t="str">
            <v>0</v>
          </cell>
          <cell r="V5485" t="str">
            <v>HH SSP SOC ASS: DISABILITY GRANT</v>
          </cell>
        </row>
        <row r="5486">
          <cell r="Q5486" t="str">
            <v>Non-exchange Revenue:  Transfers and Subsidies - Operational:  Monetary Allocations - Households:  Social Security Payments - Social Assistance:  Ex Servicemen</v>
          </cell>
          <cell r="R5486" t="str">
            <v>1</v>
          </cell>
          <cell r="S5486" t="str">
            <v>17</v>
          </cell>
          <cell r="T5486" t="str">
            <v>059</v>
          </cell>
          <cell r="U5486" t="str">
            <v>0</v>
          </cell>
          <cell r="V5486" t="str">
            <v>HH SSP SOC ASS: EX SERVICEMEN</v>
          </cell>
        </row>
        <row r="5487">
          <cell r="Q5487" t="str">
            <v>Non-exchange Revenue:  Transfers and Subsidies - Operational:  Monetary Allocations - Households:  Social Security Payments - Social Assistance:  Excursions Place of Safety</v>
          </cell>
          <cell r="R5487" t="str">
            <v>1</v>
          </cell>
          <cell r="S5487" t="str">
            <v>17</v>
          </cell>
          <cell r="T5487" t="str">
            <v>060</v>
          </cell>
          <cell r="U5487" t="str">
            <v>0</v>
          </cell>
          <cell r="V5487" t="str">
            <v>HH SSP SOC ASS: EXCURSIONS PLACE OF SAFE</v>
          </cell>
        </row>
        <row r="5488">
          <cell r="Q5488" t="str">
            <v>Non-exchange Revenue:  Transfers and Subsidies - Operational:  Monetary Allocations - Households:  Social Security Payments - Social Assistance:  Foster Care Grant</v>
          </cell>
          <cell r="R5488" t="str">
            <v>1</v>
          </cell>
          <cell r="S5488" t="str">
            <v>17</v>
          </cell>
          <cell r="T5488" t="str">
            <v>061</v>
          </cell>
          <cell r="U5488" t="str">
            <v>0</v>
          </cell>
          <cell r="V5488" t="str">
            <v>HH SSP SOC ASS: FOSTER CARE GRANT</v>
          </cell>
        </row>
        <row r="5489">
          <cell r="Q5489" t="str">
            <v>Non-exchange Revenue:  Transfers and Subsidies - Operational:  Monetary Allocations - Households:  Social Security Payments - Social Assistance:  Grant In Aid</v>
          </cell>
          <cell r="R5489" t="str">
            <v>1</v>
          </cell>
          <cell r="S5489" t="str">
            <v>17</v>
          </cell>
          <cell r="T5489" t="str">
            <v>062</v>
          </cell>
          <cell r="U5489" t="str">
            <v>0</v>
          </cell>
          <cell r="V5489" t="str">
            <v>HH SSP SOC ASS: GRANT IN AID</v>
          </cell>
        </row>
        <row r="5490">
          <cell r="Q5490" t="str">
            <v>Non-exchange Revenue:  Transfers and Subsidies - Operational:  Monetary Allocations - Households:  Social Security Payments - Social Assistance:  Old Age Grant</v>
          </cell>
          <cell r="R5490" t="str">
            <v>1</v>
          </cell>
          <cell r="S5490" t="str">
            <v>17</v>
          </cell>
          <cell r="T5490" t="str">
            <v>063</v>
          </cell>
          <cell r="U5490" t="str">
            <v>0</v>
          </cell>
          <cell r="V5490" t="str">
            <v>HH SSP SOC ASS: OLD AGE GRANT</v>
          </cell>
        </row>
        <row r="5491">
          <cell r="Q5491" t="str">
            <v>Non-exchange Revenue:  Transfers and Subsidies - Operational:  Monetary Allocations - Households:  Social Security Payments - Poverty Relief</v>
          </cell>
          <cell r="R5491" t="str">
            <v>1</v>
          </cell>
          <cell r="S5491" t="str">
            <v>17</v>
          </cell>
          <cell r="T5491" t="str">
            <v>064</v>
          </cell>
          <cell r="U5491" t="str">
            <v>0</v>
          </cell>
          <cell r="V5491" t="str">
            <v>HH SSP SOC ASS: POVERTY RELIEF</v>
          </cell>
        </row>
        <row r="5492">
          <cell r="Q5492" t="str">
            <v>Non-exchange Revenue:  Transfers and Subsidies - Operational:  Monetary Allocations - Households:  Other Transfers (Cash)</v>
          </cell>
          <cell r="R5492">
            <v>0</v>
          </cell>
          <cell r="V5492" t="str">
            <v>HH: OTHER TRANSFERS (CASH)</v>
          </cell>
        </row>
        <row r="5493">
          <cell r="Q5493" t="str">
            <v>Non-exchange Revenue:  Transfers and Subsidies - Operational:  Monetary Allocations - Households:  Other Transfers (Cash) - Bursaries (Non-Employee)</v>
          </cell>
          <cell r="R5493" t="str">
            <v>1</v>
          </cell>
          <cell r="S5493" t="str">
            <v>17</v>
          </cell>
          <cell r="T5493" t="str">
            <v>065</v>
          </cell>
          <cell r="U5493" t="str">
            <v>0</v>
          </cell>
          <cell r="V5493" t="str">
            <v>HH: BURSARIES NON-EMPLOYEE CASH</v>
          </cell>
        </row>
        <row r="5494">
          <cell r="Q5494" t="str">
            <v>Non-exchange Revenue:  Transfers and Subsidies - Operational:  Monetary Allocations - Households:  Other Transfers (Cash) - Taxi Recapitalisation</v>
          </cell>
          <cell r="R5494" t="str">
            <v>1</v>
          </cell>
          <cell r="S5494" t="str">
            <v>17</v>
          </cell>
          <cell r="T5494" t="str">
            <v>066</v>
          </cell>
          <cell r="U5494" t="str">
            <v>0</v>
          </cell>
          <cell r="V5494" t="str">
            <v>HH OTH TRANS: TAXI RECAPITALISATION</v>
          </cell>
        </row>
        <row r="5495">
          <cell r="Q5495" t="str">
            <v>Non-exchange Revenue:  Transfers and Subsidies - Operational:  Monetary Allocations - Households:  Other Transfers (Cash) - Farmer Support Households (Cash)</v>
          </cell>
          <cell r="R5495" t="str">
            <v>1</v>
          </cell>
          <cell r="S5495" t="str">
            <v>17</v>
          </cell>
          <cell r="T5495" t="str">
            <v>067</v>
          </cell>
          <cell r="U5495" t="str">
            <v>0</v>
          </cell>
          <cell r="V5495" t="str">
            <v>HH OTH TRANS: FARMER SUPPORT HOUSEHOLDS</v>
          </cell>
        </row>
        <row r="5496">
          <cell r="Q5496" t="str">
            <v xml:space="preserve">Non-exchange Revenue:  Transfers and Subsidies - Operational:  Monetary Allocations - Households:  Other Transfers (Cash) - Other (National Housing Programme) </v>
          </cell>
          <cell r="R5496">
            <v>0</v>
          </cell>
          <cell r="V5496" t="str">
            <v xml:space="preserve">HH OTH TRANS: NAT HOUSING PROGRAMME </v>
          </cell>
        </row>
        <row r="5497">
          <cell r="Q5497" t="str">
            <v xml:space="preserve">Non-exchange Revenue:  Transfers and Subsidies - Operational:  Monetary Allocations - Households:  Other Transfers (Cash) - Other (National Housing Programme):  Housing Support </v>
          </cell>
          <cell r="R5497">
            <v>0</v>
          </cell>
          <cell r="V5497" t="str">
            <v>HH OTH TRANS: NAT HOUS PRG HOUSING SUPP</v>
          </cell>
        </row>
        <row r="5498">
          <cell r="Q5498" t="str">
            <v>Non-exchange Revenue:  Transfers and Subsidies - Operational:  Monetary Allocations - Households:  Other Transfers (Cash) - Other (National Housing Programme):  Housing Support - Consolidation Support (Housing)</v>
          </cell>
          <cell r="R5498" t="str">
            <v>1</v>
          </cell>
          <cell r="S5498" t="str">
            <v>17</v>
          </cell>
          <cell r="T5498" t="str">
            <v>068</v>
          </cell>
          <cell r="U5498" t="str">
            <v>0</v>
          </cell>
          <cell r="V5498" t="str">
            <v>HH OTH TRANS: HOUSING - CONSOL SUPPORT</v>
          </cell>
        </row>
        <row r="5499">
          <cell r="Q5499" t="str">
            <v>Non-exchange Revenue:  Transfers and Subsidies - Operational:  Monetary Allocations - Households:  Other Transfers (Cash) - Other (National Housing Programme):  Housing Support - Emergency Housing Assistance</v>
          </cell>
          <cell r="R5499" t="str">
            <v>1</v>
          </cell>
          <cell r="S5499" t="str">
            <v>17</v>
          </cell>
          <cell r="T5499" t="str">
            <v>069</v>
          </cell>
          <cell r="U5499" t="str">
            <v>0</v>
          </cell>
          <cell r="V5499" t="str">
            <v>HH OTH TRANS: HOUSING - EMER HOUSING ASS</v>
          </cell>
        </row>
        <row r="5500">
          <cell r="Q5500" t="str">
            <v>Non-exchange Revenue:  Transfers and Subsidies - Operational:  Monetary Allocations - Households:  Other Transfers (Cash) - Other (National Housing Programme):  Housing Support - Individual Support (Housing)</v>
          </cell>
          <cell r="R5500" t="str">
            <v>1</v>
          </cell>
          <cell r="S5500" t="str">
            <v>17</v>
          </cell>
          <cell r="T5500" t="str">
            <v>070</v>
          </cell>
          <cell r="U5500" t="str">
            <v>0</v>
          </cell>
          <cell r="V5500" t="str">
            <v>HH OTH TRANS: HOUSING - INDIVIDUAL SUPP</v>
          </cell>
        </row>
        <row r="5501">
          <cell r="Q5501" t="str">
            <v>Non-exchange Revenue:  Transfers and Subsidies - Operational:  Monetary Allocations - Households:  Other Transfers (Cash) - Other (National Housing Programme):  Housing Support - Institutional Support (Housing)</v>
          </cell>
          <cell r="R5501" t="str">
            <v>1</v>
          </cell>
          <cell r="S5501" t="str">
            <v>17</v>
          </cell>
          <cell r="T5501" t="str">
            <v>071</v>
          </cell>
          <cell r="U5501" t="str">
            <v>0</v>
          </cell>
          <cell r="V5501" t="str">
            <v>HH OTH TRANS: HOUSING - INSTITUTION SUPP</v>
          </cell>
        </row>
        <row r="5502">
          <cell r="Q5502" t="str">
            <v>Non-exchange Revenue:  Transfers and Subsidies - Operational:  Monetary Allocations - Households:  Other Transfers (Cash) - Other (National Housing Programme):  Housing Support - Peoples Housing Process (Housing)</v>
          </cell>
          <cell r="R5502" t="str">
            <v>1</v>
          </cell>
          <cell r="S5502" t="str">
            <v>17</v>
          </cell>
          <cell r="T5502" t="str">
            <v>072</v>
          </cell>
          <cell r="U5502" t="str">
            <v>0</v>
          </cell>
          <cell r="V5502" t="str">
            <v>HH OTH TRANS: HOUSING - PEOPLE HOUS PROC</v>
          </cell>
        </row>
        <row r="5503">
          <cell r="Q5503" t="str">
            <v>Non-exchange Revenue:  Transfers and Subsidies - Operational:  Monetary Allocations - Households:  Other Transfers (Cash) - Other (National Housing Programme):  Housing Support - Phasing Out Programme (Housing)</v>
          </cell>
          <cell r="R5503" t="str">
            <v>1</v>
          </cell>
          <cell r="S5503" t="str">
            <v>17</v>
          </cell>
          <cell r="T5503" t="str">
            <v>073</v>
          </cell>
          <cell r="U5503" t="str">
            <v>0</v>
          </cell>
          <cell r="V5503" t="str">
            <v>HH OTH TRANS: HOUSING - PHAS OUT PROGRAM</v>
          </cell>
        </row>
        <row r="5504">
          <cell r="Q5504" t="str">
            <v>Non-exchange Revenue:  Transfers and Subsidies - Operational:  Monetary Allocations - Households:  Other Transfers (Cash) - Other (National Housing Programme):  Housing Support - Project Linked Support (Housing)</v>
          </cell>
          <cell r="R5504" t="str">
            <v>1</v>
          </cell>
          <cell r="S5504" t="str">
            <v>17</v>
          </cell>
          <cell r="T5504" t="str">
            <v>074</v>
          </cell>
          <cell r="U5504" t="str">
            <v>0</v>
          </cell>
          <cell r="V5504" t="str">
            <v>HH OTH TRANS: HOUSING - PROJ LINKED SUPP</v>
          </cell>
        </row>
        <row r="5505">
          <cell r="Q5505" t="str">
            <v>Non-exchange Revenue:  Transfers and Subsidies - Operational:  Monetary Allocations - Households:  Other Transfers (Cash) - Other (National Housing Programme):  Housing Support - Relocation Ass Support (Housing)</v>
          </cell>
          <cell r="R5505" t="str">
            <v>1</v>
          </cell>
          <cell r="S5505" t="str">
            <v>17</v>
          </cell>
          <cell r="T5505" t="str">
            <v>075</v>
          </cell>
          <cell r="U5505" t="str">
            <v>0</v>
          </cell>
          <cell r="V5505" t="str">
            <v>HH OTH TRANS: HOUSING - RELOCAT ASS SUPP</v>
          </cell>
        </row>
        <row r="5506">
          <cell r="Q5506" t="str">
            <v>Non-exchange Revenue:  Transfers and Subsidies - Operational:  Monetary Allocations - Households:  Other Transfers (Cash) - Other (National Housing Programme):  Housing Support - Rural Support Informal Land (Housing)</v>
          </cell>
          <cell r="R5506" t="str">
            <v>1</v>
          </cell>
          <cell r="S5506" t="str">
            <v>17</v>
          </cell>
          <cell r="T5506" t="str">
            <v>076</v>
          </cell>
          <cell r="U5506" t="str">
            <v>0</v>
          </cell>
          <cell r="V5506" t="str">
            <v>HH OTH TRANS: HOUSING - RUR SUP INFR LND</v>
          </cell>
        </row>
        <row r="5507">
          <cell r="Q5507" t="str">
            <v>Non-exchange Revenue:  Transfers and Subsidies - Operational:  Monetary Allocations - Households:  Other Transfers (Cash) - Other (National Housing Programme):  Housing Support - Upgrading of Informal Settlement</v>
          </cell>
          <cell r="R5507" t="str">
            <v>1</v>
          </cell>
          <cell r="S5507" t="str">
            <v>17</v>
          </cell>
          <cell r="T5507" t="str">
            <v>077</v>
          </cell>
          <cell r="U5507" t="str">
            <v>0</v>
          </cell>
          <cell r="V5507" t="str">
            <v>HH OTH TRANS: HOUSING - UPGRD INFR SETTL</v>
          </cell>
        </row>
        <row r="5508">
          <cell r="Q5508" t="str">
            <v>Non-exchange Revenue:  Transfers and Subsidies - Operational:  Monetary Allocations - Households:  Other Transfers (Cash) - Other (National Housing Programme):  Discount Benefit Scheme (Housing</v>
          </cell>
          <cell r="R5508" t="str">
            <v>1</v>
          </cell>
          <cell r="S5508" t="str">
            <v>17</v>
          </cell>
          <cell r="T5508" t="str">
            <v>078</v>
          </cell>
          <cell r="U5508" t="str">
            <v>0</v>
          </cell>
          <cell r="V5508" t="str">
            <v>HH OTH TRANS: HOUSING - DISC BENEFIT SCH</v>
          </cell>
        </row>
        <row r="5509">
          <cell r="Q5509" t="str">
            <v>Non-exchange Revenue:  Transfers and Subsidies - Operational:  Monetary Allocations - Households:  Other Transfers (Cash) - Human Settlement Re-development Programme</v>
          </cell>
          <cell r="R5509" t="str">
            <v>1</v>
          </cell>
          <cell r="S5509" t="str">
            <v>17</v>
          </cell>
          <cell r="T5509" t="str">
            <v>079</v>
          </cell>
          <cell r="U5509" t="str">
            <v>0</v>
          </cell>
          <cell r="V5509" t="str">
            <v>HH OTH TRANS: HOUSING - HMN SET RE-D PRG</v>
          </cell>
        </row>
        <row r="5510">
          <cell r="Q5510" t="str">
            <v>Non-exchange Revenue:  Transfers and Subsidies - Operational:  Monetary Allocations - Households:  Other Transfers (Cash) - Pocket Money Households (Cash)</v>
          </cell>
          <cell r="R5510" t="str">
            <v>1</v>
          </cell>
          <cell r="S5510" t="str">
            <v>17</v>
          </cell>
          <cell r="T5510" t="str">
            <v>080</v>
          </cell>
          <cell r="U5510" t="str">
            <v>0</v>
          </cell>
          <cell r="V5510" t="str">
            <v>HH OTH TRANS: HOUSING - POCKET MONEY HH</v>
          </cell>
        </row>
        <row r="5511">
          <cell r="Q5511" t="str">
            <v>Non-exchange Revenue:  Transfers and Subsidies - Operational:  Monetary Allocations - National Governments</v>
          </cell>
          <cell r="R5511">
            <v>0</v>
          </cell>
          <cell r="V5511" t="str">
            <v>T&amp;S OPS: MONET NATIONAL DEPART</v>
          </cell>
        </row>
        <row r="5512">
          <cell r="Q5512" t="str">
            <v>Non-exchange Revenue:  Transfers and Subsidies - Operational:  Monetary Allocations - National Governments:  Energy Efficiency and Demand-side  [Schedule 5B]</v>
          </cell>
          <cell r="R5512" t="str">
            <v>1</v>
          </cell>
          <cell r="S5512" t="str">
            <v>17</v>
          </cell>
          <cell r="T5512" t="str">
            <v>101</v>
          </cell>
          <cell r="U5512" t="str">
            <v>0</v>
          </cell>
          <cell r="V5512" t="str">
            <v>N-GOV: ENERY EFFICI &amp; DEMAND-SIDE SCH 5B</v>
          </cell>
        </row>
        <row r="5513">
          <cell r="Q5513" t="str">
            <v>Non-exchange Revenue:  Transfers and Subsidies - Operational:  Monetary Allocations - National Governments:  Expanded Public Works Programme Integrated Grant for Municipalities  [Schedule 5B]</v>
          </cell>
          <cell r="R5513" t="str">
            <v>1</v>
          </cell>
          <cell r="S5513" t="str">
            <v>17</v>
          </cell>
          <cell r="T5513" t="str">
            <v>102</v>
          </cell>
          <cell r="U5513" t="str">
            <v>0</v>
          </cell>
          <cell r="V5513" t="str">
            <v>N-GOV: EXPANDED PUBLIC WORKS GRT SCH 5B</v>
          </cell>
        </row>
        <row r="5514">
          <cell r="Q5514" t="str">
            <v>Non-exchange Revenue:  Transfers and Subsidies - Operational:  Monetary Allocations - National Governments:  Infrastructure Skills Development Grant  [Schedule 5B]</v>
          </cell>
          <cell r="R5514" t="str">
            <v>1</v>
          </cell>
          <cell r="S5514" t="str">
            <v>17</v>
          </cell>
          <cell r="T5514" t="str">
            <v>103</v>
          </cell>
          <cell r="U5514" t="str">
            <v>0</v>
          </cell>
          <cell r="V5514" t="str">
            <v>N-GOV: INFRASTR SKILLS DEVELOP GRT SCH5B</v>
          </cell>
        </row>
        <row r="5515">
          <cell r="Q5515" t="str">
            <v>Non-exchange Revenue:  Transfers and Subsidies - Operational:  Monetary Allocations - National Governments:  Local Government Financial Management Grant  [Schedule 5B]</v>
          </cell>
          <cell r="R5515" t="str">
            <v>1</v>
          </cell>
          <cell r="S5515" t="str">
            <v>17</v>
          </cell>
          <cell r="T5515" t="str">
            <v>105</v>
          </cell>
          <cell r="U5515" t="str">
            <v>0</v>
          </cell>
          <cell r="V5515" t="str">
            <v>N-GOV: LOCAL GOV FIN MANAG GRT SCH 5B</v>
          </cell>
        </row>
        <row r="5516">
          <cell r="Q5516" t="str">
            <v>Non-exchange Revenue:  Transfers and Subsidies - Operational:  Monetary Allocations - National Governments:  Municipal Disaster Grant  [Schedule 5B]</v>
          </cell>
          <cell r="R5516" t="str">
            <v>1</v>
          </cell>
          <cell r="S5516" t="str">
            <v>17</v>
          </cell>
          <cell r="T5516" t="str">
            <v>106</v>
          </cell>
          <cell r="U5516" t="str">
            <v>0</v>
          </cell>
          <cell r="V5516" t="str">
            <v>N-GOV: MUNICIPAL DISASTER GRANT SCH 5B</v>
          </cell>
        </row>
        <row r="5517">
          <cell r="Q5517" t="str">
            <v>Non-exchange Revenue:  Transfers and Subsidies - Operational:  Monetary Allocations - National Governments:  Municipal Systems Improvement Grant  [Schedule 5B]</v>
          </cell>
          <cell r="R5517" t="str">
            <v>1</v>
          </cell>
          <cell r="S5517" t="str">
            <v>17</v>
          </cell>
          <cell r="T5517" t="str">
            <v>107</v>
          </cell>
          <cell r="U5517" t="str">
            <v>0</v>
          </cell>
          <cell r="V5517" t="str">
            <v>N-GOV: MUNIC SYS IMPROVEMENT GRT SCH 5B</v>
          </cell>
        </row>
        <row r="5518">
          <cell r="Q5518" t="str">
            <v>Non-exchange Revenue:  Transfers and Subsidies - Operational:  Monetary Allocations - National Governments:  Public Transport Network Operations Grant  [Schedule 5B]</v>
          </cell>
          <cell r="R5518" t="str">
            <v>1</v>
          </cell>
          <cell r="S5518" t="str">
            <v>17</v>
          </cell>
          <cell r="T5518" t="str">
            <v>108</v>
          </cell>
          <cell r="U5518" t="str">
            <v>0</v>
          </cell>
          <cell r="V5518" t="str">
            <v>N-GOV: PUB TRANS NETWORK OPER GRT SCH 5B</v>
          </cell>
        </row>
        <row r="5519">
          <cell r="Q5519" t="str">
            <v>Non-exchange Revenue:  Transfers and Subsidies - Operational:  Monetary Allocations - National Governments:  Water Services Operating Subsidy Grant  [Schedule 5B]</v>
          </cell>
          <cell r="R5519" t="str">
            <v>1</v>
          </cell>
          <cell r="S5519" t="str">
            <v>17</v>
          </cell>
          <cell r="T5519" t="str">
            <v>109</v>
          </cell>
          <cell r="U5519" t="str">
            <v>0</v>
          </cell>
          <cell r="V5519" t="str">
            <v>N-GOV: WATER SERV OPER SUBS GRT SCH 5B</v>
          </cell>
        </row>
        <row r="5520">
          <cell r="Q5520" t="str">
            <v>Non-exchange Revenue:  Transfers and Subsidies - Operational:  Monetary Allocations - National Revenue Fund</v>
          </cell>
          <cell r="R5520">
            <v>0</v>
          </cell>
          <cell r="V5520" t="str">
            <v>T&amp;S OPS: MONETARY NAT REVENUE FUND</v>
          </cell>
        </row>
        <row r="5521">
          <cell r="Q5521" t="str">
            <v>Non-exchange Revenue:  Transfers and Subsidies - Operational:  Monetary Allocations - National Revenue Fund:  Fuel Levy</v>
          </cell>
          <cell r="R5521" t="str">
            <v>1</v>
          </cell>
          <cell r="S5521" t="str">
            <v>17</v>
          </cell>
          <cell r="T5521" t="str">
            <v>110</v>
          </cell>
          <cell r="U5521" t="str">
            <v>0</v>
          </cell>
          <cell r="V5521" t="str">
            <v>NATIONAL REVENUE FUND: FUEL LEVY</v>
          </cell>
        </row>
        <row r="5522">
          <cell r="Q5522" t="str">
            <v>Non-exchange Revenue:  Transfers and Subsidies - Operational:  Monetary Allocations - National Revenue Fund:  Equitable Share</v>
          </cell>
          <cell r="R5522" t="str">
            <v>1</v>
          </cell>
          <cell r="S5522" t="str">
            <v>17</v>
          </cell>
          <cell r="T5522" t="str">
            <v>111</v>
          </cell>
          <cell r="U5522" t="str">
            <v>0</v>
          </cell>
          <cell r="V5522" t="str">
            <v>NATIONAL REVENUE FUND: EQUITABLE SHARE</v>
          </cell>
        </row>
        <row r="5523">
          <cell r="Q5523" t="str">
            <v xml:space="preserve">Non-exchange Revenue:  Transfers and Subsidies - Operational:  Monetary Allocations - Non-profit institutions </v>
          </cell>
          <cell r="R5523">
            <v>0</v>
          </cell>
          <cell r="V5523" t="str">
            <v>T&amp;S OPS: MONET NON-PROFIT INSTITU</v>
          </cell>
        </row>
        <row r="5524">
          <cell r="Q5524" t="str">
            <v>Non-exchange Revenue:  Transfers and Subsidies - Operational:  Monetary Allocations - Non-Profit Institutions:  Buyisa-E-Bag</v>
          </cell>
          <cell r="R5524" t="str">
            <v>1</v>
          </cell>
          <cell r="S5524" t="str">
            <v>17</v>
          </cell>
          <cell r="T5524" t="str">
            <v>250</v>
          </cell>
          <cell r="U5524" t="str">
            <v>0</v>
          </cell>
          <cell r="V5524" t="str">
            <v>NON-PROF: BUYISA-E-BAG</v>
          </cell>
        </row>
        <row r="5525">
          <cell r="Q5525" t="str">
            <v>Non-exchange Revenue:  Transfers and Subsidies - Operational:  Monetary Allocations - Non-Profit Institutions:  Cape Town Civilian Blind Society</v>
          </cell>
          <cell r="R5525" t="str">
            <v>1</v>
          </cell>
          <cell r="S5525" t="str">
            <v>17</v>
          </cell>
          <cell r="T5525" t="str">
            <v>251</v>
          </cell>
          <cell r="U5525" t="str">
            <v>0</v>
          </cell>
          <cell r="V5525" t="str">
            <v>NON-PROF: CAPE TOWN CIVILIAN BLIND SOCI</v>
          </cell>
        </row>
        <row r="5526">
          <cell r="Q5526" t="str">
            <v>Non-exchange Revenue:  Transfers and Subsidies - Operational:  Monetary Allocations - Non-Profit Institutions:  Centre for African Renaissance Studies (CARS)</v>
          </cell>
          <cell r="R5526" t="str">
            <v>1</v>
          </cell>
          <cell r="S5526" t="str">
            <v>17</v>
          </cell>
          <cell r="T5526" t="str">
            <v>252</v>
          </cell>
          <cell r="U5526" t="str">
            <v>0</v>
          </cell>
          <cell r="V5526" t="str">
            <v>NON-PROF: CENTRE AFRICAN RENAIS STUDIES</v>
          </cell>
        </row>
        <row r="5527">
          <cell r="Q5527" t="str">
            <v>Non-exchange Revenue:  Transfers and Subsidies - Operational:  Monetary Allocations - Non-Profit Institutions:  Clerical Assist (Pole Parties)</v>
          </cell>
          <cell r="R5527" t="str">
            <v>1</v>
          </cell>
          <cell r="S5527" t="str">
            <v>17</v>
          </cell>
          <cell r="T5527" t="str">
            <v>253</v>
          </cell>
          <cell r="U5527" t="str">
            <v>0</v>
          </cell>
          <cell r="V5527" t="str">
            <v>NON-PROF: CLERICAL ASSIST (POLE PARTIES)</v>
          </cell>
        </row>
        <row r="5528">
          <cell r="Q5528" t="str">
            <v>Non-exchange Revenue:  Transfers and Subsidies - Operational:  Monetary Allocations - Non-Profit Institutions:  Constituency Allowance (Pole Parties)</v>
          </cell>
          <cell r="R5528" t="str">
            <v>1</v>
          </cell>
          <cell r="S5528" t="str">
            <v>17</v>
          </cell>
          <cell r="T5528" t="str">
            <v>254</v>
          </cell>
          <cell r="U5528" t="str">
            <v>0</v>
          </cell>
          <cell r="V5528" t="str">
            <v>NON-PROF: CONSTIT ALLOW (POLE PARTIES)</v>
          </cell>
        </row>
        <row r="5529">
          <cell r="Q5529" t="str">
            <v>Non-exchange Revenue:  Transfers and Subsidies - Operational:  Monetary Allocations - Non-Profit Institutions:  International Conservation Union</v>
          </cell>
          <cell r="R5529" t="str">
            <v>1</v>
          </cell>
          <cell r="S5529" t="str">
            <v>17</v>
          </cell>
          <cell r="T5529" t="str">
            <v>255</v>
          </cell>
          <cell r="U5529" t="str">
            <v>0</v>
          </cell>
          <cell r="V5529" t="str">
            <v>NON-PROF: INTERNATIONAL CONSERVAT UNION</v>
          </cell>
        </row>
        <row r="5530">
          <cell r="Q5530" t="str">
            <v>Non-exchange Revenue:  Transfers and Subsidies - Operational:  Monetary Allocations - Non-Profit Institutions:  Johannesburg Society to Help Civilian Blind</v>
          </cell>
          <cell r="R5530" t="str">
            <v>1</v>
          </cell>
          <cell r="S5530" t="str">
            <v>17</v>
          </cell>
          <cell r="T5530" t="str">
            <v>256</v>
          </cell>
          <cell r="U5530" t="str">
            <v>0</v>
          </cell>
          <cell r="V5530" t="str">
            <v>NON-PROF: JHB SOC TO HELP CIVILIAN BLIND</v>
          </cell>
        </row>
        <row r="5531">
          <cell r="Q5531" t="str">
            <v>Non-exchange Revenue:  Transfers and Subsidies - Operational:  Monetary Allocations - Non-Profit Institutions:  National Indian Blind Society</v>
          </cell>
          <cell r="R5531" t="str">
            <v>1</v>
          </cell>
          <cell r="S5531" t="str">
            <v>17</v>
          </cell>
          <cell r="T5531" t="str">
            <v>257</v>
          </cell>
          <cell r="U5531" t="str">
            <v>0</v>
          </cell>
          <cell r="V5531" t="str">
            <v>NON-PROF: NATIONAL INDIAN BLIND SOCIETY</v>
          </cell>
        </row>
        <row r="5532">
          <cell r="Q5532" t="str">
            <v>Non-exchange Revenue:  Transfers and Subsidies - Operational:  Monetary Allocations - Non-Profit Institutions:  National Society for the Blind</v>
          </cell>
          <cell r="R5532" t="str">
            <v>1</v>
          </cell>
          <cell r="S5532" t="str">
            <v>17</v>
          </cell>
          <cell r="T5532" t="str">
            <v>258</v>
          </cell>
          <cell r="U5532" t="str">
            <v>0</v>
          </cell>
          <cell r="V5532" t="str">
            <v>NON-PROF: NATIONAL SOCIETY FOR THE BLIND</v>
          </cell>
        </row>
        <row r="5533">
          <cell r="Q5533" t="str">
            <v>Non-exchange Revenue:  Transfers and Subsidies - Operational:  Monetary Allocations - Non-Profit Institutions:  National Business Trust</v>
          </cell>
          <cell r="R5533" t="str">
            <v>1</v>
          </cell>
          <cell r="S5533" t="str">
            <v>17</v>
          </cell>
          <cell r="T5533" t="str">
            <v>259</v>
          </cell>
          <cell r="U5533" t="str">
            <v>0</v>
          </cell>
          <cell r="V5533" t="str">
            <v>NON-PROF: NATIONAL BUSINESS TRUST</v>
          </cell>
        </row>
        <row r="5534">
          <cell r="Q5534" t="str">
            <v>Non-exchange Revenue:  Transfers and Subsidies - Operational:  Monetary Allocations - Non-Profit Institutions:  National Council Blind Subs</v>
          </cell>
          <cell r="R5534" t="str">
            <v>1</v>
          </cell>
          <cell r="S5534" t="str">
            <v>17</v>
          </cell>
          <cell r="T5534" t="str">
            <v>260</v>
          </cell>
          <cell r="U5534" t="str">
            <v>0</v>
          </cell>
          <cell r="V5534" t="str">
            <v>NON-PROF: NATIONAL COUNCIL BLIND SUBS</v>
          </cell>
        </row>
        <row r="5535">
          <cell r="Q5535" t="str">
            <v>Non-exchange Revenue:  Transfers and Subsidies - Operational:  Monetary Allocations - Non-Profit Institutions:  National Council Deaf Subs</v>
          </cell>
          <cell r="R5535" t="str">
            <v>1</v>
          </cell>
          <cell r="S5535" t="str">
            <v>17</v>
          </cell>
          <cell r="T5535" t="str">
            <v>261</v>
          </cell>
          <cell r="U5535" t="str">
            <v>0</v>
          </cell>
          <cell r="V5535" t="str">
            <v>NON-PROF: NATIONAL COUNCIL DEAF SUBS</v>
          </cell>
        </row>
        <row r="5536">
          <cell r="Q5536" t="str">
            <v>Non-exchange Revenue:  Transfers and Subsidies - Operational:  Monetary Allocations - Non-Profit Institutions:  National Council Physical Disability</v>
          </cell>
          <cell r="R5536" t="str">
            <v>1</v>
          </cell>
          <cell r="S5536" t="str">
            <v>17</v>
          </cell>
          <cell r="T5536" t="str">
            <v>262</v>
          </cell>
          <cell r="U5536" t="str">
            <v>0</v>
          </cell>
          <cell r="V5536" t="str">
            <v>NON-PROF: NAT COUNCIL PHYSIC DISABILITY</v>
          </cell>
        </row>
        <row r="5537">
          <cell r="Q5537" t="str">
            <v>Non-exchange Revenue:  Transfers and Subsidies - Operational:  Monetary Allocations - Non-Profit Institutions:  National Off-Road Workshop</v>
          </cell>
          <cell r="R5537" t="str">
            <v>1</v>
          </cell>
          <cell r="S5537" t="str">
            <v>17</v>
          </cell>
          <cell r="T5537" t="str">
            <v>263</v>
          </cell>
          <cell r="U5537" t="str">
            <v>0</v>
          </cell>
          <cell r="V5537" t="str">
            <v>NON-PROF: NATIONAL OFF-ROAD WORKSHOP</v>
          </cell>
        </row>
        <row r="5538">
          <cell r="Q5538" t="str">
            <v>Non-exchange Revenue:  Transfers and Subsidies - Operational:  Monetary Allocations - Non-Profit Institutions:  Other Non Profit Institutions</v>
          </cell>
          <cell r="R5538" t="str">
            <v>1</v>
          </cell>
          <cell r="S5538" t="str">
            <v>17</v>
          </cell>
          <cell r="T5538" t="str">
            <v>264</v>
          </cell>
          <cell r="U5538" t="str">
            <v>0</v>
          </cell>
          <cell r="V5538" t="str">
            <v>NON-PROF: OTHER NON-PROFIT INSTITUTIONS</v>
          </cell>
        </row>
        <row r="5539">
          <cell r="Q5539" t="str">
            <v>Non-exchange Revenue:  Transfers and Subsidies - Operational:  Monetary Allocations - Non-Profit Institutions:  Political Parties</v>
          </cell>
          <cell r="R5539" t="str">
            <v>1</v>
          </cell>
          <cell r="S5539" t="str">
            <v>17</v>
          </cell>
          <cell r="T5539" t="str">
            <v>265</v>
          </cell>
          <cell r="U5539" t="str">
            <v>0</v>
          </cell>
          <cell r="V5539" t="str">
            <v>NON-PROF: POLITICAL PARTIES</v>
          </cell>
        </row>
        <row r="5540">
          <cell r="Q5540" t="str">
            <v>Non-exchange Revenue:  Transfers and Subsidies - Operational:  Monetary Allocations - Non-Profit Institutions:  Pretoria Society for The Blind</v>
          </cell>
          <cell r="R5540" t="str">
            <v>1</v>
          </cell>
          <cell r="S5540" t="str">
            <v>17</v>
          </cell>
          <cell r="T5540" t="str">
            <v>266</v>
          </cell>
          <cell r="U5540" t="str">
            <v>0</v>
          </cell>
          <cell r="V5540" t="str">
            <v>NON-PROF: PRETORIA SOCIETY FOR THE BLIND</v>
          </cell>
        </row>
        <row r="5541">
          <cell r="Q5541" t="str">
            <v>Non-exchange Revenue:  Transfers and Subsidies - Operational:  Monetary Allocations - Non-Profit Institutions:  South African National Tuberculosis Association (SANTA)</v>
          </cell>
          <cell r="R5541" t="str">
            <v>1</v>
          </cell>
          <cell r="S5541" t="str">
            <v>17</v>
          </cell>
          <cell r="T5541" t="str">
            <v>267</v>
          </cell>
          <cell r="U5541" t="str">
            <v>0</v>
          </cell>
          <cell r="V5541" t="str">
            <v>NON-PROF: NAT TUBERCULOSIS ASSOCIATION</v>
          </cell>
        </row>
        <row r="5542">
          <cell r="Q5542" t="str">
            <v>Non-exchange Revenue:  Transfers and Subsidies - Operational:  Monetary Allocations - Non-Profit Institutions:  Services for the Blind and Visual Handicapped</v>
          </cell>
          <cell r="R5542" t="str">
            <v>1</v>
          </cell>
          <cell r="S5542" t="str">
            <v>17</v>
          </cell>
          <cell r="T5542" t="str">
            <v>268</v>
          </cell>
          <cell r="U5542" t="str">
            <v>0</v>
          </cell>
          <cell r="V5542" t="str">
            <v>NON-PROF: SERV - BLIND &amp; VISUAL HANDICAP</v>
          </cell>
        </row>
        <row r="5543">
          <cell r="Q5543" t="str">
            <v>Non-exchange Revenue:  Transfers and Subsidies - Operational:  Monetary Allocations - Non-Profit Institutions:  South Africa Climate Action Network</v>
          </cell>
          <cell r="R5543" t="str">
            <v>1</v>
          </cell>
          <cell r="S5543" t="str">
            <v>17</v>
          </cell>
          <cell r="T5543" t="str">
            <v>269</v>
          </cell>
          <cell r="U5543" t="str">
            <v>0</v>
          </cell>
          <cell r="V5543" t="str">
            <v>NON-PROF: SA CLIMATE ACTION NETWORK</v>
          </cell>
        </row>
        <row r="5544">
          <cell r="Q5544" t="str">
            <v>Non-exchange Revenue:  Transfers and Subsidies - Operational:  Monetary Allocations - Non-Profit Institutions:  Workshop and Home Blind Worcester</v>
          </cell>
          <cell r="R5544" t="str">
            <v>1</v>
          </cell>
          <cell r="S5544" t="str">
            <v>17</v>
          </cell>
          <cell r="T5544" t="str">
            <v>270</v>
          </cell>
          <cell r="U5544" t="str">
            <v>0</v>
          </cell>
          <cell r="V5544" t="str">
            <v>NON-PROF: W/SHOP &amp; HOME BLIND WORCESTER</v>
          </cell>
        </row>
        <row r="5545">
          <cell r="Q5545" t="str">
            <v>Non-exchange Revenue:  Transfers and Subsidies - Operational:  Monetary Allocations - Non-Profit Institutions:  Work Centres for the Disabled</v>
          </cell>
          <cell r="R5545" t="str">
            <v>1</v>
          </cell>
          <cell r="S5545" t="str">
            <v>17</v>
          </cell>
          <cell r="T5545" t="str">
            <v>271</v>
          </cell>
          <cell r="U5545" t="str">
            <v>0</v>
          </cell>
          <cell r="V5545" t="str">
            <v>NON-PROF: WORK CENTRES FOR THE DISABLED</v>
          </cell>
        </row>
        <row r="5546">
          <cell r="Q5546" t="str">
            <v>Non-exchange Revenue:  Transfers and Subsidies - Operational:  Monetary Allocations - Non-Profit Institutions:  Public Schools</v>
          </cell>
          <cell r="R5546">
            <v>0</v>
          </cell>
          <cell r="V5546" t="str">
            <v>T&amp;S OPS: MONET N-PROF PUB SCHOOLS</v>
          </cell>
        </row>
        <row r="5547">
          <cell r="Q5547" t="str">
            <v>Non-exchange Revenue:  Transfers and Subsidies - Operational:  Monetary Allocations - Non-Profit Institutions:  Public Schools - Section 20 Schools</v>
          </cell>
          <cell r="R5547" t="str">
            <v>1</v>
          </cell>
          <cell r="S5547" t="str">
            <v>17</v>
          </cell>
          <cell r="T5547" t="str">
            <v>272</v>
          </cell>
          <cell r="U5547" t="str">
            <v>0</v>
          </cell>
          <cell r="V5547" t="str">
            <v>N-P PUB SCH: SECTION 20 SCHOOLS</v>
          </cell>
        </row>
        <row r="5548">
          <cell r="Q5548" t="str">
            <v>Non-exchange Revenue:  Transfers and Subsidies - Operational:  Monetary Allocations - Non-Profit Institutions:  Public Schools - Section 21 Schools</v>
          </cell>
          <cell r="R5548">
            <v>0</v>
          </cell>
          <cell r="V5548" t="str">
            <v>T&amp;S OPS: MONET N-P PUB SCH SEC 21</v>
          </cell>
        </row>
        <row r="5549">
          <cell r="Q5549" t="str">
            <v>Non-exchange Revenue:  Transfers and Subsidies - Operational:  Monetary Allocations - Non-Profit Institutions:  Public Schools - Section 21 Schools:  Learning, Training Support Material</v>
          </cell>
          <cell r="R5549" t="str">
            <v>1</v>
          </cell>
          <cell r="S5549" t="str">
            <v>17</v>
          </cell>
          <cell r="T5549" t="str">
            <v>273</v>
          </cell>
          <cell r="U5549" t="str">
            <v>0</v>
          </cell>
          <cell r="V5549" t="str">
            <v>N-P SEC 21 SCH: LEARNING TRAIN SUPP MAT</v>
          </cell>
        </row>
        <row r="5550">
          <cell r="Q5550" t="str">
            <v>Non-exchange Revenue:  Transfers and Subsidies - Operational:  Monetary Allocations - Non-Profit Institutions:  Public Schools - Section 21 Schools:  Utilities</v>
          </cell>
          <cell r="R5550" t="str">
            <v>1</v>
          </cell>
          <cell r="S5550" t="str">
            <v>17</v>
          </cell>
          <cell r="T5550" t="str">
            <v>274</v>
          </cell>
          <cell r="U5550" t="str">
            <v>0</v>
          </cell>
          <cell r="V5550" t="str">
            <v>N-P SEC 21 SCH: UTILITIES</v>
          </cell>
        </row>
        <row r="5551">
          <cell r="Q5551" t="str">
            <v>Non-exchange Revenue:  Transfers and Subsidies - Operational:  Monetary Allocations - Non-Profit Institutions:  Public Schools - Section 21 Schools:  Maintenance</v>
          </cell>
          <cell r="R5551" t="str">
            <v>1</v>
          </cell>
          <cell r="S5551" t="str">
            <v>17</v>
          </cell>
          <cell r="T5551" t="str">
            <v>275</v>
          </cell>
          <cell r="U5551" t="str">
            <v>0</v>
          </cell>
          <cell r="V5551" t="str">
            <v>N-P SEC 21 SCH: MAINTENANCE</v>
          </cell>
        </row>
        <row r="5552">
          <cell r="Q5552" t="str">
            <v>Non-exchange Revenue:  Transfers and Subsidies - Operational:  Monetary Allocations - Non-Profit Institutions:  Public Schools - Section 21 Schools:  Services Rendered</v>
          </cell>
          <cell r="R5552" t="str">
            <v>1</v>
          </cell>
          <cell r="S5552" t="str">
            <v>17</v>
          </cell>
          <cell r="T5552" t="str">
            <v>276</v>
          </cell>
          <cell r="U5552" t="str">
            <v>0</v>
          </cell>
          <cell r="V5552" t="str">
            <v>N-P SEC 21 SCH: SERVICES RENDERED</v>
          </cell>
        </row>
        <row r="5553">
          <cell r="Q5553" t="str">
            <v>Non-exchange Revenue:  Transfers and Subsidies - Operational:  Monetary Allocations - Non-Profit Institutions:  Public Schools - Other Educational Institutions</v>
          </cell>
          <cell r="R5553">
            <v>0</v>
          </cell>
          <cell r="V5553" t="str">
            <v>T&amp;S OPS: MONET N-P PUB SCH OTHER</v>
          </cell>
        </row>
        <row r="5554">
          <cell r="Q5554" t="str">
            <v>Non-exchange Revenue:  Transfers and Subsidies - Operational:  Monetary Allocations - Non-Profit Institutions:  Public Schools - Other Educational Institutions:  School Support</v>
          </cell>
          <cell r="R5554" t="str">
            <v>1</v>
          </cell>
          <cell r="S5554" t="str">
            <v>17</v>
          </cell>
          <cell r="T5554" t="str">
            <v>277</v>
          </cell>
          <cell r="U5554" t="str">
            <v>0</v>
          </cell>
          <cell r="V5554" t="str">
            <v>N-P UB SCH: SCHOOL SUPP (OTH EDUC INST)</v>
          </cell>
        </row>
        <row r="5555">
          <cell r="Q5555" t="str">
            <v>Non-exchange Revenue:  Transfers and Subsidies - Operational:  Monetary Allocations - Non-Profit Institutions:  Engel House Art Collect: Pretoria</v>
          </cell>
          <cell r="R5555" t="str">
            <v>1</v>
          </cell>
          <cell r="S5555" t="str">
            <v>17</v>
          </cell>
          <cell r="T5555" t="str">
            <v>278</v>
          </cell>
          <cell r="U5555" t="str">
            <v>0</v>
          </cell>
          <cell r="V5555" t="str">
            <v>NON PROF: ENGEL HOUSE ART COLLECTION PTA</v>
          </cell>
        </row>
        <row r="5556">
          <cell r="Q5556" t="str">
            <v>Non-exchange Revenue:  Transfers and Subsidies - Operational:  Monetary Allocations - Non-Profit Institutions:  Business Arts South Africa</v>
          </cell>
          <cell r="R5556" t="str">
            <v>1</v>
          </cell>
          <cell r="S5556" t="str">
            <v>17</v>
          </cell>
          <cell r="T5556" t="str">
            <v>279</v>
          </cell>
          <cell r="U5556" t="str">
            <v>0</v>
          </cell>
          <cell r="V5556" t="str">
            <v>NON PROF: BUSINESS ARTS SOUTH AFRICA</v>
          </cell>
        </row>
        <row r="5557">
          <cell r="Q5557" t="str">
            <v>Non-exchange Revenue:  Transfers and Subsidies - Operational:  Monetary Allocations - Non-Profit Institutions:  Blind South Africa</v>
          </cell>
          <cell r="R5557" t="str">
            <v>1</v>
          </cell>
          <cell r="S5557" t="str">
            <v>17</v>
          </cell>
          <cell r="T5557" t="str">
            <v>280</v>
          </cell>
          <cell r="U5557" t="str">
            <v>0</v>
          </cell>
          <cell r="V5557" t="str">
            <v>NON PROF: BLIND SOUTH AFRICA</v>
          </cell>
        </row>
        <row r="5558">
          <cell r="Q5558" t="str">
            <v>Non-exchange Revenue:  Transfers and Subsidies - Operational:  Monetary Allocations - Non-Profit Institutions:  South Africa Transplant Sports Association (SATSA)</v>
          </cell>
          <cell r="R5558" t="str">
            <v>1</v>
          </cell>
          <cell r="S5558" t="str">
            <v>17</v>
          </cell>
          <cell r="T5558" t="str">
            <v>281</v>
          </cell>
          <cell r="U5558" t="str">
            <v>0</v>
          </cell>
          <cell r="V5558" t="str">
            <v>NON PROF: SA TRANSPLANT SPORTS ASSOC</v>
          </cell>
        </row>
        <row r="5559">
          <cell r="Q5559" t="str">
            <v xml:space="preserve">Non-exchange Revenue:  Transfers and Subsidies - Operational:  Monetary Allocations - Private Enterprises </v>
          </cell>
          <cell r="R5559">
            <v>0</v>
          </cell>
          <cell r="V5559" t="str">
            <v>T&amp;S OPS: MONET PRIVATE ENTERPRISES</v>
          </cell>
        </row>
        <row r="5560">
          <cell r="Q5560" t="str">
            <v>Non-exchange Revenue:  Transfers and Subsidies - Operational - Monetary Allocations:  Private Enterprises - Subsidies to Non-financial Private Enterprises</v>
          </cell>
          <cell r="R5560">
            <v>0</v>
          </cell>
          <cell r="V5560" t="str">
            <v>T&amp;S OPS: MON PRIV ENT NON FIN SUBS</v>
          </cell>
        </row>
        <row r="5561">
          <cell r="Q5561" t="str">
            <v>Non-exchange Revenue:  Transfers and Subsidies - Operational - Monetary Allocations:  Private Enterprises - Subsidies to Non-financial Private Enterprises:  Product</v>
          </cell>
          <cell r="R5561" t="str">
            <v>1</v>
          </cell>
          <cell r="S5561" t="str">
            <v>17</v>
          </cell>
          <cell r="T5561" t="str">
            <v>300</v>
          </cell>
          <cell r="U5561" t="str">
            <v>0</v>
          </cell>
          <cell r="V5561" t="str">
            <v>PRIV ENT: SUBS N-FIN ENTPR - PRODUCT</v>
          </cell>
        </row>
        <row r="5562">
          <cell r="Q5562" t="str">
            <v>Non-exchange Revenue:  Transfers and Subsidies - Operational - Monetary Allocations:  Private Enterprises - Subsidies to Non-financial Private Enterprises:  Production</v>
          </cell>
          <cell r="R5562" t="str">
            <v>1</v>
          </cell>
          <cell r="S5562" t="str">
            <v>17</v>
          </cell>
          <cell r="T5562" t="str">
            <v>301</v>
          </cell>
          <cell r="U5562" t="str">
            <v>0</v>
          </cell>
          <cell r="V5562" t="str">
            <v>PRIV ENT: SUBS N-FIN ENTPR - PRODUCTION</v>
          </cell>
        </row>
        <row r="5563">
          <cell r="Q5563" t="str">
            <v>Non-exchange Revenue:  Transfers and Subsidies - Operational - Monetary Allocations:  Private Enterprises - Subsidies to Financial Private Enterprise</v>
          </cell>
          <cell r="R5563">
            <v>0</v>
          </cell>
          <cell r="V5563" t="str">
            <v>T&amp;S OPS: MON PRIV ENT FIN SUBS</v>
          </cell>
        </row>
        <row r="5564">
          <cell r="Q5564" t="str">
            <v>Non-exchange Revenue:  Transfers and Subsidies - Operational - Monetary Allocations:  Private Enterprises - Subsidies to Financial Private Enterprise:  Product</v>
          </cell>
          <cell r="R5564" t="str">
            <v>1</v>
          </cell>
          <cell r="S5564" t="str">
            <v>17</v>
          </cell>
          <cell r="T5564" t="str">
            <v>302</v>
          </cell>
          <cell r="U5564" t="str">
            <v>0</v>
          </cell>
          <cell r="V5564" t="str">
            <v>PRIV ENT: SUBS FIN ENTPR - PRODUCT</v>
          </cell>
        </row>
        <row r="5565">
          <cell r="Q5565" t="str">
            <v>Non-exchange Revenue:  Transfers and Subsidies - Operational - Monetary Allocations:  Private Enterprises - Subsidies to Financial Private Enterprise:  Production</v>
          </cell>
          <cell r="R5565" t="str">
            <v>1</v>
          </cell>
          <cell r="S5565" t="str">
            <v>17</v>
          </cell>
          <cell r="T5565" t="str">
            <v>303</v>
          </cell>
          <cell r="U5565" t="str">
            <v>0</v>
          </cell>
          <cell r="V5565" t="str">
            <v>PRIV ENT: SUBS FIN ENTPR - PRODUCTION</v>
          </cell>
        </row>
        <row r="5566">
          <cell r="Q5566" t="str">
            <v>Non-exchange Revenue:  Transfers and Subsidies - Operational - Monetary Allocations:  Private Enterprises - Other Transfers Private Enterprises</v>
          </cell>
          <cell r="R5566">
            <v>0</v>
          </cell>
          <cell r="V5566" t="str">
            <v>T&amp;S OPS: MON PRIV ENTR OTH TRF</v>
          </cell>
        </row>
        <row r="5567">
          <cell r="Q5567" t="str">
            <v>Non-exchange Revenue:  Transfers and Subsidies - Operational - Monetary Allocations:  Private Enterprises - Other Transfers Private Enterprises:  Ditsela</v>
          </cell>
          <cell r="R5567" t="str">
            <v>1</v>
          </cell>
          <cell r="S5567" t="str">
            <v>17</v>
          </cell>
          <cell r="T5567" t="str">
            <v>304</v>
          </cell>
          <cell r="U5567" t="str">
            <v>0</v>
          </cell>
          <cell r="V5567" t="str">
            <v>PRIV ENT: OTH TRF -DITSELA</v>
          </cell>
        </row>
        <row r="5568">
          <cell r="Q5568" t="str">
            <v>Non-exchange Revenue:  Transfers and Subsidies - Operational - Monetary Allocations:  Private Enterprises - Other Transfers Private Enterprises:  Mining Companies</v>
          </cell>
          <cell r="R5568" t="str">
            <v>1</v>
          </cell>
          <cell r="S5568" t="str">
            <v>17</v>
          </cell>
          <cell r="T5568" t="str">
            <v>305</v>
          </cell>
          <cell r="U5568" t="str">
            <v>0</v>
          </cell>
          <cell r="V5568" t="str">
            <v>PRIV ENT: OTH TRF -MINING COMPANIES</v>
          </cell>
        </row>
        <row r="5569">
          <cell r="Q5569" t="str">
            <v>Non-exchange Revenue:  Transfers and Subsidies - Operational - Monetary Allocations:  Private Enterprises - Other Transfers Private Enterprises:  Non-Grid Households</v>
          </cell>
          <cell r="R5569" t="str">
            <v>1</v>
          </cell>
          <cell r="S5569" t="str">
            <v>17</v>
          </cell>
          <cell r="T5569" t="str">
            <v>306</v>
          </cell>
          <cell r="U5569" t="str">
            <v>0</v>
          </cell>
          <cell r="V5569" t="str">
            <v>PRIV ENT: OTH TRF -NON-GRID HOUSEHOLDS</v>
          </cell>
        </row>
        <row r="5570">
          <cell r="Q5570" t="str">
            <v>Non-exchange Revenue:  Transfers and Subsidies - Operational - Monetary Allocations:  Private Enterprises - Other Transfers Private Enterprises:  Red Meat Industry Forum</v>
          </cell>
          <cell r="R5570" t="str">
            <v>1</v>
          </cell>
          <cell r="S5570" t="str">
            <v>17</v>
          </cell>
          <cell r="T5570" t="str">
            <v>307</v>
          </cell>
          <cell r="U5570" t="str">
            <v>0</v>
          </cell>
          <cell r="V5570" t="str">
            <v>PRIV ENT: OTH TRF -RED MEAT INDUST FORUM</v>
          </cell>
        </row>
        <row r="5571">
          <cell r="Q5571" t="str">
            <v>Non-exchange Revenue:  Transfers and Subsidies - Operational - Monetary Allocations:  Private Enterprises - Other Transfers Private Enterprises:  Scholar Patrol Insurance</v>
          </cell>
          <cell r="R5571" t="str">
            <v>1</v>
          </cell>
          <cell r="S5571" t="str">
            <v>17</v>
          </cell>
          <cell r="T5571" t="str">
            <v>308</v>
          </cell>
          <cell r="U5571" t="str">
            <v>0</v>
          </cell>
          <cell r="V5571" t="str">
            <v>PRIV ENT: OTH TRF -SCHOLAR PATROL INSUR</v>
          </cell>
        </row>
        <row r="5572">
          <cell r="Q5572" t="str">
            <v>Non-exchange Revenue:  Transfers and Subsidies - Operational:  Monetary Allocations - Provincial Departments</v>
          </cell>
          <cell r="R5572">
            <v>0</v>
          </cell>
          <cell r="V5572" t="str">
            <v>T&amp;S OPS: MONET PROVINCIAL DEPART</v>
          </cell>
        </row>
        <row r="5573">
          <cell r="Q5573" t="str">
            <v>Non-exchange Revenue:  Transfers and Subsidies - Operational:  Monetary Allocations - Provincial Departments:  Eastern Cape</v>
          </cell>
          <cell r="R5573">
            <v>0</v>
          </cell>
          <cell r="V5573" t="str">
            <v>T&amp;S OPS: MONET PROV DEPT EC</v>
          </cell>
        </row>
        <row r="5574">
          <cell r="Q5574" t="str">
            <v>Non-exchange Revenue:  Transfers and Subsidies - Operational:  Monetary Allocations - Provincial Departments:  Eastern Cape - Health</v>
          </cell>
          <cell r="R5574">
            <v>0</v>
          </cell>
          <cell r="V5574" t="str">
            <v>PD EC - HEALTH</v>
          </cell>
        </row>
        <row r="5575">
          <cell r="Q5575" t="str">
            <v>Non-exchange Revenue:  Transfers and Subsidies - Operational:  Monetary Allocations - Provincial Departments:  Eastern Cape - Public Transport</v>
          </cell>
          <cell r="R5575">
            <v>0</v>
          </cell>
          <cell r="V5575" t="str">
            <v>PD EC - PUBLIC TRANSPORT</v>
          </cell>
        </row>
        <row r="5576">
          <cell r="Q5576" t="str">
            <v>Non-exchange Revenue:  Transfers and Subsidies - Operational:  Monetary Allocations - Provincial Departments:  Eastern Cape - Housing</v>
          </cell>
          <cell r="R5576">
            <v>0</v>
          </cell>
          <cell r="V5576" t="str">
            <v>PD EC - HOUSING</v>
          </cell>
        </row>
        <row r="5577">
          <cell r="Q5577" t="str">
            <v>Non-exchange Revenue:  Transfers and Subsidies - Operational:  Monetary Allocations - Provincial Departments:  Eastern Cape - Sports and Recreation</v>
          </cell>
          <cell r="R5577">
            <v>0</v>
          </cell>
          <cell r="V5577" t="str">
            <v>PD EC - SPORTS &amp; RECREATION</v>
          </cell>
        </row>
        <row r="5578">
          <cell r="Q5578" t="str">
            <v>Non-exchange Revenue:  Transfers and Subsidies - Operational:  Monetary Allocations - Provincial Departments:  Eastern Cape - Disaster and Emergency Services</v>
          </cell>
          <cell r="R5578">
            <v>0</v>
          </cell>
          <cell r="V5578" t="str">
            <v>PD EC - DISASTER &amp; EMERGENCY SERVICES</v>
          </cell>
        </row>
        <row r="5579">
          <cell r="Q5579" t="str">
            <v>Non-exchange Revenue:  Transfers and Subsidies - Operational:  Monetary Allocations - Provincial Departments:  Eastern Cape - Libraries, Archives and Museums</v>
          </cell>
          <cell r="R5579">
            <v>0</v>
          </cell>
          <cell r="V5579" t="str">
            <v>PD EC - LIBRARIES ARCHIVES &amp; MUSEUMS</v>
          </cell>
        </row>
        <row r="5580">
          <cell r="Q5580" t="str">
            <v>Non-exchange Revenue:  Transfers and Subsidies - Operational:  Monetary Allocations - Provincial Departments:  Eastern Cape - Maintenance of Road Infrastructure</v>
          </cell>
          <cell r="R5580">
            <v>0</v>
          </cell>
          <cell r="V5580" t="str">
            <v>PD EC - MAINT OF ROAD INFRASTRUCTURE</v>
          </cell>
        </row>
        <row r="5581">
          <cell r="Q5581" t="str">
            <v>Non-exchange Revenue:  Transfers and Subsidies - Operational:  Monetary Allocations - Provincial Departments:  Eastern Cape - Maintenance of Water Supply Infrastructure</v>
          </cell>
          <cell r="R5581">
            <v>0</v>
          </cell>
          <cell r="V5581" t="str">
            <v>PD EC - MAINT OF WATER SUPPLY INFRASTRUC</v>
          </cell>
        </row>
        <row r="5582">
          <cell r="Q5582" t="str">
            <v>Non-exchange Revenue:  Transfers and Subsidies - Operational:  Monetary Allocations - Provincial Departments:  Eastern Cape - Maintenance of Waste Water Infrastructure</v>
          </cell>
          <cell r="R5582">
            <v>0</v>
          </cell>
          <cell r="V5582" t="str">
            <v>PD EC - MAINT OF WASTE WATER INFRASTRUC</v>
          </cell>
        </row>
        <row r="5583">
          <cell r="Q5583" t="str">
            <v>Non-exchange Revenue:  Transfers and Subsidies - Operational:  Monetary Allocations - Provincial Departments:  Eastern Cape - Capacity Building</v>
          </cell>
          <cell r="R5583">
            <v>0</v>
          </cell>
          <cell r="V5583" t="str">
            <v>PD EC - CAPACITY BUILDING</v>
          </cell>
        </row>
        <row r="5584">
          <cell r="Q5584" t="str">
            <v>Non-exchange Revenue:  Transfers and Subsidies - Operational:  Monetary Allocations - Provincial Departments:  Eastern Cape - Other</v>
          </cell>
          <cell r="R5584">
            <v>0</v>
          </cell>
          <cell r="V5584" t="str">
            <v>PD EC - OTHER</v>
          </cell>
        </row>
        <row r="5585">
          <cell r="Q5585" t="str">
            <v>Non-exchange Revenue:  Transfers and Subsidies - Operational:  Monetary Allocations - Provincial Departments:  Free State</v>
          </cell>
          <cell r="R5585">
            <v>0</v>
          </cell>
          <cell r="V5585" t="str">
            <v>T&amp;S OPS: MONET PROV DEPT FS</v>
          </cell>
        </row>
        <row r="5586">
          <cell r="Q5586" t="str">
            <v>Non-exchange Revenue:  Transfers and Subsidies - Operational:  Monetary Allocations - Provincial Departments:  Free State - Health</v>
          </cell>
          <cell r="R5586">
            <v>0</v>
          </cell>
          <cell r="V5586" t="str">
            <v>PD FS - HEALTH</v>
          </cell>
        </row>
        <row r="5587">
          <cell r="Q5587" t="str">
            <v>Non-exchange Revenue:  Transfers and Subsidies - Operational:  Monetary Allocations - Provincial Departments:  Free State - Public Transport</v>
          </cell>
          <cell r="R5587">
            <v>0</v>
          </cell>
          <cell r="V5587" t="str">
            <v>PD FS - PUBLIC TRANSPORT</v>
          </cell>
        </row>
        <row r="5588">
          <cell r="Q5588" t="str">
            <v>Non-exchange Revenue:  Transfers and Subsidies - Operational:  Monetary Allocations - Provincial Departments:  Free State - Housing</v>
          </cell>
          <cell r="R5588">
            <v>0</v>
          </cell>
          <cell r="V5588" t="str">
            <v>PD FS - HOUSING</v>
          </cell>
        </row>
        <row r="5589">
          <cell r="Q5589" t="str">
            <v>Non-exchange Revenue:  Transfers and Subsidies - Operational:  Monetary Allocations - Provincial Departments:  Free State - Sports and Recreation</v>
          </cell>
          <cell r="R5589">
            <v>0</v>
          </cell>
          <cell r="V5589" t="str">
            <v>PD FS - SPORTS &amp; RECREATION</v>
          </cell>
        </row>
        <row r="5590">
          <cell r="Q5590" t="str">
            <v>Non-exchange Revenue:  Transfers and Subsidies - Operational:  Monetary Allocations - Provincial Departments:  Free State - Disaster and Emergency Services</v>
          </cell>
          <cell r="R5590">
            <v>0</v>
          </cell>
          <cell r="V5590" t="str">
            <v>PD FS - DISASTER &amp; EMERGENCY SERVICES</v>
          </cell>
        </row>
        <row r="5591">
          <cell r="Q5591" t="str">
            <v>Non-exchange Revenue:  Transfers and Subsidies - Operational:  Monetary Allocations - Provincial Departments:  Free State - Libraries, Archives and Museums</v>
          </cell>
          <cell r="R5591">
            <v>0</v>
          </cell>
          <cell r="V5591" t="str">
            <v>PD FS - LIBRARIES ARCHIVES &amp; MUSEUMS</v>
          </cell>
        </row>
        <row r="5592">
          <cell r="Q5592" t="str">
            <v>Non-exchange Revenue:  Transfers and Subsidies - Operational:  Monetary Allocations - Provincial Departments:  Free State - Maintenance of Road Infrastructure</v>
          </cell>
          <cell r="R5592">
            <v>0</v>
          </cell>
          <cell r="V5592" t="str">
            <v>PD FS - MAINT OF ROAD INFRASTRUCTURE</v>
          </cell>
        </row>
        <row r="5593">
          <cell r="Q5593" t="str">
            <v>Non-exchange Revenue:  Transfers and Subsidies - Operational:  Monetary Allocations - Provincial Departments:  Free State - Maintenance of Water Supply Infrastructure</v>
          </cell>
          <cell r="R5593">
            <v>0</v>
          </cell>
          <cell r="V5593" t="str">
            <v>PD FS - MAINT OF WATER SUPPLY INFRASTRUC</v>
          </cell>
        </row>
        <row r="5594">
          <cell r="Q5594" t="str">
            <v>Non-exchange Revenue:  Transfers and Subsidies - Operational:  Monetary Allocations - Provincial Departments:  Free State - Maintenance of Waste Water Infrastructure</v>
          </cell>
          <cell r="R5594">
            <v>0</v>
          </cell>
          <cell r="V5594" t="str">
            <v>PD FS - MAINT OF WASTE WATER INFRASTRUC</v>
          </cell>
        </row>
        <row r="5595">
          <cell r="Q5595" t="str">
            <v>Non-exchange Revenue:  Transfers and Subsidies - Operational:  Monetary Allocations - Provincial Departments:  Free State - Capacity Building</v>
          </cell>
          <cell r="R5595">
            <v>0</v>
          </cell>
          <cell r="V5595" t="str">
            <v>PD FS - CAPACITY BUILDING</v>
          </cell>
        </row>
        <row r="5596">
          <cell r="Q5596" t="str">
            <v>Non-exchange Revenue:  Transfers and Subsidies - Operational:  Monetary Allocations - Provincial Departments:  Free State - Other</v>
          </cell>
          <cell r="R5596">
            <v>0</v>
          </cell>
          <cell r="V5596" t="str">
            <v>PD FS - OTHER</v>
          </cell>
        </row>
        <row r="5597">
          <cell r="Q5597" t="str">
            <v>Non-exchange Revenue:  Transfers and Subsidies - Operational:  Monetary Allocations - Provincial Departments:  Gauteng</v>
          </cell>
          <cell r="R5597">
            <v>0</v>
          </cell>
          <cell r="V5597" t="str">
            <v>T&amp;S OPS: MONET PROV DEPT GP</v>
          </cell>
        </row>
        <row r="5598">
          <cell r="Q5598" t="str">
            <v>Non-exchange Revenue:  Transfers and Subsidies - Operational:  Monetary Allocations - Provincial Departments:  Gauteng - Health</v>
          </cell>
          <cell r="R5598">
            <v>0</v>
          </cell>
          <cell r="V5598" t="str">
            <v>PD GP - HEALTH</v>
          </cell>
        </row>
        <row r="5599">
          <cell r="Q5599" t="str">
            <v>Non-exchange Revenue:  Transfers and Subsidies - Operational:  Monetary Allocations - Provincial Departments:  Gauteng - Public Transport</v>
          </cell>
          <cell r="R5599">
            <v>0</v>
          </cell>
          <cell r="V5599" t="str">
            <v>PD GP - PUBLIC TRANSPORT</v>
          </cell>
        </row>
        <row r="5600">
          <cell r="Q5600" t="str">
            <v>Non-exchange Revenue:  Transfers and Subsidies - Operational:  Monetary Allocations - Provincial Departments:  Gauteng - Housing</v>
          </cell>
          <cell r="R5600">
            <v>0</v>
          </cell>
          <cell r="V5600" t="str">
            <v>PD GP - HOUSING</v>
          </cell>
        </row>
        <row r="5601">
          <cell r="Q5601" t="str">
            <v>Non-exchange Revenue:  Transfers and Subsidies - Operational:  Monetary Allocations - Provincial Departments:  Gauteng - Sports and Recreation</v>
          </cell>
          <cell r="R5601">
            <v>0</v>
          </cell>
          <cell r="V5601" t="str">
            <v>PD GP - SPORTS &amp; RECREATION</v>
          </cell>
        </row>
        <row r="5602">
          <cell r="Q5602" t="str">
            <v>Non-exchange Revenue:  Transfers and Subsidies - Operational:  Monetary Allocations - Provincial Departments:  Gauteng - Disaster and Emergency Services</v>
          </cell>
          <cell r="R5602">
            <v>0</v>
          </cell>
          <cell r="V5602" t="str">
            <v>PD GP - DISASTER &amp; EMERGENCY SERVICES</v>
          </cell>
        </row>
        <row r="5603">
          <cell r="Q5603" t="str">
            <v>Non-exchange Revenue:  Transfers and Subsidies - Operational:  Monetary Allocations - Provincial Departments:  Gauteng - Libraries, Archives and Museums</v>
          </cell>
          <cell r="R5603">
            <v>0</v>
          </cell>
          <cell r="V5603" t="str">
            <v>PD GP - LIBRARIES ARCHIVES &amp; MUSEUMS</v>
          </cell>
        </row>
        <row r="5604">
          <cell r="Q5604" t="str">
            <v>Non-exchange Revenue:  Transfers and Subsidies - Operational:  Monetary Allocations - Provincial Departments:  Gauteng - Maintenance of Road Infrastructure</v>
          </cell>
          <cell r="R5604">
            <v>0</v>
          </cell>
          <cell r="V5604" t="str">
            <v>PD GP - MAINT OF ROAD INFRASTRUCTURE</v>
          </cell>
        </row>
        <row r="5605">
          <cell r="Q5605" t="str">
            <v>Non-exchange Revenue:  Transfers and Subsidies - Operational:  Monetary Allocations - Provincial Departments:  Gauteng - Maintenance of Water Supply Infrastructure</v>
          </cell>
          <cell r="R5605">
            <v>0</v>
          </cell>
          <cell r="V5605" t="str">
            <v>PD GP - MAINT OF WATER SUPPLY INFRASTRUC</v>
          </cell>
        </row>
        <row r="5606">
          <cell r="Q5606" t="str">
            <v>Non-exchange Revenue:  Transfers and Subsidies - Operational:  Monetary Allocations - Provincial Departments:  Gauteng - Maintenance of Waste Water Infrastructure</v>
          </cell>
          <cell r="R5606">
            <v>0</v>
          </cell>
          <cell r="V5606" t="str">
            <v>PD GP - MAINT OF WASTE WATER INFRASTRUC</v>
          </cell>
        </row>
        <row r="5607">
          <cell r="Q5607" t="str">
            <v>Non-exchange Revenue:  Transfers and Subsidies - Operational:  Monetary Allocations - Provincial Departments:  Gauteng - Capacity Building</v>
          </cell>
          <cell r="R5607">
            <v>0</v>
          </cell>
          <cell r="V5607" t="str">
            <v>PD GP - CAPACITY BUILDING</v>
          </cell>
        </row>
        <row r="5608">
          <cell r="Q5608" t="str">
            <v>Non-exchange Revenue:  Transfers and Subsidies - Operational:  Monetary Allocations - Provincial Departments:  Gauteng - Other</v>
          </cell>
          <cell r="R5608">
            <v>0</v>
          </cell>
          <cell r="V5608" t="str">
            <v>PD GP - OTHER</v>
          </cell>
        </row>
        <row r="5609">
          <cell r="Q5609" t="str">
            <v>Non-exchange Revenue:  Transfers and Subsidies - Operational:  Monetary Allocations - Provincial Departments:  KwaZulu-Natal</v>
          </cell>
          <cell r="R5609">
            <v>0</v>
          </cell>
          <cell r="V5609" t="str">
            <v>T&amp;S OPS: MONET PROV DEPT KZN</v>
          </cell>
        </row>
        <row r="5610">
          <cell r="Q5610" t="str">
            <v>Non-exchange Revenue:  Transfers and Subsidies - Operational:  Monetary Allocations - Provincial Departments:  KwaZulu-Natal - Health</v>
          </cell>
          <cell r="R5610">
            <v>0</v>
          </cell>
          <cell r="V5610" t="str">
            <v>PD KZN - HEALTH</v>
          </cell>
        </row>
        <row r="5611">
          <cell r="Q5611" t="str">
            <v>Non-exchange Revenue:  Transfers and Subsidies - Operational:  Monetary Allocations - Provincial Departments:  KwaZulu-Natal - Public Transport</v>
          </cell>
          <cell r="R5611">
            <v>0</v>
          </cell>
          <cell r="V5611" t="str">
            <v>PD KZN - PUBLIC TRANSPORT</v>
          </cell>
        </row>
        <row r="5612">
          <cell r="Q5612" t="str">
            <v>Non-exchange Revenue:  Transfers and Subsidies - Operational:  Monetary Allocations - Provincial Departments:  KwaZulu-Natal - Housing</v>
          </cell>
          <cell r="R5612">
            <v>0</v>
          </cell>
          <cell r="V5612" t="str">
            <v>PD KZN - HOUSING</v>
          </cell>
        </row>
        <row r="5613">
          <cell r="Q5613" t="str">
            <v>Non-exchange Revenue:  Transfers and Subsidies - Operational:  Monetary Allocations - Provincial Departments:  KwaZulu-Natal - Sports and Recreation</v>
          </cell>
          <cell r="R5613">
            <v>0</v>
          </cell>
          <cell r="V5613" t="str">
            <v>PD KZN - SPORTS &amp; RECREATION</v>
          </cell>
        </row>
        <row r="5614">
          <cell r="Q5614" t="str">
            <v>Non-exchange Revenue:  Transfers and Subsidies - Operational:  Monetary Allocations - Provincial Departments:  KwaZulu-Natal - Disaster and Emergency Services</v>
          </cell>
          <cell r="R5614">
            <v>0</v>
          </cell>
          <cell r="V5614" t="str">
            <v>PD KZN - DISASTER &amp; EMERGENCY SERVICES</v>
          </cell>
        </row>
        <row r="5615">
          <cell r="Q5615" t="str">
            <v>Non-exchange Revenue:  Transfers and Subsidies - Operational:  Monetary Allocations - Provincial Departments:  KwaZulu-Natal - Libraries, Archives and Museums</v>
          </cell>
          <cell r="R5615">
            <v>0</v>
          </cell>
          <cell r="V5615" t="str">
            <v>PD KZN - LIBRARIES ARCHIVES &amp; MUSEUMS</v>
          </cell>
        </row>
        <row r="5616">
          <cell r="Q5616" t="str">
            <v>Non-exchange Revenue:  Transfers and Subsidies - Operational:  Monetary Allocations - Provincial Departments:  KwaZulu-Natal - Maintenance of Road Infrastructure</v>
          </cell>
          <cell r="R5616">
            <v>0</v>
          </cell>
          <cell r="V5616" t="str">
            <v>PD KZN - MAINT OF ROAD INFRASTRUCTURE</v>
          </cell>
        </row>
        <row r="5617">
          <cell r="Q5617" t="str">
            <v>Non-exchange Revenue:  Transfers and Subsidies - Operational:  Monetary Allocations - Provincial Departments:  KwaZulu-Natal - Maintenance of Water Supply Infrastructure</v>
          </cell>
          <cell r="R5617">
            <v>0</v>
          </cell>
          <cell r="V5617" t="str">
            <v>PD KZN - MAINT OF WATER SUPPLY INFRASTRU</v>
          </cell>
        </row>
        <row r="5618">
          <cell r="Q5618" t="str">
            <v>Non-exchange Revenue:  Transfers and Subsidies - Operational:  Monetary Allocations - Provincial Departments:  KwaZulu-Natal - Maintenance of Waste Water Infrastructure</v>
          </cell>
          <cell r="R5618">
            <v>0</v>
          </cell>
          <cell r="V5618" t="str">
            <v>PD KZN - MAINT OF WASTE WATER INFRASTRUC</v>
          </cell>
        </row>
        <row r="5619">
          <cell r="Q5619" t="str">
            <v>Non-exchange Revenue:  Transfers and Subsidies - Operational:  Monetary Allocations - Provincial Departments:  KwaZulu-Natal - Capacity Building</v>
          </cell>
          <cell r="R5619">
            <v>0</v>
          </cell>
          <cell r="V5619" t="str">
            <v>PD KZN - CAPACITY BUILDING</v>
          </cell>
        </row>
        <row r="5620">
          <cell r="Q5620" t="str">
            <v>Non-exchange Revenue:  Transfers and Subsidies - Operational:  Monetary Allocations - Provincial Departments:  KwaZulu-Natal - Other</v>
          </cell>
          <cell r="R5620">
            <v>0</v>
          </cell>
          <cell r="V5620" t="str">
            <v>PD KZN - OTHER</v>
          </cell>
        </row>
        <row r="5621">
          <cell r="Q5621" t="str">
            <v>Non-exchange Revenue:  Transfers and Subsidies - Operational:  Monetary Allocations - Provincial Departments:  Limpopo</v>
          </cell>
          <cell r="R5621">
            <v>0</v>
          </cell>
          <cell r="V5621" t="str">
            <v>T&amp;S OPS: MONET PROV DEPT LP</v>
          </cell>
        </row>
        <row r="5622">
          <cell r="Q5622" t="str">
            <v>Non-exchange Revenue:  Transfers and Subsidies - Operational:  Monetary Allocations - Provincial Departments:  Limpopo - Health</v>
          </cell>
          <cell r="R5622">
            <v>0</v>
          </cell>
          <cell r="V5622" t="str">
            <v>PD LP - HEALTH</v>
          </cell>
        </row>
        <row r="5623">
          <cell r="Q5623" t="str">
            <v>Non-exchange Revenue:  Transfers and Subsidies - Operational:  Monetary Allocations - Provincial Departments:  Limpopo - Public Transport</v>
          </cell>
          <cell r="R5623">
            <v>0</v>
          </cell>
          <cell r="V5623" t="str">
            <v>PD LP - PUBLIC TRANSPORT</v>
          </cell>
        </row>
        <row r="5624">
          <cell r="Q5624" t="str">
            <v>Non-exchange Revenue:  Transfers and Subsidies - Operational:  Monetary Allocations - Provincial Departments:  Limpopo - Housing</v>
          </cell>
          <cell r="R5624">
            <v>0</v>
          </cell>
          <cell r="V5624" t="str">
            <v>PD LP - HOUSING</v>
          </cell>
        </row>
        <row r="5625">
          <cell r="Q5625" t="str">
            <v>Non-exchange Revenue:  Transfers and Subsidies - Operational:  Monetary Allocations - Provincial Departments:  Limpopo - Sports and Recreation</v>
          </cell>
          <cell r="R5625">
            <v>0</v>
          </cell>
          <cell r="V5625" t="str">
            <v>PD LP - SPORTS &amp; RECREATION</v>
          </cell>
        </row>
        <row r="5626">
          <cell r="Q5626" t="str">
            <v>Non-exchange Revenue:  Transfers and Subsidies - Operational:  Monetary Allocations - Provincial Departments:  Limpopo - Disaster and Emergency Services</v>
          </cell>
          <cell r="R5626">
            <v>0</v>
          </cell>
          <cell r="V5626" t="str">
            <v>PD LP - DISASTER &amp; EMERGENCY SERVICES</v>
          </cell>
        </row>
        <row r="5627">
          <cell r="Q5627" t="str">
            <v>Non-exchange Revenue:  Transfers and Subsidies - Operational:  Monetary Allocations - Provincial Departments:  Limpopo - Libraries, Archives and Museums</v>
          </cell>
          <cell r="R5627">
            <v>0</v>
          </cell>
          <cell r="V5627" t="str">
            <v>PD LP - LIBRARIES ARCHIVES &amp; MUSEUMS</v>
          </cell>
        </row>
        <row r="5628">
          <cell r="Q5628" t="str">
            <v>Non-exchange Revenue:  Transfers and Subsidies - Operational:  Monetary Allocations - Provincial Departments:  Limpopo - Maintenance of Road Infrastructure</v>
          </cell>
          <cell r="R5628">
            <v>0</v>
          </cell>
          <cell r="V5628" t="str">
            <v>PD LP - MAINT OF ROAD INFRASTRUCTURE</v>
          </cell>
        </row>
        <row r="5629">
          <cell r="Q5629" t="str">
            <v>Non-exchange Revenue:  Transfers and Subsidies - Operational:  Monetary Allocations - Provincial Departments:  Limpopo - Maintenance of Water Supply Infrastructure</v>
          </cell>
          <cell r="R5629">
            <v>0</v>
          </cell>
          <cell r="V5629" t="str">
            <v>PD LP - MAINT OF WATER SUPPLY INFRASTRUC</v>
          </cell>
        </row>
        <row r="5630">
          <cell r="Q5630" t="str">
            <v>Non-exchange Revenue:  Transfers and Subsidies - Operational:  Monetary Allocations - Provincial Departments:  Limpopo - Maintenance of Waste Water Infrastructure</v>
          </cell>
          <cell r="R5630">
            <v>0</v>
          </cell>
          <cell r="V5630" t="str">
            <v>PD LP - MAINT OF WASTE WATER INFRASTRUC</v>
          </cell>
        </row>
        <row r="5631">
          <cell r="Q5631" t="str">
            <v>Non-exchange Revenue:  Transfers and Subsidies - Operational:  Monetary Allocations - Provincial Departments:  Limpopo - Capacity Building</v>
          </cell>
          <cell r="R5631">
            <v>0</v>
          </cell>
          <cell r="V5631" t="str">
            <v>PD LP - CAPACITY BUILDING</v>
          </cell>
        </row>
        <row r="5632">
          <cell r="Q5632" t="str">
            <v>Non-exchange Revenue:  Transfers and Subsidies - Operational:  Monetary Allocations - Provincial Departments:  Limpopo - Other</v>
          </cell>
          <cell r="R5632">
            <v>0</v>
          </cell>
          <cell r="V5632" t="str">
            <v>PD LP - OTHER</v>
          </cell>
        </row>
        <row r="5633">
          <cell r="Q5633" t="str">
            <v>Non-exchange Revenue:  Transfers and Subsidies - Operational:  Monetary Allocations - Provincial Departments:  Mpumalanga</v>
          </cell>
          <cell r="R5633">
            <v>0</v>
          </cell>
          <cell r="V5633" t="str">
            <v>T&amp;S OPS: MONET PROV DEPT MP</v>
          </cell>
        </row>
        <row r="5634">
          <cell r="Q5634" t="str">
            <v>Non-exchange Revenue:  Transfers and Subsidies - Operational:  Monetary Allocations - Provincial Departments:  Mpumalanga - Health</v>
          </cell>
          <cell r="R5634">
            <v>0</v>
          </cell>
          <cell r="V5634" t="str">
            <v>PD MP - HEALTH</v>
          </cell>
        </row>
        <row r="5635">
          <cell r="Q5635" t="str">
            <v>Non-exchange Revenue:  Transfers and Subsidies - Operational:  Monetary Allocations - Provincial Departments:  Mpumalanga - Public Transport</v>
          </cell>
          <cell r="R5635">
            <v>0</v>
          </cell>
          <cell r="V5635" t="str">
            <v>PD MP - PUBLIC TRANSPORT</v>
          </cell>
        </row>
        <row r="5636">
          <cell r="Q5636" t="str">
            <v>Non-exchange Revenue:  Transfers and Subsidies - Operational:  Monetary Allocations - Provincial Departments:  Mpumalanga - Housing</v>
          </cell>
          <cell r="R5636">
            <v>0</v>
          </cell>
          <cell r="V5636" t="str">
            <v>PD MP - HOUSING</v>
          </cell>
        </row>
        <row r="5637">
          <cell r="Q5637" t="str">
            <v>Non-exchange Revenue:  Transfers and Subsidies - Operational:  Monetary Allocations - Provincial Departments:  Mpumalanga - Sports and Recreation</v>
          </cell>
          <cell r="R5637">
            <v>0</v>
          </cell>
          <cell r="V5637" t="str">
            <v>PD MP - SPORTS &amp; RECREATION</v>
          </cell>
        </row>
        <row r="5638">
          <cell r="Q5638" t="str">
            <v>Non-exchange Revenue:  Transfers and Subsidies - Operational:  Monetary Allocations - Provincial Departments:  Mpumalanga - Disaster and Emergency Services</v>
          </cell>
          <cell r="R5638">
            <v>0</v>
          </cell>
          <cell r="V5638" t="str">
            <v>PD MP - DISASTER &amp; EMERGENCY SERVICES</v>
          </cell>
        </row>
        <row r="5639">
          <cell r="Q5639" t="str">
            <v>Non-exchange Revenue:  Transfers and Subsidies - Operational:  Monetary Allocations - Provincial Departments:  Mpumalanga - Libraries, Archives and Museums</v>
          </cell>
          <cell r="R5639">
            <v>0</v>
          </cell>
          <cell r="V5639" t="str">
            <v>PD MP - LIBRARIES ARCHIVES &amp; MUSEUMS</v>
          </cell>
        </row>
        <row r="5640">
          <cell r="Q5640" t="str">
            <v>Non-exchange Revenue:  Transfers and Subsidies - Operational:  Monetary Allocations - Provincial Departments:  Mpumalanga - Maintenance of Road Infrastructure</v>
          </cell>
          <cell r="R5640">
            <v>0</v>
          </cell>
          <cell r="V5640" t="str">
            <v>PD MP - MAINT OF ROAD INFRASTRUCTURE</v>
          </cell>
        </row>
        <row r="5641">
          <cell r="Q5641" t="str">
            <v>Non-exchange Revenue:  Transfers and Subsidies - Operational:  Monetary Allocations - Provincial Departments:  Mpumalanga - Maintenance of Water Supply Infrastructure</v>
          </cell>
          <cell r="R5641">
            <v>0</v>
          </cell>
          <cell r="V5641" t="str">
            <v>PD MP - MAINT OF WATER SUPPLY INFRASTRUC</v>
          </cell>
        </row>
        <row r="5642">
          <cell r="Q5642" t="str">
            <v>Non-exchange Revenue:  Transfers and Subsidies - Operational:  Monetary Allocations - Provincial Departments:  Mpumalanga - Maintenance of Waste Water Infrastructure</v>
          </cell>
          <cell r="R5642">
            <v>0</v>
          </cell>
          <cell r="V5642" t="str">
            <v>PD MP - MAINT OF WASTE WATER INFRASTRUC</v>
          </cell>
        </row>
        <row r="5643">
          <cell r="Q5643" t="str">
            <v>Non-exchange Revenue:  Transfers and Subsidies - Operational:  Monetary Allocations - Provincial Departments:  Mpumalanga - Capacity Building</v>
          </cell>
          <cell r="R5643">
            <v>0</v>
          </cell>
          <cell r="V5643" t="str">
            <v>PD MP - CAPACITY BUILDING</v>
          </cell>
        </row>
        <row r="5644">
          <cell r="Q5644" t="str">
            <v>Non-exchange Revenue:  Transfers and Subsidies - Operational:  Monetary Allocations - Provincial Departments:  Mpumalanga - Other</v>
          </cell>
          <cell r="R5644">
            <v>0</v>
          </cell>
          <cell r="V5644" t="str">
            <v>PD MP - OTHER</v>
          </cell>
        </row>
        <row r="5645">
          <cell r="Q5645" t="str">
            <v>Non-exchange Revenue:  Transfers and Subsidies - Operational:  Monetary Allocations - Provincial Departments:  Northern Cape</v>
          </cell>
          <cell r="R5645">
            <v>0</v>
          </cell>
          <cell r="V5645" t="str">
            <v>T&amp;S OPS: MONET PROV DEPT NC</v>
          </cell>
        </row>
        <row r="5646">
          <cell r="Q5646" t="str">
            <v>Non-exchange Revenue:  Transfers and Subsidies - Operational:  Monetary Allocations - Provincial Departments:  Northern Cape - Health</v>
          </cell>
          <cell r="R5646">
            <v>0</v>
          </cell>
          <cell r="V5646" t="str">
            <v>PD NC - HEALTH</v>
          </cell>
        </row>
        <row r="5647">
          <cell r="Q5647" t="str">
            <v>Non-exchange Revenue:  Transfers and Subsidies - Operational:  Monetary Allocations - Provincial Departments:  Northern Cape - Public Transport</v>
          </cell>
          <cell r="R5647">
            <v>0</v>
          </cell>
          <cell r="V5647" t="str">
            <v>PD NC - PUBLIC TRANSPORT</v>
          </cell>
        </row>
        <row r="5648">
          <cell r="Q5648" t="str">
            <v>Non-exchange Revenue:  Transfers and Subsidies - Operational:  Monetary Allocations - Provincial Departments:  Northern Cape - Housing</v>
          </cell>
          <cell r="R5648">
            <v>0</v>
          </cell>
          <cell r="V5648" t="str">
            <v>PD NC - HOUSING</v>
          </cell>
        </row>
        <row r="5649">
          <cell r="Q5649" t="str">
            <v>Non-exchange Revenue:  Transfers and Subsidies - Operational:  Monetary Allocations - Provincial Departments:  Northern Cape - Sports and Recreation</v>
          </cell>
          <cell r="R5649">
            <v>0</v>
          </cell>
          <cell r="V5649" t="str">
            <v>PD NC - SPORTS &amp; RECREATION</v>
          </cell>
        </row>
        <row r="5650">
          <cell r="Q5650" t="str">
            <v>Non-exchange Revenue:  Transfers and Subsidies - Operational:  Monetary Allocations - Provincial Departments:  Northern Cape - Disaster and Emergency Services</v>
          </cell>
          <cell r="R5650">
            <v>0</v>
          </cell>
          <cell r="V5650" t="str">
            <v>PD NC - DISASTER &amp; EMERGENCY SERVICES</v>
          </cell>
        </row>
        <row r="5651">
          <cell r="Q5651" t="str">
            <v>Non-exchange Revenue:  Transfers and Subsidies - Operational:  Monetary Allocations - Provincial Departments:  Northern Cape - Libraries, Archives and Museums</v>
          </cell>
          <cell r="R5651">
            <v>0</v>
          </cell>
          <cell r="V5651" t="str">
            <v>PD NC - LIBRARIES ARCHIVES &amp; MUSEUMS</v>
          </cell>
        </row>
        <row r="5652">
          <cell r="Q5652" t="str">
            <v>Non-exchange Revenue:  Transfers and Subsidies - Operational:  Monetary Allocations - Provincial Departments:  Northern Cape - Maintenance of Road Infrastructure</v>
          </cell>
          <cell r="R5652">
            <v>0</v>
          </cell>
          <cell r="V5652" t="str">
            <v>PD NC - MAINT OF ROAD INFRASTRUCTURE</v>
          </cell>
        </row>
        <row r="5653">
          <cell r="Q5653" t="str">
            <v>Non-exchange Revenue:  Transfers and Subsidies - Operational:  Monetary Allocations - Provincial Departments:  Northern Cape - Maintenance of Water Supply Infrastructure</v>
          </cell>
          <cell r="R5653">
            <v>0</v>
          </cell>
          <cell r="V5653" t="str">
            <v>PD NC - MAINT OF WATER SUPPLY INFRASTRUC</v>
          </cell>
        </row>
        <row r="5654">
          <cell r="Q5654" t="str">
            <v>Non-exchange Revenue:  Transfers and Subsidies - Operational:  Monetary Allocations - Provincial Departments:  Northern Cape - Maintenance of Waste Water Infrastructure</v>
          </cell>
          <cell r="R5654">
            <v>0</v>
          </cell>
          <cell r="V5654" t="str">
            <v>PD NC - MAINT OF WASTE WATER INFRASTRUC</v>
          </cell>
        </row>
        <row r="5655">
          <cell r="Q5655" t="str">
            <v>Non-exchange Revenue:  Transfers and Subsidies - Operational:  Monetary Allocations - Provincial Departments:  Northern Cape - Capacity Building</v>
          </cell>
          <cell r="R5655">
            <v>0</v>
          </cell>
          <cell r="V5655" t="str">
            <v>PD NC - CAPACITY BUILDING</v>
          </cell>
        </row>
        <row r="5656">
          <cell r="Q5656" t="str">
            <v>Non-exchange Revenue:  Transfers and Subsidies - Operational:  Monetary Allocations - Provincial Departments:  Northern Cape - Other</v>
          </cell>
          <cell r="R5656">
            <v>0</v>
          </cell>
          <cell r="V5656" t="str">
            <v>PD NC - OTHER</v>
          </cell>
        </row>
        <row r="5657">
          <cell r="Q5657" t="str">
            <v>Non-exchange Revenue:  Transfers and Subsidies - Operational:  Monetary Allocations - Provincial Departments:  North West</v>
          </cell>
          <cell r="R5657">
            <v>0</v>
          </cell>
          <cell r="V5657" t="str">
            <v>T&amp;S OPS: MONET PROV DEPT NW</v>
          </cell>
        </row>
        <row r="5658">
          <cell r="Q5658" t="str">
            <v>Non-exchange Revenue:  Transfers and Subsidies - Operational:  Monetary Allocations - Provincial Departments:  North West - Health</v>
          </cell>
          <cell r="R5658">
            <v>0</v>
          </cell>
          <cell r="V5658" t="str">
            <v>PD NW - HEALTH</v>
          </cell>
        </row>
        <row r="5659">
          <cell r="Q5659" t="str">
            <v>Non-exchange Revenue:  Transfers and Subsidies - Operational:  Monetary Allocations - Provincial Departments:  North West - Public Transport</v>
          </cell>
          <cell r="R5659">
            <v>0</v>
          </cell>
          <cell r="V5659" t="str">
            <v>PD NW - PUBLIC TRANSPORT</v>
          </cell>
        </row>
        <row r="5660">
          <cell r="Q5660" t="str">
            <v>Non-exchange Revenue:  Transfers and Subsidies - Operational:  Monetary Allocations - Provincial Departments:  North West - Housing</v>
          </cell>
          <cell r="R5660">
            <v>0</v>
          </cell>
          <cell r="V5660" t="str">
            <v>PD NW - HOUSING</v>
          </cell>
        </row>
        <row r="5661">
          <cell r="Q5661" t="str">
            <v>Non-exchange Revenue:  Transfers and Subsidies - Operational:  Monetary Allocations - Provincial Departments:  North West - Sports and Recreation</v>
          </cell>
          <cell r="R5661">
            <v>0</v>
          </cell>
          <cell r="V5661" t="str">
            <v>PD NW - SPORTS &amp; RECREATION</v>
          </cell>
        </row>
        <row r="5662">
          <cell r="Q5662" t="str">
            <v>Non-exchange Revenue:  Transfers and Subsidies - Operational:  Monetary Allocations - Provincial Departments:  North West - Disaster and Emergency Services</v>
          </cell>
          <cell r="R5662">
            <v>0</v>
          </cell>
          <cell r="V5662" t="str">
            <v>PD NW - DISASTER &amp; EMERGENCY SERVICES</v>
          </cell>
        </row>
        <row r="5663">
          <cell r="Q5663" t="str">
            <v>Non-exchange Revenue:  Transfers and Subsidies - Operational:  Monetary Allocations - Provincial Departments:  North West - Libraries, Archives and Museums</v>
          </cell>
          <cell r="R5663">
            <v>0</v>
          </cell>
          <cell r="V5663" t="str">
            <v>PD NW - LIBRARIES ARCHIVES &amp; MUSEUMS</v>
          </cell>
        </row>
        <row r="5664">
          <cell r="Q5664" t="str">
            <v>Non-exchange Revenue:  Transfers and Subsidies - Operational:  Monetary Allocations - Provincial Departments:  North West - Maintenance of Road Infrastructure</v>
          </cell>
          <cell r="R5664">
            <v>0</v>
          </cell>
          <cell r="V5664" t="str">
            <v>PD NW - MAINT OF ROAD INFRASTRUCTURE</v>
          </cell>
        </row>
        <row r="5665">
          <cell r="Q5665" t="str">
            <v>Non-exchange Revenue:  Transfers and Subsidies - Operational:  Monetary Allocations - Provincial Departments:  North West - Maintenance of Water Supply Infrastructure</v>
          </cell>
          <cell r="R5665">
            <v>0</v>
          </cell>
          <cell r="V5665" t="str">
            <v>PD NW - MAINT OF WATER SUPPLY INFRASTRUC</v>
          </cell>
        </row>
        <row r="5666">
          <cell r="Q5666" t="str">
            <v>Non-exchange Revenue:  Transfers and Subsidies - Operational:  Monetary Allocations - Provincial Departments:  North West - Maintenance of Waste Water Infrastructure</v>
          </cell>
          <cell r="R5666">
            <v>0</v>
          </cell>
          <cell r="V5666" t="str">
            <v>PD NW - MAINT OF WASTE WATER INFRASTRUC</v>
          </cell>
        </row>
        <row r="5667">
          <cell r="Q5667" t="str">
            <v>Non-exchange Revenue:  Transfers and Subsidies - Operational:  Monetary Allocations - Provincial Departments:  North West - Capacity Building</v>
          </cell>
          <cell r="R5667">
            <v>0</v>
          </cell>
          <cell r="V5667" t="str">
            <v>PD NW - CAPACITY BUILDING</v>
          </cell>
        </row>
        <row r="5668">
          <cell r="Q5668" t="str">
            <v>Non-exchange Revenue:  Transfers and Subsidies - Operational:  Monetary Allocations - Provincial Departments:  North West - Other</v>
          </cell>
          <cell r="R5668">
            <v>0</v>
          </cell>
          <cell r="V5668" t="str">
            <v>PD NW - OTHER</v>
          </cell>
        </row>
        <row r="5669">
          <cell r="Q5669" t="str">
            <v>Non-exchange Revenue:  Transfers and Subsidies - Operational:  Monetary Allocations - Provincial Departments:  Western Cape</v>
          </cell>
          <cell r="R5669">
            <v>0</v>
          </cell>
          <cell r="V5669" t="str">
            <v>T&amp;S OPS: MONET PROV DEPT WC</v>
          </cell>
        </row>
        <row r="5670">
          <cell r="Q5670" t="str">
            <v>Non-exchange Revenue:  Transfers and Subsidies - Operational:  Monetary Allocations - Provincial Departments:  Western Cape - Health</v>
          </cell>
          <cell r="R5670">
            <v>0</v>
          </cell>
          <cell r="V5670" t="str">
            <v>PD WC - HEALTH</v>
          </cell>
        </row>
        <row r="5671">
          <cell r="Q5671" t="str">
            <v>Non-exchange Revenue:  Transfers and Subsidies - Operational:  Monetary Allocations - Provincial Departments:  Western Cape - Public Transport</v>
          </cell>
          <cell r="R5671">
            <v>0</v>
          </cell>
          <cell r="V5671" t="str">
            <v>PD WC - PUBLIC TRANSPORT</v>
          </cell>
        </row>
        <row r="5672">
          <cell r="Q5672" t="str">
            <v>Non-exchange Revenue:  Transfers and Subsidies - Operational:  Monetary Allocations - Provincial Departments:  Western Cape - Housing</v>
          </cell>
          <cell r="R5672">
            <v>0</v>
          </cell>
          <cell r="V5672" t="str">
            <v>PD WC - HOUSING</v>
          </cell>
        </row>
        <row r="5673">
          <cell r="Q5673" t="str">
            <v>Non-exchange Revenue:  Transfers and Subsidies - Operational:  Monetary Allocations - Provincial Departments:  Western Cape - Sports and Recreation</v>
          </cell>
          <cell r="R5673">
            <v>0</v>
          </cell>
          <cell r="V5673" t="str">
            <v>PD WC - SPORTS &amp; RECREATION</v>
          </cell>
        </row>
        <row r="5674">
          <cell r="Q5674" t="str">
            <v>Non-exchange Revenue:  Transfers and Subsidies - Operational:  Monetary Allocations - Provincial Departments:  Western Cape - Disaster and Emergency Services</v>
          </cell>
          <cell r="R5674">
            <v>0</v>
          </cell>
          <cell r="V5674" t="str">
            <v>PD WC - DISASTER &amp; EMERGENCY SERVICES</v>
          </cell>
        </row>
        <row r="5675">
          <cell r="Q5675" t="str">
            <v>Non-exchange Revenue:  Transfers and Subsidies - Operational:  Monetary Allocations - Provincial Departments:  Western Cape - Libraries, Archives and Museums</v>
          </cell>
          <cell r="R5675">
            <v>0</v>
          </cell>
          <cell r="V5675" t="str">
            <v>PD WC - LIBRARIES ARCHIVES &amp; MUSEUMS</v>
          </cell>
        </row>
        <row r="5676">
          <cell r="Q5676" t="str">
            <v>Non-exchange Revenue:  Transfers and Subsidies - Operational:  Monetary Allocations - Provincial Departments:  Western Cape - Maintenance of Road Infrastructure</v>
          </cell>
          <cell r="R5676">
            <v>0</v>
          </cell>
          <cell r="V5676" t="str">
            <v>PD WC - MAINT OF ROAD INFRASTRUCTURE</v>
          </cell>
        </row>
        <row r="5677">
          <cell r="Q5677" t="str">
            <v>Non-exchange Revenue:  Transfers and Subsidies - Operational:  Monetary Allocations - Provincial Departments:  Western Cape - Maintenance of Water Supply Infrastructure</v>
          </cell>
          <cell r="R5677">
            <v>0</v>
          </cell>
          <cell r="V5677" t="str">
            <v>PD WC - MAINT OF WATER SUPPLY INFRASTRUC</v>
          </cell>
        </row>
        <row r="5678">
          <cell r="Q5678" t="str">
            <v>Non-exchange Revenue:  Transfers and Subsidies - Operational:  Monetary Allocations - Provincial Departments:  Western Cape - Maintenance of Waste Water Infrastructure</v>
          </cell>
          <cell r="R5678">
            <v>0</v>
          </cell>
          <cell r="V5678" t="str">
            <v>PD WC - MAINT OF WASTE WATER INFRASTRUC</v>
          </cell>
        </row>
        <row r="5679">
          <cell r="Q5679" t="str">
            <v>Non-exchange Revenue:  Transfers and Subsidies - Operational:  Monetary Allocations - Provincial Departments:  Western Cape - Capacity Building</v>
          </cell>
          <cell r="R5679">
            <v>0</v>
          </cell>
          <cell r="V5679" t="str">
            <v>PD WC - CAPACITY BUILDING</v>
          </cell>
        </row>
        <row r="5680">
          <cell r="Q5680" t="str">
            <v>Non-exchange Revenue:  Transfers and Subsidies - Operational:  Monetary Allocations - Provincial Departments:  Western Cape - Other</v>
          </cell>
          <cell r="R5680">
            <v>0</v>
          </cell>
          <cell r="V5680" t="str">
            <v>PD WC - OTHER</v>
          </cell>
        </row>
        <row r="5681">
          <cell r="Q5681" t="str">
            <v>Non-exchange Revenue:  Transfers and Subsidies - Operational:  Monetary Allocations - Public Corporations</v>
          </cell>
          <cell r="R5681">
            <v>0</v>
          </cell>
          <cell r="V5681" t="str">
            <v>T&amp;S OPS: MONET PUBLIC CORPORATIONS</v>
          </cell>
        </row>
        <row r="5682">
          <cell r="Q5682" t="str">
            <v>Non-exchange Revenue:  Transfers and Subsidies - Operational:  Monetary Allocations - Public Corporations:  Non Financial Public Corporations</v>
          </cell>
          <cell r="R5682">
            <v>0</v>
          </cell>
          <cell r="V5682" t="str">
            <v>T&amp;S OPS: MONET PUBL CORP NON-FIAN</v>
          </cell>
        </row>
        <row r="5683">
          <cell r="Q5683" t="str">
            <v>Non-exchange Revenue:  Transfers and Subsidies - Operational:  Monetary Allocations - Public Corporations:  Non Financial Public Corporations - Product</v>
          </cell>
          <cell r="R5683" t="str">
            <v>1</v>
          </cell>
          <cell r="S5683" t="str">
            <v>17</v>
          </cell>
          <cell r="T5683" t="str">
            <v>700</v>
          </cell>
          <cell r="U5683" t="str">
            <v>0</v>
          </cell>
          <cell r="V5683" t="str">
            <v>PUB CORP: N-FIN CORP - PRODUCT</v>
          </cell>
        </row>
        <row r="5684">
          <cell r="Q5684" t="str">
            <v>Non-exchange Revenue:  Transfers and Subsidies - Operational:  Monetary Allocations - Public Corporations:  Non Financial Public Corporations - Production</v>
          </cell>
          <cell r="R5684" t="str">
            <v>1</v>
          </cell>
          <cell r="S5684" t="str">
            <v>17</v>
          </cell>
          <cell r="T5684" t="str">
            <v>701</v>
          </cell>
          <cell r="U5684" t="str">
            <v>0</v>
          </cell>
          <cell r="V5684" t="str">
            <v>PUB CORP: N-FIN CORP - PRODUCTION</v>
          </cell>
        </row>
        <row r="5685">
          <cell r="Q5685" t="str">
            <v>Non-exchange Revenue:  Transfers and Subsidies - Operational:  Monetary Allocations - Public Corporations:  Financial Public Corporations</v>
          </cell>
          <cell r="R5685">
            <v>0</v>
          </cell>
          <cell r="V5685" t="str">
            <v>T&amp;S OPS: MONET PUBL CORP FINANCIAL</v>
          </cell>
        </row>
        <row r="5686">
          <cell r="Q5686" t="str">
            <v>Non-exchange Revenue:  Transfers and Subsidies - Operational:  Monetary Allocations - Public Corporations:  Financial Public Corporations - Product</v>
          </cell>
          <cell r="R5686" t="str">
            <v>1</v>
          </cell>
          <cell r="S5686" t="str">
            <v>17</v>
          </cell>
          <cell r="T5686" t="str">
            <v>702</v>
          </cell>
          <cell r="U5686" t="str">
            <v>0</v>
          </cell>
          <cell r="V5686" t="str">
            <v>PUB CORP: FINANCIAL CORP - PRODUCT</v>
          </cell>
        </row>
        <row r="5687">
          <cell r="Q5687" t="str">
            <v>Non-exchange Revenue:  Transfers and Subsidies - Operational:  Monetary Allocations - Public Corporations:  Financial Public Corporations - Production</v>
          </cell>
          <cell r="R5687" t="str">
            <v>1</v>
          </cell>
          <cell r="S5687" t="str">
            <v>17</v>
          </cell>
          <cell r="T5687" t="str">
            <v>703</v>
          </cell>
          <cell r="U5687" t="str">
            <v>0</v>
          </cell>
          <cell r="V5687" t="str">
            <v>PUB CORP: FINANCIAL CORP - PRODUCTION</v>
          </cell>
        </row>
        <row r="5688">
          <cell r="Q5688" t="str">
            <v>Non-exchange Revenue:  Transfers and Subsidies - Operational:  Monetary Allocations - Public Corporations:  Other Transfers Public Corporations</v>
          </cell>
          <cell r="R5688">
            <v>0</v>
          </cell>
          <cell r="V5688" t="str">
            <v>T&amp;S OPS: MONET PUBL CORP NON-FIAN</v>
          </cell>
        </row>
        <row r="5689">
          <cell r="Q5689" t="str">
            <v xml:space="preserve">Non-exchange Revenue:  Transfers and Subsidies - Operational:  Monetary Allocations - Public Corporations:  Other Transfers Public Corporations - Air Traffic and Navigation Services Company </v>
          </cell>
          <cell r="R5689" t="str">
            <v>1</v>
          </cell>
          <cell r="S5689" t="str">
            <v>17</v>
          </cell>
          <cell r="T5689" t="str">
            <v>704</v>
          </cell>
          <cell r="U5689" t="str">
            <v>0</v>
          </cell>
          <cell r="V5689" t="str">
            <v>PUB CORP O/TRF: AIR TRAF &amp; NAV SERV COMP</v>
          </cell>
        </row>
        <row r="5690">
          <cell r="Q5690" t="str">
            <v>Non-exchange Revenue:  Transfers and Subsidies - Operational:  Monetary Allocations - Public Corporations:  Other Transfers Public Corporations - Airports Company</v>
          </cell>
          <cell r="R5690" t="str">
            <v>1</v>
          </cell>
          <cell r="S5690" t="str">
            <v>17</v>
          </cell>
          <cell r="T5690" t="str">
            <v>705</v>
          </cell>
          <cell r="U5690" t="str">
            <v>0</v>
          </cell>
          <cell r="V5690" t="str">
            <v>PUB CORP O/TRF: AIRPORTS COMPANY</v>
          </cell>
        </row>
        <row r="5691">
          <cell r="Q5691" t="str">
            <v>Non-exchange Revenue:  Transfers and Subsidies - Operational:  Monetary Allocations - Public Corporations:  Other Transfers Public Corporations - Albany Coast Water Board</v>
          </cell>
          <cell r="R5691" t="str">
            <v>1</v>
          </cell>
          <cell r="S5691" t="str">
            <v>17</v>
          </cell>
          <cell r="T5691" t="str">
            <v>706</v>
          </cell>
          <cell r="U5691" t="str">
            <v>0</v>
          </cell>
          <cell r="V5691" t="str">
            <v>PUB CORP O/TRF: ALBANY COAST WATER BOARD</v>
          </cell>
        </row>
        <row r="5692">
          <cell r="Q5692" t="str">
            <v>Non-exchange Revenue:  Transfers and Subsidies - Operational:  Monetary Allocations - Public Corporations:  Other Transfers Public Corporations - Alexkor Ltd</v>
          </cell>
          <cell r="R5692" t="str">
            <v>1</v>
          </cell>
          <cell r="S5692" t="str">
            <v>17</v>
          </cell>
          <cell r="T5692" t="str">
            <v>707</v>
          </cell>
          <cell r="U5692" t="str">
            <v>0</v>
          </cell>
          <cell r="V5692" t="str">
            <v>PUB CORP O/TRF: ALEXKOR LTD</v>
          </cell>
        </row>
        <row r="5693">
          <cell r="Q5693" t="str">
            <v>Non-exchange Revenue:  Transfers and Subsidies - Operational:  Monetary Allocations - Public Corporations:  Other Transfers Public Corporations - Amatola Water Board</v>
          </cell>
          <cell r="R5693" t="str">
            <v>1</v>
          </cell>
          <cell r="S5693" t="str">
            <v>17</v>
          </cell>
          <cell r="T5693" t="str">
            <v>708</v>
          </cell>
          <cell r="U5693" t="str">
            <v>0</v>
          </cell>
          <cell r="V5693" t="str">
            <v>PUB CORP O/TRF: AMATOLA WATER BOARD</v>
          </cell>
        </row>
        <row r="5694">
          <cell r="Q5694" t="str">
            <v>Non-exchange Revenue:  Transfers and Subsidies - Operational:  Monetary Allocations - Public Corporations:  Other Transfers Public Corporations - Armaments Corporation of South Africa</v>
          </cell>
          <cell r="R5694" t="str">
            <v>1</v>
          </cell>
          <cell r="S5694" t="str">
            <v>17</v>
          </cell>
          <cell r="T5694" t="str">
            <v>709</v>
          </cell>
          <cell r="U5694" t="str">
            <v>0</v>
          </cell>
          <cell r="V5694" t="str">
            <v>PUB CORP O/TRF: ARMAMENTS CORPORATION SA</v>
          </cell>
        </row>
        <row r="5695">
          <cell r="Q5695" t="str">
            <v>Non-exchange Revenue:  Transfers and Subsidies - Operational:  Monetary Allocations - Public Corporations:  Other Transfers Public Corporations - Aventura</v>
          </cell>
          <cell r="R5695" t="str">
            <v>1</v>
          </cell>
          <cell r="S5695" t="str">
            <v>17</v>
          </cell>
          <cell r="T5695" t="str">
            <v>710</v>
          </cell>
          <cell r="U5695" t="str">
            <v>0</v>
          </cell>
          <cell r="V5695" t="str">
            <v>PUB CORP O/TRF: AVENTURA</v>
          </cell>
        </row>
        <row r="5696">
          <cell r="Q5696" t="str">
            <v>Non-exchange Revenue:  Transfers and Subsidies - Operational:  Monetary Allocations - Public Corporations:  Other Transfers Public Corporations - Bala Farms (Pty) Ltd</v>
          </cell>
          <cell r="R5696" t="str">
            <v>1</v>
          </cell>
          <cell r="S5696" t="str">
            <v>17</v>
          </cell>
          <cell r="T5696" t="str">
            <v>711</v>
          </cell>
          <cell r="U5696" t="str">
            <v>0</v>
          </cell>
          <cell r="V5696" t="str">
            <v>PUB CORP O/TRF: BALA FARMS (PTY) LTD</v>
          </cell>
        </row>
        <row r="5697">
          <cell r="Q5697" t="str">
            <v>Non-exchange Revenue:  Transfers and Subsidies - Operational:  Monetary Allocations - Public Corporations:  Other Transfers Public Corporations - Bloem Water</v>
          </cell>
          <cell r="R5697" t="str">
            <v>1</v>
          </cell>
          <cell r="S5697" t="str">
            <v>17</v>
          </cell>
          <cell r="T5697" t="str">
            <v>712</v>
          </cell>
          <cell r="U5697" t="str">
            <v>0</v>
          </cell>
          <cell r="V5697" t="str">
            <v>PUB CORP O/TRF: BLOEM WATER</v>
          </cell>
        </row>
        <row r="5698">
          <cell r="Q5698" t="str">
            <v>Non-exchange Revenue:  Transfers and Subsidies - Operational:  Monetary Allocations - Public Corporations:  Other Transfers Public Corporations - Botshelo Water</v>
          </cell>
          <cell r="R5698" t="str">
            <v>1</v>
          </cell>
          <cell r="S5698" t="str">
            <v>17</v>
          </cell>
          <cell r="T5698" t="str">
            <v>713</v>
          </cell>
          <cell r="U5698" t="str">
            <v>0</v>
          </cell>
          <cell r="V5698" t="str">
            <v>PUB CORP O/TRF: BOTSHELO WATER</v>
          </cell>
        </row>
        <row r="5699">
          <cell r="Q5699" t="str">
            <v>Non-exchange Revenue:  Transfers and Subsidies - Operational:  Monetary Allocations - Public Corporations:  Other Transfers Public Corporations - Bushbuckridge Water Board</v>
          </cell>
          <cell r="R5699" t="str">
            <v>1</v>
          </cell>
          <cell r="S5699" t="str">
            <v>17</v>
          </cell>
          <cell r="T5699" t="str">
            <v>714</v>
          </cell>
          <cell r="U5699" t="str">
            <v>0</v>
          </cell>
          <cell r="V5699" t="str">
            <v>PUB CORP O/TRF: BUSHBUCKRIDGE WATER BRD</v>
          </cell>
        </row>
        <row r="5700">
          <cell r="Q5700" t="str">
            <v>Non-exchange Revenue:  Transfers and Subsidies - Operational:  Monetary Allocations - Public Corporations:  Other Transfers Public Corporations - Casidra (Pty) Ltd</v>
          </cell>
          <cell r="R5700" t="str">
            <v>1</v>
          </cell>
          <cell r="S5700" t="str">
            <v>17</v>
          </cell>
          <cell r="T5700" t="str">
            <v>715</v>
          </cell>
          <cell r="U5700" t="str">
            <v>0</v>
          </cell>
          <cell r="V5700" t="str">
            <v>PUB CORP O/TRF: CASIDRA (PTY) LTD</v>
          </cell>
        </row>
        <row r="5701">
          <cell r="Q5701" t="str">
            <v>Non-exchange Revenue:  Transfers and Subsidies - Operational:  Monetary Allocations - Public Corporations:  Other Transfers Public Corporations - Central Energy Fund (Pty) Ltd (CEF)</v>
          </cell>
          <cell r="R5701" t="str">
            <v>1</v>
          </cell>
          <cell r="S5701" t="str">
            <v>17</v>
          </cell>
          <cell r="T5701" t="str">
            <v>716</v>
          </cell>
          <cell r="U5701" t="str">
            <v>0</v>
          </cell>
          <cell r="V5701" t="str">
            <v>PUB CORP O/TRF: CENTRAL ENERGY FUND</v>
          </cell>
        </row>
        <row r="5702">
          <cell r="Q5702" t="str">
            <v>Non-exchange Revenue:  Transfers and Subsidies - Operational:  Monetary Allocations - Public Corporations:  Other Transfers Public Corporations - Coega Development Corporation</v>
          </cell>
          <cell r="R5702" t="str">
            <v>1</v>
          </cell>
          <cell r="S5702" t="str">
            <v>17</v>
          </cell>
          <cell r="T5702" t="str">
            <v>717</v>
          </cell>
          <cell r="U5702" t="str">
            <v>0</v>
          </cell>
          <cell r="V5702" t="str">
            <v>PUB CORP O/TRF: COEGA DEV CORPORATION</v>
          </cell>
        </row>
        <row r="5703">
          <cell r="Q5703" t="str">
            <v>Non-exchange Revenue:  Transfers and Subsidies - Operational:  Monetary Allocations - Public Corporations:  Other Transfers Public Corporations - Council for Mineral Technology (MINTEK)</v>
          </cell>
          <cell r="R5703" t="str">
            <v>1</v>
          </cell>
          <cell r="S5703" t="str">
            <v>17</v>
          </cell>
          <cell r="T5703" t="str">
            <v>718</v>
          </cell>
          <cell r="U5703" t="str">
            <v>0</v>
          </cell>
          <cell r="V5703" t="str">
            <v>PUB CORP O/TRF: COUNCIL MINERAL TECHN</v>
          </cell>
        </row>
        <row r="5704">
          <cell r="Q5704" t="str">
            <v>Non-exchange Revenue:  Transfers and Subsidies - Operational:  Monetary Allocations - Public Corporations:  Other Transfers Public Corporations - Council Science and Industrial Research (CSIR)</v>
          </cell>
          <cell r="R5704" t="str">
            <v>1</v>
          </cell>
          <cell r="S5704" t="str">
            <v>17</v>
          </cell>
          <cell r="T5704" t="str">
            <v>719</v>
          </cell>
          <cell r="U5704" t="str">
            <v>0</v>
          </cell>
          <cell r="V5704" t="str">
            <v>PUB CORP O/TRF: COUNCIL SCI &amp; INDUST RES</v>
          </cell>
        </row>
        <row r="5705">
          <cell r="Q5705" t="str">
            <v>Non-exchange Revenue:  Transfers and Subsidies - Operational:  Monetary Allocations - Public Corporations:  Other Transfers Public Corporations - Cowslip Investments (Pty) Ltd</v>
          </cell>
          <cell r="R5705" t="str">
            <v>1</v>
          </cell>
          <cell r="S5705" t="str">
            <v>17</v>
          </cell>
          <cell r="T5705" t="str">
            <v>720</v>
          </cell>
          <cell r="U5705" t="str">
            <v>0</v>
          </cell>
          <cell r="V5705" t="str">
            <v>PUB CORP O/TRF: COWSLIP INVESTMENTS</v>
          </cell>
        </row>
        <row r="5706">
          <cell r="Q5706" t="str">
            <v>Non-exchange Revenue:  Transfers and Subsidies - Operational:  Monetary Allocations - Public Corporations:  Other Transfers Public Corporations - Development Bank of South Africa</v>
          </cell>
          <cell r="R5706" t="str">
            <v>1</v>
          </cell>
          <cell r="S5706" t="str">
            <v>17</v>
          </cell>
          <cell r="T5706" t="str">
            <v>721</v>
          </cell>
          <cell r="U5706" t="str">
            <v>0</v>
          </cell>
          <cell r="V5706" t="str">
            <v>PUB CORP O/TRF: DEVELOPMENT BANK OF SA</v>
          </cell>
        </row>
        <row r="5707">
          <cell r="Q5707" t="str">
            <v>Non-exchange Revenue:  Transfers and Subsidies - Operational:  Monetary Allocations - Public Corporations:  Other Transfers Public Corporations - Denel</v>
          </cell>
          <cell r="R5707" t="str">
            <v>1</v>
          </cell>
          <cell r="S5707" t="str">
            <v>17</v>
          </cell>
          <cell r="T5707" t="str">
            <v>722</v>
          </cell>
          <cell r="U5707" t="str">
            <v>0</v>
          </cell>
          <cell r="V5707" t="str">
            <v>PUB CORP O/TRF: DENEL</v>
          </cell>
        </row>
        <row r="5708">
          <cell r="Q5708" t="str">
            <v>Non-exchange Revenue:  Transfers and Subsidies - Operational:  Monetary Allocations - Public Corporations:  Other Transfers Public Corporations - Development Corporation Eastern Cape</v>
          </cell>
          <cell r="R5708" t="str">
            <v>1</v>
          </cell>
          <cell r="S5708" t="str">
            <v>17</v>
          </cell>
          <cell r="T5708" t="str">
            <v>723</v>
          </cell>
          <cell r="U5708" t="str">
            <v>0</v>
          </cell>
          <cell r="V5708" t="str">
            <v>PUB CORP O/TRF: DEV CORPOR EASTERN CAPE</v>
          </cell>
        </row>
        <row r="5709">
          <cell r="Q5709" t="str">
            <v>Non-exchange Revenue:  Transfers and Subsidies - Operational:  Monetary Allocations - Public Corporations:  Other Transfers Public Corporations - East London Industrial Development Zone Corporation</v>
          </cell>
          <cell r="R5709" t="str">
            <v>1</v>
          </cell>
          <cell r="S5709" t="str">
            <v>17</v>
          </cell>
          <cell r="T5709" t="str">
            <v>724</v>
          </cell>
          <cell r="U5709" t="str">
            <v>0</v>
          </cell>
          <cell r="V5709" t="str">
            <v>PUB CORP O/TRF:  EL IND DEV ZONE CORP</v>
          </cell>
        </row>
        <row r="5710">
          <cell r="Q5710" t="str">
            <v>Non-exchange Revenue:  Transfers and Subsidies - Operational:  Monetary Allocations - Public Corporations:  Other Transfers Public Corporations - ESKOM</v>
          </cell>
          <cell r="R5710" t="str">
            <v>1</v>
          </cell>
          <cell r="S5710" t="str">
            <v>17</v>
          </cell>
          <cell r="T5710" t="str">
            <v>725</v>
          </cell>
          <cell r="U5710" t="str">
            <v>0</v>
          </cell>
          <cell r="V5710" t="str">
            <v>PUB CORP O/TRF: ESKOM</v>
          </cell>
        </row>
        <row r="5711">
          <cell r="Q5711" t="str">
            <v>Non-exchange Revenue:  Transfers and Subsidies - Operational:  Monetary Allocations - Public Corporations:  Other Transfers Public Corporations - Export Credit Insurance Corporation of South Africa</v>
          </cell>
          <cell r="R5711" t="str">
            <v>1</v>
          </cell>
          <cell r="S5711" t="str">
            <v>17</v>
          </cell>
          <cell r="T5711" t="str">
            <v>726</v>
          </cell>
          <cell r="U5711" t="str">
            <v>0</v>
          </cell>
          <cell r="V5711" t="str">
            <v>PUB CORP O/TRF: EXPORT CDT INSUR CORP SA</v>
          </cell>
        </row>
        <row r="5712">
          <cell r="Q5712" t="str">
            <v>Non-exchange Revenue:  Transfers and Subsidies - Operational:  Monetary Allocations - Public Corporations:  Other Transfers Public Corporations - Fines and Penalties</v>
          </cell>
          <cell r="R5712" t="str">
            <v>1</v>
          </cell>
          <cell r="S5712" t="str">
            <v>17</v>
          </cell>
          <cell r="T5712" t="str">
            <v>727</v>
          </cell>
          <cell r="U5712" t="str">
            <v>0</v>
          </cell>
          <cell r="V5712" t="str">
            <v>PUB CORP O/TRF: FINES &amp; PENALITIES</v>
          </cell>
        </row>
        <row r="5713">
          <cell r="Q5713" t="str">
            <v>Non-exchange Revenue:  Transfers and Subsidies - Operational:  Monetary Allocations - Public Corporations:  Other Transfers Public Corporations - Free State Development Corporation</v>
          </cell>
          <cell r="R5713" t="str">
            <v>1</v>
          </cell>
          <cell r="S5713" t="str">
            <v>17</v>
          </cell>
          <cell r="T5713" t="str">
            <v>728</v>
          </cell>
          <cell r="U5713" t="str">
            <v>0</v>
          </cell>
          <cell r="V5713" t="str">
            <v>PUB CORP O/TRF: FREE STATE DEV CORPOR</v>
          </cell>
        </row>
        <row r="5714">
          <cell r="Q5714" t="str">
            <v>Non-exchange Revenue:  Transfers and Subsidies - Operational:  Monetary Allocations - Public Corporations:  Other Transfers Public Corporations - Forest Sector Charter Council</v>
          </cell>
          <cell r="R5714" t="str">
            <v>1</v>
          </cell>
          <cell r="S5714" t="str">
            <v>17</v>
          </cell>
          <cell r="T5714" t="str">
            <v>729</v>
          </cell>
          <cell r="U5714" t="str">
            <v>0</v>
          </cell>
          <cell r="V5714" t="str">
            <v>PUB CORP O/TRF: FOREST SEC CHARTER COUN</v>
          </cell>
        </row>
        <row r="5715">
          <cell r="Q5715" t="str">
            <v>Non-exchange Revenue:  Transfers and Subsidies - Operational:  Monetary Allocations - Public Corporations:  Other Transfers Public Corporations - Fund for Research into Industrial Development, Growth and Equity (FRIDGE)</v>
          </cell>
          <cell r="R5715" t="str">
            <v>1</v>
          </cell>
          <cell r="S5715" t="str">
            <v>17</v>
          </cell>
          <cell r="T5715" t="str">
            <v>730</v>
          </cell>
          <cell r="U5715" t="str">
            <v>0</v>
          </cell>
          <cell r="V5715" t="str">
            <v>PUB CORP O/TRF:  REC IND DEV GWTH &amp; EQUI</v>
          </cell>
        </row>
        <row r="5716">
          <cell r="Q5716" t="str">
            <v>Non-exchange Revenue:  Transfers and Subsidies - Operational:  Monetary Allocations - Public Corporations:  Other Transfers Public Corporations - Gateway Airport Authority Ltd</v>
          </cell>
          <cell r="R5716" t="str">
            <v>1</v>
          </cell>
          <cell r="S5716" t="str">
            <v>17</v>
          </cell>
          <cell r="T5716" t="str">
            <v>731</v>
          </cell>
          <cell r="U5716" t="str">
            <v>0</v>
          </cell>
          <cell r="V5716" t="str">
            <v>PUB CORP O/TRF: GATEWAY AIRPORT AUTH LTD</v>
          </cell>
        </row>
        <row r="5717">
          <cell r="Q5717" t="str">
            <v>Non-exchange Revenue:  Transfers and Subsidies - Operational:  Monetary Allocations - Public Corporations:  Other Transfers Public Corporations - Ikangala Water</v>
          </cell>
          <cell r="R5717" t="str">
            <v>1</v>
          </cell>
          <cell r="S5717" t="str">
            <v>17</v>
          </cell>
          <cell r="T5717" t="str">
            <v>732</v>
          </cell>
          <cell r="U5717" t="str">
            <v>0</v>
          </cell>
          <cell r="V5717" t="str">
            <v>PUB CORP O/TRF: IKANGALA WATER</v>
          </cell>
        </row>
        <row r="5718">
          <cell r="Q5718" t="str">
            <v>Non-exchange Revenue:  Transfers and Subsidies - Operational:  Monetary Allocations - Public Corporations:  Other Transfers Public Corporations - Inala Farms (Pty) Ltd</v>
          </cell>
          <cell r="R5718" t="str">
            <v>1</v>
          </cell>
          <cell r="S5718" t="str">
            <v>17</v>
          </cell>
          <cell r="T5718" t="str">
            <v>733</v>
          </cell>
          <cell r="U5718" t="str">
            <v>0</v>
          </cell>
          <cell r="V5718" t="str">
            <v>PUB CORP O/TRF: INALA FARMS (PTY) LTD</v>
          </cell>
        </row>
        <row r="5719">
          <cell r="Q5719" t="str">
            <v>Non-exchange Revenue:  Transfers and Subsidies - Operational:  Monetary Allocations - Public Corporations:  Other Transfers Public Corporations - Independent  Development Trust</v>
          </cell>
          <cell r="R5719" t="str">
            <v>1</v>
          </cell>
          <cell r="S5719" t="str">
            <v>17</v>
          </cell>
          <cell r="T5719" t="str">
            <v>734</v>
          </cell>
          <cell r="U5719" t="str">
            <v>0</v>
          </cell>
          <cell r="V5719" t="str">
            <v>PUB CORP O/TRF: INDEPENDENT  DEVEL TRUST</v>
          </cell>
        </row>
        <row r="5720">
          <cell r="Q5720" t="str">
            <v>Non-exchange Revenue:  Transfers and Subsidies - Operational:  Monetary Allocations - Public Corporations:  Other Transfers Public Corporations - Industrial Development Corporation of South Africa Ltd</v>
          </cell>
          <cell r="R5720" t="str">
            <v>1</v>
          </cell>
          <cell r="S5720" t="str">
            <v>17</v>
          </cell>
          <cell r="T5720" t="str">
            <v>735</v>
          </cell>
          <cell r="U5720" t="str">
            <v>0</v>
          </cell>
          <cell r="V5720" t="str">
            <v>PUB CORP O/TRF: INDUS DEV  CORP OF SA</v>
          </cell>
        </row>
        <row r="5721">
          <cell r="Q5721" t="str">
            <v>Non-exchange Revenue:  Transfers and Subsidies - Operational:  Monetary Allocations - Public Corporations:  Other Transfers Public Corporations - Broadband Infraco</v>
          </cell>
          <cell r="R5721" t="str">
            <v>1</v>
          </cell>
          <cell r="S5721" t="str">
            <v>17</v>
          </cell>
          <cell r="T5721" t="str">
            <v>736</v>
          </cell>
          <cell r="U5721" t="str">
            <v>0</v>
          </cell>
          <cell r="V5721" t="str">
            <v>PUB CORP O/TRF: BROADBAND INFRACO</v>
          </cell>
        </row>
        <row r="5722">
          <cell r="Q5722" t="str">
            <v>Non-exchange Revenue:  Transfers and Subsidies - Operational:  Monetary Allocations - Public Corporations:  Other Transfers Public Corporations - ITHALA  Development Finance Corporation</v>
          </cell>
          <cell r="R5722" t="str">
            <v>1</v>
          </cell>
          <cell r="S5722" t="str">
            <v>17</v>
          </cell>
          <cell r="T5722" t="str">
            <v>737</v>
          </cell>
          <cell r="U5722" t="str">
            <v>0</v>
          </cell>
          <cell r="V5722" t="str">
            <v>PUB CORP O/TRF:  ITHALA  DEV FINAN CORP</v>
          </cell>
        </row>
        <row r="5723">
          <cell r="Q5723" t="str">
            <v>Non-exchange Revenue:  Transfers and Subsidies - Operational:  Monetary Allocations - Public Corporations:  Other Transfers Public Corporations - Kalahari-East Water Board</v>
          </cell>
          <cell r="R5723" t="str">
            <v>1</v>
          </cell>
          <cell r="S5723" t="str">
            <v>17</v>
          </cell>
          <cell r="T5723" t="str">
            <v>738</v>
          </cell>
          <cell r="U5723" t="str">
            <v>0</v>
          </cell>
          <cell r="V5723" t="str">
            <v>PUB CORP O/TRF: KALAHARI-EAST WATER BRD</v>
          </cell>
        </row>
        <row r="5724">
          <cell r="Q5724" t="str">
            <v>Non-exchange Revenue:  Transfers and Subsidies - Operational:  Monetary Allocations - Public Corporations:  Other Transfers Public Corporations - Kalahari-West Water Board</v>
          </cell>
          <cell r="R5724" t="str">
            <v>1</v>
          </cell>
          <cell r="S5724" t="str">
            <v>17</v>
          </cell>
          <cell r="T5724" t="str">
            <v>739</v>
          </cell>
          <cell r="U5724" t="str">
            <v>0</v>
          </cell>
          <cell r="V5724" t="str">
            <v>PUB CORP O/TRF: KALAHARI-WEST WATER BRD</v>
          </cell>
        </row>
        <row r="5725">
          <cell r="Q5725" t="str">
            <v>Non-exchange Revenue:  Transfers and Subsidies - Operational:  Monetary Allocations - Public Corporations:  Other Transfers Public Corporations - Khula Enterprises</v>
          </cell>
          <cell r="R5725" t="str">
            <v>1</v>
          </cell>
          <cell r="S5725" t="str">
            <v>17</v>
          </cell>
          <cell r="T5725" t="str">
            <v>740</v>
          </cell>
          <cell r="U5725" t="str">
            <v>0</v>
          </cell>
          <cell r="V5725" t="str">
            <v>PUB CORP O/TRF: KHULA ENTERPRISES</v>
          </cell>
        </row>
        <row r="5726">
          <cell r="Q5726" t="str">
            <v>Non-exchange Revenue:  Transfers and Subsidies - Operational:  Monetary Allocations - Public Corporations:  Other Transfers Public Corporations - Land and Agricultural Bank of South Africa</v>
          </cell>
          <cell r="R5726" t="str">
            <v>1</v>
          </cell>
          <cell r="S5726" t="str">
            <v>17</v>
          </cell>
          <cell r="T5726" t="str">
            <v>741</v>
          </cell>
          <cell r="U5726" t="str">
            <v>0</v>
          </cell>
          <cell r="V5726" t="str">
            <v>PUB CORP O/TRF: LAND &amp; AGRIC BANK SA</v>
          </cell>
        </row>
        <row r="5727">
          <cell r="Q5727" t="str">
            <v>Non-exchange Revenue:  Transfers and Subsidies - Operational:  Monetary Allocations - Public Corporations:  Other Transfers Public Corporations - Lepelle Northern Water</v>
          </cell>
          <cell r="R5727" t="str">
            <v>1</v>
          </cell>
          <cell r="S5727" t="str">
            <v>17</v>
          </cell>
          <cell r="T5727" t="str">
            <v>742</v>
          </cell>
          <cell r="U5727" t="str">
            <v>0</v>
          </cell>
          <cell r="V5727" t="str">
            <v>PUB CORP O/TRF: LEPELLE NORTHERN WATER</v>
          </cell>
        </row>
        <row r="5728">
          <cell r="Q5728" t="str">
            <v>Non-exchange Revenue:  Transfers and Subsidies - Operational:  Monetary Allocations - Public Corporations:  Other Transfers Public Corporations - Magalies Water</v>
          </cell>
          <cell r="R5728" t="str">
            <v>1</v>
          </cell>
          <cell r="S5728" t="str">
            <v>17</v>
          </cell>
          <cell r="T5728" t="str">
            <v>743</v>
          </cell>
          <cell r="U5728" t="str">
            <v>0</v>
          </cell>
          <cell r="V5728" t="str">
            <v>PUB CORP O/TRF: MAGALIES WATER</v>
          </cell>
        </row>
        <row r="5729">
          <cell r="Q5729" t="str">
            <v>Non-exchange Revenue:  Transfers and Subsidies - Operational:  Monetary Allocations - Public Corporations:  Other Transfers Public Corporations - Mafikeng Industrial Development Zone (Pty)Ltd</v>
          </cell>
          <cell r="R5729" t="str">
            <v>1</v>
          </cell>
          <cell r="S5729" t="str">
            <v>17</v>
          </cell>
          <cell r="T5729" t="str">
            <v>744</v>
          </cell>
          <cell r="U5729" t="str">
            <v>0</v>
          </cell>
          <cell r="V5729" t="str">
            <v>PUB CORP O/TRF: MAHIKENG INDUST DEV ZONE</v>
          </cell>
        </row>
        <row r="5730">
          <cell r="Q5730" t="str">
            <v>Non-exchange Revenue:  Transfers and Subsidies - Operational:  Monetary Allocations - Public Corporations:  Other Transfers Public Corporations - Mayibuye Transport Corporation</v>
          </cell>
          <cell r="R5730" t="str">
            <v>1</v>
          </cell>
          <cell r="S5730" t="str">
            <v>17</v>
          </cell>
          <cell r="T5730" t="str">
            <v>745</v>
          </cell>
          <cell r="U5730" t="str">
            <v>0</v>
          </cell>
          <cell r="V5730" t="str">
            <v>PUB CORP O/TRF: MAYIBUYE TRANSPORT CORP</v>
          </cell>
        </row>
        <row r="5731">
          <cell r="Q5731" t="str">
            <v>Non-exchange Revenue:  Transfers and Subsidies - Operational:  Monetary Allocations - Public Corporations:  Other Transfers Public Corporations - Mhlathuze Water</v>
          </cell>
          <cell r="R5731" t="str">
            <v>1</v>
          </cell>
          <cell r="S5731" t="str">
            <v>17</v>
          </cell>
          <cell r="T5731" t="str">
            <v>746</v>
          </cell>
          <cell r="U5731" t="str">
            <v>0</v>
          </cell>
          <cell r="V5731" t="str">
            <v>PUB CORP O/TRF: MHLATHUZE WATER</v>
          </cell>
        </row>
        <row r="5732">
          <cell r="Q5732" t="str">
            <v>Non-exchange Revenue:  Transfers and Subsidies - Operational:  Monetary Allocations - Public Corporations:  Other Transfers Public Corporations - Mjindi Farming (Pty) Ltd</v>
          </cell>
          <cell r="R5732" t="str">
            <v>1</v>
          </cell>
          <cell r="S5732" t="str">
            <v>17</v>
          </cell>
          <cell r="T5732" t="str">
            <v>747</v>
          </cell>
          <cell r="U5732" t="str">
            <v>0</v>
          </cell>
          <cell r="V5732" t="str">
            <v>PUB CORP O/TRF: MJINDI FARMING (PTY) LTD</v>
          </cell>
        </row>
        <row r="5733">
          <cell r="Q5733" t="str">
            <v>Non-exchange Revenue:  Transfers and Subsidies - Operational:  Monetary Allocations - Public Corporations:  Other Transfers Public Corporations - Mpendle Ntambanana Agri Company</v>
          </cell>
          <cell r="R5733" t="str">
            <v>1</v>
          </cell>
          <cell r="S5733" t="str">
            <v>17</v>
          </cell>
          <cell r="T5733" t="str">
            <v>748</v>
          </cell>
          <cell r="U5733" t="str">
            <v>0</v>
          </cell>
          <cell r="V5733" t="str">
            <v>PUB CORP O/TRF: MPENDLE NTAMBANANA AGRI</v>
          </cell>
        </row>
        <row r="5734">
          <cell r="Q5734" t="str">
            <v>Non-exchange Revenue:  Transfers and Subsidies - Operational:  Monetary Allocations - Public Corporations:  Other Transfers Public Corporations - Mpumalanga Agricultural Development Corporation</v>
          </cell>
          <cell r="R5734" t="str">
            <v>1</v>
          </cell>
          <cell r="S5734" t="str">
            <v>17</v>
          </cell>
          <cell r="T5734" t="str">
            <v>749</v>
          </cell>
          <cell r="U5734" t="str">
            <v>0</v>
          </cell>
          <cell r="V5734" t="str">
            <v>PUB CORP O/TRF: MPUMALANGA AGRI DEV CORP</v>
          </cell>
        </row>
        <row r="5735">
          <cell r="Q5735" t="str">
            <v>Non-exchange Revenue:  Transfers and Subsidies - Operational:  Monetary Allocations - Public Corporations:  Other Transfers Public Corporations - Mpumalanga Economic Growth Agency</v>
          </cell>
          <cell r="R5735" t="str">
            <v>1</v>
          </cell>
          <cell r="S5735" t="str">
            <v>17</v>
          </cell>
          <cell r="T5735" t="str">
            <v>750</v>
          </cell>
          <cell r="U5735" t="str">
            <v>0</v>
          </cell>
          <cell r="V5735" t="str">
            <v>PUB CORP O/TRF: MPUMA ECON GROWTH AGEN</v>
          </cell>
        </row>
        <row r="5736">
          <cell r="Q5736" t="str">
            <v>Non-exchange Revenue:  Transfers and Subsidies - Operational:  Monetary Allocations - Public Corporations:  Other Transfers Public Corporations - Mpumalanga Housing Finance Company</v>
          </cell>
          <cell r="R5736" t="str">
            <v>1</v>
          </cell>
          <cell r="S5736" t="str">
            <v>17</v>
          </cell>
          <cell r="T5736" t="str">
            <v>751</v>
          </cell>
          <cell r="U5736" t="str">
            <v>0</v>
          </cell>
          <cell r="V5736" t="str">
            <v>PUB CORP O/TRF: MPUMA HOUSING FIN COMP</v>
          </cell>
        </row>
        <row r="5737">
          <cell r="Q5737" t="str">
            <v>Non-exchange Revenue:  Transfers and Subsidies - Operational:  Monetary Allocations - Public Corporations:  Other Transfers Public Corporations - Namaqua Water Board</v>
          </cell>
          <cell r="R5737" t="str">
            <v>1</v>
          </cell>
          <cell r="S5737" t="str">
            <v>17</v>
          </cell>
          <cell r="T5737" t="str">
            <v>752</v>
          </cell>
          <cell r="U5737" t="str">
            <v>0</v>
          </cell>
          <cell r="V5737" t="str">
            <v>PUB CORP O/TRF: NAMAQUA WATER BOARD</v>
          </cell>
        </row>
        <row r="5738">
          <cell r="Q5738" t="str">
            <v>Non-exchange Revenue:  Transfers and Subsidies - Operational:  Monetary Allocations - Public Corporations:  Other Transfers Public Corporations - NCERA Farms (Pty) Ltd</v>
          </cell>
          <cell r="R5738" t="str">
            <v>1</v>
          </cell>
          <cell r="S5738" t="str">
            <v>17</v>
          </cell>
          <cell r="T5738" t="str">
            <v>753</v>
          </cell>
          <cell r="U5738" t="str">
            <v>0</v>
          </cell>
          <cell r="V5738" t="str">
            <v>PUB CORP O/TRF: NCERA FARMS (PTY) LTD</v>
          </cell>
        </row>
        <row r="5739">
          <cell r="Q5739" t="str">
            <v>Non-exchange Revenue:  Transfers and Subsidies - Operational:  Monetary Allocations - Public Corporations:  Other Transfers Public Corporations - Non-Grid Schools (Eskom Tsi)</v>
          </cell>
          <cell r="R5739" t="str">
            <v>1</v>
          </cell>
          <cell r="S5739" t="str">
            <v>17</v>
          </cell>
          <cell r="T5739" t="str">
            <v>754</v>
          </cell>
          <cell r="U5739" t="str">
            <v>0</v>
          </cell>
          <cell r="V5739" t="str">
            <v>PUB CORP O/TRF: NON-GRID SCH (ESKOM TSI)</v>
          </cell>
        </row>
        <row r="5740">
          <cell r="Q5740" t="str">
            <v>Non-exchange Revenue:  Transfers and Subsidies - Operational:  Monetary Allocations - Public Corporations:  Other Transfers Public Corporations - Northern Province Development Corporation</v>
          </cell>
          <cell r="R5740" t="str">
            <v>1</v>
          </cell>
          <cell r="S5740" t="str">
            <v>17</v>
          </cell>
          <cell r="T5740" t="str">
            <v>755</v>
          </cell>
          <cell r="U5740" t="str">
            <v>0</v>
          </cell>
          <cell r="V5740" t="str">
            <v>PUB CORP O/TRF: NORTHERN PROV DEV CORP</v>
          </cell>
        </row>
        <row r="5741">
          <cell r="Q5741" t="str">
            <v>Non-exchange Revenue:  Transfers and Subsidies - Operational:  Monetary Allocations - Public Corporations:  Other Transfers Public Corporations - Ntsika Enterprises</v>
          </cell>
          <cell r="R5741" t="str">
            <v>1</v>
          </cell>
          <cell r="S5741" t="str">
            <v>17</v>
          </cell>
          <cell r="T5741" t="str">
            <v>756</v>
          </cell>
          <cell r="U5741" t="str">
            <v>0</v>
          </cell>
          <cell r="V5741" t="str">
            <v>PUB CORP O/TRF: NTSIKA ENTERPRISES</v>
          </cell>
        </row>
        <row r="5742">
          <cell r="Q5742" t="str">
            <v>Non-exchange Revenue:  Transfers and Subsidies - Operational:  Monetary Allocations - Public Corporations:  Other Transfers Public Corporations - North West Development Corporation</v>
          </cell>
          <cell r="R5742" t="str">
            <v>1</v>
          </cell>
          <cell r="S5742" t="str">
            <v>17</v>
          </cell>
          <cell r="T5742" t="str">
            <v>757</v>
          </cell>
          <cell r="U5742" t="str">
            <v>0</v>
          </cell>
          <cell r="V5742" t="str">
            <v>PUB CORP O/TRF: NORTH WEST DEV CORP</v>
          </cell>
        </row>
        <row r="5743">
          <cell r="Q5743" t="str">
            <v>Non-exchange Revenue:  Transfers and Subsidies - Operational:  Monetary Allocations - Public Corporations:  Other Transfers Public Corporations - North West Water Supply Authority Board</v>
          </cell>
          <cell r="R5743" t="str">
            <v>1</v>
          </cell>
          <cell r="S5743" t="str">
            <v>17</v>
          </cell>
          <cell r="T5743" t="str">
            <v>758</v>
          </cell>
          <cell r="U5743" t="str">
            <v>0</v>
          </cell>
          <cell r="V5743" t="str">
            <v>PUB CORP O/TRF: NW WATER SUPPLY AUTH BRD</v>
          </cell>
        </row>
        <row r="5744">
          <cell r="Q5744" t="str">
            <v>Non-exchange Revenue:  Transfers and Subsidies - Operational:  Monetary Allocations - Public Corporations:  Other Transfers Public Corporations - Onderstepoort Biological Products</v>
          </cell>
          <cell r="R5744" t="str">
            <v>1</v>
          </cell>
          <cell r="S5744" t="str">
            <v>17</v>
          </cell>
          <cell r="T5744" t="str">
            <v>759</v>
          </cell>
          <cell r="U5744" t="str">
            <v>0</v>
          </cell>
          <cell r="V5744" t="str">
            <v>PUB CORP O/TRF: ONDERSTEPOORT BIOL PROD</v>
          </cell>
        </row>
        <row r="5745">
          <cell r="Q5745" t="str">
            <v>Non-exchange Revenue:  Transfers and Subsidies - Operational:  Monetary Allocations - Public Corporations:  Other Transfers Public Corporations - Overberg Water</v>
          </cell>
          <cell r="R5745" t="str">
            <v>1</v>
          </cell>
          <cell r="S5745" t="str">
            <v>17</v>
          </cell>
          <cell r="T5745" t="str">
            <v>760</v>
          </cell>
          <cell r="U5745" t="str">
            <v>0</v>
          </cell>
          <cell r="V5745" t="str">
            <v>PUB CORP O/TRF: OVERBERG WATER</v>
          </cell>
        </row>
        <row r="5746">
          <cell r="Q5746" t="str">
            <v>Non-exchange Revenue:  Transfers and Subsidies - Operational:  Monetary Allocations - Public Corporations:  Other Transfers Public Corporations - Passenger Rail Agency of South Africa</v>
          </cell>
          <cell r="R5746" t="str">
            <v>1</v>
          </cell>
          <cell r="S5746" t="str">
            <v>17</v>
          </cell>
          <cell r="T5746" t="str">
            <v>761</v>
          </cell>
          <cell r="U5746" t="str">
            <v>0</v>
          </cell>
          <cell r="V5746" t="str">
            <v>PUB CORP O/TRF: PASSENGER RAIL AGENCY SA</v>
          </cell>
        </row>
        <row r="5747">
          <cell r="Q5747" t="str">
            <v>Non-exchange Revenue:  Transfers and Subsidies - Operational:  Monetary Allocations - Public Corporations:  Other Transfers Public Corporations - Pebble Bed Modular Reactor (PBMR)</v>
          </cell>
          <cell r="R5747" t="str">
            <v>1</v>
          </cell>
          <cell r="S5747" t="str">
            <v>17</v>
          </cell>
          <cell r="T5747" t="str">
            <v>762</v>
          </cell>
          <cell r="U5747" t="str">
            <v>0</v>
          </cell>
          <cell r="V5747" t="str">
            <v>PUB CORP O/TRF: PEBBLE BED MODUL REACTOR</v>
          </cell>
        </row>
        <row r="5748">
          <cell r="Q5748" t="str">
            <v>Non-exchange Revenue:  Transfers and Subsidies - Operational:  Monetary Allocations - Public Corporations:  Other Transfers Public Corporations - Pelladrift Water Board</v>
          </cell>
          <cell r="R5748" t="str">
            <v>1</v>
          </cell>
          <cell r="S5748" t="str">
            <v>17</v>
          </cell>
          <cell r="T5748" t="str">
            <v>763</v>
          </cell>
          <cell r="U5748" t="str">
            <v>0</v>
          </cell>
          <cell r="V5748" t="str">
            <v>PUB CORP O/TRF: PELLADRIFT WATER BOARD</v>
          </cell>
        </row>
        <row r="5749">
          <cell r="Q5749" t="str">
            <v>Non-exchange Revenue:  Transfers and Subsidies - Operational:  Monetary Allocations - Public Corporations:  Other Transfers Public Corporations - Public Invest Corporation Ltd</v>
          </cell>
          <cell r="R5749" t="str">
            <v>1</v>
          </cell>
          <cell r="S5749" t="str">
            <v>17</v>
          </cell>
          <cell r="T5749" t="str">
            <v>764</v>
          </cell>
          <cell r="U5749" t="str">
            <v>0</v>
          </cell>
          <cell r="V5749" t="str">
            <v>PUB CORP O/TRF: PUBLIC INVEST CORP LTD</v>
          </cell>
        </row>
        <row r="5750">
          <cell r="Q5750" t="str">
            <v>Non-exchange Revenue:  Transfers and Subsidies - Operational:  Monetary Allocations - Public Corporations:  Other Transfers Public Corporations - Rand Water</v>
          </cell>
          <cell r="R5750" t="str">
            <v>1</v>
          </cell>
          <cell r="S5750" t="str">
            <v>17</v>
          </cell>
          <cell r="T5750" t="str">
            <v>765</v>
          </cell>
          <cell r="U5750" t="str">
            <v>0</v>
          </cell>
          <cell r="V5750" t="str">
            <v>PUB CORP O/TRF: RAND WATER</v>
          </cell>
        </row>
        <row r="5751">
          <cell r="Q5751" t="str">
            <v>Non-exchange Revenue:  Transfers and Subsidies - Operational:  Monetary Allocations - Public Corporations:  Other Transfers Public Corporations - South Africa Agricultural Academy</v>
          </cell>
          <cell r="R5751" t="str">
            <v>1</v>
          </cell>
          <cell r="S5751" t="str">
            <v>17</v>
          </cell>
          <cell r="T5751" t="str">
            <v>766</v>
          </cell>
          <cell r="U5751" t="str">
            <v>0</v>
          </cell>
          <cell r="V5751" t="str">
            <v>PUB CORP O/TRF: SA AGRICULTURAL ACADEMY</v>
          </cell>
        </row>
        <row r="5752">
          <cell r="Q5752" t="str">
            <v>Non-exchange Revenue:  Transfers and Subsidies - Operational:  Monetary Allocations - Public Corporations:  Other Transfers Public Corporations - South Africa Broadcasting Corp Ltd</v>
          </cell>
          <cell r="R5752" t="str">
            <v>1</v>
          </cell>
          <cell r="S5752" t="str">
            <v>17</v>
          </cell>
          <cell r="T5752" t="str">
            <v>767</v>
          </cell>
          <cell r="U5752" t="str">
            <v>0</v>
          </cell>
          <cell r="V5752" t="str">
            <v>PUB CORP O/TRF: SA BROADCASTING CORP</v>
          </cell>
        </row>
        <row r="5753">
          <cell r="Q5753" t="str">
            <v>Non-exchange Revenue:  Transfers and Subsidies - Operational:  Monetary Allocations - Public Corporations:  Other Transfers Public Corporations - South Africa Bureau of Standards (SABS)</v>
          </cell>
          <cell r="R5753" t="str">
            <v>1</v>
          </cell>
          <cell r="S5753" t="str">
            <v>17</v>
          </cell>
          <cell r="T5753" t="str">
            <v>768</v>
          </cell>
          <cell r="U5753" t="str">
            <v>0</v>
          </cell>
          <cell r="V5753" t="str">
            <v>PUB CORP O/TRF: SA BUREAU OF STANDARDS</v>
          </cell>
        </row>
        <row r="5754">
          <cell r="Q5754" t="str">
            <v>Non-exchange Revenue:  Transfers and Subsidies - Operational:  Monetary Allocations - Public Corporations:  Other Transfers Public Corporations - South Africa Express (SAX)</v>
          </cell>
          <cell r="R5754" t="str">
            <v>1</v>
          </cell>
          <cell r="S5754" t="str">
            <v>17</v>
          </cell>
          <cell r="T5754" t="str">
            <v>769</v>
          </cell>
          <cell r="U5754" t="str">
            <v>0</v>
          </cell>
          <cell r="V5754" t="str">
            <v>PUB CORP O/TRF: SA EXPRESS</v>
          </cell>
        </row>
        <row r="5755">
          <cell r="Q5755" t="str">
            <v>Non-exchange Revenue:  Transfers and Subsidies - Operational:  Monetary Allocations - Public Corporations:  Other Transfers Public Corporations - South Africa Forestry Company Ltd</v>
          </cell>
          <cell r="R5755" t="str">
            <v>1</v>
          </cell>
          <cell r="S5755" t="str">
            <v>17</v>
          </cell>
          <cell r="T5755" t="str">
            <v>770</v>
          </cell>
          <cell r="U5755" t="str">
            <v>0</v>
          </cell>
          <cell r="V5755" t="str">
            <v>PUB CORP O/TRF: SA FORESTRY COMPANY LTD</v>
          </cell>
        </row>
        <row r="5756">
          <cell r="Q5756" t="str">
            <v>Non-exchange Revenue:  Transfers and Subsidies - Operational:  Monetary Allocations - Public Corporations:  Other Transfers Public Corporations - South Africa Nuclear Energy Corp</v>
          </cell>
          <cell r="R5756" t="str">
            <v>1</v>
          </cell>
          <cell r="S5756" t="str">
            <v>17</v>
          </cell>
          <cell r="T5756" t="str">
            <v>771</v>
          </cell>
          <cell r="U5756" t="str">
            <v>0</v>
          </cell>
          <cell r="V5756" t="str">
            <v>PUB CORP O/TRF: SA NUCLEAR ENERGY CORP</v>
          </cell>
        </row>
        <row r="5757">
          <cell r="Q5757" t="str">
            <v>Non-exchange Revenue:  Transfers and Subsidies - Operational:  Monetary Allocations - Public Corporations:  Other Transfers Public Corporations - South Africa Post Office Ltd</v>
          </cell>
          <cell r="R5757" t="str">
            <v>1</v>
          </cell>
          <cell r="S5757" t="str">
            <v>17</v>
          </cell>
          <cell r="T5757" t="str">
            <v>772</v>
          </cell>
          <cell r="U5757" t="str">
            <v>0</v>
          </cell>
          <cell r="V5757" t="str">
            <v>PUB CORP O/TRF: SA POST OFFICE LTD</v>
          </cell>
        </row>
        <row r="5758">
          <cell r="Q5758" t="str">
            <v>Non-exchange Revenue:  Transfers and Subsidies - Operational:  Monetary Allocations - Public Corporations:  Other Transfers Public Corporations - South Africa Rail Commuter Corporation Ltd</v>
          </cell>
          <cell r="R5758" t="str">
            <v>1</v>
          </cell>
          <cell r="S5758" t="str">
            <v>17</v>
          </cell>
          <cell r="T5758" t="str">
            <v>773</v>
          </cell>
          <cell r="U5758" t="str">
            <v>0</v>
          </cell>
          <cell r="V5758" t="str">
            <v>PUB CORP O/TRF: SA RAIL COMMUTER CORP</v>
          </cell>
        </row>
        <row r="5759">
          <cell r="Q5759" t="str">
            <v>Non-exchange Revenue:  Transfers and Subsidies - Operational:  Monetary Allocations - Public Corporations:  Other Transfers Public Corporations - South Africa Special Risk Ins Ass (SASRIA)</v>
          </cell>
          <cell r="R5759" t="str">
            <v>1</v>
          </cell>
          <cell r="S5759" t="str">
            <v>17</v>
          </cell>
          <cell r="T5759" t="str">
            <v>774</v>
          </cell>
          <cell r="U5759" t="str">
            <v>0</v>
          </cell>
          <cell r="V5759" t="str">
            <v>PUB CORP O/TRF: SA SPECIAL RISK INS ASS</v>
          </cell>
        </row>
        <row r="5760">
          <cell r="Q5760" t="str">
            <v>Non-exchange Revenue:  Transfers and Subsidies - Operational:  Monetary Allocations - Public Corporations:  Other Transfers Public Corporations - South African Airways</v>
          </cell>
          <cell r="R5760" t="str">
            <v>1</v>
          </cell>
          <cell r="S5760" t="str">
            <v>17</v>
          </cell>
          <cell r="T5760" t="str">
            <v>775</v>
          </cell>
          <cell r="U5760" t="str">
            <v>0</v>
          </cell>
          <cell r="V5760" t="str">
            <v>PUB CORP O/TRF: SA AIRWAYS</v>
          </cell>
        </row>
        <row r="5761">
          <cell r="Q5761" t="str">
            <v>Non-exchange Revenue:  Transfers and Subsidies - Operational:  Monetary Allocations - Public Corporations:  Other Transfers Public Corporations - Sedibeng Water</v>
          </cell>
          <cell r="R5761" t="str">
            <v>1</v>
          </cell>
          <cell r="S5761" t="str">
            <v>17</v>
          </cell>
          <cell r="T5761" t="str">
            <v>776</v>
          </cell>
          <cell r="U5761" t="str">
            <v>0</v>
          </cell>
          <cell r="V5761" t="str">
            <v>PUB CORP O/TRF: SEDIBENG WATER</v>
          </cell>
        </row>
        <row r="5762">
          <cell r="Q5762" t="str">
            <v>Non-exchange Revenue:  Transfers and Subsidies - Operational:  Monetary Allocations - Public Corporations:  Other Transfers Public Corporations - Sentech</v>
          </cell>
          <cell r="R5762" t="str">
            <v>1</v>
          </cell>
          <cell r="S5762" t="str">
            <v>17</v>
          </cell>
          <cell r="T5762" t="str">
            <v>777</v>
          </cell>
          <cell r="U5762" t="str">
            <v>0</v>
          </cell>
          <cell r="V5762" t="str">
            <v>PUB CORP O/TRF: SENTECH</v>
          </cell>
        </row>
        <row r="5763">
          <cell r="Q5763" t="str">
            <v>Non-exchange Revenue:  Transfers and Subsidies - Operational:  Monetary Allocations - Public Corporations:  Other Transfers Public Corporations - State Diamond Trader</v>
          </cell>
          <cell r="R5763" t="str">
            <v>1</v>
          </cell>
          <cell r="S5763" t="str">
            <v>17</v>
          </cell>
          <cell r="T5763" t="str">
            <v>778</v>
          </cell>
          <cell r="U5763" t="str">
            <v>0</v>
          </cell>
          <cell r="V5763" t="str">
            <v>PUB CORP O/TRF: STATE DIAMOND TRADER</v>
          </cell>
        </row>
        <row r="5764">
          <cell r="Q5764" t="str">
            <v>Non-exchange Revenue:  Transfers and Subsidies - Operational:  Monetary Allocations - Public Corporations:  Other Transfers Public Corporations - Telkom South Africa Ltd</v>
          </cell>
          <cell r="R5764" t="str">
            <v>1</v>
          </cell>
          <cell r="S5764" t="str">
            <v>17</v>
          </cell>
          <cell r="T5764" t="str">
            <v>779</v>
          </cell>
          <cell r="U5764" t="str">
            <v>0</v>
          </cell>
          <cell r="V5764" t="str">
            <v>PUB CORP O/TRF: TELKOM SOUTH AFRICA LTD</v>
          </cell>
        </row>
        <row r="5765">
          <cell r="Q5765" t="str">
            <v>Non-exchange Revenue:  Transfers and Subsidies - Operational:  Monetary Allocations - Public Corporations:  Other Transfers Public Corporations - Trade Fundi (Pty) Ltd</v>
          </cell>
          <cell r="R5765" t="str">
            <v>1</v>
          </cell>
          <cell r="S5765" t="str">
            <v>17</v>
          </cell>
          <cell r="T5765" t="str">
            <v>780</v>
          </cell>
          <cell r="U5765" t="str">
            <v>0</v>
          </cell>
          <cell r="V5765" t="str">
            <v>PUB CORP O/TRF: TRADE FUNDI (PTY) LTD</v>
          </cell>
        </row>
        <row r="5766">
          <cell r="Q5766" t="str">
            <v>Non-exchange Revenue:  Transfers and Subsidies - Operational:  Monetary Allocations - Public Corporations:  Other Transfers Public Corporations - Trans-Caledon Tunnel Authority (TCTA)</v>
          </cell>
          <cell r="R5766" t="str">
            <v>1</v>
          </cell>
          <cell r="S5766" t="str">
            <v>17</v>
          </cell>
          <cell r="T5766" t="str">
            <v>781</v>
          </cell>
          <cell r="U5766" t="str">
            <v>0</v>
          </cell>
          <cell r="V5766" t="str">
            <v>PUB CORP O/TRF: TRANS-CALEDON TUNNEL AUT</v>
          </cell>
        </row>
        <row r="5767">
          <cell r="Q5767" t="str">
            <v>Non-exchange Revenue:  Transfers and Subsidies - Operational:  Monetary Allocations - Public Corporations:  Other Transfers Public Corporations - Transnet Limited</v>
          </cell>
          <cell r="R5767" t="str">
            <v>1</v>
          </cell>
          <cell r="S5767" t="str">
            <v>17</v>
          </cell>
          <cell r="T5767" t="str">
            <v>782</v>
          </cell>
          <cell r="U5767" t="str">
            <v>0</v>
          </cell>
          <cell r="V5767" t="str">
            <v>PUB CORP O/TRF: TRANSNET LIMITED</v>
          </cell>
        </row>
        <row r="5768">
          <cell r="Q5768" t="str">
            <v>Non-exchange Revenue:  Transfers and Subsidies - Operational:  Monetary Allocations - Public Corporations:  Other Transfers Public Corporations - Umgeni Water</v>
          </cell>
          <cell r="R5768" t="str">
            <v>1</v>
          </cell>
          <cell r="S5768" t="str">
            <v>17</v>
          </cell>
          <cell r="T5768" t="str">
            <v>783</v>
          </cell>
          <cell r="U5768" t="str">
            <v>0</v>
          </cell>
          <cell r="V5768" t="str">
            <v>PUB CORP O/TRF: UMGENI WATER</v>
          </cell>
        </row>
        <row r="5769">
          <cell r="Q5769" t="str">
            <v>Non-exchange Revenue:  Transfers and Subsidies - Operational:  Monetary Allocations - Public Corporations:  Other Transfers Public Corporations - Umsobomvu Youth Fund</v>
          </cell>
          <cell r="R5769" t="str">
            <v>1</v>
          </cell>
          <cell r="S5769" t="str">
            <v>17</v>
          </cell>
          <cell r="T5769" t="str">
            <v>784</v>
          </cell>
          <cell r="U5769" t="str">
            <v>0</v>
          </cell>
          <cell r="V5769" t="str">
            <v>PUB CORP O/TRF: UMSOBOMVU YOUTH FUND</v>
          </cell>
        </row>
        <row r="5770">
          <cell r="Q5770" t="str">
            <v xml:space="preserve">Non-exchange Revenue:  Transfers and Subsidies - Operational:  Monetary Allocations - Universities and Technicons </v>
          </cell>
          <cell r="R5770">
            <v>0</v>
          </cell>
          <cell r="V5770" t="str">
            <v>T&amp;S OPS: MONET HIGHER EDUC INSTI</v>
          </cell>
        </row>
        <row r="5771">
          <cell r="Q5771" t="str">
            <v>Non-exchange Revenue:  Transfers and Subsidies - Operational:  Monetary Allocations - Universities and Technicons:  Cape Peninsula University of Technology</v>
          </cell>
          <cell r="R5771" t="str">
            <v>1</v>
          </cell>
          <cell r="S5771" t="str">
            <v>17</v>
          </cell>
          <cell r="T5771" t="str">
            <v>850</v>
          </cell>
          <cell r="U5771" t="str">
            <v>0</v>
          </cell>
          <cell r="V5771" t="str">
            <v>H/EDU INST: CAPE PENINSULA UNIV OF TECH</v>
          </cell>
        </row>
        <row r="5772">
          <cell r="Q5772" t="str">
            <v>Non-exchange Revenue:  Transfers and Subsidies - Operational:  Monetary Allocations - Universities and Technicons:  Central University of Technology Free state</v>
          </cell>
          <cell r="R5772" t="str">
            <v>1</v>
          </cell>
          <cell r="S5772" t="str">
            <v>17</v>
          </cell>
          <cell r="T5772" t="str">
            <v>851</v>
          </cell>
          <cell r="U5772" t="str">
            <v>0</v>
          </cell>
          <cell r="V5772" t="str">
            <v>H/EDU INST: UNI OF TECHNOLOGY FREE STATE</v>
          </cell>
        </row>
        <row r="5773">
          <cell r="Q5773" t="str">
            <v>Non-exchange Revenue:  Transfers and Subsidies - Operational:  Monetary Allocations - Universities and Technicons:  Durban University of Technology</v>
          </cell>
          <cell r="R5773" t="str">
            <v>1</v>
          </cell>
          <cell r="S5773" t="str">
            <v>17</v>
          </cell>
          <cell r="T5773" t="str">
            <v>852</v>
          </cell>
          <cell r="U5773" t="str">
            <v>0</v>
          </cell>
          <cell r="V5773" t="str">
            <v>H/EDU INST: DURBAN UNIV OF TECH</v>
          </cell>
        </row>
        <row r="5774">
          <cell r="Q5774" t="str">
            <v>Non-exchange Revenue:  Transfers and Subsidies - Operational:  Monetary Allocations - Universities and Technicons:  Mangosuthu University of Technology</v>
          </cell>
          <cell r="R5774" t="str">
            <v>1</v>
          </cell>
          <cell r="S5774" t="str">
            <v>17</v>
          </cell>
          <cell r="T5774" t="str">
            <v>853</v>
          </cell>
          <cell r="U5774" t="str">
            <v>0</v>
          </cell>
          <cell r="V5774" t="str">
            <v>H/EDU INST: MANGOSUTHU UNIV OF TECH</v>
          </cell>
        </row>
        <row r="5775">
          <cell r="Q5775" t="str">
            <v>Non-exchange Revenue:  Transfers and Subsidies - Operational:  Monetary Allocations - Universities and Technicons:  Nelson Mandela Metropolitan University</v>
          </cell>
          <cell r="R5775" t="str">
            <v>1</v>
          </cell>
          <cell r="S5775" t="str">
            <v>17</v>
          </cell>
          <cell r="T5775" t="str">
            <v>854</v>
          </cell>
          <cell r="U5775" t="str">
            <v>0</v>
          </cell>
          <cell r="V5775" t="str">
            <v>H/EDU INST: NELSON MANDELA METROPOL UNIV</v>
          </cell>
        </row>
        <row r="5776">
          <cell r="Q5776" t="str">
            <v>Non-exchange Revenue:  Transfers and Subsidies - Operational:  Monetary Allocations - Universities and Technicons:  North West University</v>
          </cell>
          <cell r="R5776" t="str">
            <v>1</v>
          </cell>
          <cell r="S5776" t="str">
            <v>17</v>
          </cell>
          <cell r="T5776" t="str">
            <v>855</v>
          </cell>
          <cell r="U5776" t="str">
            <v>0</v>
          </cell>
          <cell r="V5776" t="str">
            <v>H/EDU INST: NORTH WEST UNIVERSITY</v>
          </cell>
        </row>
        <row r="5777">
          <cell r="Q5777" t="str">
            <v>Non-exchange Revenue:  Transfers and Subsidies - Operational:  Monetary Allocations - Universities and Technicons:  Rhodes University</v>
          </cell>
          <cell r="R5777" t="str">
            <v>1</v>
          </cell>
          <cell r="S5777" t="str">
            <v>17</v>
          </cell>
          <cell r="T5777" t="str">
            <v>856</v>
          </cell>
          <cell r="U5777" t="str">
            <v>0</v>
          </cell>
          <cell r="V5777" t="str">
            <v>H/EDU INST: RHODES UNIVERSITY</v>
          </cell>
        </row>
        <row r="5778">
          <cell r="Q5778" t="str">
            <v>Non-exchange Revenue:  Transfers and Subsidies - Operational:  Monetary Allocations - Universities and Technicons:  Tshwane University of Technology</v>
          </cell>
          <cell r="R5778" t="str">
            <v>1</v>
          </cell>
          <cell r="S5778" t="str">
            <v>17</v>
          </cell>
          <cell r="T5778" t="str">
            <v>857</v>
          </cell>
          <cell r="U5778" t="str">
            <v>0</v>
          </cell>
          <cell r="V5778" t="str">
            <v>H/EDU INST: TSHWANE UNIVERSITY OF TECH</v>
          </cell>
        </row>
        <row r="5779">
          <cell r="Q5779" t="str">
            <v>Non-exchange Revenue:  Transfers and Subsidies - Operational:  Monetary Allocations - Universities and Technicons:  University of Cape Town</v>
          </cell>
          <cell r="R5779" t="str">
            <v>1</v>
          </cell>
          <cell r="S5779" t="str">
            <v>17</v>
          </cell>
          <cell r="T5779" t="str">
            <v>858</v>
          </cell>
          <cell r="U5779" t="str">
            <v>0</v>
          </cell>
          <cell r="V5779" t="str">
            <v>H/EDU INST: UNIVERSITY OF CAPE TOWN</v>
          </cell>
        </row>
        <row r="5780">
          <cell r="Q5780" t="str">
            <v>Non-exchange Revenue:  Transfers and Subsidies - Operational:  Monetary Allocations - Universities and Technicons:  University of Fort Hare</v>
          </cell>
          <cell r="R5780" t="str">
            <v>1</v>
          </cell>
          <cell r="S5780" t="str">
            <v>17</v>
          </cell>
          <cell r="T5780" t="str">
            <v>859</v>
          </cell>
          <cell r="U5780" t="str">
            <v>0</v>
          </cell>
          <cell r="V5780" t="str">
            <v>H/EDU INST: UNIVERSITY OF FORT HARE</v>
          </cell>
        </row>
        <row r="5781">
          <cell r="Q5781" t="str">
            <v>Non-exchange Revenue:  Transfers and Subsidies - Operational:  Monetary Allocations - Universities and Technicons:  University of Johannesburg</v>
          </cell>
          <cell r="R5781" t="str">
            <v>1</v>
          </cell>
          <cell r="S5781" t="str">
            <v>17</v>
          </cell>
          <cell r="T5781" t="str">
            <v>860</v>
          </cell>
          <cell r="U5781" t="str">
            <v>0</v>
          </cell>
          <cell r="V5781" t="str">
            <v>H/EDU INST: UNIVERSITY OF JOHANNESBURG</v>
          </cell>
        </row>
        <row r="5782">
          <cell r="Q5782" t="str">
            <v>Non-exchange Revenue:  Transfers and Subsidies - Operational:  Monetary Allocations - Universities and Technicons:  University of KwaZulu-Natal</v>
          </cell>
          <cell r="R5782" t="str">
            <v>1</v>
          </cell>
          <cell r="S5782" t="str">
            <v>17</v>
          </cell>
          <cell r="T5782" t="str">
            <v>861</v>
          </cell>
          <cell r="U5782" t="str">
            <v>0</v>
          </cell>
          <cell r="V5782" t="str">
            <v>H/EDU INST: UNIVERSITY OF KWAZULU NATAL</v>
          </cell>
        </row>
        <row r="5783">
          <cell r="Q5783" t="str">
            <v>Non-exchange Revenue:  Transfers and Subsidies - Operational:  Monetary Allocations - Universities and Technicons:  University of Limpopo</v>
          </cell>
          <cell r="R5783" t="str">
            <v>1</v>
          </cell>
          <cell r="S5783" t="str">
            <v>17</v>
          </cell>
          <cell r="T5783" t="str">
            <v>862</v>
          </cell>
          <cell r="U5783" t="str">
            <v>0</v>
          </cell>
          <cell r="V5783" t="str">
            <v>H/EDU INST: UNIVERSITY OF LIMPOPO</v>
          </cell>
        </row>
        <row r="5784">
          <cell r="Q5784" t="str">
            <v>Non-exchange Revenue:  Transfers and Subsidies - Operational:  Monetary Allocations - Universities and Technicons:  University of Pretoria</v>
          </cell>
          <cell r="R5784" t="str">
            <v>1</v>
          </cell>
          <cell r="S5784" t="str">
            <v>17</v>
          </cell>
          <cell r="T5784" t="str">
            <v>863</v>
          </cell>
          <cell r="U5784" t="str">
            <v>0</v>
          </cell>
          <cell r="V5784" t="str">
            <v>H/EDU INST: UNIVERSITY OF PRETORIA</v>
          </cell>
        </row>
        <row r="5785">
          <cell r="Q5785" t="str">
            <v>Non-exchange Revenue:  Transfers and Subsidies - Operational:  Monetary Allocations - Universities and Technicons:  University of South Africa</v>
          </cell>
          <cell r="R5785" t="str">
            <v>1</v>
          </cell>
          <cell r="S5785" t="str">
            <v>17</v>
          </cell>
          <cell r="T5785" t="str">
            <v>864</v>
          </cell>
          <cell r="U5785" t="str">
            <v>0</v>
          </cell>
          <cell r="V5785" t="str">
            <v>H/EDU INST: UNIVERSITY OF SOUTH AFRICA</v>
          </cell>
        </row>
        <row r="5786">
          <cell r="Q5786" t="str">
            <v>Non-exchange Revenue:  Transfers and Subsidies - Operational:  Monetary Allocations - Universities and Technicons:  University of Stellenbosch</v>
          </cell>
          <cell r="R5786" t="str">
            <v>1</v>
          </cell>
          <cell r="S5786" t="str">
            <v>17</v>
          </cell>
          <cell r="T5786" t="str">
            <v>865</v>
          </cell>
          <cell r="U5786" t="str">
            <v>0</v>
          </cell>
          <cell r="V5786" t="str">
            <v>H/EDU INST: UNIVERSITY OF STELLENBOSCH</v>
          </cell>
        </row>
        <row r="5787">
          <cell r="Q5787" t="str">
            <v>Non-exchange Revenue:  Transfers and Subsidies - Operational:  Monetary Allocations - Universities and Technicons:  University of The Free State</v>
          </cell>
          <cell r="R5787" t="str">
            <v>1</v>
          </cell>
          <cell r="S5787" t="str">
            <v>17</v>
          </cell>
          <cell r="T5787" t="str">
            <v>866</v>
          </cell>
          <cell r="U5787" t="str">
            <v>0</v>
          </cell>
          <cell r="V5787" t="str">
            <v>H/EDU INST: UNIVERSITY OF THE FREE STATE</v>
          </cell>
        </row>
        <row r="5788">
          <cell r="Q5788" t="str">
            <v>Non-exchange Revenue:  Transfers and Subsidies - Operational:  Monetary Allocations - Universities and Technicons:  University of the Western Cape</v>
          </cell>
          <cell r="R5788" t="str">
            <v>1</v>
          </cell>
          <cell r="S5788" t="str">
            <v>17</v>
          </cell>
          <cell r="T5788" t="str">
            <v>867</v>
          </cell>
          <cell r="U5788" t="str">
            <v>0</v>
          </cell>
          <cell r="V5788" t="str">
            <v>H/EDU INST: UNIVERSITY OF WESTERN CAPE</v>
          </cell>
        </row>
        <row r="5789">
          <cell r="Q5789" t="str">
            <v>Non-exchange Revenue:  Transfers and Subsidies - Operational:  Monetary Allocations - Universities and Technicons:  University of the Witwatersrand</v>
          </cell>
          <cell r="R5789" t="str">
            <v>1</v>
          </cell>
          <cell r="S5789" t="str">
            <v>17</v>
          </cell>
          <cell r="T5789" t="str">
            <v>868</v>
          </cell>
          <cell r="U5789" t="str">
            <v>0</v>
          </cell>
          <cell r="V5789" t="str">
            <v>H/EDU INST: UNIVERSITY OF WITWATERSRAND</v>
          </cell>
        </row>
        <row r="5790">
          <cell r="Q5790" t="str">
            <v>Non-exchange Revenue:  Transfers and Subsidies - Operational:  Monetary Allocations - Universities and Technicons:  University of Venda</v>
          </cell>
          <cell r="R5790" t="str">
            <v>1</v>
          </cell>
          <cell r="S5790" t="str">
            <v>17</v>
          </cell>
          <cell r="T5790" t="str">
            <v>869</v>
          </cell>
          <cell r="U5790" t="str">
            <v>0</v>
          </cell>
          <cell r="V5790" t="str">
            <v>H/EDU INST: UNIVERSITY OF VENDA</v>
          </cell>
        </row>
        <row r="5791">
          <cell r="Q5791" t="str">
            <v>Non-exchange Revenue:  Transfers and Subsidies - Operational:  Monetary Allocations - Universities and Technicons:  University of Zululand</v>
          </cell>
          <cell r="R5791" t="str">
            <v>1</v>
          </cell>
          <cell r="S5791" t="str">
            <v>17</v>
          </cell>
          <cell r="T5791" t="str">
            <v>870</v>
          </cell>
          <cell r="U5791" t="str">
            <v>0</v>
          </cell>
          <cell r="V5791" t="str">
            <v>H/EDU INST: UNIVERSITY OF ZULULAND</v>
          </cell>
        </row>
        <row r="5792">
          <cell r="Q5792" t="str">
            <v>Non-exchange Revenue:  Transfers and Subsidies - Operational:  Monetary Allocations - Universities and Technicons:  Vaal University of Technology</v>
          </cell>
          <cell r="R5792" t="str">
            <v>1</v>
          </cell>
          <cell r="S5792" t="str">
            <v>17</v>
          </cell>
          <cell r="T5792" t="str">
            <v>871</v>
          </cell>
          <cell r="U5792" t="str">
            <v>0</v>
          </cell>
          <cell r="V5792" t="str">
            <v>H/EDU INST: VAAL UNIVERSITY OF TECH</v>
          </cell>
        </row>
        <row r="5793">
          <cell r="Q5793" t="str">
            <v>Non-exchange Revenue:  Transfers and Subsidies - Operational:  Monetary Allocations - Universities and Technicons:  Walter Sisulu University, Technology and Science Eastern Cape</v>
          </cell>
          <cell r="R5793" t="str">
            <v>1</v>
          </cell>
          <cell r="S5793" t="str">
            <v>17</v>
          </cell>
          <cell r="T5793" t="str">
            <v>872</v>
          </cell>
          <cell r="U5793" t="str">
            <v>0</v>
          </cell>
          <cell r="V5793" t="str">
            <v>H/EDU INST: WALTER SIS UNI TECH &amp; SCI EC</v>
          </cell>
        </row>
        <row r="5794">
          <cell r="Q5794" t="str">
            <v>Share of Surplus attributable to Associate</v>
          </cell>
          <cell r="R5794">
            <v>0</v>
          </cell>
          <cell r="V5794" t="str">
            <v>SHARE - SURPLUS ATTRIBUT TO ASSOCIATE</v>
          </cell>
        </row>
        <row r="5795">
          <cell r="Q5795" t="str">
            <v>Share of Surplus attributable to Joint Venture</v>
          </cell>
          <cell r="R5795">
            <v>0</v>
          </cell>
          <cell r="V5795" t="str">
            <v>SHARE - SURPLUS ATTRIB TO JOINT VENTURE</v>
          </cell>
        </row>
        <row r="5796">
          <cell r="Q5796" t="str">
            <v>Share of Surplus attributable to Minorities</v>
          </cell>
          <cell r="R5796">
            <v>0</v>
          </cell>
          <cell r="V5796" t="str">
            <v>SHARE - SURPLUS ATTRIBUT TO MINORITIES</v>
          </cell>
        </row>
        <row r="5797">
          <cell r="Q5797" t="str">
            <v>Expenditure</v>
          </cell>
          <cell r="R5797">
            <v>0</v>
          </cell>
          <cell r="V5797" t="str">
            <v>EXPENDITURE</v>
          </cell>
        </row>
        <row r="5798">
          <cell r="Q5798" t="str">
            <v>Expenditure:  Bad Debts Written Off</v>
          </cell>
          <cell r="R5798">
            <v>0</v>
          </cell>
          <cell r="V5798" t="str">
            <v>BAD DEBTS WRITTEN OFF</v>
          </cell>
        </row>
        <row r="5799">
          <cell r="Q5799" t="str">
            <v>Expenditure:  Bad Debts Written Off - Electricity</v>
          </cell>
          <cell r="R5799" t="str">
            <v>2</v>
          </cell>
          <cell r="S5799" t="str">
            <v>40</v>
          </cell>
          <cell r="T5799" t="str">
            <v>001</v>
          </cell>
          <cell r="U5799" t="str">
            <v>0</v>
          </cell>
          <cell r="V5799" t="str">
            <v>BAD DEBTS WRITTEN OFF - ELECTRICITY</v>
          </cell>
        </row>
        <row r="5800">
          <cell r="Q5800" t="str">
            <v>Expenditure:  Bad Debts Written Off - Less Material Services Rendered</v>
          </cell>
          <cell r="R5800" t="str">
            <v>2</v>
          </cell>
          <cell r="S5800" t="str">
            <v>40</v>
          </cell>
          <cell r="T5800" t="str">
            <v>005</v>
          </cell>
          <cell r="U5800" t="str">
            <v>0</v>
          </cell>
          <cell r="V5800" t="str">
            <v>EN OFF - LESS MATERIAL SERVICES RENDERED</v>
          </cell>
        </row>
        <row r="5801">
          <cell r="Q5801" t="str">
            <v>Expenditure:  Bad Debts Written Off - Property Rates</v>
          </cell>
          <cell r="R5801" t="str">
            <v>2</v>
          </cell>
          <cell r="S5801" t="str">
            <v>40</v>
          </cell>
          <cell r="T5801" t="str">
            <v>010</v>
          </cell>
          <cell r="U5801" t="str">
            <v>0</v>
          </cell>
          <cell r="V5801" t="str">
            <v>BAD DEBTS WRITTEN OFF - PROPERTY RATES</v>
          </cell>
        </row>
        <row r="5802">
          <cell r="Q5802" t="str">
            <v>Expenditure:  Bad Debts Written Off - Waste Management</v>
          </cell>
          <cell r="R5802" t="str">
            <v>2</v>
          </cell>
          <cell r="S5802" t="str">
            <v>40</v>
          </cell>
          <cell r="T5802" t="str">
            <v>015</v>
          </cell>
          <cell r="U5802" t="str">
            <v>0</v>
          </cell>
          <cell r="V5802" t="str">
            <v>BAD DEBTS WRITTEN OFF - WASTE MANAGEMENT</v>
          </cell>
        </row>
        <row r="5803">
          <cell r="Q5803" t="str">
            <v>Expenditure:  Bad Debts Written Off - Waste Water Management</v>
          </cell>
          <cell r="R5803" t="str">
            <v>2</v>
          </cell>
          <cell r="S5803" t="str">
            <v>40</v>
          </cell>
          <cell r="T5803" t="str">
            <v>020</v>
          </cell>
          <cell r="U5803" t="str">
            <v>0</v>
          </cell>
          <cell r="V5803" t="str">
            <v>BTS WRITTEN OFF - WASTE WATER MANAGEMENT</v>
          </cell>
        </row>
        <row r="5804">
          <cell r="Q5804" t="str">
            <v>Expenditure:  Bad Debts Written Off - Water</v>
          </cell>
          <cell r="R5804" t="str">
            <v>2</v>
          </cell>
          <cell r="S5804" t="str">
            <v>40</v>
          </cell>
          <cell r="T5804" t="str">
            <v>025</v>
          </cell>
          <cell r="U5804" t="str">
            <v>0</v>
          </cell>
          <cell r="V5804" t="str">
            <v>BAD DEBTS WRITTEN OFF - WATER</v>
          </cell>
        </row>
        <row r="5805">
          <cell r="Q5805" t="str">
            <v>Expenditure:  Bulk Purchases</v>
          </cell>
          <cell r="R5805">
            <v>0</v>
          </cell>
          <cell r="V5805" t="str">
            <v>BULK PURCHASES</v>
          </cell>
        </row>
        <row r="5806">
          <cell r="Q5806" t="str">
            <v>Expenditure:  Bulk Purchases - Electricity</v>
          </cell>
          <cell r="R5806">
            <v>0</v>
          </cell>
          <cell r="V5806" t="str">
            <v>BULK PURCHASES - ELECTRICITY</v>
          </cell>
        </row>
        <row r="5807">
          <cell r="Q5807" t="str">
            <v>Expenditure:  Bulk Purchases - Electricity:  ESCOM</v>
          </cell>
          <cell r="R5807" t="str">
            <v>2</v>
          </cell>
          <cell r="S5807" t="str">
            <v>34</v>
          </cell>
          <cell r="T5807" t="str">
            <v>001</v>
          </cell>
          <cell r="U5807" t="str">
            <v>0</v>
          </cell>
          <cell r="V5807" t="str">
            <v>ESCOM</v>
          </cell>
        </row>
        <row r="5808">
          <cell r="Q5808" t="str">
            <v xml:space="preserve">Expenditure:  Bulk Purchases - Electricity:  Independent Power Producers </v>
          </cell>
          <cell r="R5808">
            <v>0</v>
          </cell>
          <cell r="V5808" t="str">
            <v xml:space="preserve">ECTRICITY:  INDEPENDENT POWER PRODUCERS </v>
          </cell>
        </row>
        <row r="5809">
          <cell r="Q5809" t="str">
            <v>Expenditure:  Bulk Purchases - Electricity:  Independent Power Producers - Green Electricity</v>
          </cell>
          <cell r="R5809">
            <v>0</v>
          </cell>
          <cell r="V5809" t="str">
            <v>IPP - GREEN ELECTRICITY</v>
          </cell>
        </row>
        <row r="5810">
          <cell r="Q5810" t="str">
            <v>Expenditure:  Bulk Purchases - Electricity:  Independent Power Producers - Green Electricity:  Charges</v>
          </cell>
          <cell r="R5810" t="str">
            <v>2</v>
          </cell>
          <cell r="S5810" t="str">
            <v>34</v>
          </cell>
          <cell r="T5810" t="str">
            <v>005</v>
          </cell>
          <cell r="U5810" t="str">
            <v>0</v>
          </cell>
          <cell r="V5810" t="str">
            <v xml:space="preserve"> IPP - GREEN ELECTRICITY:  CHARGES</v>
          </cell>
        </row>
        <row r="5811">
          <cell r="Q5811" t="str">
            <v>Expenditure:  Bulk Purchases - Electricity:  Independent Power Producers - Green Electricity:  Rights and Certificates</v>
          </cell>
          <cell r="R5811" t="str">
            <v>2</v>
          </cell>
          <cell r="S5811" t="str">
            <v>34</v>
          </cell>
          <cell r="T5811" t="str">
            <v>010</v>
          </cell>
          <cell r="U5811" t="str">
            <v>0</v>
          </cell>
          <cell r="V5811" t="str">
            <v>IPP - GREEN ELECT: RIGHTS &amp; CERTIFICATES</v>
          </cell>
        </row>
        <row r="5812">
          <cell r="Q5812" t="str">
            <v>Expenditure:  Bulk Purchases - Electricity:  Independent Power Producers - Renewable, Cogen, etc</v>
          </cell>
          <cell r="R5812" t="str">
            <v>2</v>
          </cell>
          <cell r="S5812" t="str">
            <v>34</v>
          </cell>
          <cell r="T5812" t="str">
            <v>015</v>
          </cell>
          <cell r="U5812" t="str">
            <v>0</v>
          </cell>
          <cell r="V5812" t="str">
            <v>IPP - RENEWABLE COGEN ETC</v>
          </cell>
        </row>
        <row r="5813">
          <cell r="Q5813" t="str">
            <v>Expenditure:  Bulk Purchases - Electricity:  Self Generation</v>
          </cell>
          <cell r="R5813" t="str">
            <v>2</v>
          </cell>
          <cell r="S5813" t="str">
            <v>34</v>
          </cell>
          <cell r="T5813" t="str">
            <v>020</v>
          </cell>
          <cell r="U5813" t="str">
            <v>0</v>
          </cell>
          <cell r="V5813" t="str">
            <v>ELECTRICITY:  SELF GENERATION</v>
          </cell>
        </row>
        <row r="5814">
          <cell r="Q5814" t="str">
            <v>Expenditure:  Contracted Services</v>
          </cell>
          <cell r="R5814">
            <v>0</v>
          </cell>
          <cell r="V5814" t="str">
            <v>CONTRACTED SERVICES</v>
          </cell>
        </row>
        <row r="5815">
          <cell r="Q5815" t="str">
            <v>Expenditure:  Contracted Services - Outsourced Services</v>
          </cell>
          <cell r="R5815">
            <v>0</v>
          </cell>
          <cell r="V5815" t="str">
            <v>OS - OUTSOURCED SERVICES</v>
          </cell>
        </row>
        <row r="5816">
          <cell r="Q5816" t="str">
            <v>Expenditure:  Contracted Services - Outsourced Services:  Administrative and Support Staff</v>
          </cell>
          <cell r="R5816" t="str">
            <v>2</v>
          </cell>
          <cell r="S5816" t="str">
            <v>26</v>
          </cell>
          <cell r="T5816" t="str">
            <v>001</v>
          </cell>
          <cell r="U5816" t="str">
            <v>0</v>
          </cell>
          <cell r="V5816" t="str">
            <v>OS:  ADMINISTRATIVE &amp; SUPPORT STAFF</v>
          </cell>
        </row>
        <row r="5817">
          <cell r="Q5817" t="str">
            <v>Expenditure:  Contracted Services - Outsourced Services:  Alien Vegetation Control</v>
          </cell>
          <cell r="R5817" t="str">
            <v>2</v>
          </cell>
          <cell r="S5817" t="str">
            <v>26</v>
          </cell>
          <cell r="T5817" t="str">
            <v>002</v>
          </cell>
          <cell r="U5817" t="str">
            <v>0</v>
          </cell>
          <cell r="V5817" t="str">
            <v>OS: ALIEN VEGETATION CONTROL</v>
          </cell>
        </row>
        <row r="5818">
          <cell r="Q5818" t="str">
            <v>Expenditure:  Contracted Services - Outsourced Services:  Animal Care</v>
          </cell>
          <cell r="R5818" t="str">
            <v>2</v>
          </cell>
          <cell r="S5818" t="str">
            <v>26</v>
          </cell>
          <cell r="T5818" t="str">
            <v>003</v>
          </cell>
          <cell r="U5818" t="str">
            <v>0</v>
          </cell>
          <cell r="V5818" t="str">
            <v>OS:  ANIMAL CARE</v>
          </cell>
        </row>
        <row r="5819">
          <cell r="Q5819" t="str">
            <v>Expenditure:  Contracted Services - Outsourced Services:  Burial Services</v>
          </cell>
          <cell r="R5819" t="str">
            <v>2</v>
          </cell>
          <cell r="S5819" t="str">
            <v>26</v>
          </cell>
          <cell r="T5819" t="str">
            <v>030</v>
          </cell>
          <cell r="U5819" t="str">
            <v>0</v>
          </cell>
          <cell r="V5819" t="str">
            <v>OS: BURIAL SERVICES</v>
          </cell>
        </row>
        <row r="5820">
          <cell r="Q5820" t="str">
            <v>Expenditure:  Contracted Services - Outsourced Services:  Business and Advisory</v>
          </cell>
          <cell r="R5820">
            <v>0</v>
          </cell>
          <cell r="V5820" t="str">
            <v>OS:  BUSINESS &amp; ADVISORY</v>
          </cell>
        </row>
        <row r="5821">
          <cell r="Q5821" t="str">
            <v>Expenditure:  Contracted Services - Outsourced Services:  Business and Advisory - Accountants and Auditors</v>
          </cell>
          <cell r="R5821" t="str">
            <v>2</v>
          </cell>
          <cell r="S5821" t="str">
            <v>26</v>
          </cell>
          <cell r="T5821" t="str">
            <v>031</v>
          </cell>
          <cell r="U5821" t="str">
            <v>0</v>
          </cell>
          <cell r="V5821" t="str">
            <v>OS: B&amp;A ACCOUNTANTS &amp; AUDITORS</v>
          </cell>
        </row>
        <row r="5822">
          <cell r="Q5822" t="str">
            <v>Expenditure:  Contracted Services - Outsourced Services:  Business and Advisory - Business and Financial Management</v>
          </cell>
          <cell r="R5822" t="str">
            <v>2</v>
          </cell>
          <cell r="S5822" t="str">
            <v>26</v>
          </cell>
          <cell r="T5822" t="str">
            <v>032</v>
          </cell>
          <cell r="U5822" t="str">
            <v>0</v>
          </cell>
          <cell r="V5822" t="str">
            <v>OS: B&amp;A BUSINESS &amp; FINANCIAL MANAGEMENT</v>
          </cell>
        </row>
        <row r="5823">
          <cell r="Q5823" t="str">
            <v xml:space="preserve">Expenditure:  Contracted Services - Outsourced Services:  Business and Advisory - Commissions and Committees </v>
          </cell>
          <cell r="R5823" t="str">
            <v>2</v>
          </cell>
          <cell r="S5823" t="str">
            <v>26</v>
          </cell>
          <cell r="T5823" t="str">
            <v>033</v>
          </cell>
          <cell r="U5823" t="str">
            <v>0</v>
          </cell>
          <cell r="V5823" t="str">
            <v xml:space="preserve">OS: B&amp;A COMMISSIONS &amp; COMMITTEES </v>
          </cell>
        </row>
        <row r="5824">
          <cell r="Q5824" t="str">
            <v>Expenditure:  Contracted Services - Outsourced Services:  Business and Advisory - Communications</v>
          </cell>
          <cell r="R5824" t="str">
            <v>2</v>
          </cell>
          <cell r="S5824" t="str">
            <v>26</v>
          </cell>
          <cell r="T5824" t="str">
            <v>034</v>
          </cell>
          <cell r="U5824" t="str">
            <v>0</v>
          </cell>
          <cell r="V5824" t="str">
            <v>OS: B&amp;A COMMUNICATIONS</v>
          </cell>
        </row>
        <row r="5825">
          <cell r="Q5825" t="str">
            <v>Expenditure:  Contracted Services - Outsourced Services:  Business and Advisory - Human Resources</v>
          </cell>
          <cell r="R5825" t="str">
            <v>2</v>
          </cell>
          <cell r="S5825" t="str">
            <v>26</v>
          </cell>
          <cell r="T5825" t="str">
            <v>035</v>
          </cell>
          <cell r="U5825" t="str">
            <v>0</v>
          </cell>
          <cell r="V5825" t="str">
            <v>OS: B&amp;A HUMAN RESOURCES</v>
          </cell>
        </row>
        <row r="5826">
          <cell r="Q5826" t="str">
            <v>Expenditure:  Contracted Services - Outsourced Services:  Business and Advisory - Occupational Health and Safety</v>
          </cell>
          <cell r="R5826" t="str">
            <v>2</v>
          </cell>
          <cell r="S5826" t="str">
            <v>26</v>
          </cell>
          <cell r="T5826" t="str">
            <v>036</v>
          </cell>
          <cell r="U5826" t="str">
            <v>0</v>
          </cell>
          <cell r="V5826" t="str">
            <v>OS: B&amp;A OCCUPATIONAL HEALTH &amp; SAFETY</v>
          </cell>
        </row>
        <row r="5827">
          <cell r="Q5827" t="str">
            <v>Expenditure:  Contracted Services - Outsourced Services:  Business and Advisory - Organisational</v>
          </cell>
          <cell r="R5827" t="str">
            <v>2</v>
          </cell>
          <cell r="S5827" t="str">
            <v>26</v>
          </cell>
          <cell r="T5827" t="str">
            <v>037</v>
          </cell>
          <cell r="U5827" t="str">
            <v>0</v>
          </cell>
          <cell r="V5827" t="str">
            <v>OS: B&amp;A ORGANISATIONAL</v>
          </cell>
        </row>
        <row r="5828">
          <cell r="Q5828" t="str">
            <v>Expenditure:  Contracted Services - Outsourced Services:  Business and Advisory - Project Management</v>
          </cell>
          <cell r="R5828" t="str">
            <v>2</v>
          </cell>
          <cell r="S5828" t="str">
            <v>26</v>
          </cell>
          <cell r="T5828" t="str">
            <v>038</v>
          </cell>
          <cell r="U5828" t="str">
            <v>0</v>
          </cell>
          <cell r="V5828" t="str">
            <v>OS: B&amp;A PROJECT MANAGEMENT</v>
          </cell>
        </row>
        <row r="5829">
          <cell r="Q5829" t="str">
            <v>Expenditure:  Contracted Services - Outsourced Services:  Business and Advisory - Research and Advisory</v>
          </cell>
          <cell r="R5829" t="str">
            <v>2</v>
          </cell>
          <cell r="S5829" t="str">
            <v>26</v>
          </cell>
          <cell r="T5829" t="str">
            <v>039</v>
          </cell>
          <cell r="U5829" t="str">
            <v>0</v>
          </cell>
          <cell r="V5829" t="str">
            <v>OS: B&amp;A RESEARCH &amp; ADVISORY</v>
          </cell>
        </row>
        <row r="5830">
          <cell r="Q5830" t="str">
            <v>Expenditure:  Contracted Services - Outsourced Services:  Business and Advisory - Qualification Verification</v>
          </cell>
          <cell r="R5830" t="str">
            <v>2</v>
          </cell>
          <cell r="S5830" t="str">
            <v>26</v>
          </cell>
          <cell r="T5830" t="str">
            <v>040</v>
          </cell>
          <cell r="U5830" t="str">
            <v>0</v>
          </cell>
          <cell r="V5830" t="str">
            <v>OS: B&amp;A QUALIFICATION VERIFICATION</v>
          </cell>
        </row>
        <row r="5831">
          <cell r="Q5831" t="str">
            <v xml:space="preserve">Expenditure:  Contracted Services - Outsourced Services:  Business and Advisory - Quality Control </v>
          </cell>
          <cell r="R5831" t="str">
            <v>2</v>
          </cell>
          <cell r="S5831" t="str">
            <v>26</v>
          </cell>
          <cell r="T5831" t="str">
            <v>041</v>
          </cell>
          <cell r="U5831" t="str">
            <v>0</v>
          </cell>
          <cell r="V5831" t="str">
            <v xml:space="preserve">OS: B&amp;A QUALITY CONTROL </v>
          </cell>
        </row>
        <row r="5832">
          <cell r="Q5832" t="str">
            <v>Expenditure:  Contracted Services - Outsourced Services:  Business and Advisory - Valuer</v>
          </cell>
          <cell r="R5832" t="str">
            <v>2</v>
          </cell>
          <cell r="S5832" t="str">
            <v>26</v>
          </cell>
          <cell r="T5832" t="str">
            <v>042</v>
          </cell>
          <cell r="U5832" t="str">
            <v>0</v>
          </cell>
          <cell r="V5832" t="str">
            <v>OS: B&amp;A VALUER</v>
          </cell>
        </row>
        <row r="5833">
          <cell r="Q5833" t="str">
            <v>Expenditure:  Contracted Services - Outsourced Services:  Catering Services</v>
          </cell>
          <cell r="R5833" t="str">
            <v>2</v>
          </cell>
          <cell r="S5833" t="str">
            <v>26</v>
          </cell>
          <cell r="T5833" t="str">
            <v>060</v>
          </cell>
          <cell r="U5833" t="str">
            <v>0</v>
          </cell>
          <cell r="V5833" t="str">
            <v>OS: CATERING SERVICES</v>
          </cell>
        </row>
        <row r="5834">
          <cell r="Q5834" t="str">
            <v>Expenditure:  Contracted Services - Outsourced Services:  Call Centre</v>
          </cell>
          <cell r="R5834" t="str">
            <v>2</v>
          </cell>
          <cell r="S5834" t="str">
            <v>26</v>
          </cell>
          <cell r="T5834" t="str">
            <v>061</v>
          </cell>
          <cell r="U5834" t="str">
            <v>0</v>
          </cell>
          <cell r="V5834" t="str">
            <v>OS: CALL CENTRE</v>
          </cell>
        </row>
        <row r="5835">
          <cell r="Q5835" t="str">
            <v>Expenditure:  Contracted Services - Outsourced Services:  Cleaning Services</v>
          </cell>
          <cell r="R5835" t="str">
            <v>2</v>
          </cell>
          <cell r="S5835" t="str">
            <v>26</v>
          </cell>
          <cell r="T5835" t="str">
            <v>062</v>
          </cell>
          <cell r="U5835" t="str">
            <v>0</v>
          </cell>
          <cell r="V5835" t="str">
            <v>OS: CLEANING SERVICES</v>
          </cell>
        </row>
        <row r="5836">
          <cell r="Q5836" t="str">
            <v>Expenditure:  Contracted Services - Outsourced Services:  Clearing and Grass Cutting Services</v>
          </cell>
          <cell r="R5836" t="str">
            <v>2</v>
          </cell>
          <cell r="S5836" t="str">
            <v>26</v>
          </cell>
          <cell r="T5836" t="str">
            <v>063</v>
          </cell>
          <cell r="U5836" t="str">
            <v>0</v>
          </cell>
          <cell r="V5836" t="str">
            <v>OS: CLEARING &amp; GRASS CUTTING SERVICES</v>
          </cell>
        </row>
        <row r="5837">
          <cell r="Q5837" t="str">
            <v>Expenditure:  Contracted Services - Outsourced Services:  Fire Services</v>
          </cell>
          <cell r="R5837" t="str">
            <v>2</v>
          </cell>
          <cell r="S5837" t="str">
            <v>26</v>
          </cell>
          <cell r="T5837" t="str">
            <v>150</v>
          </cell>
          <cell r="U5837" t="str">
            <v>0</v>
          </cell>
          <cell r="V5837" t="str">
            <v>OS: FIRE SERVICES</v>
          </cell>
        </row>
        <row r="5838">
          <cell r="Q5838" t="str">
            <v>Expenditure:  Contracted Services - Outsourced Services:  Hygiene Services</v>
          </cell>
          <cell r="R5838" t="str">
            <v>2</v>
          </cell>
          <cell r="S5838" t="str">
            <v>26</v>
          </cell>
          <cell r="T5838" t="str">
            <v>210</v>
          </cell>
          <cell r="U5838" t="str">
            <v>0</v>
          </cell>
          <cell r="V5838" t="str">
            <v>OS: HYGIENE SERVICES</v>
          </cell>
        </row>
        <row r="5839">
          <cell r="Q5839" t="str">
            <v>Expenditure:  Contracted Services - Outsourced Services:  Internal Auditors</v>
          </cell>
          <cell r="R5839" t="str">
            <v>2</v>
          </cell>
          <cell r="S5839" t="str">
            <v>26</v>
          </cell>
          <cell r="T5839" t="str">
            <v>240</v>
          </cell>
          <cell r="U5839" t="str">
            <v>0</v>
          </cell>
          <cell r="V5839" t="str">
            <v>OS: INTERNAL AUDITORS</v>
          </cell>
        </row>
        <row r="5840">
          <cell r="Q5840" t="str">
            <v>Expenditure:  Contracted Services - Outsourced Services:  Illegal Dumping</v>
          </cell>
          <cell r="R5840" t="str">
            <v>2</v>
          </cell>
          <cell r="S5840" t="str">
            <v>26</v>
          </cell>
          <cell r="T5840" t="str">
            <v>241</v>
          </cell>
          <cell r="U5840" t="str">
            <v>0</v>
          </cell>
          <cell r="V5840" t="str">
            <v>OS: ILLEGAL DUMPING</v>
          </cell>
        </row>
        <row r="5841">
          <cell r="Q5841" t="str">
            <v>Expenditure:  Contracted Services - Outsourced Services:  Litter Picking and Street Cleaning</v>
          </cell>
          <cell r="R5841" t="str">
            <v>2</v>
          </cell>
          <cell r="S5841" t="str">
            <v>26</v>
          </cell>
          <cell r="T5841" t="str">
            <v>330</v>
          </cell>
          <cell r="U5841" t="str">
            <v>0</v>
          </cell>
          <cell r="V5841" t="str">
            <v>OS: LITTER PICKING &amp; STREET CLEANING</v>
          </cell>
        </row>
        <row r="5842">
          <cell r="Q5842" t="str">
            <v>Expenditure:  Contracted Services - Outsourced Services:  Medical Waste Removal</v>
          </cell>
          <cell r="R5842" t="str">
            <v>2</v>
          </cell>
          <cell r="S5842" t="str">
            <v>26</v>
          </cell>
          <cell r="T5842" t="str">
            <v>360</v>
          </cell>
          <cell r="U5842" t="str">
            <v>0</v>
          </cell>
          <cell r="V5842" t="str">
            <v>OS: MEDICAL WASTE REMOVAL</v>
          </cell>
        </row>
        <row r="5843">
          <cell r="Q5843" t="str">
            <v>Expenditure:  Contracted Services - Outsourced Services:  Meter Management</v>
          </cell>
          <cell r="R5843" t="str">
            <v>2</v>
          </cell>
          <cell r="S5843" t="str">
            <v>26</v>
          </cell>
          <cell r="T5843" t="str">
            <v>361</v>
          </cell>
          <cell r="U5843" t="str">
            <v>0</v>
          </cell>
          <cell r="V5843" t="str">
            <v>OS: METER MANAGEMENT</v>
          </cell>
        </row>
        <row r="5844">
          <cell r="Q5844" t="str">
            <v>Expenditure:  Contracted Services - Outsourced Services:  Medical Services [Medical Health Services &amp; Support]</v>
          </cell>
          <cell r="R5844" t="str">
            <v>2</v>
          </cell>
          <cell r="S5844" t="str">
            <v>26</v>
          </cell>
          <cell r="T5844" t="str">
            <v>362</v>
          </cell>
          <cell r="U5844" t="str">
            <v>0</v>
          </cell>
          <cell r="V5844" t="str">
            <v>OS: MEDICAL SERVICES [HEALTH SERV &amp; SUP]</v>
          </cell>
        </row>
        <row r="5845">
          <cell r="Q5845" t="str">
            <v>Expenditure:  Contracted Services - Outsourced Services:  Mini Dumping Sites</v>
          </cell>
          <cell r="R5845" t="str">
            <v>2</v>
          </cell>
          <cell r="S5845" t="str">
            <v>26</v>
          </cell>
          <cell r="T5845" t="str">
            <v>363</v>
          </cell>
          <cell r="U5845" t="str">
            <v>0</v>
          </cell>
          <cell r="V5845" t="str">
            <v>OS: MINI DUMPING SITES</v>
          </cell>
        </row>
        <row r="5846">
          <cell r="Q5846" t="str">
            <v>Expenditure:  Contracted Services - Outsourced Services:  Organic and Building Refuse Removal</v>
          </cell>
          <cell r="R5846" t="str">
            <v>2</v>
          </cell>
          <cell r="S5846" t="str">
            <v>26</v>
          </cell>
          <cell r="T5846" t="str">
            <v>420</v>
          </cell>
          <cell r="U5846" t="str">
            <v>0</v>
          </cell>
          <cell r="V5846" t="str">
            <v>OS:  ORGANIC &amp; BUILDING REFUSE REMOVAL</v>
          </cell>
        </row>
        <row r="5847">
          <cell r="Q5847" t="str">
            <v>Expenditure:  Contracted Services - Outsourced Services:  Personnel and Labour</v>
          </cell>
          <cell r="R5847" t="str">
            <v>2</v>
          </cell>
          <cell r="S5847" t="str">
            <v>26</v>
          </cell>
          <cell r="T5847" t="str">
            <v>450</v>
          </cell>
          <cell r="U5847" t="str">
            <v>0</v>
          </cell>
          <cell r="V5847" t="str">
            <v>OS: PERSONNEL &amp; LABOUR</v>
          </cell>
        </row>
        <row r="5848">
          <cell r="Q5848" t="str">
            <v>Expenditure:  Contracted Services - Outsourced Services:  Post Mortem</v>
          </cell>
          <cell r="R5848" t="str">
            <v>2</v>
          </cell>
          <cell r="S5848" t="str">
            <v>26</v>
          </cell>
          <cell r="T5848" t="str">
            <v>451</v>
          </cell>
          <cell r="U5848" t="str">
            <v>0</v>
          </cell>
          <cell r="V5848" t="str">
            <v>OS: POST MORTEM</v>
          </cell>
        </row>
        <row r="5849">
          <cell r="Q5849" t="str">
            <v>Expenditure:  Contracted Services - Outsourced Services:  Professional Staff</v>
          </cell>
          <cell r="R5849" t="str">
            <v>2</v>
          </cell>
          <cell r="S5849" t="str">
            <v>26</v>
          </cell>
          <cell r="T5849" t="str">
            <v>452</v>
          </cell>
          <cell r="U5849" t="str">
            <v>0</v>
          </cell>
          <cell r="V5849" t="str">
            <v>OS: PROFESSIONAL STAFF</v>
          </cell>
        </row>
        <row r="5850">
          <cell r="Q5850" t="str">
            <v>Expenditure:  Contracted Services - Outsourced Services:  Reconnection, Disconnections and New Connections</v>
          </cell>
          <cell r="R5850" t="str">
            <v>2</v>
          </cell>
          <cell r="S5850" t="str">
            <v>26</v>
          </cell>
          <cell r="T5850" t="str">
            <v>510</v>
          </cell>
          <cell r="U5850" t="str">
            <v>0</v>
          </cell>
          <cell r="V5850" t="str">
            <v>OS: RECONNECT DISCONNECT &amp; NEW CONNECT</v>
          </cell>
        </row>
        <row r="5851">
          <cell r="Q5851" t="str">
            <v>Expenditure:  Contracted Services - Outsourced Services:  Reconnection, Disconnections and New Connections:  Electricity</v>
          </cell>
          <cell r="R5851" t="str">
            <v>2</v>
          </cell>
          <cell r="S5851" t="str">
            <v>26</v>
          </cell>
          <cell r="T5851" t="str">
            <v>511</v>
          </cell>
          <cell r="U5851" t="str">
            <v>0</v>
          </cell>
          <cell r="V5851" t="str">
            <v>OS: RECONN DISCONN &amp; NEW CONN:  ELECT</v>
          </cell>
        </row>
        <row r="5852">
          <cell r="Q5852" t="str">
            <v>Expenditure:  Contracted Services - Outsourced Services:  Reconnection, Disconnections and New Connections:  Restricted Water Flow</v>
          </cell>
          <cell r="R5852" t="str">
            <v>2</v>
          </cell>
          <cell r="S5852" t="str">
            <v>26</v>
          </cell>
          <cell r="T5852" t="str">
            <v>512</v>
          </cell>
          <cell r="U5852" t="str">
            <v>0</v>
          </cell>
          <cell r="V5852" t="str">
            <v>OS: REC DISC &amp; NEW CON: RESTR WATER FLOW</v>
          </cell>
        </row>
        <row r="5853">
          <cell r="Q5853" t="str">
            <v>Expenditure:  Contracted Services - Outsourced Services:  Reconnection, Disconnections and New Connections:  Water</v>
          </cell>
          <cell r="R5853" t="str">
            <v>2</v>
          </cell>
          <cell r="S5853" t="str">
            <v>26</v>
          </cell>
          <cell r="T5853" t="str">
            <v>513</v>
          </cell>
          <cell r="U5853" t="str">
            <v>0</v>
          </cell>
          <cell r="V5853" t="str">
            <v>OS: RECONN DICSCONN &amp; NEW CONN: WATER</v>
          </cell>
        </row>
        <row r="5854">
          <cell r="Q5854" t="str">
            <v>Expenditure:  Contracted Services - Outsourced Services:  Refuse Removal</v>
          </cell>
          <cell r="R5854" t="str">
            <v>2</v>
          </cell>
          <cell r="S5854" t="str">
            <v>26</v>
          </cell>
          <cell r="T5854" t="str">
            <v>514</v>
          </cell>
          <cell r="U5854" t="str">
            <v>0</v>
          </cell>
          <cell r="V5854" t="str">
            <v>OS: REFUSE REMOVAL</v>
          </cell>
        </row>
        <row r="5855">
          <cell r="Q5855" t="str">
            <v>Expenditure:  Contracted Services - Outsourced Services:  Removal of Structures and Illegal Signs</v>
          </cell>
          <cell r="R5855" t="str">
            <v>2</v>
          </cell>
          <cell r="S5855" t="str">
            <v>26</v>
          </cell>
          <cell r="T5855" t="str">
            <v>515</v>
          </cell>
          <cell r="U5855" t="str">
            <v>0</v>
          </cell>
          <cell r="V5855" t="str">
            <v>OS: REMOVAL OF STRUCT &amp; ILLEGAL SIGNS</v>
          </cell>
        </row>
        <row r="5856">
          <cell r="Q5856" t="str">
            <v>Expenditure:  Contracted Services - Outsourced Services:  Researcher</v>
          </cell>
          <cell r="R5856" t="str">
            <v>2</v>
          </cell>
          <cell r="S5856" t="str">
            <v>26</v>
          </cell>
          <cell r="T5856" t="str">
            <v>516</v>
          </cell>
          <cell r="U5856" t="str">
            <v>0</v>
          </cell>
          <cell r="V5856" t="str">
            <v>OS: RESEARCHER</v>
          </cell>
        </row>
        <row r="5857">
          <cell r="Q5857" t="str">
            <v>Expenditure:  Contracted Services - Outsourced Services:  Security Services</v>
          </cell>
          <cell r="R5857" t="str">
            <v>2</v>
          </cell>
          <cell r="S5857" t="str">
            <v>26</v>
          </cell>
          <cell r="T5857" t="str">
            <v>540</v>
          </cell>
          <cell r="U5857" t="str">
            <v>0</v>
          </cell>
          <cell r="V5857" t="str">
            <v>OS: SECURITY SERVICES</v>
          </cell>
        </row>
        <row r="5858">
          <cell r="Q5858" t="str">
            <v>Expenditure:  Contracted Services - Outsourced Services:  Sewerage Services</v>
          </cell>
          <cell r="R5858" t="str">
            <v>2</v>
          </cell>
          <cell r="S5858" t="str">
            <v>26</v>
          </cell>
          <cell r="T5858" t="str">
            <v>541</v>
          </cell>
          <cell r="U5858" t="str">
            <v>0</v>
          </cell>
          <cell r="V5858" t="str">
            <v>OS: SEWERAGE SERVICES</v>
          </cell>
        </row>
        <row r="5859">
          <cell r="Q5859" t="str">
            <v>Expenditure:  Contracted Services - Outsourced Services:  Swimming Supervision</v>
          </cell>
          <cell r="R5859" t="str">
            <v>2</v>
          </cell>
          <cell r="S5859" t="str">
            <v>26</v>
          </cell>
          <cell r="T5859" t="str">
            <v>542</v>
          </cell>
          <cell r="U5859" t="str">
            <v>0</v>
          </cell>
          <cell r="V5859" t="str">
            <v>OS: SWIMMING SUPERVISION</v>
          </cell>
        </row>
        <row r="5860">
          <cell r="Q5860" t="str">
            <v>Expenditure:  Contracted Services - Outsourced Services:  Translators and Interpreters</v>
          </cell>
          <cell r="R5860" t="str">
            <v>2</v>
          </cell>
          <cell r="S5860" t="str">
            <v>26</v>
          </cell>
          <cell r="T5860" t="str">
            <v>570</v>
          </cell>
          <cell r="U5860" t="str">
            <v>0</v>
          </cell>
          <cell r="V5860" t="str">
            <v>OS: TRANSLATORS &amp; INTERPRETERS</v>
          </cell>
        </row>
        <row r="5861">
          <cell r="Q5861" t="str">
            <v>Expenditure:  Contracted Services - Outsourced Services:  Traffic Fines Management</v>
          </cell>
          <cell r="R5861" t="str">
            <v>2</v>
          </cell>
          <cell r="S5861" t="str">
            <v>26</v>
          </cell>
          <cell r="T5861" t="str">
            <v>571</v>
          </cell>
          <cell r="U5861" t="str">
            <v>0</v>
          </cell>
          <cell r="V5861" t="str">
            <v>OS: TRAFFIC FINES MANAGEMENT</v>
          </cell>
        </row>
        <row r="5862">
          <cell r="Q5862" t="str">
            <v>Expenditure:  Contracted Services - Outsourced Services:  Veterinary Services</v>
          </cell>
          <cell r="R5862" t="str">
            <v>2</v>
          </cell>
          <cell r="S5862" t="str">
            <v>26</v>
          </cell>
          <cell r="T5862" t="str">
            <v>630</v>
          </cell>
          <cell r="U5862" t="str">
            <v>0</v>
          </cell>
          <cell r="V5862" t="str">
            <v>OS: VETERINARY SERVICES</v>
          </cell>
        </row>
        <row r="5863">
          <cell r="Q5863" t="str">
            <v>Expenditure:  Contracted Services - Consultants and Professional Services</v>
          </cell>
          <cell r="R5863">
            <v>0</v>
          </cell>
          <cell r="V5863" t="str">
            <v>CONSULTANTS &amp; PROFESSIONAL SERVICES</v>
          </cell>
        </row>
        <row r="5864">
          <cell r="Q5864" t="str">
            <v>Expenditure:  Contracted Services - Consultants and Professional Services:  Business and Advisory</v>
          </cell>
          <cell r="R5864">
            <v>0</v>
          </cell>
          <cell r="V5864" t="str">
            <v>C&amp;PS BUSINESS &amp; ADVISORY</v>
          </cell>
        </row>
        <row r="5865">
          <cell r="Q5865" t="str">
            <v>Expenditure:  Contracted Services - Consultants and Professional Services:  Business and Advisory - Accountants and Auditors</v>
          </cell>
          <cell r="R5865" t="str">
            <v>2</v>
          </cell>
          <cell r="S5865" t="str">
            <v>27</v>
          </cell>
          <cell r="T5865" t="str">
            <v>030</v>
          </cell>
          <cell r="U5865" t="str">
            <v>0</v>
          </cell>
          <cell r="V5865" t="str">
            <v>C&amp;PS: B&amp;A ACCOUNTANTS &amp; AUDITORS</v>
          </cell>
        </row>
        <row r="5866">
          <cell r="Q5866" t="str">
            <v>Expenditure:  Contracted Services - Consultants and Professional Services:  Business and Advisory - Air Pollution</v>
          </cell>
          <cell r="R5866" t="str">
            <v>2</v>
          </cell>
          <cell r="S5866" t="str">
            <v>27</v>
          </cell>
          <cell r="T5866" t="str">
            <v>031</v>
          </cell>
          <cell r="U5866" t="str">
            <v>0</v>
          </cell>
          <cell r="V5866" t="str">
            <v>C&amp;PS: B&amp;A AIR POLLUTION</v>
          </cell>
        </row>
        <row r="5867">
          <cell r="Q5867" t="str">
            <v>Expenditure:  Contracted Services - Consultants and Professional Services:  Business and Advisory - Audit Committee</v>
          </cell>
          <cell r="R5867" t="str">
            <v>2</v>
          </cell>
          <cell r="S5867" t="str">
            <v>27</v>
          </cell>
          <cell r="T5867" t="str">
            <v>032</v>
          </cell>
          <cell r="U5867" t="str">
            <v>0</v>
          </cell>
          <cell r="V5867" t="str">
            <v>C&amp;PS: B&amp;A AUDIT COMMITTEE</v>
          </cell>
        </row>
        <row r="5868">
          <cell r="Q5868" t="str">
            <v>Expenditure:  Contracted Services - Consultants and Professional Services:  Business and Advisory - Board Member</v>
          </cell>
          <cell r="R5868" t="str">
            <v>2</v>
          </cell>
          <cell r="S5868" t="str">
            <v>27</v>
          </cell>
          <cell r="T5868" t="str">
            <v>033</v>
          </cell>
          <cell r="U5868" t="str">
            <v>0</v>
          </cell>
          <cell r="V5868" t="str">
            <v>C&amp;PS: B&amp;A BOARD MEMBER</v>
          </cell>
        </row>
        <row r="5869">
          <cell r="Q5869" t="str">
            <v>Expenditure:  Contracted Services - Consultants and Professional Services:  Business and Advisory - Business and Financial Management</v>
          </cell>
          <cell r="R5869" t="str">
            <v>2</v>
          </cell>
          <cell r="S5869" t="str">
            <v>27</v>
          </cell>
          <cell r="T5869" t="str">
            <v>034</v>
          </cell>
          <cell r="U5869" t="str">
            <v>0</v>
          </cell>
          <cell r="V5869" t="str">
            <v>C&amp;PS: B&amp;A BUSINESS &amp; FIN MANAGEMENT</v>
          </cell>
        </row>
        <row r="5870">
          <cell r="Q5870" t="str">
            <v xml:space="preserve">Expenditure:  Contracted Services - Consultants and Professional Services:  Business and Advisory - Commissions and Committees </v>
          </cell>
          <cell r="R5870" t="str">
            <v>2</v>
          </cell>
          <cell r="S5870" t="str">
            <v>27</v>
          </cell>
          <cell r="T5870" t="str">
            <v>035</v>
          </cell>
          <cell r="U5870" t="str">
            <v>0</v>
          </cell>
          <cell r="V5870" t="str">
            <v xml:space="preserve">C&amp;PS: B&amp;A COMMISSIONS &amp; COMMITTEES </v>
          </cell>
        </row>
        <row r="5871">
          <cell r="Q5871" t="str">
            <v>Expenditure:  Contracted Services - Consultants and Professional Services:  Business and Advisory - Communications</v>
          </cell>
          <cell r="R5871" t="str">
            <v>2</v>
          </cell>
          <cell r="S5871" t="str">
            <v>27</v>
          </cell>
          <cell r="T5871" t="str">
            <v>036</v>
          </cell>
          <cell r="U5871" t="str">
            <v>0</v>
          </cell>
          <cell r="V5871" t="str">
            <v>C&amp;PS: B&amp;A COMMUNICATIONS</v>
          </cell>
        </row>
        <row r="5872">
          <cell r="Q5872" t="str">
            <v>Expenditure:  Contracted Services - Consultants and Professional Services:  Business and Advisory - Human Resources</v>
          </cell>
          <cell r="R5872" t="str">
            <v>2</v>
          </cell>
          <cell r="S5872" t="str">
            <v>27</v>
          </cell>
          <cell r="T5872" t="str">
            <v>037</v>
          </cell>
          <cell r="U5872" t="str">
            <v>0</v>
          </cell>
          <cell r="V5872" t="str">
            <v>C&amp;PS: B&amp;A HUMAN RESOURCES</v>
          </cell>
        </row>
        <row r="5873">
          <cell r="Q5873" t="str">
            <v>Expenditure:  Contracted Services - Consultants and Professional Services:  Business and Advisory - Medical Examinations</v>
          </cell>
          <cell r="R5873" t="str">
            <v>2</v>
          </cell>
          <cell r="S5873" t="str">
            <v>27</v>
          </cell>
          <cell r="T5873" t="str">
            <v>038</v>
          </cell>
          <cell r="U5873" t="str">
            <v>0</v>
          </cell>
          <cell r="V5873" t="str">
            <v>C&amp;PS: B&amp;A MEDICAL EXAMINATIONS</v>
          </cell>
        </row>
        <row r="5874">
          <cell r="Q5874" t="str">
            <v>Expenditure:  Contracted Services - Consultants and Professional Services:  Business and Advisory - Occupational Health and Safety</v>
          </cell>
          <cell r="R5874" t="str">
            <v>2</v>
          </cell>
          <cell r="S5874" t="str">
            <v>27</v>
          </cell>
          <cell r="T5874" t="str">
            <v>039</v>
          </cell>
          <cell r="U5874" t="str">
            <v>0</v>
          </cell>
          <cell r="V5874" t="str">
            <v>C&amp;PS: B&amp;A OCCUPATIONAL HEALTH &amp; SAFE</v>
          </cell>
        </row>
        <row r="5875">
          <cell r="Q5875" t="str">
            <v>Expenditure:  Contracted Services - Consultants and Professional Services:  Business and Advisory - Organisational</v>
          </cell>
          <cell r="R5875" t="str">
            <v>2</v>
          </cell>
          <cell r="S5875" t="str">
            <v>27</v>
          </cell>
          <cell r="T5875" t="str">
            <v>040</v>
          </cell>
          <cell r="U5875" t="str">
            <v>0</v>
          </cell>
          <cell r="V5875" t="str">
            <v>C&amp;PS: B&amp;A ORGANISATIONAL</v>
          </cell>
        </row>
        <row r="5876">
          <cell r="Q5876" t="str">
            <v>Expenditure:  Contracted Services - Consultants and Professional Services:  Business and Advisory - Project Management</v>
          </cell>
          <cell r="R5876" t="str">
            <v>2</v>
          </cell>
          <cell r="S5876" t="str">
            <v>27</v>
          </cell>
          <cell r="T5876" t="str">
            <v>041</v>
          </cell>
          <cell r="U5876" t="str">
            <v>0</v>
          </cell>
          <cell r="V5876" t="str">
            <v>C&amp;PS: B&amp;A PROJECT MANAGEMENT</v>
          </cell>
        </row>
        <row r="5877">
          <cell r="Q5877" t="str">
            <v>Expenditure:  Contracted Services - Consultants and Professional Services:  Business and Advisory - Research and Advisory</v>
          </cell>
          <cell r="R5877" t="str">
            <v>2</v>
          </cell>
          <cell r="S5877" t="str">
            <v>27</v>
          </cell>
          <cell r="T5877" t="str">
            <v>042</v>
          </cell>
          <cell r="U5877" t="str">
            <v>0</v>
          </cell>
          <cell r="V5877" t="str">
            <v>C&amp;PS: B&amp;A RESEARCH &amp; ADVISORY</v>
          </cell>
        </row>
        <row r="5878">
          <cell r="Q5878" t="str">
            <v>Expenditure:  Contracted Services - Consultants and Professional Services:  Business and Advisory - Qualification Verification</v>
          </cell>
          <cell r="R5878" t="str">
            <v>2</v>
          </cell>
          <cell r="S5878" t="str">
            <v>27</v>
          </cell>
          <cell r="T5878" t="str">
            <v>043</v>
          </cell>
          <cell r="U5878" t="str">
            <v>0</v>
          </cell>
          <cell r="V5878" t="str">
            <v>C&amp;PS: B&amp;A QUALIFICATION VERIFICATION</v>
          </cell>
        </row>
        <row r="5879">
          <cell r="Q5879" t="str">
            <v xml:space="preserve">Expenditure:  Contracted Services - Consultants and Professional Services:  Business and Advisory - Quality Control </v>
          </cell>
          <cell r="R5879" t="str">
            <v>2</v>
          </cell>
          <cell r="S5879" t="str">
            <v>27</v>
          </cell>
          <cell r="T5879" t="str">
            <v>044</v>
          </cell>
          <cell r="U5879" t="str">
            <v>0</v>
          </cell>
          <cell r="V5879" t="str">
            <v xml:space="preserve">OC C&amp;PS: B&amp;A QUALITY CONTROL </v>
          </cell>
        </row>
        <row r="5880">
          <cell r="Q5880" t="str">
            <v>Expenditure:  Contracted Services - Consultants and Professional Services:  Business and Advisory - Valuer</v>
          </cell>
          <cell r="R5880" t="str">
            <v>2</v>
          </cell>
          <cell r="S5880" t="str">
            <v>27</v>
          </cell>
          <cell r="T5880" t="str">
            <v>045</v>
          </cell>
          <cell r="U5880" t="str">
            <v>0</v>
          </cell>
          <cell r="V5880" t="str">
            <v>OC C&amp;PS: B&amp;A VALUER</v>
          </cell>
        </row>
        <row r="5881">
          <cell r="Q5881" t="str">
            <v>Expenditure:  Contracted Services - Consultants and Professional Services:  Infrastructure and Planning</v>
          </cell>
          <cell r="R5881">
            <v>0</v>
          </cell>
          <cell r="V5881" t="str">
            <v>C&amp;PS: INFRASTRUCTURE &amp; PLANNING</v>
          </cell>
        </row>
        <row r="5882">
          <cell r="Q5882" t="str">
            <v>Expenditure:  Contracted Services - Consultants and Professional Services:  Infrastructure and Planning - Architectural</v>
          </cell>
          <cell r="R5882" t="str">
            <v>2</v>
          </cell>
          <cell r="S5882" t="str">
            <v>27</v>
          </cell>
          <cell r="T5882" t="str">
            <v>240</v>
          </cell>
          <cell r="U5882" t="str">
            <v>0</v>
          </cell>
          <cell r="V5882" t="str">
            <v>C&amp;PS: I&amp;P ARCHITECTURAL</v>
          </cell>
        </row>
        <row r="5883">
          <cell r="Q5883" t="str">
            <v>Expenditure:  Contracted Services - Consultants and Professional Services:  Infrastructure and Planning - Agriculture</v>
          </cell>
          <cell r="R5883" t="str">
            <v>2</v>
          </cell>
          <cell r="S5883" t="str">
            <v>27</v>
          </cell>
          <cell r="T5883" t="str">
            <v>241</v>
          </cell>
          <cell r="U5883" t="str">
            <v>0</v>
          </cell>
          <cell r="V5883" t="str">
            <v>C&amp;PS: I&amp;P AGRICULTURE</v>
          </cell>
        </row>
        <row r="5884">
          <cell r="Q5884" t="str">
            <v>Expenditure:  Contracted Services - Consultants and Professional Services:  Infrastructure and Planning - Ecological</v>
          </cell>
          <cell r="R5884" t="str">
            <v>2</v>
          </cell>
          <cell r="S5884" t="str">
            <v>27</v>
          </cell>
          <cell r="T5884" t="str">
            <v>242</v>
          </cell>
          <cell r="U5884" t="str">
            <v>0</v>
          </cell>
          <cell r="V5884" t="str">
            <v>C&amp;PS: I&amp;P ECOLOGICAL</v>
          </cell>
        </row>
        <row r="5885">
          <cell r="Q5885" t="str">
            <v>Expenditure:  Contracted Services - Consultants and Professional Services:  Infrastructure and Planning - Engineering</v>
          </cell>
          <cell r="R5885">
            <v>0</v>
          </cell>
          <cell r="V5885" t="str">
            <v>C&amp;PS: I&amp;P - ENGINEERING</v>
          </cell>
        </row>
        <row r="5886">
          <cell r="Q5886" t="str">
            <v>Expenditure:  Contracted Services - Consultants and Professional Services:  Infrastructure and Planning - Engineering:  Aeronautical</v>
          </cell>
          <cell r="R5886" t="str">
            <v>2</v>
          </cell>
          <cell r="S5886" t="str">
            <v>27</v>
          </cell>
          <cell r="T5886" t="str">
            <v>243</v>
          </cell>
          <cell r="U5886" t="str">
            <v>0</v>
          </cell>
          <cell r="V5886" t="str">
            <v>C&amp;PS: I&amp;P - ENGINEERING AERONAUTICAL</v>
          </cell>
        </row>
        <row r="5887">
          <cell r="Q5887" t="str">
            <v>Expenditure:  Contracted Services - Consultants and Professional Services:  Infrastructure and Planning - Engineering:  Agricultural</v>
          </cell>
          <cell r="R5887" t="str">
            <v>2</v>
          </cell>
          <cell r="S5887" t="str">
            <v>27</v>
          </cell>
          <cell r="T5887" t="str">
            <v>244</v>
          </cell>
          <cell r="U5887" t="str">
            <v>0</v>
          </cell>
          <cell r="V5887" t="str">
            <v>C&amp;PS: I&amp;P - ENGINEERING AGRICULTURAL</v>
          </cell>
        </row>
        <row r="5888">
          <cell r="Q5888" t="str">
            <v>Expenditure:  Contracted Services - Consultants and Professional Services:  Infrastructure and Planning - Engineering:  Chemical</v>
          </cell>
          <cell r="R5888" t="str">
            <v>2</v>
          </cell>
          <cell r="S5888" t="str">
            <v>27</v>
          </cell>
          <cell r="T5888" t="str">
            <v>245</v>
          </cell>
          <cell r="U5888" t="str">
            <v>0</v>
          </cell>
          <cell r="V5888" t="str">
            <v>C&amp;PS: I&amp;P - ENGINEERING CHEMICAL</v>
          </cell>
        </row>
        <row r="5889">
          <cell r="Q5889" t="str">
            <v>Expenditure:  Contracted Services - Consultants and Professional Services:  Infrastructure and Planning - Engineering:  Civil</v>
          </cell>
          <cell r="R5889" t="str">
            <v>2</v>
          </cell>
          <cell r="S5889" t="str">
            <v>27</v>
          </cell>
          <cell r="T5889" t="str">
            <v>246</v>
          </cell>
          <cell r="U5889" t="str">
            <v>0</v>
          </cell>
          <cell r="V5889" t="str">
            <v>C&amp;PS: I&amp;P - ENGINEERING CIVIL</v>
          </cell>
        </row>
        <row r="5890">
          <cell r="Q5890" t="str">
            <v>Expenditure:  Contracted Services - Consultants and Professional Services:  Infrastructure and Planning - Engineering:  Electrical</v>
          </cell>
          <cell r="R5890" t="str">
            <v>2</v>
          </cell>
          <cell r="S5890" t="str">
            <v>27</v>
          </cell>
          <cell r="T5890" t="str">
            <v>247</v>
          </cell>
          <cell r="U5890" t="str">
            <v>0</v>
          </cell>
          <cell r="V5890" t="str">
            <v>C&amp;PS: I&amp;P - ENGINEERING ELECTRICAL</v>
          </cell>
        </row>
        <row r="5891">
          <cell r="Q5891" t="str">
            <v>Expenditure:  Contracted Services - Consultants and Professional Services:  Infrastructure and Planning - Engineering:  Industrial</v>
          </cell>
          <cell r="R5891" t="str">
            <v>2</v>
          </cell>
          <cell r="S5891" t="str">
            <v>27</v>
          </cell>
          <cell r="T5891" t="str">
            <v>248</v>
          </cell>
          <cell r="U5891" t="str">
            <v>0</v>
          </cell>
          <cell r="V5891" t="str">
            <v>C&amp;PS: I&amp;P - ENGINEERING INDUSTRIAL</v>
          </cell>
        </row>
        <row r="5892">
          <cell r="Q5892" t="str">
            <v>Expenditure:  Contracted Services - Consultants and Professional Services:  Infrastructure and Planning - Engineering:  Mechanical</v>
          </cell>
          <cell r="R5892" t="str">
            <v>2</v>
          </cell>
          <cell r="S5892" t="str">
            <v>27</v>
          </cell>
          <cell r="T5892" t="str">
            <v>249</v>
          </cell>
          <cell r="U5892" t="str">
            <v>0</v>
          </cell>
          <cell r="V5892" t="str">
            <v>C&amp;PS: I&amp;P - ENGINEERING MECHANICAL</v>
          </cell>
        </row>
        <row r="5893">
          <cell r="Q5893" t="str">
            <v>Expenditure:  Contracted Services - Consultants and Professional Services:  Infrastructure and Planning - Engineering:  Metallurgical</v>
          </cell>
          <cell r="R5893" t="str">
            <v>2</v>
          </cell>
          <cell r="S5893" t="str">
            <v>27</v>
          </cell>
          <cell r="T5893" t="str">
            <v>250</v>
          </cell>
          <cell r="U5893" t="str">
            <v>0</v>
          </cell>
          <cell r="V5893" t="str">
            <v>C&amp;PS: I&amp;P - ENGINEERING METALLURGICAL</v>
          </cell>
        </row>
        <row r="5894">
          <cell r="Q5894" t="str">
            <v>Expenditure:  Contracted Services - Consultants and Professional Services:  Infrastructure and Planning - Engineering:  Mining</v>
          </cell>
          <cell r="R5894" t="str">
            <v>2</v>
          </cell>
          <cell r="S5894" t="str">
            <v>27</v>
          </cell>
          <cell r="T5894" t="str">
            <v>251</v>
          </cell>
          <cell r="U5894" t="str">
            <v>0</v>
          </cell>
          <cell r="V5894" t="str">
            <v>C&amp;PS: I&amp;P - ENGINEERING MINING</v>
          </cell>
        </row>
        <row r="5895">
          <cell r="Q5895" t="str">
            <v>Expenditure:  Contracted Services - Consultants and Professional Services:  Infrastructure and Planning - Engineering:  Structural</v>
          </cell>
          <cell r="R5895" t="str">
            <v>2</v>
          </cell>
          <cell r="S5895" t="str">
            <v>27</v>
          </cell>
          <cell r="T5895" t="str">
            <v>252</v>
          </cell>
          <cell r="U5895" t="str">
            <v>0</v>
          </cell>
          <cell r="V5895" t="str">
            <v>C&amp;PS: I&amp;P - ENGINEERING STRUCTURAL</v>
          </cell>
        </row>
        <row r="5896">
          <cell r="Q5896" t="str">
            <v>Expenditure:  Contracted Services - Consultants and Professional Services:  Infrastructure and Planning - Geodetic, Control and Surveys</v>
          </cell>
          <cell r="R5896" t="str">
            <v>2</v>
          </cell>
          <cell r="S5896" t="str">
            <v>27</v>
          </cell>
          <cell r="T5896" t="str">
            <v>253</v>
          </cell>
          <cell r="U5896" t="str">
            <v>0</v>
          </cell>
          <cell r="V5896" t="str">
            <v>C&amp;PS: I&amp;P GEODETIC CONTROL &amp; SURVEYS</v>
          </cell>
        </row>
        <row r="5897">
          <cell r="Q5897" t="str">
            <v>Expenditure:  Contracted Services - Consultants and Professional Services:  Infrastructure and Planning - Geoinformatic Services</v>
          </cell>
          <cell r="R5897" t="str">
            <v>2</v>
          </cell>
          <cell r="S5897" t="str">
            <v>27</v>
          </cell>
          <cell r="T5897" t="str">
            <v>254</v>
          </cell>
          <cell r="U5897" t="str">
            <v>0</v>
          </cell>
          <cell r="V5897" t="str">
            <v>C&amp;PS: I&amp;P GEOINFORMATIC SERVICES</v>
          </cell>
        </row>
        <row r="5898">
          <cell r="Q5898" t="str">
            <v>Expenditure:  Contracted Services - Consultants and Professional Services:  Infrastructure and Planning - Geologist</v>
          </cell>
          <cell r="R5898" t="str">
            <v>2</v>
          </cell>
          <cell r="S5898" t="str">
            <v>27</v>
          </cell>
          <cell r="T5898" t="str">
            <v>255</v>
          </cell>
          <cell r="U5898" t="str">
            <v>0</v>
          </cell>
          <cell r="V5898" t="str">
            <v>C&amp;PS: I&amp;P GEOLOGIST</v>
          </cell>
        </row>
        <row r="5899">
          <cell r="Q5899" t="str">
            <v>Expenditure:  Contracted Services - Consultants and Professional Services:  Infrastructure and Planning - Land and Quantity Surveyors</v>
          </cell>
          <cell r="R5899" t="str">
            <v>2</v>
          </cell>
          <cell r="S5899" t="str">
            <v>27</v>
          </cell>
          <cell r="T5899" t="str">
            <v>256</v>
          </cell>
          <cell r="U5899" t="str">
            <v>0</v>
          </cell>
          <cell r="V5899" t="str">
            <v>C&amp;PS: I&amp;P LAND &amp; QUANTITY SURVEYORS</v>
          </cell>
        </row>
        <row r="5900">
          <cell r="Q5900" t="str">
            <v>Expenditure:  Contracted Services - Consultants and Professional Services:  Infrastructure and Planning - Landscape Designer</v>
          </cell>
          <cell r="R5900" t="str">
            <v>2</v>
          </cell>
          <cell r="S5900" t="str">
            <v>27</v>
          </cell>
          <cell r="T5900" t="str">
            <v>257</v>
          </cell>
          <cell r="U5900" t="str">
            <v>0</v>
          </cell>
          <cell r="V5900" t="str">
            <v>C&amp;PS: I&amp;P LAND SCAPE DESIGNER</v>
          </cell>
        </row>
        <row r="5901">
          <cell r="Q5901" t="str">
            <v>Expenditure:  Contracted Services - Consultants and Professional Services:  Infrastructure and Planning - Town Planner</v>
          </cell>
          <cell r="R5901" t="str">
            <v>2</v>
          </cell>
          <cell r="S5901" t="str">
            <v>27</v>
          </cell>
          <cell r="T5901" t="str">
            <v>258</v>
          </cell>
          <cell r="U5901" t="str">
            <v>0</v>
          </cell>
          <cell r="V5901" t="str">
            <v>C&amp;PS: I&amp;P TOWN PLANNER</v>
          </cell>
        </row>
        <row r="5902">
          <cell r="Q5902" t="str">
            <v>Expenditure:  Contracted Services - Consultants and Professional Services:  Laboratory Services</v>
          </cell>
          <cell r="R5902">
            <v>0</v>
          </cell>
          <cell r="V5902" t="str">
            <v>C&amp;PS:  LABORATORY SERVICES</v>
          </cell>
        </row>
        <row r="5903">
          <cell r="Q5903" t="str">
            <v>Expenditure:  Contracted Services - Consultants and Professional Services:  Laboratory Services - Agriculture</v>
          </cell>
          <cell r="R5903" t="str">
            <v>2</v>
          </cell>
          <cell r="S5903" t="str">
            <v>27</v>
          </cell>
          <cell r="T5903" t="str">
            <v>330</v>
          </cell>
          <cell r="U5903" t="str">
            <v>0</v>
          </cell>
          <cell r="V5903" t="str">
            <v>C&amp;PS: LAB SERV AGRICULTURE</v>
          </cell>
        </row>
        <row r="5904">
          <cell r="Q5904" t="str">
            <v xml:space="preserve">Expenditure:  Contracted Services - Consultants and Professional Services:  Laboratory Services - Medical </v>
          </cell>
          <cell r="R5904" t="str">
            <v>2</v>
          </cell>
          <cell r="S5904" t="str">
            <v>27</v>
          </cell>
          <cell r="T5904" t="str">
            <v>331</v>
          </cell>
          <cell r="U5904" t="str">
            <v>0</v>
          </cell>
          <cell r="V5904" t="str">
            <v xml:space="preserve">C&amp;PS: LAB SERV MEDICAL </v>
          </cell>
        </row>
        <row r="5905">
          <cell r="Q5905" t="str">
            <v>Expenditure:  Contracted Services - Consultants and Professional Services:  Laboratory Services - Roads</v>
          </cell>
          <cell r="R5905" t="str">
            <v>2</v>
          </cell>
          <cell r="S5905" t="str">
            <v>27</v>
          </cell>
          <cell r="T5905" t="str">
            <v>332</v>
          </cell>
          <cell r="U5905" t="str">
            <v>0</v>
          </cell>
          <cell r="V5905" t="str">
            <v>C&amp;PS: LAB SERV ROADS</v>
          </cell>
        </row>
        <row r="5906">
          <cell r="Q5906" t="str">
            <v xml:space="preserve">Expenditure:  Contracted Services - Consultants and Professional Services:  Laboratory Services - Water </v>
          </cell>
          <cell r="R5906" t="str">
            <v>2</v>
          </cell>
          <cell r="S5906" t="str">
            <v>27</v>
          </cell>
          <cell r="T5906" t="str">
            <v>333</v>
          </cell>
          <cell r="U5906" t="str">
            <v>0</v>
          </cell>
          <cell r="V5906" t="str">
            <v xml:space="preserve">C&amp;PS: LAB SERV WATER </v>
          </cell>
        </row>
        <row r="5907">
          <cell r="Q5907" t="str">
            <v>Expenditure:  Contracted Services - Consultants and Professional Services:  Legal Cost</v>
          </cell>
          <cell r="R5907">
            <v>0</v>
          </cell>
          <cell r="V5907" t="str">
            <v>C&amp;PS: LEGAL COST</v>
          </cell>
        </row>
        <row r="5908">
          <cell r="Q5908" t="str">
            <v>Expenditure:  Contracted Services - Consultants and Professional Services:  Legal Cost - Legal Advice and Litigation</v>
          </cell>
          <cell r="R5908" t="str">
            <v>2</v>
          </cell>
          <cell r="S5908" t="str">
            <v>27</v>
          </cell>
          <cell r="T5908" t="str">
            <v>334</v>
          </cell>
          <cell r="U5908" t="str">
            <v>0</v>
          </cell>
          <cell r="V5908" t="str">
            <v>C&amp;PS: LEGAL COST ADVICE &amp; LITIGATION</v>
          </cell>
        </row>
        <row r="5909">
          <cell r="Q5909" t="str">
            <v>Expenditure:  Contracted Services - Consultants and Professional Services:  Legal Cost - Issue of Summons</v>
          </cell>
          <cell r="R5909" t="str">
            <v>2</v>
          </cell>
          <cell r="S5909" t="str">
            <v>27</v>
          </cell>
          <cell r="T5909" t="str">
            <v>335</v>
          </cell>
          <cell r="U5909" t="str">
            <v>0</v>
          </cell>
          <cell r="V5909" t="str">
            <v>C&amp;PS: LEGAL COST ISSUE OF SUMMONS</v>
          </cell>
        </row>
        <row r="5910">
          <cell r="Q5910" t="str">
            <v xml:space="preserve">Expenditure:  Contracted Services - Consultants and Professional Services:  Legal Cost - Collection </v>
          </cell>
          <cell r="R5910" t="str">
            <v>2</v>
          </cell>
          <cell r="S5910" t="str">
            <v>27</v>
          </cell>
          <cell r="T5910" t="str">
            <v>336</v>
          </cell>
          <cell r="U5910" t="str">
            <v>0</v>
          </cell>
          <cell r="V5910" t="str">
            <v xml:space="preserve">C&amp;PS: LEGAL COST COLLECTION </v>
          </cell>
        </row>
        <row r="5911">
          <cell r="Q5911" t="str">
            <v>Expenditure:  Contracted Services - Contractors</v>
          </cell>
          <cell r="R5911">
            <v>0</v>
          </cell>
          <cell r="V5911" t="str">
            <v>CONTRACTORS</v>
          </cell>
        </row>
        <row r="5912">
          <cell r="Q5912" t="str">
            <v>Expenditure:  Contracted Services - Contractors:  Aerial Photography</v>
          </cell>
          <cell r="R5912" t="str">
            <v>2</v>
          </cell>
          <cell r="S5912" t="str">
            <v>28</v>
          </cell>
          <cell r="T5912" t="str">
            <v>001</v>
          </cell>
          <cell r="U5912" t="str">
            <v>0</v>
          </cell>
          <cell r="V5912" t="str">
            <v>CONTR: AERIAL PHOTOGRAPHY</v>
          </cell>
        </row>
        <row r="5913">
          <cell r="Q5913" t="str">
            <v>Expenditure:  Contracted Services - Contractors:  Aerial Surveillance</v>
          </cell>
          <cell r="R5913" t="str">
            <v>2</v>
          </cell>
          <cell r="S5913" t="str">
            <v>28</v>
          </cell>
          <cell r="T5913" t="str">
            <v>002</v>
          </cell>
          <cell r="U5913" t="str">
            <v>0</v>
          </cell>
          <cell r="V5913" t="str">
            <v>CONTR: AERIAL SURVEILLANCE</v>
          </cell>
        </row>
        <row r="5914">
          <cell r="Q5914" t="str">
            <v>Expenditure:  Contracted Services - Contractors:  Artists and Performers</v>
          </cell>
          <cell r="R5914" t="str">
            <v>2</v>
          </cell>
          <cell r="S5914" t="str">
            <v>28</v>
          </cell>
          <cell r="T5914" t="str">
            <v>003</v>
          </cell>
          <cell r="U5914" t="str">
            <v>0</v>
          </cell>
          <cell r="V5914" t="str">
            <v>CONTR: ARTISTS &amp; PERFORMERS</v>
          </cell>
        </row>
        <row r="5915">
          <cell r="Q5915" t="str">
            <v>Expenditure:  Contracted Services - Contractors:  Auctioneers</v>
          </cell>
          <cell r="R5915" t="str">
            <v>2</v>
          </cell>
          <cell r="S5915" t="str">
            <v>28</v>
          </cell>
          <cell r="T5915" t="str">
            <v>004</v>
          </cell>
          <cell r="U5915" t="str">
            <v>0</v>
          </cell>
          <cell r="V5915" t="str">
            <v>CONTR: AUCTIONEERS</v>
          </cell>
        </row>
        <row r="5916">
          <cell r="Q5916" t="str">
            <v>Expenditure:  Contracted Services - Contractors:  Audio-visual Services</v>
          </cell>
          <cell r="R5916" t="str">
            <v>2</v>
          </cell>
          <cell r="S5916" t="str">
            <v>28</v>
          </cell>
          <cell r="T5916" t="str">
            <v>005</v>
          </cell>
          <cell r="U5916" t="str">
            <v>0</v>
          </cell>
          <cell r="V5916" t="str">
            <v>CONTR: AUDIO-VISUAL SERVICES</v>
          </cell>
        </row>
        <row r="5917">
          <cell r="Q5917" t="str">
            <v>Expenditure:  Contracted Services - Contractors:  Bore Waterhole Drilling</v>
          </cell>
          <cell r="R5917" t="str">
            <v>2</v>
          </cell>
          <cell r="S5917" t="str">
            <v>28</v>
          </cell>
          <cell r="T5917" t="str">
            <v>030</v>
          </cell>
          <cell r="U5917" t="str">
            <v>0</v>
          </cell>
          <cell r="V5917" t="str">
            <v>CONTR: BORE WATERHOLE DRILLING</v>
          </cell>
        </row>
        <row r="5918">
          <cell r="Q5918" t="str">
            <v>Expenditure:  Contracted Services - Contractors:  Bottling and Packaging</v>
          </cell>
          <cell r="R5918" t="str">
            <v>2</v>
          </cell>
          <cell r="S5918" t="str">
            <v>28</v>
          </cell>
          <cell r="T5918" t="str">
            <v>031</v>
          </cell>
          <cell r="U5918" t="str">
            <v>0</v>
          </cell>
          <cell r="V5918" t="str">
            <v>CONTR: BOTTLING &amp; PACKAGING</v>
          </cell>
        </row>
        <row r="5919">
          <cell r="Q5919" t="str">
            <v>Expenditure:  Contracted Services - Contractors:  Building Contractors</v>
          </cell>
          <cell r="R5919" t="str">
            <v>2</v>
          </cell>
          <cell r="S5919" t="str">
            <v>28</v>
          </cell>
          <cell r="T5919" t="str">
            <v>032</v>
          </cell>
          <cell r="U5919" t="str">
            <v>0</v>
          </cell>
          <cell r="V5919" t="str">
            <v>CONTR: BUILDING CONTRACTORS</v>
          </cell>
        </row>
        <row r="5920">
          <cell r="Q5920" t="str">
            <v>Expenditure:  Contracted Services - Contractors:  Chipping</v>
          </cell>
          <cell r="R5920" t="str">
            <v>2</v>
          </cell>
          <cell r="S5920" t="str">
            <v>28</v>
          </cell>
          <cell r="T5920" t="str">
            <v>060</v>
          </cell>
          <cell r="U5920" t="str">
            <v>0</v>
          </cell>
          <cell r="V5920" t="str">
            <v>CONTR: CHIPPING</v>
          </cell>
        </row>
        <row r="5921">
          <cell r="Q5921" t="str">
            <v>Expenditure:  Contracted Services - Contractors:  Catering Services</v>
          </cell>
          <cell r="R5921" t="str">
            <v>2</v>
          </cell>
          <cell r="S5921" t="str">
            <v>28</v>
          </cell>
          <cell r="T5921" t="str">
            <v>061</v>
          </cell>
          <cell r="U5921" t="str">
            <v>0</v>
          </cell>
          <cell r="V5921" t="str">
            <v>CONTR: CATERING SERVICES</v>
          </cell>
        </row>
        <row r="5922">
          <cell r="Q5922" t="str">
            <v>Expenditure:  Contracted Services - Contractors:  Distribution of Electricity by Others</v>
          </cell>
          <cell r="R5922">
            <v>0</v>
          </cell>
          <cell r="V5922" t="str">
            <v>DISTRIBUTION OF ELECTRICITY BY OTHERS</v>
          </cell>
        </row>
        <row r="5923">
          <cell r="Q5923" t="str">
            <v>Expenditure:  Contracted Services - Contractors:  Distribution of Electricity by Others - Network Charges</v>
          </cell>
          <cell r="R5923" t="str">
            <v>2</v>
          </cell>
          <cell r="S5923" t="str">
            <v>28</v>
          </cell>
          <cell r="T5923" t="str">
            <v>090</v>
          </cell>
          <cell r="U5923" t="str">
            <v>0</v>
          </cell>
          <cell r="V5923" t="str">
            <v>CONTR: ELEC BY OTH - NETWORK CHARGES</v>
          </cell>
        </row>
        <row r="5924">
          <cell r="Q5924" t="str">
            <v>Expenditure:  Contracted Services - Contractors:  Distribution of Electricity by Others - Ancillary Charges</v>
          </cell>
          <cell r="R5924" t="str">
            <v>2</v>
          </cell>
          <cell r="S5924" t="str">
            <v>28</v>
          </cell>
          <cell r="T5924" t="str">
            <v>091</v>
          </cell>
          <cell r="U5924" t="str">
            <v>0</v>
          </cell>
          <cell r="V5924" t="str">
            <v>CONTR: ELEC BY OTH - ANCILLARY CHARGES</v>
          </cell>
        </row>
        <row r="5925">
          <cell r="Q5925" t="str">
            <v>Expenditure:  Contracted Services - Contractors:  Distribution of Electricity by Others - Reliability Charges</v>
          </cell>
          <cell r="R5925" t="str">
            <v>2</v>
          </cell>
          <cell r="S5925" t="str">
            <v>28</v>
          </cell>
          <cell r="T5925" t="str">
            <v>092</v>
          </cell>
          <cell r="U5925" t="str">
            <v>0</v>
          </cell>
          <cell r="V5925" t="str">
            <v>CONTR: ELEC BY OTH - RELIABILITY CHARGES</v>
          </cell>
        </row>
        <row r="5926">
          <cell r="Q5926" t="str">
            <v>Expenditure:  Contracted Services - Contractors:  Electrical</v>
          </cell>
          <cell r="R5926" t="str">
            <v>2</v>
          </cell>
          <cell r="S5926" t="str">
            <v>28</v>
          </cell>
          <cell r="T5926" t="str">
            <v>120</v>
          </cell>
          <cell r="U5926" t="str">
            <v>0</v>
          </cell>
          <cell r="V5926" t="str">
            <v>CONTR: ELECTRICAL</v>
          </cell>
        </row>
        <row r="5927">
          <cell r="Q5927" t="str">
            <v>Expenditure:  Contracted Services - Contractors:  Employee Wellness</v>
          </cell>
          <cell r="R5927" t="str">
            <v>2</v>
          </cell>
          <cell r="S5927" t="str">
            <v>28</v>
          </cell>
          <cell r="T5927" t="str">
            <v>121</v>
          </cell>
          <cell r="U5927" t="str">
            <v>0</v>
          </cell>
          <cell r="V5927" t="str">
            <v>CONTR: EMPLOYEE WELLNESS</v>
          </cell>
        </row>
        <row r="5928">
          <cell r="Q5928" t="str">
            <v>Expenditure:  Contracted Services - Contractors:  Event Promoters</v>
          </cell>
          <cell r="R5928" t="str">
            <v>2</v>
          </cell>
          <cell r="S5928" t="str">
            <v>28</v>
          </cell>
          <cell r="T5928" t="str">
            <v>122</v>
          </cell>
          <cell r="U5928" t="str">
            <v>0</v>
          </cell>
          <cell r="V5928" t="str">
            <v>CONTR: EVENT PROMOTERS</v>
          </cell>
        </row>
        <row r="5929">
          <cell r="Q5929" t="str">
            <v>Expenditure:  Contracted Services - Contractors:  First Aid</v>
          </cell>
          <cell r="R5929" t="str">
            <v>2</v>
          </cell>
          <cell r="S5929" t="str">
            <v>28</v>
          </cell>
          <cell r="T5929" t="str">
            <v>150</v>
          </cell>
          <cell r="U5929" t="str">
            <v>0</v>
          </cell>
          <cell r="V5929" t="str">
            <v>CONTR: FIRST AID</v>
          </cell>
        </row>
        <row r="5930">
          <cell r="Q5930" t="str">
            <v>Expenditure:  Contracted Services - Contractors:  Fire Protection</v>
          </cell>
          <cell r="R5930" t="str">
            <v>2</v>
          </cell>
          <cell r="S5930" t="str">
            <v>28</v>
          </cell>
          <cell r="T5930" t="str">
            <v>151</v>
          </cell>
          <cell r="U5930" t="str">
            <v>0</v>
          </cell>
          <cell r="V5930" t="str">
            <v>CONTR: FIRE PROTECTION</v>
          </cell>
        </row>
        <row r="5931">
          <cell r="Q5931" t="str">
            <v>Expenditure:  Contracted Services - Contractors:  Fire Services</v>
          </cell>
          <cell r="R5931" t="str">
            <v>2</v>
          </cell>
          <cell r="S5931" t="str">
            <v>28</v>
          </cell>
          <cell r="T5931" t="str">
            <v>152</v>
          </cell>
          <cell r="U5931" t="str">
            <v>0</v>
          </cell>
          <cell r="V5931" t="str">
            <v>CONTR: FIRE SERVICES</v>
          </cell>
        </row>
        <row r="5932">
          <cell r="Q5932" t="str">
            <v>Expenditure:  Contracted Services - Contractors:  Gardening Services</v>
          </cell>
          <cell r="R5932" t="str">
            <v>2</v>
          </cell>
          <cell r="S5932" t="str">
            <v>28</v>
          </cell>
          <cell r="T5932" t="str">
            <v>180</v>
          </cell>
          <cell r="U5932" t="str">
            <v>0</v>
          </cell>
          <cell r="V5932" t="str">
            <v>CONTR: GARDENING SERVICES</v>
          </cell>
        </row>
        <row r="5933">
          <cell r="Q5933" t="str">
            <v>Expenditure:  Contracted services - Contractors:  Gas</v>
          </cell>
          <cell r="R5933" t="str">
            <v>2</v>
          </cell>
          <cell r="S5933" t="str">
            <v>28</v>
          </cell>
          <cell r="T5933" t="str">
            <v>181</v>
          </cell>
          <cell r="U5933" t="str">
            <v>0</v>
          </cell>
          <cell r="V5933" t="str">
            <v>CONTR: GAS</v>
          </cell>
        </row>
        <row r="5934">
          <cell r="Q5934" t="str">
            <v>Expenditure:  Contracted Services - Contractors:  Graphic Designers</v>
          </cell>
          <cell r="R5934" t="str">
            <v>2</v>
          </cell>
          <cell r="S5934" t="str">
            <v>28</v>
          </cell>
          <cell r="T5934" t="str">
            <v>182</v>
          </cell>
          <cell r="U5934" t="str">
            <v>0</v>
          </cell>
          <cell r="V5934" t="str">
            <v>CONTR: GRAPHIC DESIGNERS</v>
          </cell>
        </row>
        <row r="5935">
          <cell r="Q5935" t="str">
            <v>Expenditure:  Contracted Services - Contractors:  Grading of Sport Fields</v>
          </cell>
          <cell r="R5935" t="str">
            <v>2</v>
          </cell>
          <cell r="S5935" t="str">
            <v>28</v>
          </cell>
          <cell r="T5935" t="str">
            <v>183</v>
          </cell>
          <cell r="U5935" t="str">
            <v>0</v>
          </cell>
          <cell r="V5935" t="str">
            <v>CONTR: GRADING OF SPORT FIELDS</v>
          </cell>
        </row>
        <row r="5936">
          <cell r="Q5936" t="str">
            <v>Expenditure:  Contracted Services - Contractors:  Haulage</v>
          </cell>
          <cell r="R5936" t="str">
            <v>2</v>
          </cell>
          <cell r="S5936" t="str">
            <v>28</v>
          </cell>
          <cell r="T5936" t="str">
            <v>210</v>
          </cell>
          <cell r="U5936" t="str">
            <v>0</v>
          </cell>
          <cell r="V5936" t="str">
            <v>CONTR: HAULAGE</v>
          </cell>
        </row>
        <row r="5937">
          <cell r="Q5937" t="str">
            <v>Expenditure:  Contracted Services - Contractors:  Interior Decorator</v>
          </cell>
          <cell r="R5937" t="str">
            <v>2</v>
          </cell>
          <cell r="S5937" t="str">
            <v>28</v>
          </cell>
          <cell r="T5937" t="str">
            <v>240</v>
          </cell>
          <cell r="U5937" t="str">
            <v>0</v>
          </cell>
          <cell r="V5937" t="str">
            <v>CONTR: INTERIOR DECORATOR</v>
          </cell>
        </row>
        <row r="5938">
          <cell r="Q5938" t="str">
            <v>Expenditure:  Contracted Services - Contractors:  Inspection Fees</v>
          </cell>
          <cell r="R5938" t="str">
            <v>2</v>
          </cell>
          <cell r="S5938" t="str">
            <v>28</v>
          </cell>
          <cell r="T5938" t="str">
            <v>241</v>
          </cell>
          <cell r="U5938" t="str">
            <v>0</v>
          </cell>
          <cell r="V5938" t="str">
            <v>CONTR: INSPECTION FEES</v>
          </cell>
        </row>
        <row r="5939">
          <cell r="Q5939" t="str">
            <v>Expenditure:  Contracted Services - Contractors:  Maintenance of Buildings and Facilities</v>
          </cell>
          <cell r="R5939" t="str">
            <v>2</v>
          </cell>
          <cell r="S5939" t="str">
            <v>28</v>
          </cell>
          <cell r="T5939" t="str">
            <v>360</v>
          </cell>
          <cell r="U5939" t="str">
            <v>0</v>
          </cell>
          <cell r="V5939" t="str">
            <v>CONTR:  MAINT OF BUILDINGS &amp; FACILITIES</v>
          </cell>
        </row>
        <row r="5940">
          <cell r="Q5940" t="str">
            <v>Expenditure:  Contracted Services - Contractors:  Maintenance of Equipment</v>
          </cell>
          <cell r="R5940" t="str">
            <v>2</v>
          </cell>
          <cell r="S5940" t="str">
            <v>28</v>
          </cell>
          <cell r="T5940" t="str">
            <v>361</v>
          </cell>
          <cell r="U5940" t="str">
            <v>0</v>
          </cell>
          <cell r="V5940" t="str">
            <v>CONTR: MAINTENANCE OF EQUIPMENT</v>
          </cell>
        </row>
        <row r="5941">
          <cell r="Q5941" t="str">
            <v>Expenditure:  Contracted Services - Contractors:  Maintenance of Unspecified Assets</v>
          </cell>
          <cell r="R5941" t="str">
            <v>2</v>
          </cell>
          <cell r="S5941" t="str">
            <v>28</v>
          </cell>
          <cell r="T5941" t="str">
            <v>362</v>
          </cell>
          <cell r="U5941" t="str">
            <v>0</v>
          </cell>
          <cell r="V5941" t="str">
            <v>CONTR: MAINTENANCE OF UNSPECIFIED ASSETS</v>
          </cell>
        </row>
        <row r="5942">
          <cell r="Q5942" t="str">
            <v>Expenditure:  Contracted Services - Contractors:  Management of Informal Settlements</v>
          </cell>
          <cell r="R5942" t="str">
            <v>2</v>
          </cell>
          <cell r="S5942" t="str">
            <v>28</v>
          </cell>
          <cell r="T5942" t="str">
            <v>363</v>
          </cell>
          <cell r="U5942" t="str">
            <v>0</v>
          </cell>
          <cell r="V5942" t="str">
            <v>CONTR: MANAGEMENT - INFORMAL SETTLEMENTS</v>
          </cell>
        </row>
        <row r="5943">
          <cell r="Q5943" t="str">
            <v>Expenditure:  Contracted Services - Contractors:  Medical Services</v>
          </cell>
          <cell r="R5943" t="str">
            <v>2</v>
          </cell>
          <cell r="S5943" t="str">
            <v>28</v>
          </cell>
          <cell r="T5943" t="str">
            <v>364</v>
          </cell>
          <cell r="U5943" t="str">
            <v>0</v>
          </cell>
          <cell r="V5943" t="str">
            <v>CONTR: MEDICAL SERVICES</v>
          </cell>
        </row>
        <row r="5944">
          <cell r="Q5944" t="str">
            <v>Expenditure:  Contracted Services - Contractors:  Mint of Decorations</v>
          </cell>
          <cell r="R5944" t="str">
            <v>2</v>
          </cell>
          <cell r="S5944" t="str">
            <v>28</v>
          </cell>
          <cell r="T5944" t="str">
            <v>365</v>
          </cell>
          <cell r="U5944" t="str">
            <v>0</v>
          </cell>
          <cell r="V5944" t="str">
            <v>CONTR: MINT OF DECORATIONS</v>
          </cell>
        </row>
        <row r="5945">
          <cell r="Q5945" t="str">
            <v>Expenditure:  Contracted Services - Contractors:  Pest Control and Fumigation</v>
          </cell>
          <cell r="R5945" t="str">
            <v>2</v>
          </cell>
          <cell r="S5945" t="str">
            <v>28</v>
          </cell>
          <cell r="T5945" t="str">
            <v>450</v>
          </cell>
          <cell r="U5945" t="str">
            <v>0</v>
          </cell>
          <cell r="V5945" t="str">
            <v>CONTR: PEST CONTROL &amp; FUMIGATION</v>
          </cell>
        </row>
        <row r="5946">
          <cell r="Q5946" t="str">
            <v>Expenditure:  Contracted Services - Contractors:  Photographer</v>
          </cell>
          <cell r="R5946" t="str">
            <v>2</v>
          </cell>
          <cell r="S5946" t="str">
            <v>28</v>
          </cell>
          <cell r="T5946" t="str">
            <v>451</v>
          </cell>
          <cell r="U5946" t="str">
            <v>0</v>
          </cell>
          <cell r="V5946" t="str">
            <v>CONTR: PHOTOGRAPHER</v>
          </cell>
        </row>
        <row r="5947">
          <cell r="Q5947" t="str">
            <v>Expenditure:  Contracted Services - Contractors:  Plants, Flowers and Other Decorations</v>
          </cell>
          <cell r="R5947" t="str">
            <v>2</v>
          </cell>
          <cell r="S5947" t="str">
            <v>28</v>
          </cell>
          <cell r="T5947" t="str">
            <v>452</v>
          </cell>
          <cell r="U5947" t="str">
            <v>0</v>
          </cell>
          <cell r="V5947" t="str">
            <v>CONTR: PLANTS FLOWERS &amp; OTH DECORATIONS</v>
          </cell>
        </row>
        <row r="5948">
          <cell r="Q5948" t="str">
            <v>Expenditure:  Contracted Services - Contractors:  Prepaid Electricity Vendors</v>
          </cell>
          <cell r="R5948" t="str">
            <v>2</v>
          </cell>
          <cell r="S5948" t="str">
            <v>28</v>
          </cell>
          <cell r="T5948" t="str">
            <v>453</v>
          </cell>
          <cell r="U5948" t="str">
            <v>0</v>
          </cell>
          <cell r="V5948" t="str">
            <v>CONTR: PREPAID ELECTRICITY VENDORS</v>
          </cell>
        </row>
        <row r="5949">
          <cell r="Q5949" t="str">
            <v>Expenditure:  Contracted Services - Contractors:  Preservation/Restoration/Dismantling/Cleaning Services</v>
          </cell>
          <cell r="R5949" t="str">
            <v>2</v>
          </cell>
          <cell r="S5949" t="str">
            <v>28</v>
          </cell>
          <cell r="T5949" t="str">
            <v>454</v>
          </cell>
          <cell r="U5949" t="str">
            <v>0</v>
          </cell>
          <cell r="V5949" t="str">
            <v>CONTR: PRESER/RESTOR/DISMANT/CLEAN SERV</v>
          </cell>
        </row>
        <row r="5950">
          <cell r="Q5950" t="str">
            <v>Expenditure:  Contracted Services - Contractors:  Relief Drivers</v>
          </cell>
          <cell r="R5950" t="str">
            <v>2</v>
          </cell>
          <cell r="S5950" t="str">
            <v>28</v>
          </cell>
          <cell r="T5950" t="str">
            <v>510</v>
          </cell>
          <cell r="U5950" t="str">
            <v>0</v>
          </cell>
          <cell r="V5950" t="str">
            <v>CONTR: RELIEF DRIVERS</v>
          </cell>
        </row>
        <row r="5951">
          <cell r="Q5951" t="str">
            <v>Expenditure:  Contracted Services - Contractors:  Tracing Agents and Debt Collectors</v>
          </cell>
          <cell r="R5951" t="str">
            <v>2</v>
          </cell>
          <cell r="S5951" t="str">
            <v>28</v>
          </cell>
          <cell r="T5951" t="str">
            <v>570</v>
          </cell>
          <cell r="U5951" t="str">
            <v>0</v>
          </cell>
          <cell r="V5951" t="str">
            <v>CONTR: TRACING AGENTS &amp; DEBT COLLECTORS</v>
          </cell>
        </row>
        <row r="5952">
          <cell r="Q5952" t="str">
            <v>Expenditure:  Contracted Services - Contractors:  Traffic and Street Lights</v>
          </cell>
          <cell r="R5952" t="str">
            <v>2</v>
          </cell>
          <cell r="S5952" t="str">
            <v>28</v>
          </cell>
          <cell r="T5952" t="str">
            <v>571</v>
          </cell>
          <cell r="U5952" t="str">
            <v>0</v>
          </cell>
          <cell r="V5952" t="str">
            <v>CONTR: TRAFFIC &amp; STREET LIGHTS</v>
          </cell>
        </row>
        <row r="5953">
          <cell r="Q5953" t="str">
            <v>Expenditure:  Contracted Services - Contracted Services:  Transmission of Electricity by Other</v>
          </cell>
          <cell r="R5953">
            <v>0</v>
          </cell>
          <cell r="V5953" t="str">
            <v>CONTR: TRANSMISSION OF ELEC BY OTHER</v>
          </cell>
        </row>
        <row r="5954">
          <cell r="Q5954" t="str">
            <v>Expenditure:  Contracted Services - Contracted Services:  Transmission of Electricity by Other - Network Charges</v>
          </cell>
          <cell r="R5954" t="str">
            <v>2</v>
          </cell>
          <cell r="S5954" t="str">
            <v>28</v>
          </cell>
          <cell r="T5954" t="str">
            <v>572</v>
          </cell>
          <cell r="U5954" t="str">
            <v>0</v>
          </cell>
          <cell r="V5954" t="str">
            <v>CONTR SERV: ELEC BY OTH-NETWORK CHARGES</v>
          </cell>
        </row>
        <row r="5955">
          <cell r="Q5955" t="str">
            <v>Expenditure:  Contracted Services - Contracted Services:  Transmission of Electricity by Other - Ancillary Charges</v>
          </cell>
          <cell r="R5955" t="str">
            <v>2</v>
          </cell>
          <cell r="S5955" t="str">
            <v>28</v>
          </cell>
          <cell r="T5955" t="str">
            <v>573</v>
          </cell>
          <cell r="U5955" t="str">
            <v>0</v>
          </cell>
          <cell r="V5955" t="str">
            <v>CONTR SERV: ELEC BY OTH-ANCILLARY CHARGE</v>
          </cell>
        </row>
        <row r="5956">
          <cell r="Q5956" t="str">
            <v>Expenditure:  Contracted Services - Contracted Services:  Transmission of Electricity by Other - Reliability Charges</v>
          </cell>
          <cell r="R5956" t="str">
            <v>2</v>
          </cell>
          <cell r="S5956" t="str">
            <v>28</v>
          </cell>
          <cell r="T5956" t="str">
            <v>574</v>
          </cell>
          <cell r="U5956" t="str">
            <v>0</v>
          </cell>
          <cell r="V5956" t="str">
            <v>CONTR SERV: ELEC BY OTH-RELIABILITY CHAR</v>
          </cell>
        </row>
        <row r="5957">
          <cell r="Q5957" t="str">
            <v>Expenditure:  Contracted Services - Contractors:  Transportation Contractor</v>
          </cell>
          <cell r="R5957" t="str">
            <v>2</v>
          </cell>
          <cell r="S5957" t="str">
            <v>28</v>
          </cell>
          <cell r="T5957" t="str">
            <v>575</v>
          </cell>
          <cell r="U5957" t="str">
            <v>0</v>
          </cell>
          <cell r="V5957" t="str">
            <v>CONTR: TRANSPORTATION CONTRACTOR</v>
          </cell>
        </row>
        <row r="5958">
          <cell r="Q5958" t="str">
            <v>Expenditure:  Contracted Services - Contractors:  Safeguard and Security</v>
          </cell>
          <cell r="R5958" t="str">
            <v>2</v>
          </cell>
          <cell r="S5958" t="str">
            <v>28</v>
          </cell>
          <cell r="T5958" t="str">
            <v>540</v>
          </cell>
          <cell r="U5958" t="str">
            <v>0</v>
          </cell>
          <cell r="V5958" t="str">
            <v>CONTR: SAFEGUARD &amp; SECURITY</v>
          </cell>
        </row>
        <row r="5959">
          <cell r="Q5959" t="str">
            <v>Expenditure:  Contracted Services - Contractors:  Sewerage Services</v>
          </cell>
          <cell r="R5959" t="str">
            <v>2</v>
          </cell>
          <cell r="S5959" t="str">
            <v>28</v>
          </cell>
          <cell r="T5959" t="str">
            <v>541</v>
          </cell>
          <cell r="U5959" t="str">
            <v>0</v>
          </cell>
          <cell r="V5959" t="str">
            <v>CONTR: SEWERAGE SERVICES</v>
          </cell>
        </row>
        <row r="5960">
          <cell r="Q5960" t="str">
            <v>Expenditure:  Contracted Services - Contractors:  Sports and Recreation</v>
          </cell>
          <cell r="R5960" t="str">
            <v>2</v>
          </cell>
          <cell r="S5960" t="str">
            <v>28</v>
          </cell>
          <cell r="T5960" t="str">
            <v>542</v>
          </cell>
          <cell r="U5960" t="str">
            <v>0</v>
          </cell>
          <cell r="V5960" t="str">
            <v>CONTR: SPORTS &amp; RECREATION</v>
          </cell>
        </row>
        <row r="5961">
          <cell r="Q5961" t="str">
            <v>Expenditure:  Contracted Services - Contractors:  Stage and Sound Crew</v>
          </cell>
          <cell r="R5961" t="str">
            <v>2</v>
          </cell>
          <cell r="S5961" t="str">
            <v>28</v>
          </cell>
          <cell r="T5961" t="str">
            <v>543</v>
          </cell>
          <cell r="U5961" t="str">
            <v>0</v>
          </cell>
          <cell r="V5961" t="str">
            <v>CONTR: STAGE &amp; SOUND CREW</v>
          </cell>
        </row>
        <row r="5962">
          <cell r="Q5962" t="str">
            <v xml:space="preserve">Expenditure:  Depreciation and Amortisation </v>
          </cell>
          <cell r="R5962">
            <v>0</v>
          </cell>
          <cell r="V5962" t="str">
            <v xml:space="preserve">DEPRECIATION &amp; AMORTISATION </v>
          </cell>
        </row>
        <row r="5963">
          <cell r="Q5963" t="str">
            <v>Expenditure:  Depreciation and Amortisation - Amortisation</v>
          </cell>
          <cell r="R5963">
            <v>0</v>
          </cell>
          <cell r="V5963" t="str">
            <v>DEP &amp; AMOR - AMORTISATION</v>
          </cell>
        </row>
        <row r="5964">
          <cell r="Q5964" t="str">
            <v>Expenditure:  Depreciation and Amortisation - Amortisation:  Intangible Assets</v>
          </cell>
          <cell r="R5964" t="str">
            <v>2</v>
          </cell>
          <cell r="S5964" t="str">
            <v>72</v>
          </cell>
          <cell r="T5964" t="str">
            <v>001</v>
          </cell>
          <cell r="U5964" t="str">
            <v>0</v>
          </cell>
          <cell r="V5964" t="str">
            <v>DEP &amp; AMOR: INTANGIBLE ASSETS</v>
          </cell>
        </row>
        <row r="5965">
          <cell r="Q5965" t="str">
            <v>Expenditure:  Depreciation and Amortisation - Depreciation</v>
          </cell>
          <cell r="R5965">
            <v>0</v>
          </cell>
          <cell r="V5965" t="str">
            <v>DEP &amp; AMOR - DEPRECIATION</v>
          </cell>
        </row>
        <row r="5966">
          <cell r="Q5966" t="str">
            <v>Expenditure:  Depreciation and Amortisation - Depreciation:  Biological Assets</v>
          </cell>
          <cell r="R5966" t="str">
            <v>2</v>
          </cell>
          <cell r="S5966" t="str">
            <v>72</v>
          </cell>
          <cell r="T5966" t="str">
            <v>030</v>
          </cell>
          <cell r="U5966" t="str">
            <v>0</v>
          </cell>
          <cell r="V5966" t="str">
            <v>DEP &amp; AMOR: BIOLOGICAL ASSETS</v>
          </cell>
        </row>
        <row r="5967">
          <cell r="Q5967" t="str">
            <v>Expenditure:  Depreciation and Amortisation - Depreciation:  Buildings</v>
          </cell>
          <cell r="R5967">
            <v>0</v>
          </cell>
          <cell r="V5967" t="str">
            <v>DEP &amp; AMOR: DEPRECIATION BUILDINGS</v>
          </cell>
        </row>
        <row r="5968">
          <cell r="Q5968" t="str">
            <v>Expenditure:  Depreciation and Amortisation - Depreciation:  Buildings - All or excl NERSA</v>
          </cell>
          <cell r="R5968" t="str">
            <v>2</v>
          </cell>
          <cell r="S5968" t="str">
            <v>72</v>
          </cell>
          <cell r="T5968" t="str">
            <v>031</v>
          </cell>
          <cell r="U5968" t="str">
            <v>0</v>
          </cell>
          <cell r="V5968" t="str">
            <v>DEP &amp; AMOR: BUILDINGS-ALL OR EXCL NERSA</v>
          </cell>
        </row>
        <row r="5969">
          <cell r="Q5969" t="str">
            <v>Expenditure:  Depreciation and Amortisation - Depreciation:  Buildings - NERSA</v>
          </cell>
          <cell r="R5969">
            <v>0</v>
          </cell>
          <cell r="V5969" t="str">
            <v>DEP &amp; AMOR: DEP  BUILDINGS - NERSA</v>
          </cell>
        </row>
        <row r="5970">
          <cell r="Q5970" t="str">
            <v xml:space="preserve">Expenditure:  Depreciation and Amortisation - Depreciation:  Buildings - NERSA:  Distribution  </v>
          </cell>
          <cell r="R5970" t="str">
            <v>2</v>
          </cell>
          <cell r="S5970" t="str">
            <v>72</v>
          </cell>
          <cell r="T5970" t="str">
            <v>032</v>
          </cell>
          <cell r="U5970" t="str">
            <v>0</v>
          </cell>
          <cell r="V5970" t="str">
            <v xml:space="preserve">DEP &amp; AMOR: BUILD - NERSA:  DISTRIBUT  </v>
          </cell>
        </row>
        <row r="5971">
          <cell r="Q5971" t="str">
            <v xml:space="preserve">Expenditure:  Depreciation and Amortisation - Depreciation:  Buildings - NERSA:  General Plant </v>
          </cell>
          <cell r="R5971" t="str">
            <v>2</v>
          </cell>
          <cell r="S5971" t="str">
            <v>72</v>
          </cell>
          <cell r="T5971" t="str">
            <v>033</v>
          </cell>
          <cell r="U5971" t="str">
            <v>0</v>
          </cell>
          <cell r="V5971" t="str">
            <v xml:space="preserve">DEP &amp; AMOR: BUILD - NERSA:  GEN PLANT </v>
          </cell>
        </row>
        <row r="5972">
          <cell r="Q5972" t="str">
            <v>Expenditure:  Depreciation and Amortisation - Depreciation:  Computer Equipment</v>
          </cell>
          <cell r="R5972">
            <v>0</v>
          </cell>
          <cell r="V5972" t="str">
            <v>DEP &amp; AMOR: DEP  COMPUTER EQUIPMENT</v>
          </cell>
        </row>
        <row r="5973">
          <cell r="Q5973" t="str">
            <v>Expenditure:  Depreciation and Amortisation - Depreciation:  Computer Equipment - All or excl NERSA</v>
          </cell>
          <cell r="R5973" t="str">
            <v>2</v>
          </cell>
          <cell r="S5973" t="str">
            <v>72</v>
          </cell>
          <cell r="T5973" t="str">
            <v>060</v>
          </cell>
          <cell r="U5973" t="str">
            <v>0</v>
          </cell>
          <cell r="V5973" t="str">
            <v>DEP &amp; AMOR: COMP EQUIP-ALL OR EXCL NERSA</v>
          </cell>
        </row>
        <row r="5974">
          <cell r="Q5974" t="str">
            <v>Expenditure:  Depreciation and Amortisation - Depreciation:  Computer Equipment - NERSA</v>
          </cell>
          <cell r="R5974" t="str">
            <v>2</v>
          </cell>
          <cell r="S5974" t="str">
            <v>72</v>
          </cell>
          <cell r="T5974" t="str">
            <v>061</v>
          </cell>
          <cell r="U5974" t="str">
            <v>0</v>
          </cell>
          <cell r="V5974" t="str">
            <v>DEP &amp; AMOR: COMPUTER EQUIPMENT - NERSA</v>
          </cell>
        </row>
        <row r="5975">
          <cell r="Q5975" t="str">
            <v>Expenditure:  Depreciation and Amortisation - Depreciation:  Furniture and Office Equipment</v>
          </cell>
          <cell r="R5975">
            <v>0</v>
          </cell>
          <cell r="V5975" t="str">
            <v>DEP &amp; AMOR: DEP FURNITURE &amp; OFFICE EQUIP</v>
          </cell>
        </row>
        <row r="5976">
          <cell r="Q5976" t="str">
            <v>Expenditure:  Depreciation and Amortisation - Depreciation:  Furniture and Office Equipment - All excl NERSA</v>
          </cell>
          <cell r="R5976" t="str">
            <v>2</v>
          </cell>
          <cell r="S5976" t="str">
            <v>72</v>
          </cell>
          <cell r="T5976" t="str">
            <v>150</v>
          </cell>
          <cell r="U5976" t="str">
            <v>0</v>
          </cell>
          <cell r="V5976" t="str">
            <v>DEP &amp; AMOR: FURNITURE &amp; OFFICE EQUIP ALL</v>
          </cell>
        </row>
        <row r="5977">
          <cell r="Q5977" t="str">
            <v>Expenditure:  Depreciation and Amortisation - Depreciation:  Furniture and Office Equipment - NERSA</v>
          </cell>
          <cell r="R5977" t="str">
            <v>2</v>
          </cell>
          <cell r="S5977" t="str">
            <v>72</v>
          </cell>
          <cell r="T5977" t="str">
            <v>151</v>
          </cell>
          <cell r="U5977" t="str">
            <v>0</v>
          </cell>
          <cell r="V5977" t="str">
            <v>DEP &amp; AMOR: FURN &amp; OFF EQUIP - NERSA</v>
          </cell>
        </row>
        <row r="5978">
          <cell r="Q5978" t="str">
            <v>Expenditure:  Depreciation and Amortisation - Depreciation:  Infrastructure - Airports</v>
          </cell>
          <cell r="R5978" t="str">
            <v>2</v>
          </cell>
          <cell r="S5978" t="str">
            <v>72</v>
          </cell>
          <cell r="T5978" t="str">
            <v>240</v>
          </cell>
          <cell r="U5978" t="str">
            <v>0</v>
          </cell>
          <cell r="V5978" t="str">
            <v>DEP &amp; AMOR: INFRASTRUCTURE - AIRPORTS</v>
          </cell>
        </row>
        <row r="5979">
          <cell r="Q5979" t="str">
            <v>Expenditure:  Depreciation and Amortisation - Depreciation:  Infrastructure - Electricity</v>
          </cell>
          <cell r="R5979">
            <v>0</v>
          </cell>
          <cell r="V5979" t="str">
            <v>DEP &amp; AMOR: DEP  INFRA - ELECTRICITY</v>
          </cell>
        </row>
        <row r="5980">
          <cell r="Q5980" t="str">
            <v>Expenditure:  Depreciation and Amortisation - Depreciation:  Infrastructure - Electricity:  All or excl NERSA</v>
          </cell>
          <cell r="R5980" t="str">
            <v>2</v>
          </cell>
          <cell r="S5980" t="str">
            <v>72</v>
          </cell>
          <cell r="T5980" t="str">
            <v>241</v>
          </cell>
          <cell r="U5980" t="str">
            <v>0</v>
          </cell>
          <cell r="V5980" t="str">
            <v>DEP &amp; AMOR: INFRA-ELECT  ALL OR EX NERSA</v>
          </cell>
        </row>
        <row r="5981">
          <cell r="Q5981" t="str">
            <v>Expenditure:  Depreciation and Amortisation - Depreciation:  Infrastructure - Electricity:  NERSA</v>
          </cell>
          <cell r="R5981">
            <v>0</v>
          </cell>
          <cell r="V5981" t="str">
            <v>DEP &amp; AMOR: INFRA - ELECTRICITY:  NERSA</v>
          </cell>
        </row>
        <row r="5982">
          <cell r="Q5982" t="str">
            <v xml:space="preserve">Expenditure:  Depreciation and Amortisation - Depreciation:  Infrastructure - Electricity:  NERSA - Transformer Station Equipment - Normally Primary above 132 kv  </v>
          </cell>
          <cell r="R5982" t="str">
            <v>2</v>
          </cell>
          <cell r="S5982" t="str">
            <v>72</v>
          </cell>
          <cell r="T5982" t="str">
            <v>242</v>
          </cell>
          <cell r="U5982" t="str">
            <v>0</v>
          </cell>
          <cell r="V5982" t="str">
            <v>DEP:ELE NERSA TRSF ST EQ PRI ABOVE 132 K</v>
          </cell>
        </row>
        <row r="5983">
          <cell r="Q5983" t="str">
            <v>Expenditure:  Depreciation and Amortisation - Depreciation:  Infrastructure - Electricity:  NERSA - Transformer Station Equipment - Normally Primary below 132 kv</v>
          </cell>
          <cell r="R5983" t="str">
            <v>2</v>
          </cell>
          <cell r="S5983" t="str">
            <v>72</v>
          </cell>
          <cell r="T5983" t="str">
            <v>243</v>
          </cell>
          <cell r="U5983" t="str">
            <v>0</v>
          </cell>
          <cell r="V5983" t="str">
            <v>DEP:ELE NERSA TRSF ST EQ PRI BELOW 132 K</v>
          </cell>
        </row>
        <row r="5984">
          <cell r="Q5984" t="str">
            <v>Expenditure:  Depreciation and Amortisation - Depreciation:  Infrastructure - Electricity:  NERSA - System Communication and Control</v>
          </cell>
          <cell r="R5984" t="str">
            <v>2</v>
          </cell>
          <cell r="S5984" t="str">
            <v>72</v>
          </cell>
          <cell r="T5984" t="str">
            <v>244</v>
          </cell>
          <cell r="U5984" t="str">
            <v>0</v>
          </cell>
          <cell r="V5984" t="str">
            <v>DEP:ELE NERSA SYSTEM COMM &amp; CONTROL</v>
          </cell>
        </row>
        <row r="5985">
          <cell r="Q5985" t="str">
            <v>Expenditure:  Depreciation and Amortisation - Depreciation:  Infrastructure - Electricity:  NERSA - Storage Battery Equipment</v>
          </cell>
          <cell r="R5985" t="str">
            <v>2</v>
          </cell>
          <cell r="S5985" t="str">
            <v>72</v>
          </cell>
          <cell r="T5985" t="str">
            <v>245</v>
          </cell>
          <cell r="U5985" t="str">
            <v>0</v>
          </cell>
          <cell r="V5985" t="str">
            <v>DEP:ELE NERSA STORAGE BATTERY EQUIPMENT</v>
          </cell>
        </row>
        <row r="5986">
          <cell r="Q5986" t="str">
            <v>Expenditure:  Depreciation and Amortisation - Depreciation:  Infrastructure - Electricity:  NERSA - Poles, Towers and Fixtures</v>
          </cell>
          <cell r="R5986" t="str">
            <v>2</v>
          </cell>
          <cell r="S5986" t="str">
            <v>72</v>
          </cell>
          <cell r="T5986" t="str">
            <v>246</v>
          </cell>
          <cell r="U5986" t="str">
            <v>0</v>
          </cell>
          <cell r="V5986" t="str">
            <v>DEP:ELE NERSA POLES TOWERS &amp; FIXTURES</v>
          </cell>
        </row>
        <row r="5987">
          <cell r="Q5987" t="str">
            <v>Expenditure:  Depreciation and Amortisation - Depreciation:  Infrastructure - Electricity:  NERSA - Overhead Conductors and Devices</v>
          </cell>
          <cell r="R5987" t="str">
            <v>2</v>
          </cell>
          <cell r="S5987" t="str">
            <v>72</v>
          </cell>
          <cell r="T5987" t="str">
            <v>247</v>
          </cell>
          <cell r="U5987" t="str">
            <v>0</v>
          </cell>
          <cell r="V5987" t="str">
            <v>DEP:ELE NERSA OVERH CONDUCTORS &amp; DEVICES</v>
          </cell>
        </row>
        <row r="5988">
          <cell r="Q5988" t="str">
            <v>Expenditure:  Depreciation and Amortisation - Depreciation:  Infrastructure - Electricity:  NERSA - Underground Conduit</v>
          </cell>
          <cell r="R5988" t="str">
            <v>2</v>
          </cell>
          <cell r="S5988" t="str">
            <v>72</v>
          </cell>
          <cell r="T5988" t="str">
            <v>248</v>
          </cell>
          <cell r="U5988" t="str">
            <v>0</v>
          </cell>
          <cell r="V5988" t="str">
            <v>DEP:ELE NERSA UNDERGROUND CONDUIT</v>
          </cell>
        </row>
        <row r="5989">
          <cell r="Q5989" t="str">
            <v>Expenditure:  Depreciation and Amortisation - Depreciation:  Infrastructure - Electricity:  NERSA - Underground Conductor Devices</v>
          </cell>
          <cell r="R5989" t="str">
            <v>2</v>
          </cell>
          <cell r="S5989" t="str">
            <v>72</v>
          </cell>
          <cell r="T5989" t="str">
            <v>249</v>
          </cell>
          <cell r="U5989" t="str">
            <v>0</v>
          </cell>
          <cell r="V5989" t="str">
            <v>DEP:ELE NERSA UNDERGRD CONDUCTOR DEVICES</v>
          </cell>
        </row>
        <row r="5990">
          <cell r="Q5990" t="str">
            <v>Expenditure:  Depreciation and Amortisation - Depreciation:  Infrastructure - Electricity:  NERSA - Conventional Meters</v>
          </cell>
          <cell r="R5990" t="str">
            <v>2</v>
          </cell>
          <cell r="S5990" t="str">
            <v>72</v>
          </cell>
          <cell r="T5990" t="str">
            <v>250</v>
          </cell>
          <cell r="U5990" t="str">
            <v>0</v>
          </cell>
          <cell r="V5990" t="str">
            <v>DEP:ELE NERSA CONVENTIONAL METERS</v>
          </cell>
        </row>
        <row r="5991">
          <cell r="Q5991" t="str">
            <v>Expenditure:  Depreciation and Amortisation - Depreciation:  Infrastructure - Electricity:  NERSA - Automated/Prepaid Meters</v>
          </cell>
          <cell r="R5991" t="str">
            <v>2</v>
          </cell>
          <cell r="S5991" t="str">
            <v>72</v>
          </cell>
          <cell r="T5991" t="str">
            <v>251</v>
          </cell>
          <cell r="U5991" t="str">
            <v>0</v>
          </cell>
          <cell r="V5991" t="str">
            <v>DEP:ELE NERSA AUTOMATED/PREPAID METERS</v>
          </cell>
        </row>
        <row r="5992">
          <cell r="Q5992" t="str">
            <v>Expenditure:  Depreciation and Amortisation - Depreciation:  Infrastructure - Electricity:  NERSA - Other Installations on Customers Premises</v>
          </cell>
          <cell r="R5992" t="str">
            <v>2</v>
          </cell>
          <cell r="S5992" t="str">
            <v>72</v>
          </cell>
          <cell r="T5992" t="str">
            <v>252</v>
          </cell>
          <cell r="U5992" t="str">
            <v>0</v>
          </cell>
          <cell r="V5992" t="str">
            <v>DEP:ELE NERSA OTH INSTAL ON CUST PREMISE</v>
          </cell>
        </row>
        <row r="5993">
          <cell r="Q5993" t="str">
            <v>Expenditure:  Depreciation and Amortisation - Depreciation:  Infrastructure - Electricity:  NERSA - Leased Property on Customer Premises</v>
          </cell>
          <cell r="R5993" t="str">
            <v>2</v>
          </cell>
          <cell r="S5993" t="str">
            <v>72</v>
          </cell>
          <cell r="T5993" t="str">
            <v>253</v>
          </cell>
          <cell r="U5993" t="str">
            <v>0</v>
          </cell>
          <cell r="V5993" t="str">
            <v>DEP:ELE NERSA LEASED PRP ON CUST PREMISE</v>
          </cell>
        </row>
        <row r="5994">
          <cell r="Q5994" t="str">
            <v>Expenditure:  Depreciation and Amortisation - Depreciation:  Infrastructure - Electricity:  NERSA - Street Lighting and Signal Systems</v>
          </cell>
          <cell r="R5994" t="str">
            <v>2</v>
          </cell>
          <cell r="S5994" t="str">
            <v>72</v>
          </cell>
          <cell r="T5994" t="str">
            <v>254</v>
          </cell>
          <cell r="U5994" t="str">
            <v>0</v>
          </cell>
          <cell r="V5994" t="str">
            <v>DEP:ELE NERSA STR LIGHTING &amp; SIGNAL SYST</v>
          </cell>
        </row>
        <row r="5995">
          <cell r="Q5995" t="str">
            <v xml:space="preserve">Expenditure:  Depreciation and Amortisation - Depreciation:  Infrastructure - Electricity:  NERSA - Plant Leased to Others </v>
          </cell>
          <cell r="R5995" t="str">
            <v>2</v>
          </cell>
          <cell r="S5995" t="str">
            <v>72</v>
          </cell>
          <cell r="T5995" t="str">
            <v>255</v>
          </cell>
          <cell r="U5995" t="str">
            <v>0</v>
          </cell>
          <cell r="V5995" t="str">
            <v>DEP:ELE NERSA PLANT LEASED TO OTHERS</v>
          </cell>
        </row>
        <row r="5996">
          <cell r="Q5996" t="str">
            <v>Expenditure:  Depreciation and Amortisation - Depreciation:  Infrastructure - Electricity:  NERSA - Electric Plant held for Future Use</v>
          </cell>
          <cell r="R5996" t="str">
            <v>2</v>
          </cell>
          <cell r="S5996" t="str">
            <v>72</v>
          </cell>
          <cell r="T5996" t="str">
            <v>256</v>
          </cell>
          <cell r="U5996" t="str">
            <v>0</v>
          </cell>
          <cell r="V5996" t="str">
            <v>DEP:ELE NERSA  PLANT HELD FOR FUTURE USE</v>
          </cell>
        </row>
        <row r="5997">
          <cell r="Q5997" t="str">
            <v>Expenditure:  Depreciation and Amortisation - Depreciation:  Infrastructure - Roads, Pavements, Bridges and Storm Water</v>
          </cell>
          <cell r="R5997" t="str">
            <v>2</v>
          </cell>
          <cell r="S5997" t="str">
            <v>72</v>
          </cell>
          <cell r="T5997" t="str">
            <v>257</v>
          </cell>
          <cell r="U5997" t="str">
            <v>0</v>
          </cell>
          <cell r="V5997" t="str">
            <v>DEP INFRA: ROAD/PAVEM/BRIDGE/STORM WATER</v>
          </cell>
        </row>
        <row r="5998">
          <cell r="Q5998" t="str">
            <v>Expenditure:  Depreciation and Amortisation - Depreciation:  Infrastructure - Gas Supply Systems</v>
          </cell>
          <cell r="R5998" t="str">
            <v>2</v>
          </cell>
          <cell r="S5998" t="str">
            <v>72</v>
          </cell>
          <cell r="T5998" t="str">
            <v>258</v>
          </cell>
          <cell r="U5998" t="str">
            <v>0</v>
          </cell>
          <cell r="V5998" t="str">
            <v>DEP INFRA: GAS SUPPLY SYSTEMS</v>
          </cell>
        </row>
        <row r="5999">
          <cell r="Q5999" t="str">
            <v>Expenditure:  Depreciation and Amortisation - Depreciation:  Infrastructure - Railways</v>
          </cell>
          <cell r="R5999" t="str">
            <v>2</v>
          </cell>
          <cell r="S5999" t="str">
            <v>72</v>
          </cell>
          <cell r="T5999" t="str">
            <v>259</v>
          </cell>
          <cell r="U5999" t="str">
            <v>0</v>
          </cell>
          <cell r="V5999" t="str">
            <v>DEP INFRA: RAILWAYS</v>
          </cell>
        </row>
        <row r="6000">
          <cell r="Q6000" t="str">
            <v>Expenditure:  Depreciation and Amortisation - Depreciation:  Infrastructure - Waste Management</v>
          </cell>
          <cell r="R6000" t="str">
            <v>2</v>
          </cell>
          <cell r="S6000" t="str">
            <v>72</v>
          </cell>
          <cell r="T6000" t="str">
            <v>260</v>
          </cell>
          <cell r="U6000" t="str">
            <v>0</v>
          </cell>
          <cell r="V6000" t="str">
            <v>DEP INFRA: WASTE MANAGEMENT</v>
          </cell>
        </row>
        <row r="6001">
          <cell r="Q6001" t="str">
            <v>Expenditure:  Depreciation and Amortisation - Depreciation:  Infrastructure - Transportation</v>
          </cell>
          <cell r="R6001" t="str">
            <v>2</v>
          </cell>
          <cell r="S6001" t="str">
            <v>72</v>
          </cell>
          <cell r="T6001" t="str">
            <v>261</v>
          </cell>
          <cell r="U6001" t="str">
            <v>0</v>
          </cell>
          <cell r="V6001" t="str">
            <v>DEP INFRA: TRANSPORTATION</v>
          </cell>
        </row>
        <row r="6002">
          <cell r="Q6002" t="str">
            <v>Expenditure:  Depreciation and Amortisation - Depreciation:  Infrastructure - Water</v>
          </cell>
          <cell r="R6002" t="str">
            <v>2</v>
          </cell>
          <cell r="S6002" t="str">
            <v>72</v>
          </cell>
          <cell r="T6002" t="str">
            <v>262</v>
          </cell>
          <cell r="U6002" t="str">
            <v>0</v>
          </cell>
          <cell r="V6002" t="str">
            <v>DEP INFRA: WATER</v>
          </cell>
        </row>
        <row r="6003">
          <cell r="Q6003" t="str">
            <v xml:space="preserve">Expenditure:  Depreciation and Amortisation - Depreciation:  Infrastructure - Waste Water Management </v>
          </cell>
          <cell r="R6003" t="str">
            <v>2</v>
          </cell>
          <cell r="S6003" t="str">
            <v>72</v>
          </cell>
          <cell r="T6003" t="str">
            <v>263</v>
          </cell>
          <cell r="U6003" t="str">
            <v>0</v>
          </cell>
          <cell r="V6003" t="str">
            <v xml:space="preserve">DEP INFRA: WASTE WATER MANAGEMENT </v>
          </cell>
        </row>
        <row r="6004">
          <cell r="Q6004" t="str">
            <v>Expenditure:  Depreciation and Amortisation - Depreciation:  Investment Property</v>
          </cell>
          <cell r="R6004" t="str">
            <v>2</v>
          </cell>
          <cell r="S6004" t="str">
            <v>72</v>
          </cell>
          <cell r="T6004" t="str">
            <v>264</v>
          </cell>
          <cell r="U6004" t="str">
            <v>0</v>
          </cell>
          <cell r="V6004" t="str">
            <v>DEP &amp; AMOR: INVESTMENT PROPERTY</v>
          </cell>
        </row>
        <row r="6005">
          <cell r="Q6005" t="str">
            <v>Expenditure:  Depreciation and Amortisation - Depreciation:  Landfill Sites</v>
          </cell>
          <cell r="R6005" t="str">
            <v>2</v>
          </cell>
          <cell r="S6005" t="str">
            <v>72</v>
          </cell>
          <cell r="T6005" t="str">
            <v>330</v>
          </cell>
          <cell r="U6005" t="str">
            <v>0</v>
          </cell>
          <cell r="V6005" t="str">
            <v>DEP &amp; AMOR: LANDFILL SITES</v>
          </cell>
        </row>
        <row r="6006">
          <cell r="Q6006" t="str">
            <v>Expenditure:  Depreciation and Amortisation - Depreciation:  Machinery and Equipment</v>
          </cell>
          <cell r="R6006">
            <v>0</v>
          </cell>
          <cell r="V6006" t="str">
            <v>DEP &amp; AMOR:  MACHINERY &amp; EQUIPMENT</v>
          </cell>
        </row>
        <row r="6007">
          <cell r="Q6007" t="str">
            <v>Expenditure:  Depreciation and Amortisation - Depreciation:  Machinery and Equipment - All or excl NERSA</v>
          </cell>
          <cell r="R6007" t="str">
            <v>2</v>
          </cell>
          <cell r="S6007" t="str">
            <v>72</v>
          </cell>
          <cell r="T6007" t="str">
            <v>360</v>
          </cell>
          <cell r="U6007" t="str">
            <v>0</v>
          </cell>
          <cell r="V6007" t="str">
            <v>DEP &amp; AMOR: MACH &amp; EQUIP ALL OR EX NERSA</v>
          </cell>
        </row>
        <row r="6008">
          <cell r="Q6008" t="str">
            <v>Expenditure:  Depreciation and Amortisation - Depreciation:  Machinery and Equipment - NERSA</v>
          </cell>
          <cell r="R6008" t="str">
            <v>2</v>
          </cell>
          <cell r="S6008" t="str">
            <v>72</v>
          </cell>
          <cell r="T6008" t="str">
            <v>361</v>
          </cell>
          <cell r="U6008" t="str">
            <v>0</v>
          </cell>
          <cell r="V6008" t="str">
            <v>DEP &amp; AMOR: MACHINERY &amp; EQUIP - NERSA</v>
          </cell>
        </row>
        <row r="6009">
          <cell r="Q6009" t="str">
            <v>Expenditure:  Depreciation and Amortisation - Depreciation:  Transport Assets</v>
          </cell>
          <cell r="R6009">
            <v>0</v>
          </cell>
          <cell r="V6009" t="str">
            <v>DEP &amp; AMOR:  TRANSPORT ASSETS</v>
          </cell>
        </row>
        <row r="6010">
          <cell r="Q6010" t="str">
            <v>Expenditure:  Depreciation and Amortisation - Depreciation:  Transport Assets - All or excl NERSA</v>
          </cell>
          <cell r="R6010" t="str">
            <v>2</v>
          </cell>
          <cell r="S6010" t="str">
            <v>72</v>
          </cell>
          <cell r="T6010" t="str">
            <v>570</v>
          </cell>
          <cell r="U6010" t="str">
            <v>0</v>
          </cell>
          <cell r="V6010" t="str">
            <v>DEP &amp; AMOR: TRANSPT ASS ALL OR EX NERSA</v>
          </cell>
        </row>
        <row r="6011">
          <cell r="Q6011" t="str">
            <v>Expenditure:  Depreciation and Amortisation - Depreciation:  Transport Assets - NERSA</v>
          </cell>
          <cell r="R6011" t="str">
            <v>2</v>
          </cell>
          <cell r="S6011" t="str">
            <v>72</v>
          </cell>
          <cell r="T6011" t="str">
            <v>571</v>
          </cell>
          <cell r="U6011" t="str">
            <v>0</v>
          </cell>
          <cell r="V6011" t="str">
            <v>DEP &amp; AMOR: TRANSPORT ASSETS - NERSA</v>
          </cell>
        </row>
        <row r="6012">
          <cell r="Q6012" t="str">
            <v xml:space="preserve">Expenditure:  Employee Related Cost </v>
          </cell>
          <cell r="R6012">
            <v>0</v>
          </cell>
          <cell r="V6012" t="str">
            <v xml:space="preserve">EMPLOYEE RELATED COST </v>
          </cell>
        </row>
        <row r="6013">
          <cell r="Q6013" t="str">
            <v>Expenditure:  Employee Related Cost - Senior Management</v>
          </cell>
          <cell r="R6013">
            <v>0</v>
          </cell>
          <cell r="V6013" t="str">
            <v>ERC - SENIOR MANAGEMENT</v>
          </cell>
        </row>
        <row r="6014">
          <cell r="Q6014" t="str">
            <v>Expenditure:  Employee Related Cost - Senior Management:  Designation</v>
          </cell>
          <cell r="R6014">
            <v>0</v>
          </cell>
          <cell r="V6014" t="str">
            <v>ERC SM:  DESIGNATION</v>
          </cell>
        </row>
        <row r="6015">
          <cell r="Q6015" t="str">
            <v>Expenditure:  Employee Related Cost - Senior Management:  Designation - Salaries and Allowances</v>
          </cell>
          <cell r="R6015">
            <v>0</v>
          </cell>
          <cell r="V6015" t="str">
            <v>ERC SM: SALARIES &amp; ALLOWANCES</v>
          </cell>
        </row>
        <row r="6016">
          <cell r="Q6016" t="str">
            <v>Expenditure:  Employee Related Cost - Senior Management:  Designation - Salaries and Allowance:  Basic Salary</v>
          </cell>
          <cell r="R6016" t="str">
            <v>2</v>
          </cell>
          <cell r="S6016" t="str">
            <v>03</v>
          </cell>
          <cell r="T6016" t="str">
            <v>001</v>
          </cell>
          <cell r="U6016" t="str">
            <v>0</v>
          </cell>
          <cell r="V6016" t="str">
            <v>SM: SALARY &amp; ALLOWANCES -  BASIC SALARY</v>
          </cell>
        </row>
        <row r="6017">
          <cell r="Q6017" t="str">
            <v>Expenditure:  Employee Related Cost - Senior Management:  Designation - Salaries and Allowance:  Basic Salary - Cost Capitalised to PPE (Credit Account)</v>
          </cell>
          <cell r="R6017" t="str">
            <v>2</v>
          </cell>
          <cell r="S6017" t="str">
            <v>07</v>
          </cell>
          <cell r="T6017" t="str">
            <v>001</v>
          </cell>
          <cell r="U6017" t="str">
            <v>0</v>
          </cell>
          <cell r="V6017" t="str">
            <v>SM: BASIC SAL COST CAP TO PPE (CT ACC)</v>
          </cell>
        </row>
        <row r="6018">
          <cell r="Q6018" t="str">
            <v>Expenditure:  Employee Related Cost - Senior Management:  Designation - Salaries and Allowance:  Performance Based Bonuses</v>
          </cell>
          <cell r="R6018" t="str">
            <v>2</v>
          </cell>
          <cell r="S6018" t="str">
            <v>03</v>
          </cell>
          <cell r="T6018" t="str">
            <v>010</v>
          </cell>
          <cell r="U6018" t="str">
            <v>0</v>
          </cell>
          <cell r="V6018" t="str">
            <v>SM: SAL &amp; ALL:  PERFORM BASED BONUSES</v>
          </cell>
        </row>
        <row r="6019">
          <cell r="Q6019" t="str">
            <v>Expenditure:  Employee Related Cost - Senior Management:  Designation - Salaries and Allowance:  Performance Based Bonuses - Cost Capitalised to PPE (Credit Account)</v>
          </cell>
          <cell r="R6019" t="str">
            <v>2</v>
          </cell>
          <cell r="S6019" t="str">
            <v>07</v>
          </cell>
          <cell r="T6019" t="str">
            <v>010</v>
          </cell>
          <cell r="U6019" t="str">
            <v>0</v>
          </cell>
          <cell r="V6019" t="str">
            <v>SM: PRFM BONUS COST CAP TO PPE (CT ACC)</v>
          </cell>
        </row>
        <row r="6020">
          <cell r="Q6020" t="str">
            <v>Expenditure:  Employee Related Cost - Senior Management:  Designation - Salaries and Allowance:  Allowance</v>
          </cell>
          <cell r="R6020">
            <v>0</v>
          </cell>
          <cell r="V6020" t="str">
            <v>SALARIES &amp; ALLOWANCE:  ALLOWANCE</v>
          </cell>
        </row>
        <row r="6021">
          <cell r="Q6021" t="str">
            <v xml:space="preserve">Expenditure:  Employee Related Cost - Senior Management:  Designation - Salaries and Allowance:  Allowance - Cellular and Telephone </v>
          </cell>
          <cell r="R6021" t="str">
            <v>2</v>
          </cell>
          <cell r="S6021" t="str">
            <v>03</v>
          </cell>
          <cell r="T6021" t="str">
            <v>020</v>
          </cell>
          <cell r="U6021" t="str">
            <v>0</v>
          </cell>
          <cell r="V6021" t="str">
            <v xml:space="preserve">SM: ALLOWANCE - CELLULAR &amp; TELEPHONE </v>
          </cell>
        </row>
        <row r="6022">
          <cell r="Q6022" t="str">
            <v>Expenditure:  Employee Related Cost - Senior Management:  Designation - Salaries and Allowance:  Allowance:   Cellular and Telephone Expenditure:  Cost Capitalised to PPE (Credit Account)</v>
          </cell>
          <cell r="R6022" t="str">
            <v>2</v>
          </cell>
          <cell r="S6022" t="str">
            <v>07</v>
          </cell>
          <cell r="T6022" t="str">
            <v>020</v>
          </cell>
          <cell r="U6022" t="str">
            <v>0</v>
          </cell>
          <cell r="V6022" t="str">
            <v>SM: CELL/PHONE COST CAP TO PPE (CT ACC)</v>
          </cell>
        </row>
        <row r="6023">
          <cell r="Q6023" t="str">
            <v xml:space="preserve">Expenditure:  Employee Related Cost - Senior Management:  Designation - Salaries and Allowance:  Allowance - Housing Benefits </v>
          </cell>
          <cell r="R6023" t="str">
            <v>2</v>
          </cell>
          <cell r="S6023" t="str">
            <v>03</v>
          </cell>
          <cell r="T6023" t="str">
            <v>022</v>
          </cell>
          <cell r="U6023" t="str">
            <v>0</v>
          </cell>
          <cell r="V6023" t="str">
            <v xml:space="preserve">SM: ALLOWANCE - HOUSING BENEFITS </v>
          </cell>
        </row>
        <row r="6024">
          <cell r="Q6024" t="str">
            <v>Expenditure:  Employee Related Cost - Senior Management:  Designation - Salaries and Allowance:  Allowance - Housing Benefits:   Cost Capitalised to PPE (Credit Account)</v>
          </cell>
          <cell r="R6024" t="str">
            <v>2</v>
          </cell>
          <cell r="S6024" t="str">
            <v>07</v>
          </cell>
          <cell r="T6024" t="str">
            <v>022</v>
          </cell>
          <cell r="U6024" t="str">
            <v>0</v>
          </cell>
          <cell r="V6024" t="str">
            <v>SM: HOUSING BEN COST CAP TO PPE (CT ACC)</v>
          </cell>
        </row>
        <row r="6025">
          <cell r="Q6025" t="str">
            <v xml:space="preserve">Expenditure:  Employee Related Cost - Senior Management:  Designation - Salaries and Allowance:  Allowance - Travel or Motor Vehicle </v>
          </cell>
          <cell r="R6025" t="str">
            <v>2</v>
          </cell>
          <cell r="S6025" t="str">
            <v>03</v>
          </cell>
          <cell r="T6025" t="str">
            <v>024</v>
          </cell>
          <cell r="U6025" t="str">
            <v>0</v>
          </cell>
          <cell r="V6025" t="str">
            <v xml:space="preserve">SM: ALLOWANCE - TRAVEL OR MOTOR VEHICLE </v>
          </cell>
        </row>
        <row r="6026">
          <cell r="Q6026" t="str">
            <v>Expenditure:  Employee Related Cost - Senior Management:  Designation - Salaries and Allowance:  Allowance - Travel or Motor Vehicle:   Cost Capitalised to PPE (Credit Account)</v>
          </cell>
          <cell r="R6026" t="str">
            <v>2</v>
          </cell>
          <cell r="S6026" t="str">
            <v>07</v>
          </cell>
          <cell r="T6026" t="str">
            <v>024</v>
          </cell>
          <cell r="U6026" t="str">
            <v>0</v>
          </cell>
          <cell r="V6026" t="str">
            <v>SM: TRV/MTR VCH COST CAP TO PPE (CT ACC)</v>
          </cell>
        </row>
        <row r="6027">
          <cell r="Q6027" t="str">
            <v xml:space="preserve">Expenditure:  Employee Related Cost - Senior Management:  Designation - Salaries and Allowance:  Allowance - Accommodation, Travel and Incidental </v>
          </cell>
          <cell r="R6027" t="str">
            <v>2</v>
          </cell>
          <cell r="S6027" t="str">
            <v>03</v>
          </cell>
          <cell r="T6027" t="str">
            <v>026</v>
          </cell>
          <cell r="U6027" t="str">
            <v>0</v>
          </cell>
          <cell r="V6027" t="str">
            <v>SM: ALL - ACCOMMOD TRAVEL &amp; INCIDENTAL</v>
          </cell>
        </row>
        <row r="6028">
          <cell r="Q6028" t="str">
            <v>Expenditure:  Employee Related Cost - Senior Management:  Designation - Salaries and Allowance:  Allowance - Accommodation, Travel and Incidental:   Cost Capitalised to PPE (Credit Account)</v>
          </cell>
          <cell r="R6028" t="str">
            <v>2</v>
          </cell>
          <cell r="S6028" t="str">
            <v>07</v>
          </cell>
          <cell r="T6028" t="str">
            <v>026</v>
          </cell>
          <cell r="U6028" t="str">
            <v>0</v>
          </cell>
          <cell r="V6028" t="str">
            <v>SM: ACC/TRV/INC COST CAP TO PPE (CT ACC)</v>
          </cell>
        </row>
        <row r="6029">
          <cell r="Q6029" t="str">
            <v>Expenditure:  Employee Related Cost - Senior Management:  Designation - Salaries and Allowance:  Service Related Benefits</v>
          </cell>
          <cell r="R6029">
            <v>0</v>
          </cell>
          <cell r="V6029" t="str">
            <v>SAL &amp; ALLOW:  SERVICE RELATED BENEFITS</v>
          </cell>
        </row>
        <row r="6030">
          <cell r="Q6030" t="str">
            <v>Expenditure:  Employee Related Cost - Senior Management:  Designation - Salaries and Allowance:  Service Related Benefits - Overtime</v>
          </cell>
          <cell r="R6030" t="str">
            <v>2</v>
          </cell>
          <cell r="S6030" t="str">
            <v>03</v>
          </cell>
          <cell r="T6030" t="str">
            <v>040</v>
          </cell>
          <cell r="U6030" t="str">
            <v>0</v>
          </cell>
          <cell r="V6030" t="str">
            <v>SM: SERVICE RELATED BENEFITS - OVERTIME</v>
          </cell>
        </row>
        <row r="6031">
          <cell r="Q6031" t="str">
            <v>Expenditure:  Employee Related Cost - Senior Management:  Designation - Salaries and Allowance:  Service Related Benefits - Overtime:   Cost Capitalised to PPE (Credit Account)</v>
          </cell>
          <cell r="R6031" t="str">
            <v>2</v>
          </cell>
          <cell r="S6031" t="str">
            <v>07</v>
          </cell>
          <cell r="T6031" t="str">
            <v>040</v>
          </cell>
          <cell r="U6031" t="str">
            <v>0</v>
          </cell>
          <cell r="V6031" t="str">
            <v>SM: OVERTIME COST CAP TO PPE (CT ACC)</v>
          </cell>
        </row>
        <row r="6032">
          <cell r="Q6032" t="str">
            <v>Expenditure:  Employee Related Cost - Senior Management:  Designation - Salaries and Allowance:  Service Related Benefits - Long Service Award</v>
          </cell>
          <cell r="R6032" t="str">
            <v>2</v>
          </cell>
          <cell r="S6032" t="str">
            <v>03</v>
          </cell>
          <cell r="T6032" t="str">
            <v>042</v>
          </cell>
          <cell r="U6032" t="str">
            <v>0</v>
          </cell>
          <cell r="V6032" t="str">
            <v>SM: SERV REL BENEF - LONG SERVICE AWARD</v>
          </cell>
        </row>
        <row r="6033">
          <cell r="Q6033" t="str">
            <v>Expenditure:  Employee Related Cost - Senior Management:  Designation - Salaries and Allowance:  Service Related Benefits - Long Service Award:   Cost Capitalised to PPE (Credit Account)</v>
          </cell>
          <cell r="R6033" t="str">
            <v>2</v>
          </cell>
          <cell r="S6033" t="str">
            <v>07</v>
          </cell>
          <cell r="T6033" t="str">
            <v>042</v>
          </cell>
          <cell r="U6033" t="str">
            <v>0</v>
          </cell>
          <cell r="V6033" t="str">
            <v>SM: LONG SER AWR CST CAP TO PPE (CT ACC)</v>
          </cell>
        </row>
        <row r="6034">
          <cell r="Q6034" t="str">
            <v>Expenditure:  Employee Related Cost - Senior Management:  Designation - Salaries and Allowance:  Service Related Benefits - Payments in Lieu of Leave</v>
          </cell>
          <cell r="R6034" t="str">
            <v>2</v>
          </cell>
          <cell r="S6034" t="str">
            <v>03</v>
          </cell>
          <cell r="T6034" t="str">
            <v>044</v>
          </cell>
          <cell r="U6034" t="str">
            <v>0</v>
          </cell>
          <cell r="V6034" t="str">
            <v>SM: SRB - PAYMENTS IN LIEU OF LEAVE</v>
          </cell>
        </row>
        <row r="6035">
          <cell r="Q6035" t="str">
            <v>Expenditure:  Employee Related Cost - Senior Management:  Designation - Salaries and Allowance:  Service Related Benefits - Payments in Lieu of Leave:   Cost Capitalised to PPE (Credit Account)</v>
          </cell>
          <cell r="R6035" t="str">
            <v>2</v>
          </cell>
          <cell r="S6035" t="str">
            <v>07</v>
          </cell>
          <cell r="T6035" t="str">
            <v>044</v>
          </cell>
          <cell r="U6035" t="str">
            <v>0</v>
          </cell>
          <cell r="V6035" t="str">
            <v>SM: PAY IN LIEU LEAVE  CAP PPE (CT ACC)</v>
          </cell>
        </row>
        <row r="6036">
          <cell r="Q6036" t="str">
            <v>Expenditure:  Employee Related Cost - Senior Management:  Designation - Social Contributions</v>
          </cell>
          <cell r="R6036">
            <v>0</v>
          </cell>
          <cell r="V6036" t="str">
            <v>SM: SOCIAL CONTRIBUTIONS</v>
          </cell>
        </row>
        <row r="6037">
          <cell r="Q6037" t="str">
            <v>Expenditure:  Employee Related Cost - Senior Management:  Designation - Social Contributions:  Group Life Insurance</v>
          </cell>
          <cell r="R6037" t="str">
            <v>2</v>
          </cell>
          <cell r="S6037" t="str">
            <v>05</v>
          </cell>
          <cell r="T6037" t="str">
            <v>001</v>
          </cell>
          <cell r="U6037" t="str">
            <v>0</v>
          </cell>
          <cell r="V6037" t="str">
            <v>SM: SOC CONTR: GROUP LIFE INSURANCE</v>
          </cell>
        </row>
        <row r="6038">
          <cell r="Q6038" t="str">
            <v xml:space="preserve">Expenditure:  Employee Related Cost - Senior Management:  Designation - Social Contributions:  Medical </v>
          </cell>
          <cell r="R6038" t="str">
            <v>2</v>
          </cell>
          <cell r="S6038" t="str">
            <v>05</v>
          </cell>
          <cell r="T6038" t="str">
            <v>010</v>
          </cell>
          <cell r="U6038" t="str">
            <v>0</v>
          </cell>
          <cell r="V6038" t="str">
            <v>SM: SOC CONTR: MEDICAL</v>
          </cell>
        </row>
        <row r="6039">
          <cell r="Q6039" t="str">
            <v>Expenditure:  Employee Related Cost - Senior Management:  Designation - Social Contributions:  Pension Funds</v>
          </cell>
          <cell r="R6039" t="str">
            <v>2</v>
          </cell>
          <cell r="S6039" t="str">
            <v>05</v>
          </cell>
          <cell r="T6039" t="str">
            <v>020</v>
          </cell>
          <cell r="U6039" t="str">
            <v>0</v>
          </cell>
          <cell r="V6039" t="str">
            <v>SM: SOC CONTR: PENSION FUNDS</v>
          </cell>
        </row>
        <row r="6040">
          <cell r="Q6040" t="str">
            <v>Expenditure:  Employee Related Cost - Senior Management:  Designation - Social Contributions:  Unemployment Insurance Fund</v>
          </cell>
          <cell r="R6040" t="str">
            <v>2</v>
          </cell>
          <cell r="S6040" t="str">
            <v>05</v>
          </cell>
          <cell r="T6040" t="str">
            <v>030</v>
          </cell>
          <cell r="U6040" t="str">
            <v>0</v>
          </cell>
          <cell r="V6040" t="str">
            <v>SM: SOC CONTR: UNEMPLOYMENT INSUR FUND</v>
          </cell>
        </row>
        <row r="6041">
          <cell r="Q6041" t="str">
            <v>Expenditure:  Employee Related Cost - Senior Management:  Designation - Social Contributions:  Group Life Insurance - Cost Capitalised to PPE (Credit Account)</v>
          </cell>
          <cell r="R6041" t="str">
            <v>2</v>
          </cell>
          <cell r="S6041" t="str">
            <v>07</v>
          </cell>
          <cell r="T6041" t="str">
            <v>050</v>
          </cell>
          <cell r="U6041" t="str">
            <v>0</v>
          </cell>
          <cell r="V6041" t="str">
            <v>SM: GRP LIVE INS CST CAP TO PPE (CT ACC)</v>
          </cell>
        </row>
        <row r="6042">
          <cell r="Q6042" t="str">
            <v>Expenditure:  Employee Related Cost - Senior Management:  Designation - Social Contributions:  Medical - Cost Capitalised to PPE (Credit Account)</v>
          </cell>
          <cell r="R6042" t="str">
            <v>2</v>
          </cell>
          <cell r="S6042" t="str">
            <v>07</v>
          </cell>
          <cell r="T6042" t="str">
            <v>052</v>
          </cell>
          <cell r="U6042" t="str">
            <v>0</v>
          </cell>
          <cell r="V6042" t="str">
            <v>SM: MEDICAL CST CAP TO PPE (CT ACC)</v>
          </cell>
        </row>
        <row r="6043">
          <cell r="Q6043" t="str">
            <v>Expenditure:  Employee Related Cost - Senior Management:  Designation - Social Contributions:  Pension Funds - Cost Capitalised to PPE (Credit Account)</v>
          </cell>
          <cell r="R6043" t="str">
            <v>2</v>
          </cell>
          <cell r="S6043" t="str">
            <v>07</v>
          </cell>
          <cell r="T6043" t="str">
            <v>054</v>
          </cell>
          <cell r="U6043" t="str">
            <v>0</v>
          </cell>
          <cell r="V6043" t="str">
            <v>SM: PENSION FUND CST CAP TO PPE (CT ACC)</v>
          </cell>
        </row>
        <row r="6044">
          <cell r="Q6044" t="str">
            <v>Expenditure:  Employee Related Cost - Senior Management:  Designation - Social Contributions:  Unemployment Insurance Fund - Cost Capitalised to PPE (Credit Account)</v>
          </cell>
          <cell r="R6044" t="str">
            <v>2</v>
          </cell>
          <cell r="S6044" t="str">
            <v>07</v>
          </cell>
          <cell r="T6044" t="str">
            <v>056</v>
          </cell>
          <cell r="U6044" t="str">
            <v>0</v>
          </cell>
          <cell r="V6044" t="str">
            <v>SM: UIF CST CAP TO PPE (CT ACC)</v>
          </cell>
        </row>
        <row r="6045">
          <cell r="Q6045" t="str">
            <v>Expenditure:  Employee Related Cost - Senior Management:  Post-retirement Benefit Obligations</v>
          </cell>
          <cell r="R6045" t="str">
            <v>2</v>
          </cell>
          <cell r="S6045" t="str">
            <v>03</v>
          </cell>
          <cell r="T6045" t="str">
            <v>050</v>
          </cell>
          <cell r="U6045" t="str">
            <v>0</v>
          </cell>
          <cell r="V6045" t="str">
            <v>SM: POST-RETIREMENT BENEFIT OBLIGATIONS</v>
          </cell>
        </row>
        <row r="6046">
          <cell r="Q6046" t="str">
            <v>Expenditure:  Employee Related Cost - Senior Management:  Post-retirement Benefit Obligations - Cost Capitalised to PPE (Credit Account)</v>
          </cell>
          <cell r="R6046" t="str">
            <v>2</v>
          </cell>
          <cell r="S6046" t="str">
            <v>07</v>
          </cell>
          <cell r="T6046" t="str">
            <v>060</v>
          </cell>
          <cell r="U6046" t="str">
            <v>0</v>
          </cell>
          <cell r="V6046" t="str">
            <v>SM: PST RET BEN OBL CST CAP PPE (CT ACC)</v>
          </cell>
        </row>
        <row r="6047">
          <cell r="Q6047" t="str">
            <v xml:space="preserve">Expenditure:  Employee Related Cost - Municipal Staff </v>
          </cell>
          <cell r="R6047">
            <v>0</v>
          </cell>
          <cell r="V6047" t="str">
            <v xml:space="preserve">EMPLOYEE RELATED COST - MUNICIPAL STAFF </v>
          </cell>
        </row>
        <row r="6048">
          <cell r="Q6048" t="str">
            <v>Expenditure:  Employee Related Cost - Municipal Staff:  Salaries, Wages and Allowances</v>
          </cell>
          <cell r="R6048">
            <v>0</v>
          </cell>
          <cell r="V6048" t="str">
            <v>ERC: SALARIES WAGES &amp; ALLOWANCES</v>
          </cell>
        </row>
        <row r="6049">
          <cell r="Q6049" t="str">
            <v>Expenditure:  Employee Related Cost - Municipal Staff:  Salaries, Wages and Allowances:  Basic Salary and Wages</v>
          </cell>
          <cell r="R6049" t="str">
            <v>2</v>
          </cell>
          <cell r="S6049" t="str">
            <v>11</v>
          </cell>
          <cell r="T6049" t="str">
            <v>001</v>
          </cell>
          <cell r="U6049" t="str">
            <v>0</v>
          </cell>
          <cell r="V6049" t="str">
            <v>MS: SAL &amp; ALL: BASIC SALARY &amp; WAGES</v>
          </cell>
        </row>
        <row r="6050">
          <cell r="Q6050" t="str">
            <v>Expenditure:  Employee Related Cost - Municipal Staff:  Salaries, Wages and Allowances:  Basic Salary and Wages - Cost Capitalised to PPE (Credit Account)</v>
          </cell>
          <cell r="R6050" t="str">
            <v>2</v>
          </cell>
          <cell r="S6050" t="str">
            <v>15</v>
          </cell>
          <cell r="T6050" t="str">
            <v>001</v>
          </cell>
          <cell r="U6050" t="str">
            <v>0</v>
          </cell>
          <cell r="V6050" t="str">
            <v>MS: SAL &amp; WAGES COST CAP TO PPE (CT ACC)</v>
          </cell>
        </row>
        <row r="6051">
          <cell r="Q6051" t="str">
            <v>Expenditure:  Employee Related Cost - Municipal Staff:  Salaries, Wages and Allowances:  Performance Based Bonuses</v>
          </cell>
          <cell r="R6051" t="str">
            <v>2</v>
          </cell>
          <cell r="S6051" t="str">
            <v>11</v>
          </cell>
          <cell r="T6051" t="str">
            <v>010</v>
          </cell>
          <cell r="U6051" t="str">
            <v>0</v>
          </cell>
          <cell r="V6051" t="str">
            <v>MS: SAL &amp; ALL: PERFORMANCE BASED BONUSES</v>
          </cell>
        </row>
        <row r="6052">
          <cell r="Q6052" t="str">
            <v>Expenditure:  Employee Related Cost - Municipal Staff:  Salaries, Wages and Allowances:  Performance based Bonuses - Cost Capitalised to PPE (Credit Account)</v>
          </cell>
          <cell r="R6052" t="str">
            <v>2</v>
          </cell>
          <cell r="S6052" t="str">
            <v>15</v>
          </cell>
          <cell r="T6052" t="str">
            <v>010</v>
          </cell>
          <cell r="U6052" t="str">
            <v>0</v>
          </cell>
          <cell r="V6052" t="str">
            <v>MS: PRF BASE BON CST CAP TO PPE (CT ACC)</v>
          </cell>
        </row>
        <row r="6053">
          <cell r="Q6053" t="str">
            <v>Expenditure:  Employee Related Cost - Municipal Staff:  Salaries, Wages and Allowances:  Allowances</v>
          </cell>
          <cell r="R6053">
            <v>0</v>
          </cell>
          <cell r="V6053" t="str">
            <v>WAGES &amp; ALLOWANCES:  ALLOWANCES</v>
          </cell>
        </row>
        <row r="6054">
          <cell r="Q6054" t="str">
            <v xml:space="preserve">Expenditure:  Employee Related Cost - Municipal Staff:  Salaries, Wages and Allowances:  Allowances - Accommodation, Travel and Incidental </v>
          </cell>
          <cell r="R6054" t="str">
            <v>2</v>
          </cell>
          <cell r="S6054" t="str">
            <v>11</v>
          </cell>
          <cell r="T6054" t="str">
            <v>020</v>
          </cell>
          <cell r="U6054" t="str">
            <v>0</v>
          </cell>
          <cell r="V6054" t="str">
            <v>MS: ALL - ACCOMMODATION/TRVL/INCIDENTAL</v>
          </cell>
        </row>
        <row r="6055">
          <cell r="Q6055" t="str">
            <v>Expenditure:  Employee Related Cost - Municipal Staff:  Salaries, Wages and Allowances:  Allowances - Accommodation, Travel and Incidental - Expenditure:  Employee Related Cost - Cost Capitalised to PPE (Credit Account)</v>
          </cell>
          <cell r="R6055" t="str">
            <v>2</v>
          </cell>
          <cell r="S6055" t="str">
            <v>15</v>
          </cell>
          <cell r="T6055" t="str">
            <v>020</v>
          </cell>
          <cell r="U6055" t="str">
            <v>0</v>
          </cell>
          <cell r="V6055" t="str">
            <v>MS: ACC/TRV/INCI CST CAP TO PPE (CT ACC)</v>
          </cell>
        </row>
        <row r="6056">
          <cell r="Q6056" t="str">
            <v xml:space="preserve">Expenditure:  Employee Related Cost - Municipal Staff:  Salaries, Wages and Allowances:  Allowances - Cellular and Telephone </v>
          </cell>
          <cell r="R6056" t="str">
            <v>2</v>
          </cell>
          <cell r="S6056" t="str">
            <v>11</v>
          </cell>
          <cell r="T6056" t="str">
            <v>022</v>
          </cell>
          <cell r="U6056" t="str">
            <v>0</v>
          </cell>
          <cell r="V6056" t="str">
            <v>MS: ALL - CELLULAR &amp; TELEPHONE</v>
          </cell>
        </row>
        <row r="6057">
          <cell r="Q6057" t="str">
            <v>Expenditure:  Employee Related Cost - Municipal Staff:  Salaries, Wages and Allowances:  Allowances - Cellular and Telephone:   Cost Capitalised to PPE (Credit Account)</v>
          </cell>
          <cell r="R6057" t="str">
            <v>2</v>
          </cell>
          <cell r="S6057" t="str">
            <v>15</v>
          </cell>
          <cell r="T6057" t="str">
            <v>022</v>
          </cell>
          <cell r="U6057" t="str">
            <v>0</v>
          </cell>
          <cell r="V6057" t="str">
            <v>MS: CELL/PHONE CST CAP TO PPE (CT ACC)</v>
          </cell>
        </row>
        <row r="6058">
          <cell r="Q6058" t="str">
            <v xml:space="preserve">Expenditure:  Employee Related Cost - Municipal Staff:  Salaries, Wages and Allowances:  Allowances - Housing Benefits </v>
          </cell>
          <cell r="R6058">
            <v>0</v>
          </cell>
          <cell r="V6058" t="str">
            <v xml:space="preserve">ALLOWANCES - HOUSING BENEFITS </v>
          </cell>
        </row>
        <row r="6059">
          <cell r="Q6059" t="str">
            <v>Expenditure:  Employee Related Cost - Municipal Staff:  Salaries, Wages and Allowances:  Allowances - Housing Benefits:   Cost Capitalised to PPE (Credit Account)</v>
          </cell>
          <cell r="R6059" t="str">
            <v>2</v>
          </cell>
          <cell r="S6059" t="str">
            <v>15</v>
          </cell>
          <cell r="T6059" t="str">
            <v>024</v>
          </cell>
          <cell r="U6059" t="str">
            <v>0</v>
          </cell>
          <cell r="V6059" t="str">
            <v>MS: HOUSING BENEFIT CST CAP PPE (CT ACC)</v>
          </cell>
        </row>
        <row r="6060">
          <cell r="Q6060" t="str">
            <v xml:space="preserve">Expenditure:  Employee Related Cost - Municipal Staff:  Salaries, Wages and Allowances:  Allowances - Housing Benefits and Incidental:  Essential User </v>
          </cell>
          <cell r="R6060" t="str">
            <v>2</v>
          </cell>
          <cell r="S6060" t="str">
            <v>11</v>
          </cell>
          <cell r="T6060" t="str">
            <v>024</v>
          </cell>
          <cell r="U6060" t="str">
            <v>0</v>
          </cell>
          <cell r="V6060" t="str">
            <v>MS: HB &amp; INC: ESSENTIAL USER</v>
          </cell>
        </row>
        <row r="6061">
          <cell r="Q6061" t="str">
            <v xml:space="preserve">Expenditure:  Employee Related Cost - Municipal Staff:  Salaries, Wages and Allowances:  Allowances - Housing Benefits and Incidental:  Housing Benefits </v>
          </cell>
          <cell r="R6061" t="str">
            <v>2</v>
          </cell>
          <cell r="S6061" t="str">
            <v>11</v>
          </cell>
          <cell r="T6061" t="str">
            <v>026</v>
          </cell>
          <cell r="U6061" t="str">
            <v>0</v>
          </cell>
          <cell r="V6061" t="str">
            <v>MS: HB &amp; INC: HOUSING BENEFITS</v>
          </cell>
        </row>
        <row r="6062">
          <cell r="Q6062" t="str">
            <v xml:space="preserve">Expenditure:  Employee Related Cost - Municipal Staff:  Salaries, Wages and Allowances:  Allowances - Housing Benefits and Incidental:  Laundry </v>
          </cell>
          <cell r="R6062" t="str">
            <v>2</v>
          </cell>
          <cell r="S6062" t="str">
            <v>11</v>
          </cell>
          <cell r="T6062" t="str">
            <v>028</v>
          </cell>
          <cell r="U6062" t="str">
            <v>0</v>
          </cell>
          <cell r="V6062" t="str">
            <v>MS: HB &amp; INC: LAUNDRY</v>
          </cell>
        </row>
        <row r="6063">
          <cell r="Q6063" t="str">
            <v>Expenditure:  Employee Related Cost - Municipal Staff:  Salaries, Wages and Allowances:  Allowances - Housing Benefits and Incidental:  Rental Subsidy</v>
          </cell>
          <cell r="R6063" t="str">
            <v>2</v>
          </cell>
          <cell r="S6063" t="str">
            <v>11</v>
          </cell>
          <cell r="T6063" t="str">
            <v>030</v>
          </cell>
          <cell r="U6063" t="str">
            <v>0</v>
          </cell>
          <cell r="V6063" t="str">
            <v>MS: HB &amp; INC: RENTAL SUBSIDY</v>
          </cell>
        </row>
        <row r="6064">
          <cell r="Q6064" t="str">
            <v>Expenditure:  Employee Related Cost - Municipal Staff:  Salaries, Wages and Allowances - Payments in Lieu of Leave</v>
          </cell>
          <cell r="R6064" t="str">
            <v>2</v>
          </cell>
          <cell r="S6064" t="str">
            <v>11</v>
          </cell>
          <cell r="T6064" t="str">
            <v>032</v>
          </cell>
          <cell r="U6064" t="str">
            <v>0</v>
          </cell>
          <cell r="V6064" t="str">
            <v>MS: ALL - PAYMENTS IN LIEU OF LEAVE</v>
          </cell>
        </row>
        <row r="6065">
          <cell r="Q6065" t="str">
            <v>Expenditure:  Employee Related Cost - Municipal Staff:  Salaries, Wages and Allowances:  Allowances - Payments in Lieu of Leave:   Cost Capitalised to PPE (Credit Account)</v>
          </cell>
          <cell r="R6065" t="str">
            <v>2</v>
          </cell>
          <cell r="S6065" t="str">
            <v>15</v>
          </cell>
          <cell r="T6065" t="str">
            <v>026</v>
          </cell>
          <cell r="U6065" t="str">
            <v>0</v>
          </cell>
          <cell r="V6065" t="str">
            <v>MS: PAY IN LIEU LEAVE CAP PPE (CT ACC)</v>
          </cell>
        </row>
        <row r="6066">
          <cell r="Q6066" t="str">
            <v xml:space="preserve">Expenditure:  Employee Related Cost - Municipal Staff:  Salaries, Wages and Allowances:  Allowances - Travel or Motor Vehicle </v>
          </cell>
          <cell r="R6066" t="str">
            <v>2</v>
          </cell>
          <cell r="S6066" t="str">
            <v>11</v>
          </cell>
          <cell r="T6066" t="str">
            <v>034</v>
          </cell>
          <cell r="U6066" t="str">
            <v>0</v>
          </cell>
          <cell r="V6066" t="str">
            <v xml:space="preserve">MS: ALL - TRAVEL OR MOTOR VEHICLE </v>
          </cell>
        </row>
        <row r="6067">
          <cell r="Q6067" t="str">
            <v>Expenditure:  Employee Related Cost - Municipal Staff:  Salaries, Wages and Allowances:  Allowances - Travel or Motor Vehicle:   Cost Capitalised to PPE (Credit Account)</v>
          </cell>
          <cell r="R6067" t="str">
            <v>2</v>
          </cell>
          <cell r="S6067" t="str">
            <v>15</v>
          </cell>
          <cell r="T6067" t="str">
            <v>028</v>
          </cell>
          <cell r="U6067" t="str">
            <v>0</v>
          </cell>
          <cell r="V6067" t="str">
            <v>MS: TRV/MOTOR VECH CST CAP PPE (CT ACC)</v>
          </cell>
        </row>
        <row r="6068">
          <cell r="Q6068" t="str">
            <v>Expenditure:  Employee Related Cost - Municipal Staff:  Salaries, Wages and Allowances:  Overtime Payments</v>
          </cell>
          <cell r="R6068">
            <v>0</v>
          </cell>
          <cell r="V6068" t="str">
            <v>WAGES &amp; ALLOWANCES:  OVERTIME PAYMENTS</v>
          </cell>
        </row>
        <row r="6069">
          <cell r="Q6069" t="str">
            <v>Expenditure:  Employee Related Cost - Municipal Staff:  Salaries, Wages and Allowances:  Overtime Payments - Cost Capitalised to PPE (Credit Account)</v>
          </cell>
          <cell r="R6069" t="str">
            <v>2</v>
          </cell>
          <cell r="S6069" t="str">
            <v>15</v>
          </cell>
          <cell r="T6069" t="str">
            <v>030</v>
          </cell>
          <cell r="U6069" t="str">
            <v>0</v>
          </cell>
          <cell r="V6069" t="str">
            <v>MS: OVERTIME COST CAP TO PPE (CT ACC)</v>
          </cell>
        </row>
        <row r="6070">
          <cell r="Q6070" t="str">
            <v>Expenditure:  Employee Related Cost - Municipal Staff:  Salaries, Wages and Allowances:  Overtime Payments - Non Structured Overtime</v>
          </cell>
          <cell r="R6070" t="str">
            <v>2</v>
          </cell>
          <cell r="S6070" t="str">
            <v>11</v>
          </cell>
          <cell r="T6070" t="str">
            <v>036</v>
          </cell>
          <cell r="U6070" t="str">
            <v>0</v>
          </cell>
          <cell r="V6070" t="str">
            <v>MS: OVERTIME - NON STRUCTURED</v>
          </cell>
        </row>
        <row r="6071">
          <cell r="Q6071" t="str">
            <v>Expenditure:  Employee Related Cost - Municipal Staff:  Salaries, Wages and Allowances:  Overtime Payments - Structured Overtime</v>
          </cell>
          <cell r="R6071" t="str">
            <v>2</v>
          </cell>
          <cell r="S6071" t="str">
            <v>11</v>
          </cell>
          <cell r="T6071" t="str">
            <v>038</v>
          </cell>
          <cell r="U6071" t="str">
            <v>0</v>
          </cell>
          <cell r="V6071" t="str">
            <v>MS: OVERTIME - STRUCTURED</v>
          </cell>
        </row>
        <row r="6072">
          <cell r="Q6072" t="str">
            <v>Expenditure:  Employee Related Cost - Municipal Staff:  Salaries, Wages and Allowances:  Overtime Payments - Shift Additional Remuneration</v>
          </cell>
          <cell r="R6072" t="str">
            <v>2</v>
          </cell>
          <cell r="S6072" t="str">
            <v>11</v>
          </cell>
          <cell r="T6072" t="str">
            <v>040</v>
          </cell>
          <cell r="U6072" t="str">
            <v>0</v>
          </cell>
          <cell r="V6072" t="str">
            <v>MS: PAYMENTS - SHIFT ADD REMUNERATION</v>
          </cell>
        </row>
        <row r="6073">
          <cell r="Q6073" t="str">
            <v>Expenditure:  Employee Related Cost - Municipal Staff:  Salaries, Wages and Allowances:  Overtime Payments - Night Shift</v>
          </cell>
          <cell r="R6073" t="str">
            <v>2</v>
          </cell>
          <cell r="S6073" t="str">
            <v>11</v>
          </cell>
          <cell r="T6073" t="str">
            <v>042</v>
          </cell>
          <cell r="U6073" t="str">
            <v>0</v>
          </cell>
          <cell r="V6073" t="str">
            <v>MS: OVERTIME - NIGHT SHIFT</v>
          </cell>
        </row>
        <row r="6074">
          <cell r="Q6074" t="str">
            <v>Expenditure:  Employee Related Cost - Municipal Staff:  Salaries, Wages and Allowances - Service Related Benefits</v>
          </cell>
          <cell r="R6074">
            <v>0</v>
          </cell>
          <cell r="V6074" t="str">
            <v>SALARY &amp; ALL - SERVICE RELATED BENEFITS</v>
          </cell>
        </row>
        <row r="6075">
          <cell r="Q6075" t="str">
            <v>Expenditure:  Employee Related Cost - Municipal Staff:  Salaries, Wages and Allowances - Service Related Benefits:   Cost Capitalised to PPE (Credit Account)</v>
          </cell>
          <cell r="R6075" t="str">
            <v>2</v>
          </cell>
          <cell r="S6075" t="str">
            <v>15</v>
          </cell>
          <cell r="T6075" t="str">
            <v>032</v>
          </cell>
          <cell r="U6075" t="str">
            <v>0</v>
          </cell>
          <cell r="V6075" t="str">
            <v>MS: SERV REL BEN CST CAP TO PPE (CT ACC)</v>
          </cell>
        </row>
        <row r="6076">
          <cell r="Q6076" t="str">
            <v>Expenditure:  Employee Related Cost - Municipal Staff:  Salaries, Wages and Allowances - Service Related Benefits:  Acting Allowance</v>
          </cell>
          <cell r="R6076" t="str">
            <v>2</v>
          </cell>
          <cell r="S6076" t="str">
            <v>11</v>
          </cell>
          <cell r="T6076" t="str">
            <v>044</v>
          </cell>
          <cell r="U6076" t="str">
            <v>0</v>
          </cell>
          <cell r="V6076" t="str">
            <v>MS: SRB - ACTING ALLOWANCE</v>
          </cell>
        </row>
        <row r="6077">
          <cell r="Q6077" t="str">
            <v>Expenditure:  Employee Related Cost - Municipal Staff:  Salaries, Wages and Allowances - Service Related Benefits:  Annual Bonus</v>
          </cell>
          <cell r="R6077" t="str">
            <v>2</v>
          </cell>
          <cell r="S6077" t="str">
            <v>11</v>
          </cell>
          <cell r="T6077" t="str">
            <v>046</v>
          </cell>
          <cell r="U6077" t="str">
            <v>0</v>
          </cell>
          <cell r="V6077" t="str">
            <v>MS: SRB - ANNUAL BONUS</v>
          </cell>
        </row>
        <row r="6078">
          <cell r="Q6078" t="str">
            <v>Expenditure:  Employee Related Cost - Municipal Staff:  Salaries, Wages and Allowances - Service Related Benefits:  Lifeguard/Duty Squads</v>
          </cell>
          <cell r="R6078" t="str">
            <v>2</v>
          </cell>
          <cell r="S6078" t="str">
            <v>11</v>
          </cell>
          <cell r="T6078" t="str">
            <v>048</v>
          </cell>
          <cell r="U6078" t="str">
            <v>0</v>
          </cell>
          <cell r="V6078" t="str">
            <v>MS: SRB - LIFEGUARD/DUTY SQUADS</v>
          </cell>
        </row>
        <row r="6079">
          <cell r="Q6079" t="str">
            <v>Expenditure:  Employee Related Cost - Municipal Staff:  Salaries, Wages and Allowances - Service Related Benefits:  Long Service Award</v>
          </cell>
          <cell r="R6079" t="str">
            <v>2</v>
          </cell>
          <cell r="S6079" t="str">
            <v>11</v>
          </cell>
          <cell r="T6079" t="str">
            <v>050</v>
          </cell>
          <cell r="U6079" t="str">
            <v>0</v>
          </cell>
          <cell r="V6079" t="str">
            <v>MS: SRB - LONG SERVICE AWARD</v>
          </cell>
        </row>
        <row r="6080">
          <cell r="Q6080" t="str">
            <v>Expenditure:  Employee Related Cost - Municipal Staff:  Salaries, Wages and Allowances - Service Related Benefits:  Fire Brigade</v>
          </cell>
          <cell r="R6080" t="str">
            <v>2</v>
          </cell>
          <cell r="S6080" t="str">
            <v>11</v>
          </cell>
          <cell r="T6080" t="str">
            <v>052</v>
          </cell>
          <cell r="U6080" t="str">
            <v>0</v>
          </cell>
          <cell r="V6080" t="str">
            <v>MS: SRB - FIRE BRIGADE</v>
          </cell>
        </row>
        <row r="6081">
          <cell r="Q6081" t="str">
            <v>Expenditure:  Employee Related Cost - Municipal Staff:  Salaries, Wages and Allowances - Service Related Benefits:  Scarcity Allowance</v>
          </cell>
          <cell r="R6081" t="str">
            <v>2</v>
          </cell>
          <cell r="S6081" t="str">
            <v>11</v>
          </cell>
          <cell r="T6081" t="str">
            <v>054</v>
          </cell>
          <cell r="U6081" t="str">
            <v>0</v>
          </cell>
          <cell r="V6081" t="str">
            <v>MS: SRB - SCARCITY ALLOWANCE</v>
          </cell>
        </row>
        <row r="6082">
          <cell r="Q6082" t="str">
            <v>Expenditure:  Employee Related Cost - Municipal Staff:  Salaries, Wages and Allowances - Service Related Benefits:  Standby Allowance</v>
          </cell>
          <cell r="R6082" t="str">
            <v>2</v>
          </cell>
          <cell r="S6082" t="str">
            <v>11</v>
          </cell>
          <cell r="T6082" t="str">
            <v>056</v>
          </cell>
          <cell r="U6082" t="str">
            <v>0</v>
          </cell>
          <cell r="V6082" t="str">
            <v>MS: SRB - STANDBY ALLOWANCE</v>
          </cell>
        </row>
        <row r="6083">
          <cell r="Q6083" t="str">
            <v>Expenditure:  Employee Related Cost - Municipal Staff:  Salaries, Wages and Allowances - Service Related Benefits:  Tools Allowance</v>
          </cell>
          <cell r="R6083" t="str">
            <v>2</v>
          </cell>
          <cell r="S6083" t="str">
            <v>11</v>
          </cell>
          <cell r="T6083" t="str">
            <v>058</v>
          </cell>
          <cell r="U6083" t="str">
            <v>0</v>
          </cell>
          <cell r="V6083" t="str">
            <v>MS: SRB - TOOLS ALLOWANCE</v>
          </cell>
        </row>
        <row r="6084">
          <cell r="Q6084" t="str">
            <v>Expenditure:  Employee Related Cost - Municipal Staff:  Salaries, Wages and Allowances - Service Related Benefits:  Uniform/Special/Protective Clothing</v>
          </cell>
          <cell r="R6084" t="str">
            <v>2</v>
          </cell>
          <cell r="S6084" t="str">
            <v>11</v>
          </cell>
          <cell r="T6084" t="str">
            <v>060</v>
          </cell>
          <cell r="U6084" t="str">
            <v>0</v>
          </cell>
          <cell r="V6084" t="str">
            <v>MS: SRB - UNIFORM/SPEC/PROTEC CLOTHING</v>
          </cell>
        </row>
        <row r="6085">
          <cell r="Q6085" t="str">
            <v>Expenditure:  Employee Related Cost - Municipal Staff:  Salaries, Wages and Allowance:  In-kind Benefits</v>
          </cell>
          <cell r="R6085" t="str">
            <v>2</v>
          </cell>
          <cell r="S6085" t="str">
            <v>11</v>
          </cell>
          <cell r="T6085" t="str">
            <v>062</v>
          </cell>
          <cell r="U6085" t="str">
            <v>0</v>
          </cell>
          <cell r="V6085" t="str">
            <v>MS: IN-KIND BENEFITS</v>
          </cell>
        </row>
        <row r="6086">
          <cell r="Q6086" t="str">
            <v>Expenditure:  Employee Related Cost - Municipal Staff:  Salaries, Wages and Allowance:  In-kind Benefits - Cost Capitalised to PPE (Credit Account)</v>
          </cell>
          <cell r="R6086" t="str">
            <v>2</v>
          </cell>
          <cell r="S6086" t="str">
            <v>15</v>
          </cell>
          <cell r="T6086" t="str">
            <v>034</v>
          </cell>
          <cell r="U6086" t="str">
            <v>0</v>
          </cell>
          <cell r="V6086" t="str">
            <v>MS: IN-KIND BENEFITS CST CAP PPE(CT ACC)</v>
          </cell>
        </row>
        <row r="6087">
          <cell r="Q6087" t="str">
            <v>Expenditure:  Employee Related Cost - Municipal Staff:  Social Contributions</v>
          </cell>
          <cell r="R6087">
            <v>0</v>
          </cell>
          <cell r="V6087" t="str">
            <v>MUNICIPAL STAFF:  SOCIAL CONTRIBUTIONS</v>
          </cell>
        </row>
        <row r="6088">
          <cell r="Q6088" t="str">
            <v>Expenditure:  Employee Related Cost - Municipal Staff:  Social Contributions - Cost Capitalised to PPE (Credit Account)</v>
          </cell>
          <cell r="R6088" t="str">
            <v>2</v>
          </cell>
          <cell r="S6088" t="str">
            <v>15</v>
          </cell>
          <cell r="T6088" t="str">
            <v>036</v>
          </cell>
          <cell r="U6088" t="str">
            <v>0</v>
          </cell>
          <cell r="V6088" t="str">
            <v>MS: SOC CONTR CST CAP TO PPE (CT ACC)</v>
          </cell>
        </row>
        <row r="6089">
          <cell r="Q6089" t="str">
            <v>Expenditure:  Employee Related Cost - Municipal Staff:  Social Contributions - Bargaining Council</v>
          </cell>
          <cell r="R6089" t="str">
            <v>2</v>
          </cell>
          <cell r="S6089" t="str">
            <v>13</v>
          </cell>
          <cell r="T6089" t="str">
            <v>001</v>
          </cell>
          <cell r="U6089" t="str">
            <v>0</v>
          </cell>
          <cell r="V6089" t="str">
            <v>MS: SOC CONTR - BARGAINING COUNCIL</v>
          </cell>
        </row>
        <row r="6090">
          <cell r="Q6090" t="str">
            <v>Expenditure:  Employee Related Cost - Municipal Staff:  Social Contributions - Group Life Insurance</v>
          </cell>
          <cell r="R6090" t="str">
            <v>2</v>
          </cell>
          <cell r="S6090" t="str">
            <v>13</v>
          </cell>
          <cell r="T6090" t="str">
            <v>010</v>
          </cell>
          <cell r="U6090" t="str">
            <v>0</v>
          </cell>
          <cell r="V6090" t="str">
            <v>MS: SOC CONTR - GROUP LIFE INSURANCE</v>
          </cell>
        </row>
        <row r="6091">
          <cell r="Q6091" t="str">
            <v xml:space="preserve">Expenditure:  Employee Related Cost - Municipal Staff:  Social Contributions - Medical </v>
          </cell>
          <cell r="R6091" t="str">
            <v>2</v>
          </cell>
          <cell r="S6091" t="str">
            <v>13</v>
          </cell>
          <cell r="T6091" t="str">
            <v>020</v>
          </cell>
          <cell r="U6091" t="str">
            <v>0</v>
          </cell>
          <cell r="V6091" t="str">
            <v xml:space="preserve">MS: SOC CONTR- MEDICAL </v>
          </cell>
        </row>
        <row r="6092">
          <cell r="Q6092" t="str">
            <v xml:space="preserve">Expenditure:  Employee Related Cost - Municipal Staff:  Social Contributions - Pension </v>
          </cell>
          <cell r="R6092" t="str">
            <v>2</v>
          </cell>
          <cell r="S6092" t="str">
            <v>13</v>
          </cell>
          <cell r="T6092" t="str">
            <v>030</v>
          </cell>
          <cell r="U6092" t="str">
            <v>0</v>
          </cell>
          <cell r="V6092" t="str">
            <v>MS: SOC CONTR - PENSION</v>
          </cell>
        </row>
        <row r="6093">
          <cell r="Q6093" t="str">
            <v>Expenditure:  Employee Related Cost - Municipal Staff:  Social Contributions - Unemployment Insurance Fund</v>
          </cell>
          <cell r="R6093" t="str">
            <v>2</v>
          </cell>
          <cell r="S6093" t="str">
            <v>13</v>
          </cell>
          <cell r="T6093" t="str">
            <v>040</v>
          </cell>
          <cell r="U6093" t="str">
            <v>0</v>
          </cell>
          <cell r="V6093" t="str">
            <v>MS: SOC CONTR - UNEMPLOYMENT INSUR FUND</v>
          </cell>
        </row>
        <row r="6094">
          <cell r="Q6094" t="str">
            <v>Expenditure:  Employee Related Cost - Municipal Staff:  Post-retirement Benefit Obligations</v>
          </cell>
          <cell r="R6094" t="str">
            <v>2</v>
          </cell>
          <cell r="S6094" t="str">
            <v>11</v>
          </cell>
          <cell r="T6094" t="str">
            <v>064</v>
          </cell>
          <cell r="U6094" t="str">
            <v>0</v>
          </cell>
          <cell r="V6094" t="str">
            <v>MS: POST-RETIREMENT BENEFIT OBLIGATIONS</v>
          </cell>
        </row>
        <row r="6095">
          <cell r="Q6095" t="str">
            <v>Expenditure:  Employee Related Cost - Municipal Staff:  Post-retirement Benefit Obligations - Cost Capitalised to PPE (Credit Account)</v>
          </cell>
          <cell r="R6095" t="str">
            <v>2</v>
          </cell>
          <cell r="S6095" t="str">
            <v>15</v>
          </cell>
          <cell r="T6095" t="str">
            <v>038</v>
          </cell>
          <cell r="U6095" t="str">
            <v>0</v>
          </cell>
          <cell r="V6095" t="str">
            <v>MS: PST RET BEN OBL CST CAP PPE (CT ACC)</v>
          </cell>
        </row>
        <row r="6096">
          <cell r="Q6096" t="str">
            <v>Expenditure:  Interest, Dividends and Rent on Land</v>
          </cell>
          <cell r="R6096">
            <v>0</v>
          </cell>
          <cell r="V6096" t="str">
            <v>INTEREST DIVIDENDS &amp; RENT ON LAND</v>
          </cell>
        </row>
        <row r="6097">
          <cell r="Q6097" t="str">
            <v>Expenditure:  Interest, Dividends and Rent on Land - Dividends Paid</v>
          </cell>
          <cell r="R6097" t="str">
            <v>2</v>
          </cell>
          <cell r="S6097" t="str">
            <v>36</v>
          </cell>
          <cell r="T6097" t="str">
            <v>090</v>
          </cell>
          <cell r="U6097" t="str">
            <v>0</v>
          </cell>
          <cell r="V6097" t="str">
            <v>DIVIDENDS PAID</v>
          </cell>
        </row>
        <row r="6098">
          <cell r="Q6098" t="str">
            <v>Expenditure:  Interest, Dividends and Rent on Land - Interest Paid</v>
          </cell>
          <cell r="R6098">
            <v>0</v>
          </cell>
          <cell r="V6098" t="str">
            <v>INT DIV &amp; RENT ON LAND - INTEREST PAID</v>
          </cell>
        </row>
        <row r="6099">
          <cell r="Q6099" t="str">
            <v>Expenditure:  Interest, Dividends and Rent on Land - Interest Paid:  Arrears Salaries</v>
          </cell>
          <cell r="R6099" t="str">
            <v>2</v>
          </cell>
          <cell r="S6099" t="str">
            <v>36</v>
          </cell>
          <cell r="T6099" t="str">
            <v>240</v>
          </cell>
          <cell r="U6099" t="str">
            <v>0</v>
          </cell>
          <cell r="V6099" t="str">
            <v>INT PAID:  ARREARS SALARIES</v>
          </cell>
        </row>
        <row r="6100">
          <cell r="Q6100" t="str">
            <v xml:space="preserve">Expenditure:  Interest, Dividends and Rent on Land - Interest Paid:  Bank Overdraft </v>
          </cell>
          <cell r="R6100" t="str">
            <v>2</v>
          </cell>
          <cell r="S6100" t="str">
            <v>36</v>
          </cell>
          <cell r="T6100" t="str">
            <v>241</v>
          </cell>
          <cell r="U6100" t="str">
            <v>0</v>
          </cell>
          <cell r="V6100" t="str">
            <v xml:space="preserve">INT PAID:  BANK OVERDRAFT </v>
          </cell>
        </row>
        <row r="6101">
          <cell r="Q6101" t="str">
            <v>Expenditure:  Interest, Dividends and Rent on Land - Interest Paid:  Borrowings</v>
          </cell>
          <cell r="R6101">
            <v>0</v>
          </cell>
          <cell r="V6101" t="str">
            <v>INTEREST PAID:  BORROWINGS</v>
          </cell>
        </row>
        <row r="6102">
          <cell r="Q6102" t="str">
            <v>Expenditure:   Interest, Dividends and Rent on Land - Interest Paid:  Borrowings - Annuity Loans</v>
          </cell>
          <cell r="R6102" t="str">
            <v>2</v>
          </cell>
          <cell r="S6102" t="str">
            <v>36</v>
          </cell>
          <cell r="T6102" t="str">
            <v>242</v>
          </cell>
          <cell r="U6102" t="str">
            <v>0</v>
          </cell>
          <cell r="V6102" t="str">
            <v>INT PAID BOR: ANNUITY LOANS</v>
          </cell>
        </row>
        <row r="6103">
          <cell r="Q6103" t="str">
            <v>Expenditure:   Interest, Dividends and Rent on Land - Interest Paid:  Borrowings - Bankers Acceptance Certificate</v>
          </cell>
          <cell r="R6103" t="str">
            <v>2</v>
          </cell>
          <cell r="S6103" t="str">
            <v>36</v>
          </cell>
          <cell r="T6103" t="str">
            <v>243</v>
          </cell>
          <cell r="U6103" t="str">
            <v>0</v>
          </cell>
          <cell r="V6103" t="str">
            <v>INT PAID BOR: BANKERS ACCEPT CERTIFICATE</v>
          </cell>
        </row>
        <row r="6104">
          <cell r="Q6104" t="str">
            <v>Expenditure:   Interest, Dividends and Rent on Land - Interest Paid:  Borrowings - Derivative Financial Liability</v>
          </cell>
          <cell r="R6104" t="str">
            <v>2</v>
          </cell>
          <cell r="S6104" t="str">
            <v>36</v>
          </cell>
          <cell r="T6104" t="str">
            <v>244</v>
          </cell>
          <cell r="U6104" t="str">
            <v>0</v>
          </cell>
          <cell r="V6104" t="str">
            <v>INT PAID BOR: DERIVATIVE FINAN LIABILITY</v>
          </cell>
        </row>
        <row r="6105">
          <cell r="Q6105" t="str">
            <v>Expenditure:   Interest, Dividends and Rent on Land - Interest Paid:  Borrowings - Finance Lease</v>
          </cell>
          <cell r="R6105" t="str">
            <v>2</v>
          </cell>
          <cell r="S6105" t="str">
            <v>36</v>
          </cell>
          <cell r="T6105" t="str">
            <v>245</v>
          </cell>
          <cell r="U6105" t="str">
            <v>0</v>
          </cell>
          <cell r="V6105" t="str">
            <v>INT PAID BOR: FINANCE LEASE</v>
          </cell>
        </row>
        <row r="6106">
          <cell r="Q6106" t="str">
            <v>Expenditure:   Interest, Dividends and Rent on Land - Interest Paid:  Borrowings - Borrowings - Government Loans</v>
          </cell>
          <cell r="R6106" t="str">
            <v>2</v>
          </cell>
          <cell r="S6106" t="str">
            <v>36</v>
          </cell>
          <cell r="T6106" t="str">
            <v>246</v>
          </cell>
          <cell r="U6106" t="str">
            <v>0</v>
          </cell>
          <cell r="V6106" t="str">
            <v>INT PAID BOR: GOVERNMENT LOANS</v>
          </cell>
        </row>
        <row r="6107">
          <cell r="Q6107" t="str">
            <v xml:space="preserve">Expenditure:   Interest, Dividends and Rent on Land - Interest Paid:  Borrowings - Borrowings - Local Registered Stock </v>
          </cell>
          <cell r="R6107" t="str">
            <v>2</v>
          </cell>
          <cell r="S6107" t="str">
            <v>36</v>
          </cell>
          <cell r="T6107" t="str">
            <v>247</v>
          </cell>
          <cell r="U6107" t="str">
            <v>0</v>
          </cell>
          <cell r="V6107" t="str">
            <v xml:space="preserve">INT PAID BOR: LOCAL REGISTERED STOCK </v>
          </cell>
        </row>
        <row r="6108">
          <cell r="Q6108" t="str">
            <v>Expenditure:   Interest, Dividends and Rent on Land - Interest Paid:  Borrowings - Marketable Bonds</v>
          </cell>
          <cell r="R6108" t="str">
            <v>2</v>
          </cell>
          <cell r="S6108" t="str">
            <v>36</v>
          </cell>
          <cell r="T6108" t="str">
            <v>248</v>
          </cell>
          <cell r="U6108" t="str">
            <v>0</v>
          </cell>
          <cell r="V6108" t="str">
            <v>INT PAID BOR: MARKETABLE BONDS</v>
          </cell>
        </row>
        <row r="6109">
          <cell r="Q6109" t="str">
            <v>Expenditure:   Interest, Dividends and Rent on Land - Interest Paid:  Borrowings - Non-annuity Loans</v>
          </cell>
          <cell r="R6109" t="str">
            <v>2</v>
          </cell>
          <cell r="S6109" t="str">
            <v>36</v>
          </cell>
          <cell r="T6109" t="str">
            <v>249</v>
          </cell>
          <cell r="U6109" t="str">
            <v>0</v>
          </cell>
          <cell r="V6109" t="str">
            <v>INT PAID BOR: NON-ANNUITY LOANS</v>
          </cell>
        </row>
        <row r="6110">
          <cell r="Q6110" t="str">
            <v>Expenditure:   Interest, Dividends and Rent on Land - Interest Paid:  Borrowings - Non-marketable Bonds</v>
          </cell>
          <cell r="R6110" t="str">
            <v>2</v>
          </cell>
          <cell r="S6110" t="str">
            <v>36</v>
          </cell>
          <cell r="T6110" t="str">
            <v>250</v>
          </cell>
          <cell r="U6110" t="str">
            <v>0</v>
          </cell>
          <cell r="V6110" t="str">
            <v>INT PAID BOR: NON-MARKETABLE BONDS</v>
          </cell>
        </row>
        <row r="6111">
          <cell r="Q6111" t="str">
            <v>Expenditure:   Interest, Dividends and Rent on Land - Interest Paid:  Borrowings - PPP Liabilities</v>
          </cell>
          <cell r="R6111" t="str">
            <v>2</v>
          </cell>
          <cell r="S6111" t="str">
            <v>36</v>
          </cell>
          <cell r="T6111" t="str">
            <v>251</v>
          </cell>
          <cell r="U6111" t="str">
            <v>0</v>
          </cell>
          <cell r="V6111" t="str">
            <v>INT PAID BOR: PPP LIABILITIES</v>
          </cell>
        </row>
        <row r="6112">
          <cell r="Q6112" t="str">
            <v>Expenditure:   Interest, Dividends and Rent on Land - Interest Paid:  Borrowings - Securities</v>
          </cell>
          <cell r="R6112" t="str">
            <v>2</v>
          </cell>
          <cell r="S6112" t="str">
            <v>36</v>
          </cell>
          <cell r="T6112" t="str">
            <v>252</v>
          </cell>
          <cell r="U6112" t="str">
            <v>0</v>
          </cell>
          <cell r="V6112" t="str">
            <v>INT PAID BOR: SECURITIES</v>
          </cell>
        </row>
        <row r="6113">
          <cell r="Q6113" t="str">
            <v>Expenditure:   Interest, Dividends and Rent on Land - Interest Paid:  Discounting of Financial Instruments</v>
          </cell>
          <cell r="R6113" t="str">
            <v>2</v>
          </cell>
          <cell r="S6113" t="str">
            <v>36</v>
          </cell>
          <cell r="T6113" t="str">
            <v>253</v>
          </cell>
          <cell r="U6113" t="str">
            <v>0</v>
          </cell>
          <cell r="V6113" t="str">
            <v>INT PAID: DISCOUNTING FINAN INSTRUMENTS</v>
          </cell>
        </row>
        <row r="6114">
          <cell r="Q6114" t="str">
            <v>Expenditure:   Interest, Dividends and Rent on Land - Interest Paid:  Finance Leases</v>
          </cell>
          <cell r="R6114" t="str">
            <v>2</v>
          </cell>
          <cell r="S6114" t="str">
            <v>36</v>
          </cell>
          <cell r="T6114" t="str">
            <v>254</v>
          </cell>
          <cell r="U6114" t="str">
            <v>0</v>
          </cell>
          <cell r="V6114" t="str">
            <v>INT PAID: FINANCE LEASES</v>
          </cell>
        </row>
        <row r="6115">
          <cell r="Q6115" t="str">
            <v>Expenditure:   Interest, Dividends and Rent on Land - Interest Paid:  Interest costs non-current Provisions</v>
          </cell>
          <cell r="R6115" t="str">
            <v>2</v>
          </cell>
          <cell r="S6115" t="str">
            <v>36</v>
          </cell>
          <cell r="T6115" t="str">
            <v>255</v>
          </cell>
          <cell r="U6115" t="str">
            <v>0</v>
          </cell>
          <cell r="V6115" t="str">
            <v>INT PAID: INT COSTS NON-CURRENT PROV</v>
          </cell>
        </row>
        <row r="6116">
          <cell r="Q6116" t="str">
            <v>Expenditure:   Interest, Dividends and Rent on Land - Interest Paid:  Overdue Accounts</v>
          </cell>
          <cell r="R6116" t="str">
            <v>2</v>
          </cell>
          <cell r="S6116" t="str">
            <v>36</v>
          </cell>
          <cell r="T6116" t="str">
            <v>256</v>
          </cell>
          <cell r="U6116" t="str">
            <v>0</v>
          </cell>
          <cell r="V6116" t="str">
            <v>INT PAID: OVERDUE ACCOUNTS</v>
          </cell>
        </row>
        <row r="6117">
          <cell r="Q6117" t="str">
            <v>Expenditure:   Interest, Dividends and Rent on Land - Interest Paid:  Overpayments of Interest due to Queries Resolved</v>
          </cell>
          <cell r="R6117" t="str">
            <v>2</v>
          </cell>
          <cell r="S6117" t="str">
            <v>36</v>
          </cell>
          <cell r="T6117" t="str">
            <v>257</v>
          </cell>
          <cell r="U6117" t="str">
            <v>0</v>
          </cell>
          <cell r="V6117" t="str">
            <v>INT PAID: OVERPAY INT DUE QUERIES RESLV</v>
          </cell>
        </row>
        <row r="6118">
          <cell r="Q6118" t="str">
            <v>Expenditure:   Interest, Dividends and Rent on Land - Interest Paid:  Rental Deposit</v>
          </cell>
          <cell r="R6118" t="str">
            <v>2</v>
          </cell>
          <cell r="S6118" t="str">
            <v>36</v>
          </cell>
          <cell r="T6118" t="str">
            <v>258</v>
          </cell>
          <cell r="U6118" t="str">
            <v>0</v>
          </cell>
          <cell r="V6118" t="str">
            <v>INT PAID: RENTAL DEPOSIT</v>
          </cell>
        </row>
        <row r="6119">
          <cell r="Q6119" t="str">
            <v>Expenditure:  Interest, Dividends and Rent on Land - Rent on Land</v>
          </cell>
          <cell r="R6119" t="str">
            <v>2</v>
          </cell>
          <cell r="S6119" t="str">
            <v>36</v>
          </cell>
          <cell r="T6119" t="str">
            <v>510</v>
          </cell>
          <cell r="U6119" t="str">
            <v>0</v>
          </cell>
          <cell r="V6119" t="str">
            <v>RENT ON LAND</v>
          </cell>
        </row>
        <row r="6120">
          <cell r="Q6120" t="str">
            <v>Expenditure:  Inventory</v>
          </cell>
          <cell r="R6120">
            <v>0</v>
          </cell>
          <cell r="V6120" t="str">
            <v>INVENTORY</v>
          </cell>
        </row>
        <row r="6121">
          <cell r="Q6121" t="str">
            <v>Expenditure:  Inventory - Consumable Stores</v>
          </cell>
          <cell r="R6121">
            <v>0</v>
          </cell>
          <cell r="V6121" t="str">
            <v>INVENTORY - CONSUMABLE STORES</v>
          </cell>
        </row>
        <row r="6122">
          <cell r="Q6122" t="str">
            <v>Expenditure:  Inventory - Consumable Stores - Standard Rated</v>
          </cell>
          <cell r="R6122" t="str">
            <v>2</v>
          </cell>
          <cell r="S6122" t="str">
            <v>32</v>
          </cell>
          <cell r="T6122" t="str">
            <v>060</v>
          </cell>
          <cell r="U6122" t="str">
            <v>0</v>
          </cell>
          <cell r="V6122" t="str">
            <v>INV - CONSUMABLE STORES - STANDARD RATED</v>
          </cell>
        </row>
        <row r="6123">
          <cell r="Q6123" t="str">
            <v xml:space="preserve">Expenditure:  Inventory - Consumable Stores - Zero Rated </v>
          </cell>
          <cell r="R6123" t="str">
            <v>2</v>
          </cell>
          <cell r="S6123" t="str">
            <v>32</v>
          </cell>
          <cell r="T6123" t="str">
            <v>061</v>
          </cell>
          <cell r="U6123" t="str">
            <v>0</v>
          </cell>
          <cell r="V6123" t="str">
            <v xml:space="preserve">INV - CONSUMABLE STORES - ZERO RATED </v>
          </cell>
        </row>
        <row r="6124">
          <cell r="Q6124" t="str">
            <v>Expenditure:  Inventory - Finished Goods</v>
          </cell>
          <cell r="R6124" t="str">
            <v>2</v>
          </cell>
          <cell r="S6124" t="str">
            <v>32</v>
          </cell>
          <cell r="T6124" t="str">
            <v>150</v>
          </cell>
          <cell r="U6124" t="str">
            <v>0</v>
          </cell>
          <cell r="V6124" t="str">
            <v>INVENTORY - FINISHED GOODS</v>
          </cell>
        </row>
        <row r="6125">
          <cell r="Q6125" t="str">
            <v>Expenditure:  Inventory - Goods held for Resale</v>
          </cell>
          <cell r="R6125" t="str">
            <v>2</v>
          </cell>
          <cell r="S6125" t="str">
            <v>32</v>
          </cell>
          <cell r="T6125" t="str">
            <v>180</v>
          </cell>
          <cell r="U6125" t="str">
            <v>0</v>
          </cell>
          <cell r="V6125" t="str">
            <v>INVENTORY - GOODS HELD FOR RESALE</v>
          </cell>
        </row>
        <row r="6126">
          <cell r="Q6126" t="str">
            <v>Expenditure:  Inventory - Materials and Supplies</v>
          </cell>
          <cell r="R6126" t="str">
            <v>2</v>
          </cell>
          <cell r="S6126" t="str">
            <v>32</v>
          </cell>
          <cell r="T6126" t="str">
            <v>360</v>
          </cell>
          <cell r="U6126" t="str">
            <v>0</v>
          </cell>
          <cell r="V6126" t="str">
            <v>INVENTORY - MATERIALS &amp; SUPPLIES</v>
          </cell>
        </row>
        <row r="6127">
          <cell r="Q6127" t="str">
            <v>Expenditure:  Inventory - Raw Materials</v>
          </cell>
          <cell r="R6127" t="str">
            <v>2</v>
          </cell>
          <cell r="S6127" t="str">
            <v>32</v>
          </cell>
          <cell r="T6127" t="str">
            <v>510</v>
          </cell>
          <cell r="U6127" t="str">
            <v>0</v>
          </cell>
          <cell r="V6127" t="str">
            <v>INVENTORY - RAW MATERIALS</v>
          </cell>
        </row>
        <row r="6128">
          <cell r="Q6128" t="str">
            <v>Expenditure:  Inventory - Land held for Resale</v>
          </cell>
          <cell r="R6128" t="str">
            <v>2</v>
          </cell>
          <cell r="S6128" t="str">
            <v>32</v>
          </cell>
          <cell r="T6128" t="str">
            <v>330</v>
          </cell>
          <cell r="U6128" t="str">
            <v>0</v>
          </cell>
          <cell r="V6128" t="str">
            <v>INVENTORY - L&amp; HELD FOR RESALE</v>
          </cell>
        </row>
        <row r="6129">
          <cell r="Q6129" t="str">
            <v>Expenditure:  Inventory - Water</v>
          </cell>
          <cell r="R6129" t="str">
            <v>2</v>
          </cell>
          <cell r="S6129" t="str">
            <v>32</v>
          </cell>
          <cell r="T6129" t="str">
            <v>660</v>
          </cell>
          <cell r="U6129" t="str">
            <v>0</v>
          </cell>
          <cell r="V6129" t="str">
            <v>INVENTORY - WATER</v>
          </cell>
        </row>
        <row r="6130">
          <cell r="Q6130" t="str">
            <v>Expenditure:  Inventory - Work-in-progress</v>
          </cell>
          <cell r="R6130" t="str">
            <v>2</v>
          </cell>
          <cell r="S6130" t="str">
            <v>32</v>
          </cell>
          <cell r="T6130" t="str">
            <v>661</v>
          </cell>
          <cell r="U6130" t="str">
            <v>0</v>
          </cell>
          <cell r="V6130" t="str">
            <v>INVENTORY - WORK-IN-PROGRESS</v>
          </cell>
        </row>
        <row r="6131">
          <cell r="Q6131" t="str">
            <v>Expenditure:  Inventory - Reversal of Write-down</v>
          </cell>
          <cell r="R6131" t="str">
            <v>2</v>
          </cell>
          <cell r="S6131" t="str">
            <v>32</v>
          </cell>
          <cell r="T6131" t="str">
            <v>511</v>
          </cell>
          <cell r="U6131" t="str">
            <v>0</v>
          </cell>
          <cell r="V6131" t="str">
            <v>INVENTORY - REVERSAL OF WRITE-DOWN</v>
          </cell>
        </row>
        <row r="6132">
          <cell r="Q6132" t="str">
            <v>Expenditure:  Remuneration of Councillors</v>
          </cell>
          <cell r="R6132">
            <v>0</v>
          </cell>
          <cell r="V6132" t="str">
            <v>REMUNERATION OF COUNCILLORS</v>
          </cell>
        </row>
        <row r="6133">
          <cell r="Q6133" t="str">
            <v>Expenditure:  Remuneration of Councillors - Designation</v>
          </cell>
          <cell r="R6133">
            <v>0</v>
          </cell>
          <cell r="V6133" t="str">
            <v>REMUN OF COUNCILLORS - DESIGNATION</v>
          </cell>
        </row>
        <row r="6134">
          <cell r="Q6134" t="str">
            <v>Expenditure:  Remuneration of Councillors - Designation:  Allowances and Service Related Benefits</v>
          </cell>
          <cell r="R6134">
            <v>0</v>
          </cell>
          <cell r="V6134" t="str">
            <v>COUNCILLOR ALLOW &amp; SERV RELATED BENEFITS</v>
          </cell>
        </row>
        <row r="6135">
          <cell r="Q6135" t="str">
            <v>Expenditure:  Remuneration of Councillors - Designation:  Allowances and Service Related Benefits - Office-bearer Allowance</v>
          </cell>
          <cell r="R6135" t="str">
            <v>2</v>
          </cell>
          <cell r="S6135" t="str">
            <v>21</v>
          </cell>
          <cell r="T6135" t="str">
            <v>001</v>
          </cell>
          <cell r="U6135" t="str">
            <v>0</v>
          </cell>
          <cell r="V6135" t="str">
            <v>ALL &amp; SRB: OFFICE-BEARER ALLOWANCE</v>
          </cell>
        </row>
        <row r="6136">
          <cell r="Q6136" t="str">
            <v>Expenditure:  Remuneration of Councillors - Designation:  Allowances and Service Related Benefits - Out of pocket Expenses</v>
          </cell>
          <cell r="R6136" t="str">
            <v>2</v>
          </cell>
          <cell r="S6136" t="str">
            <v>21</v>
          </cell>
          <cell r="T6136" t="str">
            <v>003</v>
          </cell>
          <cell r="U6136" t="str">
            <v>0</v>
          </cell>
          <cell r="V6136" t="str">
            <v>ALL &amp; SRB: OUT OF POCKET EXPENSES</v>
          </cell>
        </row>
        <row r="6137">
          <cell r="Q6137" t="str">
            <v>Expenditure:  Remuneration of Councillors - Designation:  Allowances and Service Related Benefits - Travelling Allowance</v>
          </cell>
          <cell r="R6137" t="str">
            <v>2</v>
          </cell>
          <cell r="S6137" t="str">
            <v>21</v>
          </cell>
          <cell r="T6137" t="str">
            <v>005</v>
          </cell>
          <cell r="U6137" t="str">
            <v>0</v>
          </cell>
          <cell r="V6137" t="str">
            <v>ALL &amp; SRB: TRAVELLING ALLOWANCE</v>
          </cell>
        </row>
        <row r="6138">
          <cell r="Q6138" t="str">
            <v>Expenditure:  Remuneration of Councillors - Designation:  Allowances and Service Related Benefits - Use of Personal Facilities</v>
          </cell>
          <cell r="R6138" t="str">
            <v>2</v>
          </cell>
          <cell r="S6138" t="str">
            <v>21</v>
          </cell>
          <cell r="T6138" t="str">
            <v>007</v>
          </cell>
          <cell r="U6138" t="str">
            <v>0</v>
          </cell>
          <cell r="V6138" t="str">
            <v>ALL &amp; SRB: USE OF PERSONAL FACILITIES</v>
          </cell>
        </row>
        <row r="6139">
          <cell r="Q6139" t="str">
            <v>Expenditure:  Remuneration of Councillors - Designation:  Basic Salary</v>
          </cell>
          <cell r="R6139" t="str">
            <v>2</v>
          </cell>
          <cell r="S6139" t="str">
            <v>21</v>
          </cell>
          <cell r="T6139" t="str">
            <v>010</v>
          </cell>
          <cell r="U6139" t="str">
            <v>0</v>
          </cell>
          <cell r="V6139" t="str">
            <v>SAL &amp; ALL: BASIC SALARY</v>
          </cell>
        </row>
        <row r="6140">
          <cell r="Q6140" t="str">
            <v>Expenditure:  Remuneration of Councillors - Designation:  Cell phone Allowance</v>
          </cell>
          <cell r="R6140" t="str">
            <v>2</v>
          </cell>
          <cell r="S6140" t="str">
            <v>21</v>
          </cell>
          <cell r="T6140" t="str">
            <v>012</v>
          </cell>
          <cell r="U6140" t="str">
            <v>0</v>
          </cell>
          <cell r="V6140" t="str">
            <v>SAL &amp; ALL: CELL PHONE ALLOWANCE</v>
          </cell>
        </row>
        <row r="6141">
          <cell r="Q6141" t="str">
            <v>Expenditure:  Remuneration of Councillors - Designation:  Housing Allowance</v>
          </cell>
          <cell r="R6141" t="str">
            <v>2</v>
          </cell>
          <cell r="S6141" t="str">
            <v>21</v>
          </cell>
          <cell r="T6141" t="str">
            <v>014</v>
          </cell>
          <cell r="U6141" t="str">
            <v>0</v>
          </cell>
          <cell r="V6141" t="str">
            <v>SAL &amp; ALL: HOUSING ALLOWANCE</v>
          </cell>
        </row>
        <row r="6142">
          <cell r="Q6142" t="str">
            <v>Expenditure:  Remuneration of Councillors - Designation:  In-kind Benefits</v>
          </cell>
          <cell r="R6142" t="str">
            <v>2</v>
          </cell>
          <cell r="S6142" t="str">
            <v>21</v>
          </cell>
          <cell r="T6142" t="str">
            <v>016</v>
          </cell>
          <cell r="U6142" t="str">
            <v>0</v>
          </cell>
          <cell r="V6142" t="str">
            <v>SAL &amp; ALL: IN-KIND BENEFITS</v>
          </cell>
        </row>
        <row r="6143">
          <cell r="Q6143" t="str">
            <v>Expenditure:  Remuneration of Councillors - Designation:  Motor Vehicle Allowance</v>
          </cell>
          <cell r="R6143" t="str">
            <v>2</v>
          </cell>
          <cell r="S6143" t="str">
            <v>21</v>
          </cell>
          <cell r="T6143" t="str">
            <v>018</v>
          </cell>
          <cell r="U6143" t="str">
            <v>0</v>
          </cell>
          <cell r="V6143" t="str">
            <v>SAL &amp; ALL: MOTOR VEHICLE ALLOWANCE</v>
          </cell>
        </row>
        <row r="6144">
          <cell r="Q6144" t="str">
            <v>Expenditure:  Remuneration of Councillors - Designation:  Social Contributions</v>
          </cell>
          <cell r="R6144">
            <v>0</v>
          </cell>
          <cell r="V6144" t="str">
            <v>COUNCILLORS: SOCIAL CONTRIBUTIONS</v>
          </cell>
        </row>
        <row r="6145">
          <cell r="Q6145" t="str">
            <v>Expenditure:  Remuneration of Councillors - Designation:  Social Contributions - Pension Fund Contributions</v>
          </cell>
          <cell r="R6145" t="str">
            <v>2</v>
          </cell>
          <cell r="S6145" t="str">
            <v>22</v>
          </cell>
          <cell r="T6145" t="str">
            <v>001</v>
          </cell>
          <cell r="U6145" t="str">
            <v>0</v>
          </cell>
          <cell r="V6145" t="str">
            <v>SOC CONTR: PENSION FUND CONTRIBUTIONS</v>
          </cell>
        </row>
        <row r="6146">
          <cell r="Q6146" t="str">
            <v>Expenditure:  Remuneration of Councillors - Designation:  Social Contributions - Medial Aid Benefits</v>
          </cell>
          <cell r="R6146" t="str">
            <v>2</v>
          </cell>
          <cell r="S6146" t="str">
            <v>22</v>
          </cell>
          <cell r="T6146" t="str">
            <v>010</v>
          </cell>
          <cell r="U6146" t="str">
            <v>0</v>
          </cell>
          <cell r="V6146" t="str">
            <v>SOC CONTR: MEDIAL AID BENEFITS</v>
          </cell>
        </row>
        <row r="6147">
          <cell r="Q6147" t="str">
            <v>Expenditure:  Operating Leases</v>
          </cell>
          <cell r="R6147">
            <v>0</v>
          </cell>
          <cell r="V6147" t="str">
            <v>OPERATING LEASES</v>
          </cell>
        </row>
        <row r="6148">
          <cell r="Q6148" t="str">
            <v>Expenditure:  Operating Leases - Biological or Cultivated Assets</v>
          </cell>
          <cell r="R6148" t="str">
            <v>2</v>
          </cell>
          <cell r="S6148" t="str">
            <v>38</v>
          </cell>
          <cell r="T6148" t="str">
            <v>030</v>
          </cell>
          <cell r="U6148" t="str">
            <v>0</v>
          </cell>
          <cell r="V6148" t="str">
            <v>OPR LEASES: BIOLOGICAL/CULTIVATED ASSETS</v>
          </cell>
        </row>
        <row r="6149">
          <cell r="Q6149" t="str">
            <v>Expenditure:  Operating Leases - Buildings</v>
          </cell>
          <cell r="R6149" t="str">
            <v>2</v>
          </cell>
          <cell r="S6149" t="str">
            <v>38</v>
          </cell>
          <cell r="T6149" t="str">
            <v>031</v>
          </cell>
          <cell r="U6149" t="str">
            <v>0</v>
          </cell>
          <cell r="V6149" t="str">
            <v>OPR LEASES: BUILDINGS</v>
          </cell>
        </row>
        <row r="6150">
          <cell r="Q6150" t="str">
            <v>Expenditure:  Operating Leases - Computer Equipment</v>
          </cell>
          <cell r="R6150" t="str">
            <v>2</v>
          </cell>
          <cell r="S6150" t="str">
            <v>38</v>
          </cell>
          <cell r="T6150" t="str">
            <v>060</v>
          </cell>
          <cell r="U6150" t="str">
            <v>0</v>
          </cell>
          <cell r="V6150" t="str">
            <v>OPR LEASES: COMPUTER EQUIPMENT</v>
          </cell>
        </row>
        <row r="6151">
          <cell r="Q6151" t="str">
            <v>Expenditure:  Operating Leases - Furniture and Office Equipment</v>
          </cell>
          <cell r="R6151" t="str">
            <v>2</v>
          </cell>
          <cell r="S6151" t="str">
            <v>38</v>
          </cell>
          <cell r="T6151" t="str">
            <v>150</v>
          </cell>
          <cell r="U6151" t="str">
            <v>0</v>
          </cell>
          <cell r="V6151" t="str">
            <v>OPR LEASES: FURNITURE &amp; OFFICE EQUIPMENT</v>
          </cell>
        </row>
        <row r="6152">
          <cell r="Q6152" t="str">
            <v>Expenditure:  Operating Leases - Heritage Assets</v>
          </cell>
          <cell r="R6152" t="str">
            <v>2</v>
          </cell>
          <cell r="S6152" t="str">
            <v>38</v>
          </cell>
          <cell r="T6152" t="str">
            <v>210</v>
          </cell>
          <cell r="U6152" t="str">
            <v>0</v>
          </cell>
          <cell r="V6152" t="str">
            <v>OPR LEASES: HERITAGE ASSETS</v>
          </cell>
        </row>
        <row r="6153">
          <cell r="Q6153" t="str">
            <v>Expenditure:  Operating Leases -  Infrastructure</v>
          </cell>
          <cell r="R6153">
            <v>0</v>
          </cell>
          <cell r="V6153" t="str">
            <v>OPERATING LEASES -  INFRASTRUCTURE</v>
          </cell>
        </row>
        <row r="6154">
          <cell r="Q6154" t="str">
            <v>Expenditure:  Operating Leases - Infrastructure:  Airports</v>
          </cell>
          <cell r="R6154" t="str">
            <v>2</v>
          </cell>
          <cell r="S6154" t="str">
            <v>38</v>
          </cell>
          <cell r="T6154" t="str">
            <v>240</v>
          </cell>
          <cell r="U6154" t="str">
            <v>0</v>
          </cell>
          <cell r="V6154" t="str">
            <v>OPR LEASES: INFRA - AIRPORTS</v>
          </cell>
        </row>
        <row r="6155">
          <cell r="Q6155" t="str">
            <v>Expenditure:  Operating Leases - Infrastructure:  Cemeteries</v>
          </cell>
          <cell r="R6155" t="str">
            <v>2</v>
          </cell>
          <cell r="S6155" t="str">
            <v>38</v>
          </cell>
          <cell r="T6155" t="str">
            <v>241</v>
          </cell>
          <cell r="U6155" t="str">
            <v>0</v>
          </cell>
          <cell r="V6155" t="str">
            <v>OPR LEASES: INFRA - CEMETERIES</v>
          </cell>
        </row>
        <row r="6156">
          <cell r="Q6156" t="str">
            <v>Expenditure:  Operating Leases - Infrastructure:  Electricity</v>
          </cell>
          <cell r="R6156" t="str">
            <v>2</v>
          </cell>
          <cell r="S6156" t="str">
            <v>38</v>
          </cell>
          <cell r="T6156" t="str">
            <v>242</v>
          </cell>
          <cell r="U6156" t="str">
            <v>0</v>
          </cell>
          <cell r="V6156" t="str">
            <v>OPR LEASES: INFRA - ELECTRICITY</v>
          </cell>
        </row>
        <row r="6157">
          <cell r="Q6157" t="str">
            <v>Expenditure:  Operating Leases - Infrastructure:  Roads</v>
          </cell>
          <cell r="R6157" t="str">
            <v>2</v>
          </cell>
          <cell r="S6157" t="str">
            <v>38</v>
          </cell>
          <cell r="T6157" t="str">
            <v>243</v>
          </cell>
          <cell r="U6157" t="str">
            <v>0</v>
          </cell>
          <cell r="V6157" t="str">
            <v>OPR LEASES: INFRA - ROADS</v>
          </cell>
        </row>
        <row r="6158">
          <cell r="Q6158" t="str">
            <v>Expenditure:  Operating Leases - Infrastructure:  Solid Waste Disposal</v>
          </cell>
          <cell r="R6158" t="str">
            <v>2</v>
          </cell>
          <cell r="S6158" t="str">
            <v>38</v>
          </cell>
          <cell r="T6158" t="str">
            <v>244</v>
          </cell>
          <cell r="U6158" t="str">
            <v>0</v>
          </cell>
          <cell r="V6158" t="str">
            <v>OPR LEASES: INFRA - SOLID WASTE DISPOSAL</v>
          </cell>
        </row>
        <row r="6159">
          <cell r="Q6159" t="str">
            <v>Expenditure:  Operating Leases - Infrastructure:  Transportation</v>
          </cell>
          <cell r="R6159" t="str">
            <v>2</v>
          </cell>
          <cell r="S6159" t="str">
            <v>38</v>
          </cell>
          <cell r="T6159" t="str">
            <v>245</v>
          </cell>
          <cell r="U6159" t="str">
            <v>0</v>
          </cell>
          <cell r="V6159" t="str">
            <v>OPR LEASES: INFRA - TRANSPORTATION</v>
          </cell>
        </row>
        <row r="6160">
          <cell r="Q6160" t="str">
            <v>Expenditure:  Operating Leases - Infrastructure:  Water</v>
          </cell>
          <cell r="R6160" t="str">
            <v>2</v>
          </cell>
          <cell r="S6160" t="str">
            <v>38</v>
          </cell>
          <cell r="T6160" t="str">
            <v>246</v>
          </cell>
          <cell r="U6160" t="str">
            <v>0</v>
          </cell>
          <cell r="V6160" t="str">
            <v>OPR LEASES: INFRA - WATER</v>
          </cell>
        </row>
        <row r="6161">
          <cell r="Q6161" t="str">
            <v>Expenditure:  Operating Leases - Intangible Assets</v>
          </cell>
          <cell r="R6161" t="str">
            <v>2</v>
          </cell>
          <cell r="S6161" t="str">
            <v>38</v>
          </cell>
          <cell r="T6161" t="str">
            <v>247</v>
          </cell>
          <cell r="U6161" t="str">
            <v>0</v>
          </cell>
          <cell r="V6161" t="str">
            <v>OPR LEASES: INTANGIBLE ASSETS</v>
          </cell>
        </row>
        <row r="6162">
          <cell r="Q6162" t="str">
            <v>Expenditure:  Operating Leases - Investment Properties</v>
          </cell>
          <cell r="R6162" t="str">
            <v>2</v>
          </cell>
          <cell r="S6162" t="str">
            <v>38</v>
          </cell>
          <cell r="T6162" t="str">
            <v>248</v>
          </cell>
          <cell r="U6162" t="str">
            <v>0</v>
          </cell>
          <cell r="V6162" t="str">
            <v>OPR LEASES: INVESTMENT PROPERTIES</v>
          </cell>
        </row>
        <row r="6163">
          <cell r="Q6163" t="str">
            <v>Expenditure:  Operating Leases - Machinery and Equipment</v>
          </cell>
          <cell r="R6163" t="str">
            <v>2</v>
          </cell>
          <cell r="S6163" t="str">
            <v>38</v>
          </cell>
          <cell r="T6163" t="str">
            <v>360</v>
          </cell>
          <cell r="U6163" t="str">
            <v>0</v>
          </cell>
          <cell r="V6163" t="str">
            <v>OPR LEASES: MACHINERY &amp; EQUIPMENT</v>
          </cell>
        </row>
        <row r="6164">
          <cell r="Q6164" t="str">
            <v>Expenditure:  Operating Leases - Transport Assets</v>
          </cell>
          <cell r="R6164" t="str">
            <v>2</v>
          </cell>
          <cell r="S6164" t="str">
            <v>38</v>
          </cell>
          <cell r="T6164" t="str">
            <v>570</v>
          </cell>
          <cell r="U6164" t="str">
            <v>0</v>
          </cell>
          <cell r="V6164" t="str">
            <v>OPR LEASES: TRANSPORT ASSETS</v>
          </cell>
        </row>
        <row r="6165">
          <cell r="Q6165" t="str">
            <v>Expenditure:  Operational Cost</v>
          </cell>
          <cell r="R6165">
            <v>0</v>
          </cell>
          <cell r="V6165" t="str">
            <v>OPERATIONAL COST</v>
          </cell>
        </row>
        <row r="6166">
          <cell r="Q6166" t="str">
            <v>Expenditure:  Operational Cost - Achievements and Awards</v>
          </cell>
          <cell r="R6166" t="str">
            <v>2</v>
          </cell>
          <cell r="S6166" t="str">
            <v>30</v>
          </cell>
          <cell r="T6166" t="str">
            <v>001</v>
          </cell>
          <cell r="U6166" t="str">
            <v>0</v>
          </cell>
          <cell r="V6166" t="str">
            <v>OPS COST: ACHIEVEMENTS &amp; AWARDS</v>
          </cell>
        </row>
        <row r="6167">
          <cell r="Q6167" t="str">
            <v>Expenditure:  Operational Cost - Advertising, Publicity and Marketing</v>
          </cell>
          <cell r="R6167">
            <v>0</v>
          </cell>
          <cell r="V6167" t="str">
            <v>OC: ADVERTISING PUBLICITY &amp; MARKETING</v>
          </cell>
        </row>
        <row r="6168">
          <cell r="Q6168" t="str">
            <v>Expenditure:  Operational Cost - Advertising, Publicity and Marketing:  Auctions</v>
          </cell>
          <cell r="R6168" t="str">
            <v>2</v>
          </cell>
          <cell r="S6168" t="str">
            <v>30</v>
          </cell>
          <cell r="T6168" t="str">
            <v>002</v>
          </cell>
          <cell r="U6168" t="str">
            <v>0</v>
          </cell>
          <cell r="V6168" t="str">
            <v>OC:ADV/PUB/MARK - AUCTIONS</v>
          </cell>
        </row>
        <row r="6169">
          <cell r="Q6169" t="str">
            <v>Expenditure:  Operational Cost - Advertising, Publicity and Marketing:  Bursaries (Non-employees)</v>
          </cell>
          <cell r="R6169" t="str">
            <v>2</v>
          </cell>
          <cell r="S6169" t="str">
            <v>30</v>
          </cell>
          <cell r="T6169" t="str">
            <v>003</v>
          </cell>
          <cell r="U6169" t="str">
            <v>0</v>
          </cell>
          <cell r="V6169" t="str">
            <v>OC:ADV/PUB/MARK - BURSARIES (NON-EMPLOY)</v>
          </cell>
        </row>
        <row r="6170">
          <cell r="Q6170" t="str">
            <v>Expenditure:  Operational Cost - Advertising, Publicity and Marketing:  Corporate and Municipal Activities</v>
          </cell>
          <cell r="R6170" t="str">
            <v>2</v>
          </cell>
          <cell r="S6170" t="str">
            <v>30</v>
          </cell>
          <cell r="T6170" t="str">
            <v>004</v>
          </cell>
          <cell r="U6170" t="str">
            <v>0</v>
          </cell>
          <cell r="V6170" t="str">
            <v>OC:ADV/PUB/MARK - CORP &amp; MUN ACTIVITIES</v>
          </cell>
        </row>
        <row r="6171">
          <cell r="Q6171" t="str">
            <v>Expenditure:  Operational Cost - Advertising, Publicity and Marketing:  Customer/Client Information</v>
          </cell>
          <cell r="R6171" t="str">
            <v>2</v>
          </cell>
          <cell r="S6171" t="str">
            <v>30</v>
          </cell>
          <cell r="T6171" t="str">
            <v>005</v>
          </cell>
          <cell r="U6171" t="str">
            <v>0</v>
          </cell>
          <cell r="V6171" t="str">
            <v>OC:ADV/PUB/MARK - CUSTOMER/CLIENT INFO</v>
          </cell>
        </row>
        <row r="6172">
          <cell r="Q6172" t="str">
            <v xml:space="preserve">Expenditure:  Operational Cost - Advertising, Publicity and Marketing:  Gifts and Promotional Items </v>
          </cell>
          <cell r="R6172" t="str">
            <v>2</v>
          </cell>
          <cell r="S6172" t="str">
            <v>30</v>
          </cell>
          <cell r="T6172" t="str">
            <v>006</v>
          </cell>
          <cell r="U6172" t="str">
            <v>0</v>
          </cell>
          <cell r="V6172" t="str">
            <v>OC:ADV/PUB/MARK - GIFTS &amp; PROMO ITEMS</v>
          </cell>
        </row>
        <row r="6173">
          <cell r="Q6173" t="str">
            <v>Expenditure:  Operational Cost - Advertising, Publicity and Marketing:  Municipal Newsletters</v>
          </cell>
          <cell r="R6173" t="str">
            <v>2</v>
          </cell>
          <cell r="S6173" t="str">
            <v>30</v>
          </cell>
          <cell r="T6173" t="str">
            <v>007</v>
          </cell>
          <cell r="U6173" t="str">
            <v>0</v>
          </cell>
          <cell r="V6173" t="str">
            <v>OC:ADV/PUB/MARK - MUNICIPAL NEWSLETTERS</v>
          </cell>
        </row>
        <row r="6174">
          <cell r="Q6174" t="str">
            <v>Expenditure:  Operational Cost - Advertising, Publicity and Marketing:  Signs</v>
          </cell>
          <cell r="R6174" t="str">
            <v>2</v>
          </cell>
          <cell r="S6174" t="str">
            <v>30</v>
          </cell>
          <cell r="T6174" t="str">
            <v>008</v>
          </cell>
          <cell r="U6174" t="str">
            <v>0</v>
          </cell>
          <cell r="V6174" t="str">
            <v>OC:ADV/PUB/MARK - SIGNS</v>
          </cell>
        </row>
        <row r="6175">
          <cell r="Q6175" t="str">
            <v xml:space="preserve">Expenditure:  Operational Cost - Advertising, Publicity and Marketing:  Staff Recruitment </v>
          </cell>
          <cell r="R6175" t="str">
            <v>2</v>
          </cell>
          <cell r="S6175" t="str">
            <v>30</v>
          </cell>
          <cell r="T6175" t="str">
            <v>009</v>
          </cell>
          <cell r="U6175" t="str">
            <v>0</v>
          </cell>
          <cell r="V6175" t="str">
            <v>OC:ADV/PUB/MARK - STAFF RECRUITMENT</v>
          </cell>
        </row>
        <row r="6176">
          <cell r="Q6176" t="str">
            <v>Expenditure:  Operational Cost - Advertising, Publicity and Marketing:  Tenders</v>
          </cell>
          <cell r="R6176" t="str">
            <v>2</v>
          </cell>
          <cell r="S6176" t="str">
            <v>30</v>
          </cell>
          <cell r="T6176" t="str">
            <v>010</v>
          </cell>
          <cell r="U6176" t="str">
            <v>0</v>
          </cell>
          <cell r="V6176" t="str">
            <v>OC:ADV/PUB/MARK - TENDERS</v>
          </cell>
        </row>
        <row r="6177">
          <cell r="Q6177" t="str">
            <v>Expenditure:  Operational Cost - Assets less than the Capitalisation Threshold</v>
          </cell>
          <cell r="R6177" t="str">
            <v>2</v>
          </cell>
          <cell r="S6177" t="str">
            <v>30</v>
          </cell>
          <cell r="T6177" t="str">
            <v>011</v>
          </cell>
          <cell r="U6177" t="str">
            <v>0</v>
          </cell>
          <cell r="V6177" t="str">
            <v>OC: ASSETS LESS THAN CAPITAL THRESHOLD</v>
          </cell>
        </row>
        <row r="6178">
          <cell r="Q6178" t="str">
            <v>Expenditure:  Operational Cost - Audit Cost:  External</v>
          </cell>
          <cell r="R6178" t="str">
            <v>2</v>
          </cell>
          <cell r="S6178" t="str">
            <v>30</v>
          </cell>
          <cell r="T6178" t="str">
            <v>012</v>
          </cell>
          <cell r="U6178" t="str">
            <v>0</v>
          </cell>
          <cell r="V6178" t="str">
            <v>OC: AUDIT COST:  EXTERNAL</v>
          </cell>
        </row>
        <row r="6179">
          <cell r="Q6179" t="str">
            <v>Expenditure:  Operational Cost - Bank Charges, Facility and Card Fees</v>
          </cell>
          <cell r="R6179">
            <v>0</v>
          </cell>
          <cell r="V6179" t="str">
            <v>OC: BANK CHARGES FACILITY &amp; CARD FEES</v>
          </cell>
        </row>
        <row r="6180">
          <cell r="Q6180" t="str">
            <v>Expenditure:  Operational Cost:  Bank Charges, Facility and Card Fees - Bank Accounts</v>
          </cell>
          <cell r="R6180" t="str">
            <v>2</v>
          </cell>
          <cell r="S6180" t="str">
            <v>30</v>
          </cell>
          <cell r="T6180" t="str">
            <v>030</v>
          </cell>
          <cell r="U6180" t="str">
            <v>0</v>
          </cell>
          <cell r="V6180" t="str">
            <v>OC: BC/FAC/C FEES - BANK ACCOUNTS</v>
          </cell>
        </row>
        <row r="6181">
          <cell r="Q6181" t="str">
            <v>Expenditure:  Operational Cost:  Bank Charges, Facility and Card Fees - Third Parties</v>
          </cell>
          <cell r="R6181" t="str">
            <v>2</v>
          </cell>
          <cell r="S6181" t="str">
            <v>30</v>
          </cell>
          <cell r="T6181" t="str">
            <v>031</v>
          </cell>
          <cell r="U6181" t="str">
            <v>0</v>
          </cell>
          <cell r="V6181" t="str">
            <v>OC: BC/FAC/C FEES - THIRD PARTIES</v>
          </cell>
        </row>
        <row r="6182">
          <cell r="Q6182" t="str">
            <v xml:space="preserve">Expenditure:  Operational Cost:  Bank Charges, Facility and Card Fees - Fleet and Other Credit/Debit Cards </v>
          </cell>
          <cell r="R6182" t="str">
            <v>2</v>
          </cell>
          <cell r="S6182" t="str">
            <v>30</v>
          </cell>
          <cell r="T6182" t="str">
            <v>032</v>
          </cell>
          <cell r="U6182" t="str">
            <v>0</v>
          </cell>
          <cell r="V6182" t="str">
            <v>OC: BC/FAC/C FEES - FLT&amp;OTH CT/DT CARDS</v>
          </cell>
        </row>
        <row r="6183">
          <cell r="Q6183" t="str">
            <v>Expenditure:  Operational Cost:  Bank Charges, Facility and Card Fees - Investments</v>
          </cell>
          <cell r="R6183" t="str">
            <v>2</v>
          </cell>
          <cell r="S6183" t="str">
            <v>30</v>
          </cell>
          <cell r="T6183" t="str">
            <v>033</v>
          </cell>
          <cell r="U6183" t="str">
            <v>0</v>
          </cell>
          <cell r="V6183" t="str">
            <v>OC: BC/FAC/C FEES - INVESTMENTS</v>
          </cell>
        </row>
        <row r="6184">
          <cell r="Q6184" t="str">
            <v>Expenditure:  Operational Cost:  Bank Charges, Facility and Card Fees - Lease Payments</v>
          </cell>
          <cell r="R6184" t="str">
            <v>2</v>
          </cell>
          <cell r="S6184" t="str">
            <v>30</v>
          </cell>
          <cell r="T6184" t="str">
            <v>034</v>
          </cell>
          <cell r="U6184" t="str">
            <v>0</v>
          </cell>
          <cell r="V6184" t="str">
            <v>OC: BC/FAC/C FEES - LEASE PAYMENTS</v>
          </cell>
        </row>
        <row r="6185">
          <cell r="Q6185" t="str">
            <v>Expenditure:  Operational Cost:  Bank Charges, Facility and Card Fees - Long and Short Term Loans and Borrowings</v>
          </cell>
          <cell r="R6185" t="str">
            <v>2</v>
          </cell>
          <cell r="S6185" t="str">
            <v>30</v>
          </cell>
          <cell r="T6185" t="str">
            <v>035</v>
          </cell>
          <cell r="U6185" t="str">
            <v>0</v>
          </cell>
          <cell r="V6185" t="str">
            <v>OC: BC/FAC/C FEES - LNG/SHRT LOANS/BOR</v>
          </cell>
        </row>
        <row r="6186">
          <cell r="Q6186" t="str">
            <v>Expenditure:  Operational Cost - Bargaining Council</v>
          </cell>
          <cell r="R6186" t="str">
            <v>2</v>
          </cell>
          <cell r="S6186" t="str">
            <v>30</v>
          </cell>
          <cell r="T6186" t="str">
            <v>036</v>
          </cell>
          <cell r="U6186" t="str">
            <v>0</v>
          </cell>
          <cell r="V6186" t="str">
            <v>OC: BARGAINING COUNCIL</v>
          </cell>
        </row>
        <row r="6187">
          <cell r="Q6187" t="str">
            <v>Expenditure:  Operational Cost - Bond Issue Amortisation Costs</v>
          </cell>
          <cell r="R6187" t="str">
            <v>2</v>
          </cell>
          <cell r="S6187" t="str">
            <v>30</v>
          </cell>
          <cell r="T6187" t="str">
            <v>037</v>
          </cell>
          <cell r="U6187" t="str">
            <v>0</v>
          </cell>
          <cell r="V6187" t="str">
            <v>OC: BOND ISSUE AMORTISATION COSTS</v>
          </cell>
        </row>
        <row r="6188">
          <cell r="Q6188" t="str">
            <v>Expenditure:  Operational Cost - Brokers Fees</v>
          </cell>
          <cell r="R6188" t="str">
            <v>2</v>
          </cell>
          <cell r="S6188" t="str">
            <v>30</v>
          </cell>
          <cell r="T6188" t="str">
            <v>038</v>
          </cell>
          <cell r="U6188" t="str">
            <v>0</v>
          </cell>
          <cell r="V6188" t="str">
            <v>OC: BROKERS FEES</v>
          </cell>
        </row>
        <row r="6189">
          <cell r="Q6189" t="str">
            <v>Expenditure:  Operational Cost - Bursaries (Employees)</v>
          </cell>
          <cell r="R6189" t="str">
            <v>2</v>
          </cell>
          <cell r="S6189" t="str">
            <v>30</v>
          </cell>
          <cell r="T6189" t="str">
            <v>039</v>
          </cell>
          <cell r="U6189" t="str">
            <v>0</v>
          </cell>
          <cell r="V6189" t="str">
            <v>OC: BURSARIES (EMPLOYEES)</v>
          </cell>
        </row>
        <row r="6190">
          <cell r="Q6190" t="str">
            <v xml:space="preserve">Expenditure:  Operational Cost - Cash Discount </v>
          </cell>
          <cell r="R6190" t="str">
            <v>2</v>
          </cell>
          <cell r="S6190" t="str">
            <v>30</v>
          </cell>
          <cell r="T6190" t="str">
            <v>060</v>
          </cell>
          <cell r="U6190" t="str">
            <v>0</v>
          </cell>
          <cell r="V6190" t="str">
            <v xml:space="preserve">OC: CASH DISCOUNT </v>
          </cell>
        </row>
        <row r="6191">
          <cell r="Q6191" t="str">
            <v>Expenditure:  Operational Cost - Catering Municipal Activities</v>
          </cell>
          <cell r="R6191" t="str">
            <v>2</v>
          </cell>
          <cell r="S6191" t="str">
            <v>30</v>
          </cell>
          <cell r="T6191" t="str">
            <v>061</v>
          </cell>
          <cell r="U6191" t="str">
            <v>0</v>
          </cell>
          <cell r="V6191" t="str">
            <v>OC: CATERING MUNICIPAL ACTIVITIES</v>
          </cell>
        </row>
        <row r="6192">
          <cell r="Q6192" t="str">
            <v>Expenditure:  Operational Cost - Cleaning Services</v>
          </cell>
          <cell r="R6192">
            <v>0</v>
          </cell>
          <cell r="V6192" t="str">
            <v>OC: CLEANING SERVICES</v>
          </cell>
        </row>
        <row r="6193">
          <cell r="Q6193" t="str">
            <v>Expenditure:  Operational Cost - Cleaning Services:  Laundry Services</v>
          </cell>
          <cell r="R6193" t="str">
            <v>2</v>
          </cell>
          <cell r="S6193" t="str">
            <v>30</v>
          </cell>
          <cell r="T6193" t="str">
            <v>062</v>
          </cell>
          <cell r="U6193" t="str">
            <v>0</v>
          </cell>
          <cell r="V6193" t="str">
            <v>OC: CLEAN SERV - LAUNDRY SERVICES</v>
          </cell>
        </row>
        <row r="6194">
          <cell r="Q6194" t="str">
            <v>Expenditure:  Operational Cost - Cleaning Services:  Car Valet and Washing Services</v>
          </cell>
          <cell r="R6194" t="str">
            <v>2</v>
          </cell>
          <cell r="S6194" t="str">
            <v>30</v>
          </cell>
          <cell r="T6194" t="str">
            <v>063</v>
          </cell>
          <cell r="U6194" t="str">
            <v>0</v>
          </cell>
          <cell r="V6194" t="str">
            <v>OC: CLEAN SERV - CAR VALET/WASHING SERV</v>
          </cell>
        </row>
        <row r="6195">
          <cell r="Q6195" t="str">
            <v>Expenditure:  Operational Cost - Commission</v>
          </cell>
          <cell r="R6195">
            <v>0</v>
          </cell>
          <cell r="V6195" t="str">
            <v>OC: COMMISSION</v>
          </cell>
        </row>
        <row r="6196">
          <cell r="Q6196" t="str">
            <v>Expenditure:  Operational Cost - Commission:  Third Party Vendors</v>
          </cell>
          <cell r="R6196" t="str">
            <v>2</v>
          </cell>
          <cell r="S6196" t="str">
            <v>30</v>
          </cell>
          <cell r="T6196" t="str">
            <v>064</v>
          </cell>
          <cell r="U6196" t="str">
            <v>0</v>
          </cell>
          <cell r="V6196" t="str">
            <v>OC: COMMISSION - THIRD PARTY VENDORS</v>
          </cell>
        </row>
        <row r="6197">
          <cell r="Q6197" t="str">
            <v xml:space="preserve">Expenditure:  Operational Cost - Commission:  Prepaid Electricity           </v>
          </cell>
          <cell r="R6197" t="str">
            <v>2</v>
          </cell>
          <cell r="S6197" t="str">
            <v>30</v>
          </cell>
          <cell r="T6197" t="str">
            <v>065</v>
          </cell>
          <cell r="U6197" t="str">
            <v>0</v>
          </cell>
          <cell r="V6197" t="str">
            <v>OC: COMMISSION - PREPAID ELECTRICITY</v>
          </cell>
        </row>
        <row r="6198">
          <cell r="Q6198" t="str">
            <v>Expenditure:  Operational Cost - Cost relating to the Sale of Houses</v>
          </cell>
          <cell r="R6198" t="str">
            <v>2</v>
          </cell>
          <cell r="S6198" t="str">
            <v>30</v>
          </cell>
          <cell r="T6198" t="str">
            <v>066</v>
          </cell>
          <cell r="U6198" t="str">
            <v>0</v>
          </cell>
          <cell r="V6198" t="str">
            <v>OC: COST RELATING TO THE SALE OF HOUSES</v>
          </cell>
        </row>
        <row r="6199">
          <cell r="Q6199" t="str">
            <v>Expenditure:  Operational Cost - Courier and Delivery Services</v>
          </cell>
          <cell r="R6199" t="str">
            <v>2</v>
          </cell>
          <cell r="S6199" t="str">
            <v>30</v>
          </cell>
          <cell r="T6199" t="str">
            <v>067</v>
          </cell>
          <cell r="U6199" t="str">
            <v>0</v>
          </cell>
          <cell r="V6199" t="str">
            <v>OC: COURIER &amp; DELIVERY SERVICES</v>
          </cell>
        </row>
        <row r="6200">
          <cell r="Q6200" t="str">
            <v>Expenditure:  Operational Cost - Communication</v>
          </cell>
          <cell r="R6200">
            <v>0</v>
          </cell>
          <cell r="V6200" t="str">
            <v>OC: COMMUNICATION</v>
          </cell>
        </row>
        <row r="6201">
          <cell r="Q6201" t="str">
            <v>Expenditure:  Operational Cost - Communication:  Cellular Contract (Subscription and Calls)</v>
          </cell>
          <cell r="R6201" t="str">
            <v>2</v>
          </cell>
          <cell r="S6201" t="str">
            <v>30</v>
          </cell>
          <cell r="T6201" t="str">
            <v>068</v>
          </cell>
          <cell r="U6201" t="str">
            <v>0</v>
          </cell>
          <cell r="V6201" t="str">
            <v>OC: COMM - CELL CONTRACT (SUBS &amp; CALLS)</v>
          </cell>
        </row>
        <row r="6202">
          <cell r="Q6202" t="str">
            <v>Expenditure:  Operational Cost - Communication:  Licences (Radio and Television)</v>
          </cell>
          <cell r="R6202" t="str">
            <v>2</v>
          </cell>
          <cell r="S6202" t="str">
            <v>30</v>
          </cell>
          <cell r="T6202" t="str">
            <v>069</v>
          </cell>
          <cell r="U6202" t="str">
            <v>0</v>
          </cell>
          <cell r="V6202" t="str">
            <v>OC: COMM - LICENCES (RADIO &amp; TELEVISION)</v>
          </cell>
        </row>
        <row r="6203">
          <cell r="Q6203" t="str">
            <v>Expenditure:  Operational Cost - Communication:  Postage/Stamps/Franking Machines</v>
          </cell>
          <cell r="R6203" t="str">
            <v>2</v>
          </cell>
          <cell r="S6203" t="str">
            <v>30</v>
          </cell>
          <cell r="T6203" t="str">
            <v>070</v>
          </cell>
          <cell r="U6203" t="str">
            <v>0</v>
          </cell>
          <cell r="V6203" t="str">
            <v>OC: COMM - POSTAGE/STAMPS/FRANKING MACH</v>
          </cell>
        </row>
        <row r="6204">
          <cell r="Q6204" t="str">
            <v>Expenditure:  Operational Cost - Communication:  Radio and TV Transmissions</v>
          </cell>
          <cell r="R6204" t="str">
            <v>2</v>
          </cell>
          <cell r="S6204" t="str">
            <v>30</v>
          </cell>
          <cell r="T6204" t="str">
            <v>071</v>
          </cell>
          <cell r="U6204" t="str">
            <v>0</v>
          </cell>
          <cell r="V6204" t="str">
            <v>OC: COMM - RADIO &amp; TV TRANSMISSIONS</v>
          </cell>
        </row>
        <row r="6205">
          <cell r="Q6205" t="str">
            <v>Expenditure:  Operational Cost - Communication:  Rent Private Bag and Postal Box</v>
          </cell>
          <cell r="R6205" t="str">
            <v>2</v>
          </cell>
          <cell r="S6205" t="str">
            <v>30</v>
          </cell>
          <cell r="T6205" t="str">
            <v>072</v>
          </cell>
          <cell r="U6205" t="str">
            <v>0</v>
          </cell>
          <cell r="V6205" t="str">
            <v>OC: COMM - RENT PRIVATE BAG &amp; POSTAL BOX</v>
          </cell>
        </row>
        <row r="6206">
          <cell r="Q6206" t="str">
            <v>Expenditure:  Operational Cost - Communication:  Satellite Signals</v>
          </cell>
          <cell r="R6206" t="str">
            <v>2</v>
          </cell>
          <cell r="S6206" t="str">
            <v>30</v>
          </cell>
          <cell r="T6206" t="str">
            <v>073</v>
          </cell>
          <cell r="U6206" t="str">
            <v>0</v>
          </cell>
          <cell r="V6206" t="str">
            <v>OC: COMM - SATELLITE SIGNALS</v>
          </cell>
        </row>
        <row r="6207">
          <cell r="Q6207" t="str">
            <v>Expenditure:  Operational Cost - Communication:  SMS Bulk Message Service</v>
          </cell>
          <cell r="R6207" t="str">
            <v>2</v>
          </cell>
          <cell r="S6207" t="str">
            <v>30</v>
          </cell>
          <cell r="T6207" t="str">
            <v>074</v>
          </cell>
          <cell r="U6207" t="str">
            <v>0</v>
          </cell>
          <cell r="V6207" t="str">
            <v>OC: COMM - SMS BULK MESSAGE SERVICE</v>
          </cell>
        </row>
        <row r="6208">
          <cell r="Q6208" t="str">
            <v>Expenditure:  Operational Cost - Communication:  Telephone, Fax, Telegraph and Telex</v>
          </cell>
          <cell r="R6208" t="str">
            <v>2</v>
          </cell>
          <cell r="S6208" t="str">
            <v>30</v>
          </cell>
          <cell r="T6208" t="str">
            <v>075</v>
          </cell>
          <cell r="U6208" t="str">
            <v>0</v>
          </cell>
          <cell r="V6208" t="str">
            <v>OC: COMM - PHONE FAX TELEGRAPH &amp; TELEX</v>
          </cell>
        </row>
        <row r="6209">
          <cell r="Q6209" t="str">
            <v xml:space="preserve">Expenditure:  Operational Cost - Communication:  Telemetric Systems </v>
          </cell>
          <cell r="R6209" t="str">
            <v>2</v>
          </cell>
          <cell r="S6209" t="str">
            <v>30</v>
          </cell>
          <cell r="T6209" t="str">
            <v>076</v>
          </cell>
          <cell r="U6209" t="str">
            <v>0</v>
          </cell>
          <cell r="V6209" t="str">
            <v xml:space="preserve">OC: COMM - TELEMETRIC SYSTEMS </v>
          </cell>
        </row>
        <row r="6210">
          <cell r="Q6210" t="str">
            <v>Expenditure:  Operational Cost - Communication:  Telephone Installation</v>
          </cell>
          <cell r="R6210" t="str">
            <v>2</v>
          </cell>
          <cell r="S6210" t="str">
            <v>30</v>
          </cell>
          <cell r="T6210" t="str">
            <v>077</v>
          </cell>
          <cell r="U6210" t="str">
            <v>0</v>
          </cell>
          <cell r="V6210" t="str">
            <v>OC: COMM - TELEPHONE INSTALLATION</v>
          </cell>
        </row>
        <row r="6211">
          <cell r="Q6211" t="str">
            <v>Expenditure:  Operational Cost - Contribution to Provisions</v>
          </cell>
          <cell r="R6211">
            <v>0</v>
          </cell>
          <cell r="V6211" t="str">
            <v>OC: CONTRIBUTION TO PROVISIONS</v>
          </cell>
        </row>
        <row r="6212">
          <cell r="Q6212" t="str">
            <v>Expenditure:  Operational Cost - Contribution to Provisions:  Alien Vegetation</v>
          </cell>
          <cell r="R6212" t="str">
            <v>2</v>
          </cell>
          <cell r="S6212" t="str">
            <v>30</v>
          </cell>
          <cell r="T6212" t="str">
            <v>078</v>
          </cell>
          <cell r="U6212" t="str">
            <v>0</v>
          </cell>
          <cell r="V6212" t="str">
            <v>OC: CONTR TO PROV - ALIEN VEGETATION</v>
          </cell>
        </row>
        <row r="6213">
          <cell r="Q6213" t="str">
            <v>Expenditure:  Operational Cost - Contribution to Provisions:  Decommissioning Cost</v>
          </cell>
          <cell r="R6213" t="str">
            <v>2</v>
          </cell>
          <cell r="S6213" t="str">
            <v>30</v>
          </cell>
          <cell r="T6213" t="str">
            <v>079</v>
          </cell>
          <cell r="U6213" t="str">
            <v>0</v>
          </cell>
          <cell r="V6213" t="str">
            <v>OC: CONTR TO PROV - DECOMMISSIONING COST</v>
          </cell>
        </row>
        <row r="6214">
          <cell r="Q6214" t="str">
            <v>Expenditure:  Operational Cost - Copy Right Fees</v>
          </cell>
          <cell r="R6214" t="str">
            <v>2</v>
          </cell>
          <cell r="S6214" t="str">
            <v>30</v>
          </cell>
          <cell r="T6214" t="str">
            <v>080</v>
          </cell>
          <cell r="U6214" t="str">
            <v>0</v>
          </cell>
          <cell r="V6214" t="str">
            <v>OC: COPY RIGHT FEES</v>
          </cell>
        </row>
        <row r="6215">
          <cell r="Q6215" t="str">
            <v>Expenditure:  Operational Cost - Deeds</v>
          </cell>
          <cell r="R6215" t="str">
            <v>2</v>
          </cell>
          <cell r="S6215" t="str">
            <v>30</v>
          </cell>
          <cell r="T6215" t="str">
            <v>090</v>
          </cell>
          <cell r="U6215" t="str">
            <v>0</v>
          </cell>
          <cell r="V6215" t="str">
            <v>OC: DEEDS</v>
          </cell>
        </row>
        <row r="6216">
          <cell r="Q6216" t="str">
            <v>Expenditure:  Operational Cost - Drivers Licences and Permits</v>
          </cell>
          <cell r="R6216" t="str">
            <v>2</v>
          </cell>
          <cell r="S6216" t="str">
            <v>30</v>
          </cell>
          <cell r="T6216" t="str">
            <v>091</v>
          </cell>
          <cell r="U6216" t="str">
            <v>0</v>
          </cell>
          <cell r="V6216" t="str">
            <v>OC: DRIVERS LICENCES &amp; PERMITS</v>
          </cell>
        </row>
        <row r="6217">
          <cell r="Q6217" t="str">
            <v>Expenditure:  Operational Cost - Dumping Fees (District Council)</v>
          </cell>
          <cell r="R6217" t="str">
            <v>2</v>
          </cell>
          <cell r="S6217" t="str">
            <v>30</v>
          </cell>
          <cell r="T6217" t="str">
            <v>092</v>
          </cell>
          <cell r="U6217" t="str">
            <v>0</v>
          </cell>
          <cell r="V6217" t="str">
            <v>OC: DUMPING FEES (DISTRICT COUNCIL)</v>
          </cell>
        </row>
        <row r="6218">
          <cell r="Q6218" t="str">
            <v>Expenditure:  Operational Cost - Eskom Connection Fees</v>
          </cell>
          <cell r="R6218" t="str">
            <v>2</v>
          </cell>
          <cell r="S6218" t="str">
            <v>30</v>
          </cell>
          <cell r="T6218" t="str">
            <v>120</v>
          </cell>
          <cell r="U6218" t="str">
            <v>0</v>
          </cell>
          <cell r="V6218" t="str">
            <v>OC: ESKOM CONNECTION FEES</v>
          </cell>
        </row>
        <row r="6219">
          <cell r="Q6219" t="str">
            <v>Expenditure:  Operational Cost - Electricity Compliance Certificate</v>
          </cell>
          <cell r="R6219" t="str">
            <v>2</v>
          </cell>
          <cell r="S6219" t="str">
            <v>30</v>
          </cell>
          <cell r="T6219" t="str">
            <v>121</v>
          </cell>
          <cell r="U6219" t="str">
            <v>0</v>
          </cell>
          <cell r="V6219" t="str">
            <v>OC: ELECTRICITY COMPLIANCE CERTIFICATE</v>
          </cell>
        </row>
        <row r="6220">
          <cell r="Q6220" t="str">
            <v>Expenditure:  Operational Cost - Entertainment</v>
          </cell>
          <cell r="R6220">
            <v>0</v>
          </cell>
          <cell r="V6220" t="str">
            <v>OC: ENTERTAINMENT</v>
          </cell>
        </row>
        <row r="6221">
          <cell r="Q6221" t="str">
            <v>Expenditure:  Operational Cost - Entertainment:  Mayor</v>
          </cell>
          <cell r="R6221" t="str">
            <v>2</v>
          </cell>
          <cell r="S6221" t="str">
            <v>30</v>
          </cell>
          <cell r="T6221" t="str">
            <v>122</v>
          </cell>
          <cell r="U6221" t="str">
            <v>0</v>
          </cell>
          <cell r="V6221" t="str">
            <v>OC: ENTERTAINMENT - MAYOR</v>
          </cell>
        </row>
        <row r="6222">
          <cell r="Q6222" t="str">
            <v>Expenditure:  Operational Cost - Entertainment:  Councillors</v>
          </cell>
          <cell r="R6222" t="str">
            <v>2</v>
          </cell>
          <cell r="S6222" t="str">
            <v>30</v>
          </cell>
          <cell r="T6222" t="str">
            <v>123</v>
          </cell>
          <cell r="U6222" t="str">
            <v>0</v>
          </cell>
          <cell r="V6222" t="str">
            <v>OC: ENTERTAINMENT -  COUNCILLORS</v>
          </cell>
        </row>
        <row r="6223">
          <cell r="Q6223" t="str">
            <v>Expenditure:  Operational Cost - Entertainment:  Senior Management</v>
          </cell>
          <cell r="R6223" t="str">
            <v>2</v>
          </cell>
          <cell r="S6223" t="str">
            <v>30</v>
          </cell>
          <cell r="T6223" t="str">
            <v>124</v>
          </cell>
          <cell r="U6223" t="str">
            <v>0</v>
          </cell>
          <cell r="V6223" t="str">
            <v>OC: ENTERTAINMENT - SENIOR MANAGEMENT</v>
          </cell>
        </row>
        <row r="6224">
          <cell r="Q6224" t="str">
            <v>Expenditure:  Operational Cost - External Computer Service Providers</v>
          </cell>
          <cell r="R6224">
            <v>0</v>
          </cell>
          <cell r="V6224" t="str">
            <v>OC: EXTERNAL COMPUTER SERVICE PROVIDERS</v>
          </cell>
        </row>
        <row r="6225">
          <cell r="Q6225" t="str">
            <v>Expenditure:  Operational Cost - External Computer Service:  Data Lines</v>
          </cell>
          <cell r="R6225" t="str">
            <v>2</v>
          </cell>
          <cell r="S6225" t="str">
            <v>30</v>
          </cell>
          <cell r="T6225" t="str">
            <v>125</v>
          </cell>
          <cell r="U6225" t="str">
            <v>0</v>
          </cell>
          <cell r="V6225" t="str">
            <v>OC: EXT COM SERV PROV - DATA LINES</v>
          </cell>
        </row>
        <row r="6226">
          <cell r="Q6226" t="str">
            <v>Expenditure:  Operational Cost - External Computer Service:  GPS Licence Fees</v>
          </cell>
          <cell r="R6226" t="str">
            <v>2</v>
          </cell>
          <cell r="S6226" t="str">
            <v>30</v>
          </cell>
          <cell r="T6226" t="str">
            <v>126</v>
          </cell>
          <cell r="U6226" t="str">
            <v>0</v>
          </cell>
          <cell r="V6226" t="str">
            <v>OC: EXT COM SERV PROV - GPS LICENCE FEES</v>
          </cell>
        </row>
        <row r="6227">
          <cell r="Q6227" t="str">
            <v>Expenditure:  Operational Cost - External Computer Service:  Information Services</v>
          </cell>
          <cell r="R6227" t="str">
            <v>2</v>
          </cell>
          <cell r="S6227" t="str">
            <v>30</v>
          </cell>
          <cell r="T6227" t="str">
            <v>127</v>
          </cell>
          <cell r="U6227" t="str">
            <v>0</v>
          </cell>
          <cell r="V6227" t="str">
            <v>OC: EXT COM SERV PROV - INFORMATION SERV</v>
          </cell>
        </row>
        <row r="6228">
          <cell r="Q6228" t="str">
            <v>Expenditure:  Operational Cost - External Computer Service:  Internet Charge</v>
          </cell>
          <cell r="R6228" t="str">
            <v>2</v>
          </cell>
          <cell r="S6228" t="str">
            <v>30</v>
          </cell>
          <cell r="T6228" t="str">
            <v>128</v>
          </cell>
          <cell r="U6228" t="str">
            <v>0</v>
          </cell>
          <cell r="V6228" t="str">
            <v>OC: EXT COM SERV PROV - INTERNET CHARGE</v>
          </cell>
        </row>
        <row r="6229">
          <cell r="Q6229" t="str">
            <v>Expenditure:  Operational Cost - External Computer Service:  Mainframe Time</v>
          </cell>
          <cell r="R6229" t="str">
            <v>2</v>
          </cell>
          <cell r="S6229" t="str">
            <v>30</v>
          </cell>
          <cell r="T6229" t="str">
            <v>129</v>
          </cell>
          <cell r="U6229" t="str">
            <v>0</v>
          </cell>
          <cell r="V6229" t="str">
            <v>OC: EXT COM SERV PROV - MAINFRAME TIME</v>
          </cell>
        </row>
        <row r="6230">
          <cell r="Q6230" t="str">
            <v xml:space="preserve">Expenditure:  Operational Cost - External Computer Service:  Network Extensions </v>
          </cell>
          <cell r="R6230" t="str">
            <v>2</v>
          </cell>
          <cell r="S6230" t="str">
            <v>30</v>
          </cell>
          <cell r="T6230" t="str">
            <v>130</v>
          </cell>
          <cell r="U6230" t="str">
            <v>0</v>
          </cell>
          <cell r="V6230" t="str">
            <v>OC: EXT COM SERV PROV - NETWORK EXTENS</v>
          </cell>
        </row>
        <row r="6231">
          <cell r="Q6231" t="str">
            <v>Expenditure:  Operational Cost - External Computer Service:  Remote Server Access</v>
          </cell>
          <cell r="R6231" t="str">
            <v>2</v>
          </cell>
          <cell r="S6231" t="str">
            <v>30</v>
          </cell>
          <cell r="T6231" t="str">
            <v>131</v>
          </cell>
          <cell r="U6231" t="str">
            <v>0</v>
          </cell>
          <cell r="V6231" t="str">
            <v>OC: EXT COM SERV PROV - REMOTE SERVR ACC</v>
          </cell>
        </row>
        <row r="6232">
          <cell r="Q6232" t="str">
            <v>Expenditure:  Operational Cost - External Computer Service:  Recovery Centre Hosting Charges</v>
          </cell>
          <cell r="R6232" t="str">
            <v>2</v>
          </cell>
          <cell r="S6232" t="str">
            <v>30</v>
          </cell>
          <cell r="T6232" t="str">
            <v>132</v>
          </cell>
          <cell r="U6232" t="str">
            <v>0</v>
          </cell>
          <cell r="V6232" t="str">
            <v>OC: EXT COM SERV PROV - REC CTR HOST CHG</v>
          </cell>
        </row>
        <row r="6233">
          <cell r="Q6233" t="str">
            <v>Expenditure:  Operational Cost - External Computer Service:  Software Licences</v>
          </cell>
          <cell r="R6233" t="str">
            <v>2</v>
          </cell>
          <cell r="S6233" t="str">
            <v>30</v>
          </cell>
          <cell r="T6233" t="str">
            <v>133</v>
          </cell>
          <cell r="U6233" t="str">
            <v>0</v>
          </cell>
          <cell r="V6233" t="str">
            <v>OC: EXT COM SERV PROV - S/WARE LICENCES</v>
          </cell>
        </row>
        <row r="6234">
          <cell r="Q6234" t="str">
            <v>Expenditure:  Operational Cost - External Computer Service:  Specialised Computer Service</v>
          </cell>
          <cell r="R6234" t="str">
            <v>2</v>
          </cell>
          <cell r="S6234" t="str">
            <v>30</v>
          </cell>
          <cell r="T6234" t="str">
            <v>134</v>
          </cell>
          <cell r="U6234" t="str">
            <v>0</v>
          </cell>
          <cell r="V6234" t="str">
            <v>OC: EXT COM SERV PROV - SPEC COMPUT SERV</v>
          </cell>
        </row>
        <row r="6235">
          <cell r="Q6235" t="str">
            <v>Expenditure:  Operational Cost - External Computer Service:  System Adviser</v>
          </cell>
          <cell r="R6235" t="str">
            <v>2</v>
          </cell>
          <cell r="S6235" t="str">
            <v>30</v>
          </cell>
          <cell r="T6235" t="str">
            <v>135</v>
          </cell>
          <cell r="U6235" t="str">
            <v>0</v>
          </cell>
          <cell r="V6235" t="str">
            <v>OC: EXT COM SERV PROV - SYSTEM ADVISER</v>
          </cell>
        </row>
        <row r="6236">
          <cell r="Q6236" t="str">
            <v>Expenditure:  Operational Cost - External Computer Service:  System Development</v>
          </cell>
          <cell r="R6236" t="str">
            <v>2</v>
          </cell>
          <cell r="S6236" t="str">
            <v>30</v>
          </cell>
          <cell r="T6236" t="str">
            <v>136</v>
          </cell>
          <cell r="U6236" t="str">
            <v>0</v>
          </cell>
          <cell r="V6236" t="str">
            <v>OC: EXT COM SERV PROV - SYS DEVELOPMENT</v>
          </cell>
        </row>
        <row r="6237">
          <cell r="Q6237" t="str">
            <v>Expenditure:  Operational Cost - External Computer Service:  Wireless Network</v>
          </cell>
          <cell r="R6237" t="str">
            <v>2</v>
          </cell>
          <cell r="S6237" t="str">
            <v>30</v>
          </cell>
          <cell r="T6237" t="str">
            <v>137</v>
          </cell>
          <cell r="U6237" t="str">
            <v>0</v>
          </cell>
          <cell r="V6237" t="str">
            <v>OC: EXT COM SERV PROV - WIRELESS NETWORK</v>
          </cell>
        </row>
        <row r="6238">
          <cell r="Q6238" t="str">
            <v>Expenditure:  Operational Cost - Firearm Handling Fees</v>
          </cell>
          <cell r="R6238" t="str">
            <v>2</v>
          </cell>
          <cell r="S6238" t="str">
            <v>30</v>
          </cell>
          <cell r="T6238" t="str">
            <v>150</v>
          </cell>
          <cell r="U6238" t="str">
            <v>0</v>
          </cell>
          <cell r="V6238" t="str">
            <v>OC: FIREARM HANDLING FEES</v>
          </cell>
        </row>
        <row r="6239">
          <cell r="Q6239" t="str">
            <v>Expenditure:  Operational Cost - Freight Services</v>
          </cell>
          <cell r="R6239" t="str">
            <v>2</v>
          </cell>
          <cell r="S6239" t="str">
            <v>30</v>
          </cell>
          <cell r="T6239" t="str">
            <v>151</v>
          </cell>
          <cell r="U6239" t="str">
            <v>0</v>
          </cell>
          <cell r="V6239" t="str">
            <v>OC: FREIGHT SERVICES</v>
          </cell>
        </row>
        <row r="6240">
          <cell r="Q6240" t="str">
            <v>Expenditure:  Operational Cost - Full Time Union Representative</v>
          </cell>
          <cell r="R6240" t="str">
            <v>2</v>
          </cell>
          <cell r="S6240" t="str">
            <v>30</v>
          </cell>
          <cell r="T6240" t="str">
            <v>152</v>
          </cell>
          <cell r="U6240" t="str">
            <v>0</v>
          </cell>
          <cell r="V6240" t="str">
            <v>OC: FULL TIME UNION REPRESENTATIVE</v>
          </cell>
        </row>
        <row r="6241">
          <cell r="Q6241" t="str">
            <v>Expenditure:  Operational Cost - Honoraria (Voluntarily Workers)</v>
          </cell>
          <cell r="R6241" t="str">
            <v>2</v>
          </cell>
          <cell r="S6241" t="str">
            <v>30</v>
          </cell>
          <cell r="T6241" t="str">
            <v>210</v>
          </cell>
          <cell r="U6241" t="str">
            <v>0</v>
          </cell>
          <cell r="V6241" t="str">
            <v>OC: HONORARIA (VOLUNTARILY WORKERS)</v>
          </cell>
        </row>
        <row r="6242">
          <cell r="Q6242" t="str">
            <v>Expenditure:  Operational Cost - Insurance Underwriting</v>
          </cell>
          <cell r="R6242">
            <v>0</v>
          </cell>
          <cell r="V6242" t="str">
            <v>OC: INSURANCE UNDERWRITING</v>
          </cell>
        </row>
        <row r="6243">
          <cell r="Q6243" t="str">
            <v>Expenditure:  Operational Cost - Insurance Underwriting:  Insurance Aggregation</v>
          </cell>
          <cell r="R6243" t="str">
            <v>2</v>
          </cell>
          <cell r="S6243" t="str">
            <v>30</v>
          </cell>
          <cell r="T6243" t="str">
            <v>240</v>
          </cell>
          <cell r="U6243" t="str">
            <v>0</v>
          </cell>
          <cell r="V6243" t="str">
            <v>OC: INSUR UNDER - INSURANCE AGGREGATION</v>
          </cell>
        </row>
        <row r="6244">
          <cell r="Q6244" t="str">
            <v>Expenditure:  Operational Cost - Insurance Underwriting:  Claims paid to Third Parties</v>
          </cell>
          <cell r="R6244" t="str">
            <v>2</v>
          </cell>
          <cell r="S6244" t="str">
            <v>30</v>
          </cell>
          <cell r="T6244" t="str">
            <v>241</v>
          </cell>
          <cell r="U6244" t="str">
            <v>0</v>
          </cell>
          <cell r="V6244" t="str">
            <v>OC: INSUR UNDER - CLAIM PAID 3RD PARTIES</v>
          </cell>
        </row>
        <row r="6245">
          <cell r="Q6245" t="str">
            <v>Expenditure:  Operational Cost - Insurance Underwriting:  Insurance Brokers Fees</v>
          </cell>
          <cell r="R6245" t="str">
            <v>2</v>
          </cell>
          <cell r="S6245" t="str">
            <v>30</v>
          </cell>
          <cell r="T6245" t="str">
            <v>242</v>
          </cell>
          <cell r="U6245" t="str">
            <v>0</v>
          </cell>
          <cell r="V6245" t="str">
            <v>OC: INSUR UNDER - INSURANCE BROKERS FEES</v>
          </cell>
        </row>
        <row r="6246">
          <cell r="Q6246" t="str">
            <v>Expenditure:  Operational Cost - Insurance Underwriting:  Insurance Claims</v>
          </cell>
          <cell r="R6246" t="str">
            <v>2</v>
          </cell>
          <cell r="S6246" t="str">
            <v>30</v>
          </cell>
          <cell r="T6246" t="str">
            <v>243</v>
          </cell>
          <cell r="U6246" t="str">
            <v>0</v>
          </cell>
          <cell r="V6246" t="str">
            <v>OC: INSUR UNDER - INSURANCE CLAIMS</v>
          </cell>
        </row>
        <row r="6247">
          <cell r="Q6247" t="str">
            <v>Expenditure:  Operational Cost - Insurance Underwriting:  Excess Payments</v>
          </cell>
          <cell r="R6247" t="str">
            <v>2</v>
          </cell>
          <cell r="S6247" t="str">
            <v>30</v>
          </cell>
          <cell r="T6247" t="str">
            <v>244</v>
          </cell>
          <cell r="U6247" t="str">
            <v>0</v>
          </cell>
          <cell r="V6247" t="str">
            <v>OC: INSUR UNDER - EXCESS PAYMENTS</v>
          </cell>
        </row>
        <row r="6248">
          <cell r="Q6248" t="str">
            <v>Expenditure:  Operational Cost - Insurance Underwriting:  Risk Management Programs</v>
          </cell>
          <cell r="R6248" t="str">
            <v>2</v>
          </cell>
          <cell r="S6248" t="str">
            <v>30</v>
          </cell>
          <cell r="T6248" t="str">
            <v>245</v>
          </cell>
          <cell r="U6248" t="str">
            <v>0</v>
          </cell>
          <cell r="V6248" t="str">
            <v>OC: INSUR UNDER - RISK MAN PROGRAMS</v>
          </cell>
        </row>
        <row r="6249">
          <cell r="Q6249" t="str">
            <v>Expenditure:  Operational Cost - Insurance Underwriting:  Premiums</v>
          </cell>
          <cell r="R6249" t="str">
            <v>2</v>
          </cell>
          <cell r="S6249" t="str">
            <v>30</v>
          </cell>
          <cell r="T6249" t="str">
            <v>246</v>
          </cell>
          <cell r="U6249" t="str">
            <v>0</v>
          </cell>
          <cell r="V6249" t="str">
            <v>OC: INSUR UNDER - PREMIUMS</v>
          </cell>
        </row>
        <row r="6250">
          <cell r="Q6250" t="str">
            <v>Expenditure:  Operational Cost - Land Alienation Costs</v>
          </cell>
          <cell r="R6250">
            <v>0</v>
          </cell>
          <cell r="V6250" t="str">
            <v>OC: LAND ALIENATION COSTS</v>
          </cell>
        </row>
        <row r="6251">
          <cell r="Q6251" t="str">
            <v>Expenditure:  Operational Cost - Learnerships and Internships</v>
          </cell>
          <cell r="R6251" t="str">
            <v>2</v>
          </cell>
          <cell r="S6251" t="str">
            <v>30</v>
          </cell>
          <cell r="T6251" t="str">
            <v>330</v>
          </cell>
          <cell r="U6251" t="str">
            <v>0</v>
          </cell>
          <cell r="V6251" t="str">
            <v>OC: LEARNERSHIPS &amp; INTERNSHIPS</v>
          </cell>
        </row>
        <row r="6252">
          <cell r="Q6252" t="str">
            <v>Expenditure:  Operational Cost - Levies Paid - Water Resource Management Charges</v>
          </cell>
          <cell r="R6252" t="str">
            <v>2</v>
          </cell>
          <cell r="S6252" t="str">
            <v>30</v>
          </cell>
          <cell r="T6252" t="str">
            <v>331</v>
          </cell>
          <cell r="U6252" t="str">
            <v>0</v>
          </cell>
          <cell r="V6252" t="str">
            <v>OC: WATER RESOURCE MANAGEMENT CHARGES</v>
          </cell>
        </row>
        <row r="6253">
          <cell r="Q6253" t="str">
            <v xml:space="preserve">Expenditure:  Operational Cost - Licences </v>
          </cell>
          <cell r="R6253">
            <v>0</v>
          </cell>
          <cell r="V6253" t="str">
            <v>OC: LICENCES</v>
          </cell>
        </row>
        <row r="6254">
          <cell r="Q6254" t="str">
            <v>Expenditure:  Operational Cost - Licences:  Licence Agency Fees</v>
          </cell>
          <cell r="R6254" t="str">
            <v>2</v>
          </cell>
          <cell r="S6254" t="str">
            <v>30</v>
          </cell>
          <cell r="T6254" t="str">
            <v>332</v>
          </cell>
          <cell r="U6254" t="str">
            <v>0</v>
          </cell>
          <cell r="V6254" t="str">
            <v>OC: LIC - LICENCE AGENCY FEES</v>
          </cell>
        </row>
        <row r="6255">
          <cell r="Q6255" t="str">
            <v>Expenditure:  Operational Cost - Licences:  Motor Vehicle Licence and Registrations</v>
          </cell>
          <cell r="R6255" t="str">
            <v>2</v>
          </cell>
          <cell r="S6255" t="str">
            <v>30</v>
          </cell>
          <cell r="T6255" t="str">
            <v>333</v>
          </cell>
          <cell r="U6255" t="str">
            <v>0</v>
          </cell>
          <cell r="V6255" t="str">
            <v>OC: LIC - VEHICLE LIC &amp; REGISTRATIONS</v>
          </cell>
        </row>
        <row r="6256">
          <cell r="Q6256" t="str">
            <v>Expenditure:  Operational Cost - Licences:  Performing Arts</v>
          </cell>
          <cell r="R6256" t="str">
            <v>2</v>
          </cell>
          <cell r="S6256" t="str">
            <v>30</v>
          </cell>
          <cell r="T6256" t="str">
            <v>334</v>
          </cell>
          <cell r="U6256" t="str">
            <v>0</v>
          </cell>
          <cell r="V6256" t="str">
            <v>OC: LIC - PERFORMING ARTS</v>
          </cell>
        </row>
        <row r="6257">
          <cell r="Q6257" t="str">
            <v>Expenditure:  Operational Cost - Management Fee</v>
          </cell>
          <cell r="R6257" t="str">
            <v>2</v>
          </cell>
          <cell r="S6257" t="str">
            <v>30</v>
          </cell>
          <cell r="T6257" t="str">
            <v>360</v>
          </cell>
          <cell r="U6257" t="str">
            <v>0</v>
          </cell>
          <cell r="V6257" t="str">
            <v>OC: MANAGEMENT FEE</v>
          </cell>
        </row>
        <row r="6258">
          <cell r="Q6258" t="str">
            <v>Expenditure:  Operational Cost - Municipal Services</v>
          </cell>
          <cell r="R6258" t="str">
            <v>2</v>
          </cell>
          <cell r="S6258" t="str">
            <v>30</v>
          </cell>
          <cell r="T6258" t="str">
            <v>361</v>
          </cell>
          <cell r="U6258" t="str">
            <v>0</v>
          </cell>
          <cell r="V6258" t="str">
            <v>OC: MUNICIPAL SERVICES</v>
          </cell>
        </row>
        <row r="6259">
          <cell r="Q6259" t="str">
            <v>Expenditure:  Operational Cost - Personnel Agency Fees [Personnel Recruitment Costs]</v>
          </cell>
          <cell r="R6259" t="str">
            <v>2</v>
          </cell>
          <cell r="S6259" t="str">
            <v>30</v>
          </cell>
          <cell r="T6259" t="str">
            <v>450</v>
          </cell>
          <cell r="U6259" t="str">
            <v>0</v>
          </cell>
          <cell r="V6259" t="str">
            <v>OC: PERSONNEL AGENCY FEES (PERS RECRT)</v>
          </cell>
        </row>
        <row r="6260">
          <cell r="Q6260" t="str">
            <v>Expenditure:  Operational Cost - Registration Fees</v>
          </cell>
          <cell r="R6260">
            <v>0</v>
          </cell>
          <cell r="V6260" t="str">
            <v>OC: REGISTRATION FEES</v>
          </cell>
        </row>
        <row r="6261">
          <cell r="Q6261" t="str">
            <v>Expenditure:  Operational Cost - Registration Fees:  Professional and Regulatory Bodies</v>
          </cell>
          <cell r="R6261" t="str">
            <v>2</v>
          </cell>
          <cell r="S6261" t="str">
            <v>30</v>
          </cell>
          <cell r="T6261" t="str">
            <v>510</v>
          </cell>
          <cell r="U6261" t="str">
            <v>0</v>
          </cell>
          <cell r="V6261" t="str">
            <v>OC: REG FEESPROF &amp; REGULATORY BODIES</v>
          </cell>
        </row>
        <row r="6262">
          <cell r="Q6262" t="str">
            <v>Expenditure:  Operational Cost - Registration Fees:  Seminars, Conferences, Workshops and Events</v>
          </cell>
          <cell r="R6262">
            <v>0</v>
          </cell>
          <cell r="V6262" t="str">
            <v>OC REG FEES: CONFER WORKSHOPS &amp; EVENTS</v>
          </cell>
        </row>
        <row r="6263">
          <cell r="Q6263" t="str">
            <v>Expenditure:  Operational Cost - Registration Fees:  Seminars, Conferences, Workshops and Events - National</v>
          </cell>
          <cell r="R6263" t="str">
            <v>2</v>
          </cell>
          <cell r="S6263" t="str">
            <v>30</v>
          </cell>
          <cell r="T6263" t="str">
            <v>511</v>
          </cell>
          <cell r="U6263" t="str">
            <v>0</v>
          </cell>
          <cell r="V6263" t="str">
            <v>OC: REG FEES NATIONAL</v>
          </cell>
        </row>
        <row r="6264">
          <cell r="Q6264" t="str">
            <v>Expenditure:  Operational Cost - Registration Fees:  Seminars, Conferences, Workshops and Events - International</v>
          </cell>
          <cell r="R6264" t="str">
            <v>2</v>
          </cell>
          <cell r="S6264" t="str">
            <v>30</v>
          </cell>
          <cell r="T6264" t="str">
            <v>512</v>
          </cell>
          <cell r="U6264" t="str">
            <v>0</v>
          </cell>
          <cell r="V6264" t="str">
            <v>OC: REG FEES INTERNATIONAL</v>
          </cell>
        </row>
        <row r="6265">
          <cell r="Q6265" t="str">
            <v>Expenditure:  Operational Cost - System Access and Information Fees</v>
          </cell>
          <cell r="R6265" t="str">
            <v>2</v>
          </cell>
          <cell r="S6265" t="str">
            <v>30</v>
          </cell>
          <cell r="T6265" t="str">
            <v>540</v>
          </cell>
          <cell r="U6265" t="str">
            <v>0</v>
          </cell>
          <cell r="V6265" t="str">
            <v>OC: SYSTEM ACCESS &amp; INFORMATION FEES</v>
          </cell>
        </row>
        <row r="6266">
          <cell r="Q6266" t="str">
            <v>Expenditure:  Operational Cost - Travel Agency Fees</v>
          </cell>
          <cell r="R6266" t="str">
            <v>2</v>
          </cell>
          <cell r="S6266" t="str">
            <v>30</v>
          </cell>
          <cell r="T6266" t="str">
            <v>570</v>
          </cell>
          <cell r="U6266" t="str">
            <v>0</v>
          </cell>
          <cell r="V6266" t="str">
            <v>OC: TRAVEL AGENCY FEES</v>
          </cell>
        </row>
        <row r="6267">
          <cell r="Q6267" t="str">
            <v>Expenditure:  Operational Cost - Office Decorations</v>
          </cell>
          <cell r="R6267" t="str">
            <v>2</v>
          </cell>
          <cell r="S6267" t="str">
            <v>30</v>
          </cell>
          <cell r="T6267" t="str">
            <v>420</v>
          </cell>
          <cell r="U6267" t="str">
            <v>0</v>
          </cell>
          <cell r="V6267" t="str">
            <v>OC: OFFICE DECORATIONS</v>
          </cell>
        </row>
        <row r="6268">
          <cell r="Q6268" t="str">
            <v xml:space="preserve">Expenditure:  Operational Cost - Printing and Publications </v>
          </cell>
          <cell r="R6268" t="str">
            <v>2</v>
          </cell>
          <cell r="S6268" t="str">
            <v>30</v>
          </cell>
          <cell r="T6268" t="str">
            <v>451</v>
          </cell>
          <cell r="U6268" t="str">
            <v>0</v>
          </cell>
          <cell r="V6268" t="str">
            <v xml:space="preserve">OC: PRINTING &amp; PUBLICATIONS </v>
          </cell>
        </row>
        <row r="6269">
          <cell r="Q6269" t="str">
            <v>Expenditure:  Operational Cost - Professional Bodies, Membership and Subscription</v>
          </cell>
          <cell r="R6269" t="str">
            <v>2</v>
          </cell>
          <cell r="S6269" t="str">
            <v>30</v>
          </cell>
          <cell r="T6269" t="str">
            <v>452</v>
          </cell>
          <cell r="U6269" t="str">
            <v>0</v>
          </cell>
          <cell r="V6269" t="str">
            <v>OC: PROFESSIONAL BODIES M/SHIP &amp; SUBS</v>
          </cell>
        </row>
        <row r="6270">
          <cell r="Q6270" t="str">
            <v>Expenditure:  Operational Cost - Remuneration to Ward Committees</v>
          </cell>
          <cell r="R6270" t="str">
            <v>2</v>
          </cell>
          <cell r="S6270" t="str">
            <v>30</v>
          </cell>
          <cell r="T6270" t="str">
            <v>513</v>
          </cell>
          <cell r="U6270" t="str">
            <v>0</v>
          </cell>
          <cell r="V6270" t="str">
            <v>OC: REMUNERATION TO WARD COMMITTEES</v>
          </cell>
        </row>
        <row r="6271">
          <cell r="Q6271" t="str">
            <v>Expenditure:  Operational Cost - Resettlement Cost</v>
          </cell>
          <cell r="R6271" t="str">
            <v>2</v>
          </cell>
          <cell r="S6271" t="str">
            <v>30</v>
          </cell>
          <cell r="T6271" t="str">
            <v>514</v>
          </cell>
          <cell r="U6271" t="str">
            <v>0</v>
          </cell>
          <cell r="V6271" t="str">
            <v>OC: RESETTLEMENT COST</v>
          </cell>
        </row>
        <row r="6272">
          <cell r="Q6272" t="str">
            <v>Expenditure:  Operational Cost - Rewards Incentives</v>
          </cell>
          <cell r="R6272" t="str">
            <v>2</v>
          </cell>
          <cell r="S6272" t="str">
            <v>30</v>
          </cell>
          <cell r="T6272" t="str">
            <v>515</v>
          </cell>
          <cell r="U6272" t="str">
            <v>0</v>
          </cell>
          <cell r="V6272" t="str">
            <v>OC: REWARDS INCENTIVES</v>
          </cell>
        </row>
        <row r="6273">
          <cell r="Q6273" t="str">
            <v>Expenditure:  Operational Cost - Road Worthy Test</v>
          </cell>
          <cell r="R6273" t="str">
            <v>2</v>
          </cell>
          <cell r="S6273" t="str">
            <v>30</v>
          </cell>
          <cell r="T6273" t="str">
            <v>516</v>
          </cell>
          <cell r="U6273" t="str">
            <v>0</v>
          </cell>
          <cell r="V6273" t="str">
            <v>OC: ROAD WORTHY TEST</v>
          </cell>
        </row>
        <row r="6274">
          <cell r="Q6274" t="str">
            <v>Expenditure:  Operational Cost - Skills Development Fund Levy</v>
          </cell>
          <cell r="R6274" t="str">
            <v>2</v>
          </cell>
          <cell r="S6274" t="str">
            <v>30</v>
          </cell>
          <cell r="T6274" t="str">
            <v>541</v>
          </cell>
          <cell r="U6274" t="str">
            <v>0</v>
          </cell>
          <cell r="V6274" t="str">
            <v>OC: SKILLS DEVELOPMENT FUND LEVY</v>
          </cell>
        </row>
        <row r="6275">
          <cell r="Q6275" t="str">
            <v>Expenditure:  Operational Cost - Search Fees</v>
          </cell>
          <cell r="R6275" t="str">
            <v>2</v>
          </cell>
          <cell r="S6275" t="str">
            <v>30</v>
          </cell>
          <cell r="T6275" t="str">
            <v>542</v>
          </cell>
          <cell r="U6275" t="str">
            <v>0</v>
          </cell>
          <cell r="V6275" t="str">
            <v>OC: SEARCH FEES</v>
          </cell>
        </row>
        <row r="6276">
          <cell r="Q6276" t="str">
            <v>Expenditure:  Operational Cost - Servitudes and Land Surveys</v>
          </cell>
          <cell r="R6276" t="str">
            <v>2</v>
          </cell>
          <cell r="S6276" t="str">
            <v>30</v>
          </cell>
          <cell r="T6276" t="str">
            <v>543</v>
          </cell>
          <cell r="U6276" t="str">
            <v>0</v>
          </cell>
          <cell r="V6276" t="str">
            <v>OC: SERVITUDES &amp; LAND SURVEYS</v>
          </cell>
        </row>
        <row r="6277">
          <cell r="Q6277" t="str">
            <v>Expenditure:  Operational Cost - Signage</v>
          </cell>
          <cell r="R6277" t="str">
            <v>2</v>
          </cell>
          <cell r="S6277" t="str">
            <v>30</v>
          </cell>
          <cell r="T6277" t="str">
            <v>544</v>
          </cell>
          <cell r="U6277" t="str">
            <v>0</v>
          </cell>
          <cell r="V6277" t="str">
            <v>OC: SIGNAGE</v>
          </cell>
        </row>
        <row r="6278">
          <cell r="Q6278" t="str">
            <v>Expenditure:  Operational Cost - Storage of Files (Archiving)</v>
          </cell>
          <cell r="R6278" t="str">
            <v>2</v>
          </cell>
          <cell r="S6278" t="str">
            <v>30</v>
          </cell>
          <cell r="T6278" t="str">
            <v>545</v>
          </cell>
          <cell r="U6278" t="str">
            <v>0</v>
          </cell>
          <cell r="V6278" t="str">
            <v>OC: STORAGE OF FILES (ARCHIVING)</v>
          </cell>
        </row>
        <row r="6279">
          <cell r="Q6279" t="str">
            <v>Expenditure:  Operational Cost - Storage of Assets and Goods</v>
          </cell>
          <cell r="R6279" t="str">
            <v>2</v>
          </cell>
          <cell r="S6279" t="str">
            <v>30</v>
          </cell>
          <cell r="T6279" t="str">
            <v>546</v>
          </cell>
          <cell r="U6279" t="str">
            <v>0</v>
          </cell>
          <cell r="V6279" t="str">
            <v>OC: STORAGE OF ASSETS &amp; GOODS</v>
          </cell>
        </row>
        <row r="6280">
          <cell r="Q6280" t="str">
            <v>Expenditure:  Operational Cost - Small Differences Tolerances</v>
          </cell>
          <cell r="R6280" t="str">
            <v>2</v>
          </cell>
          <cell r="S6280" t="str">
            <v>30</v>
          </cell>
          <cell r="T6280" t="str">
            <v>547</v>
          </cell>
          <cell r="U6280" t="str">
            <v>0</v>
          </cell>
          <cell r="V6280" t="str">
            <v>OC: SMALL DIFFERENCES TOLERANCES</v>
          </cell>
        </row>
        <row r="6281">
          <cell r="Q6281" t="str">
            <v>Expenditure:  Operational Cost - Taking over Contractual Obligations</v>
          </cell>
          <cell r="R6281" t="str">
            <v>2</v>
          </cell>
          <cell r="S6281" t="str">
            <v>30</v>
          </cell>
          <cell r="T6281" t="str">
            <v>571</v>
          </cell>
          <cell r="U6281" t="str">
            <v>0</v>
          </cell>
          <cell r="V6281" t="str">
            <v>OC: TAKING OVER CONTRACTUAL OBLIGATIONS</v>
          </cell>
        </row>
        <row r="6282">
          <cell r="Q6282" t="str">
            <v xml:space="preserve">Expenditure:  Operational Cost - Toll Gate Fees </v>
          </cell>
          <cell r="R6282" t="str">
            <v>2</v>
          </cell>
          <cell r="S6282" t="str">
            <v>30</v>
          </cell>
          <cell r="T6282" t="str">
            <v>572</v>
          </cell>
          <cell r="U6282" t="str">
            <v>0</v>
          </cell>
          <cell r="V6282" t="str">
            <v xml:space="preserve">OC: TOLL GATE FEES </v>
          </cell>
        </row>
        <row r="6283">
          <cell r="Q6283" t="str">
            <v>Expenditure:  Operational Cost -Transport Provided as Part of Departmental Activities [Transport Claims]</v>
          </cell>
          <cell r="R6283">
            <v>0</v>
          </cell>
          <cell r="V6283" t="str">
            <v>TRANSPORT PROVIDED DEPT ACT (CLAIMS)</v>
          </cell>
        </row>
        <row r="6284">
          <cell r="Q6284" t="str">
            <v>Expenditure:  Operational Cost - Transport:  Events</v>
          </cell>
          <cell r="R6284" t="str">
            <v>2</v>
          </cell>
          <cell r="S6284" t="str">
            <v>30</v>
          </cell>
          <cell r="T6284" t="str">
            <v>573</v>
          </cell>
          <cell r="U6284" t="str">
            <v>0</v>
          </cell>
          <cell r="V6284" t="str">
            <v>OC: TRANSPORT - EVENTS</v>
          </cell>
        </row>
        <row r="6285">
          <cell r="Q6285" t="str">
            <v>Expenditure:  Operational Cost - Transport:  Funerals</v>
          </cell>
          <cell r="R6285" t="str">
            <v>2</v>
          </cell>
          <cell r="S6285" t="str">
            <v>30</v>
          </cell>
          <cell r="T6285" t="str">
            <v>574</v>
          </cell>
          <cell r="U6285" t="str">
            <v>0</v>
          </cell>
          <cell r="V6285" t="str">
            <v>OC: TRANSPORT - FUNERALS</v>
          </cell>
        </row>
        <row r="6286">
          <cell r="Q6286" t="str">
            <v>Expenditure:  Operational Cost - Transport:  Patients and Corpse</v>
          </cell>
          <cell r="R6286" t="str">
            <v>2</v>
          </cell>
          <cell r="S6286" t="str">
            <v>30</v>
          </cell>
          <cell r="T6286" t="str">
            <v>575</v>
          </cell>
          <cell r="U6286" t="str">
            <v>0</v>
          </cell>
          <cell r="V6286" t="str">
            <v>OC: TRANSPORT - PATIENTS &amp; CORPSE</v>
          </cell>
        </row>
        <row r="6287">
          <cell r="Q6287" t="str">
            <v>Expenditure:  Operational Cost - Travel and Subsistence</v>
          </cell>
          <cell r="R6287">
            <v>0</v>
          </cell>
          <cell r="V6287" t="str">
            <v>OC: TRAVEL &amp; SUBSISTENCE</v>
          </cell>
        </row>
        <row r="6288">
          <cell r="Q6288" t="str">
            <v>Expenditure:  Operational Cost - Travel and Subsistence:  Domestic</v>
          </cell>
          <cell r="R6288">
            <v>0</v>
          </cell>
          <cell r="V6288" t="str">
            <v>OC: TRAVEL &amp; SUBSISTANCE: DOMESTIC</v>
          </cell>
        </row>
        <row r="6289">
          <cell r="Q6289" t="str">
            <v>Expenditure:  Operational Cost - Travel and Subsistence:  Domestic - Accommodation</v>
          </cell>
          <cell r="R6289" t="str">
            <v>2</v>
          </cell>
          <cell r="S6289" t="str">
            <v>30</v>
          </cell>
          <cell r="T6289" t="str">
            <v>576</v>
          </cell>
          <cell r="U6289" t="str">
            <v>0</v>
          </cell>
          <cell r="V6289" t="str">
            <v>OC: T&amp;S DOM - ACCOMMODATION</v>
          </cell>
        </row>
        <row r="6290">
          <cell r="Q6290" t="str">
            <v>Expenditure:  Operational Cost - Travel and Subsistence:  Domestic - Daily Allowance</v>
          </cell>
          <cell r="R6290" t="str">
            <v>2</v>
          </cell>
          <cell r="S6290" t="str">
            <v>30</v>
          </cell>
          <cell r="T6290" t="str">
            <v>577</v>
          </cell>
          <cell r="U6290" t="str">
            <v>0</v>
          </cell>
          <cell r="V6290" t="str">
            <v>OC: T&amp;S DOM - DAILY ALLOWANCE</v>
          </cell>
        </row>
        <row r="6291">
          <cell r="Q6291" t="str">
            <v>Expenditure:  Operational Cost - Travel and Subsistence:  Domestic - Food and Beverage (Served)</v>
          </cell>
          <cell r="R6291" t="str">
            <v>2</v>
          </cell>
          <cell r="S6291" t="str">
            <v>30</v>
          </cell>
          <cell r="T6291" t="str">
            <v>578</v>
          </cell>
          <cell r="U6291" t="str">
            <v>0</v>
          </cell>
          <cell r="V6291" t="str">
            <v>OC: T&amp;S DOM - FOOD &amp; BEVERAGE (SERVED)</v>
          </cell>
        </row>
        <row r="6292">
          <cell r="Q6292" t="str">
            <v>Expenditure:  Operational Cost - Travel and Subsistence:  Domestic - Incidental Cost</v>
          </cell>
          <cell r="R6292" t="str">
            <v>2</v>
          </cell>
          <cell r="S6292" t="str">
            <v>30</v>
          </cell>
          <cell r="T6292" t="str">
            <v>579</v>
          </cell>
          <cell r="U6292" t="str">
            <v>0</v>
          </cell>
          <cell r="V6292" t="str">
            <v>OC: T&amp;S DOM - INCIDENTAL COST</v>
          </cell>
        </row>
        <row r="6293">
          <cell r="Q6293" t="str">
            <v>Expenditure:  Operational Cost - Travel and Subsistence:  Domestic - Transport without Operator</v>
          </cell>
          <cell r="R6293">
            <v>0</v>
          </cell>
          <cell r="V6293" t="str">
            <v>OC: TRAVEL &amp; SUBSIS: DOMESTIC TRANSPORT</v>
          </cell>
        </row>
        <row r="6294">
          <cell r="Q6294" t="str">
            <v>Expenditure:  Operational Cost - Travel and Subsistence:  Domestic - Transport without Operator:  Car Rental</v>
          </cell>
          <cell r="R6294" t="str">
            <v>2</v>
          </cell>
          <cell r="S6294" t="str">
            <v>30</v>
          </cell>
          <cell r="T6294" t="str">
            <v>580</v>
          </cell>
          <cell r="U6294" t="str">
            <v>0</v>
          </cell>
          <cell r="V6294" t="str">
            <v>OC: T&amp;S DOM TRP - WITHOUT OPR CAR RENTAL</v>
          </cell>
        </row>
        <row r="6295">
          <cell r="Q6295" t="str">
            <v>Expenditure:  Operational Cost - Travel and Subsistence:  Domestic - Transport without Operator:  Own Transport</v>
          </cell>
          <cell r="R6295" t="str">
            <v>2</v>
          </cell>
          <cell r="S6295" t="str">
            <v>30</v>
          </cell>
          <cell r="T6295" t="str">
            <v>581</v>
          </cell>
          <cell r="U6295" t="str">
            <v>0</v>
          </cell>
          <cell r="V6295" t="str">
            <v>OC: T&amp;S DOM TRP - W/OUT OPR OWN TRANSPRT</v>
          </cell>
        </row>
        <row r="6296">
          <cell r="Q6296" t="str">
            <v>Expenditure:  Operational Cost - Travel and Subsistence:  Domestic - Transport with Operator</v>
          </cell>
          <cell r="R6296">
            <v>0</v>
          </cell>
          <cell r="V6296" t="str">
            <v>OC: T&amp;S DOM - TRANSPORT WITH OPERATOR</v>
          </cell>
        </row>
        <row r="6297">
          <cell r="Q6297" t="str">
            <v>Expenditure:  Operational Cost - Travel and Subsistence:  Domestic - Transport with Operator:  Other Transport Provider</v>
          </cell>
          <cell r="R6297" t="str">
            <v>2</v>
          </cell>
          <cell r="S6297" t="str">
            <v>30</v>
          </cell>
          <cell r="T6297" t="str">
            <v>582</v>
          </cell>
          <cell r="U6297" t="str">
            <v>0</v>
          </cell>
          <cell r="V6297" t="str">
            <v>OC: T&amp;S DOM TRP - WITH OPER OTH TRP PROV</v>
          </cell>
        </row>
        <row r="6298">
          <cell r="Q6298" t="str">
            <v>Expenditure:  Operational Cost - Travel and Subsistence:  Domestic - Transport with Operator:  Public Transport</v>
          </cell>
          <cell r="R6298">
            <v>0</v>
          </cell>
          <cell r="V6298" t="str">
            <v>OC: T&amp;S DOM TRP - PUBLIC TRANSPORT</v>
          </cell>
        </row>
        <row r="6299">
          <cell r="Q6299" t="str">
            <v>Expenditure:  Operational Cost - Travel and Subsistence:  Domestic - Transport with Operator:  Public Transport - Air Transport</v>
          </cell>
          <cell r="R6299" t="str">
            <v>2</v>
          </cell>
          <cell r="S6299" t="str">
            <v>30</v>
          </cell>
          <cell r="T6299" t="str">
            <v>583</v>
          </cell>
          <cell r="U6299" t="str">
            <v>0</v>
          </cell>
          <cell r="V6299" t="str">
            <v>OC: T&amp;S DOM PUB TRP - AIR TRANSPORT</v>
          </cell>
        </row>
        <row r="6300">
          <cell r="Q6300" t="str">
            <v>Expenditure:  Operational Cost - Travel and Subsistence:  Domestic - Transport with Operator:  Public Transport - Railway Transport</v>
          </cell>
          <cell r="R6300" t="str">
            <v>2</v>
          </cell>
          <cell r="S6300" t="str">
            <v>30</v>
          </cell>
          <cell r="T6300" t="str">
            <v>584</v>
          </cell>
          <cell r="U6300" t="str">
            <v>0</v>
          </cell>
          <cell r="V6300" t="str">
            <v>OC: T&amp;S DOM PUB TRP - RAILWAY TRANSPORT</v>
          </cell>
        </row>
        <row r="6301">
          <cell r="Q6301" t="str">
            <v>Expenditure:  Operational Cost - Travel and Subsistence:  Domestic - Transport with Operator:  Public Transport - Road Transport</v>
          </cell>
          <cell r="R6301" t="str">
            <v>2</v>
          </cell>
          <cell r="S6301" t="str">
            <v>30</v>
          </cell>
          <cell r="T6301" t="str">
            <v>585</v>
          </cell>
          <cell r="U6301" t="str">
            <v>0</v>
          </cell>
          <cell r="V6301" t="str">
            <v>OC: T&amp;S DOM PUB TRP - ROAD TRANSPORT</v>
          </cell>
        </row>
        <row r="6302">
          <cell r="Q6302" t="str">
            <v>Expenditure:  Operational Cost - Travel and Subsistence:  Domestic - Transport with Operator:  Public Transport - Water Transport</v>
          </cell>
          <cell r="R6302" t="str">
            <v>2</v>
          </cell>
          <cell r="S6302" t="str">
            <v>30</v>
          </cell>
          <cell r="T6302" t="str">
            <v>586</v>
          </cell>
          <cell r="U6302" t="str">
            <v>0</v>
          </cell>
          <cell r="V6302" t="str">
            <v>OC: T&amp;S DOM PUB TRP - WATER TRANSPORT</v>
          </cell>
        </row>
        <row r="6303">
          <cell r="Q6303" t="str">
            <v>Expenditure:  Operational Cost - Travel and Subsistence:  Foreign</v>
          </cell>
          <cell r="R6303">
            <v>0</v>
          </cell>
          <cell r="V6303" t="str">
            <v>OC: T&amp;S FOREIGN</v>
          </cell>
        </row>
        <row r="6304">
          <cell r="Q6304" t="str">
            <v>Expenditure:  Operational Cost - Travel and Subsistence:  Foreign - Accommodation</v>
          </cell>
          <cell r="R6304" t="str">
            <v>2</v>
          </cell>
          <cell r="S6304" t="str">
            <v>30</v>
          </cell>
          <cell r="T6304" t="str">
            <v>587</v>
          </cell>
          <cell r="U6304" t="str">
            <v>0</v>
          </cell>
          <cell r="V6304" t="str">
            <v>OC: T&amp;S FOREIGN - ACCOMMODATION</v>
          </cell>
        </row>
        <row r="6305">
          <cell r="Q6305" t="str">
            <v>Expenditure:  Operational Cost - Travel and Subsistence:  Foreign - Daily Allowance</v>
          </cell>
          <cell r="R6305" t="str">
            <v>2</v>
          </cell>
          <cell r="S6305" t="str">
            <v>30</v>
          </cell>
          <cell r="T6305" t="str">
            <v>588</v>
          </cell>
          <cell r="U6305" t="str">
            <v>0</v>
          </cell>
          <cell r="V6305" t="str">
            <v>OC: T&amp;S FOREIGN - DAILY ALLOWANCE</v>
          </cell>
        </row>
        <row r="6306">
          <cell r="Q6306" t="str">
            <v>Expenditure:  Operational Cost - Travel and Subsistence:  Foreign - Food and Beverage</v>
          </cell>
          <cell r="R6306" t="str">
            <v>2</v>
          </cell>
          <cell r="S6306" t="str">
            <v>30</v>
          </cell>
          <cell r="T6306" t="str">
            <v>589</v>
          </cell>
          <cell r="U6306" t="str">
            <v>0</v>
          </cell>
          <cell r="V6306" t="str">
            <v>OC: T&amp;S FOREIGN - FOOD &amp; BEVERAGE</v>
          </cell>
        </row>
        <row r="6307">
          <cell r="Q6307" t="str">
            <v>Expenditure:  Operational Cost - Travel and Subsistence:  Foreign - Incidental Cost</v>
          </cell>
          <cell r="R6307" t="str">
            <v>2</v>
          </cell>
          <cell r="S6307" t="str">
            <v>30</v>
          </cell>
          <cell r="T6307" t="str">
            <v>590</v>
          </cell>
          <cell r="U6307" t="str">
            <v>0</v>
          </cell>
          <cell r="V6307" t="str">
            <v>OC: T&amp;S FOREIGN - INCIDENTAL COST</v>
          </cell>
        </row>
        <row r="6308">
          <cell r="Q6308" t="str">
            <v>Expenditure:  Operational Cost - Travel and Subsistence:  Foreign - Transport without Operator</v>
          </cell>
          <cell r="R6308">
            <v>0</v>
          </cell>
          <cell r="V6308" t="str">
            <v>OC: T&amp;S FOREIGN TRP -  WITHOUT OPERATOR</v>
          </cell>
        </row>
        <row r="6309">
          <cell r="Q6309" t="str">
            <v>Expenditure:  Operational Cost - Travel and Subsistence:  Foreign - Transport without Operator:  Car Rental</v>
          </cell>
          <cell r="R6309" t="str">
            <v>2</v>
          </cell>
          <cell r="S6309" t="str">
            <v>30</v>
          </cell>
          <cell r="T6309" t="str">
            <v>591</v>
          </cell>
          <cell r="U6309" t="str">
            <v>0</v>
          </cell>
          <cell r="V6309" t="str">
            <v>OC: T&amp;S FOREIGN  TRP - NO OPR CAR RENTAL</v>
          </cell>
        </row>
        <row r="6310">
          <cell r="Q6310" t="str">
            <v>Expenditure:  Operational Cost - Travel and Subsistence:  Foreign - Transport with Operator</v>
          </cell>
          <cell r="R6310">
            <v>0</v>
          </cell>
          <cell r="V6310" t="str">
            <v>OC: T&amp;S FOREIGN TRANSPORT WITH OPERATOR</v>
          </cell>
        </row>
        <row r="6311">
          <cell r="Q6311" t="str">
            <v>Expenditure:  Operational Cost - Travel and Subsistence:  Foreign - Transport with Operator:  Other Transport Providers</v>
          </cell>
          <cell r="R6311" t="str">
            <v>2</v>
          </cell>
          <cell r="S6311" t="str">
            <v>30</v>
          </cell>
          <cell r="T6311" t="str">
            <v>592</v>
          </cell>
          <cell r="U6311" t="str">
            <v>0</v>
          </cell>
          <cell r="V6311" t="str">
            <v>OC: T&amp;S FOREIGN  TRP - WITH ORP TRP PROV</v>
          </cell>
        </row>
        <row r="6312">
          <cell r="Q6312" t="str">
            <v>Expenditure:  Operational Cost - Travel and Subsistence:  Foreign - Transport with Operator:  Public Transport</v>
          </cell>
          <cell r="R6312">
            <v>0</v>
          </cell>
          <cell r="V6312" t="str">
            <v>OC: T&amp;S FOREIGN TRP - PUBLIC TRANSPORT</v>
          </cell>
        </row>
        <row r="6313">
          <cell r="Q6313" t="str">
            <v>Expenditure:  Operational Cost - Travel and Subsistence:  Foreign - Transport with Operator:  Public Transport - Air Transport</v>
          </cell>
          <cell r="R6313" t="str">
            <v>2</v>
          </cell>
          <cell r="S6313" t="str">
            <v>30</v>
          </cell>
          <cell r="T6313" t="str">
            <v>593</v>
          </cell>
          <cell r="U6313" t="str">
            <v>0</v>
          </cell>
          <cell r="V6313" t="str">
            <v>OC: T&amp;S FOREIGN  PUB TRP - AIR TRANSPORT</v>
          </cell>
        </row>
        <row r="6314">
          <cell r="Q6314" t="str">
            <v>Expenditure:  Operational Cost - Travel and Subsistence:  Foreign - Transport with Operator:  Public Transport - Railway Transport</v>
          </cell>
          <cell r="R6314" t="str">
            <v>2</v>
          </cell>
          <cell r="S6314" t="str">
            <v>30</v>
          </cell>
          <cell r="T6314" t="str">
            <v>594</v>
          </cell>
          <cell r="U6314" t="str">
            <v>0</v>
          </cell>
          <cell r="V6314" t="str">
            <v>OC: T&amp;S FOREIGN  PUB TRP - RAILWAY TRANS</v>
          </cell>
        </row>
        <row r="6315">
          <cell r="Q6315" t="str">
            <v>Expenditure:  Operational Cost - Travel and Subsistence:  Foreign - Transport with Operator:  Public Transport - Road Transport</v>
          </cell>
          <cell r="R6315" t="str">
            <v>2</v>
          </cell>
          <cell r="S6315" t="str">
            <v>30</v>
          </cell>
          <cell r="T6315" t="str">
            <v>595</v>
          </cell>
          <cell r="U6315" t="str">
            <v>0</v>
          </cell>
          <cell r="V6315" t="str">
            <v>OC: T&amp;S FOREIGN  PUB TRP - ROAD TRANSP</v>
          </cell>
        </row>
        <row r="6316">
          <cell r="Q6316" t="str">
            <v>Expenditure:  Operational Cost - Travel and Subsistence:  Foreign - Transport with Operator:  Public Transport - Water Transport</v>
          </cell>
          <cell r="R6316" t="str">
            <v>2</v>
          </cell>
          <cell r="S6316" t="str">
            <v>30</v>
          </cell>
          <cell r="T6316" t="str">
            <v>596</v>
          </cell>
          <cell r="U6316" t="str">
            <v>0</v>
          </cell>
          <cell r="V6316" t="str">
            <v>OC: T&amp;S FOREIGN  PUB TRP - WATER TRANSP</v>
          </cell>
        </row>
        <row r="6317">
          <cell r="Q6317" t="str">
            <v>Expenditure:  Operational Cost - Travel and Subsistence:  Non-employees</v>
          </cell>
          <cell r="R6317" t="str">
            <v>2</v>
          </cell>
          <cell r="S6317" t="str">
            <v>30</v>
          </cell>
          <cell r="T6317" t="str">
            <v>597</v>
          </cell>
          <cell r="U6317" t="str">
            <v>0</v>
          </cell>
          <cell r="V6317" t="str">
            <v>OC: T&amp;S - NON-EMPLOYEES</v>
          </cell>
        </row>
        <row r="6318">
          <cell r="Q6318" t="str">
            <v>Expenditure:  Operational Cost - Uniform and Protective Clothing</v>
          </cell>
          <cell r="R6318" t="str">
            <v>2</v>
          </cell>
          <cell r="S6318" t="str">
            <v>30</v>
          </cell>
          <cell r="T6318" t="str">
            <v>610</v>
          </cell>
          <cell r="U6318" t="str">
            <v>0</v>
          </cell>
          <cell r="V6318" t="str">
            <v>OC: UNIFORM &amp; PROTECTIVE CLOTHING</v>
          </cell>
        </row>
        <row r="6319">
          <cell r="Q6319" t="str">
            <v>Expenditure:  Operational Cost - Vehicle Tracking</v>
          </cell>
          <cell r="R6319" t="str">
            <v>2</v>
          </cell>
          <cell r="S6319" t="str">
            <v>30</v>
          </cell>
          <cell r="T6319" t="str">
            <v>630</v>
          </cell>
          <cell r="U6319" t="str">
            <v>0</v>
          </cell>
          <cell r="V6319" t="str">
            <v>OC: VEHICLE TRACKING</v>
          </cell>
        </row>
        <row r="6320">
          <cell r="Q6320" t="str">
            <v>Expenditure:  Operational Cost - Warrantees and Guarantees</v>
          </cell>
          <cell r="R6320" t="str">
            <v>2</v>
          </cell>
          <cell r="S6320" t="str">
            <v>30</v>
          </cell>
          <cell r="T6320" t="str">
            <v>660</v>
          </cell>
          <cell r="U6320" t="str">
            <v>0</v>
          </cell>
          <cell r="V6320" t="str">
            <v>OC: ADD COST WARRANTEES &amp; GUARANTEES</v>
          </cell>
        </row>
        <row r="6321">
          <cell r="Q6321" t="str">
            <v>Expenditure:  Operational Cost - Wet Fuel</v>
          </cell>
          <cell r="R6321" t="str">
            <v>2</v>
          </cell>
          <cell r="S6321" t="str">
            <v>30</v>
          </cell>
          <cell r="T6321" t="str">
            <v>661</v>
          </cell>
          <cell r="U6321" t="str">
            <v>0</v>
          </cell>
          <cell r="V6321" t="str">
            <v>OC: WET FUEL</v>
          </cell>
        </row>
        <row r="6322">
          <cell r="Q6322" t="str">
            <v xml:space="preserve">Expenditure:  Operational Cost - Workmen's Compensation Fund </v>
          </cell>
          <cell r="R6322" t="str">
            <v>2</v>
          </cell>
          <cell r="S6322" t="str">
            <v>30</v>
          </cell>
          <cell r="T6322" t="str">
            <v>662</v>
          </cell>
          <cell r="U6322" t="str">
            <v>0</v>
          </cell>
          <cell r="V6322" t="str">
            <v xml:space="preserve">OC: WORKMEN'S COMPENSATION FUND </v>
          </cell>
        </row>
        <row r="6323">
          <cell r="Q6323" t="str">
            <v>Expenditure:  Transfers and Subsidies</v>
          </cell>
          <cell r="R6323">
            <v>0</v>
          </cell>
          <cell r="V6323" t="str">
            <v>TRANSFERS &amp; SUBSIDIES</v>
          </cell>
        </row>
        <row r="6324">
          <cell r="Q6324" t="str">
            <v xml:space="preserve">Expenditure:  Transfers and Subsidies - Capital:  </v>
          </cell>
          <cell r="R6324">
            <v>0</v>
          </cell>
          <cell r="V6324" t="str">
            <v>TRANSFERS &amp; SUBSIDIES - CAPITAL</v>
          </cell>
        </row>
        <row r="6325">
          <cell r="Q6325" t="str">
            <v>Expenditure:  Transfers and Subsidies - Capital:  Allocations In-kind</v>
          </cell>
          <cell r="R6325">
            <v>0</v>
          </cell>
          <cell r="V6325" t="str">
            <v>TRANS &amp; SUBS CAP:  ALLOCATIONS IN-KIND</v>
          </cell>
        </row>
        <row r="6326">
          <cell r="Q6326" t="str">
            <v>Expenditure:  Transfers and Subsidies - Capital:  Allocations In-kind - Departmental Agencies and Accounts</v>
          </cell>
          <cell r="R6326">
            <v>0</v>
          </cell>
          <cell r="V6326" t="str">
            <v>T&amp;S CAP: ALL IN-KIND DEPT AGENCIES &amp; ACC</v>
          </cell>
        </row>
        <row r="6327">
          <cell r="Q6327" t="str">
            <v xml:space="preserve">Expenditure:  Transfers and Subsidies - Capital:  Allocations In-kind - Departmental Agencies and Accounts:  Social Security Funds </v>
          </cell>
          <cell r="R6327">
            <v>0</v>
          </cell>
          <cell r="V6327" t="str">
            <v>TS C IN-KIN DPT AGEN &amp; ACC SOC SEC FUNDS</v>
          </cell>
        </row>
        <row r="6328">
          <cell r="Q6328" t="str">
            <v>Expenditure:  Transfers and Subsidies - Capital:  Allocations In-kind - Departmental Agencies and Accounts:  Social Security Funds - Compensation Commissioner (Compensation Fund)</v>
          </cell>
          <cell r="R6328" t="str">
            <v>2</v>
          </cell>
          <cell r="S6328" t="str">
            <v>61</v>
          </cell>
          <cell r="T6328" t="str">
            <v>001</v>
          </cell>
          <cell r="U6328" t="str">
            <v>0</v>
          </cell>
          <cell r="V6328" t="str">
            <v>S SEC - COMPENSATION COMMISSIONER</v>
          </cell>
        </row>
        <row r="6329">
          <cell r="Q6329" t="str">
            <v>Expenditure:  Transfers and Subsidies - Capital:  Allocations In-kind - Departmental Agencies and Accounts:  Social Security Funds - Road Accident Fund</v>
          </cell>
          <cell r="R6329" t="str">
            <v>2</v>
          </cell>
          <cell r="S6329" t="str">
            <v>61</v>
          </cell>
          <cell r="T6329" t="str">
            <v>002</v>
          </cell>
          <cell r="U6329" t="str">
            <v>0</v>
          </cell>
          <cell r="V6329" t="str">
            <v>S SEC - ROAD ACCIDENT FUND</v>
          </cell>
        </row>
        <row r="6330">
          <cell r="Q6330" t="str">
            <v>Expenditure:  Transfers and Subsidies - Capital:  Allocations In-kind - Departmental Agencies and Accounts:  Social Security Funds - Unemployment Insurance</v>
          </cell>
          <cell r="R6330" t="str">
            <v>2</v>
          </cell>
          <cell r="S6330" t="str">
            <v>61</v>
          </cell>
          <cell r="T6330" t="str">
            <v>003</v>
          </cell>
          <cell r="U6330" t="str">
            <v>0</v>
          </cell>
          <cell r="V6330" t="str">
            <v>S SEC - UNEMPLOYMENT INSURANCE</v>
          </cell>
        </row>
        <row r="6331">
          <cell r="Q6331" t="str">
            <v>Expenditure:  Transfers and Subsidies - Capital:  Allocations In-kind - Departmental Agencies and Accounts:  Provincial Departmental Agencies</v>
          </cell>
          <cell r="R6331">
            <v>0</v>
          </cell>
          <cell r="V6331" t="str">
            <v>TS C IN-KIN DPT AGEN &amp; ACC PROV DEPT AGE</v>
          </cell>
        </row>
        <row r="6332">
          <cell r="Q6332" t="str">
            <v>Expenditure:  Transfers and Subsidies - Capital:  Allocations In-kind - Departmental Agencies and Accounts:  Provincial Departmental Agencies - Academy of Sport</v>
          </cell>
          <cell r="R6332" t="str">
            <v>2</v>
          </cell>
          <cell r="S6332" t="str">
            <v>61</v>
          </cell>
          <cell r="T6332" t="str">
            <v>100</v>
          </cell>
          <cell r="U6332" t="str">
            <v>0</v>
          </cell>
          <cell r="V6332" t="str">
            <v>PRV DPT AGEN - ACADEMY OF SPORT</v>
          </cell>
        </row>
        <row r="6333">
          <cell r="Q6333" t="str">
            <v>Expenditure:  Transfers and Subsidies - Capital:  Allocations In-kind - Departmental Agencies and Accounts:  Provincial Departmental Agencies - Agricultural and Rural  Development Corporation</v>
          </cell>
          <cell r="R6333" t="str">
            <v>2</v>
          </cell>
          <cell r="S6333" t="str">
            <v>61</v>
          </cell>
          <cell r="T6333" t="str">
            <v>101</v>
          </cell>
          <cell r="U6333" t="str">
            <v>0</v>
          </cell>
          <cell r="V6333" t="str">
            <v>PRV DPT AGEN - AGRICUL &amp; RURAL  DEV CORP</v>
          </cell>
        </row>
        <row r="6334">
          <cell r="Q6334" t="str">
            <v>Expenditure:  Transfers and Subsidies - Capital:  Allocations In-kind - Departmental Agencies and Accounts:  Provincial Departmental Agencies - Agricultural Business Development Agency</v>
          </cell>
          <cell r="R6334" t="str">
            <v>2</v>
          </cell>
          <cell r="S6334" t="str">
            <v>61</v>
          </cell>
          <cell r="T6334" t="str">
            <v>102</v>
          </cell>
          <cell r="U6334" t="str">
            <v>0</v>
          </cell>
          <cell r="V6334" t="str">
            <v>PRV DPT AGEN - AGRICUL BUSIN DEV AGENCY</v>
          </cell>
        </row>
        <row r="6335">
          <cell r="Q6335" t="str">
            <v>Expenditure:  Transfers and Subsidies - Capital:  Allocations In-kind - Departmental Agencies and Accounts:  Provincial Departmental Agencies - Agricultural Development Trust</v>
          </cell>
          <cell r="R6335" t="str">
            <v>2</v>
          </cell>
          <cell r="S6335" t="str">
            <v>61</v>
          </cell>
          <cell r="T6335" t="str">
            <v>103</v>
          </cell>
          <cell r="U6335" t="str">
            <v>0</v>
          </cell>
          <cell r="V6335" t="str">
            <v>PRV DPT AGEN - AGRICULTURAL DEV TRUST</v>
          </cell>
        </row>
        <row r="6336">
          <cell r="Q6336" t="str">
            <v>Expenditure:  Transfers and Subsidies - Capital:  Allocations In-kind - Departmental Agencies and Accounts:  Provincial Departmental Agencies - Agricultural Services Corporation</v>
          </cell>
          <cell r="R6336" t="str">
            <v>2</v>
          </cell>
          <cell r="S6336" t="str">
            <v>61</v>
          </cell>
          <cell r="T6336" t="str">
            <v>104</v>
          </cell>
          <cell r="U6336" t="str">
            <v>0</v>
          </cell>
          <cell r="V6336" t="str">
            <v>PRV DPT AGEN - AGRICULTURAL SERV CORP</v>
          </cell>
        </row>
        <row r="6337">
          <cell r="Q6337" t="str">
            <v>Expenditure:  Transfers and Subsidies - Capital:  Allocations In-kind - Departmental Agencies and Accounts:  Provincial Departmental Agencies - Agricultural and Farming Development Trust</v>
          </cell>
          <cell r="R6337" t="str">
            <v>2</v>
          </cell>
          <cell r="S6337" t="str">
            <v>61</v>
          </cell>
          <cell r="T6337" t="str">
            <v>105</v>
          </cell>
          <cell r="U6337" t="str">
            <v>0</v>
          </cell>
          <cell r="V6337" t="str">
            <v>PRV DPT AGEN - AGRI &amp; FARMING DEV TRUST</v>
          </cell>
        </row>
        <row r="6338">
          <cell r="Q6338" t="str">
            <v>Expenditure:  Transfers and Subsidies - Capital:  Allocations In-kind - Departmental Agencies and Accounts:  Provincial Departmental Agencies - Amafa Akwazulu Natali</v>
          </cell>
          <cell r="R6338" t="str">
            <v>2</v>
          </cell>
          <cell r="S6338" t="str">
            <v>61</v>
          </cell>
          <cell r="T6338" t="str">
            <v>106</v>
          </cell>
          <cell r="U6338" t="str">
            <v>0</v>
          </cell>
          <cell r="V6338" t="str">
            <v>PRV DPT AGEN - AMAFA AKWAZULU NATALI</v>
          </cell>
        </row>
        <row r="6339">
          <cell r="Q6339" t="str">
            <v>Expenditure:  Transfers and Subsidies - Capital:  Allocations In-kind - Departmental Agencies and Accounts:  Provincial Departmental Agencies - Appeal Tribunals</v>
          </cell>
          <cell r="R6339" t="str">
            <v>2</v>
          </cell>
          <cell r="S6339" t="str">
            <v>61</v>
          </cell>
          <cell r="T6339" t="str">
            <v>107</v>
          </cell>
          <cell r="U6339" t="str">
            <v>0</v>
          </cell>
          <cell r="V6339" t="str">
            <v>PRV DPT AGEN - APPEAL TRIBUNALS</v>
          </cell>
        </row>
        <row r="6340">
          <cell r="Q6340" t="str">
            <v>Expenditure:  Transfers and Subsidies - Capital:  Allocations In-kind - Departmental Agencies and Accounts:  Provincial Departmental Agencies - Appropriation Technology Unit</v>
          </cell>
          <cell r="R6340" t="str">
            <v>2</v>
          </cell>
          <cell r="S6340" t="str">
            <v>61</v>
          </cell>
          <cell r="T6340" t="str">
            <v>108</v>
          </cell>
          <cell r="U6340" t="str">
            <v>0</v>
          </cell>
          <cell r="V6340" t="str">
            <v>PRV DPT AGEN - APPROPRIA TECHNOLOGY UNIT</v>
          </cell>
        </row>
        <row r="6341">
          <cell r="Q6341" t="str">
            <v>Expenditure:  Transfers and Subsidies - Capital:  Allocations In-kind - Departmental Agencies and Accounts:  Provincial Departmental Agencies - Arts and Cultural</v>
          </cell>
          <cell r="R6341" t="str">
            <v>2</v>
          </cell>
          <cell r="S6341" t="str">
            <v>61</v>
          </cell>
          <cell r="T6341" t="str">
            <v>109</v>
          </cell>
          <cell r="U6341" t="str">
            <v>0</v>
          </cell>
          <cell r="V6341" t="str">
            <v>PRV DPT AGEN - ARTS &amp; CULTURAL</v>
          </cell>
        </row>
        <row r="6342">
          <cell r="Q6342" t="str">
            <v>Expenditure:  Transfers and Subsidies - Capital:  Allocations In-kind - Departmental Agencies and Accounts:  Provincial Departmental Agencies - Arts Council</v>
          </cell>
          <cell r="R6342" t="str">
            <v>2</v>
          </cell>
          <cell r="S6342" t="str">
            <v>61</v>
          </cell>
          <cell r="T6342" t="str">
            <v>110</v>
          </cell>
          <cell r="U6342" t="str">
            <v>0</v>
          </cell>
          <cell r="V6342" t="str">
            <v>PRV DPT AGEN - ARTS COUNCIL</v>
          </cell>
        </row>
        <row r="6343">
          <cell r="Q6343" t="str">
            <v>Expenditure:  Transfers and Subsidies - Capital:  Allocations In-kind - Departmental Agencies and Accounts:  Provincial Departmental Agencies - Blue IQ Inv Holdings (Pty)</v>
          </cell>
          <cell r="R6343" t="str">
            <v>2</v>
          </cell>
          <cell r="S6343" t="str">
            <v>61</v>
          </cell>
          <cell r="T6343" t="str">
            <v>111</v>
          </cell>
          <cell r="U6343" t="str">
            <v>0</v>
          </cell>
          <cell r="V6343" t="str">
            <v>PRV DPT AGEN - BLUE IQ INV HOLDING (PTY)</v>
          </cell>
        </row>
        <row r="6344">
          <cell r="Q6344" t="str">
            <v>Expenditure:  Transfers and Subsidies - Capital:  Allocations In-kind - Departmental Agencies and Accounts:  Provincial Departmental Agencies - Centre for Investment and Marketing</v>
          </cell>
          <cell r="R6344" t="str">
            <v>2</v>
          </cell>
          <cell r="S6344" t="str">
            <v>61</v>
          </cell>
          <cell r="T6344" t="str">
            <v>112</v>
          </cell>
          <cell r="U6344" t="str">
            <v>0</v>
          </cell>
          <cell r="V6344" t="str">
            <v>PRV DPT AGEN - CENTRE INVEST &amp; MARKETING</v>
          </cell>
        </row>
        <row r="6345">
          <cell r="Q6345" t="str">
            <v>Expenditure:  Transfers and Subsidies - Capital:  Allocations In-kind - Departmental Agencies and Accounts:  Provincial Departmental Agencies - Commissioner for the Environment</v>
          </cell>
          <cell r="R6345" t="str">
            <v>2</v>
          </cell>
          <cell r="S6345" t="str">
            <v>61</v>
          </cell>
          <cell r="T6345" t="str">
            <v>113</v>
          </cell>
          <cell r="U6345" t="str">
            <v>0</v>
          </cell>
          <cell r="V6345" t="str">
            <v>PRV DPT AGEN - COMMISSION FOR ENVIRONMEN</v>
          </cell>
        </row>
        <row r="6346">
          <cell r="Q6346" t="str">
            <v>Expenditure:  Transfers and Subsidies - Capital:  Allocations In-kind - Departmental Agencies and Accounts:  Provincial Departmental Agencies - Communication Service</v>
          </cell>
          <cell r="R6346" t="str">
            <v>2</v>
          </cell>
          <cell r="S6346" t="str">
            <v>61</v>
          </cell>
          <cell r="T6346" t="str">
            <v>114</v>
          </cell>
          <cell r="U6346" t="str">
            <v>0</v>
          </cell>
          <cell r="V6346" t="str">
            <v>PRV DPT AGEN - COMMUNICATION SERVICE</v>
          </cell>
        </row>
        <row r="6347">
          <cell r="Q6347" t="str">
            <v>Expenditure:  Transfers and Subsidies - Capital:  Allocations In-kind - Departmental Agencies and Accounts:  Provincial Departmental Agencies - Consumer Affairs Court</v>
          </cell>
          <cell r="R6347" t="str">
            <v>2</v>
          </cell>
          <cell r="S6347" t="str">
            <v>61</v>
          </cell>
          <cell r="T6347" t="str">
            <v>115</v>
          </cell>
          <cell r="U6347" t="str">
            <v>0</v>
          </cell>
          <cell r="V6347" t="str">
            <v>PRV DPT AGEN - CONSUMER AFFAIRS COURT</v>
          </cell>
        </row>
        <row r="6348">
          <cell r="Q6348" t="str">
            <v>Expenditure:  Transfers and Subsidies - Capital:  Allocations In-kind - Departmental Agencies and Accounts:  Provincial Departmental Agencies - Cultural Commission</v>
          </cell>
          <cell r="R6348" t="str">
            <v>2</v>
          </cell>
          <cell r="S6348" t="str">
            <v>61</v>
          </cell>
          <cell r="T6348" t="str">
            <v>116</v>
          </cell>
          <cell r="U6348" t="str">
            <v>0</v>
          </cell>
          <cell r="V6348" t="str">
            <v>PRV DPT AGEN - CULTURAL COMMISSION</v>
          </cell>
        </row>
        <row r="6349">
          <cell r="Q6349" t="str">
            <v>Expenditure:  Transfers and Subsidies - Capital:  Allocations In-kind - Departmental Agencies and Accounts:  Provincial Departmental Agencies - Destination Marketing Organisation</v>
          </cell>
          <cell r="R6349" t="str">
            <v>2</v>
          </cell>
          <cell r="S6349" t="str">
            <v>61</v>
          </cell>
          <cell r="T6349" t="str">
            <v>117</v>
          </cell>
          <cell r="U6349" t="str">
            <v>0</v>
          </cell>
          <cell r="V6349" t="str">
            <v>PRV DPT AGEN - DESTINATION MARKETING ORG</v>
          </cell>
        </row>
        <row r="6350">
          <cell r="Q6350" t="str">
            <v>Expenditure:  Transfers and Subsidies - Capital:  Allocations In-kind - Departmental Agencies and Accounts:  Provincial Departmental Agencies - Development Enterprise</v>
          </cell>
          <cell r="R6350" t="str">
            <v>2</v>
          </cell>
          <cell r="S6350" t="str">
            <v>61</v>
          </cell>
          <cell r="T6350" t="str">
            <v>118</v>
          </cell>
          <cell r="U6350" t="str">
            <v>0</v>
          </cell>
          <cell r="V6350" t="str">
            <v>PRV DPT AGEN - DEVELOPMENT ENTERPRISE</v>
          </cell>
        </row>
        <row r="6351">
          <cell r="Q6351" t="str">
            <v>Expenditure:  Transfers and Subsidies - Capital:  Allocations In-kind - Departmental Agencies and Accounts:  Provincial Departmental Agencies - Development Tribunals</v>
          </cell>
          <cell r="R6351" t="str">
            <v>2</v>
          </cell>
          <cell r="S6351" t="str">
            <v>61</v>
          </cell>
          <cell r="T6351" t="str">
            <v>119</v>
          </cell>
          <cell r="U6351" t="str">
            <v>0</v>
          </cell>
          <cell r="V6351" t="str">
            <v>PRV DPT AGEN - DEVELOPMENT TRIBUNALS</v>
          </cell>
        </row>
        <row r="6352">
          <cell r="Q6352" t="str">
            <v>Expenditure:  Transfers and Subsidies - Capital:  Allocations In-kind - Departmental Agencies and Accounts:  Provincial Departmental Agencies - Eastern Cape Museums</v>
          </cell>
          <cell r="R6352" t="str">
            <v>2</v>
          </cell>
          <cell r="S6352" t="str">
            <v>61</v>
          </cell>
          <cell r="T6352" t="str">
            <v>120</v>
          </cell>
          <cell r="U6352" t="str">
            <v>0</v>
          </cell>
          <cell r="V6352" t="str">
            <v>PRV DPT AGEN - EASTERN CAPE MUSEUMS</v>
          </cell>
        </row>
        <row r="6353">
          <cell r="Q6353" t="str">
            <v>Expenditure:  Transfers and Subsidies - Capital:  Allocations In-kind - Departmental Agencies and Accounts:  Provincial Departmental Agencies - Gauteng Entrepreneurial Property</v>
          </cell>
          <cell r="R6353" t="str">
            <v>2</v>
          </cell>
          <cell r="S6353" t="str">
            <v>61</v>
          </cell>
          <cell r="T6353" t="str">
            <v>121</v>
          </cell>
          <cell r="U6353" t="str">
            <v>0</v>
          </cell>
          <cell r="V6353" t="str">
            <v>PRV DPT AGEN - GAUTENG ENTREPREN PROPERT</v>
          </cell>
        </row>
        <row r="6354">
          <cell r="Q6354" t="str">
            <v>Expenditure:  Transfers and Subsidies - Capital:  Allocations In-kind - Departmental Agencies and Accounts:  Provincial Departmental Agencies - Eastern Region Entrepreneurial Support Centre</v>
          </cell>
          <cell r="R6354" t="str">
            <v>2</v>
          </cell>
          <cell r="S6354" t="str">
            <v>61</v>
          </cell>
          <cell r="T6354" t="str">
            <v>122</v>
          </cell>
          <cell r="U6354" t="str">
            <v>0</v>
          </cell>
          <cell r="V6354" t="str">
            <v>PRV DPT AGEN - EAST REG ENTREP SUPP CTRE</v>
          </cell>
        </row>
        <row r="6355">
          <cell r="Q6355" t="str">
            <v>Expenditure:  Transfers and Subsidies - Capital:  Allocations In-kind - Departmental Agencies and Accounts:  Provincial Departmental Agencies - Economic  Development Agency</v>
          </cell>
          <cell r="R6355" t="str">
            <v>2</v>
          </cell>
          <cell r="S6355" t="str">
            <v>61</v>
          </cell>
          <cell r="T6355" t="str">
            <v>123</v>
          </cell>
          <cell r="U6355" t="str">
            <v>0</v>
          </cell>
          <cell r="V6355" t="str">
            <v>PRV DPT AGEN - ECONOMIC  DEVEL AGENCY</v>
          </cell>
        </row>
        <row r="6356">
          <cell r="Q6356" t="str">
            <v>Expenditure:  Transfers and Subsidies - Capital:  Allocations In-kind - Departmental Agencies and Accounts:  Provincial Departmental Agencies - Enterprise Propeller</v>
          </cell>
          <cell r="R6356" t="str">
            <v>2</v>
          </cell>
          <cell r="S6356" t="str">
            <v>61</v>
          </cell>
          <cell r="T6356" t="str">
            <v>124</v>
          </cell>
          <cell r="U6356" t="str">
            <v>0</v>
          </cell>
          <cell r="V6356" t="str">
            <v>PRV DPT AGEN - ENTERPRISE PROPELLER</v>
          </cell>
        </row>
        <row r="6357">
          <cell r="Q6357" t="str">
            <v>Expenditure:  Transfers and Subsidies - Capital:  Allocations In-kind - Departmental Agencies and Accounts:  Provincial Departmental Agencies - Ezemvelo Wildlife</v>
          </cell>
          <cell r="R6357" t="str">
            <v>2</v>
          </cell>
          <cell r="S6357" t="str">
            <v>61</v>
          </cell>
          <cell r="T6357" t="str">
            <v>125</v>
          </cell>
          <cell r="U6357" t="str">
            <v>0</v>
          </cell>
          <cell r="V6357" t="str">
            <v>PRV DPT AGEN - EZEMVELO WILDLIFE</v>
          </cell>
        </row>
        <row r="6358">
          <cell r="Q6358" t="str">
            <v>Expenditure:  Transfers and Subsidies - Capital:  Allocations In-kind - Departmental Agencies and Accounts:  Provincial Departmental Agencies - Gambling and Betting Board</v>
          </cell>
          <cell r="R6358" t="str">
            <v>2</v>
          </cell>
          <cell r="S6358" t="str">
            <v>61</v>
          </cell>
          <cell r="T6358" t="str">
            <v>126</v>
          </cell>
          <cell r="U6358" t="str">
            <v>0</v>
          </cell>
          <cell r="V6358" t="str">
            <v>PRV DPT AGEN - GAMBLING &amp; BETTING BOARD</v>
          </cell>
        </row>
        <row r="6359">
          <cell r="Q6359" t="str">
            <v>Expenditure:  Transfers and Subsidies - Capital:  Allocations In-kind - Departmental Agencies and Accounts:  Provincial Departmental Agencies - Gambling and Racing Board</v>
          </cell>
          <cell r="R6359" t="str">
            <v>2</v>
          </cell>
          <cell r="S6359" t="str">
            <v>61</v>
          </cell>
          <cell r="T6359" t="str">
            <v>127</v>
          </cell>
          <cell r="U6359" t="str">
            <v>0</v>
          </cell>
          <cell r="V6359" t="str">
            <v>PRV DPT AGEN - GAMBLING &amp; RACING BOARD</v>
          </cell>
        </row>
        <row r="6360">
          <cell r="Q6360" t="str">
            <v>Expenditure:  Transfers and Subsidies - Capital:  Allocations In-kind - Departmental Agencies and Accounts:  Provincial Departmental Agencies - Gambling Board</v>
          </cell>
          <cell r="R6360" t="str">
            <v>2</v>
          </cell>
          <cell r="S6360" t="str">
            <v>61</v>
          </cell>
          <cell r="T6360" t="str">
            <v>128</v>
          </cell>
          <cell r="U6360" t="str">
            <v>0</v>
          </cell>
          <cell r="V6360" t="str">
            <v>PRV DPT AGEN - GAMBLING BOARD</v>
          </cell>
        </row>
        <row r="6361">
          <cell r="Q6361" t="str">
            <v>Expenditure:  Transfers and Subsidies - Capital:  Allocations In-kind - Departmental Agencies and Accounts:  Provincial Departmental Agencies - Gaming Board</v>
          </cell>
          <cell r="R6361" t="str">
            <v>2</v>
          </cell>
          <cell r="S6361" t="str">
            <v>61</v>
          </cell>
          <cell r="T6361" t="str">
            <v>129</v>
          </cell>
          <cell r="U6361" t="str">
            <v>0</v>
          </cell>
          <cell r="V6361" t="str">
            <v>PRV DPT AGEN - GAMING BOARD</v>
          </cell>
        </row>
        <row r="6362">
          <cell r="Q6362" t="str">
            <v>Expenditure:  Transfers and Subsidies - Capital:  Allocations In-kind - Departmental Agencies and Accounts:  Provincial Departmental Agencies - Gateway International Airport</v>
          </cell>
          <cell r="R6362" t="str">
            <v>2</v>
          </cell>
          <cell r="S6362" t="str">
            <v>61</v>
          </cell>
          <cell r="T6362" t="str">
            <v>130</v>
          </cell>
          <cell r="U6362" t="str">
            <v>0</v>
          </cell>
          <cell r="V6362" t="str">
            <v>PRV DPT AGEN - GATEWAY INTERNAT AIRPORT</v>
          </cell>
        </row>
        <row r="6363">
          <cell r="Q6363" t="str">
            <v>Expenditure:  Transfers and Subsidies - Capital:  Allocations In-kind - Departmental Agencies and Accounts:  Provincial Departmental Agencies - Gauteng Fund</v>
          </cell>
          <cell r="R6363" t="str">
            <v>2</v>
          </cell>
          <cell r="S6363" t="str">
            <v>61</v>
          </cell>
          <cell r="T6363" t="str">
            <v>131</v>
          </cell>
          <cell r="U6363" t="str">
            <v>0</v>
          </cell>
          <cell r="V6363" t="str">
            <v>PRV DPT AGEN - GAUTENG FUND</v>
          </cell>
        </row>
        <row r="6364">
          <cell r="Q6364" t="str">
            <v>Expenditure:  Transfers and Subsidies - Capital:  Allocations In-kind - Departmental Agencies and Accounts:  Provincial Departmental Agencies - Gautrain Management Agency</v>
          </cell>
          <cell r="R6364" t="str">
            <v>2</v>
          </cell>
          <cell r="S6364" t="str">
            <v>61</v>
          </cell>
          <cell r="T6364" t="str">
            <v>132</v>
          </cell>
          <cell r="U6364" t="str">
            <v>0</v>
          </cell>
          <cell r="V6364" t="str">
            <v>PRV DPT AGEN - GAUTRAIN MANAG AGENCY</v>
          </cell>
        </row>
        <row r="6365">
          <cell r="Q6365" t="str">
            <v>Expenditure:  Transfers and Subsidies - Capital:  Allocations In-kind - Departmental Agencies and Accounts:  Provincial Departmental Agencies - Government Motor Transport</v>
          </cell>
          <cell r="R6365" t="str">
            <v>2</v>
          </cell>
          <cell r="S6365" t="str">
            <v>61</v>
          </cell>
          <cell r="T6365" t="str">
            <v>133</v>
          </cell>
          <cell r="U6365" t="str">
            <v>0</v>
          </cell>
          <cell r="V6365" t="str">
            <v>PRV DPT AGEN - GOVERN MOTOR TRANSPORT</v>
          </cell>
        </row>
        <row r="6366">
          <cell r="Q6366" t="str">
            <v>Expenditure:  Transfers and Subsidies - Capital:  Allocations In-kind - Departmental Agencies and Accounts:  Provincial Departmental Agencies - Heritage Western Cape</v>
          </cell>
          <cell r="R6366" t="str">
            <v>2</v>
          </cell>
          <cell r="S6366" t="str">
            <v>61</v>
          </cell>
          <cell r="T6366" t="str">
            <v>134</v>
          </cell>
          <cell r="U6366" t="str">
            <v>0</v>
          </cell>
          <cell r="V6366" t="str">
            <v>PRV DPT AGEN - HERITAGE WESTERN CAPE</v>
          </cell>
        </row>
        <row r="6367">
          <cell r="Q6367" t="str">
            <v>Expenditure:  Transfers and Subsidies - Capital:  Allocations In-kind - Departmental Agencies and Accounts:  Provincial Departmental Agencies - House of Traditional Leaders KwaZulu-Natal</v>
          </cell>
          <cell r="R6367" t="str">
            <v>2</v>
          </cell>
          <cell r="S6367" t="str">
            <v>61</v>
          </cell>
          <cell r="T6367" t="str">
            <v>135</v>
          </cell>
          <cell r="U6367" t="str">
            <v>0</v>
          </cell>
          <cell r="V6367" t="str">
            <v>PRV DPT AGEN - HOUSE OF TRAD LEADERS KZN</v>
          </cell>
        </row>
        <row r="6368">
          <cell r="Q6368" t="str">
            <v>Expenditure:  Transfers and Subsidies - Capital:  Allocations In-kind - Departmental Agencies and Accounts:  Provincial Departmental Agencies - Housing Board</v>
          </cell>
          <cell r="R6368" t="str">
            <v>2</v>
          </cell>
          <cell r="S6368" t="str">
            <v>61</v>
          </cell>
          <cell r="T6368" t="str">
            <v>136</v>
          </cell>
          <cell r="U6368" t="str">
            <v>0</v>
          </cell>
          <cell r="V6368" t="str">
            <v>PRV DPT AGEN - HOUSING BOARD</v>
          </cell>
        </row>
        <row r="6369">
          <cell r="Q6369" t="str">
            <v>Expenditure:  Transfers and Subsidies - Capital:  Allocations In-kind - Departmental Agencies and Accounts:  Provincial Departmental Agencies - Housing Corporation</v>
          </cell>
          <cell r="R6369" t="str">
            <v>2</v>
          </cell>
          <cell r="S6369" t="str">
            <v>61</v>
          </cell>
          <cell r="T6369" t="str">
            <v>137</v>
          </cell>
          <cell r="U6369" t="str">
            <v>0</v>
          </cell>
          <cell r="V6369" t="str">
            <v>PRV DPT AGEN - HOUSING CORPORATION</v>
          </cell>
        </row>
        <row r="6370">
          <cell r="Q6370" t="str">
            <v>Expenditure:  Transfers and Subsidies - Capital:  Allocations In-kind - Departmental Agencies and Accounts:  Provincial Departmental Agencies - Investment North West</v>
          </cell>
          <cell r="R6370" t="str">
            <v>2</v>
          </cell>
          <cell r="S6370" t="str">
            <v>61</v>
          </cell>
          <cell r="T6370" t="str">
            <v>138</v>
          </cell>
          <cell r="U6370" t="str">
            <v>0</v>
          </cell>
          <cell r="V6370" t="str">
            <v>PRV DPT AGEN - INVESTMENT NORTH WEST</v>
          </cell>
        </row>
        <row r="6371">
          <cell r="Q6371" t="str">
            <v>Expenditure:  Transfers and Subsidies - Capital:  Allocations In-kind - Departmental Agencies and Accounts:  Provincial Departmental Agencies - Investment and Trade Promotion Agency</v>
          </cell>
          <cell r="R6371" t="str">
            <v>2</v>
          </cell>
          <cell r="S6371" t="str">
            <v>61</v>
          </cell>
          <cell r="T6371" t="str">
            <v>139</v>
          </cell>
          <cell r="U6371" t="str">
            <v>0</v>
          </cell>
          <cell r="V6371" t="str">
            <v>PRV DPT AGEN - INVEST &amp; TRADE PROMO AGEN</v>
          </cell>
        </row>
        <row r="6372">
          <cell r="Q6372" t="str">
            <v>Expenditure:  Transfers and Subsidies - Capital:  Allocations In-kind - Departmental Agencies and Accounts:  Provincial Departmental Agencies - Investment Initiative</v>
          </cell>
          <cell r="R6372" t="str">
            <v>2</v>
          </cell>
          <cell r="S6372" t="str">
            <v>61</v>
          </cell>
          <cell r="T6372" t="str">
            <v>140</v>
          </cell>
          <cell r="U6372" t="str">
            <v>0</v>
          </cell>
          <cell r="V6372" t="str">
            <v>PRV DPT AGEN - INVESTMENT INITIATIVE</v>
          </cell>
        </row>
        <row r="6373">
          <cell r="Q6373" t="str">
            <v>Expenditure:  Transfers and Subsidies - Capital:  Allocations In-kind - Departmental Agencies and Accounts:  Provincial Departmental Agencies - Kalahari Kid Corporation</v>
          </cell>
          <cell r="R6373" t="str">
            <v>2</v>
          </cell>
          <cell r="S6373" t="str">
            <v>61</v>
          </cell>
          <cell r="T6373" t="str">
            <v>141</v>
          </cell>
          <cell r="U6373" t="str">
            <v>0</v>
          </cell>
          <cell r="V6373" t="str">
            <v>PRV DPT AGEN - KALAHARI KID CORPORATION</v>
          </cell>
        </row>
        <row r="6374">
          <cell r="Q6374" t="str">
            <v>Expenditure:  Transfers and Subsidies - Capital:  Allocations In-kind - Departmental Agencies and Accounts:  Provincial Departmental Agencies - Language Committee</v>
          </cell>
          <cell r="R6374" t="str">
            <v>2</v>
          </cell>
          <cell r="S6374" t="str">
            <v>61</v>
          </cell>
          <cell r="T6374" t="str">
            <v>142</v>
          </cell>
          <cell r="U6374" t="str">
            <v>0</v>
          </cell>
          <cell r="V6374" t="str">
            <v>PRV DPT AGEN - LANGUAGE COMMITTEE</v>
          </cell>
        </row>
        <row r="6375">
          <cell r="Q6375" t="str">
            <v>Expenditure:  Transfers and Subsidies - Capital:  Allocations In-kind - Departmental Agencies and Accounts:  Provincial Departmental Agencies - Liquor Board</v>
          </cell>
          <cell r="R6375" t="str">
            <v>2</v>
          </cell>
          <cell r="S6375" t="str">
            <v>61</v>
          </cell>
          <cell r="T6375" t="str">
            <v>143</v>
          </cell>
          <cell r="U6375" t="str">
            <v>0</v>
          </cell>
          <cell r="V6375" t="str">
            <v>PRV DPT AGEN - LIQUOR BOARD</v>
          </cell>
        </row>
        <row r="6376">
          <cell r="Q6376" t="str">
            <v>Expenditure:  Transfers and Subsidies - Capital:  Allocations In-kind - Departmental Agencies and Accounts:  Provincial Departmental Agencies - Local Business Centres</v>
          </cell>
          <cell r="R6376" t="str">
            <v>2</v>
          </cell>
          <cell r="S6376" t="str">
            <v>61</v>
          </cell>
          <cell r="T6376" t="str">
            <v>144</v>
          </cell>
          <cell r="U6376" t="str">
            <v>0</v>
          </cell>
          <cell r="V6376" t="str">
            <v>PRV DPT AGEN - LOCAL BUSINESS CENTRES</v>
          </cell>
        </row>
        <row r="6377">
          <cell r="Q6377" t="str">
            <v>Expenditure:  Transfers and Subsidies - Capital:  Allocations In-kind - Departmental Agencies and Accounts:  Provincial Departmental Agencies - Local Road Transport Board</v>
          </cell>
          <cell r="R6377" t="str">
            <v>2</v>
          </cell>
          <cell r="S6377" t="str">
            <v>61</v>
          </cell>
          <cell r="T6377" t="str">
            <v>145</v>
          </cell>
          <cell r="U6377" t="str">
            <v>0</v>
          </cell>
          <cell r="V6377" t="str">
            <v>PRV DPT AGEN - LOCAL ROAD TRANSP BOARD</v>
          </cell>
        </row>
        <row r="6378">
          <cell r="Q6378" t="str">
            <v>Expenditure:  Transfers and Subsidies - Capital:  Allocations In-kind - Departmental Agencies and Accounts:  Provincial Departmental Agencies - McGregor Museum Board</v>
          </cell>
          <cell r="R6378" t="str">
            <v>2</v>
          </cell>
          <cell r="S6378" t="str">
            <v>61</v>
          </cell>
          <cell r="T6378" t="str">
            <v>146</v>
          </cell>
          <cell r="U6378" t="str">
            <v>0</v>
          </cell>
          <cell r="V6378" t="str">
            <v>PRV DPT AGEN - MCGREGOR MUSEUM BOARD</v>
          </cell>
        </row>
        <row r="6379">
          <cell r="Q6379" t="str">
            <v>Expenditure:  Transfers and Subsidies - Capital:  Allocations In-kind - Departmental Agencies and Accounts:  Provincial Departmental Agencies - Mmabana Foundation</v>
          </cell>
          <cell r="R6379" t="str">
            <v>2</v>
          </cell>
          <cell r="S6379" t="str">
            <v>61</v>
          </cell>
          <cell r="T6379" t="str">
            <v>147</v>
          </cell>
          <cell r="U6379" t="str">
            <v>0</v>
          </cell>
          <cell r="V6379" t="str">
            <v>PRV DPT AGEN - MMABANA FOUNDATION</v>
          </cell>
        </row>
        <row r="6380">
          <cell r="Q6380" t="str">
            <v>Expenditure:  Transfers and Subsidies - Capital:  Allocations In-kind - Departmental Agencies and Accounts:  Provincial Departmental Agencies - Natal Arts Trust</v>
          </cell>
          <cell r="R6380" t="str">
            <v>2</v>
          </cell>
          <cell r="S6380" t="str">
            <v>61</v>
          </cell>
          <cell r="T6380" t="str">
            <v>148</v>
          </cell>
          <cell r="U6380" t="str">
            <v>0</v>
          </cell>
          <cell r="V6380" t="str">
            <v>PRV DPT AGEN - NATAL ARTS TRUST</v>
          </cell>
        </row>
        <row r="6381">
          <cell r="Q6381" t="str">
            <v>Expenditure:  Transfers and Subsidies - Capital:  Allocations In-kind - Departmental Agencies and Accounts:  Provincial Departmental Agencies - Natal Sharks Board</v>
          </cell>
          <cell r="R6381" t="str">
            <v>2</v>
          </cell>
          <cell r="S6381" t="str">
            <v>61</v>
          </cell>
          <cell r="T6381" t="str">
            <v>149</v>
          </cell>
          <cell r="U6381" t="str">
            <v>0</v>
          </cell>
          <cell r="V6381" t="str">
            <v>PRV DPT AGEN - NATAL SHARKS BOARD</v>
          </cell>
        </row>
        <row r="6382">
          <cell r="Q6382" t="str">
            <v>Expenditure:  Transfers and Subsidies - Capital:  Allocations In-kind - Departmental Agencies and Accounts:  Provincial Departmental Agencies - Natal Trust Fund</v>
          </cell>
          <cell r="R6382" t="str">
            <v>2</v>
          </cell>
          <cell r="S6382" t="str">
            <v>61</v>
          </cell>
          <cell r="T6382" t="str">
            <v>150</v>
          </cell>
          <cell r="U6382" t="str">
            <v>0</v>
          </cell>
          <cell r="V6382" t="str">
            <v>PRV DPT AGEN - NATAL TRUST FUND</v>
          </cell>
        </row>
        <row r="6383">
          <cell r="Q6383" t="str">
            <v>Expenditure:  Transfers and Subsidies - Capital:  Allocations In-kind - Departmental Agencies and Accounts:  Provincial Departmental Agencies - Nature Conservation Board</v>
          </cell>
          <cell r="R6383" t="str">
            <v>2</v>
          </cell>
          <cell r="S6383" t="str">
            <v>61</v>
          </cell>
          <cell r="T6383" t="str">
            <v>151</v>
          </cell>
          <cell r="U6383" t="str">
            <v>0</v>
          </cell>
          <cell r="V6383" t="str">
            <v>PRV DPT AGEN - NATURE CONSERVATION BOARD</v>
          </cell>
        </row>
        <row r="6384">
          <cell r="Q6384" t="str">
            <v>Expenditure:  Transfers and Subsidies - Capital:  Allocations In-kind - Departmental Agencies and Accounts:  Provincial Departmental Agencies - Panel of Mediators</v>
          </cell>
          <cell r="R6384" t="str">
            <v>2</v>
          </cell>
          <cell r="S6384" t="str">
            <v>61</v>
          </cell>
          <cell r="T6384" t="str">
            <v>152</v>
          </cell>
          <cell r="U6384" t="str">
            <v>0</v>
          </cell>
          <cell r="V6384" t="str">
            <v>PRV DPT AGEN - PANEL OF MEDIATORS</v>
          </cell>
        </row>
        <row r="6385">
          <cell r="Q6385" t="str">
            <v>Expenditure:  Transfers and Subsidies - Capital:  Allocations In-kind - Departmental Agencies and Accounts:  Provincial Departmental Agencies - Park and Tourism Board</v>
          </cell>
          <cell r="R6385" t="str">
            <v>2</v>
          </cell>
          <cell r="S6385" t="str">
            <v>61</v>
          </cell>
          <cell r="T6385" t="str">
            <v>153</v>
          </cell>
          <cell r="U6385" t="str">
            <v>0</v>
          </cell>
          <cell r="V6385" t="str">
            <v>PRV DPT AGEN - PARK &amp; TOURISM BOARD</v>
          </cell>
        </row>
        <row r="6386">
          <cell r="Q6386" t="str">
            <v>Expenditure:  Transfers and Subsidies - Capital:  Allocations In-kind - Departmental Agencies and Accounts:  Provincial Departmental Agencies - Parks Board</v>
          </cell>
          <cell r="R6386" t="str">
            <v>2</v>
          </cell>
          <cell r="S6386" t="str">
            <v>61</v>
          </cell>
          <cell r="T6386" t="str">
            <v>154</v>
          </cell>
          <cell r="U6386" t="str">
            <v>0</v>
          </cell>
          <cell r="V6386" t="str">
            <v>PRV DPT AGEN - PARKS BOARD</v>
          </cell>
        </row>
        <row r="6387">
          <cell r="Q6387" t="str">
            <v>Expenditure:  Transfers and Subsidies - Capital:  Allocations In-kind - Departmental Agencies and Accounts:  Provincial Departmental Agencies - Partnership Fund (GPF)</v>
          </cell>
          <cell r="R6387" t="str">
            <v>2</v>
          </cell>
          <cell r="S6387" t="str">
            <v>61</v>
          </cell>
          <cell r="T6387" t="str">
            <v>155</v>
          </cell>
          <cell r="U6387" t="str">
            <v>0</v>
          </cell>
          <cell r="V6387" t="str">
            <v>PRV DPT AGEN - PARTNERSHIP FUND (GPF)</v>
          </cell>
        </row>
        <row r="6388">
          <cell r="Q6388" t="str">
            <v>Expenditure:  Transfers and Subsidies - Capital:  Allocations In-kind - Departmental Agencies and Accounts:  Provincial Departmental Agencies - Phakisa Corporation</v>
          </cell>
          <cell r="R6388" t="str">
            <v>2</v>
          </cell>
          <cell r="S6388" t="str">
            <v>61</v>
          </cell>
          <cell r="T6388" t="str">
            <v>156</v>
          </cell>
          <cell r="U6388" t="str">
            <v>0</v>
          </cell>
          <cell r="V6388" t="str">
            <v>PRV DPT AGEN - PHAKISA CORPORATION</v>
          </cell>
        </row>
        <row r="6389">
          <cell r="Q6389" t="str">
            <v>Expenditure:  Transfers and Subsidies - Capital:  Allocations In-kind - Departmental Agencies and Accounts:  Provincial Departmental Agencies - Planning Commission</v>
          </cell>
          <cell r="R6389" t="str">
            <v>2</v>
          </cell>
          <cell r="S6389" t="str">
            <v>61</v>
          </cell>
          <cell r="T6389" t="str">
            <v>157</v>
          </cell>
          <cell r="U6389" t="str">
            <v>0</v>
          </cell>
          <cell r="V6389" t="str">
            <v>PRV DPT AGEN - PLANNING COMMISSION</v>
          </cell>
        </row>
        <row r="6390">
          <cell r="Q6390" t="str">
            <v>Expenditure:  Transfers and Subsidies - Capital:  Allocations In-kind - Departmental Agencies and Accounts:  Provincial Departmental Agencies - Provincial Aided Libraries</v>
          </cell>
          <cell r="R6390" t="str">
            <v>2</v>
          </cell>
          <cell r="S6390" t="str">
            <v>61</v>
          </cell>
          <cell r="T6390" t="str">
            <v>158</v>
          </cell>
          <cell r="U6390" t="str">
            <v>0</v>
          </cell>
          <cell r="V6390" t="str">
            <v>PRV DPT AGEN - PROV AIDED LIBRARIES</v>
          </cell>
        </row>
        <row r="6391">
          <cell r="Q6391" t="str">
            <v>Expenditure:  Transfers and Subsidies - Capital:  Allocations In-kind - Departmental Agencies and Accounts:  Provincial Departmental Agencies - Provincial Aids Council</v>
          </cell>
          <cell r="R6391" t="str">
            <v>2</v>
          </cell>
          <cell r="S6391" t="str">
            <v>61</v>
          </cell>
          <cell r="T6391" t="str">
            <v>159</v>
          </cell>
          <cell r="U6391" t="str">
            <v>0</v>
          </cell>
          <cell r="V6391" t="str">
            <v>PRV DPT AGEN - PROVINCIAL AIDS COUNCIL</v>
          </cell>
        </row>
        <row r="6392">
          <cell r="Q6392" t="str">
            <v>Expenditure:  Transfers and Subsidies - Capital:  Allocations In-kind - Departmental Agencies and Accounts:  Provincial Departmental Agencies - Provincial Arts and Culture Council</v>
          </cell>
          <cell r="R6392" t="str">
            <v>2</v>
          </cell>
          <cell r="S6392" t="str">
            <v>61</v>
          </cell>
          <cell r="T6392" t="str">
            <v>160</v>
          </cell>
          <cell r="U6392" t="str">
            <v>0</v>
          </cell>
          <cell r="V6392" t="str">
            <v>PRV DPT AGEN - PROV ARTS &amp; CULT COUNCIL</v>
          </cell>
        </row>
        <row r="6393">
          <cell r="Q6393" t="str">
            <v>Expenditure:  Transfers and Subsidies - Capital:  Allocations In-kind - Departmental Agencies and Accounts:  Provincial Departmental Agencies - Provincial Development Council</v>
          </cell>
          <cell r="R6393" t="str">
            <v>2</v>
          </cell>
          <cell r="S6393" t="str">
            <v>61</v>
          </cell>
          <cell r="T6393" t="str">
            <v>161</v>
          </cell>
          <cell r="U6393" t="str">
            <v>0</v>
          </cell>
          <cell r="V6393" t="str">
            <v>PRV DPT AGEN - PROV DEVELOPMENT COUNCIL</v>
          </cell>
        </row>
        <row r="6394">
          <cell r="Q6394" t="str">
            <v>Expenditure:  Transfers and Subsidies - Capital:  Allocations In-kind - Departmental Agencies and Accounts:  Provincial Departmental Agencies - Provincial Georg Name Committee</v>
          </cell>
          <cell r="R6394" t="str">
            <v>2</v>
          </cell>
          <cell r="S6394" t="str">
            <v>61</v>
          </cell>
          <cell r="T6394" t="str">
            <v>162</v>
          </cell>
          <cell r="U6394" t="str">
            <v>0</v>
          </cell>
          <cell r="V6394" t="str">
            <v>PRV DPT AGEN - PROV GEORG NAME COMMITTEE</v>
          </cell>
        </row>
        <row r="6395">
          <cell r="Q6395" t="str">
            <v>Expenditure:  Transfers and Subsidies - Capital:  Allocations In-kind - Departmental Agencies and Accounts:  Provincial Departmental Agencies - Provincial Heritage Resorts</v>
          </cell>
          <cell r="R6395" t="str">
            <v>2</v>
          </cell>
          <cell r="S6395" t="str">
            <v>61</v>
          </cell>
          <cell r="T6395" t="str">
            <v>163</v>
          </cell>
          <cell r="U6395" t="str">
            <v>0</v>
          </cell>
          <cell r="V6395" t="str">
            <v>PRV DPT AGEN - PROV HERITAGE RESORTS</v>
          </cell>
        </row>
        <row r="6396">
          <cell r="Q6396" t="str">
            <v>Expenditure:  Transfers and Subsidies - Capital:  Allocations In-kind - Departmental Agencies and Accounts:  Provincial Departmental Agencies - Provincial Housing Board</v>
          </cell>
          <cell r="R6396" t="str">
            <v>2</v>
          </cell>
          <cell r="S6396" t="str">
            <v>61</v>
          </cell>
          <cell r="T6396" t="str">
            <v>164</v>
          </cell>
          <cell r="U6396" t="str">
            <v>0</v>
          </cell>
          <cell r="V6396" t="str">
            <v>PRV DPT AGEN - PROVINCIAL HOUSING BOARD</v>
          </cell>
        </row>
        <row r="6397">
          <cell r="Q6397" t="str">
            <v>Expenditure:  Transfers and Subsidies - Capital:  Allocations In-kind - Departmental Agencies and Accounts:  Provincial Departmental Agencies - Provincial Language Commission</v>
          </cell>
          <cell r="R6397" t="str">
            <v>2</v>
          </cell>
          <cell r="S6397" t="str">
            <v>61</v>
          </cell>
          <cell r="T6397" t="str">
            <v>165</v>
          </cell>
          <cell r="U6397" t="str">
            <v>0</v>
          </cell>
          <cell r="V6397" t="str">
            <v>PRV DPT AGEN - PROV LANGUAGE COMMISSION</v>
          </cell>
        </row>
        <row r="6398">
          <cell r="Q6398" t="str">
            <v>Expenditure:  Transfers and Subsidies - Capital:  Allocations In-kind - Departmental Agencies and Accounts:  Provincial Departmental Agencies - Provincial Planning and Development Commission</v>
          </cell>
          <cell r="R6398" t="str">
            <v>2</v>
          </cell>
          <cell r="S6398" t="str">
            <v>61</v>
          </cell>
          <cell r="T6398" t="str">
            <v>166</v>
          </cell>
          <cell r="U6398" t="str">
            <v>0</v>
          </cell>
          <cell r="V6398" t="str">
            <v>PRV DPT AGEN - PROV PLANNING &amp; DEV COMM</v>
          </cell>
        </row>
        <row r="6399">
          <cell r="Q6399" t="str">
            <v>Expenditure:  Transfers and Subsidies - Capital:  Allocations In-kind - Departmental Agencies and Accounts:  Provincial Departmental Agencies - Regional Authorities</v>
          </cell>
          <cell r="R6399" t="str">
            <v>2</v>
          </cell>
          <cell r="S6399" t="str">
            <v>61</v>
          </cell>
          <cell r="T6399" t="str">
            <v>167</v>
          </cell>
          <cell r="U6399" t="str">
            <v>0</v>
          </cell>
          <cell r="V6399" t="str">
            <v>PRV DPT AGEN - REGIONAL AUTHORITIES</v>
          </cell>
        </row>
        <row r="6400">
          <cell r="Q6400" t="str">
            <v>Expenditure:  Transfers and Subsidies - Capital:  Allocations In-kind - Departmental Agencies and Accounts:  Provincial Departmental Agencies - Regional Training Trust</v>
          </cell>
          <cell r="R6400" t="str">
            <v>2</v>
          </cell>
          <cell r="S6400" t="str">
            <v>61</v>
          </cell>
          <cell r="T6400" t="str">
            <v>168</v>
          </cell>
          <cell r="U6400" t="str">
            <v>0</v>
          </cell>
          <cell r="V6400" t="str">
            <v>PRV DPT AGEN - REGIONAL TRAINING TRUST</v>
          </cell>
        </row>
        <row r="6401">
          <cell r="Q6401" t="str">
            <v>Expenditure:  Transfers and Subsidies - Capital:  Allocations In-kind - Departmental Agencies and Accounts:  Provincial Departmental Agencies - Rental House Tribunal</v>
          </cell>
          <cell r="R6401" t="str">
            <v>2</v>
          </cell>
          <cell r="S6401" t="str">
            <v>61</v>
          </cell>
          <cell r="T6401" t="str">
            <v>169</v>
          </cell>
          <cell r="U6401" t="str">
            <v>0</v>
          </cell>
          <cell r="V6401" t="str">
            <v>PRV DPT AGEN - RENTAL HOUSE TRIBUNAL</v>
          </cell>
        </row>
        <row r="6402">
          <cell r="Q6402" t="str">
            <v>Expenditure:  Transfers and Subsidies - Capital:  Allocations In-kind - Departmental Agencies and Accounts:  Provincial Departmental Agencies - Roads Agency</v>
          </cell>
          <cell r="R6402" t="str">
            <v>2</v>
          </cell>
          <cell r="S6402" t="str">
            <v>61</v>
          </cell>
          <cell r="T6402" t="str">
            <v>170</v>
          </cell>
          <cell r="U6402" t="str">
            <v>0</v>
          </cell>
          <cell r="V6402" t="str">
            <v>PRV DPT AGEN - ROADS AGENCY</v>
          </cell>
        </row>
        <row r="6403">
          <cell r="Q6403" t="str">
            <v>Expenditure:  Transfers and Subsidies - Capital:  Allocations In-kind - Departmental Agencies and Accounts:  Provincial Departmental Agencies - Rural Finance Corporation Ltd</v>
          </cell>
          <cell r="R6403" t="str">
            <v>2</v>
          </cell>
          <cell r="S6403" t="str">
            <v>61</v>
          </cell>
          <cell r="T6403" t="str">
            <v>171</v>
          </cell>
          <cell r="U6403" t="str">
            <v>0</v>
          </cell>
          <cell r="V6403" t="str">
            <v>PRV DPT AGEN - RURAL FINANCE CORP LTD</v>
          </cell>
        </row>
        <row r="6404">
          <cell r="Q6404" t="str">
            <v>Expenditure:  Transfers and Subsidies - Capital:  Allocations In-kind - Departmental Agencies and Accounts:  Provincial Departmental Agencies - Socio-Econ Consulting Council</v>
          </cell>
          <cell r="R6404" t="str">
            <v>2</v>
          </cell>
          <cell r="S6404" t="str">
            <v>61</v>
          </cell>
          <cell r="T6404" t="str">
            <v>172</v>
          </cell>
          <cell r="U6404" t="str">
            <v>0</v>
          </cell>
          <cell r="V6404" t="str">
            <v>PRV DPT AGEN - SOCIO-ECON CONSUL COUNCIL</v>
          </cell>
        </row>
        <row r="6405">
          <cell r="Q6405" t="str">
            <v>Expenditure:  Transfers and Subsidies - Capital:  Allocations In-kind - Departmental Agencies and Accounts:  Provincial Departmental Agencies - Sport Council</v>
          </cell>
          <cell r="R6405" t="str">
            <v>2</v>
          </cell>
          <cell r="S6405" t="str">
            <v>61</v>
          </cell>
          <cell r="T6405" t="str">
            <v>173</v>
          </cell>
          <cell r="U6405" t="str">
            <v>0</v>
          </cell>
          <cell r="V6405" t="str">
            <v>PRV DPT AGEN - SPORT COUNCIL</v>
          </cell>
        </row>
        <row r="6406">
          <cell r="Q6406" t="str">
            <v>Expenditure:  Transfers and Subsidies - Capital:  Allocations In-kind - Departmental Agencies and Accounts:  Provincial Departmental Agencies - Subsidiary Entity</v>
          </cell>
          <cell r="R6406" t="str">
            <v>2</v>
          </cell>
          <cell r="S6406" t="str">
            <v>61</v>
          </cell>
          <cell r="T6406" t="str">
            <v>174</v>
          </cell>
          <cell r="U6406" t="str">
            <v>0</v>
          </cell>
          <cell r="V6406" t="str">
            <v>PRV DPT AGEN - SUBSIDIARY ENTITY</v>
          </cell>
        </row>
        <row r="6407">
          <cell r="Q6407" t="str">
            <v>Expenditure:  Transfers and Subsidies - Capital:  Allocations In-kind - Departmental Agencies and Accounts:  Provincial Departmental Agencies - Taxi Council</v>
          </cell>
          <cell r="R6407" t="str">
            <v>2</v>
          </cell>
          <cell r="S6407" t="str">
            <v>61</v>
          </cell>
          <cell r="T6407" t="str">
            <v>175</v>
          </cell>
          <cell r="U6407" t="str">
            <v>0</v>
          </cell>
          <cell r="V6407" t="str">
            <v>PRV DPT AGEN - TAXI COUNCIL</v>
          </cell>
        </row>
        <row r="6408">
          <cell r="Q6408" t="str">
            <v>Expenditure:  Transfers and Subsidies - Capital:  Allocations In-kind - Departmental Agencies and Accounts:  Provincial Departmental Agencies - Tourism Authority</v>
          </cell>
          <cell r="R6408" t="str">
            <v>2</v>
          </cell>
          <cell r="S6408" t="str">
            <v>61</v>
          </cell>
          <cell r="T6408" t="str">
            <v>176</v>
          </cell>
          <cell r="U6408" t="str">
            <v>0</v>
          </cell>
          <cell r="V6408" t="str">
            <v>PRV DPT AGEN - TOURISM AUTHORITY</v>
          </cell>
        </row>
        <row r="6409">
          <cell r="Q6409" t="str">
            <v>Expenditure:  Transfers and Subsidies - Capital:  Allocations In-kind - Departmental Agencies and Accounts:  Provincial Departmental Agencies - Tourism Board</v>
          </cell>
          <cell r="R6409" t="str">
            <v>2</v>
          </cell>
          <cell r="S6409" t="str">
            <v>61</v>
          </cell>
          <cell r="T6409" t="str">
            <v>177</v>
          </cell>
          <cell r="U6409" t="str">
            <v>0</v>
          </cell>
          <cell r="V6409" t="str">
            <v>PRV DPT AGEN - TOURISM BOARD</v>
          </cell>
        </row>
        <row r="6410">
          <cell r="Q6410" t="str">
            <v>Expenditure:  Transfers and Subsidies - Capital:  Allocations In-kind - Departmental Agencies and Accounts:  Provincial Departmental Agencies - Provincial Departmental Agencies - Trade and Investment</v>
          </cell>
          <cell r="R6410" t="str">
            <v>2</v>
          </cell>
          <cell r="S6410" t="str">
            <v>61</v>
          </cell>
          <cell r="T6410" t="str">
            <v>178</v>
          </cell>
          <cell r="U6410" t="str">
            <v>0</v>
          </cell>
          <cell r="V6410" t="str">
            <v>PRV DPT AGEN - TRADE &amp; INVESTMENT</v>
          </cell>
        </row>
        <row r="6411">
          <cell r="Q6411" t="str">
            <v>Expenditure:  Transfers and Subsidies - Capital:  Allocations In-kind - Departmental Agencies and Accounts:  Provincial Departmental Agencies - Provincial Departmental Agencies - Umsekeli Municipal Support Service</v>
          </cell>
          <cell r="R6411" t="str">
            <v>2</v>
          </cell>
          <cell r="S6411" t="str">
            <v>61</v>
          </cell>
          <cell r="T6411" t="str">
            <v>179</v>
          </cell>
          <cell r="U6411" t="str">
            <v>0</v>
          </cell>
          <cell r="V6411" t="str">
            <v>PRV DPT AGEN - UMSEKELI MUN SUPP SERV</v>
          </cell>
        </row>
        <row r="6412">
          <cell r="Q6412" t="str">
            <v>Expenditure:  Transfers and Subsidies - Capital:  Allocations In-kind - Departmental Agencies and Accounts:  Provincial Departmental Agencies - Provincial Departmental Agencies - Xhasa ATC Agency (Gautrain Management Agency)</v>
          </cell>
          <cell r="R6412" t="str">
            <v>2</v>
          </cell>
          <cell r="S6412" t="str">
            <v>61</v>
          </cell>
          <cell r="T6412" t="str">
            <v>180</v>
          </cell>
          <cell r="U6412" t="str">
            <v>0</v>
          </cell>
          <cell r="V6412" t="str">
            <v>PRV DPT AGEN - GAUTRAIN MANAG AGENCY</v>
          </cell>
        </row>
        <row r="6413">
          <cell r="Q6413" t="str">
            <v>Expenditure:  Transfers and Subsidies - Capital:  Allocations In-kind - Departmental Agencies and Accounts:  Provincial Departmental Agencies - Youth Commission</v>
          </cell>
          <cell r="R6413" t="str">
            <v>2</v>
          </cell>
          <cell r="S6413" t="str">
            <v>61</v>
          </cell>
          <cell r="T6413" t="str">
            <v>181</v>
          </cell>
          <cell r="U6413" t="str">
            <v>0</v>
          </cell>
          <cell r="V6413" t="str">
            <v>PRV DPT AGEN - YOUTH COMMISSION</v>
          </cell>
        </row>
        <row r="6414">
          <cell r="Q6414" t="str">
            <v>Expenditure:  Transfers and Subsidies - Capital:  Allocations In-kind - Departmental Agencies and Accounts:  Provincial Departmental Agencies - Youth Development Trust</v>
          </cell>
          <cell r="R6414" t="str">
            <v>2</v>
          </cell>
          <cell r="S6414" t="str">
            <v>61</v>
          </cell>
          <cell r="T6414" t="str">
            <v>182</v>
          </cell>
          <cell r="U6414" t="str">
            <v>0</v>
          </cell>
          <cell r="V6414" t="str">
            <v>PRV DPT AGEN - YOUTH DEVELOPMENT TRUST</v>
          </cell>
        </row>
        <row r="6415">
          <cell r="Q6415" t="str">
            <v>Expenditure:  Transfers and Subsidies - Capital:  Allocations In-kind - Departmental Agencies and Accounts:  National Departmental Agencies</v>
          </cell>
          <cell r="R6415">
            <v>0</v>
          </cell>
          <cell r="V6415" t="str">
            <v>TS C IN-KIN DPT AGEN &amp; ACC NAT DEPT AGEN</v>
          </cell>
        </row>
        <row r="6416">
          <cell r="Q6416" t="str">
            <v>Expenditure:  Transfers and Subsidies - Capital:  Allocations In-kind - Departmental Agencies and Accounts:  National Departmental Agencies - ZA Domain Name Authority</v>
          </cell>
          <cell r="R6416" t="str">
            <v>2</v>
          </cell>
          <cell r="S6416" t="str">
            <v>61</v>
          </cell>
          <cell r="T6416" t="str">
            <v>400</v>
          </cell>
          <cell r="U6416" t="str">
            <v>0</v>
          </cell>
          <cell r="V6416" t="str">
            <v>NAT DPT AGEN - ZA DOMAIN NAME AUTHORITY</v>
          </cell>
        </row>
        <row r="6417">
          <cell r="Q6417" t="str">
            <v>Expenditure:  Transfers and Subsidies - Capital:  Allocations In-kind - Departmental Agencies and Accounts:  National Departmental Agencies - Accounting Standards Board</v>
          </cell>
          <cell r="R6417" t="str">
            <v>2</v>
          </cell>
          <cell r="S6417" t="str">
            <v>61</v>
          </cell>
          <cell r="T6417" t="str">
            <v>401</v>
          </cell>
          <cell r="U6417" t="str">
            <v>0</v>
          </cell>
          <cell r="V6417" t="str">
            <v>NAT DPT AGEN - ACCOUNTING STANDARD BOARD</v>
          </cell>
        </row>
        <row r="6418">
          <cell r="Q6418" t="str">
            <v>Expenditure:  Transfers and Subsidies - Capital:  Allocations In-kind - Departmental Agencies and Accounts:  National Departmental Agencies - Africa Institute of South Africa</v>
          </cell>
          <cell r="R6418" t="str">
            <v>2</v>
          </cell>
          <cell r="S6418" t="str">
            <v>61</v>
          </cell>
          <cell r="T6418" t="str">
            <v>402</v>
          </cell>
          <cell r="U6418" t="str">
            <v>0</v>
          </cell>
          <cell r="V6418" t="str">
            <v>NAT DPT AGEN - AFRICA INSTITUTE OF SA</v>
          </cell>
        </row>
        <row r="6419">
          <cell r="Q6419" t="str">
            <v>Expenditure:  Transfers and Subsidies - Capital:  Allocations In-kind - Departmental Agencies and Accounts:  National Departmental Agencies - African Renaissance and Intern Fund</v>
          </cell>
          <cell r="R6419" t="str">
            <v>2</v>
          </cell>
          <cell r="S6419" t="str">
            <v>61</v>
          </cell>
          <cell r="T6419" t="str">
            <v>403</v>
          </cell>
          <cell r="U6419" t="str">
            <v>0</v>
          </cell>
          <cell r="V6419" t="str">
            <v>NAT DPT AGEN - AFRI RENAIS &amp; INTERN FUND</v>
          </cell>
        </row>
        <row r="6420">
          <cell r="Q6420" t="str">
            <v>Expenditure:  Transfers and Subsidies - Capital:  Allocations In-kind - Departmental Agencies and Accounts:  National Departmental Agencies - Afrikaanse Taalmuseum</v>
          </cell>
          <cell r="R6420" t="str">
            <v>2</v>
          </cell>
          <cell r="S6420" t="str">
            <v>61</v>
          </cell>
          <cell r="T6420" t="str">
            <v>404</v>
          </cell>
          <cell r="U6420" t="str">
            <v>0</v>
          </cell>
          <cell r="V6420" t="str">
            <v>NAT DPT AGEN - AFRIKAANSE TAALMUSEUM</v>
          </cell>
        </row>
        <row r="6421">
          <cell r="Q6421" t="str">
            <v>Expenditure:  Transfers and Subsidies - Capital:  Allocations In-kind - Departmental Agencies and Accounts:  National Departmental Agencies - Agricultural Sector Education and Train Authority</v>
          </cell>
          <cell r="R6421" t="str">
            <v>2</v>
          </cell>
          <cell r="S6421" t="str">
            <v>61</v>
          </cell>
          <cell r="T6421" t="str">
            <v>405</v>
          </cell>
          <cell r="U6421" t="str">
            <v>0</v>
          </cell>
          <cell r="V6421" t="str">
            <v>NAT DPT AGEN - AGRI SEC EDUC &amp; TRAIN AUT</v>
          </cell>
        </row>
        <row r="6422">
          <cell r="Q6422" t="str">
            <v>Expenditure:  Transfers and Subsidies - Capital:  Allocations In-kind - Departmental Agencies and Accounts:  National Departmental Agencies - Agricultural Land Holdings Acc</v>
          </cell>
          <cell r="R6422" t="str">
            <v>2</v>
          </cell>
          <cell r="S6422" t="str">
            <v>61</v>
          </cell>
          <cell r="T6422" t="str">
            <v>406</v>
          </cell>
          <cell r="U6422" t="str">
            <v>0</v>
          </cell>
          <cell r="V6422" t="str">
            <v>NAT DPT AGEN - AGRICAL LAND HOLDINGS ACC</v>
          </cell>
        </row>
        <row r="6423">
          <cell r="Q6423" t="str">
            <v>Expenditure:  Transfers and Subsidies - Capital:  Allocations In-kind - Departmental Agencies and Accounts:  National Departmental Agencies - Agricultural Research Council</v>
          </cell>
          <cell r="R6423" t="str">
            <v>2</v>
          </cell>
          <cell r="S6423" t="str">
            <v>61</v>
          </cell>
          <cell r="T6423" t="str">
            <v>407</v>
          </cell>
          <cell r="U6423" t="str">
            <v>0</v>
          </cell>
          <cell r="V6423" t="str">
            <v>NAT DPT AGEN - AGRICULT RESEARCH COUNCIL</v>
          </cell>
        </row>
        <row r="6424">
          <cell r="Q6424" t="str">
            <v>Expenditure:  Transfers and Subsidies - Capital:  Allocations In-kind - Departmental Agencies and Accounts:  National Departmental Agencies - Air Services Licensing Council</v>
          </cell>
          <cell r="R6424" t="str">
            <v>2</v>
          </cell>
          <cell r="S6424" t="str">
            <v>61</v>
          </cell>
          <cell r="T6424" t="str">
            <v>408</v>
          </cell>
          <cell r="U6424" t="str">
            <v>0</v>
          </cell>
          <cell r="V6424" t="str">
            <v>NAT DPT AGEN - AIR SERV LICEN COUNCIL</v>
          </cell>
        </row>
        <row r="6425">
          <cell r="Q6425" t="str">
            <v>Expenditure:  Transfers and Subsidies - Capital:  Allocations In-kind - Departmental Agencies and Accounts:  National Departmental Agencies - Artscape</v>
          </cell>
          <cell r="R6425" t="str">
            <v>2</v>
          </cell>
          <cell r="S6425" t="str">
            <v>61</v>
          </cell>
          <cell r="T6425" t="str">
            <v>409</v>
          </cell>
          <cell r="U6425" t="str">
            <v>0</v>
          </cell>
          <cell r="V6425" t="str">
            <v>NAT DPT AGEN - ARTSCAPE</v>
          </cell>
        </row>
        <row r="6426">
          <cell r="Q6426" t="str">
            <v>Expenditure:  Transfers and Subsidies - Capital:  Allocations In-kind - Departmental Agencies and Accounts:  National Departmental Agencies - Banking SETA</v>
          </cell>
          <cell r="R6426" t="str">
            <v>2</v>
          </cell>
          <cell r="S6426" t="str">
            <v>61</v>
          </cell>
          <cell r="T6426" t="str">
            <v>410</v>
          </cell>
          <cell r="U6426" t="str">
            <v>0</v>
          </cell>
          <cell r="V6426" t="str">
            <v>NAT DPT AGEN - BANKING SETA</v>
          </cell>
        </row>
        <row r="6427">
          <cell r="Q6427" t="str">
            <v>Expenditure:  Transfers and Subsidies - Capital:  Allocations In-kind - Departmental Agencies and Accounts:  National Departmental Agencies - Blyde River Canyon National Park</v>
          </cell>
          <cell r="R6427" t="str">
            <v>2</v>
          </cell>
          <cell r="S6427" t="str">
            <v>61</v>
          </cell>
          <cell r="T6427" t="str">
            <v>411</v>
          </cell>
          <cell r="U6427" t="str">
            <v>0</v>
          </cell>
          <cell r="V6427" t="str">
            <v>NAT DPT AGEN - BLYDE RIVER CANYON N/PARK</v>
          </cell>
        </row>
        <row r="6428">
          <cell r="Q6428" t="str">
            <v>Expenditure:  Transfers and Subsidies - Capital:  Allocations In-kind - Departmental Agencies and Accounts:  National Departmental Agencies - Board on Tariffs and Trade</v>
          </cell>
          <cell r="R6428" t="str">
            <v>2</v>
          </cell>
          <cell r="S6428" t="str">
            <v>61</v>
          </cell>
          <cell r="T6428" t="str">
            <v>412</v>
          </cell>
          <cell r="U6428" t="str">
            <v>0</v>
          </cell>
          <cell r="V6428" t="str">
            <v>NAT DPT AGEN - BOARD ON TARIFFS &amp; TRADE</v>
          </cell>
        </row>
        <row r="6429">
          <cell r="Q6429" t="str">
            <v>Expenditure:  Transfers and Subsidies - Capital:  Allocations In-kind - Departmental Agencies and Accounts:  National Departmental Agencies - Boxing South Africa</v>
          </cell>
          <cell r="R6429" t="str">
            <v>2</v>
          </cell>
          <cell r="S6429" t="str">
            <v>61</v>
          </cell>
          <cell r="T6429" t="str">
            <v>413</v>
          </cell>
          <cell r="U6429" t="str">
            <v>0</v>
          </cell>
          <cell r="V6429" t="str">
            <v>NAT DPT AGEN - BOXING SOUTH AFRICA</v>
          </cell>
        </row>
        <row r="6430">
          <cell r="Q6430" t="str">
            <v>Expenditure:  Transfers and Subsidies - Capital:  Allocations In-kind - Departmental Agencies and Accounts:  National Departmental Agencies - Breede River Catchment Management Agency</v>
          </cell>
          <cell r="R6430" t="str">
            <v>2</v>
          </cell>
          <cell r="S6430" t="str">
            <v>61</v>
          </cell>
          <cell r="T6430" t="str">
            <v>414</v>
          </cell>
          <cell r="U6430" t="str">
            <v>0</v>
          </cell>
          <cell r="V6430" t="str">
            <v xml:space="preserve">NAT DPT AGEN - BREEDE RIVER CATCH MAN </v>
          </cell>
        </row>
        <row r="6431">
          <cell r="Q6431" t="str">
            <v>Expenditure:  Transfers and Subsidies - Capital:  Allocations In-kind - Departmental Agencies and Accounts:  National Departmental Agencies - Business Arts of South Africa Johannesburg</v>
          </cell>
          <cell r="R6431" t="str">
            <v>2</v>
          </cell>
          <cell r="S6431" t="str">
            <v>61</v>
          </cell>
          <cell r="T6431" t="str">
            <v>415</v>
          </cell>
          <cell r="U6431" t="str">
            <v>0</v>
          </cell>
          <cell r="V6431" t="str">
            <v>NAT DPT AGEN - BUSINESS ARTS OF SA JHB</v>
          </cell>
        </row>
        <row r="6432">
          <cell r="Q6432" t="str">
            <v>Expenditure:  Transfers and Subsidies - Capital:  Allocations In-kind - Departmental Agencies and Accounts:  National Departmental Agencies - Cape Medical Depot Augmentation</v>
          </cell>
          <cell r="R6432" t="str">
            <v>2</v>
          </cell>
          <cell r="S6432" t="str">
            <v>61</v>
          </cell>
          <cell r="T6432" t="str">
            <v>416</v>
          </cell>
          <cell r="U6432" t="str">
            <v>0</v>
          </cell>
          <cell r="V6432" t="str">
            <v>NAT DPT AGEN - CAPE MED DEPOT AUGMENTAT</v>
          </cell>
        </row>
        <row r="6433">
          <cell r="Q6433" t="str">
            <v>Expenditure:  Transfers and Subsidies - Capital:  Allocations In-kind - Departmental Agencies and Accounts:  National Departmental Agencies - Castle Control Board</v>
          </cell>
          <cell r="R6433" t="str">
            <v>2</v>
          </cell>
          <cell r="S6433" t="str">
            <v>61</v>
          </cell>
          <cell r="T6433" t="str">
            <v>417</v>
          </cell>
          <cell r="U6433" t="str">
            <v>0</v>
          </cell>
          <cell r="V6433" t="str">
            <v>NAT DPT AGEN - CASTLE CONTROL BOARD</v>
          </cell>
        </row>
        <row r="6434">
          <cell r="Q6434" t="str">
            <v>Expenditure:  Transfers and Subsidies - Capital:  Allocations In-kind - Departmental Agencies and Accounts:  National Departmental Agencies - Cedara Agricultural College</v>
          </cell>
          <cell r="R6434" t="str">
            <v>2</v>
          </cell>
          <cell r="S6434" t="str">
            <v>61</v>
          </cell>
          <cell r="T6434" t="str">
            <v>418</v>
          </cell>
          <cell r="U6434" t="str">
            <v>0</v>
          </cell>
          <cell r="V6434" t="str">
            <v>NAT DPT AGEN - CEDARA AGRICUL COLLEGE</v>
          </cell>
        </row>
        <row r="6435">
          <cell r="Q6435" t="str">
            <v>Expenditure:  Transfers and Subsidies - Capital:  Allocations In-kind - Departmental Agencies and Accounts:  National Departmental Agencies - Chemical Industry SETA</v>
          </cell>
          <cell r="R6435" t="str">
            <v>2</v>
          </cell>
          <cell r="S6435" t="str">
            <v>61</v>
          </cell>
          <cell r="T6435" t="str">
            <v>419</v>
          </cell>
          <cell r="U6435" t="str">
            <v>0</v>
          </cell>
          <cell r="V6435" t="str">
            <v>NAT DPT AGEN - CHEMICAL INDUSTRY SETA</v>
          </cell>
        </row>
        <row r="6436">
          <cell r="Q6436" t="str">
            <v>Expenditure:  Transfers and Subsidies - Capital:  Allocations In-kind - Departmental Agencies and Accounts:  National Departmental Agencies - Clothing, Textile, Footwear and Leather SETA</v>
          </cell>
          <cell r="R6436" t="str">
            <v>2</v>
          </cell>
          <cell r="S6436" t="str">
            <v>61</v>
          </cell>
          <cell r="T6436" t="str">
            <v>420</v>
          </cell>
          <cell r="U6436" t="str">
            <v>0</v>
          </cell>
          <cell r="V6436" t="str">
            <v>NAT DPT AGEN - CLOT TEX FOOT &amp; LEAT SETA</v>
          </cell>
        </row>
        <row r="6437">
          <cell r="Q6437" t="str">
            <v>Expenditure:  Transfers and Subsidies - Capital:  Allocations In-kind - Departmental Agencies and Accounts:  National Departmental Agencies - Commissioner Conciliation, Mediation and Arbitration</v>
          </cell>
          <cell r="R6437" t="str">
            <v>2</v>
          </cell>
          <cell r="S6437" t="str">
            <v>61</v>
          </cell>
          <cell r="T6437" t="str">
            <v>421</v>
          </cell>
          <cell r="U6437" t="str">
            <v>0</v>
          </cell>
          <cell r="V6437" t="str">
            <v>NAT DPT AGEN - COM RECONCIL MED &amp; ARBITR</v>
          </cell>
        </row>
        <row r="6438">
          <cell r="Q6438" t="str">
            <v xml:space="preserve">Expenditure:  Transfers and Subsidies - Capital:  Allocations In-kind - Departmental Agencies and Accounts:  National Departmental Agencies - Community Promotion and Protection of Rights </v>
          </cell>
          <cell r="R6438" t="str">
            <v>2</v>
          </cell>
          <cell r="S6438" t="str">
            <v>61</v>
          </cell>
          <cell r="T6438" t="str">
            <v>422</v>
          </cell>
          <cell r="U6438" t="str">
            <v>0</v>
          </cell>
          <cell r="V6438" t="str">
            <v>NAT DPT AGEN - COM PROM &amp; PROT OF RIGHTS</v>
          </cell>
        </row>
        <row r="6439">
          <cell r="Q6439" t="str">
            <v>Expenditure:  Transfers and Subsidies - Capital:  Allocations In-kind - Departmental Agencies and Accounts:  National Departmental Agencies - Commission Gender Equality</v>
          </cell>
          <cell r="R6439" t="str">
            <v>2</v>
          </cell>
          <cell r="S6439" t="str">
            <v>61</v>
          </cell>
          <cell r="T6439" t="str">
            <v>423</v>
          </cell>
          <cell r="U6439" t="str">
            <v>0</v>
          </cell>
          <cell r="V6439" t="str">
            <v>NAT DPT AGEN - COMMIS GENDER EQUALITY</v>
          </cell>
        </row>
        <row r="6440">
          <cell r="Q6440" t="str">
            <v>Expenditure:  Transfers and Subsidies - Capital:  Allocations In-kind - Departmental Agencies and Accounts:  National Departmental Agencies - Companies and Intellectual Property Commission</v>
          </cell>
          <cell r="R6440" t="str">
            <v>2</v>
          </cell>
          <cell r="S6440" t="str">
            <v>61</v>
          </cell>
          <cell r="T6440" t="str">
            <v>424</v>
          </cell>
          <cell r="U6440" t="str">
            <v>0</v>
          </cell>
          <cell r="V6440" t="str">
            <v>NAT DPT AGEN - COMPA &amp; INTELLE PROP COMM</v>
          </cell>
        </row>
        <row r="6441">
          <cell r="Q6441" t="str">
            <v>Expenditure:  Transfers and Subsidies - Capital:  Allocations In-kind - Departmental Agencies and Accounts:  National Departmental Agencies - Compensation Fund Including Reserve Fund</v>
          </cell>
          <cell r="R6441" t="str">
            <v>2</v>
          </cell>
          <cell r="S6441" t="str">
            <v>61</v>
          </cell>
          <cell r="T6441" t="str">
            <v>425</v>
          </cell>
          <cell r="U6441" t="str">
            <v>0</v>
          </cell>
          <cell r="V6441" t="str">
            <v>NAT DPT AGEN - COMPEN FUND INC RESV FUND</v>
          </cell>
        </row>
        <row r="6442">
          <cell r="Q6442" t="str">
            <v>Expenditure:  Transfers and Subsidies - Capital:  Allocations In-kind - Departmental Agencies and Accounts:  National Departmental Agencies - Competition Board</v>
          </cell>
          <cell r="R6442" t="str">
            <v>2</v>
          </cell>
          <cell r="S6442" t="str">
            <v>61</v>
          </cell>
          <cell r="T6442" t="str">
            <v>426</v>
          </cell>
          <cell r="U6442" t="str">
            <v>0</v>
          </cell>
          <cell r="V6442" t="str">
            <v>NAT DPT AGEN - COMPETITION BOARD</v>
          </cell>
        </row>
        <row r="6443">
          <cell r="Q6443" t="str">
            <v>Expenditure:  Transfers and Subsidies - Capital:  Allocations In-kind - Departmental Agencies and Accounts:  National Departmental Agencies - Competition Commission</v>
          </cell>
          <cell r="R6443" t="str">
            <v>2</v>
          </cell>
          <cell r="S6443" t="str">
            <v>61</v>
          </cell>
          <cell r="T6443" t="str">
            <v>427</v>
          </cell>
          <cell r="U6443" t="str">
            <v>0</v>
          </cell>
          <cell r="V6443" t="str">
            <v>NAT DPT AGEN - COMPETITION COMMISSION</v>
          </cell>
        </row>
        <row r="6444">
          <cell r="Q6444" t="str">
            <v>Expenditure:  Transfers and Subsidies - Capital:  Allocations In-kind - Departmental Agencies and Accounts:  National Departmental Agencies - Competition Tribunal</v>
          </cell>
          <cell r="R6444" t="str">
            <v>2</v>
          </cell>
          <cell r="S6444" t="str">
            <v>61</v>
          </cell>
          <cell r="T6444" t="str">
            <v>428</v>
          </cell>
          <cell r="U6444" t="str">
            <v>0</v>
          </cell>
          <cell r="V6444" t="str">
            <v>NAT DPT AGEN - COMPETITION TRIBUNAL</v>
          </cell>
        </row>
        <row r="6445">
          <cell r="Q6445" t="str">
            <v>Expenditure:  Transfers and Subsidies - Capital:  Allocations In-kind - Departmental Agencies and Accounts:  National Departmental Agencies - Construction Industry Development Board</v>
          </cell>
          <cell r="R6445" t="str">
            <v>2</v>
          </cell>
          <cell r="S6445" t="str">
            <v>61</v>
          </cell>
          <cell r="T6445" t="str">
            <v>429</v>
          </cell>
          <cell r="U6445" t="str">
            <v>0</v>
          </cell>
          <cell r="V6445" t="str">
            <v>NAT DPT AGEN -  CONSTRUCT IND DEV BOARD</v>
          </cell>
        </row>
        <row r="6446">
          <cell r="Q6446" t="str">
            <v>Expenditure:  Transfers and Subsidies - Capital:  Allocations In-kind - Departmental Agencies and Accounts:  National Departmental Agencies - Construction SETA</v>
          </cell>
          <cell r="R6446" t="str">
            <v>2</v>
          </cell>
          <cell r="S6446" t="str">
            <v>61</v>
          </cell>
          <cell r="T6446" t="str">
            <v>430</v>
          </cell>
          <cell r="U6446" t="str">
            <v>0</v>
          </cell>
          <cell r="V6446" t="str">
            <v>NAT DPT AGEN - CONSTRUCTION SETA</v>
          </cell>
        </row>
        <row r="6447">
          <cell r="Q6447" t="str">
            <v>Expenditure:  Transfers and Subsidies - Capital:  Allocations In-kind - Departmental Agencies and Accounts:  National Departmental Agencies - Co-Op Banking  Development Agency (CBDA)</v>
          </cell>
          <cell r="R6447" t="str">
            <v>2</v>
          </cell>
          <cell r="S6447" t="str">
            <v>61</v>
          </cell>
          <cell r="T6447" t="str">
            <v>431</v>
          </cell>
          <cell r="U6447" t="str">
            <v>0</v>
          </cell>
          <cell r="V6447" t="str">
            <v>NAT DPT AGEN - CO-OP BANKING  DEV AGENCY</v>
          </cell>
        </row>
        <row r="6448">
          <cell r="Q6448" t="str">
            <v>Expenditure:  Transfers and Subsidies - Capital:  Allocations In-kind - Departmental Agencies and Accounts:  National Departmental Agencies - Council for Geosciences</v>
          </cell>
          <cell r="R6448" t="str">
            <v>2</v>
          </cell>
          <cell r="S6448" t="str">
            <v>61</v>
          </cell>
          <cell r="T6448" t="str">
            <v>432</v>
          </cell>
          <cell r="U6448" t="str">
            <v>0</v>
          </cell>
          <cell r="V6448" t="str">
            <v>NAT DPT AGEN - COUNCIL FOR GEOSCIENCES</v>
          </cell>
        </row>
        <row r="6449">
          <cell r="Q6449" t="str">
            <v>Expenditure:  Transfers and Subsidies - Capital:  Allocations In-kind - Departmental Agencies and Accounts:  National Departmental Agencies - Council for Medical Schemes</v>
          </cell>
          <cell r="R6449" t="str">
            <v>2</v>
          </cell>
          <cell r="S6449" t="str">
            <v>61</v>
          </cell>
          <cell r="T6449" t="str">
            <v>433</v>
          </cell>
          <cell r="U6449" t="str">
            <v>0</v>
          </cell>
          <cell r="V6449" t="str">
            <v>NAT DPT AGEN - COUNCIL FOR MEDICAL SCH</v>
          </cell>
        </row>
        <row r="6450">
          <cell r="Q6450" t="str">
            <v>Expenditure:  Transfers and Subsidies - Capital:  Allocations In-kind - Departmental Agencies and Accounts:  National Departmental Agencies - Council for Nuclear Safety</v>
          </cell>
          <cell r="R6450" t="str">
            <v>2</v>
          </cell>
          <cell r="S6450" t="str">
            <v>61</v>
          </cell>
          <cell r="T6450" t="str">
            <v>434</v>
          </cell>
          <cell r="U6450" t="str">
            <v>0</v>
          </cell>
          <cell r="V6450" t="str">
            <v>NAT DPT AGEN - COUNCIL NUCLEAR SAFETY</v>
          </cell>
        </row>
        <row r="6451">
          <cell r="Q6451" t="str">
            <v>Expenditure:  Transfers and Subsidies - Capital:  Allocations In-kind - Departmental Agencies and Accounts:  National Departmental Agencies - Council for Scientific and Industrial Research</v>
          </cell>
          <cell r="R6451" t="str">
            <v>2</v>
          </cell>
          <cell r="S6451" t="str">
            <v>61</v>
          </cell>
          <cell r="T6451" t="str">
            <v>435</v>
          </cell>
          <cell r="U6451" t="str">
            <v>0</v>
          </cell>
          <cell r="V6451" t="str">
            <v>NAT DPT AGEN - COUN SCIENT &amp; INDUST RESE</v>
          </cell>
        </row>
        <row r="6452">
          <cell r="Q6452" t="str">
            <v>Expenditure:  Transfers and Subsidies - Capital:  Allocations In-kind - Departmental Agencies and Accounts:  National Departmental Agencies - Council for the Built Environment (CBE)</v>
          </cell>
          <cell r="R6452" t="str">
            <v>2</v>
          </cell>
          <cell r="S6452" t="str">
            <v>61</v>
          </cell>
          <cell r="T6452" t="str">
            <v>436</v>
          </cell>
          <cell r="U6452" t="str">
            <v>0</v>
          </cell>
          <cell r="V6452" t="str">
            <v>NAT DPT AGEN -  COUNCIL BUILT ENVIRON</v>
          </cell>
        </row>
        <row r="6453">
          <cell r="Q6453" t="str">
            <v>Expenditure:  Transfers and Subsidies - Capital:  Allocations In-kind - Departmental Agencies and Accounts:  National Departmental Agencies - Council on Higher Education</v>
          </cell>
          <cell r="R6453" t="str">
            <v>2</v>
          </cell>
          <cell r="S6453" t="str">
            <v>61</v>
          </cell>
          <cell r="T6453" t="str">
            <v>437</v>
          </cell>
          <cell r="U6453" t="str">
            <v>0</v>
          </cell>
          <cell r="V6453" t="str">
            <v>NAT DPT AGEN - COUN ON HIGHER EDUCATION</v>
          </cell>
        </row>
        <row r="6454">
          <cell r="Q6454" t="str">
            <v>Expenditure:  Transfers and Subsidies - Capital:  Allocations In-kind - Departmental Agencies and Accounts:  National Departmental Agencies - Cross-Border Road Transport Agency</v>
          </cell>
          <cell r="R6454" t="str">
            <v>2</v>
          </cell>
          <cell r="S6454" t="str">
            <v>61</v>
          </cell>
          <cell r="T6454" t="str">
            <v>438</v>
          </cell>
          <cell r="U6454" t="str">
            <v>0</v>
          </cell>
          <cell r="V6454" t="str">
            <v>NAT DPT AGEN - CROSS-BORDER ROAD TRP AGE</v>
          </cell>
        </row>
        <row r="6455">
          <cell r="Q6455" t="str">
            <v>Expenditure:  Transfers and Subsidies - Capital:  Allocations In-kind - Departmental Agencies and Accounts:  National Departmental Agencies - Diabo</v>
          </cell>
          <cell r="R6455" t="str">
            <v>2</v>
          </cell>
          <cell r="S6455" t="str">
            <v>61</v>
          </cell>
          <cell r="T6455" t="str">
            <v>439</v>
          </cell>
          <cell r="U6455" t="str">
            <v>0</v>
          </cell>
          <cell r="V6455" t="str">
            <v>NAT DPT AGEN - DIABO</v>
          </cell>
        </row>
        <row r="6456">
          <cell r="Q6456" t="str">
            <v>Expenditure:  Transfers and Subsidies - Capital:  Allocations In-kind - Departmental Agencies and Accounts:  National Departmental Agencies - Ditsong:  Museums of South Africa</v>
          </cell>
          <cell r="R6456" t="str">
            <v>2</v>
          </cell>
          <cell r="S6456" t="str">
            <v>61</v>
          </cell>
          <cell r="T6456" t="str">
            <v>440</v>
          </cell>
          <cell r="U6456" t="str">
            <v>0</v>
          </cell>
          <cell r="V6456" t="str">
            <v>NAT DPT AGEN - DITSONG MUSEUMS OF SA</v>
          </cell>
        </row>
        <row r="6457">
          <cell r="Q6457" t="str">
            <v>Expenditure:  Transfers and Subsidies - Capital:  Allocations In-kind - Departmental Agencies and Accounts:  National Departmental Agencies - Education and Labour Relation Council</v>
          </cell>
          <cell r="R6457" t="str">
            <v>2</v>
          </cell>
          <cell r="S6457" t="str">
            <v>61</v>
          </cell>
          <cell r="T6457" t="str">
            <v>441</v>
          </cell>
          <cell r="U6457" t="str">
            <v>0</v>
          </cell>
          <cell r="V6457" t="str">
            <v>NAT DPT AGEN - EDUC &amp; LABOUR RELAT COUN</v>
          </cell>
        </row>
        <row r="6458">
          <cell r="Q6458" t="str">
            <v>Expenditure:  Transfers and Subsidies - Capital:  Allocations In-kind - Departmental Agencies and Accounts:  National Departmental Agencies - Glen Agricultural College</v>
          </cell>
          <cell r="R6458" t="str">
            <v>2</v>
          </cell>
          <cell r="S6458" t="str">
            <v>61</v>
          </cell>
          <cell r="T6458" t="str">
            <v>442</v>
          </cell>
          <cell r="U6458" t="str">
            <v>0</v>
          </cell>
          <cell r="V6458" t="str">
            <v>NAT DPT AGEN - GLEN AGRICULTURAL COLLEGE</v>
          </cell>
        </row>
        <row r="6459">
          <cell r="Q6459" t="str">
            <v>Expenditure:  Transfers and Subsidies - Capital:  Allocations In-kind - Departmental Agencies and Accounts:  National Departmental Agencies - Fort Cox Agricultural College</v>
          </cell>
          <cell r="R6459" t="str">
            <v>2</v>
          </cell>
          <cell r="S6459" t="str">
            <v>61</v>
          </cell>
          <cell r="T6459" t="str">
            <v>443</v>
          </cell>
          <cell r="U6459" t="str">
            <v>0</v>
          </cell>
          <cell r="V6459" t="str">
            <v>NAT DPT AGEN - FORT COX AGRICUL COLLEGE</v>
          </cell>
        </row>
        <row r="6460">
          <cell r="Q6460" t="str">
            <v>Expenditure:  Transfers and Subsidies - Capital:  Allocations In-kind - Departmental Agencies and Accounts:  National Departmental Agencies - Lowveld Agricultural College</v>
          </cell>
          <cell r="R6460" t="str">
            <v>2</v>
          </cell>
          <cell r="S6460" t="str">
            <v>61</v>
          </cell>
          <cell r="T6460" t="str">
            <v>444</v>
          </cell>
          <cell r="U6460" t="str">
            <v>0</v>
          </cell>
          <cell r="V6460" t="str">
            <v>NAT DPT AGEN - LOWVELD AGRICUL COLLEGE</v>
          </cell>
        </row>
        <row r="6461">
          <cell r="Q6461" t="str">
            <v>Expenditure:  Transfers and Subsidies - Capital:  Allocations In-kind - Departmental Agencies and Accounts:  National Departmental Agencies - Madzivhandila Agricultural College</v>
          </cell>
          <cell r="R6461" t="str">
            <v>2</v>
          </cell>
          <cell r="S6461" t="str">
            <v>61</v>
          </cell>
          <cell r="T6461" t="str">
            <v>445</v>
          </cell>
          <cell r="U6461" t="str">
            <v>0</v>
          </cell>
          <cell r="V6461" t="str">
            <v>NAT DPT AGEN -  MADZIVHANDILA AGRI COLL</v>
          </cell>
        </row>
        <row r="6462">
          <cell r="Q6462" t="str">
            <v>Expenditure:  Transfers and Subsidies - Capital:  Allocations In-kind - Departmental Agencies and Accounts:  National Departmental Agencies - Potchefstroom Agricultural College</v>
          </cell>
          <cell r="R6462" t="str">
            <v>2</v>
          </cell>
          <cell r="S6462" t="str">
            <v>61</v>
          </cell>
          <cell r="T6462" t="str">
            <v>446</v>
          </cell>
          <cell r="U6462" t="str">
            <v>0</v>
          </cell>
          <cell r="V6462" t="str">
            <v>NAT DPT AGEN - POTCH AGRICUL COLLEGE</v>
          </cell>
        </row>
        <row r="6463">
          <cell r="Q6463" t="str">
            <v>Expenditure:  Transfers and Subsidies - Capital:  Allocations In-kind - Departmental Agencies and Accounts:  National Departmental Agencies - Education, Training and Development Practices SETA</v>
          </cell>
          <cell r="R6463" t="str">
            <v>2</v>
          </cell>
          <cell r="S6463" t="str">
            <v>61</v>
          </cell>
          <cell r="T6463" t="str">
            <v>447</v>
          </cell>
          <cell r="U6463" t="str">
            <v>0</v>
          </cell>
          <cell r="V6463" t="str">
            <v>NAT DPT AGEN - TRAIN &amp; DEVEL PRAC SETA</v>
          </cell>
        </row>
        <row r="6464">
          <cell r="Q6464" t="str">
            <v>Expenditure:  Transfers and Subsidies - Capital:  Allocations In-kind - Departmental Agencies and Accounts:  National Departmental Agencies - Electricity Distribution Industry Holdings</v>
          </cell>
          <cell r="R6464" t="str">
            <v>2</v>
          </cell>
          <cell r="S6464" t="str">
            <v>61</v>
          </cell>
          <cell r="T6464" t="str">
            <v>448</v>
          </cell>
          <cell r="U6464" t="str">
            <v>0</v>
          </cell>
          <cell r="V6464" t="str">
            <v>NAT DPT AGEN - ELE DISTRIB INDUSTRY HOLD</v>
          </cell>
        </row>
        <row r="6465">
          <cell r="Q6465" t="str">
            <v>Expenditure:  Transfers and Subsidies - Capital:  Allocations In-kind - Departmental Agencies and Accounts:  National Departmental Agencies - Electricity Communications Sec (Pty)Ltd</v>
          </cell>
          <cell r="R6465" t="str">
            <v>2</v>
          </cell>
          <cell r="S6465" t="str">
            <v>61</v>
          </cell>
          <cell r="T6465" t="str">
            <v>449</v>
          </cell>
          <cell r="U6465" t="str">
            <v>0</v>
          </cell>
          <cell r="V6465" t="str">
            <v>NAT DPT AGEN - ELE COMMUNIC SEC (PTY)LTD</v>
          </cell>
        </row>
        <row r="6466">
          <cell r="Q6466" t="str">
            <v>Expenditure:  Transfers and Subsidies - Capital:  Allocations In-kind - Departmental Agencies and Accounts:  National Departmental Agencies - Elsenburg Agricultural College</v>
          </cell>
          <cell r="R6466" t="str">
            <v>2</v>
          </cell>
          <cell r="S6466" t="str">
            <v>61</v>
          </cell>
          <cell r="T6466" t="str">
            <v>450</v>
          </cell>
          <cell r="U6466" t="str">
            <v>0</v>
          </cell>
          <cell r="V6466" t="str">
            <v>NAT DPT AGEN - ELSENBURG AGRICUL COLLEGE</v>
          </cell>
        </row>
        <row r="6467">
          <cell r="Q6467" t="str">
            <v>Expenditure:  Transfers and Subsidies - Capital:  Allocations In-kind - Departmental Agencies and Accounts:  National Departmental Agencies - Employments Condition Commission</v>
          </cell>
          <cell r="R6467" t="str">
            <v>2</v>
          </cell>
          <cell r="S6467" t="str">
            <v>61</v>
          </cell>
          <cell r="T6467" t="str">
            <v>451</v>
          </cell>
          <cell r="U6467" t="str">
            <v>0</v>
          </cell>
          <cell r="V6467" t="str">
            <v>NAT DPT AGEN - EMPLOY CONDITION COMMIS</v>
          </cell>
        </row>
        <row r="6468">
          <cell r="Q6468" t="str">
            <v>Expenditure:  Transfers and Subsidies - Capital:  Allocations In-kind - Departmental Agencies and Accounts:  National Departmental Agencies - Energy Sector SETA</v>
          </cell>
          <cell r="R6468" t="str">
            <v>2</v>
          </cell>
          <cell r="S6468" t="str">
            <v>61</v>
          </cell>
          <cell r="T6468" t="str">
            <v>452</v>
          </cell>
          <cell r="U6468" t="str">
            <v>0</v>
          </cell>
          <cell r="V6468" t="str">
            <v>NAT DPT AGEN - ENERGY SECTOR SETA</v>
          </cell>
        </row>
        <row r="6469">
          <cell r="Q6469" t="str">
            <v>Expenditure:  Transfers and Subsidies - Capital:  Allocations In-kind - Departmental Agencies and Accounts:  National Departmental Agencies - Engelenburg House Art Collection Pretoria</v>
          </cell>
          <cell r="R6469" t="str">
            <v>2</v>
          </cell>
          <cell r="S6469" t="str">
            <v>61</v>
          </cell>
          <cell r="T6469" t="str">
            <v>453</v>
          </cell>
          <cell r="U6469" t="str">
            <v>0</v>
          </cell>
          <cell r="V6469" t="str">
            <v>NAT DPT AGEN - ENGELENBURG HOUSE ART PTA</v>
          </cell>
        </row>
        <row r="6470">
          <cell r="Q6470" t="str">
            <v>Expenditure:  Transfers and Subsidies - Capital:  Allocations In-kind - Departmental Agencies and Accounts:  National Departmental Agencies - Environmental Commissioner</v>
          </cell>
          <cell r="R6470" t="str">
            <v>2</v>
          </cell>
          <cell r="S6470" t="str">
            <v>61</v>
          </cell>
          <cell r="T6470" t="str">
            <v>454</v>
          </cell>
          <cell r="U6470" t="str">
            <v>0</v>
          </cell>
          <cell r="V6470" t="str">
            <v>NAT DPT AGEN - ENVIRONMENTAL COMMISSION</v>
          </cell>
        </row>
        <row r="6471">
          <cell r="Q6471" t="str">
            <v>Expenditure:  Transfers and Subsidies - Capital:  Allocations In-kind - Departmental Agencies and Accounts:  National Departmental Agencies - Equipment Trading Account</v>
          </cell>
          <cell r="R6471" t="str">
            <v>2</v>
          </cell>
          <cell r="S6471" t="str">
            <v>61</v>
          </cell>
          <cell r="T6471" t="str">
            <v>455</v>
          </cell>
          <cell r="U6471" t="str">
            <v>0</v>
          </cell>
          <cell r="V6471" t="str">
            <v>NAT DPT AGEN - EQUIPMENT TRADING ACCOUNT</v>
          </cell>
        </row>
        <row r="6472">
          <cell r="Q6472" t="str">
            <v>Expenditure:  Transfers and Subsidies - Capital:  Allocations In-kind - Departmental Agencies and Accounts:  National Departmental Agencies - Estate Agency Affairs Board</v>
          </cell>
          <cell r="R6472" t="str">
            <v>2</v>
          </cell>
          <cell r="S6472" t="str">
            <v>61</v>
          </cell>
          <cell r="T6472" t="str">
            <v>456</v>
          </cell>
          <cell r="U6472" t="str">
            <v>0</v>
          </cell>
          <cell r="V6472" t="str">
            <v>NAT DPT AGEN - ESTATE AGENCY AFFAI BOARD</v>
          </cell>
        </row>
        <row r="6473">
          <cell r="Q6473" t="str">
            <v>Expenditure:  Transfers and Subsidies - Capital:  Allocations In-kind - Departmental Agencies and Accounts:  National Departmental Agencies - Film and Publication Board</v>
          </cell>
          <cell r="R6473" t="str">
            <v>2</v>
          </cell>
          <cell r="S6473" t="str">
            <v>61</v>
          </cell>
          <cell r="T6473" t="str">
            <v>457</v>
          </cell>
          <cell r="U6473" t="str">
            <v>0</v>
          </cell>
          <cell r="V6473" t="str">
            <v>NAT DPT AGEN - FILM &amp; PUBLICAT BOARD</v>
          </cell>
        </row>
        <row r="6474">
          <cell r="Q6474" t="str">
            <v>Expenditure:  Transfers and Subsidies - Capital:  Allocations In-kind - Departmental Agencies and Accounts:  National Departmental Agencies - Financial Intelligence Centre</v>
          </cell>
          <cell r="R6474" t="str">
            <v>2</v>
          </cell>
          <cell r="S6474" t="str">
            <v>61</v>
          </cell>
          <cell r="T6474" t="str">
            <v>458</v>
          </cell>
          <cell r="U6474" t="str">
            <v>0</v>
          </cell>
          <cell r="V6474" t="str">
            <v>NAT DPT AGEN - FIN INTELLIGENCE CENTRE</v>
          </cell>
        </row>
        <row r="6475">
          <cell r="Q6475" t="str">
            <v>Expenditure:  Transfers and Subsidies - Capital:  Allocations In-kind - Departmental Agencies and Accounts:  National Departmental Agencies - Financial Service Board</v>
          </cell>
          <cell r="R6475" t="str">
            <v>2</v>
          </cell>
          <cell r="S6475" t="str">
            <v>61</v>
          </cell>
          <cell r="T6475" t="str">
            <v>459</v>
          </cell>
          <cell r="U6475" t="str">
            <v>0</v>
          </cell>
          <cell r="V6475" t="str">
            <v>NAT DPT AGEN - FINANCIAL SERVICE BOARD</v>
          </cell>
        </row>
        <row r="6476">
          <cell r="Q6476" t="str">
            <v>Expenditure:  Transfers and Subsidies - Capital:  Allocations In-kind - Departmental Agencies and Accounts:  National Departmental Agencies - Financial, Accounting, Management, Consulting and Other Financial Services SETA</v>
          </cell>
          <cell r="R6476" t="str">
            <v>2</v>
          </cell>
          <cell r="S6476" t="str">
            <v>61</v>
          </cell>
          <cell r="T6476" t="str">
            <v>460</v>
          </cell>
          <cell r="U6476" t="str">
            <v>0</v>
          </cell>
          <cell r="V6476" t="str">
            <v>NAT DPT AGEN - OTH FINANC SERVICES SETA</v>
          </cell>
        </row>
        <row r="6477">
          <cell r="Q6477" t="str">
            <v>Expenditure:  Transfers and Subsidies - Capital:  Allocations In-kind - Departmental Agencies and Accounts:  National Departmental Agencies - The Financial and Fiscal Commission</v>
          </cell>
          <cell r="R6477" t="str">
            <v>2</v>
          </cell>
          <cell r="S6477" t="str">
            <v>61</v>
          </cell>
          <cell r="T6477" t="str">
            <v>461</v>
          </cell>
          <cell r="U6477" t="str">
            <v>0</v>
          </cell>
          <cell r="V6477" t="str">
            <v>NAT DPT AGEN - THE FIN &amp; FISCAL COMMISSI</v>
          </cell>
        </row>
        <row r="6478">
          <cell r="Q6478" t="str">
            <v>Expenditure:  Transfers and Subsidies - Capital:  Allocations In-kind - Departmental Agencies and Accounts:  National Departmental Agencies - Food and Beverage Manufacturing Industry SETA</v>
          </cell>
          <cell r="R6478" t="str">
            <v>2</v>
          </cell>
          <cell r="S6478" t="str">
            <v>61</v>
          </cell>
          <cell r="T6478" t="str">
            <v>462</v>
          </cell>
          <cell r="U6478" t="str">
            <v>0</v>
          </cell>
          <cell r="V6478" t="str">
            <v>NAT DPT AGEN - FOOD &amp; BEV MANUF IND SETA</v>
          </cell>
        </row>
        <row r="6479">
          <cell r="Q6479" t="str">
            <v>Expenditure:  Transfers and Subsidies - Capital:  Allocations In-kind - Departmental Agencies and Accounts:  National Departmental Agencies - Forest Industries SETA</v>
          </cell>
          <cell r="R6479" t="str">
            <v>2</v>
          </cell>
          <cell r="S6479" t="str">
            <v>61</v>
          </cell>
          <cell r="T6479" t="str">
            <v>463</v>
          </cell>
          <cell r="U6479" t="str">
            <v>0</v>
          </cell>
          <cell r="V6479" t="str">
            <v>NAT DPT AGEN - FOREST INDUSTRIES SETA</v>
          </cell>
        </row>
        <row r="6480">
          <cell r="Q6480" t="str">
            <v>Expenditure:  Transfers and Subsidies - Capital:  Allocations In-kind - Departmental Agencies and Accounts:  National Departmental Agencies - Freedom Park Trust</v>
          </cell>
          <cell r="R6480" t="str">
            <v>2</v>
          </cell>
          <cell r="S6480" t="str">
            <v>61</v>
          </cell>
          <cell r="T6480" t="str">
            <v>464</v>
          </cell>
          <cell r="U6480" t="str">
            <v>0</v>
          </cell>
          <cell r="V6480" t="str">
            <v>NAT DPT AGEN - FREEDOM PARK TRUST</v>
          </cell>
        </row>
        <row r="6481">
          <cell r="Q6481" t="str">
            <v>Expenditure:  Transfers and Subsidies - Capital:  Allocations In-kind - Departmental Agencies and Accounts:  National Departmental Agencies - Gadi Agricultural College</v>
          </cell>
          <cell r="R6481" t="str">
            <v>2</v>
          </cell>
          <cell r="S6481" t="str">
            <v>61</v>
          </cell>
          <cell r="T6481" t="str">
            <v>465</v>
          </cell>
          <cell r="U6481" t="str">
            <v>0</v>
          </cell>
          <cell r="V6481" t="str">
            <v>NAT DPT AGEN - GADI AGRICUL COLLEGE</v>
          </cell>
        </row>
        <row r="6482">
          <cell r="Q6482" t="str">
            <v>Expenditure:  Transfers and Subsidies - Capital:  Allocations In-kind - Departmental Agencies and Accounts:  National Departmental Agencies - Gauteng Orchestra</v>
          </cell>
          <cell r="R6482" t="str">
            <v>2</v>
          </cell>
          <cell r="S6482" t="str">
            <v>61</v>
          </cell>
          <cell r="T6482" t="str">
            <v>466</v>
          </cell>
          <cell r="U6482" t="str">
            <v>0</v>
          </cell>
          <cell r="V6482" t="str">
            <v>NAT DPT AGEN - GAUTENG ORCHESTRA</v>
          </cell>
        </row>
        <row r="6483">
          <cell r="Q6483" t="str">
            <v>Expenditure:  Transfers and Subsidies - Capital:  Allocations In-kind - Departmental Agencies and Accounts:  National Departmental Agencies - Godisa Trust</v>
          </cell>
          <cell r="R6483" t="str">
            <v>2</v>
          </cell>
          <cell r="S6483" t="str">
            <v>61</v>
          </cell>
          <cell r="T6483" t="str">
            <v>467</v>
          </cell>
          <cell r="U6483" t="str">
            <v>0</v>
          </cell>
          <cell r="V6483" t="str">
            <v>NAT DPT AGEN - GODISA TRUST</v>
          </cell>
        </row>
        <row r="6484">
          <cell r="Q6484" t="str">
            <v>Expenditure:  Transfers and Subsidies - Capital:  Allocations In-kind - Departmental Agencies and Accounts:  National Departmental Agencies - Government Printing Works</v>
          </cell>
          <cell r="R6484" t="str">
            <v>2</v>
          </cell>
          <cell r="S6484" t="str">
            <v>61</v>
          </cell>
          <cell r="T6484" t="str">
            <v>468</v>
          </cell>
          <cell r="U6484" t="str">
            <v>0</v>
          </cell>
          <cell r="V6484" t="str">
            <v>NAT DPT AGEN - GOVER PRINTING WORKS</v>
          </cell>
        </row>
        <row r="6485">
          <cell r="Q6485" t="str">
            <v>Expenditure:  Transfers and Subsidies - Capital:  Allocations In-kind - Departmental Agencies and Accounts:  National Departmental Agencies - Health and Welfare SETA</v>
          </cell>
          <cell r="R6485" t="str">
            <v>2</v>
          </cell>
          <cell r="S6485" t="str">
            <v>61</v>
          </cell>
          <cell r="T6485" t="str">
            <v>469</v>
          </cell>
          <cell r="U6485" t="str">
            <v>0</v>
          </cell>
          <cell r="V6485" t="str">
            <v>NAT DPT AGEN - HEALTH &amp; WELFARE SETA</v>
          </cell>
        </row>
        <row r="6486">
          <cell r="Q6486" t="str">
            <v>Expenditure:  Transfers and Subsidies - Capital:  Allocations In-kind - Departmental Agencies and Accounts:  National Departmental Agencies - Housing Development Agency</v>
          </cell>
          <cell r="R6486" t="str">
            <v>2</v>
          </cell>
          <cell r="S6486" t="str">
            <v>61</v>
          </cell>
          <cell r="T6486" t="str">
            <v>470</v>
          </cell>
          <cell r="U6486" t="str">
            <v>0</v>
          </cell>
          <cell r="V6486" t="str">
            <v>NAT DPT AGEN - HOUSING DEVELOP AGENCY</v>
          </cell>
        </row>
        <row r="6487">
          <cell r="Q6487" t="str">
            <v>Expenditure:  Transfers and Subsidies - Capital:  Allocations In-kind - Departmental Agencies and Accounts:  National Departmental Agencies - South Africa Human Rights Commission</v>
          </cell>
          <cell r="R6487" t="str">
            <v>2</v>
          </cell>
          <cell r="S6487" t="str">
            <v>61</v>
          </cell>
          <cell r="T6487" t="str">
            <v>471</v>
          </cell>
          <cell r="U6487" t="str">
            <v>0</v>
          </cell>
          <cell r="V6487" t="str">
            <v>NAT DPT AGEN - SA HUMAN RIGHTS COMMISSIO</v>
          </cell>
        </row>
        <row r="6488">
          <cell r="Q6488" t="str">
            <v>Expenditure:  Transfers and Subsidies - Capital:  Allocations In-kind - Departmental Agencies and Accounts:  National Departmental Agencies - Human Sciences Research Council (HSRC)</v>
          </cell>
          <cell r="R6488" t="str">
            <v>2</v>
          </cell>
          <cell r="S6488" t="str">
            <v>61</v>
          </cell>
          <cell r="T6488" t="str">
            <v>472</v>
          </cell>
          <cell r="U6488" t="str">
            <v>0</v>
          </cell>
          <cell r="V6488" t="str">
            <v>NAT DPT AGEN - HUMAN SCIENC RES COUNCIL</v>
          </cell>
        </row>
        <row r="6489">
          <cell r="Q6489" t="str">
            <v>Expenditure:  Transfers and Subsidies - Capital:  Allocations In-kind - Departmental Agencies and Accounts:  National Departmental Agencies - Immigrants Selection Board</v>
          </cell>
          <cell r="R6489" t="str">
            <v>2</v>
          </cell>
          <cell r="S6489" t="str">
            <v>61</v>
          </cell>
          <cell r="T6489" t="str">
            <v>473</v>
          </cell>
          <cell r="U6489" t="str">
            <v>0</v>
          </cell>
          <cell r="V6489" t="str">
            <v>NAT DPT AGEN - IMMIGRANT SELECTION BOARD</v>
          </cell>
        </row>
        <row r="6490">
          <cell r="Q6490" t="str">
            <v>Expenditure:  Transfers and Subsidies - Capital:  Allocations In-kind - Departmental Agencies and Accounts:  National Departmental Agencies - Independent Communication Authority South Africa</v>
          </cell>
          <cell r="R6490" t="str">
            <v>2</v>
          </cell>
          <cell r="S6490" t="str">
            <v>61</v>
          </cell>
          <cell r="T6490" t="str">
            <v>474</v>
          </cell>
          <cell r="U6490" t="str">
            <v>0</v>
          </cell>
          <cell r="V6490" t="str">
            <v>NAT DPT AGEN - COMMUNICAT AUTHORITY SA</v>
          </cell>
        </row>
        <row r="6491">
          <cell r="Q6491" t="str">
            <v>Expenditure:  Transfers and Subsidies - Capital:  Allocations In-kind - Departmental Agencies and Accounts:  National Departmental Agencies - Independent Electoral Commission</v>
          </cell>
          <cell r="R6491" t="str">
            <v>2</v>
          </cell>
          <cell r="S6491" t="str">
            <v>61</v>
          </cell>
          <cell r="T6491" t="str">
            <v>475</v>
          </cell>
          <cell r="U6491" t="str">
            <v>0</v>
          </cell>
          <cell r="V6491" t="str">
            <v>NAT DPT AGEN - INDEPENDENT ELECT COMM</v>
          </cell>
        </row>
        <row r="6492">
          <cell r="Q6492" t="str">
            <v>Expenditure:  Transfers and Subsidies - Capital:  Allocations In-kind - Departmental Agencies and Accounts:  National Departmental Agencies - Independent Port Regulator</v>
          </cell>
          <cell r="R6492" t="str">
            <v>2</v>
          </cell>
          <cell r="S6492" t="str">
            <v>61</v>
          </cell>
          <cell r="T6492" t="str">
            <v>476</v>
          </cell>
          <cell r="U6492" t="str">
            <v>0</v>
          </cell>
          <cell r="V6492" t="str">
            <v>NAT DPT AGEN - INDEPENDENT PORT REGULAT</v>
          </cell>
        </row>
        <row r="6493">
          <cell r="Q6493" t="str">
            <v>Expenditure:  Transfers and Subsidies - Capital:  Allocations In-kind - Departmental Agencies and Accounts:  National Departmental Agencies - Independent Regulatory Board for Auditors</v>
          </cell>
          <cell r="R6493" t="str">
            <v>2</v>
          </cell>
          <cell r="S6493" t="str">
            <v>61</v>
          </cell>
          <cell r="T6493" t="str">
            <v>477</v>
          </cell>
          <cell r="U6493" t="str">
            <v>0</v>
          </cell>
          <cell r="V6493" t="str">
            <v>NAT DPT AGEN - INDP REGULA BOARD AUDITOR</v>
          </cell>
        </row>
        <row r="6494">
          <cell r="Q6494" t="str">
            <v>Expenditure:  Transfers and Subsidies - Capital:  Allocations In-kind - Departmental Agencies and Accounts:  National Departmental Agencies - Information System, Electronic and Telecom Technical SETA</v>
          </cell>
          <cell r="R6494" t="str">
            <v>2</v>
          </cell>
          <cell r="S6494" t="str">
            <v>61</v>
          </cell>
          <cell r="T6494" t="str">
            <v>478</v>
          </cell>
          <cell r="U6494" t="str">
            <v>0</v>
          </cell>
          <cell r="V6494" t="str">
            <v>NAT DPT AGEN - IT/ELECTRO/TELCO TEC SETA</v>
          </cell>
        </row>
        <row r="6495">
          <cell r="Q6495" t="str">
            <v>Expenditure:  Transfers and Subsidies - Capital:  Allocations In-kind - Departmental Agencies and Accounts:  National Departmental Agencies - Ingonyama Trust Board</v>
          </cell>
          <cell r="R6495" t="str">
            <v>2</v>
          </cell>
          <cell r="S6495" t="str">
            <v>61</v>
          </cell>
          <cell r="T6495" t="str">
            <v>479</v>
          </cell>
          <cell r="U6495" t="str">
            <v>0</v>
          </cell>
          <cell r="V6495" t="str">
            <v>NAT DPT AGEN - INGONYAMA TRUST BOARD</v>
          </cell>
        </row>
        <row r="6496">
          <cell r="Q6496" t="str">
            <v>Expenditure:  Transfers and Subsidies - Capital:  Allocations In-kind - Departmental Agencies and Accounts:  National Departmental Agencies – Institute Public Finance and Accounting</v>
          </cell>
          <cell r="R6496" t="str">
            <v>2</v>
          </cell>
          <cell r="S6496" t="str">
            <v>61</v>
          </cell>
          <cell r="T6496" t="str">
            <v>480</v>
          </cell>
          <cell r="U6496" t="str">
            <v>0</v>
          </cell>
          <cell r="V6496" t="str">
            <v>NAT DPT AGEN -  INSTITUTE PUB FIN &amp; ACC</v>
          </cell>
        </row>
        <row r="6497">
          <cell r="Q6497" t="str">
            <v>Expenditure:  Transfers and Subsidies - Capital:  Allocations In-kind - Departmental Agencies and Accounts:  National Departmental Agencies - Insurance Sector SETA</v>
          </cell>
          <cell r="R6497" t="str">
            <v>2</v>
          </cell>
          <cell r="S6497" t="str">
            <v>61</v>
          </cell>
          <cell r="T6497" t="str">
            <v>481</v>
          </cell>
          <cell r="U6497" t="str">
            <v>0</v>
          </cell>
          <cell r="V6497" t="str">
            <v>NAT DPT AGEN - INSURANCE SECTOR SETA</v>
          </cell>
        </row>
        <row r="6498">
          <cell r="Q6498" t="str">
            <v>Expenditure:  Transfers and Subsidies - Capital:  Allocations In-kind - Departmental Agencies and Accounts:  National Departmental Agencies - International Marketing Council</v>
          </cell>
          <cell r="R6498" t="str">
            <v>2</v>
          </cell>
          <cell r="S6498" t="str">
            <v>61</v>
          </cell>
          <cell r="T6498" t="str">
            <v>482</v>
          </cell>
          <cell r="U6498" t="str">
            <v>0</v>
          </cell>
          <cell r="V6498" t="str">
            <v>NAT DPT AGEN - INTER MARKETING COUNCIL</v>
          </cell>
        </row>
        <row r="6499">
          <cell r="Q6499" t="str">
            <v>Expenditure:  Transfers and Subsidies - Capital:  Allocations In-kind - Departmental Agencies and Accounts:  National Departmental Agencies - International Trade and Admin Commission</v>
          </cell>
          <cell r="R6499" t="str">
            <v>2</v>
          </cell>
          <cell r="S6499" t="str">
            <v>61</v>
          </cell>
          <cell r="T6499" t="str">
            <v>483</v>
          </cell>
          <cell r="U6499" t="str">
            <v>0</v>
          </cell>
          <cell r="V6499" t="str">
            <v>NAT DPT AGEN - INTER TRADE &amp; ADMIN COMM</v>
          </cell>
        </row>
        <row r="6500">
          <cell r="Q6500" t="str">
            <v>Expenditure:  Transfers and Subsidies - Capital:  Allocations In-kind - Departmental Agencies and Accounts:  National Departmental Agencies - Inkomati Catchment Management Agency</v>
          </cell>
          <cell r="R6500" t="str">
            <v>2</v>
          </cell>
          <cell r="S6500" t="str">
            <v>61</v>
          </cell>
          <cell r="T6500" t="str">
            <v>484</v>
          </cell>
          <cell r="U6500" t="str">
            <v>0</v>
          </cell>
          <cell r="V6500" t="str">
            <v>NAT DPT AGEN - INKOMATI CATCHMENT MAN AG</v>
          </cell>
        </row>
        <row r="6501">
          <cell r="Q6501" t="str">
            <v>Expenditure:  Transfers and Subsidies - Capital:  Allocations In-kind - Departmental Agencies and Accounts:  National Departmental Agencies - Isigodlo Trust</v>
          </cell>
          <cell r="R6501" t="str">
            <v>2</v>
          </cell>
          <cell r="S6501" t="str">
            <v>61</v>
          </cell>
          <cell r="T6501" t="str">
            <v>485</v>
          </cell>
          <cell r="U6501" t="str">
            <v>0</v>
          </cell>
          <cell r="V6501" t="str">
            <v>NAT DPT AGEN - ISIGODLO TRUST</v>
          </cell>
        </row>
        <row r="6502">
          <cell r="Q6502" t="str">
            <v>Expenditure:  Transfers and Subsidies - Capital:  Allocations In-kind - Departmental Agencies and Accounts:  National Departmental Agencies - Isimangaliso Wetland Park</v>
          </cell>
          <cell r="R6502" t="str">
            <v>2</v>
          </cell>
          <cell r="S6502" t="str">
            <v>61</v>
          </cell>
          <cell r="T6502" t="str">
            <v>486</v>
          </cell>
          <cell r="U6502" t="str">
            <v>0</v>
          </cell>
          <cell r="V6502" t="str">
            <v>NAT DPT AGEN - ISIMANGALISO WETLAND PARK</v>
          </cell>
        </row>
        <row r="6503">
          <cell r="Q6503" t="str">
            <v>Expenditure:  Transfers and Subsidies - Capital:  Allocations In-kind - Departmental Agencies and Accounts:  National Departmental Agencies - Iziko Museums of Cape Town</v>
          </cell>
          <cell r="R6503" t="str">
            <v>2</v>
          </cell>
          <cell r="S6503" t="str">
            <v>61</v>
          </cell>
          <cell r="T6503" t="str">
            <v>487</v>
          </cell>
          <cell r="U6503" t="str">
            <v>0</v>
          </cell>
          <cell r="V6503" t="str">
            <v>NAT DPT AGEN - IZIKO MUSEUMS CAPE TOWN</v>
          </cell>
        </row>
        <row r="6504">
          <cell r="Q6504" t="str">
            <v>Expenditure:  Transfers and Subsidies - Capital:  Allocations In-kind - Departmental Agencies and Accounts:  National Departmental Agencies - Khulisa</v>
          </cell>
          <cell r="R6504" t="str">
            <v>2</v>
          </cell>
          <cell r="S6504" t="str">
            <v>61</v>
          </cell>
          <cell r="T6504" t="str">
            <v>488</v>
          </cell>
          <cell r="U6504" t="str">
            <v>0</v>
          </cell>
          <cell r="V6504" t="str">
            <v>NAT DPT AGEN - KHULISA</v>
          </cell>
        </row>
        <row r="6505">
          <cell r="Q6505" t="str">
            <v>Expenditure:  Transfers and Subsidies - Capital:  Allocations In-kind - Departmental Agencies and Accounts:  National Departmental Agencies - Legal Aid Board</v>
          </cell>
          <cell r="R6505" t="str">
            <v>2</v>
          </cell>
          <cell r="S6505" t="str">
            <v>61</v>
          </cell>
          <cell r="T6505" t="str">
            <v>489</v>
          </cell>
          <cell r="U6505" t="str">
            <v>0</v>
          </cell>
          <cell r="V6505" t="str">
            <v>NAT DPT AGEN - LEGAL AID BOARD</v>
          </cell>
        </row>
        <row r="6506">
          <cell r="Q6506" t="str">
            <v>Expenditure:  Transfers and Subsidies - Capital:  Allocations In-kind - Departmental Agencies and Accounts:  National Departmental Agencies - Local Government, Water and Related Service SETA</v>
          </cell>
          <cell r="R6506" t="str">
            <v>2</v>
          </cell>
          <cell r="S6506" t="str">
            <v>61</v>
          </cell>
          <cell r="T6506" t="str">
            <v>490</v>
          </cell>
          <cell r="U6506" t="str">
            <v>0</v>
          </cell>
          <cell r="V6506" t="str">
            <v>NAT DPT AGEN - LG WATER &amp; RELAT SER SETA</v>
          </cell>
        </row>
        <row r="6507">
          <cell r="Q6507" t="str">
            <v>Expenditure:  Transfers and Subsidies - Capital:  Allocations In-kind - Departmental Agencies and Accounts:  National Departmental Agencies - Luthuli Museum</v>
          </cell>
          <cell r="R6507" t="str">
            <v>2</v>
          </cell>
          <cell r="S6507" t="str">
            <v>61</v>
          </cell>
          <cell r="T6507" t="str">
            <v>491</v>
          </cell>
          <cell r="U6507" t="str">
            <v>0</v>
          </cell>
          <cell r="V6507" t="str">
            <v>NAT DPT AGEN - LUTHULI MUSEUM</v>
          </cell>
        </row>
        <row r="6508">
          <cell r="Q6508" t="str">
            <v>Expenditure:  Transfers and Subsidies - Capital:  Allocations In-kind - Departmental Agencies and Accounts:  National Departmental Agencies - Manufacturing Advisory Council</v>
          </cell>
          <cell r="R6508" t="str">
            <v>2</v>
          </cell>
          <cell r="S6508" t="str">
            <v>61</v>
          </cell>
          <cell r="T6508" t="str">
            <v>492</v>
          </cell>
          <cell r="U6508" t="str">
            <v>0</v>
          </cell>
          <cell r="V6508" t="str">
            <v>NAT DPT AGEN - MANUFACTURING ADV COUNCIL</v>
          </cell>
        </row>
        <row r="6509">
          <cell r="Q6509" t="str">
            <v>Expenditure:  Transfers and Subsidies - Capital:  Allocations In-kind - Departmental Agencies and Accounts:  National Departmental Agencies - Manufacturing Development Board</v>
          </cell>
          <cell r="R6509" t="str">
            <v>2</v>
          </cell>
          <cell r="S6509" t="str">
            <v>61</v>
          </cell>
          <cell r="T6509" t="str">
            <v>493</v>
          </cell>
          <cell r="U6509" t="str">
            <v>0</v>
          </cell>
          <cell r="V6509" t="str">
            <v>NAT DPT AGEN - MANUFACTUR DEVELOP BOARD</v>
          </cell>
        </row>
        <row r="6510">
          <cell r="Q6510" t="str">
            <v>Expenditure:  Transfers and Subsidies - Capital:  Allocations In-kind - Departmental Agencies and Accounts:  National Departmental Agencies - Manufacturing, Engineering, and Related Services SETA</v>
          </cell>
          <cell r="R6510" t="str">
            <v>2</v>
          </cell>
          <cell r="S6510" t="str">
            <v>61</v>
          </cell>
          <cell r="T6510" t="str">
            <v>494</v>
          </cell>
          <cell r="U6510" t="str">
            <v>0</v>
          </cell>
          <cell r="V6510" t="str">
            <v>NAT DPT AGEN - MAN ENG &amp; RELAT SERV SETA</v>
          </cell>
        </row>
        <row r="6511">
          <cell r="Q6511" t="str">
            <v>Expenditure:  Transfers and Subsidies - Capital:  Allocations In-kind - Departmental Agencies and Accounts:  National Departmental Agencies - Marine Living Resources Fund</v>
          </cell>
          <cell r="R6511" t="str">
            <v>2</v>
          </cell>
          <cell r="S6511" t="str">
            <v>61</v>
          </cell>
          <cell r="T6511" t="str">
            <v>495</v>
          </cell>
          <cell r="U6511" t="str">
            <v>0</v>
          </cell>
          <cell r="V6511" t="str">
            <v>NAT DPT AGEN - MARINE LIVING RESOUR FUND</v>
          </cell>
        </row>
        <row r="6512">
          <cell r="Q6512" t="str">
            <v>Expenditure:  Transfers and Subsidies - Capital:  Allocations In-kind - Departmental Agencies and Accounts:  National Departmental Agencies - Marine Rescue Co-ordination Centre</v>
          </cell>
          <cell r="R6512" t="str">
            <v>2</v>
          </cell>
          <cell r="S6512" t="str">
            <v>61</v>
          </cell>
          <cell r="T6512" t="str">
            <v>496</v>
          </cell>
          <cell r="U6512" t="str">
            <v>0</v>
          </cell>
          <cell r="V6512" t="str">
            <v>NAT DPT AGEN - MARINE RES CO-ORDIN CTRE</v>
          </cell>
        </row>
        <row r="6513">
          <cell r="Q6513" t="str">
            <v>Expenditure:  Transfers and Subsidies - Capital:  Allocations In-kind - Departmental Agencies and Accounts:  National Departmental Agencies - Market Theatre Foundation</v>
          </cell>
          <cell r="R6513" t="str">
            <v>2</v>
          </cell>
          <cell r="S6513" t="str">
            <v>61</v>
          </cell>
          <cell r="T6513" t="str">
            <v>497</v>
          </cell>
          <cell r="U6513" t="str">
            <v>0</v>
          </cell>
          <cell r="V6513" t="str">
            <v>NAT DPT AGEN - MARKET THEATRE FOUNDATION</v>
          </cell>
        </row>
        <row r="6514">
          <cell r="Q6514" t="str">
            <v>Expenditure:  Transfers and Subsidies - Capital:  Allocations In-kind - Departmental Agencies and Accounts:  National Departmental Agencies - Marketing and Dissemination Trading Account</v>
          </cell>
          <cell r="R6514" t="str">
            <v>2</v>
          </cell>
          <cell r="S6514" t="str">
            <v>61</v>
          </cell>
          <cell r="T6514" t="str">
            <v>498</v>
          </cell>
          <cell r="U6514" t="str">
            <v>0</v>
          </cell>
          <cell r="V6514" t="str">
            <v>NAT DPT AGEN - MARKET &amp; DISSEMI TRAD ACC</v>
          </cell>
        </row>
        <row r="6515">
          <cell r="Q6515" t="str">
            <v>Expenditure:  Transfers and Subsidies - Capital:  Allocations In-kind - Departmental Agencies and Accounts:  National Departmental Agencies - Media Development and Diversity Agency</v>
          </cell>
          <cell r="R6515" t="str">
            <v>2</v>
          </cell>
          <cell r="S6515" t="str">
            <v>61</v>
          </cell>
          <cell r="T6515" t="str">
            <v>499</v>
          </cell>
          <cell r="U6515" t="str">
            <v>0</v>
          </cell>
          <cell r="V6515" t="str">
            <v>NAT DPT AGEN - MEDIA DEV &amp; DIVERSITY AGE</v>
          </cell>
        </row>
        <row r="6516">
          <cell r="Q6516" t="str">
            <v>Expenditure:  Transfers and Subsidies - Capital:  Allocations In-kind - Departmental Agencies and Accounts:  National Departmental Agencies - Media, Advertising, Publishing, Print and Packaging SETA</v>
          </cell>
          <cell r="R6516" t="str">
            <v>2</v>
          </cell>
          <cell r="S6516" t="str">
            <v>61</v>
          </cell>
          <cell r="T6516" t="str">
            <v>500</v>
          </cell>
          <cell r="U6516" t="str">
            <v>0</v>
          </cell>
          <cell r="V6516" t="str">
            <v>NAT DPT AGEN - MED/ADV/PUBL/PRT/PAC SETA</v>
          </cell>
        </row>
        <row r="6517">
          <cell r="Q6517" t="str">
            <v>Expenditure:  Transfers and Subsidies - Capital:  Allocations In-kind - Departmental Agencies and Accounts:  National Departmental Agencies - Media Research Council of South Africa</v>
          </cell>
          <cell r="R6517" t="str">
            <v>2</v>
          </cell>
          <cell r="S6517" t="str">
            <v>61</v>
          </cell>
          <cell r="T6517" t="str">
            <v>501</v>
          </cell>
          <cell r="U6517" t="str">
            <v>0</v>
          </cell>
          <cell r="V6517" t="str">
            <v>NAT DPT AGEN - MEDIA RESEARCH COUN OF SA</v>
          </cell>
        </row>
        <row r="6518">
          <cell r="Q6518" t="str">
            <v>Expenditure:  Transfers and Subsidies - Capital:  Allocations In-kind - Departmental Agencies and Accounts:  National Departmental Agencies - Medico Legal</v>
          </cell>
          <cell r="R6518" t="str">
            <v>2</v>
          </cell>
          <cell r="S6518" t="str">
            <v>61</v>
          </cell>
          <cell r="T6518" t="str">
            <v>502</v>
          </cell>
          <cell r="U6518" t="str">
            <v>0</v>
          </cell>
          <cell r="V6518" t="str">
            <v>NAT DPT AGEN - MEDICO LEGAL</v>
          </cell>
        </row>
        <row r="6519">
          <cell r="Q6519" t="str">
            <v>Expenditure:  Transfers and Subsidies - Capital:  Allocations In-kind - Departmental Agencies and Accounts:  National Departmental Agencies - Micro Finance Regulatory Council</v>
          </cell>
          <cell r="R6519" t="str">
            <v>2</v>
          </cell>
          <cell r="S6519" t="str">
            <v>61</v>
          </cell>
          <cell r="T6519" t="str">
            <v>503</v>
          </cell>
          <cell r="U6519" t="str">
            <v>0</v>
          </cell>
          <cell r="V6519" t="str">
            <v>NAT DPT AGEN - MICRO FIN REGULAT COUN</v>
          </cell>
        </row>
        <row r="6520">
          <cell r="Q6520" t="str">
            <v>Expenditure:  Transfers and Subsidies - Capital:  Allocations In-kind - Departmental Agencies and Accounts:  National Departmental Agencies - Mine Health and Safety Council</v>
          </cell>
          <cell r="R6520" t="str">
            <v>2</v>
          </cell>
          <cell r="S6520" t="str">
            <v>61</v>
          </cell>
          <cell r="T6520" t="str">
            <v>504</v>
          </cell>
          <cell r="U6520" t="str">
            <v>0</v>
          </cell>
          <cell r="V6520" t="str">
            <v>NAT DPT AGEN - MINE HEALTH &amp; SAFETY COUN</v>
          </cell>
        </row>
        <row r="6521">
          <cell r="Q6521" t="str">
            <v>Expenditure:  Transfers and Subsidies - Capital:  Allocations In-kind - Departmental Agencies and Accounts:  National Departmental Agencies - Mines and Works Compensation Fund</v>
          </cell>
          <cell r="R6521" t="str">
            <v>2</v>
          </cell>
          <cell r="S6521" t="str">
            <v>61</v>
          </cell>
          <cell r="T6521" t="str">
            <v>505</v>
          </cell>
          <cell r="U6521" t="str">
            <v>0</v>
          </cell>
          <cell r="V6521" t="str">
            <v>NAT DPT AGEN - MINES &amp; WORKS COMPEN FUND</v>
          </cell>
        </row>
        <row r="6522">
          <cell r="Q6522" t="str">
            <v>Expenditure:  Transfers and Subsidies - Capital:  Allocations In-kind - Departmental Agencies and Accounts:  National Departmental Agencies - Mining Qualifications Authority</v>
          </cell>
          <cell r="R6522" t="str">
            <v>2</v>
          </cell>
          <cell r="S6522" t="str">
            <v>61</v>
          </cell>
          <cell r="T6522" t="str">
            <v>506</v>
          </cell>
          <cell r="U6522" t="str">
            <v>0</v>
          </cell>
          <cell r="V6522" t="str">
            <v>NAT DPT AGEN - MINING QUALIFICATION AUTH</v>
          </cell>
        </row>
        <row r="6523">
          <cell r="Q6523" t="str">
            <v>Expenditure:  Transfers and Subsidies - Capital:  Allocations In-kind - Departmental Agencies and Accounts:  National Departmental Agencies - Municipal Demarcation Board</v>
          </cell>
          <cell r="R6523" t="str">
            <v>2</v>
          </cell>
          <cell r="S6523" t="str">
            <v>61</v>
          </cell>
          <cell r="T6523" t="str">
            <v>507</v>
          </cell>
          <cell r="U6523" t="str">
            <v>0</v>
          </cell>
          <cell r="V6523" t="str">
            <v>NAT DPT AGEN - MUNICIPAL DEMARCAT BOARD</v>
          </cell>
        </row>
        <row r="6524">
          <cell r="Q6524" t="str">
            <v>Expenditure:  Transfers and Subsidies - Capital:  Allocations In-kind - Departmental Agencies and Accounts:  National Departmental Agencies - Municipal Infrastructure Investment Unit</v>
          </cell>
          <cell r="R6524" t="str">
            <v>2</v>
          </cell>
          <cell r="S6524" t="str">
            <v>61</v>
          </cell>
          <cell r="T6524" t="str">
            <v>508</v>
          </cell>
          <cell r="U6524" t="str">
            <v>0</v>
          </cell>
          <cell r="V6524" t="str">
            <v>NAT DPT AGEN - MUNIC INFRA INVEST UNIT</v>
          </cell>
        </row>
        <row r="6525">
          <cell r="Q6525" t="str">
            <v>Expenditure:  Transfers and Subsidies - Capital:  Allocations In-kind - Departmental Agencies and Accounts:  National Departmental Agencies - National Agricultural Marketing Council</v>
          </cell>
          <cell r="R6525" t="str">
            <v>2</v>
          </cell>
          <cell r="S6525" t="str">
            <v>61</v>
          </cell>
          <cell r="T6525" t="str">
            <v>509</v>
          </cell>
          <cell r="U6525" t="str">
            <v>0</v>
          </cell>
          <cell r="V6525" t="str">
            <v>NAT DPT AGEN - NAT AGRI MARKETING COUNC</v>
          </cell>
        </row>
        <row r="6526">
          <cell r="Q6526" t="str">
            <v>Expenditure:  Transfers and Subsidies - Capital:  Allocations In-kind - Departmental Agencies and Accounts:  National Departmental Agencies - National Archives Commission</v>
          </cell>
          <cell r="R6526" t="str">
            <v>2</v>
          </cell>
          <cell r="S6526" t="str">
            <v>61</v>
          </cell>
          <cell r="T6526" t="str">
            <v>510</v>
          </cell>
          <cell r="U6526" t="str">
            <v>0</v>
          </cell>
          <cell r="V6526" t="str">
            <v>NAT DPT AGEN - NAT ARCHIVES COMMISSION</v>
          </cell>
        </row>
        <row r="6527">
          <cell r="Q6527" t="str">
            <v>Expenditure:  Transfers and Subsidies - Capital:  Allocations In-kind - Departmental Agencies and Accounts:  National Departmental Agencies - National Arts Council South Africa</v>
          </cell>
          <cell r="R6527" t="str">
            <v>2</v>
          </cell>
          <cell r="S6527" t="str">
            <v>61</v>
          </cell>
          <cell r="T6527" t="str">
            <v>511</v>
          </cell>
          <cell r="U6527" t="str">
            <v>0</v>
          </cell>
          <cell r="V6527" t="str">
            <v>NAT DPT AGEN - NATIONAL ARTS COUNCIL SA</v>
          </cell>
        </row>
        <row r="6528">
          <cell r="Q6528" t="str">
            <v>Expenditure:  Transfers and Subsidies - Capital:  Allocations In-kind - Departmental Agencies and Accounts:  National Departmental Agencies - National Botanical Institute</v>
          </cell>
          <cell r="R6528" t="str">
            <v>2</v>
          </cell>
          <cell r="S6528" t="str">
            <v>61</v>
          </cell>
          <cell r="T6528" t="str">
            <v>512</v>
          </cell>
          <cell r="U6528" t="str">
            <v>0</v>
          </cell>
          <cell r="V6528" t="str">
            <v>NAT DPT AGEN - NATIONAL BOTANICAL INSTIT</v>
          </cell>
        </row>
        <row r="6529">
          <cell r="Q6529" t="str">
            <v>Expenditure:  Transfers and Subsidies - Capital:  Allocations In-kind - Departmental Agencies and Accounts:  National Departmental Agencies - National Cleaner Production Centre</v>
          </cell>
          <cell r="R6529" t="str">
            <v>2</v>
          </cell>
          <cell r="S6529" t="str">
            <v>61</v>
          </cell>
          <cell r="T6529" t="str">
            <v>513</v>
          </cell>
          <cell r="U6529" t="str">
            <v>0</v>
          </cell>
          <cell r="V6529" t="str">
            <v>NAT DPT AGEN - NAT CLEANER PRODUC CENTRE</v>
          </cell>
        </row>
        <row r="6530">
          <cell r="Q6530" t="str">
            <v>Expenditure:  Transfers and Subsidies - Capital:  Allocations In-kind - Departmental Agencies and Accounts:  National Departmental Agencies - National Consumer Commission</v>
          </cell>
          <cell r="R6530" t="str">
            <v>2</v>
          </cell>
          <cell r="S6530" t="str">
            <v>61</v>
          </cell>
          <cell r="T6530" t="str">
            <v>514</v>
          </cell>
          <cell r="U6530" t="str">
            <v>0</v>
          </cell>
          <cell r="V6530" t="str">
            <v>NAT DPT AGEN - NAT CONSUMER COMMISSION</v>
          </cell>
        </row>
        <row r="6531">
          <cell r="Q6531" t="str">
            <v>Expenditure:  Transfers and Subsidies - Capital:  Allocations In-kind - Departmental Agencies and Accounts:  National Departmental Agencies - National Consumer Tribunal</v>
          </cell>
          <cell r="R6531" t="str">
            <v>2</v>
          </cell>
          <cell r="S6531" t="str">
            <v>61</v>
          </cell>
          <cell r="T6531" t="str">
            <v>515</v>
          </cell>
          <cell r="U6531" t="str">
            <v>0</v>
          </cell>
          <cell r="V6531" t="str">
            <v>NAT DPT AGEN - NAT CONSUMER TRIBUNAL</v>
          </cell>
        </row>
        <row r="6532">
          <cell r="Q6532" t="str">
            <v>Expenditure:  Transfers and Subsidies - Capital:  Allocations In-kind - Departmental Agencies and Accounts:  National Departmental Agencies - National Credit Regulator</v>
          </cell>
          <cell r="R6532" t="str">
            <v>2</v>
          </cell>
          <cell r="S6532" t="str">
            <v>61</v>
          </cell>
          <cell r="T6532" t="str">
            <v>516</v>
          </cell>
          <cell r="U6532" t="str">
            <v>0</v>
          </cell>
          <cell r="V6532" t="str">
            <v>NAT DPT AGEN - NAT CREDIT REGULATOR</v>
          </cell>
        </row>
        <row r="6533">
          <cell r="Q6533" t="str">
            <v>Expenditure:  Transfers and Subsidies - Capital:  Allocations In-kind - Departmental Agencies and Accounts:  National Departmental Agencies - National Coordination of Management, Advisory Centre Programme</v>
          </cell>
          <cell r="R6533" t="str">
            <v>2</v>
          </cell>
          <cell r="S6533" t="str">
            <v>61</v>
          </cell>
          <cell r="T6533" t="str">
            <v>517</v>
          </cell>
          <cell r="U6533" t="str">
            <v>0</v>
          </cell>
          <cell r="V6533" t="str">
            <v>NAT DPT AGEN - NAT MAN ADV CTRE PROGRAME</v>
          </cell>
        </row>
        <row r="6534">
          <cell r="Q6534" t="str">
            <v>Expenditure:  Transfers and Subsidies - Capital:  Allocations In-kind - Departmental Agencies and Accounts:  National Departmental Agencies - National Development Agency</v>
          </cell>
          <cell r="R6534" t="str">
            <v>2</v>
          </cell>
          <cell r="S6534" t="str">
            <v>61</v>
          </cell>
          <cell r="T6534" t="str">
            <v>518</v>
          </cell>
          <cell r="U6534" t="str">
            <v>0</v>
          </cell>
          <cell r="V6534" t="str">
            <v>NAT DPT AGEN - NAT DEVELOPMENT AGENCY</v>
          </cell>
        </row>
        <row r="6535">
          <cell r="Q6535" t="str">
            <v>Expenditure:  Transfers and Subsidies - Capital:  Allocations In-kind - Departmental Agencies and Accounts:  National Departmental Agencies - National Economical, Development and Labour Council</v>
          </cell>
          <cell r="R6535" t="str">
            <v>2</v>
          </cell>
          <cell r="S6535" t="str">
            <v>61</v>
          </cell>
          <cell r="T6535" t="str">
            <v>519</v>
          </cell>
          <cell r="U6535" t="str">
            <v>0</v>
          </cell>
          <cell r="V6535" t="str">
            <v>NAT DPT AGEN - NAT ECON DEV &amp; LABR COUNC</v>
          </cell>
        </row>
        <row r="6536">
          <cell r="Q6536" t="str">
            <v>Expenditure:  Transfers and Subsidies - Capital:  Allocations In-kind - Departmental Agencies and Accounts:  National Departmental Agencies - National Electronic Media Institute of South Africa</v>
          </cell>
          <cell r="R6536" t="str">
            <v>2</v>
          </cell>
          <cell r="S6536" t="str">
            <v>61</v>
          </cell>
          <cell r="T6536" t="str">
            <v>520</v>
          </cell>
          <cell r="U6536" t="str">
            <v>0</v>
          </cell>
          <cell r="V6536" t="str">
            <v>NAT DPT AGEN - NAT ELEC MED INSTIT OF SA</v>
          </cell>
        </row>
        <row r="6537">
          <cell r="Q6537" t="str">
            <v>Expenditure:  Transfers and Subsidies - Capital:  Allocations In-kind - Departmental Agencies and Accounts:  National Departmental Agencies - National Empowerment Fund</v>
          </cell>
          <cell r="R6537" t="str">
            <v>2</v>
          </cell>
          <cell r="S6537" t="str">
            <v>61</v>
          </cell>
          <cell r="T6537" t="str">
            <v>521</v>
          </cell>
          <cell r="U6537" t="str">
            <v>0</v>
          </cell>
          <cell r="V6537" t="str">
            <v>NAT DPT AGEN - NAT EMPOWERMENT FUND</v>
          </cell>
        </row>
        <row r="6538">
          <cell r="Q6538" t="str">
            <v>Expenditure:  Transfers and Subsidies - Capital:  Allocations In-kind - Departmental Agencies and Accounts:  National Departmental Agencies - National Energy Regulator South Africa</v>
          </cell>
          <cell r="R6538" t="str">
            <v>2</v>
          </cell>
          <cell r="S6538" t="str">
            <v>61</v>
          </cell>
          <cell r="T6538" t="str">
            <v>522</v>
          </cell>
          <cell r="U6538" t="str">
            <v>0</v>
          </cell>
          <cell r="V6538" t="str">
            <v>NAT DPT AGEN - NAT ENERGY REGULATOR SA</v>
          </cell>
        </row>
        <row r="6539">
          <cell r="Q6539" t="str">
            <v>Expenditure:  Transfers and Subsidies - Capital:  Allocations In-kind - Departmental Agencies and Accounts:  National Departmental Agencies - National English Literary Museum</v>
          </cell>
          <cell r="R6539" t="str">
            <v>2</v>
          </cell>
          <cell r="S6539" t="str">
            <v>61</v>
          </cell>
          <cell r="T6539" t="str">
            <v>523</v>
          </cell>
          <cell r="U6539" t="str">
            <v>0</v>
          </cell>
          <cell r="V6539" t="str">
            <v>NAT DPT AGEN - NAT ENG LITERARY MUSEUM</v>
          </cell>
        </row>
        <row r="6540">
          <cell r="Q6540" t="str">
            <v>Expenditure:  Transfers and Subsidies - Capital:  Allocations In-kind - Departmental Agencies and Accounts:  National Departmental Agencies - National Film and Video Foundation</v>
          </cell>
          <cell r="R6540" t="str">
            <v>2</v>
          </cell>
          <cell r="S6540" t="str">
            <v>61</v>
          </cell>
          <cell r="T6540" t="str">
            <v>524</v>
          </cell>
          <cell r="U6540" t="str">
            <v>0</v>
          </cell>
          <cell r="V6540" t="str">
            <v>NAT DPT AGEN - NAT FILM &amp; VIDEO FOUNDAT</v>
          </cell>
        </row>
        <row r="6541">
          <cell r="Q6541" t="str">
            <v>Expenditure:  Transfers and Subsidies - Capital:  Allocations In-kind - Departmental Agencies and Accounts:  National Departmental Agencies - National Film Board</v>
          </cell>
          <cell r="R6541" t="str">
            <v>2</v>
          </cell>
          <cell r="S6541" t="str">
            <v>61</v>
          </cell>
          <cell r="T6541" t="str">
            <v>525</v>
          </cell>
          <cell r="U6541" t="str">
            <v>0</v>
          </cell>
          <cell r="V6541" t="str">
            <v>NAT DPT AGEN - NAT FILM BOARD</v>
          </cell>
        </row>
        <row r="6542">
          <cell r="Q6542" t="str">
            <v>Expenditure:  Transfers and Subsidies - Capital:  Allocations In-kind - Departmental Agencies and Accounts:  National Departmental Agencies - National Gambling Board of South Africa</v>
          </cell>
          <cell r="R6542" t="str">
            <v>2</v>
          </cell>
          <cell r="S6542" t="str">
            <v>61</v>
          </cell>
          <cell r="T6542" t="str">
            <v>526</v>
          </cell>
          <cell r="U6542" t="str">
            <v>0</v>
          </cell>
          <cell r="V6542" t="str">
            <v>NAT DPT AGEN - NAT GAMBLING BOARD OF SA</v>
          </cell>
        </row>
        <row r="6543">
          <cell r="Q6543" t="str">
            <v>Expenditure:  Transfers and Subsidies - Capital:  Allocations In-kind - Departmental Agencies and Accounts:  National Departmental Agencies - Health Laboratory Service</v>
          </cell>
          <cell r="R6543" t="str">
            <v>2</v>
          </cell>
          <cell r="S6543" t="str">
            <v>61</v>
          </cell>
          <cell r="T6543" t="str">
            <v>527</v>
          </cell>
          <cell r="U6543" t="str">
            <v>0</v>
          </cell>
          <cell r="V6543" t="str">
            <v>NAT DPT AGEN - NAT HEALTH LABORAT SERV</v>
          </cell>
        </row>
        <row r="6544">
          <cell r="Q6544" t="str">
            <v>Expenditure:  Transfers and Subsidies - Capital:  Allocations In-kind - Departmental Agencies and Accounts:  National Departmental Agencies - National Heritage Council South Africa</v>
          </cell>
          <cell r="R6544" t="str">
            <v>2</v>
          </cell>
          <cell r="S6544" t="str">
            <v>61</v>
          </cell>
          <cell r="T6544" t="str">
            <v>528</v>
          </cell>
          <cell r="U6544" t="str">
            <v>0</v>
          </cell>
          <cell r="V6544" t="str">
            <v>NAT DPT AGEN - NAT HERITAGE COUNCIL SA</v>
          </cell>
        </row>
        <row r="6545">
          <cell r="Q6545" t="str">
            <v>Expenditure:  Transfers and Subsidies - Capital:  Allocations In-kind - Departmental Agencies and Accounts:  National Departmental Agencies - National Home Building Registration Council (NHBRC)</v>
          </cell>
          <cell r="R6545" t="str">
            <v>2</v>
          </cell>
          <cell r="S6545" t="str">
            <v>61</v>
          </cell>
          <cell r="T6545" t="str">
            <v>529</v>
          </cell>
          <cell r="U6545" t="str">
            <v>0</v>
          </cell>
          <cell r="V6545" t="str">
            <v>NAT DPT AGEN - NAT HOME BUILD REGIS COUN</v>
          </cell>
        </row>
        <row r="6546">
          <cell r="Q6546" t="str">
            <v xml:space="preserve">Expenditure:  Transfers and Subsidies - Capital:  Allocations In-kind - Departmental Agencies and Accounts:  National Departmental Agencies - National Housing Finance Corporation </v>
          </cell>
          <cell r="R6546" t="str">
            <v>2</v>
          </cell>
          <cell r="S6546" t="str">
            <v>61</v>
          </cell>
          <cell r="T6546" t="str">
            <v>530</v>
          </cell>
          <cell r="U6546" t="str">
            <v>0</v>
          </cell>
          <cell r="V6546" t="str">
            <v>NAT DPT AGEN - NAT HOUSING FINANCE CORP</v>
          </cell>
        </row>
        <row r="6547">
          <cell r="Q6547" t="str">
            <v>Expenditure:  Transfers and Subsidies - Capital:  Allocations In-kind - Departmental Agencies and Accounts:  National Departmental Agencies - National Library South Africa</v>
          </cell>
          <cell r="R6547" t="str">
            <v>2</v>
          </cell>
          <cell r="S6547" t="str">
            <v>61</v>
          </cell>
          <cell r="T6547" t="str">
            <v>531</v>
          </cell>
          <cell r="U6547" t="str">
            <v>0</v>
          </cell>
          <cell r="V6547" t="str">
            <v>NAT DPT AGEN - NAT LIBRARY SOUTH AFRICA</v>
          </cell>
        </row>
        <row r="6548">
          <cell r="Q6548" t="str">
            <v>Expenditure:  Transfers and Subsidies - Capital:  Allocations In-kind - Departmental Agencies and Accounts:  National Departmental Agencies - National Lotteries Board</v>
          </cell>
          <cell r="R6548" t="str">
            <v>2</v>
          </cell>
          <cell r="S6548" t="str">
            <v>61</v>
          </cell>
          <cell r="T6548" t="str">
            <v>532</v>
          </cell>
          <cell r="U6548" t="str">
            <v>0</v>
          </cell>
          <cell r="V6548" t="str">
            <v>NAT DPT AGEN - NAT LOTTERIES BOARD</v>
          </cell>
        </row>
        <row r="6549">
          <cell r="Q6549" t="str">
            <v>Expenditure:  Transfers and Subsidies - Capital:  Allocations In-kind - Departmental Agencies and Accounts:  National Departmental Agencies - National Metrology Institute of South Africa</v>
          </cell>
          <cell r="R6549" t="str">
            <v>2</v>
          </cell>
          <cell r="S6549" t="str">
            <v>61</v>
          </cell>
          <cell r="T6549" t="str">
            <v>533</v>
          </cell>
          <cell r="U6549" t="str">
            <v>0</v>
          </cell>
          <cell r="V6549" t="str">
            <v>NAT DPT AGEN - NAT METROLOGY INST OF SA</v>
          </cell>
        </row>
        <row r="6550">
          <cell r="Q6550" t="str">
            <v>Expenditure:  Transfers and Subsidies - Capital:  Allocations In-kind - Departmental Agencies and Accounts:  National Departmental Agencies - National Monuments Council</v>
          </cell>
          <cell r="R6550" t="str">
            <v>2</v>
          </cell>
          <cell r="S6550" t="str">
            <v>61</v>
          </cell>
          <cell r="T6550" t="str">
            <v>534</v>
          </cell>
          <cell r="U6550" t="str">
            <v>0</v>
          </cell>
          <cell r="V6550" t="str">
            <v>NAT DPT AGEN - NAT MONUMENTS COUNCIL</v>
          </cell>
        </row>
        <row r="6551">
          <cell r="Q6551" t="str">
            <v>Expenditure:  Transfers and Subsidies - Capital:  Allocations In-kind - Departmental Agencies and Accounts:  National Departmental Agencies - National Museum Bloemfontein</v>
          </cell>
          <cell r="R6551" t="str">
            <v>2</v>
          </cell>
          <cell r="S6551" t="str">
            <v>61</v>
          </cell>
          <cell r="T6551" t="str">
            <v>535</v>
          </cell>
          <cell r="U6551" t="str">
            <v>0</v>
          </cell>
          <cell r="V6551" t="str">
            <v>NAT DPT AGEN - NAT MUSEUM BLOEMFONTEIN</v>
          </cell>
        </row>
        <row r="6552">
          <cell r="Q6552" t="str">
            <v>Expenditure:  Transfers and Subsidies - Capital:  Allocations In-kind - Departmental Agencies and Accounts:  National Departmental Agencies - National Nuclear Regulator</v>
          </cell>
          <cell r="R6552" t="str">
            <v>2</v>
          </cell>
          <cell r="S6552" t="str">
            <v>61</v>
          </cell>
          <cell r="T6552" t="str">
            <v>536</v>
          </cell>
          <cell r="U6552" t="str">
            <v>0</v>
          </cell>
          <cell r="V6552" t="str">
            <v>NAT DPT AGEN - NAT NUCLEAR REGULATOR</v>
          </cell>
        </row>
        <row r="6553">
          <cell r="Q6553" t="str">
            <v>Expenditure:  Transfers and Subsidies - Capital:  Allocations In-kind - Departmental Agencies and Accounts:  National Departmental Agencies - National Productivity Institute</v>
          </cell>
          <cell r="R6553" t="str">
            <v>2</v>
          </cell>
          <cell r="S6553" t="str">
            <v>61</v>
          </cell>
          <cell r="T6553" t="str">
            <v>537</v>
          </cell>
          <cell r="U6553" t="str">
            <v>0</v>
          </cell>
          <cell r="V6553" t="str">
            <v>NAT DPT AGEN - NAT PRODUCT INSTITUTE</v>
          </cell>
        </row>
        <row r="6554">
          <cell r="Q6554" t="str">
            <v>Expenditure:  Transfers and Subsidies - Capital:  Allocations In-kind - Departmental Agencies and Accounts:  National Departmental Agencies - National Recreation and Access Trust</v>
          </cell>
          <cell r="R6554" t="str">
            <v>2</v>
          </cell>
          <cell r="S6554" t="str">
            <v>61</v>
          </cell>
          <cell r="T6554" t="str">
            <v>538</v>
          </cell>
          <cell r="U6554" t="str">
            <v>0</v>
          </cell>
          <cell r="V6554" t="str">
            <v>NAT DPT AGEN - NAT RECREA &amp; ACCESS TRUST</v>
          </cell>
        </row>
        <row r="6555">
          <cell r="Q6555" t="str">
            <v>Expenditure:  Transfers and Subsidies - Capital:  Allocations In-kind - Departmental Agencies and Accounts:  National Departmental Agencies - National Regulator for Compulsory Specification</v>
          </cell>
          <cell r="R6555" t="str">
            <v>2</v>
          </cell>
          <cell r="S6555" t="str">
            <v>61</v>
          </cell>
          <cell r="T6555" t="str">
            <v>539</v>
          </cell>
          <cell r="U6555" t="str">
            <v>0</v>
          </cell>
          <cell r="V6555" t="str">
            <v>NAT DPT AGEN - NAT REGU COMPUL SPECIFIC</v>
          </cell>
        </row>
        <row r="6556">
          <cell r="Q6556" t="str">
            <v>Expenditure:  Transfers and Subsidies - Capital:  Allocations In-kind - Departmental Agencies and Accounts:  National Departmental Agencies - National Research Foundation</v>
          </cell>
          <cell r="R6556" t="str">
            <v>2</v>
          </cell>
          <cell r="S6556" t="str">
            <v>61</v>
          </cell>
          <cell r="T6556" t="str">
            <v>540</v>
          </cell>
          <cell r="U6556" t="str">
            <v>0</v>
          </cell>
          <cell r="V6556" t="str">
            <v>NAT DPT AGEN - NAT RESEARCH FOUNDATION</v>
          </cell>
        </row>
        <row r="6557">
          <cell r="Q6557" t="str">
            <v>Expenditure:  Transfers and Subsidies - Capital:  Allocations In-kind - Departmental Agencies and Accounts:  National Departmental Agencies - National Sea Rescue Institute</v>
          </cell>
          <cell r="R6557" t="str">
            <v>2</v>
          </cell>
          <cell r="S6557" t="str">
            <v>61</v>
          </cell>
          <cell r="T6557" t="str">
            <v>541</v>
          </cell>
          <cell r="U6557" t="str">
            <v>0</v>
          </cell>
          <cell r="V6557" t="str">
            <v>NAT DPT AGEN - NAT SEA RESCUE INSTITUTE</v>
          </cell>
        </row>
        <row r="6558">
          <cell r="Q6558" t="str">
            <v>Expenditure:  Transfers and Subsidies - Capital:  Allocations In-kind - Departmental Agencies and Accounts:  National Departmental Agencies - National Skills Fund</v>
          </cell>
          <cell r="R6558" t="str">
            <v>2</v>
          </cell>
          <cell r="S6558" t="str">
            <v>61</v>
          </cell>
          <cell r="T6558" t="str">
            <v>542</v>
          </cell>
          <cell r="U6558" t="str">
            <v>0</v>
          </cell>
          <cell r="V6558" t="str">
            <v>NAT DPT AGEN - NAT SKILLS FUND</v>
          </cell>
        </row>
        <row r="6559">
          <cell r="Q6559" t="str">
            <v>Expenditure:  Transfers and Subsidies - Capital:  Allocations In-kind - Departmental Agencies and Accounts:  National Departmental Agencies - National Small Business Council</v>
          </cell>
          <cell r="R6559" t="str">
            <v>2</v>
          </cell>
          <cell r="S6559" t="str">
            <v>61</v>
          </cell>
          <cell r="T6559" t="str">
            <v>543</v>
          </cell>
          <cell r="U6559" t="str">
            <v>0</v>
          </cell>
          <cell r="V6559" t="str">
            <v>NAT DPT AGEN - NAT SMALL BUSINESS COUN</v>
          </cell>
        </row>
        <row r="6560">
          <cell r="Q6560" t="str">
            <v>Expenditure:  Transfers and Subsidies - Capital:  Allocations In-kind - Departmental Agencies and Accounts:  National Departmental Agencies - National Student Financial Aid Scheme</v>
          </cell>
          <cell r="R6560" t="str">
            <v>2</v>
          </cell>
          <cell r="S6560" t="str">
            <v>61</v>
          </cell>
          <cell r="T6560" t="str">
            <v>544</v>
          </cell>
          <cell r="U6560" t="str">
            <v>0</v>
          </cell>
          <cell r="V6560" t="str">
            <v>NAT DPT AGEN - NAT STUDENT FIN AID SCHE</v>
          </cell>
        </row>
        <row r="6561">
          <cell r="Q6561" t="str">
            <v>Expenditure:  Transfers and Subsidies - Capital:  Allocations In-kind - Departmental Agencies and Accounts:  National Departmental Agencies - National Urban Reconstruction and Housing Agency (NURCH)</v>
          </cell>
          <cell r="R6561" t="str">
            <v>2</v>
          </cell>
          <cell r="S6561" t="str">
            <v>61</v>
          </cell>
          <cell r="T6561" t="str">
            <v>545</v>
          </cell>
          <cell r="U6561" t="str">
            <v>0</v>
          </cell>
          <cell r="V6561" t="str">
            <v>NAT DPT AGEN - NAT URBAN RECON &amp; HOUS AG</v>
          </cell>
        </row>
        <row r="6562">
          <cell r="Q6562" t="str">
            <v>Expenditure:  Transfers and Subsidies - Capital:  Allocations In-kind - Departmental Agencies and Accounts:  National Departmental Agencies - National Year 2000 Decision Support Centre</v>
          </cell>
          <cell r="R6562" t="str">
            <v>2</v>
          </cell>
          <cell r="S6562" t="str">
            <v>61</v>
          </cell>
          <cell r="T6562" t="str">
            <v>546</v>
          </cell>
          <cell r="U6562" t="str">
            <v>0</v>
          </cell>
          <cell r="V6562" t="str">
            <v>NAT DPT AGEN - NAT Y 2000 DECIS SUP CTRE</v>
          </cell>
        </row>
        <row r="6563">
          <cell r="Q6563" t="str">
            <v>Expenditure:  Transfers and Subsidies - Capital:  Allocations In-kind - Departmental Agencies and Accounts:  National Departmental Agencies - National Youth Commission</v>
          </cell>
          <cell r="R6563" t="str">
            <v>2</v>
          </cell>
          <cell r="S6563" t="str">
            <v>61</v>
          </cell>
          <cell r="T6563" t="str">
            <v>547</v>
          </cell>
          <cell r="U6563" t="str">
            <v>0</v>
          </cell>
          <cell r="V6563" t="str">
            <v>NAT DPT AGEN - NAT YOUTH COMMISSION</v>
          </cell>
        </row>
        <row r="6564">
          <cell r="Q6564" t="str">
            <v>Expenditure:  Transfers and Subsidies - Capital:  Allocations In-kind - Departmental Agencies and Accounts:  National Departmental Agencies - National Youth Development Agency</v>
          </cell>
          <cell r="R6564" t="str">
            <v>2</v>
          </cell>
          <cell r="S6564" t="str">
            <v>61</v>
          </cell>
          <cell r="T6564" t="str">
            <v>548</v>
          </cell>
          <cell r="U6564" t="str">
            <v>0</v>
          </cell>
          <cell r="V6564" t="str">
            <v>NAT DPT AGEN - NAT YOUTH DEV AGENCY</v>
          </cell>
        </row>
        <row r="6565">
          <cell r="Q6565" t="str">
            <v>Expenditure:  Transfers and Subsidies - Capital:  Allocations In-kind - Departmental Agencies and Accounts:  National Departmental Agencies - National Zoological Gardens of South Africa Pretoria</v>
          </cell>
          <cell r="R6565" t="str">
            <v>2</v>
          </cell>
          <cell r="S6565" t="str">
            <v>61</v>
          </cell>
          <cell r="T6565" t="str">
            <v>549</v>
          </cell>
          <cell r="U6565" t="str">
            <v>0</v>
          </cell>
          <cell r="V6565" t="str">
            <v>NAT DPT AGEN - NAT ZOOLOGIC GARD SA PTA</v>
          </cell>
        </row>
        <row r="6566">
          <cell r="Q6566" t="str">
            <v>Expenditure:  Transfers and Subsidies - Capital:  Allocations In-kind - Departmental Agencies and Accounts:  National Departmental Agencies - National Museum</v>
          </cell>
          <cell r="R6566" t="str">
            <v>2</v>
          </cell>
          <cell r="S6566" t="str">
            <v>61</v>
          </cell>
          <cell r="T6566" t="str">
            <v>550</v>
          </cell>
          <cell r="U6566" t="str">
            <v>0</v>
          </cell>
          <cell r="V6566" t="str">
            <v>NAT DPT AGEN - NATIONAL MUSEUM</v>
          </cell>
        </row>
        <row r="6567">
          <cell r="Q6567" t="str">
            <v>Expenditure:  Transfers and Subsidies - Capital:  Allocations In-kind - Departmental Agencies and Accounts:  National Departmental Agencies - Nelson Mandela National Museum</v>
          </cell>
          <cell r="R6567" t="str">
            <v>2</v>
          </cell>
          <cell r="S6567" t="str">
            <v>61</v>
          </cell>
          <cell r="T6567" t="str">
            <v>551</v>
          </cell>
          <cell r="U6567" t="str">
            <v>0</v>
          </cell>
          <cell r="V6567" t="str">
            <v>NAT DPT AGEN - NELSON MANDELA NAT MUSEUM</v>
          </cell>
        </row>
        <row r="6568">
          <cell r="Q6568" t="str">
            <v>Expenditure:  Transfers and Subsidies - Capital:  Allocations In-kind - Departmental Agencies and Accounts:  National Departmental Agencies - Northern Flagship Institution</v>
          </cell>
          <cell r="R6568" t="str">
            <v>2</v>
          </cell>
          <cell r="S6568" t="str">
            <v>61</v>
          </cell>
          <cell r="T6568" t="str">
            <v>552</v>
          </cell>
          <cell r="U6568" t="str">
            <v>0</v>
          </cell>
          <cell r="V6568" t="str">
            <v>NAT DPT AGEN - NORTHERN FLAGSHIP INSTIT</v>
          </cell>
        </row>
        <row r="6569">
          <cell r="Q6569" t="str">
            <v>Expenditure:  Transfers and Subsidies - Capital:  Allocations In-kind - Departmental Agencies and Accounts:  National Departmental Agencies - PAN South Africa Language Board</v>
          </cell>
          <cell r="R6569" t="str">
            <v>2</v>
          </cell>
          <cell r="S6569" t="str">
            <v>61</v>
          </cell>
          <cell r="T6569" t="str">
            <v>553</v>
          </cell>
          <cell r="U6569" t="str">
            <v>0</v>
          </cell>
          <cell r="V6569" t="str">
            <v>NAT DPT AGEN - PAN SA LANGUAGE BOARD</v>
          </cell>
        </row>
        <row r="6570">
          <cell r="Q6570" t="str">
            <v>Expenditure:  Transfers and Subsidies - Capital:  Allocations In-kind - Departmental Agencies and Accounts:  National Departmental Agencies - Protechnik Laboratories</v>
          </cell>
          <cell r="R6570" t="str">
            <v>2</v>
          </cell>
          <cell r="S6570" t="str">
            <v>61</v>
          </cell>
          <cell r="T6570" t="str">
            <v>554</v>
          </cell>
          <cell r="U6570" t="str">
            <v>0</v>
          </cell>
          <cell r="V6570" t="str">
            <v>NAT DPT AGEN - PROTECHNIK LABORATORIES</v>
          </cell>
        </row>
        <row r="6571">
          <cell r="Q6571" t="str">
            <v>Expenditure:  Transfers and Subsidies - Capital:  Allocations In-kind - Departmental Agencies and Accounts:  National Departmental Agencies - Office of the Ombudsman Financial Service Providers</v>
          </cell>
          <cell r="R6571" t="str">
            <v>2</v>
          </cell>
          <cell r="S6571" t="str">
            <v>61</v>
          </cell>
          <cell r="T6571" t="str">
            <v>555</v>
          </cell>
          <cell r="U6571" t="str">
            <v>0</v>
          </cell>
          <cell r="V6571" t="str">
            <v>NAT DPT AGEN - OMBUDSMAN FIN SERV PROV</v>
          </cell>
        </row>
        <row r="6572">
          <cell r="Q6572" t="str">
            <v>Expenditure:  Transfers and Subsidies - Capital:  Allocations In-kind - Departmental Agencies and Accounts:  National Departmental Agencies - Office of the Pension Fund Adjudicator</v>
          </cell>
          <cell r="R6572" t="str">
            <v>2</v>
          </cell>
          <cell r="S6572" t="str">
            <v>61</v>
          </cell>
          <cell r="T6572" t="str">
            <v>556</v>
          </cell>
          <cell r="U6572" t="str">
            <v>0</v>
          </cell>
          <cell r="V6572" t="str">
            <v>NAT DPT AGEN - PENSION FUND ADJUDICATOR</v>
          </cell>
        </row>
        <row r="6573">
          <cell r="Q6573" t="str">
            <v>Expenditure:  Transfers and Subsidies - Capital:  Allocations In-kind - Departmental Agencies and Accounts:  National Departmental Agencies - Parliamentary Village Management Board</v>
          </cell>
          <cell r="R6573" t="str">
            <v>2</v>
          </cell>
          <cell r="S6573" t="str">
            <v>61</v>
          </cell>
          <cell r="T6573" t="str">
            <v>557</v>
          </cell>
          <cell r="U6573" t="str">
            <v>0</v>
          </cell>
          <cell r="V6573" t="str">
            <v>NAT DPT AGEN - PARL VILLAGE MANAG BOARD</v>
          </cell>
        </row>
        <row r="6574">
          <cell r="Q6574" t="str">
            <v>Expenditure:  Transfers and Subsidies - Capital:  Allocations In-kind - Departmental Agencies and Accounts:  National Departmental Agencies - People Housing Partner Trust</v>
          </cell>
          <cell r="R6574" t="str">
            <v>2</v>
          </cell>
          <cell r="S6574" t="str">
            <v>61</v>
          </cell>
          <cell r="T6574" t="str">
            <v>558</v>
          </cell>
          <cell r="U6574" t="str">
            <v>0</v>
          </cell>
          <cell r="V6574" t="str">
            <v>NAT DPT AGEN - PEOPLE HOUSING PART TRUST</v>
          </cell>
        </row>
        <row r="6575">
          <cell r="Q6575" t="str">
            <v>Expenditure:  Transfers and Subsidies - Capital:  Allocations In-kind - Departmental Agencies and Accounts:  National Departmental Agencies - Performing Art Council of the Free State</v>
          </cell>
          <cell r="R6575" t="str">
            <v>2</v>
          </cell>
          <cell r="S6575" t="str">
            <v>61</v>
          </cell>
          <cell r="T6575" t="str">
            <v>559</v>
          </cell>
          <cell r="U6575" t="str">
            <v>0</v>
          </cell>
          <cell r="V6575" t="str">
            <v>NAT DPT AGEN - PERFORM ART COUNCIL FS</v>
          </cell>
        </row>
        <row r="6576">
          <cell r="Q6576" t="str">
            <v>Expenditure:  Transfers and Subsidies - Capital:  Allocations In-kind - Departmental Agencies and Accounts:  National Departmental Agencies - Perishable Products Export Control Board</v>
          </cell>
          <cell r="R6576" t="str">
            <v>2</v>
          </cell>
          <cell r="S6576" t="str">
            <v>61</v>
          </cell>
          <cell r="T6576" t="str">
            <v>560</v>
          </cell>
          <cell r="U6576" t="str">
            <v>0</v>
          </cell>
          <cell r="V6576" t="str">
            <v>NAT DPT AGEN - PERISH PROD EXP CTRL BRD</v>
          </cell>
        </row>
        <row r="6577">
          <cell r="Q6577" t="str">
            <v>Expenditure:  Transfers and Subsidies - Capital:  Allocations In-kind - Departmental Agencies and Accounts:  National Departmental Agencies - Ports Regulator of South Africa</v>
          </cell>
          <cell r="R6577" t="str">
            <v>2</v>
          </cell>
          <cell r="S6577" t="str">
            <v>61</v>
          </cell>
          <cell r="T6577" t="str">
            <v>561</v>
          </cell>
          <cell r="U6577" t="str">
            <v>0</v>
          </cell>
          <cell r="V6577" t="str">
            <v>NAT DPT AGEN - PORTS REGULATOR OF SA</v>
          </cell>
        </row>
        <row r="6578">
          <cell r="Q6578" t="str">
            <v>Expenditure:  Transfers and Subsidies - Capital:  Allocations In-kind - Departmental Agencies and Accounts:  National Departmental Agencies - Philharmonic Orchestra Cape</v>
          </cell>
          <cell r="R6578" t="str">
            <v>2</v>
          </cell>
          <cell r="S6578" t="str">
            <v>61</v>
          </cell>
          <cell r="T6578" t="str">
            <v>562</v>
          </cell>
          <cell r="U6578" t="str">
            <v>0</v>
          </cell>
          <cell r="V6578" t="str">
            <v>NAT DPT AGEN - PHILHARMONIC ORCHES CAPE</v>
          </cell>
        </row>
        <row r="6579">
          <cell r="Q6579" t="str">
            <v>Expenditure:  Transfers and Subsidies - Capital:  Allocations In-kind - Departmental Agencies and Accounts:  National Departmental Agencies - Philharmonic Orchestra KwaZulu-Natal</v>
          </cell>
          <cell r="R6579" t="str">
            <v>2</v>
          </cell>
          <cell r="S6579" t="str">
            <v>61</v>
          </cell>
          <cell r="T6579" t="str">
            <v>563</v>
          </cell>
          <cell r="U6579" t="str">
            <v>0</v>
          </cell>
          <cell r="V6579" t="str">
            <v>NAT DPT AGEN - PHILHARMONIC ORCHEST KZN</v>
          </cell>
        </row>
        <row r="6580">
          <cell r="Q6580" t="str">
            <v>Expenditure:  Transfers and Subsidies - Capital:  Allocations In-kind - Departmental Agencies and Accounts:  National Departmental Agencies - Playhouse Company</v>
          </cell>
          <cell r="R6580" t="str">
            <v>2</v>
          </cell>
          <cell r="S6580" t="str">
            <v>61</v>
          </cell>
          <cell r="T6580" t="str">
            <v>564</v>
          </cell>
          <cell r="U6580" t="str">
            <v>0</v>
          </cell>
          <cell r="V6580" t="str">
            <v>NAT DPT AGEN - PLAYHOUSE COMPANY</v>
          </cell>
        </row>
        <row r="6581">
          <cell r="Q6581" t="str">
            <v>Expenditure:  Transfers and Subsidies - Capital:  Allocations In-kind - Departmental Agencies and Accounts:  National Departmental Agencies - Premier's Economic Advisory Council (PEAC)</v>
          </cell>
          <cell r="R6581" t="str">
            <v>2</v>
          </cell>
          <cell r="S6581" t="str">
            <v>61</v>
          </cell>
          <cell r="T6581" t="str">
            <v>565</v>
          </cell>
          <cell r="U6581" t="str">
            <v>0</v>
          </cell>
          <cell r="V6581" t="str">
            <v>NAT DPT AGEN - PREM ECONOMIC ADV COUNCIL</v>
          </cell>
        </row>
        <row r="6582">
          <cell r="Q6582" t="str">
            <v>Expenditure:  Transfers and Subsidies - Capital:  Allocations In-kind - Departmental Agencies and Accounts:  National Departmental Agencies - President's Fund</v>
          </cell>
          <cell r="R6582" t="str">
            <v>2</v>
          </cell>
          <cell r="S6582" t="str">
            <v>61</v>
          </cell>
          <cell r="T6582" t="str">
            <v>566</v>
          </cell>
          <cell r="U6582" t="str">
            <v>0</v>
          </cell>
          <cell r="V6582" t="str">
            <v>NAT DPT AGEN - PRESIDENTS FUND</v>
          </cell>
        </row>
        <row r="6583">
          <cell r="Q6583" t="str">
            <v>Expenditure:  Transfers and Subsidies - Capital:  Allocations In-kind - Departmental Agencies and Accounts:  National Departmental Agencies - Private Security Industry Regulator Authority</v>
          </cell>
          <cell r="R6583" t="str">
            <v>2</v>
          </cell>
          <cell r="S6583" t="str">
            <v>61</v>
          </cell>
          <cell r="T6583" t="str">
            <v>567</v>
          </cell>
          <cell r="U6583" t="str">
            <v>0</v>
          </cell>
          <cell r="V6583" t="str">
            <v>NAT DPT AGEN - PRV SECUR INDUS REG AUTH</v>
          </cell>
        </row>
        <row r="6584">
          <cell r="Q6584" t="str">
            <v>Expenditure:  Transfers and Subsidies - Capital:  Allocations In-kind - Departmental Agencies and Accounts:  National Departmental Agencies - Productivity South Africa</v>
          </cell>
          <cell r="R6584" t="str">
            <v>2</v>
          </cell>
          <cell r="S6584" t="str">
            <v>61</v>
          </cell>
          <cell r="T6584" t="str">
            <v>568</v>
          </cell>
          <cell r="U6584" t="str">
            <v>0</v>
          </cell>
          <cell r="V6584" t="str">
            <v>NAT DPT AGEN - PRODUCTIVITY SOUTH AFRICA</v>
          </cell>
        </row>
        <row r="6585">
          <cell r="Q6585" t="str">
            <v>Expenditure:  Transfers and Subsidies - Capital:  Allocations In-kind - Departmental Agencies and Accounts:  National Departmental Agencies - Project  Development Facilities Trading Account</v>
          </cell>
          <cell r="R6585" t="str">
            <v>2</v>
          </cell>
          <cell r="S6585" t="str">
            <v>61</v>
          </cell>
          <cell r="T6585" t="str">
            <v>569</v>
          </cell>
          <cell r="U6585" t="str">
            <v>0</v>
          </cell>
          <cell r="V6585" t="str">
            <v>NAT DPT AGEN - DEVEL FACILITIES TRAD ACC</v>
          </cell>
        </row>
        <row r="6586">
          <cell r="Q6586" t="str">
            <v>Expenditure:  Transfers and Subsidies - Capital:  Allocations In-kind - Departmental Agencies and Accounts:  National Departmental Agencies - Property Management Trading Entity</v>
          </cell>
          <cell r="R6586" t="str">
            <v>2</v>
          </cell>
          <cell r="S6586" t="str">
            <v>61</v>
          </cell>
          <cell r="T6586" t="str">
            <v>570</v>
          </cell>
          <cell r="U6586" t="str">
            <v>0</v>
          </cell>
          <cell r="V6586" t="str">
            <v>NAT DPT AGEN - PROPERTY MAN TRAD ENTITY</v>
          </cell>
        </row>
        <row r="6587">
          <cell r="Q6587" t="str">
            <v>Expenditure:  Transfers and Subsidies - Capital:  Allocations In-kind - Departmental Agencies and Accounts:  National Departmental Agencies - Public Investment Commissioners</v>
          </cell>
          <cell r="R6587" t="str">
            <v>2</v>
          </cell>
          <cell r="S6587" t="str">
            <v>61</v>
          </cell>
          <cell r="T6587" t="str">
            <v>571</v>
          </cell>
          <cell r="U6587" t="str">
            <v>0</v>
          </cell>
          <cell r="V6587" t="str">
            <v>NAT DPT AGEN - PUBLIC INVEST COMMISSION</v>
          </cell>
        </row>
        <row r="6588">
          <cell r="Q6588" t="str">
            <v>Expenditure:  Transfers and Subsidies - Capital:  Allocations In-kind - Departmental Agencies and Accounts:  National Departmental Agencies - Public Service Commission</v>
          </cell>
          <cell r="R6588" t="str">
            <v>2</v>
          </cell>
          <cell r="S6588" t="str">
            <v>61</v>
          </cell>
          <cell r="T6588" t="str">
            <v>572</v>
          </cell>
          <cell r="U6588" t="str">
            <v>0</v>
          </cell>
          <cell r="V6588" t="str">
            <v>NAT DPT AGEN - PUBLIC SERVICE COMMISSION</v>
          </cell>
        </row>
        <row r="6589">
          <cell r="Q6589" t="str">
            <v xml:space="preserve">Expenditure:  Transfers and Subsidies - Capital:  Allocations In-kind - Departmental Agencies and Accounts:  National Departmental Agencies - Public Protector South Africa  </v>
          </cell>
          <cell r="R6589" t="str">
            <v>2</v>
          </cell>
          <cell r="S6589" t="str">
            <v>61</v>
          </cell>
          <cell r="T6589" t="str">
            <v>573</v>
          </cell>
          <cell r="U6589" t="str">
            <v>0</v>
          </cell>
          <cell r="V6589" t="str">
            <v>NAT DPT AGEN - PUBLIC PROTECTOR SA</v>
          </cell>
        </row>
        <row r="6590">
          <cell r="Q6590" t="str">
            <v>Expenditure:  Transfers and Subsidies - Capital:  Allocations In-kind - Departmental Agencies and Accounts:  National Departmental Agencies - Tompi Seleke Agricultural Train Centre</v>
          </cell>
          <cell r="R6590" t="str">
            <v>2</v>
          </cell>
          <cell r="S6590" t="str">
            <v>61</v>
          </cell>
          <cell r="T6590" t="str">
            <v>574</v>
          </cell>
          <cell r="U6590" t="str">
            <v>0</v>
          </cell>
          <cell r="V6590" t="str">
            <v>NAT DPT AGEN - TOMPI SELEKE AGR TRN CTRE</v>
          </cell>
        </row>
        <row r="6591">
          <cell r="Q6591" t="str">
            <v>Expenditure:  Transfers and Subsidies - Capital:  Allocations In-kind - Departmental Agencies and Accounts:  National Departmental Agencies - Owen Sithole Agricultural College</v>
          </cell>
          <cell r="R6591" t="str">
            <v>2</v>
          </cell>
          <cell r="S6591" t="str">
            <v>61</v>
          </cell>
          <cell r="T6591" t="str">
            <v>575</v>
          </cell>
          <cell r="U6591" t="str">
            <v>0</v>
          </cell>
          <cell r="V6591" t="str">
            <v>NAT DPT AGEN - OWEN SITHOLE AGRI COLL</v>
          </cell>
        </row>
        <row r="6592">
          <cell r="Q6592" t="str">
            <v>Expenditure:  Transfers and Subsidies - Capital:  Allocations In-kind - Departmental Agencies and Accounts:  National Departmental Agencies - Public Sector SETA</v>
          </cell>
          <cell r="R6592" t="str">
            <v>2</v>
          </cell>
          <cell r="S6592" t="str">
            <v>61</v>
          </cell>
          <cell r="T6592" t="str">
            <v>576</v>
          </cell>
          <cell r="U6592" t="str">
            <v>0</v>
          </cell>
          <cell r="V6592" t="str">
            <v>NAT DPT AGEN - PUBLIC SECTOR SETA</v>
          </cell>
        </row>
        <row r="6593">
          <cell r="Q6593" t="str">
            <v>Expenditure:  Transfers and Subsidies - Capital:  Allocations In-kind - Departmental Agencies and Accounts:  National Departmental Agencies - Quality Council for Trades and Occupations</v>
          </cell>
          <cell r="R6593" t="str">
            <v>2</v>
          </cell>
          <cell r="S6593" t="str">
            <v>61</v>
          </cell>
          <cell r="T6593" t="str">
            <v>577</v>
          </cell>
          <cell r="U6593" t="str">
            <v>0</v>
          </cell>
          <cell r="V6593" t="str">
            <v>NAT DPT AGEN - QUAL COUN FOR TRAD &amp; OCC</v>
          </cell>
        </row>
        <row r="6594">
          <cell r="Q6594" t="str">
            <v>Expenditure:  Transfers and Subsidies - Capital:  Allocations In-kind - Departmental Agencies and Accounts:  National Departmental Agencies - Railway Safety Regulator</v>
          </cell>
          <cell r="R6594" t="str">
            <v>2</v>
          </cell>
          <cell r="S6594" t="str">
            <v>61</v>
          </cell>
          <cell r="T6594" t="str">
            <v>578</v>
          </cell>
          <cell r="U6594" t="str">
            <v>0</v>
          </cell>
          <cell r="V6594" t="str">
            <v>NAT DPT AGEN - RAILWAY SAFETY REGULATOR</v>
          </cell>
        </row>
        <row r="6595">
          <cell r="Q6595" t="str">
            <v>Expenditure:  Transfers and Subsidies - Capital:  Allocations In-kind - Departmental Agencies and Accounts:  National Departmental Agencies - Registration of Deeds Trade Account</v>
          </cell>
          <cell r="R6595" t="str">
            <v>2</v>
          </cell>
          <cell r="S6595" t="str">
            <v>61</v>
          </cell>
          <cell r="T6595" t="str">
            <v>579</v>
          </cell>
          <cell r="U6595" t="str">
            <v>0</v>
          </cell>
          <cell r="V6595" t="str">
            <v>NAT DPT AGEN - REGIST OF DEEDS TRADE ACC</v>
          </cell>
        </row>
        <row r="6596">
          <cell r="Q6596" t="str">
            <v>Expenditure:  Transfers and Subsidies - Capital:  Allocations In-kind - Departmental Agencies and Accounts:  National Departmental Agencies - Rent Control Board</v>
          </cell>
          <cell r="R6596" t="str">
            <v>2</v>
          </cell>
          <cell r="S6596" t="str">
            <v>61</v>
          </cell>
          <cell r="T6596" t="str">
            <v>580</v>
          </cell>
          <cell r="U6596" t="str">
            <v>0</v>
          </cell>
          <cell r="V6596" t="str">
            <v>NAT DPT AGEN - RENT CONTROL BOARD</v>
          </cell>
        </row>
        <row r="6597">
          <cell r="Q6597" t="str">
            <v>Expenditure:  Transfers and Subsidies - Capital:  Allocations In-kind - Departmental Agencies and Accounts:  National Departmental Agencies - Road Accident Fund (Dept Agency)</v>
          </cell>
          <cell r="R6597" t="str">
            <v>2</v>
          </cell>
          <cell r="S6597" t="str">
            <v>61</v>
          </cell>
          <cell r="T6597" t="str">
            <v>581</v>
          </cell>
          <cell r="U6597" t="str">
            <v>0</v>
          </cell>
          <cell r="V6597" t="str">
            <v>NAT DPT AGEN - ROAD ACCIDENT FUND</v>
          </cell>
        </row>
        <row r="6598">
          <cell r="Q6598" t="str">
            <v>Expenditure:  Transfers and Subsidies - Capital:  Allocations In-kind - Departmental Agencies and Accounts:  National Departmental Agencies - Road Traffic Infringement Agency</v>
          </cell>
          <cell r="R6598" t="str">
            <v>2</v>
          </cell>
          <cell r="S6598" t="str">
            <v>61</v>
          </cell>
          <cell r="T6598" t="str">
            <v>582</v>
          </cell>
          <cell r="U6598" t="str">
            <v>0</v>
          </cell>
          <cell r="V6598" t="str">
            <v>NAT DPT AGEN - ROAD TRAFF INFRING AGENCY</v>
          </cell>
        </row>
        <row r="6599">
          <cell r="Q6599" t="str">
            <v>Expenditure:  Transfers and Subsidies - Capital:  Allocations In-kind - Departmental Agencies and Accounts:  National Departmental Agencies - Road Traffic Management Corporation</v>
          </cell>
          <cell r="R6599" t="str">
            <v>2</v>
          </cell>
          <cell r="S6599" t="str">
            <v>61</v>
          </cell>
          <cell r="T6599" t="str">
            <v>583</v>
          </cell>
          <cell r="U6599" t="str">
            <v>0</v>
          </cell>
          <cell r="V6599" t="str">
            <v>NAT DPT AGEN - ROAD TRAFFIC MAN CORP</v>
          </cell>
        </row>
        <row r="6600">
          <cell r="Q6600" t="str">
            <v>Expenditure:  Transfers and Subsidies - Capital:  Allocations In-kind - Departmental Agencies and Accounts:  National Departmental Agencies - Robin Island Museum</v>
          </cell>
          <cell r="R6600" t="str">
            <v>2</v>
          </cell>
          <cell r="S6600" t="str">
            <v>61</v>
          </cell>
          <cell r="T6600" t="str">
            <v>584</v>
          </cell>
          <cell r="U6600" t="str">
            <v>0</v>
          </cell>
          <cell r="V6600" t="str">
            <v>NAT DPT AGEN - ROBIN ISLAND MUSEUM</v>
          </cell>
        </row>
        <row r="6601">
          <cell r="Q6601" t="str">
            <v>Expenditure:  Transfers and Subsidies - Capital:  Allocations In-kind - Departmental Agencies and Accounts:  National Departmental Agencies - Rural Housing Loan Fund</v>
          </cell>
          <cell r="R6601" t="str">
            <v>2</v>
          </cell>
          <cell r="S6601" t="str">
            <v>61</v>
          </cell>
          <cell r="T6601" t="str">
            <v>585</v>
          </cell>
          <cell r="U6601" t="str">
            <v>0</v>
          </cell>
          <cell r="V6601" t="str">
            <v>NAT DPT AGEN - RURAL HOUSING LOAN FUND</v>
          </cell>
        </row>
        <row r="6602">
          <cell r="Q6602" t="str">
            <v>Expenditure:  Transfers and Subsidies - Capital:  Allocations In-kind - Departmental Agencies and Accounts:  National Departmental Agencies - South Africa Blind Workers Organisation Johannesburg</v>
          </cell>
          <cell r="R6602" t="str">
            <v>2</v>
          </cell>
          <cell r="S6602" t="str">
            <v>61</v>
          </cell>
          <cell r="T6602" t="str">
            <v>586</v>
          </cell>
          <cell r="U6602" t="str">
            <v>0</v>
          </cell>
          <cell r="V6602" t="str">
            <v>NAT DPT AGEN - BLIND WORKERS ORG JHB</v>
          </cell>
        </row>
        <row r="6603">
          <cell r="Q6603" t="str">
            <v>Expenditure:  Transfers and Subsidies - Capital:  Allocations In-kind - Departmental Agencies and Accounts:  National Departmental Agencies - South Africa Civil Aviation Authority</v>
          </cell>
          <cell r="R6603" t="str">
            <v>2</v>
          </cell>
          <cell r="S6603" t="str">
            <v>61</v>
          </cell>
          <cell r="T6603" t="str">
            <v>587</v>
          </cell>
          <cell r="U6603" t="str">
            <v>0</v>
          </cell>
          <cell r="V6603" t="str">
            <v>NAT DPT AGEN - SA CIVIL AVIATION AUTH</v>
          </cell>
        </row>
        <row r="6604">
          <cell r="Q6604" t="str">
            <v>Expenditure:  Transfers and Subsidies - Capital:  Allocations In-kind - Departmental Agencies and Accounts:  National Departmental Agencies - South Africa Council for Architects</v>
          </cell>
          <cell r="R6604" t="str">
            <v>2</v>
          </cell>
          <cell r="S6604" t="str">
            <v>61</v>
          </cell>
          <cell r="T6604" t="str">
            <v>588</v>
          </cell>
          <cell r="U6604" t="str">
            <v>0</v>
          </cell>
          <cell r="V6604" t="str">
            <v>NAT DPT AGEN - SA COUNCIL FOR ARCHITECTS</v>
          </cell>
        </row>
        <row r="6605">
          <cell r="Q6605" t="str">
            <v>Expenditure:  Transfers and Subsidies - Capital:  Allocations In-kind - Departmental Agencies and Accounts:  National Departmental Agencies - South Africa Council for Educators</v>
          </cell>
          <cell r="R6605" t="str">
            <v>2</v>
          </cell>
          <cell r="S6605" t="str">
            <v>61</v>
          </cell>
          <cell r="T6605" t="str">
            <v>589</v>
          </cell>
          <cell r="U6605" t="str">
            <v>0</v>
          </cell>
          <cell r="V6605" t="str">
            <v>NAT DPT AGEN - SA COUNCIL FOR EDUCATORS</v>
          </cell>
        </row>
        <row r="6606">
          <cell r="Q6606" t="str">
            <v>Expenditure:  Transfers and Subsidies - Capital:  Allocations In-kind - Departmental Agencies and Accounts:  National Departmental Agencies - South Africa Diamond Board</v>
          </cell>
          <cell r="R6606" t="str">
            <v>2</v>
          </cell>
          <cell r="S6606" t="str">
            <v>61</v>
          </cell>
          <cell r="T6606" t="str">
            <v>590</v>
          </cell>
          <cell r="U6606" t="str">
            <v>0</v>
          </cell>
          <cell r="V6606" t="str">
            <v>NAT DPT AGEN - SA DIAMOND BOARD</v>
          </cell>
        </row>
        <row r="6607">
          <cell r="Q6607" t="str">
            <v>Expenditure:  Transfers and Subsidies - Capital:  Allocations In-kind - Departmental Agencies and Accounts:  National Departmental Agencies - South Africa Diamond and Precious Metals Regulator</v>
          </cell>
          <cell r="R6607" t="str">
            <v>2</v>
          </cell>
          <cell r="S6607" t="str">
            <v>61</v>
          </cell>
          <cell r="T6607" t="str">
            <v>591</v>
          </cell>
          <cell r="U6607" t="str">
            <v>0</v>
          </cell>
          <cell r="V6607" t="str">
            <v>NAT DPT AGEN - SA DIAM&amp;PRECI METAL REGUL</v>
          </cell>
        </row>
        <row r="6608">
          <cell r="Q6608" t="str">
            <v>Expenditure:  Transfers and Subsidies - Capital:  Allocations In-kind - Departmental Agencies and Accounts:  National Departmental Agencies - South Africa Excellence Foundation</v>
          </cell>
          <cell r="R6608" t="str">
            <v>2</v>
          </cell>
          <cell r="S6608" t="str">
            <v>61</v>
          </cell>
          <cell r="T6608" t="str">
            <v>592</v>
          </cell>
          <cell r="U6608" t="str">
            <v>0</v>
          </cell>
          <cell r="V6608" t="str">
            <v>NAT DPT AGEN - SA EXCELLENCE FOUNDATION</v>
          </cell>
        </row>
        <row r="6609">
          <cell r="Q6609" t="str">
            <v>Expenditure:  Transfers and Subsidies - Capital:  Allocations In-kind - Departmental Agencies and Accounts:  National Departmental Agencies - South Africa Heritage Resources Agency</v>
          </cell>
          <cell r="R6609" t="str">
            <v>2</v>
          </cell>
          <cell r="S6609" t="str">
            <v>61</v>
          </cell>
          <cell r="T6609" t="str">
            <v>593</v>
          </cell>
          <cell r="U6609" t="str">
            <v>0</v>
          </cell>
          <cell r="V6609" t="str">
            <v>NAT DPT AGEN - SA HERITAGE RESOURCE AGEN</v>
          </cell>
        </row>
        <row r="6610">
          <cell r="Q6610" t="str">
            <v>Expenditure:  Transfers and Subsidies - Capital:  Allocations In-kind - Departmental Agencies and Accounts:  National Departmental Agencies - South Africa Housing  Development Board</v>
          </cell>
          <cell r="R6610" t="str">
            <v>2</v>
          </cell>
          <cell r="S6610" t="str">
            <v>61</v>
          </cell>
          <cell r="T6610" t="str">
            <v>594</v>
          </cell>
          <cell r="U6610" t="str">
            <v>0</v>
          </cell>
          <cell r="V6610" t="str">
            <v>NAT DPT AGEN - SA HOUSING  DEVEL BOARD</v>
          </cell>
        </row>
        <row r="6611">
          <cell r="Q6611" t="str">
            <v>Expenditure:  Transfers and Subsidies - Capital:  Allocations In-kind - Departmental Agencies and Accounts:  National Departmental Agencies - South Africa Housing Fund</v>
          </cell>
          <cell r="R6611" t="str">
            <v>2</v>
          </cell>
          <cell r="S6611" t="str">
            <v>61</v>
          </cell>
          <cell r="T6611" t="str">
            <v>595</v>
          </cell>
          <cell r="U6611" t="str">
            <v>0</v>
          </cell>
          <cell r="V6611" t="str">
            <v>NAT DPT AGEN - SA HOUSING FUND</v>
          </cell>
        </row>
        <row r="6612">
          <cell r="Q6612" t="str">
            <v>Expenditure:  Transfers and Subsidies - Capital:  Allocations In-kind - Departmental Agencies and Accounts:  National Departmental Agencies - South Africa Housing Trust Ltd</v>
          </cell>
          <cell r="R6612" t="str">
            <v>2</v>
          </cell>
          <cell r="S6612" t="str">
            <v>61</v>
          </cell>
          <cell r="T6612" t="str">
            <v>596</v>
          </cell>
          <cell r="U6612" t="str">
            <v>0</v>
          </cell>
          <cell r="V6612" t="str">
            <v>NAT DPT AGEN - SA HOUSING TRUST LTD</v>
          </cell>
        </row>
        <row r="6613">
          <cell r="Q6613" t="str">
            <v>Expenditure:  Transfers and Subsidies - Capital:  Allocations In-kind - Departmental Agencies and Accounts:  National Departmental Agencies - South Africa Institute for Drug Free Sport</v>
          </cell>
          <cell r="R6613" t="str">
            <v>2</v>
          </cell>
          <cell r="S6613" t="str">
            <v>61</v>
          </cell>
          <cell r="T6613" t="str">
            <v>597</v>
          </cell>
          <cell r="U6613" t="str">
            <v>0</v>
          </cell>
          <cell r="V6613" t="str">
            <v>NAT DPT AGEN - SA INST DRUG FREE SPORT</v>
          </cell>
        </row>
        <row r="6614">
          <cell r="Q6614" t="str">
            <v>Expenditure:  Transfers and Subsidies - Capital:  Allocations In-kind - Departmental Agencies and Accounts:  National Departmental Agencies - South Africa Library for Blind</v>
          </cell>
          <cell r="R6614" t="str">
            <v>2</v>
          </cell>
          <cell r="S6614" t="str">
            <v>61</v>
          </cell>
          <cell r="T6614" t="str">
            <v>598</v>
          </cell>
          <cell r="U6614" t="str">
            <v>0</v>
          </cell>
          <cell r="V6614" t="str">
            <v>NAT DPT AGEN - SA LIBRARY FOR BLIND</v>
          </cell>
        </row>
        <row r="6615">
          <cell r="Q6615" t="str">
            <v>Expenditure:  Transfers and Subsidies - Capital:  Allocations In-kind - Departmental Agencies and Accounts:  National Departmental Agencies - South Africa Local Government Association (SALGA)</v>
          </cell>
          <cell r="R6615" t="str">
            <v>2</v>
          </cell>
          <cell r="S6615" t="str">
            <v>61</v>
          </cell>
          <cell r="T6615" t="str">
            <v>599</v>
          </cell>
          <cell r="U6615" t="str">
            <v>0</v>
          </cell>
          <cell r="V6615" t="str">
            <v>NAT DPT AGEN - SA SA LOCAL GOVERN ASSOC</v>
          </cell>
        </row>
        <row r="6616">
          <cell r="Q6616" t="str">
            <v>Expenditure:  Transfers and Subsidies - Capital:  Allocations In-kind - Departmental Agencies and Accounts:  National Departmental Agencies - South Africa Maritime Safety Authority</v>
          </cell>
          <cell r="R6616" t="str">
            <v>2</v>
          </cell>
          <cell r="S6616" t="str">
            <v>61</v>
          </cell>
          <cell r="T6616" t="str">
            <v>600</v>
          </cell>
          <cell r="U6616" t="str">
            <v>0</v>
          </cell>
          <cell r="V6616" t="str">
            <v>NAT DPT AGEN - SA MARITIME SAFETY AUTHOR</v>
          </cell>
        </row>
        <row r="6617">
          <cell r="Q6617" t="str">
            <v>Expenditure:  Transfers and Subsidies - Capital:  Allocations In-kind - Departmental Agencies and Accounts:  National Departmental Agencies - South Africa Medical Research Council</v>
          </cell>
          <cell r="R6617" t="str">
            <v>2</v>
          </cell>
          <cell r="S6617" t="str">
            <v>61</v>
          </cell>
          <cell r="T6617" t="str">
            <v>601</v>
          </cell>
          <cell r="U6617" t="str">
            <v>0</v>
          </cell>
          <cell r="V6617" t="str">
            <v>NAT DPT AGEN - SA MEDICAL RESEARCH COUNC</v>
          </cell>
        </row>
        <row r="6618">
          <cell r="Q6618" t="str">
            <v>Expenditure:  Transfers and Subsidies - Capital:  Allocations In-kind - Departmental Agencies and Accounts:  National Departmental Agencies - South Africa Micro Finance Apex Fund</v>
          </cell>
          <cell r="R6618" t="str">
            <v>2</v>
          </cell>
          <cell r="S6618" t="str">
            <v>61</v>
          </cell>
          <cell r="T6618" t="str">
            <v>602</v>
          </cell>
          <cell r="U6618" t="str">
            <v>0</v>
          </cell>
          <cell r="V6618" t="str">
            <v>NAT DPT AGEN - SA MICRO FIN APEX FUND</v>
          </cell>
        </row>
        <row r="6619">
          <cell r="Q6619" t="str">
            <v>Expenditure:  Transfers and Subsidies - Capital:  Allocations In-kind - Departmental Agencies and Accounts:  National Departmental Agencies - South Africa National Accreditation System</v>
          </cell>
          <cell r="R6619" t="str">
            <v>2</v>
          </cell>
          <cell r="S6619" t="str">
            <v>61</v>
          </cell>
          <cell r="T6619" t="str">
            <v>603</v>
          </cell>
          <cell r="U6619" t="str">
            <v>0</v>
          </cell>
          <cell r="V6619" t="str">
            <v>NAT DPT AGEN - SA NAT ACCREDITATION SYS</v>
          </cell>
        </row>
        <row r="6620">
          <cell r="Q6620" t="str">
            <v>Expenditure:  Transfers and Subsidies - Capital:  Allocations In-kind - Departmental Agencies and Accounts:  National Departmental Agencies - South Africa National Biodiversity Institute (SANBI)</v>
          </cell>
          <cell r="R6620" t="str">
            <v>2</v>
          </cell>
          <cell r="S6620" t="str">
            <v>61</v>
          </cell>
          <cell r="T6620" t="str">
            <v>604</v>
          </cell>
          <cell r="U6620" t="str">
            <v>0</v>
          </cell>
          <cell r="V6620" t="str">
            <v>NAT DPT AGEN - SA NAT BIODIVERSITY INST</v>
          </cell>
        </row>
        <row r="6621">
          <cell r="Q6621" t="str">
            <v>Expenditure:  Transfers and Subsidies - Capital:  Allocations In-kind - Departmental Agencies and Accounts:  National Departmental Agencies - South Africa National Energy Development Institute</v>
          </cell>
          <cell r="R6621" t="str">
            <v>2</v>
          </cell>
          <cell r="S6621" t="str">
            <v>61</v>
          </cell>
          <cell r="T6621" t="str">
            <v>605</v>
          </cell>
          <cell r="U6621" t="str">
            <v>0</v>
          </cell>
          <cell r="V6621" t="str">
            <v>NAT DPT AGEN - SA NAT ENERGY DEV INSTIT</v>
          </cell>
        </row>
        <row r="6622">
          <cell r="Q6622" t="str">
            <v>Expenditure:  Transfers and Subsidies - Capital:  Allocations In-kind - Departmental Agencies and Accounts:  National Departmental Agencies - South Africa National Parks</v>
          </cell>
          <cell r="R6622" t="str">
            <v>2</v>
          </cell>
          <cell r="S6622" t="str">
            <v>61</v>
          </cell>
          <cell r="T6622" t="str">
            <v>606</v>
          </cell>
          <cell r="U6622" t="str">
            <v>0</v>
          </cell>
          <cell r="V6622" t="str">
            <v>NAT DPT AGEN - SA NATIONAL PARKS</v>
          </cell>
        </row>
        <row r="6623">
          <cell r="Q6623" t="str">
            <v>Expenditure:  Transfers and Subsidies - Capital:  Allocations In-kind - Departmental Agencies and Accounts:  National Departmental Agencies - South Africa National Roads Agency</v>
          </cell>
          <cell r="R6623" t="str">
            <v>2</v>
          </cell>
          <cell r="S6623" t="str">
            <v>61</v>
          </cell>
          <cell r="T6623" t="str">
            <v>607</v>
          </cell>
          <cell r="U6623" t="str">
            <v>0</v>
          </cell>
          <cell r="V6623" t="str">
            <v>NAT DPT AGEN - SA NATIONAL ROADS AGENCY</v>
          </cell>
        </row>
        <row r="6624">
          <cell r="Q6624" t="str">
            <v>Expenditure:  Transfers and Subsidies - Capital:  Allocations In-kind - Departmental Agencies and Accounts:  National Departmental Agencies - South Africa National Space Agency</v>
          </cell>
          <cell r="R6624" t="str">
            <v>2</v>
          </cell>
          <cell r="S6624" t="str">
            <v>61</v>
          </cell>
          <cell r="T6624" t="str">
            <v>608</v>
          </cell>
          <cell r="U6624" t="str">
            <v>0</v>
          </cell>
          <cell r="V6624" t="str">
            <v>NAT DPT AGEN - SA NATIONAL SPACE AGENCY</v>
          </cell>
        </row>
        <row r="6625">
          <cell r="Q6625" t="str">
            <v>Expenditure:  Transfers and Subsidies - Capital:  Allocations In-kind - Departmental Agencies and Accounts:  National Departmental Agencies - South Africa Qualifications Authority(SAQA)</v>
          </cell>
          <cell r="R6625" t="str">
            <v>2</v>
          </cell>
          <cell r="S6625" t="str">
            <v>61</v>
          </cell>
          <cell r="T6625" t="str">
            <v>609</v>
          </cell>
          <cell r="U6625" t="str">
            <v>0</v>
          </cell>
          <cell r="V6625" t="str">
            <v>NAT DPT AGEN - SA QUALIFICATIONS AUTHOR</v>
          </cell>
        </row>
        <row r="6626">
          <cell r="Q6626" t="str">
            <v>Expenditure:  Transfers and Subsidies - Capital:  Allocations In-kind - Departmental Agencies and Accounts:  National Departmental Agencies - South Africa Quality Institute</v>
          </cell>
          <cell r="R6626" t="str">
            <v>2</v>
          </cell>
          <cell r="S6626" t="str">
            <v>61</v>
          </cell>
          <cell r="T6626" t="str">
            <v>610</v>
          </cell>
          <cell r="U6626" t="str">
            <v>0</v>
          </cell>
          <cell r="V6626" t="str">
            <v>NAT DPT AGEN - SA QUALITY INSTITUTE</v>
          </cell>
        </row>
        <row r="6627">
          <cell r="Q6627" t="str">
            <v>Expenditure:  Transfers and Subsidies - Capital:  Allocations In-kind - Departmental Agencies and Accounts:  National Departmental Agencies - South Africa Revenue Service (SARS)</v>
          </cell>
          <cell r="R6627" t="str">
            <v>2</v>
          </cell>
          <cell r="S6627" t="str">
            <v>61</v>
          </cell>
          <cell r="T6627" t="str">
            <v>611</v>
          </cell>
          <cell r="U6627" t="str">
            <v>0</v>
          </cell>
          <cell r="V6627" t="str">
            <v>NAT DPT AGEN - SA REVENUE SERVICE</v>
          </cell>
        </row>
        <row r="6628">
          <cell r="Q6628" t="str">
            <v>Expenditure:  Transfers and Subsidies - Capital:  Allocations In-kind - Departmental Agencies and Accounts:  National Departmental Agencies - South Africa Road Board</v>
          </cell>
          <cell r="R6628" t="str">
            <v>2</v>
          </cell>
          <cell r="S6628" t="str">
            <v>61</v>
          </cell>
          <cell r="T6628" t="str">
            <v>612</v>
          </cell>
          <cell r="U6628" t="str">
            <v>0</v>
          </cell>
          <cell r="V6628" t="str">
            <v>NAT DPT AGEN - SA ROAD BOARD</v>
          </cell>
        </row>
        <row r="6629">
          <cell r="Q6629" t="str">
            <v>Expenditure:  Transfers and Subsidies - Capital:  Allocations In-kind - Departmental Agencies and Accounts:  National Departmental Agencies - South Africa Road Safety Council</v>
          </cell>
          <cell r="R6629" t="str">
            <v>2</v>
          </cell>
          <cell r="S6629" t="str">
            <v>61</v>
          </cell>
          <cell r="T6629" t="str">
            <v>613</v>
          </cell>
          <cell r="U6629" t="str">
            <v>0</v>
          </cell>
          <cell r="V6629" t="str">
            <v>NAT DPT AGEN - SA ROAD SAFETY COUNCIL</v>
          </cell>
        </row>
        <row r="6630">
          <cell r="Q6630" t="str">
            <v>Expenditure:  Transfers and Subsidies - Capital:  Allocations In-kind - Departmental Agencies and Accounts:  National Departmental Agencies - South Africa Sport Commission</v>
          </cell>
          <cell r="R6630" t="str">
            <v>2</v>
          </cell>
          <cell r="S6630" t="str">
            <v>61</v>
          </cell>
          <cell r="T6630" t="str">
            <v>614</v>
          </cell>
          <cell r="U6630" t="str">
            <v>0</v>
          </cell>
          <cell r="V6630" t="str">
            <v>NAT DPT AGEN - SA SPORT COMMISSION</v>
          </cell>
        </row>
        <row r="6631">
          <cell r="Q6631" t="str">
            <v>Expenditure:  Transfers and Subsidies - Capital:  Allocations In-kind - Departmental Agencies and Accounts:  National Departmental Agencies - South Africa Tourism</v>
          </cell>
          <cell r="R6631" t="str">
            <v>2</v>
          </cell>
          <cell r="S6631" t="str">
            <v>61</v>
          </cell>
          <cell r="T6631" t="str">
            <v>615</v>
          </cell>
          <cell r="U6631" t="str">
            <v>0</v>
          </cell>
          <cell r="V6631" t="str">
            <v>NAT DPT AGEN - SA TOURISM</v>
          </cell>
        </row>
        <row r="6632">
          <cell r="Q6632" t="str">
            <v>Expenditure:  Transfers and Subsidies - Capital:  Allocations In-kind - Departmental Agencies and Accounts:  National Departmental Agencies - South Africa Weather Service</v>
          </cell>
          <cell r="R6632" t="str">
            <v>2</v>
          </cell>
          <cell r="S6632" t="str">
            <v>61</v>
          </cell>
          <cell r="T6632" t="str">
            <v>616</v>
          </cell>
          <cell r="U6632" t="str">
            <v>0</v>
          </cell>
          <cell r="V6632" t="str">
            <v>NAT DPT AGEN - SA WEATHER SERVICE</v>
          </cell>
        </row>
        <row r="6633">
          <cell r="Q6633" t="str">
            <v>Expenditure:  Transfers and Subsidies - Capital:  Allocations In-kind - Departmental Agencies and Accounts:  National Departmental Agencies - South African Chapter of the African Renaissance (SACAR)</v>
          </cell>
          <cell r="R6633" t="str">
            <v>2</v>
          </cell>
          <cell r="S6633" t="str">
            <v>61</v>
          </cell>
          <cell r="T6633" t="str">
            <v>617</v>
          </cell>
          <cell r="U6633" t="str">
            <v>0</v>
          </cell>
          <cell r="V6633" t="str">
            <v>NAT DPT AGEN - SA CHAPTER AFRICAN RENAIS</v>
          </cell>
        </row>
        <row r="6634">
          <cell r="Q6634" t="str">
            <v>Expenditure:  Transfers and Subsidies - Capital:  Allocations In-kind - Departmental Agencies and Accounts:  National Departmental Agencies - Safety and Security Sector SETA</v>
          </cell>
          <cell r="R6634" t="str">
            <v>2</v>
          </cell>
          <cell r="S6634" t="str">
            <v>61</v>
          </cell>
          <cell r="T6634" t="str">
            <v>618</v>
          </cell>
          <cell r="U6634" t="str">
            <v>0</v>
          </cell>
          <cell r="V6634" t="str">
            <v>NAT DPT AGEN - SAF &amp; SECUR SECTOR SETA</v>
          </cell>
        </row>
        <row r="6635">
          <cell r="Q6635" t="str">
            <v>Expenditure:  Transfers and Subsidies - Capital:  Allocations In-kind - Departmental Agencies and Accounts:  National Departmental Agencies - PALAMA</v>
          </cell>
          <cell r="R6635" t="str">
            <v>2</v>
          </cell>
          <cell r="S6635" t="str">
            <v>61</v>
          </cell>
          <cell r="T6635" t="str">
            <v>619</v>
          </cell>
          <cell r="U6635" t="str">
            <v>0</v>
          </cell>
          <cell r="V6635" t="str">
            <v>NAT DPT AGEN - PALAMA</v>
          </cell>
        </row>
        <row r="6636">
          <cell r="Q6636" t="str">
            <v>Expenditure:  Transfers and Subsidies - Capital:  Allocations In-kind - Departmental Agencies and Accounts:  National Departmental Agencies - Secret Service</v>
          </cell>
          <cell r="R6636" t="str">
            <v>2</v>
          </cell>
          <cell r="S6636" t="str">
            <v>61</v>
          </cell>
          <cell r="T6636" t="str">
            <v>620</v>
          </cell>
          <cell r="U6636" t="str">
            <v>0</v>
          </cell>
          <cell r="V6636" t="str">
            <v>NAT DPT AGEN - SECRET SERVICE</v>
          </cell>
        </row>
        <row r="6637">
          <cell r="Q6637" t="str">
            <v>Expenditure:  Transfers and Subsidies - Capital:  Allocations In-kind - Departmental Agencies and Accounts:  National Departmental Agencies - Servcon Housing Solution (Pty) Ltd</v>
          </cell>
          <cell r="R6637" t="str">
            <v>2</v>
          </cell>
          <cell r="S6637" t="str">
            <v>61</v>
          </cell>
          <cell r="T6637" t="str">
            <v>621</v>
          </cell>
          <cell r="U6637" t="str">
            <v>0</v>
          </cell>
          <cell r="V6637" t="str">
            <v>NAT DPT AGEN - SERVCON HOUSING SOLUTION</v>
          </cell>
        </row>
        <row r="6638">
          <cell r="Q6638" t="str">
            <v>Expenditure:  Transfers and Subsidies - Capital:  Allocations In-kind - Departmental Agencies and Accounts:  National Departmental Agencies - Services Sector SETA</v>
          </cell>
          <cell r="R6638" t="str">
            <v>2</v>
          </cell>
          <cell r="S6638" t="str">
            <v>61</v>
          </cell>
          <cell r="T6638" t="str">
            <v>622</v>
          </cell>
          <cell r="U6638" t="str">
            <v>0</v>
          </cell>
          <cell r="V6638" t="str">
            <v>NAT DPT AGEN - SERVICES SECTOR SETA</v>
          </cell>
        </row>
        <row r="6639">
          <cell r="Q6639" t="str">
            <v>Expenditure:  Transfers and Subsidies - Capital:  Allocations In-kind - Departmental Agencies and Accounts:  National Departmental Agencies - Small Enterprise Development Agency</v>
          </cell>
          <cell r="R6639" t="str">
            <v>2</v>
          </cell>
          <cell r="S6639" t="str">
            <v>61</v>
          </cell>
          <cell r="T6639" t="str">
            <v>623</v>
          </cell>
          <cell r="U6639" t="str">
            <v>0</v>
          </cell>
          <cell r="V6639" t="str">
            <v>NAT DPT AGEN - SMALL ENTERP DEV AGENCY</v>
          </cell>
        </row>
        <row r="6640">
          <cell r="Q6640" t="str">
            <v>Expenditure:  Transfers and Subsidies - Capital:  Allocations In-kind - Departmental Agencies and Accounts:  National Departmental Agencies - Social Housing Foundation</v>
          </cell>
          <cell r="R6640" t="str">
            <v>2</v>
          </cell>
          <cell r="S6640" t="str">
            <v>61</v>
          </cell>
          <cell r="T6640" t="str">
            <v>624</v>
          </cell>
          <cell r="U6640" t="str">
            <v>0</v>
          </cell>
          <cell r="V6640" t="str">
            <v>NAT DPT AGEN - SOCIAL HOUSING FOUNDATION</v>
          </cell>
        </row>
        <row r="6641">
          <cell r="Q6641" t="str">
            <v>Expenditure:  Transfers and Subsidies - Capital:  Allocations In-kind - Departmental Agencies and Accounts:  National Departmental Agencies - Social Housing Regulatory Authority</v>
          </cell>
          <cell r="R6641" t="str">
            <v>2</v>
          </cell>
          <cell r="S6641" t="str">
            <v>61</v>
          </cell>
          <cell r="T6641" t="str">
            <v>625</v>
          </cell>
          <cell r="U6641" t="str">
            <v>0</v>
          </cell>
          <cell r="V6641" t="str">
            <v>NAT DPT AGEN - SOC HOUSING REGULAT AUTH</v>
          </cell>
        </row>
        <row r="6642">
          <cell r="Q6642" t="str">
            <v>Expenditure:  Transfers and Subsidies - Capital:  Allocations In-kind - Departmental Agencies and Accounts:  National Departmental Agencies - South Africa Social Security Agency (SASSA)</v>
          </cell>
          <cell r="R6642" t="str">
            <v>2</v>
          </cell>
          <cell r="S6642" t="str">
            <v>61</v>
          </cell>
          <cell r="T6642" t="str">
            <v>626</v>
          </cell>
          <cell r="U6642" t="str">
            <v>0</v>
          </cell>
          <cell r="V6642" t="str">
            <v>NAT DPT AGEN - SA SOCIAL SECURITY AGENCY</v>
          </cell>
        </row>
        <row r="6643">
          <cell r="Q6643" t="str">
            <v>Expenditure:  Transfers and Subsidies - Capital:  Allocations In-kind - Departmental Agencies and Accounts:  National Departmental Agencies - Special Investigation Unit</v>
          </cell>
          <cell r="R6643" t="str">
            <v>2</v>
          </cell>
          <cell r="S6643" t="str">
            <v>61</v>
          </cell>
          <cell r="T6643" t="str">
            <v>627</v>
          </cell>
          <cell r="U6643" t="str">
            <v>0</v>
          </cell>
          <cell r="V6643" t="str">
            <v>NAT DPT AGEN - SPECIAL INVESTIGATION UNI</v>
          </cell>
        </row>
        <row r="6644">
          <cell r="Q6644" t="str">
            <v>Expenditure:  Transfers and Subsidies - Capital:  Allocations In-kind - Departmental Agencies and Accounts:  National Departmental Agencies - State Information Technology Agency (SITA)</v>
          </cell>
          <cell r="R6644" t="str">
            <v>2</v>
          </cell>
          <cell r="S6644" t="str">
            <v>61</v>
          </cell>
          <cell r="T6644" t="str">
            <v>628</v>
          </cell>
          <cell r="U6644" t="str">
            <v>0</v>
          </cell>
          <cell r="V6644" t="str">
            <v>NAT DPT AGEN - INFORMATION TECH AGENCY</v>
          </cell>
        </row>
        <row r="6645">
          <cell r="Q6645" t="str">
            <v>Expenditure:  Transfers and Subsidies - Capital:  Allocations In-kind - Departmental Agencies and Accounts:  National Departmental Agencies – South Africa State Theatre</v>
          </cell>
          <cell r="R6645" t="str">
            <v>2</v>
          </cell>
          <cell r="S6645" t="str">
            <v>61</v>
          </cell>
          <cell r="T6645" t="str">
            <v>629</v>
          </cell>
          <cell r="U6645" t="str">
            <v>0</v>
          </cell>
          <cell r="V6645" t="str">
            <v>NAT DPT AGEN - SA STATE THEATRE</v>
          </cell>
        </row>
        <row r="6646">
          <cell r="Q6646" t="str">
            <v>Expenditure:  Transfers and Subsidies - Capital:  Allocations In-kind - Departmental Agencies and Accounts:  National Departmental Agencies - Taung Agricultural College</v>
          </cell>
          <cell r="R6646" t="str">
            <v>2</v>
          </cell>
          <cell r="S6646" t="str">
            <v>61</v>
          </cell>
          <cell r="T6646" t="str">
            <v>630</v>
          </cell>
          <cell r="U6646" t="str">
            <v>0</v>
          </cell>
          <cell r="V6646" t="str">
            <v>NAT DPT AGEN - TAUNG AGRI COLLEGE</v>
          </cell>
        </row>
        <row r="6647">
          <cell r="Q6647" t="str">
            <v>Expenditure:  Transfers and Subsidies - Capital:  Allocations In-kind - Departmental Agencies and Accounts:  National Departmental Agencies - Tau Trading Association</v>
          </cell>
          <cell r="R6647" t="str">
            <v>2</v>
          </cell>
          <cell r="S6647" t="str">
            <v>61</v>
          </cell>
          <cell r="T6647" t="str">
            <v>631</v>
          </cell>
          <cell r="U6647" t="str">
            <v>0</v>
          </cell>
          <cell r="V6647" t="str">
            <v>NAT DPT AGEN - TAU TRADING ASSOCIATION</v>
          </cell>
        </row>
        <row r="6648">
          <cell r="Q6648" t="str">
            <v>Expenditure:  Transfers and Subsidies - Capital:  Allocations In-kind - Departmental Agencies and Accounts:  National Departmental Agencies - Technology for Women in Business</v>
          </cell>
          <cell r="R6648" t="str">
            <v>2</v>
          </cell>
          <cell r="S6648" t="str">
            <v>61</v>
          </cell>
          <cell r="T6648" t="str">
            <v>632</v>
          </cell>
          <cell r="U6648" t="str">
            <v>0</v>
          </cell>
          <cell r="V6648" t="str">
            <v>NAT DPT AGEN - TECHN FOR WOMEN IN BUSIN</v>
          </cell>
        </row>
        <row r="6649">
          <cell r="Q6649" t="str">
            <v>Expenditure:  Transfers and Subsidies - Capital:  Allocations In-kind - Departmental Agencies and Accounts:  National Departmental Agencies - Technology Innovation Agency</v>
          </cell>
          <cell r="R6649" t="str">
            <v>2</v>
          </cell>
          <cell r="S6649" t="str">
            <v>61</v>
          </cell>
          <cell r="T6649" t="str">
            <v>633</v>
          </cell>
          <cell r="U6649" t="str">
            <v>0</v>
          </cell>
          <cell r="V6649" t="str">
            <v>NAT DPT AGEN - TECHN INNOVATION AGENCY</v>
          </cell>
        </row>
        <row r="6650">
          <cell r="Q6650" t="str">
            <v>Expenditure:  Transfers and Subsidies - Capital:  Allocations In-kind - Departmental Agencies and Accounts:  National Departmental Agencies - The Cooperative Banks Development Agency</v>
          </cell>
          <cell r="R6650" t="str">
            <v>2</v>
          </cell>
          <cell r="S6650" t="str">
            <v>61</v>
          </cell>
          <cell r="T6650" t="str">
            <v>634</v>
          </cell>
          <cell r="U6650" t="str">
            <v>0</v>
          </cell>
          <cell r="V6650" t="str">
            <v>NAT DPT AGEN - COOPERAT BANKS DEV AGENCY</v>
          </cell>
        </row>
        <row r="6651">
          <cell r="Q6651" t="str">
            <v>Expenditure:  Transfers and Subsidies - Capital:  Allocations In-kind - Departmental Agencies and Accounts:  National Departmental Agencies - Thubelisha Homes</v>
          </cell>
          <cell r="R6651" t="str">
            <v>2</v>
          </cell>
          <cell r="S6651" t="str">
            <v>61</v>
          </cell>
          <cell r="T6651" t="str">
            <v>635</v>
          </cell>
          <cell r="U6651" t="str">
            <v>0</v>
          </cell>
          <cell r="V6651" t="str">
            <v>NAT DPT AGEN - THUBELISHA HOMES</v>
          </cell>
        </row>
        <row r="6652">
          <cell r="Q6652" t="str">
            <v>Expenditure:  Transfers and Subsidies - Capital:  Allocations In-kind - Departmental Agencies and Accounts:  National Departmental Agencies - Tompi Seleka Agricultural College</v>
          </cell>
          <cell r="R6652" t="str">
            <v>2</v>
          </cell>
          <cell r="S6652" t="str">
            <v>61</v>
          </cell>
          <cell r="T6652" t="str">
            <v>636</v>
          </cell>
          <cell r="U6652" t="str">
            <v>0</v>
          </cell>
          <cell r="V6652" t="str">
            <v>NAT DPT AGEN - TOMPI SELEKA AGRIC COLLEG</v>
          </cell>
        </row>
        <row r="6653">
          <cell r="Q6653" t="str">
            <v>Expenditure:  Transfers and Subsidies - Capital:  Allocations In-kind - Departmental Agencies and Accounts:  National Departmental Agencies - Tourism Hospitality and Sport SETA</v>
          </cell>
          <cell r="R6653" t="str">
            <v>2</v>
          </cell>
          <cell r="S6653" t="str">
            <v>61</v>
          </cell>
          <cell r="T6653" t="str">
            <v>637</v>
          </cell>
          <cell r="U6653" t="str">
            <v>0</v>
          </cell>
          <cell r="V6653" t="str">
            <v>NAT DPT AGEN - TOURM HOSPIT &amp; SPORT SETA</v>
          </cell>
        </row>
        <row r="6654">
          <cell r="Q6654" t="str">
            <v>Expenditure:  Transfers and Subsidies - Capital:  Allocations In-kind - Departmental Agencies and Accounts:  National Departmental Agencies - Trade and Investment South Africa</v>
          </cell>
          <cell r="R6654" t="str">
            <v>2</v>
          </cell>
          <cell r="S6654" t="str">
            <v>61</v>
          </cell>
          <cell r="T6654" t="str">
            <v>638</v>
          </cell>
          <cell r="U6654" t="str">
            <v>0</v>
          </cell>
          <cell r="V6654" t="str">
            <v>NAT DPT AGEN - TRADE &amp; INVESTMENT SA</v>
          </cell>
        </row>
        <row r="6655">
          <cell r="Q6655" t="str">
            <v>Expenditure:  Transfers and Subsidies - Capital:  Allocations In-kind - Departmental Agencies and Accounts:  National Departmental Agencies - Transport SETA</v>
          </cell>
          <cell r="R6655" t="str">
            <v>2</v>
          </cell>
          <cell r="S6655" t="str">
            <v>61</v>
          </cell>
          <cell r="T6655" t="str">
            <v>639</v>
          </cell>
          <cell r="U6655" t="str">
            <v>0</v>
          </cell>
          <cell r="V6655" t="str">
            <v>NAT DPT AGEN - TRANSPORT SETA</v>
          </cell>
        </row>
        <row r="6656">
          <cell r="Q6656" t="str">
            <v>Expenditure:  Transfers and Subsidies - Capital:  Allocations In-kind - Departmental Agencies and Accounts:  National Departmental Agencies - Tsolo Agricultural College</v>
          </cell>
          <cell r="R6656" t="str">
            <v>2</v>
          </cell>
          <cell r="S6656" t="str">
            <v>61</v>
          </cell>
          <cell r="T6656" t="str">
            <v>640</v>
          </cell>
          <cell r="U6656" t="str">
            <v>0</v>
          </cell>
          <cell r="V6656" t="str">
            <v>NAT DPT AGEN - TSOLO AGRIC COLLEGE</v>
          </cell>
        </row>
        <row r="6657">
          <cell r="Q6657" t="str">
            <v>Expenditure:  Transfers and Subsidies - Capital:  Allocations In-kind - Departmental Agencies and Accounts:  National Departmental Agencies - Umalusi Council Quality Assurance in General and Further Education and Training Institutions</v>
          </cell>
          <cell r="R6657" t="str">
            <v>2</v>
          </cell>
          <cell r="S6657" t="str">
            <v>61</v>
          </cell>
          <cell r="T6657" t="str">
            <v>641</v>
          </cell>
          <cell r="U6657" t="str">
            <v>0</v>
          </cell>
          <cell r="V6657" t="str">
            <v>NAT DPT AGEN - UMALUSI QUA ASS &amp; FET INS</v>
          </cell>
        </row>
        <row r="6658">
          <cell r="Q6658" t="str">
            <v>Expenditure:  Transfers and Subsidies - Capital:  Allocations In-kind - Departmental Agencies and Accounts:  National Departmental Agencies - Umsombomvu Fund</v>
          </cell>
          <cell r="R6658" t="str">
            <v>2</v>
          </cell>
          <cell r="S6658" t="str">
            <v>61</v>
          </cell>
          <cell r="T6658" t="str">
            <v>642</v>
          </cell>
          <cell r="U6658" t="str">
            <v>0</v>
          </cell>
          <cell r="V6658" t="str">
            <v>NAT DPT AGEN - UMSOMBOMVU FUND</v>
          </cell>
        </row>
        <row r="6659">
          <cell r="Q6659" t="str">
            <v>Expenditure:  Transfers and Subsidies - Capital:  Allocations In-kind - Departmental Agencies and Accounts:  National Departmental Agencies - Universal Service and Access Agency South Africa</v>
          </cell>
          <cell r="R6659" t="str">
            <v>2</v>
          </cell>
          <cell r="S6659" t="str">
            <v>61</v>
          </cell>
          <cell r="T6659" t="str">
            <v>643</v>
          </cell>
          <cell r="U6659" t="str">
            <v>0</v>
          </cell>
          <cell r="V6659" t="str">
            <v>NAT DPT AGEN - UNI SERV &amp; ACCESS AGEN SA</v>
          </cell>
        </row>
        <row r="6660">
          <cell r="Q6660" t="str">
            <v>Expenditure:  Transfers and Subsidies - Capital:  Allocations In-kind - Departmental Agencies and Accounts:  National Departmental Agencies - Universal Service and Access Fund</v>
          </cell>
          <cell r="R6660" t="str">
            <v>2</v>
          </cell>
          <cell r="S6660" t="str">
            <v>61</v>
          </cell>
          <cell r="T6660" t="str">
            <v>644</v>
          </cell>
          <cell r="U6660" t="str">
            <v>0</v>
          </cell>
          <cell r="V6660" t="str">
            <v>NAT DPT AGEN - UNIVER SERV &amp; ACCESS FUND</v>
          </cell>
        </row>
        <row r="6661">
          <cell r="Q6661" t="str">
            <v>Expenditure:  Transfers and Subsidies - Capital:  Allocations In-kind - Departmental Agencies and Accounts:  National Departmental Agencies - Urban Transport Fund</v>
          </cell>
          <cell r="R6661" t="str">
            <v>2</v>
          </cell>
          <cell r="S6661" t="str">
            <v>61</v>
          </cell>
          <cell r="T6661" t="str">
            <v>645</v>
          </cell>
          <cell r="U6661" t="str">
            <v>0</v>
          </cell>
          <cell r="V6661" t="str">
            <v>NAT DPT AGEN - URBAN TRANSPORT FUND</v>
          </cell>
        </row>
        <row r="6662">
          <cell r="Q6662" t="str">
            <v>Expenditure:  Transfers and Subsidies - Capital:  Allocations In-kind - Departmental Agencies and Accounts:  National Departmental Agencies - Voortrekker Museum</v>
          </cell>
          <cell r="R6662" t="str">
            <v>2</v>
          </cell>
          <cell r="S6662" t="str">
            <v>61</v>
          </cell>
          <cell r="T6662" t="str">
            <v>646</v>
          </cell>
          <cell r="U6662" t="str">
            <v>0</v>
          </cell>
          <cell r="V6662" t="str">
            <v>NAT DPT AGEN - VOORTREKKER MUSEUM</v>
          </cell>
        </row>
        <row r="6663">
          <cell r="Q6663" t="str">
            <v>Expenditure:  Transfers and Subsidies - Capital:  Allocations In-kind - Departmental Agencies and Accounts:  National Departmental Agencies - Wage Board</v>
          </cell>
          <cell r="R6663" t="str">
            <v>2</v>
          </cell>
          <cell r="S6663" t="str">
            <v>61</v>
          </cell>
          <cell r="T6663" t="str">
            <v>647</v>
          </cell>
          <cell r="U6663" t="str">
            <v>0</v>
          </cell>
          <cell r="V6663" t="str">
            <v>NAT DPT AGEN - WAGE BOARD</v>
          </cell>
        </row>
        <row r="6664">
          <cell r="Q6664" t="str">
            <v>Expenditure:  Transfers and Subsidies - Capital:  Allocations In-kind - Departmental Agencies and Accounts:  National Departmental Agencies - War Museum Boer Republic</v>
          </cell>
          <cell r="R6664" t="str">
            <v>2</v>
          </cell>
          <cell r="S6664" t="str">
            <v>61</v>
          </cell>
          <cell r="T6664" t="str">
            <v>648</v>
          </cell>
          <cell r="U6664" t="str">
            <v>0</v>
          </cell>
          <cell r="V6664" t="str">
            <v>NAT DPT AGEN - WAR MUSEUM BOER REPUBLIC</v>
          </cell>
        </row>
        <row r="6665">
          <cell r="Q6665" t="str">
            <v>Expenditure:  Transfers and Subsidies - Capital:  Allocations In-kind - Departmental Agencies and Accounts:  National Departmental Agencies - Water Research Commission</v>
          </cell>
          <cell r="R6665" t="str">
            <v>2</v>
          </cell>
          <cell r="S6665" t="str">
            <v>61</v>
          </cell>
          <cell r="T6665" t="str">
            <v>649</v>
          </cell>
          <cell r="U6665" t="str">
            <v>0</v>
          </cell>
          <cell r="V6665" t="str">
            <v>NAT DPT AGEN - WATER RESEARCH COMMISSION</v>
          </cell>
        </row>
        <row r="6666">
          <cell r="Q6666" t="str">
            <v>Expenditure:  Transfers and Subsidies - Capital:  Allocations In-kind - Departmental Agencies and Accounts:  National Departmental Agencies - Water Trading Account</v>
          </cell>
          <cell r="R6666" t="str">
            <v>2</v>
          </cell>
          <cell r="S6666" t="str">
            <v>61</v>
          </cell>
          <cell r="T6666" t="str">
            <v>650</v>
          </cell>
          <cell r="U6666" t="str">
            <v>0</v>
          </cell>
          <cell r="V6666" t="str">
            <v>NAT DPT AGEN - WATER TRADING ACCOUNT</v>
          </cell>
        </row>
        <row r="6667">
          <cell r="Q6667" t="str">
            <v>Expenditure:  Transfers and Subsidies - Capital:  Allocations In-kind - Departmental Agencies and Accounts:  National Departmental Agencies - Wholesale and Retail Sector SETA</v>
          </cell>
          <cell r="R6667" t="str">
            <v>2</v>
          </cell>
          <cell r="S6667" t="str">
            <v>61</v>
          </cell>
          <cell r="T6667" t="str">
            <v>651</v>
          </cell>
          <cell r="U6667" t="str">
            <v>0</v>
          </cell>
          <cell r="V6667" t="str">
            <v>NAT DPT AGEN - W/SALE &amp; RETAIL SEC SETA</v>
          </cell>
        </row>
        <row r="6668">
          <cell r="Q6668" t="str">
            <v>Expenditure:  Transfers and Subsidies - Capital:  Allocations In-kind - Departmental Agencies and Accounts:  National Departmental Agencies - William Humphreys Art Gallery</v>
          </cell>
          <cell r="R6668" t="str">
            <v>2</v>
          </cell>
          <cell r="S6668" t="str">
            <v>61</v>
          </cell>
          <cell r="T6668" t="str">
            <v>652</v>
          </cell>
          <cell r="U6668" t="str">
            <v>0</v>
          </cell>
          <cell r="V6668" t="str">
            <v>NAT DPT AGEN - WILLIAM HUMPHREYS ART GAL</v>
          </cell>
        </row>
        <row r="6669">
          <cell r="Q6669" t="str">
            <v>Expenditure:  Transfers and Subsidies - Capital:  Allocations In-kind - Departmental Agencies and Accounts:  National Departmental Agencies - Windybrow Theatre</v>
          </cell>
          <cell r="R6669" t="str">
            <v>2</v>
          </cell>
          <cell r="S6669" t="str">
            <v>61</v>
          </cell>
          <cell r="T6669" t="str">
            <v>653</v>
          </cell>
          <cell r="U6669" t="str">
            <v>0</v>
          </cell>
          <cell r="V6669" t="str">
            <v>NAT DPT AGEN - WINDYBROW THEATRE</v>
          </cell>
        </row>
        <row r="6670">
          <cell r="Q6670" t="str">
            <v>Expenditure:  Transfers and Subsidies - Capital:  Allocations In-kind - Departmental Agencies and Accounts:  National Departmental Agencies - Woordeboek Afrikaanse Taal (WAT) Paarl</v>
          </cell>
          <cell r="R6670" t="str">
            <v>2</v>
          </cell>
          <cell r="S6670" t="str">
            <v>61</v>
          </cell>
          <cell r="T6670" t="str">
            <v>654</v>
          </cell>
          <cell r="U6670" t="str">
            <v>0</v>
          </cell>
          <cell r="V6670" t="str">
            <v>NAT DPT AGEN - WOORDEBOEK AFRIKAANS TAAL</v>
          </cell>
        </row>
        <row r="6671">
          <cell r="Q6671" t="str">
            <v>Expenditure:  Transfers and Subsidies - Capital:  Allocations In-kind - Departmental Agencies and Accounts:  National Departmental Agencies - World Summit Johannesburg</v>
          </cell>
          <cell r="R6671" t="str">
            <v>2</v>
          </cell>
          <cell r="S6671" t="str">
            <v>61</v>
          </cell>
          <cell r="T6671" t="str">
            <v>655</v>
          </cell>
          <cell r="U6671" t="str">
            <v>0</v>
          </cell>
          <cell r="V6671" t="str">
            <v>NAT DPT AGEN - WORLD SUMMIT JOHANNESBURG</v>
          </cell>
        </row>
        <row r="6672">
          <cell r="Q6672" t="str">
            <v>Expenditure:  Transfers and Subsidies - Capital:  Allocations In-kind - District Municipalities</v>
          </cell>
          <cell r="R6672">
            <v>0</v>
          </cell>
          <cell r="V6672" t="str">
            <v>T&amp;S CAP: ALL IN-KIND DISTRICT MUNICIPAL</v>
          </cell>
        </row>
        <row r="6673">
          <cell r="Q6673" t="str">
            <v>Expenditure:  Transfers and Subsidies - Capital:  Allocations In-kind - District Municipalities:  Eastern Cape</v>
          </cell>
          <cell r="R6673">
            <v>0</v>
          </cell>
          <cell r="V6673" t="str">
            <v>T&amp;S CAP: ALL IN-KIND DM EASTERN CAPE</v>
          </cell>
        </row>
        <row r="6674">
          <cell r="Q6674" t="str">
            <v>Expenditure:  Transfers and Subsidies - Capital:  Allocations In-kind - District Municipalities:  Eastern Cape - DC 10:  Cacadu</v>
          </cell>
          <cell r="R6674">
            <v>0</v>
          </cell>
          <cell r="V6674" t="str">
            <v>DM EC: CACADU</v>
          </cell>
        </row>
        <row r="6675">
          <cell r="Q6675" t="str">
            <v>Expenditure:  Transfers and Subsidies - Capital:  Allocations In-kind - District Municipalities:  Eastern Cape - DC 10:  Cacadu - Community and Social Services</v>
          </cell>
          <cell r="R6675">
            <v>0</v>
          </cell>
          <cell r="V6675" t="str">
            <v>DM EC: CACADU - COMM &amp; SOC SERV</v>
          </cell>
        </row>
        <row r="6676">
          <cell r="Q6676" t="str">
            <v>Expenditure:  Transfers and Subsidies - Capital:  Allocations In-kind - District Municipalities:  Eastern Cape - DC 10:  Cacadu - Environmental Protection</v>
          </cell>
          <cell r="R6676">
            <v>0</v>
          </cell>
          <cell r="V6676" t="str">
            <v>DM EC: CACADU - ENVIRON PROTECTION</v>
          </cell>
        </row>
        <row r="6677">
          <cell r="Q6677" t="str">
            <v>Expenditure:  Transfers and Subsidies - Capital:  Allocations In-kind - District Municipalities:  Eastern Cape - DC 10:  Cacadu - Executive and Council</v>
          </cell>
          <cell r="R6677">
            <v>0</v>
          </cell>
          <cell r="V6677" t="str">
            <v>DM EC: CACADU - EXECUTIVE &amp; COUNCIL</v>
          </cell>
        </row>
        <row r="6678">
          <cell r="Q6678" t="str">
            <v>Expenditure:  Transfers and Subsidies - Capital:  Allocations In-kind - District Municipalities:  Eastern Cape - DC 10:  Cacadu - Finance and Admin</v>
          </cell>
          <cell r="R6678">
            <v>0</v>
          </cell>
          <cell r="V6678" t="str">
            <v>DM EC: CACADU - FINANCE &amp; ADMIN</v>
          </cell>
        </row>
        <row r="6679">
          <cell r="Q6679" t="str">
            <v>Expenditure:  Transfers and Subsidies - Capital:  Allocations In-kind - District Municipalities:  Eastern Cape - DC 10:  Cacadu - Health</v>
          </cell>
          <cell r="R6679">
            <v>0</v>
          </cell>
          <cell r="V6679" t="str">
            <v>DM EC: CACADU - HEALTH</v>
          </cell>
        </row>
        <row r="6680">
          <cell r="Q6680" t="str">
            <v>Expenditure:  Transfers and Subsidies - Capital:  Allocations In-kind - District Municipalities:  Eastern Cape - DC 10:  Cacadu - Housing</v>
          </cell>
          <cell r="R6680">
            <v>0</v>
          </cell>
          <cell r="V6680" t="str">
            <v>DM EC: CACADU - HOUSING</v>
          </cell>
        </row>
        <row r="6681">
          <cell r="Q6681" t="str">
            <v>Expenditure:  Transfers and Subsidies - Capital:  Allocations In-kind - District Municipalities:  Eastern Cape - DC 10:  Cacadu - Planning and Development</v>
          </cell>
          <cell r="R6681">
            <v>0</v>
          </cell>
          <cell r="V6681" t="str">
            <v>DM EC: CACADU - PLANNING &amp; DEVEL</v>
          </cell>
        </row>
        <row r="6682">
          <cell r="Q6682" t="str">
            <v>Expenditure:  Transfers and Subsidies - Capital:  Allocations In-kind - District Municipalities:  Eastern Cape - DC 10:  Cacadu - Public Safety</v>
          </cell>
          <cell r="R6682">
            <v>0</v>
          </cell>
          <cell r="V6682" t="str">
            <v>DM EC: CACADU - PUBLIC SAFETY</v>
          </cell>
        </row>
        <row r="6683">
          <cell r="Q6683" t="str">
            <v>Expenditure:  Transfers and Subsidies - Capital:  Allocations In-kind - District Municipalities:  Eastern Cape - DC 10:  Cacadu - Road Transport</v>
          </cell>
          <cell r="R6683">
            <v>0</v>
          </cell>
          <cell r="V6683" t="str">
            <v>DM EC: CACADU - ROAD TRANSPORT</v>
          </cell>
        </row>
        <row r="6684">
          <cell r="Q6684" t="str">
            <v>Expenditure:  Transfers and Subsidies - Capital:  Allocations In-kind - District Municipalities:  Eastern Cape - DC 10:  Cacadu - Sport and Recreation</v>
          </cell>
          <cell r="R6684">
            <v>0</v>
          </cell>
          <cell r="V6684" t="str">
            <v>DM EC: CACADU - SPORT &amp; RECREATION</v>
          </cell>
        </row>
        <row r="6685">
          <cell r="Q6685" t="str">
            <v>Expenditure:  Transfers and Subsidies - Capital:  Allocations In-kind - District Municipalities:  Eastern Cape - DC 10:  Cacadu - Waste Water Management</v>
          </cell>
          <cell r="R6685">
            <v>0</v>
          </cell>
          <cell r="V6685" t="str">
            <v>DM EC: CACADU - WASTE WATER MAN</v>
          </cell>
        </row>
        <row r="6686">
          <cell r="Q6686" t="str">
            <v>Expenditure:  Transfers and Subsidies - Capital:  Allocations In-kind - District Municipalities:  Eastern Cape - DC 10:  Cacadu - Water</v>
          </cell>
          <cell r="R6686">
            <v>0</v>
          </cell>
          <cell r="V6686" t="str">
            <v>DM EC: CACADU - WATER</v>
          </cell>
        </row>
        <row r="6687">
          <cell r="Q6687" t="str">
            <v>Expenditure:  Transfers and Subsidies - Capital:  Allocations In-kind - District Municipalities:  Eastern Cape - DC 10:  Amatole</v>
          </cell>
          <cell r="R6687">
            <v>0</v>
          </cell>
          <cell r="V6687" t="str">
            <v>DM EC: AMATOLE</v>
          </cell>
        </row>
        <row r="6688">
          <cell r="Q6688" t="str">
            <v>Expenditure:  Transfers and Subsidies - Capital:  Allocations In-kind - District Municipalities:  Eastern Cape - DC 10:  Amatole - Community and Social Services</v>
          </cell>
          <cell r="R6688">
            <v>0</v>
          </cell>
          <cell r="V6688" t="str">
            <v>DM EC: AMATOLE - COMM &amp; SOC SERV</v>
          </cell>
        </row>
        <row r="6689">
          <cell r="Q6689" t="str">
            <v>Expenditure:  Transfers and Subsidies - Capital:  Allocations In-kind - District Municipalities:  Eastern Cape - DC 10:  Amatole - Environmental Protection</v>
          </cell>
          <cell r="R6689">
            <v>0</v>
          </cell>
          <cell r="V6689" t="str">
            <v>DM EC: AMATOLE - ENVIRON PROTECTION</v>
          </cell>
        </row>
        <row r="6690">
          <cell r="Q6690" t="str">
            <v>Expenditure:  Transfers and Subsidies - Capital:  Allocations In-kind - District Municipalities:  Eastern Cape - DC 10:  Amatole - Executive and Council</v>
          </cell>
          <cell r="R6690">
            <v>0</v>
          </cell>
          <cell r="V6690" t="str">
            <v>DM EC: AMATOLE - EXECUTIVE &amp; COUNCIL</v>
          </cell>
        </row>
        <row r="6691">
          <cell r="Q6691" t="str">
            <v>Expenditure:  Transfers and Subsidies - Capital:  Allocations In-kind - District Municipalities:  Eastern Cape - DC 10:  Amatole - Finance and Admin</v>
          </cell>
          <cell r="R6691">
            <v>0</v>
          </cell>
          <cell r="V6691" t="str">
            <v>DM EC: AMATOLE - FINANCE &amp; ADMIN</v>
          </cell>
        </row>
        <row r="6692">
          <cell r="Q6692" t="str">
            <v>Expenditure:  Transfers and Subsidies - Capital:  Allocations In-kind - District Municipalities:  Eastern Cape - DC 10:  Amatole - Health</v>
          </cell>
          <cell r="R6692">
            <v>0</v>
          </cell>
          <cell r="V6692" t="str">
            <v>DM EC: AMATOLE - HEALTH</v>
          </cell>
        </row>
        <row r="6693">
          <cell r="Q6693" t="str">
            <v>Expenditure:  Transfers and Subsidies - Capital:  Allocations In-kind - District Municipalities:  Eastern Cape - DC 10:  Amatole - Housing</v>
          </cell>
          <cell r="R6693">
            <v>0</v>
          </cell>
          <cell r="V6693" t="str">
            <v>DM EC: AMATOLE - HOUSING</v>
          </cell>
        </row>
        <row r="6694">
          <cell r="Q6694" t="str">
            <v>Expenditure:  Transfers and Subsidies - Capital:  Allocations In-kind - District Municipalities:  Eastern Cape - DC 10:  Amatole - Planning and Development</v>
          </cell>
          <cell r="R6694">
            <v>0</v>
          </cell>
          <cell r="V6694" t="str">
            <v>DM EC: AMATOLE - PLANNING &amp; DEVEL</v>
          </cell>
        </row>
        <row r="6695">
          <cell r="Q6695" t="str">
            <v>Expenditure:  Transfers and Subsidies - Capital:  Allocations In-kind - District Municipalities:  Eastern Cape - DC 10:  Amatole - Public Safety</v>
          </cell>
          <cell r="R6695">
            <v>0</v>
          </cell>
          <cell r="V6695" t="str">
            <v>DM EC: AMATOLE - PUBLIC SAFETY</v>
          </cell>
        </row>
        <row r="6696">
          <cell r="Q6696" t="str">
            <v>Expenditure:  Transfers and Subsidies - Capital:  Allocations In-kind - District Municipalities:  Eastern Cape - DC 10:  Amatole - Road Transport</v>
          </cell>
          <cell r="R6696">
            <v>0</v>
          </cell>
          <cell r="V6696" t="str">
            <v>DM EC: AMATOLE - ROAD TRANSPORT</v>
          </cell>
        </row>
        <row r="6697">
          <cell r="Q6697" t="str">
            <v>Expenditure:  Transfers and Subsidies - Capital:  Allocations In-kind - District Municipalities:  Eastern Cape - DC 10:  Amatole - Sport and Recreation</v>
          </cell>
          <cell r="R6697">
            <v>0</v>
          </cell>
          <cell r="V6697" t="str">
            <v>DM EC: AMATOLE - SPORT &amp; RECREATION</v>
          </cell>
        </row>
        <row r="6698">
          <cell r="Q6698" t="str">
            <v>Expenditure:  Transfers and Subsidies - Capital:  Allocations In-kind - District Municipalities:  Eastern Cape - DC 10:  Amatole - Waste Water Management</v>
          </cell>
          <cell r="R6698">
            <v>0</v>
          </cell>
          <cell r="V6698" t="str">
            <v>DM EC: AMATOLE - WASTE WATER MAN</v>
          </cell>
        </row>
        <row r="6699">
          <cell r="Q6699" t="str">
            <v>Expenditure:  Transfers and Subsidies - Capital:  Allocations In-kind - District Municipalities:  Eastern Cape - DC 10:  Amatole - Water</v>
          </cell>
          <cell r="R6699">
            <v>0</v>
          </cell>
          <cell r="V6699" t="str">
            <v>DM EC: AMATOLE - WATER</v>
          </cell>
        </row>
        <row r="6700">
          <cell r="Q6700" t="str">
            <v xml:space="preserve">Expenditure:  Transfers and Subsidies - Capital:  Allocations In-kind - District Municipalities:  Eastern Cape - DC 13:  Chris Hani </v>
          </cell>
          <cell r="R6700">
            <v>0</v>
          </cell>
          <cell r="V6700" t="str">
            <v>DM EC: CHRIS HANI</v>
          </cell>
        </row>
        <row r="6701">
          <cell r="Q6701" t="str">
            <v>Expenditure:  Transfers and Subsidies - Capital:  Allocations In-kind - District Municipalities:  Eastern Cape - DC 13:  Chris Hani - Community and Social Services</v>
          </cell>
          <cell r="R6701">
            <v>0</v>
          </cell>
          <cell r="V6701" t="str">
            <v>DM EC: CHRIS HANI - COMM &amp; SOC SERV</v>
          </cell>
        </row>
        <row r="6702">
          <cell r="Q6702" t="str">
            <v>Expenditure:  Transfers and Subsidies - Capital:  Allocations In-kind - District Municipalities:  Eastern Cape - DC 13:  Chris Hani - Environmental Protection</v>
          </cell>
          <cell r="R6702">
            <v>0</v>
          </cell>
          <cell r="V6702" t="str">
            <v>DM EC: CHRIS HANI - ENVIRON PROTECTION</v>
          </cell>
        </row>
        <row r="6703">
          <cell r="Q6703" t="str">
            <v>Expenditure:  Transfers and Subsidies - Capital:  Allocations In-kind - District Municipalities:  Eastern Cape - DC 13:  Chris Hani - Executive and Council</v>
          </cell>
          <cell r="R6703">
            <v>0</v>
          </cell>
          <cell r="V6703" t="str">
            <v>DM EC: CHRIS HANI - EXECUTIVE &amp; COUNCIL</v>
          </cell>
        </row>
        <row r="6704">
          <cell r="Q6704" t="str">
            <v>Expenditure:  Transfers and Subsidies - Capital:  Allocations In-kind - District Municipalities:  Eastern Cape - DC 13:  Chris Hani - Finance and Admin</v>
          </cell>
          <cell r="R6704">
            <v>0</v>
          </cell>
          <cell r="V6704" t="str">
            <v>DM EC: CHRIS HANI - FINANCE &amp; ADMIN</v>
          </cell>
        </row>
        <row r="6705">
          <cell r="Q6705" t="str">
            <v>Expenditure:  Transfers and Subsidies - Capital:  Allocations In-kind - District Municipalities:  Eastern Cape - DC 13:  Chris Hani - Health</v>
          </cell>
          <cell r="R6705">
            <v>0</v>
          </cell>
          <cell r="V6705" t="str">
            <v>DM EC: CHRIS HANI - HEALTH</v>
          </cell>
        </row>
        <row r="6706">
          <cell r="Q6706" t="str">
            <v>Expenditure:  Transfers and Subsidies - Capital:  Allocations In-kind - District Municipalities:  Eastern Cape - DC 13:  Chris Hani - Housing</v>
          </cell>
          <cell r="R6706">
            <v>0</v>
          </cell>
          <cell r="V6706" t="str">
            <v>DM EC: CHRIS HANI - HOUSING</v>
          </cell>
        </row>
        <row r="6707">
          <cell r="Q6707" t="str">
            <v>Expenditure:  Transfers and Subsidies - Capital:  Allocations In-kind - District Municipalities:  Eastern Cape - DC 13:  Chris Hani - Planning and Development</v>
          </cell>
          <cell r="R6707">
            <v>0</v>
          </cell>
          <cell r="V6707" t="str">
            <v>DM EC: CHRIS HANI - PLANNING &amp; DEVEL</v>
          </cell>
        </row>
        <row r="6708">
          <cell r="Q6708" t="str">
            <v>Expenditure:  Transfers and Subsidies - Capital:  Allocations In-kind - District Municipalities:  Eastern Cape - DC 13:  Chris Hani - Public Safety</v>
          </cell>
          <cell r="R6708">
            <v>0</v>
          </cell>
          <cell r="V6708" t="str">
            <v>DM EC: CHRIS HANI - PUBLIC SAFETY</v>
          </cell>
        </row>
        <row r="6709">
          <cell r="Q6709" t="str">
            <v>Expenditure:  Transfers and Subsidies - Capital:  Allocations In-kind - District Municipalities:  Eastern Cape - DC 13:  Chris Hani - Road Transport</v>
          </cell>
          <cell r="R6709">
            <v>0</v>
          </cell>
          <cell r="V6709" t="str">
            <v>DM EC: CHRIS HANI - ROAD TRANSPORT</v>
          </cell>
        </row>
        <row r="6710">
          <cell r="Q6710" t="str">
            <v>Expenditure:  Transfers and Subsidies - Capital:  Allocations In-kind - District Municipalities:  Eastern Cape - DC 13:  Chris Hani - Sport and Recreation</v>
          </cell>
          <cell r="R6710">
            <v>0</v>
          </cell>
          <cell r="V6710" t="str">
            <v>DM EC: CHRIS HANI - SPORT &amp; RECREATION</v>
          </cell>
        </row>
        <row r="6711">
          <cell r="Q6711" t="str">
            <v>Expenditure:  Transfers and Subsidies - Capital:  Allocations In-kind - District Municipalities:  Eastern Cape - DC 13:  Chris Hani - Waste Water Management</v>
          </cell>
          <cell r="R6711">
            <v>0</v>
          </cell>
          <cell r="V6711" t="str">
            <v>DM EC: CHRIS HANI - WASTE WATER MAN</v>
          </cell>
        </row>
        <row r="6712">
          <cell r="Q6712" t="str">
            <v>Expenditure:  Transfers and Subsidies - Capital:  Allocations In-kind - District Municipalities:  Eastern Cape - DC 13:  Chris Hani - Water</v>
          </cell>
          <cell r="R6712">
            <v>0</v>
          </cell>
          <cell r="V6712" t="str">
            <v>DM EC: CHRIS HANI - WATER</v>
          </cell>
        </row>
        <row r="6713">
          <cell r="Q6713" t="str">
            <v>Expenditure:  Transfers and Subsidies - Capital:  Allocations In-kind - District Municipalities:  Eastern Cape - DC 14:  Ukhahlamba</v>
          </cell>
          <cell r="R6713">
            <v>0</v>
          </cell>
          <cell r="V6713" t="str">
            <v>DM EC: UKHAHLAMBA</v>
          </cell>
        </row>
        <row r="6714">
          <cell r="Q6714" t="str">
            <v>Expenditure:  Transfers and Subsidies - Capital:  Allocations In-kind - District Municipalities:  Eastern Cape - DC 14:  Ukhahlamba - Community and Social Services</v>
          </cell>
          <cell r="R6714">
            <v>0</v>
          </cell>
          <cell r="V6714" t="str">
            <v>DM EC: UKHAHLAMBA - COMM &amp; SOC SERV</v>
          </cell>
        </row>
        <row r="6715">
          <cell r="Q6715" t="str">
            <v>Expenditure:  Transfers and Subsidies - Capital:  Allocations In-kind - District Municipalities:  Eastern Cape - DC 14:  Ukhahlamba - Environmental Protection</v>
          </cell>
          <cell r="R6715">
            <v>0</v>
          </cell>
          <cell r="V6715" t="str">
            <v>DM EC: UKHAHLAMBA - ENVIRON PROTECTION</v>
          </cell>
        </row>
        <row r="6716">
          <cell r="Q6716" t="str">
            <v>Expenditure:  Transfers and Subsidies - Capital:  Allocations In-kind - District Municipalities:  Eastern Cape - DC 14:  Ukhahlamba - Executive and Council</v>
          </cell>
          <cell r="R6716">
            <v>0</v>
          </cell>
          <cell r="V6716" t="str">
            <v>DM EC: UKHAHLAMBA - EXECUTIVE &amp; COUNCIL</v>
          </cell>
        </row>
        <row r="6717">
          <cell r="Q6717" t="str">
            <v>Expenditure:  Transfers and Subsidies - Capital:  Allocations In-kind - District Municipalities:  Eastern Cape - DC 14:  Ukhahlamba - Finance and Admin</v>
          </cell>
          <cell r="R6717">
            <v>0</v>
          </cell>
          <cell r="V6717" t="str">
            <v>DM EC: UKHAHLAMBA - FINANCE &amp; ADMIN</v>
          </cell>
        </row>
        <row r="6718">
          <cell r="Q6718" t="str">
            <v>Expenditure:  Transfers and Subsidies - Capital:  Allocations In-kind - District Municipalities:  Eastern Cape - DC 14:  Ukhahlamba - Health</v>
          </cell>
          <cell r="R6718">
            <v>0</v>
          </cell>
          <cell r="V6718" t="str">
            <v>DM EC: UKHAHLAMBA - HEALTH</v>
          </cell>
        </row>
        <row r="6719">
          <cell r="Q6719" t="str">
            <v>Expenditure:  Transfers and Subsidies - Capital:  Allocations In-kind - District Municipalities:  Eastern Cape - DC 14:  Ukhahlamba - Housing</v>
          </cell>
          <cell r="R6719">
            <v>0</v>
          </cell>
          <cell r="V6719" t="str">
            <v>DM EC: UKHAHLAMBA - HOUSING</v>
          </cell>
        </row>
        <row r="6720">
          <cell r="Q6720" t="str">
            <v>Expenditure:  Transfers and Subsidies - Capital:  Allocations In-kind - District Municipalities:  Eastern Cape - DC 14:  Ukhahlamba - Planning and Development</v>
          </cell>
          <cell r="R6720">
            <v>0</v>
          </cell>
          <cell r="V6720" t="str">
            <v>DM EC: UKHAHLAMBA - PLANNING &amp; DEVEL</v>
          </cell>
        </row>
        <row r="6721">
          <cell r="Q6721" t="str">
            <v>Expenditure:  Transfers and Subsidies - Capital:  Allocations In-kind - District Municipalities:  Eastern Cape - DC 14:  Ukhahlamba - Public Safety</v>
          </cell>
          <cell r="R6721">
            <v>0</v>
          </cell>
          <cell r="V6721" t="str">
            <v>DM EC: UKHAHLAMBA - PUBLIC SAFETY</v>
          </cell>
        </row>
        <row r="6722">
          <cell r="Q6722" t="str">
            <v>Expenditure:  Transfers and Subsidies - Capital:  Allocations In-kind - District Municipalities:  Eastern Cape - DC 14:  Ukhahlamba - Road Transport</v>
          </cell>
          <cell r="R6722">
            <v>0</v>
          </cell>
          <cell r="V6722" t="str">
            <v>DM EC: UKHAHLAMBA - ROAD TRANSPORT</v>
          </cell>
        </row>
        <row r="6723">
          <cell r="Q6723" t="str">
            <v>Expenditure:  Transfers and Subsidies - Capital:  Allocations In-kind - District Municipalities:  Eastern Cape - DC 14:  Ukhahlamba - Sport and Recreation</v>
          </cell>
          <cell r="R6723">
            <v>0</v>
          </cell>
          <cell r="V6723" t="str">
            <v>DM EC: UKHAHLAMBA - SPORT &amp; RECREATION</v>
          </cell>
        </row>
        <row r="6724">
          <cell r="Q6724" t="str">
            <v>Expenditure:  Transfers and Subsidies - Capital:  Allocations In-kind - District Municipalities:  Eastern Cape - DC 14:  Ukhahlamba - Waste Water Management</v>
          </cell>
          <cell r="R6724">
            <v>0</v>
          </cell>
          <cell r="V6724" t="str">
            <v>DM EC: UKHAHLAMBA - WASTE WATER MAN</v>
          </cell>
        </row>
        <row r="6725">
          <cell r="Q6725" t="str">
            <v>Expenditure:  Transfers and Subsidies - Capital:  Allocations In-kind - District Municipalities:  Eastern Cape - DC 14:  Ukhahlamba - Water</v>
          </cell>
          <cell r="R6725">
            <v>0</v>
          </cell>
          <cell r="V6725" t="str">
            <v>DM EC: UKHAHLAMBA - WATER</v>
          </cell>
        </row>
        <row r="6726">
          <cell r="Q6726" t="str">
            <v>Expenditure:  Transfers and Subsidies - Capital:  Allocations In-kind - District Municipalities:  Eastern Cape - DC 15:  OR Tambo</v>
          </cell>
          <cell r="R6726">
            <v>0</v>
          </cell>
          <cell r="V6726" t="str">
            <v>DM EC: OR TAMBO</v>
          </cell>
        </row>
        <row r="6727">
          <cell r="Q6727" t="str">
            <v>Expenditure:  Transfers and Subsidies - Capital:  Allocations In-kind - District Municipalities:  Eastern Cape - DC 15:  OR Tambo - Community and Social Services</v>
          </cell>
          <cell r="R6727">
            <v>0</v>
          </cell>
          <cell r="V6727" t="str">
            <v>DM EC: OR TAMBO - COMM &amp; SOC SERV</v>
          </cell>
        </row>
        <row r="6728">
          <cell r="Q6728" t="str">
            <v>Expenditure:  Transfers and Subsidies - Capital:  Allocations In-kind - District Municipalities:  Eastern Cape - DC 15:  OR Tambo - Environmental Protection</v>
          </cell>
          <cell r="R6728">
            <v>0</v>
          </cell>
          <cell r="V6728" t="str">
            <v>DM EC: OR TAMBO - ENVIRON PROTECTION</v>
          </cell>
        </row>
        <row r="6729">
          <cell r="Q6729" t="str">
            <v>Expenditure:  Transfers and Subsidies - Capital:  Allocations In-kind - District Municipalities:  Eastern Cape - DC 15:  OR Tambo - Executive and Council</v>
          </cell>
          <cell r="R6729">
            <v>0</v>
          </cell>
          <cell r="V6729" t="str">
            <v>DM EC: OR TAMBO - EXECUTIVE &amp; COUNCIL</v>
          </cell>
        </row>
        <row r="6730">
          <cell r="Q6730" t="str">
            <v>Expenditure:  Transfers and Subsidies - Capital:  Allocations In-kind - District Municipalities:  Eastern Cape - DC 15:  OR Tambo - Finance and Admin</v>
          </cell>
          <cell r="R6730">
            <v>0</v>
          </cell>
          <cell r="V6730" t="str">
            <v>DM EC: OR TAMBO - FINANCE &amp; ADMIN</v>
          </cell>
        </row>
        <row r="6731">
          <cell r="Q6731" t="str">
            <v>Expenditure:  Transfers and Subsidies - Capital:  Allocations In-kind - District Municipalities:  Eastern Cape - DC 15:  OR Tambo - Health</v>
          </cell>
          <cell r="R6731">
            <v>0</v>
          </cell>
          <cell r="V6731" t="str">
            <v>DM EC: OR TAMBO - HEALTH</v>
          </cell>
        </row>
        <row r="6732">
          <cell r="Q6732" t="str">
            <v>Expenditure:  Transfers and Subsidies - Capital:  Allocations In-kind - District Municipalities:  Eastern Cape - DC 15:  OR Tambo - Housing</v>
          </cell>
          <cell r="R6732">
            <v>0</v>
          </cell>
          <cell r="V6732" t="str">
            <v>DM EC: OR TAMBO - HOUSING</v>
          </cell>
        </row>
        <row r="6733">
          <cell r="Q6733" t="str">
            <v>Expenditure:  Transfers and Subsidies - Capital:  Allocations In-kind - District Municipalities:  Eastern Cape - DC 15:  OR Tambo - Planning and Development</v>
          </cell>
          <cell r="R6733">
            <v>0</v>
          </cell>
          <cell r="V6733" t="str">
            <v>DM EC: OR TAMBO - PLANNING &amp; DEVEL</v>
          </cell>
        </row>
        <row r="6734">
          <cell r="Q6734" t="str">
            <v>Expenditure:  Transfers and Subsidies - Capital:  Allocations In-kind - District Municipalities:  Eastern Cape - DC 15:  OR Tambo - Public Safety</v>
          </cell>
          <cell r="R6734">
            <v>0</v>
          </cell>
          <cell r="V6734" t="str">
            <v>DM EC: OR TAMBO - PUBLIC SAFETY</v>
          </cell>
        </row>
        <row r="6735">
          <cell r="Q6735" t="str">
            <v>Expenditure:  Transfers and Subsidies - Capital:  Allocations In-kind - District Municipalities:  Eastern Cape - DC 15:  OR Tambo - Road Transport</v>
          </cell>
          <cell r="R6735">
            <v>0</v>
          </cell>
          <cell r="V6735" t="str">
            <v>DM EC: OR TAMBO - ROAD TRANSPORT</v>
          </cell>
        </row>
        <row r="6736">
          <cell r="Q6736" t="str">
            <v>Expenditure:  Transfers and Subsidies - Capital:  Allocations In-kind - District Municipalities:  Eastern Cape - DC 15:  OR Tambo - Sport and Recreation</v>
          </cell>
          <cell r="R6736">
            <v>0</v>
          </cell>
          <cell r="V6736" t="str">
            <v>DM EC: OR TAMBO - SPORT &amp; RECREATION</v>
          </cell>
        </row>
        <row r="6737">
          <cell r="Q6737" t="str">
            <v>Expenditure:  Transfers and Subsidies - Capital:  Allocations In-kind - District Municipalities:  Eastern Cape - DC 15:  OR Tambo - Waste Water Management</v>
          </cell>
          <cell r="R6737">
            <v>0</v>
          </cell>
          <cell r="V6737" t="str">
            <v>DM EC: OR TAMBO - WASTE WATER MAN</v>
          </cell>
        </row>
        <row r="6738">
          <cell r="Q6738" t="str">
            <v>Expenditure:  Transfers and Subsidies - Capital:  Allocations In-kind - District Municipalities:  Eastern Cape - DC 15:  OR Tambo - Water</v>
          </cell>
          <cell r="R6738">
            <v>0</v>
          </cell>
          <cell r="V6738" t="str">
            <v>DM EC: OR TAMBO - WATER</v>
          </cell>
        </row>
        <row r="6739">
          <cell r="Q6739" t="str">
            <v>Expenditure:  Transfers and Subsidies - Capital:  Allocations In-kind - District Municipalities:  Eastern Cape - DC 44:  Alfred Nzo</v>
          </cell>
          <cell r="R6739">
            <v>0</v>
          </cell>
          <cell r="V6739" t="str">
            <v>DM EC: ALFRED NZO</v>
          </cell>
        </row>
        <row r="6740">
          <cell r="Q6740" t="str">
            <v>Expenditure:  Transfers and Subsidies - Capital:  Allocations In-kind - District Municipalities:  Eastern Cape - DC 44:  Alfred Nzo:  Community and Social Services</v>
          </cell>
          <cell r="R6740">
            <v>0</v>
          </cell>
          <cell r="V6740" t="str">
            <v>DM EC: ALFRED NZO - COMM &amp; SOC SERV</v>
          </cell>
        </row>
        <row r="6741">
          <cell r="Q6741" t="str">
            <v>Expenditure:  Transfers and Subsidies - Capital:  Allocations In-kind - District Municipalities:  Eastern Cape - DC 44:  Alfred Nzo:  Environmental Protection</v>
          </cell>
          <cell r="R6741">
            <v>0</v>
          </cell>
          <cell r="V6741" t="str">
            <v>DM EC: ALFRED NZO - ENVIRON PROTECTION</v>
          </cell>
        </row>
        <row r="6742">
          <cell r="Q6742" t="str">
            <v>Expenditure:  Transfers and Subsidies - Capital:  Allocations In-kind - District Municipalities:  Eastern Cape - DC 44:  Alfred Nzo:  Executive and Council</v>
          </cell>
          <cell r="R6742">
            <v>0</v>
          </cell>
          <cell r="V6742" t="str">
            <v>DM EC: ALFRED NZO - EXECUTIVE &amp; COUNCIL</v>
          </cell>
        </row>
        <row r="6743">
          <cell r="Q6743" t="str">
            <v>Expenditure:  Transfers and Subsidies - Capital:  Allocations In-kind - District Municipalities:  Eastern Cape - DC 44:  Alfred Nzo:  Finance and Admin</v>
          </cell>
          <cell r="R6743">
            <v>0</v>
          </cell>
          <cell r="V6743" t="str">
            <v>DM EC: ALFRED NZO - FINANCE &amp; ADMIN</v>
          </cell>
        </row>
        <row r="6744">
          <cell r="Q6744" t="str">
            <v>Expenditure:  Transfers and Subsidies - Capital:  Allocations In-kind - District Municipalities:  Eastern Cape - DC 44:  Alfred Nzo:  Health</v>
          </cell>
          <cell r="R6744">
            <v>0</v>
          </cell>
          <cell r="V6744" t="str">
            <v>DM EC: ALFRED NZO - HEALTH</v>
          </cell>
        </row>
        <row r="6745">
          <cell r="Q6745" t="str">
            <v>Expenditure:  Transfers and Subsidies - Capital:  Allocations In-kind - District Municipalities:  Eastern Cape - DC 44:  Alfred Nzo:  Housing</v>
          </cell>
          <cell r="R6745">
            <v>0</v>
          </cell>
          <cell r="V6745" t="str">
            <v>DM EC: ALFRED NZO - HOUSING</v>
          </cell>
        </row>
        <row r="6746">
          <cell r="Q6746" t="str">
            <v>Expenditure:  Transfers and Subsidies - Capital:  Allocations In-kind - District Municipalities:  Eastern Cape - DC 44:  Alfred Nzo:  Planning and Development</v>
          </cell>
          <cell r="R6746">
            <v>0</v>
          </cell>
          <cell r="V6746" t="str">
            <v>DM EC: ALFRED NZO - PLANNING &amp; DEVEL</v>
          </cell>
        </row>
        <row r="6747">
          <cell r="Q6747" t="str">
            <v>Expenditure:  Transfers and Subsidies - Capital:  Allocations In-kind - District Municipalities:  Eastern Cape - DC 44:  Alfred Nzo:  Public Safety</v>
          </cell>
          <cell r="R6747">
            <v>0</v>
          </cell>
          <cell r="V6747" t="str">
            <v>DM EC: ALFRED NZO - PUBLIC SAFETY</v>
          </cell>
        </row>
        <row r="6748">
          <cell r="Q6748" t="str">
            <v>Expenditure:  Transfers and Subsidies - Capital:  Allocations In-kind - District Municipalities:  Eastern Cape - DC 44:  Alfred Nzo:  Road Transport</v>
          </cell>
          <cell r="R6748">
            <v>0</v>
          </cell>
          <cell r="V6748" t="str">
            <v>DM EC: ALFRED NZO - ROAD TRANSPORT</v>
          </cell>
        </row>
        <row r="6749">
          <cell r="Q6749" t="str">
            <v>Expenditure:  Transfers and Subsidies - Capital:  Allocations In-kind - District Municipalities:  Eastern Cape - DC 44:  Alfred Nzo:  Sport and Recreation</v>
          </cell>
          <cell r="R6749">
            <v>0</v>
          </cell>
          <cell r="V6749" t="str">
            <v>DM EC: ALFRED NZO - SPORT &amp; RECREATION</v>
          </cell>
        </row>
        <row r="6750">
          <cell r="Q6750" t="str">
            <v>Expenditure:  Transfers and Subsidies - Capital:  Allocations In-kind - District Municipalities:  Eastern Cape - DC 44:  Alfred Nzo:  Waste Water Management</v>
          </cell>
          <cell r="R6750">
            <v>0</v>
          </cell>
          <cell r="V6750" t="str">
            <v>DM EC: ALFRED NZO - WASTE WATER MAN</v>
          </cell>
        </row>
        <row r="6751">
          <cell r="Q6751" t="str">
            <v>Expenditure:  Transfers and Subsidies - Capital:  Allocations In-kind - District Municipalities:  Eastern Cape - DC 44:  Alfred Nzo:  Water</v>
          </cell>
          <cell r="R6751">
            <v>0</v>
          </cell>
          <cell r="V6751" t="str">
            <v>DM EC: ALFRED NZO - WATER</v>
          </cell>
        </row>
        <row r="6752">
          <cell r="Q6752" t="str">
            <v>Expenditure:  Transfers and Subsidies - Capital:  Allocations In-kind - District Municipalities:  Free State</v>
          </cell>
          <cell r="R6752">
            <v>0</v>
          </cell>
          <cell r="V6752" t="str">
            <v>T&amp;S CAP: ALL IN-KIND DM FREE STATE</v>
          </cell>
        </row>
        <row r="6753">
          <cell r="Q6753" t="str">
            <v>Expenditure:  Transfers and Subsidies - Capital:  Allocations In-kind - District Municipalities:  Free State - DC 16:  Xhariep</v>
          </cell>
          <cell r="R6753">
            <v>0</v>
          </cell>
          <cell r="V6753" t="str">
            <v>DM FS: XHARIEP</v>
          </cell>
        </row>
        <row r="6754">
          <cell r="Q6754" t="str">
            <v>Expenditure:  Transfers and Subsidies - Capital:  Allocations In-kind - District Municipalities:  Free State - DC 16:  Xhariep - Community and Social Services</v>
          </cell>
          <cell r="R6754">
            <v>0</v>
          </cell>
          <cell r="V6754" t="str">
            <v>DM FS: XHARIEP - COMM &amp; SOC SERV</v>
          </cell>
        </row>
        <row r="6755">
          <cell r="Q6755" t="str">
            <v>Expenditure:  Transfers and Subsidies - Capital:  Allocations In-kind - District Municipalities:  Free State - DC 16:  Xhariep - Environmental Protection</v>
          </cell>
          <cell r="R6755">
            <v>0</v>
          </cell>
          <cell r="V6755" t="str">
            <v>DM FS: XHARIEP - ENVIRON PROTECTION</v>
          </cell>
        </row>
        <row r="6756">
          <cell r="Q6756" t="str">
            <v>Expenditure:  Transfers and Subsidies - Capital:  Allocations In-kind - District Municipalities:  Free State - DC 16:  Xhariep - Executive and Council</v>
          </cell>
          <cell r="R6756">
            <v>0</v>
          </cell>
          <cell r="V6756" t="str">
            <v>DM FS: XHARIEP - EXECUTIVE &amp; COUNCIL</v>
          </cell>
        </row>
        <row r="6757">
          <cell r="Q6757" t="str">
            <v>Expenditure:  Transfers and Subsidies - Capital:  Allocations In-kind - District Municipalities:  Free State - DC 16:  Xhariep - Finance and Admin</v>
          </cell>
          <cell r="R6757">
            <v>0</v>
          </cell>
          <cell r="V6757" t="str">
            <v>DM FS: XHARIEP - FINANCE &amp; ADMIN</v>
          </cell>
        </row>
        <row r="6758">
          <cell r="Q6758" t="str">
            <v>Expenditure:  Transfers and Subsidies - Capital:  Allocations In-kind - District Municipalities:  Free State - DC 16:  Xhariep - Health</v>
          </cell>
          <cell r="R6758">
            <v>0</v>
          </cell>
          <cell r="V6758" t="str">
            <v>DM FS: XHARIEP - HEALTH</v>
          </cell>
        </row>
        <row r="6759">
          <cell r="Q6759" t="str">
            <v>Expenditure:  Transfers and Subsidies - Capital:  Allocations In-kind - District Municipalities:  Free State - DC 16:  Xhariep - Housing</v>
          </cell>
          <cell r="R6759">
            <v>0</v>
          </cell>
          <cell r="V6759" t="str">
            <v>DM FS: XHARIEP - HOUSING</v>
          </cell>
        </row>
        <row r="6760">
          <cell r="Q6760" t="str">
            <v>Expenditure:  Transfers and Subsidies - Capital:  Allocations In-kind - District Municipalities:  Free State - DC 16:  Xhariep - Planning and Development</v>
          </cell>
          <cell r="R6760">
            <v>0</v>
          </cell>
          <cell r="V6760" t="str">
            <v>DM FS: XHARIEP - PLANNING &amp; DEVEL</v>
          </cell>
        </row>
        <row r="6761">
          <cell r="Q6761" t="str">
            <v>Expenditure:  Transfers and Subsidies - Capital:  Allocations In-kind - District Municipalities:  Free State - DC 16:  Xhariep - Public Safety</v>
          </cell>
          <cell r="R6761">
            <v>0</v>
          </cell>
          <cell r="V6761" t="str">
            <v>DM FS: XHARIEP - PUBLIC SAFETY</v>
          </cell>
        </row>
        <row r="6762">
          <cell r="Q6762" t="str">
            <v>Expenditure:  Transfers and Subsidies - Capital:  Allocations In-kind - District Municipalities:  Free State - DC 16:  Xhariep - Road Transport</v>
          </cell>
          <cell r="R6762">
            <v>0</v>
          </cell>
          <cell r="V6762" t="str">
            <v>DM FS: XHARIEP - ROAD TRANSPORT</v>
          </cell>
        </row>
        <row r="6763">
          <cell r="Q6763" t="str">
            <v>Expenditure:  Transfers and Subsidies - Capital:  Allocations In-kind - District Municipalities:  Free State - DC 16:  Xhariep - Sport and Recreation</v>
          </cell>
          <cell r="R6763">
            <v>0</v>
          </cell>
          <cell r="V6763" t="str">
            <v>DM FS: XHARIEP - SPORT &amp; RECREATION</v>
          </cell>
        </row>
        <row r="6764">
          <cell r="Q6764" t="str">
            <v>Expenditure:  Transfers and Subsidies - Capital:  Allocations In-kind - District Municipalities:  Free State - DC 16:  Xhariep - Waste Water Management</v>
          </cell>
          <cell r="R6764">
            <v>0</v>
          </cell>
          <cell r="V6764" t="str">
            <v>DM FS: XHARIEP - WASTE WATER MAN</v>
          </cell>
        </row>
        <row r="6765">
          <cell r="Q6765" t="str">
            <v>Expenditure:  Transfers and Subsidies - Capital:  Allocations In-kind - District Municipalities:  Free State - DC 16:  Xhariep - Water</v>
          </cell>
          <cell r="R6765">
            <v>0</v>
          </cell>
          <cell r="V6765" t="str">
            <v>DM FS: XHARIEP - WATER</v>
          </cell>
        </row>
        <row r="6766">
          <cell r="Q6766" t="str">
            <v>Expenditure:  Transfers and Subsidies - Capital:  Allocations In-kind - District Municipalities:  Free State - DC 17:  Motheo</v>
          </cell>
          <cell r="R6766">
            <v>0</v>
          </cell>
          <cell r="V6766" t="str">
            <v>DM FS: MOTHEO</v>
          </cell>
        </row>
        <row r="6767">
          <cell r="Q6767" t="str">
            <v>Expenditure:  Transfers and Subsidies - Capital:  Allocations In-kind - District Municipalities:  Free State - DC 17:  Motheo - Community and Social Services</v>
          </cell>
          <cell r="R6767">
            <v>0</v>
          </cell>
          <cell r="V6767" t="str">
            <v>DM FS: MOTHEO - COMM &amp; SOC SERV</v>
          </cell>
        </row>
        <row r="6768">
          <cell r="Q6768" t="str">
            <v>Expenditure:  Transfers and Subsidies - Capital:  Allocations In-kind - District Municipalities:  Free State - DC 17:  Motheo - Environmental Protection</v>
          </cell>
          <cell r="R6768">
            <v>0</v>
          </cell>
          <cell r="V6768" t="str">
            <v>DM FS: MOTHEO - ENVIRON PROTECTION</v>
          </cell>
        </row>
        <row r="6769">
          <cell r="Q6769" t="str">
            <v>Expenditure:  Transfers and Subsidies - Capital:  Allocations In-kind - District Municipalities:  Free State - DC 17:  Motheo - Executive and Council</v>
          </cell>
          <cell r="R6769">
            <v>0</v>
          </cell>
          <cell r="V6769" t="str">
            <v>DM FS: MOTHEO - EXECUTIVE &amp; COUNCIL</v>
          </cell>
        </row>
        <row r="6770">
          <cell r="Q6770" t="str">
            <v>Expenditure:  Transfers and Subsidies - Capital:  Allocations In-kind - District Municipalities:  Free State - DC 17:  Motheo - Finance and Admin</v>
          </cell>
          <cell r="R6770">
            <v>0</v>
          </cell>
          <cell r="V6770" t="str">
            <v>DM FS: MOTHEO - FINANCE &amp; ADMIN</v>
          </cell>
        </row>
        <row r="6771">
          <cell r="Q6771" t="str">
            <v>Expenditure:  Transfers and Subsidies - Capital:  Allocations In-kind - District Municipalities:  Free State - DC 17:  Motheo - Health</v>
          </cell>
          <cell r="R6771">
            <v>0</v>
          </cell>
          <cell r="V6771" t="str">
            <v>DM FS: MOTHEO - HEALTH</v>
          </cell>
        </row>
        <row r="6772">
          <cell r="Q6772" t="str">
            <v>Expenditure:  Transfers and Subsidies - Capital:  Allocations In-kind - District Municipalities:  Free State - DC 17:  Motheo - Housing</v>
          </cell>
          <cell r="R6772">
            <v>0</v>
          </cell>
          <cell r="V6772" t="str">
            <v>DM FS: MOTHEO - HOUSING</v>
          </cell>
        </row>
        <row r="6773">
          <cell r="Q6773" t="str">
            <v>Expenditure:  Transfers and Subsidies - Capital:  Allocations In-kind - District Municipalities:  Free State - DC 17:  Motheo - Planning and Development</v>
          </cell>
          <cell r="R6773">
            <v>0</v>
          </cell>
          <cell r="V6773" t="str">
            <v>DM FS: MOTHEO - PLANNING &amp; DEVEL</v>
          </cell>
        </row>
        <row r="6774">
          <cell r="Q6774" t="str">
            <v>Expenditure:  Transfers and Subsidies - Capital:  Allocations In-kind - District Municipalities:  Free State - DC 17:  Motheo - Public Safety</v>
          </cell>
          <cell r="R6774">
            <v>0</v>
          </cell>
          <cell r="V6774" t="str">
            <v>DM FS: MOTHEO - PUBLIC SAFETY</v>
          </cell>
        </row>
        <row r="6775">
          <cell r="Q6775" t="str">
            <v>Expenditure:  Transfers and Subsidies - Capital:  Allocations In-kind - District Municipalities:  Free State - DC 17:  Motheo - Road Transport</v>
          </cell>
          <cell r="R6775">
            <v>0</v>
          </cell>
          <cell r="V6775" t="str">
            <v>DM FS: MOTHEO - ROAD TRANSPORT</v>
          </cell>
        </row>
        <row r="6776">
          <cell r="Q6776" t="str">
            <v>Expenditure:  Transfers and Subsidies - Capital:  Allocations In-kind - District Municipalities:  Free State - DC 17:  Motheo - Sport and Recreation</v>
          </cell>
          <cell r="R6776">
            <v>0</v>
          </cell>
          <cell r="V6776" t="str">
            <v>DM FS: MOTHEO - SPORT &amp; RECREATION</v>
          </cell>
        </row>
        <row r="6777">
          <cell r="Q6777" t="str">
            <v>Expenditure:  Transfers and Subsidies - Capital:  Allocations In-kind - District Municipalities:  Free State - DC 17:  Motheo - Waste Water Management</v>
          </cell>
          <cell r="R6777">
            <v>0</v>
          </cell>
          <cell r="V6777" t="str">
            <v>DM FS: MOTHEO - WASTE WATER MAN</v>
          </cell>
        </row>
        <row r="6778">
          <cell r="Q6778" t="str">
            <v>Expenditure:  Transfers and Subsidies - Capital:  Allocations In-kind - District Municipalities:  Free State - DC 17:  Motheo - Water</v>
          </cell>
          <cell r="R6778">
            <v>0</v>
          </cell>
          <cell r="V6778" t="str">
            <v>DM FS: MOTHEO - WATER</v>
          </cell>
        </row>
        <row r="6779">
          <cell r="Q6779" t="str">
            <v>Expenditure:  Transfers and Subsidies - Capital:  Allocations In-kind - District Municipalities:  Free State - DC 18:  Lejweleputswa</v>
          </cell>
          <cell r="R6779">
            <v>0</v>
          </cell>
          <cell r="V6779" t="str">
            <v>DM FS: LEJWELEPUTSWA</v>
          </cell>
        </row>
        <row r="6780">
          <cell r="Q6780" t="str">
            <v>Expenditure:  Transfers and Subsidies - Capital:  Allocations In-kind - District Municipalities:  Free State - DC 18:  Lejweleputswa - Community and Social Services</v>
          </cell>
          <cell r="R6780">
            <v>0</v>
          </cell>
          <cell r="V6780" t="str">
            <v>DM FS: LEJWELEPUTSWA - COMM &amp; SOC SERV</v>
          </cell>
        </row>
        <row r="6781">
          <cell r="Q6781" t="str">
            <v>Expenditure:  Transfers and Subsidies - Capital:  Allocations In-kind - District Municipalities:  Free State - DC 18:  Lejweleputswa - Environmental Protection</v>
          </cell>
          <cell r="R6781">
            <v>0</v>
          </cell>
          <cell r="V6781" t="str">
            <v>DM FS: LEJWELEPUTSWA - ENVIRO PROTECTION</v>
          </cell>
        </row>
        <row r="6782">
          <cell r="Q6782" t="str">
            <v>Expenditure:  Transfers and Subsidies - Capital:  Allocations In-kind - District Municipalities:  Free State - DC 18:  Lejweleputswa - Executive and Council</v>
          </cell>
          <cell r="R6782">
            <v>0</v>
          </cell>
          <cell r="V6782" t="str">
            <v>DM FS: LEJWELEPUTSWA - EXECUT &amp; COUNCIL</v>
          </cell>
        </row>
        <row r="6783">
          <cell r="Q6783" t="str">
            <v>Expenditure:  Transfers and Subsidies - Capital:  Allocations In-kind - District Municipalities:  Free State - DC 18:  Lejweleputswa - Finance and Admin</v>
          </cell>
          <cell r="R6783">
            <v>0</v>
          </cell>
          <cell r="V6783" t="str">
            <v>DM FS: LEJWELEPUTSWA - FINANCE &amp; ADMIN</v>
          </cell>
        </row>
        <row r="6784">
          <cell r="Q6784" t="str">
            <v>Expenditure:  Transfers and Subsidies - Capital:  Allocations In-kind - District Municipalities:  Free State - DC 18:  Lejweleputswa - Health</v>
          </cell>
          <cell r="R6784">
            <v>0</v>
          </cell>
          <cell r="V6784" t="str">
            <v>DM FS: LEJWELEPUTSWA - HEALTH</v>
          </cell>
        </row>
        <row r="6785">
          <cell r="Q6785" t="str">
            <v>Expenditure:  Transfers and Subsidies - Capital:  Allocations In-kind - District Municipalities:  Free State - DC 18:  Lejweleputswa - Housing</v>
          </cell>
          <cell r="R6785">
            <v>0</v>
          </cell>
          <cell r="V6785" t="str">
            <v>DM FS: LEJWELEPUTSWA - HOUSING</v>
          </cell>
        </row>
        <row r="6786">
          <cell r="Q6786" t="str">
            <v>Expenditure:  Transfers and Subsidies - Capital:  Allocations In-kind - District Municipalities:  Free State - DC 18:  Lejweleputswa - Planning and Development</v>
          </cell>
          <cell r="R6786">
            <v>0</v>
          </cell>
          <cell r="V6786" t="str">
            <v>DM FS: LEJWELEPUTSWA - PLANNING &amp; DEVEL</v>
          </cell>
        </row>
        <row r="6787">
          <cell r="Q6787" t="str">
            <v>Expenditure:  Transfers and Subsidies - Capital:  Allocations In-kind - District Municipalities:  Free State - DC 18:  Lejweleputswa - Public Safety</v>
          </cell>
          <cell r="R6787">
            <v>0</v>
          </cell>
          <cell r="V6787" t="str">
            <v>DM FS: LEJWELEPUTSWA - PUBLIC SAFETY</v>
          </cell>
        </row>
        <row r="6788">
          <cell r="Q6788" t="str">
            <v>Expenditure:  Transfers and Subsidies - Capital:  Allocations In-kind - District Municipalities:  Free State - DC 18:  Lejweleputswa - Road Transport</v>
          </cell>
          <cell r="R6788">
            <v>0</v>
          </cell>
          <cell r="V6788" t="str">
            <v>DM FS: LEJWELEPUTSWA - ROAD TRANSPORT</v>
          </cell>
        </row>
        <row r="6789">
          <cell r="Q6789" t="str">
            <v>Expenditure:  Transfers and Subsidies - Capital:  Allocations In-kind - District Municipalities:  Free State - DC 18:  Lejweleputswa - Sport and Recreation</v>
          </cell>
          <cell r="R6789">
            <v>0</v>
          </cell>
          <cell r="V6789" t="str">
            <v>DM FS: LEJWELEPUTSWA - SPORT &amp; RECREAT</v>
          </cell>
        </row>
        <row r="6790">
          <cell r="Q6790" t="str">
            <v>Expenditure:  Transfers and Subsidies - Capital:  Allocations In-kind - District Municipalities:  Free State - DC 18:  Lejweleputswa - Waste Water Management</v>
          </cell>
          <cell r="R6790">
            <v>0</v>
          </cell>
          <cell r="V6790" t="str">
            <v>DM FS: LEJWELEPUTSWA - WASTE WATER MAN</v>
          </cell>
        </row>
        <row r="6791">
          <cell r="Q6791" t="str">
            <v>Expenditure:  Transfers and Subsidies - Capital:  Allocations In-kind - District Municipalities:  Free State - DC 18:  Lejweleputswa - Water</v>
          </cell>
          <cell r="R6791">
            <v>0</v>
          </cell>
          <cell r="V6791" t="str">
            <v>DM FS: LEJWELEPUTSWA - WATER</v>
          </cell>
        </row>
        <row r="6792">
          <cell r="Q6792" t="str">
            <v>Expenditure:  Transfers and Subsidies - Capital:  Allocations In-kind - District Municipalities:  Free State - DC 19:  Thabo Mofutsanyane</v>
          </cell>
          <cell r="R6792">
            <v>0</v>
          </cell>
          <cell r="V6792" t="str">
            <v>DM FS: THABO MOFUTSANYANE</v>
          </cell>
        </row>
        <row r="6793">
          <cell r="Q6793" t="str">
            <v>Expenditure:  Transfers and Subsidies - Capital:  Allocations In-kind - District Municipalities:  Free State - DC 19:  Thabo Mofutsanyane - Community and Social Services</v>
          </cell>
          <cell r="R6793">
            <v>0</v>
          </cell>
          <cell r="V6793" t="str">
            <v>DM FS: THABO MOFUTS - COMM &amp; SOC SERV</v>
          </cell>
        </row>
        <row r="6794">
          <cell r="Q6794" t="str">
            <v>Expenditure:  Transfers and Subsidies - Capital:  Allocations In-kind - District Municipalities:  Free State - DC 19:  Thabo Mofutsanyane - Environmental Protection</v>
          </cell>
          <cell r="R6794">
            <v>0</v>
          </cell>
          <cell r="V6794" t="str">
            <v>DM FS: THABO MOFUTS - ENVIRON PROTECTION</v>
          </cell>
        </row>
        <row r="6795">
          <cell r="Q6795" t="str">
            <v>Expenditure:  Transfers and Subsidies - Capital:  Allocations In-kind - District Municipalities:  Free State - DC 19:  Thabo Mofutsanyane - Executive and Council</v>
          </cell>
          <cell r="R6795">
            <v>0</v>
          </cell>
          <cell r="V6795" t="str">
            <v>DM FS: THABO MOFUTS - EXECUTIV &amp; COUNCIL</v>
          </cell>
        </row>
        <row r="6796">
          <cell r="Q6796" t="str">
            <v>Expenditure:  Transfers and Subsidies - Capital:  Allocations In-kind - District Municipalities:  Free State - DC 19:  Thabo Mofutsanyane - Finance and Admin</v>
          </cell>
          <cell r="R6796">
            <v>0</v>
          </cell>
          <cell r="V6796" t="str">
            <v>DM FS: THABO MOFUTS - FINANCE &amp; ADMIN</v>
          </cell>
        </row>
        <row r="6797">
          <cell r="Q6797" t="str">
            <v>Expenditure:  Transfers and Subsidies - Capital:  Allocations In-kind - District Municipalities:  Free State - DC 19:  Thabo Mofutsanyane - Health</v>
          </cell>
          <cell r="R6797">
            <v>0</v>
          </cell>
          <cell r="V6797" t="str">
            <v>DM FS: THABO MOFUTS - HEALTH</v>
          </cell>
        </row>
        <row r="6798">
          <cell r="Q6798" t="str">
            <v>Expenditure:  Transfers and Subsidies - Capital:  Allocations In-kind - District Municipalities:  Free State - DC 19:  Thabo Mofutsanyane - Housing</v>
          </cell>
          <cell r="R6798">
            <v>0</v>
          </cell>
          <cell r="V6798" t="str">
            <v>DM FS: THABO MOFUTS - HOUSING</v>
          </cell>
        </row>
        <row r="6799">
          <cell r="Q6799" t="str">
            <v>Expenditure:  Transfers and Subsidies - Capital:  Allocations In-kind - District Municipalities:  Free State - DC 19:  Thabo Mofutsanyane - Planning and Development</v>
          </cell>
          <cell r="R6799">
            <v>0</v>
          </cell>
          <cell r="V6799" t="str">
            <v>DM FS: THABO MOFUTS - PLANNING &amp; DEVEL</v>
          </cell>
        </row>
        <row r="6800">
          <cell r="Q6800" t="str">
            <v>Expenditure:  Transfers and Subsidies - Capital:  Allocations In-kind - District Municipalities:  Free State - DC 19:  Thabo Mofutsanyane - Public Safety</v>
          </cell>
          <cell r="R6800">
            <v>0</v>
          </cell>
          <cell r="V6800" t="str">
            <v>DM FS: THABO MOFUTS - PUBLIC SAFETY</v>
          </cell>
        </row>
        <row r="6801">
          <cell r="Q6801" t="str">
            <v>Expenditure:  Transfers and Subsidies - Capital:  Allocations In-kind - District Municipalities:  Free State - DC 19:  Thabo Mofutsanyane - Road Transport</v>
          </cell>
          <cell r="R6801">
            <v>0</v>
          </cell>
          <cell r="V6801" t="str">
            <v>DM FS: THABO MOFUTS - ROAD TRANSPORT</v>
          </cell>
        </row>
        <row r="6802">
          <cell r="Q6802" t="str">
            <v>Expenditure:  Transfers and Subsidies - Capital:  Allocations In-kind - District Municipalities:  Free State - DC 19:  Thabo Mofutsanyane - Sport and Recreation</v>
          </cell>
          <cell r="R6802">
            <v>0</v>
          </cell>
          <cell r="V6802" t="str">
            <v>DM FS: THABO MOFUTS - SPORT &amp; RECREATION</v>
          </cell>
        </row>
        <row r="6803">
          <cell r="Q6803" t="str">
            <v>Expenditure:  Transfers and Subsidies - Capital:  Allocations In-kind - District Municipalities:  Free State - DC 19:  Thabo Mofutsanyane - Waste Water Management</v>
          </cell>
          <cell r="R6803">
            <v>0</v>
          </cell>
          <cell r="V6803" t="str">
            <v>DM FS: THABO MOFUTS - WASTE WATER MAN</v>
          </cell>
        </row>
        <row r="6804">
          <cell r="Q6804" t="str">
            <v>Expenditure:  Transfers and Subsidies - Capital:  Allocations In-kind - District Municipalities:  Free State - DC 19:  Thabo Mofutsanyane - Water</v>
          </cell>
          <cell r="R6804">
            <v>0</v>
          </cell>
          <cell r="V6804" t="str">
            <v>DM FS: THABO MOFUTS - WATER</v>
          </cell>
        </row>
        <row r="6805">
          <cell r="Q6805" t="str">
            <v>Expenditure:  Transfers and Subsidies - Capital:  Allocations In-kind - District Municipalities:  Free State - DC 20:  Fazile Dabi</v>
          </cell>
          <cell r="R6805">
            <v>0</v>
          </cell>
          <cell r="V6805" t="str">
            <v>DM FS: FAZILE DABI</v>
          </cell>
        </row>
        <row r="6806">
          <cell r="Q6806" t="str">
            <v>Expenditure:  Transfers and Subsidies - Capital:  Allocations In-kind - District Municipalities:  Free State - DC 20:  Fazile Dabi - Community and Social Services</v>
          </cell>
          <cell r="R6806">
            <v>0</v>
          </cell>
          <cell r="V6806" t="str">
            <v>DM FS: FAZILE DABI - COMM &amp; SOC SERV</v>
          </cell>
        </row>
        <row r="6807">
          <cell r="Q6807" t="str">
            <v>Expenditure:  Transfers and Subsidies - Capital:  Allocations In-kind - District Municipalities:  Free State - DC 20:  Fazile Dabi - Environmental Protection</v>
          </cell>
          <cell r="R6807">
            <v>0</v>
          </cell>
          <cell r="V6807" t="str">
            <v>DM FS: FAZILE DABI - ENVIRON PROTECTION</v>
          </cell>
        </row>
        <row r="6808">
          <cell r="Q6808" t="str">
            <v>Expenditure:  Transfers and Subsidies - Capital:  Allocations In-kind - District Municipalities:  Free State - DC 20:  Fazile Dabi - Executive and Council</v>
          </cell>
          <cell r="R6808">
            <v>0</v>
          </cell>
          <cell r="V6808" t="str">
            <v>DM FS: FAZILE DABI - EXECUTIVE &amp; COUNCIL</v>
          </cell>
        </row>
        <row r="6809">
          <cell r="Q6809" t="str">
            <v>Expenditure:  Transfers and Subsidies - Capital:  Allocations In-kind - District Municipalities:  Free State - DC 20:  Fazile Dabi - Finance and Admin</v>
          </cell>
          <cell r="R6809">
            <v>0</v>
          </cell>
          <cell r="V6809" t="str">
            <v>DM FS: FAZILE DABI - FINANCE &amp; ADMIN</v>
          </cell>
        </row>
        <row r="6810">
          <cell r="Q6810" t="str">
            <v>Expenditure:  Transfers and Subsidies - Capital:  Allocations In-kind - District Municipalities:  Free State - DC 20:  Fazile Dabi - Health</v>
          </cell>
          <cell r="R6810">
            <v>0</v>
          </cell>
          <cell r="V6810" t="str">
            <v>DM FS: FAZILE DABI - HEALTH</v>
          </cell>
        </row>
        <row r="6811">
          <cell r="Q6811" t="str">
            <v>Expenditure:  Transfers and Subsidies - Capital:  Allocations In-kind - District Municipalities:  Free State - DC 20:  Fazile Dabi - Housing</v>
          </cell>
          <cell r="R6811">
            <v>0</v>
          </cell>
          <cell r="V6811" t="str">
            <v>DM FS: FAZILE DABI - HOUSING</v>
          </cell>
        </row>
        <row r="6812">
          <cell r="Q6812" t="str">
            <v>Expenditure:  Transfers and Subsidies - Capital:  Allocations In-kind - District Municipalities:  Free State - DC 20:  Fazile Dabi - Planning and Development</v>
          </cell>
          <cell r="R6812">
            <v>0</v>
          </cell>
          <cell r="V6812" t="str">
            <v>DM FS: FAZILE DABI - PLANNING &amp; DEVEL</v>
          </cell>
        </row>
        <row r="6813">
          <cell r="Q6813" t="str">
            <v>Expenditure:  Transfers and Subsidies - Capital:  Allocations In-kind - District Municipalities:  Free State - DC 20:  Fazile Dabi - Public Safety</v>
          </cell>
          <cell r="R6813">
            <v>0</v>
          </cell>
          <cell r="V6813" t="str">
            <v>DM FS: FAZILE DABI - PUBLIC SAFETY</v>
          </cell>
        </row>
        <row r="6814">
          <cell r="Q6814" t="str">
            <v>Expenditure:  Transfers and Subsidies - Capital:  Allocations In-kind - District Municipalities:  Free State - DC 20:  Fazile Dabi - Road Transport</v>
          </cell>
          <cell r="R6814">
            <v>0</v>
          </cell>
          <cell r="V6814" t="str">
            <v>DM FS: FAZILE DABI - ROAD TRANSPORT</v>
          </cell>
        </row>
        <row r="6815">
          <cell r="Q6815" t="str">
            <v>Expenditure:  Transfers and Subsidies - Capital:  Allocations In-kind - District Municipalities:  Free State - DC 20:  Fazile Dabi - Sport and Recreation</v>
          </cell>
          <cell r="R6815">
            <v>0</v>
          </cell>
          <cell r="V6815" t="str">
            <v>DM FS: FAZILE DABI - SPORT &amp; RECREATION</v>
          </cell>
        </row>
        <row r="6816">
          <cell r="Q6816" t="str">
            <v>Expenditure:  Transfers and Subsidies - Capital:  Allocations In-kind - District Municipalities:  Free State - DC 20:  Fazile Dabi - Waste Water Management</v>
          </cell>
          <cell r="R6816">
            <v>0</v>
          </cell>
          <cell r="V6816" t="str">
            <v>DM FS: FAZILE DABI - WASTE WATER MAN</v>
          </cell>
        </row>
        <row r="6817">
          <cell r="Q6817" t="str">
            <v>Expenditure:  Transfers and Subsidies - Capital:  Allocations In-kind - District Municipalities:  Free State - DC 20:  Fazile Dabi - Water</v>
          </cell>
          <cell r="R6817">
            <v>0</v>
          </cell>
          <cell r="V6817" t="str">
            <v>DM FS: FAZILE DABI - WATER</v>
          </cell>
        </row>
        <row r="6818">
          <cell r="Q6818" t="str">
            <v>Expenditure:  Transfers and Subsidies - Capital:  Allocations In-kind - District Municipalities:  Gauteng</v>
          </cell>
          <cell r="R6818">
            <v>0</v>
          </cell>
          <cell r="V6818" t="str">
            <v>T&amp;S CAP: ALL IN-KIND DM GAUTENG</v>
          </cell>
        </row>
        <row r="6819">
          <cell r="Q6819" t="str">
            <v>Expenditure:  Transfers and Subsidies - Capital:  Allocations In-kind - District Municipalities:  Gauteng - DC 46:  Metsweding</v>
          </cell>
          <cell r="R6819">
            <v>0</v>
          </cell>
          <cell r="V6819" t="str">
            <v>DM GP: METSWEDING</v>
          </cell>
        </row>
        <row r="6820">
          <cell r="Q6820" t="str">
            <v>Expenditure:  Transfers and Subsidies - Capital:  Allocations In-kind - District Municipalities:  Gauteng - DC 46:  Metsweding - Community and Social Services</v>
          </cell>
          <cell r="R6820">
            <v>0</v>
          </cell>
          <cell r="V6820" t="str">
            <v>DM GP: METSWEDING - COMM &amp; SOC SERV</v>
          </cell>
        </row>
        <row r="6821">
          <cell r="Q6821" t="str">
            <v>Expenditure:  Transfers and Subsidies - Capital:  Allocations In-kind - District Municipalities:  Gauteng - DC 46:  Metsweding - Environmental Protection</v>
          </cell>
          <cell r="R6821">
            <v>0</v>
          </cell>
          <cell r="V6821" t="str">
            <v>DM GP: METSWEDING - ENVIRON PROTECTION</v>
          </cell>
        </row>
        <row r="6822">
          <cell r="Q6822" t="str">
            <v>Expenditure:  Transfers and Subsidies - Capital:  Allocations In-kind - District Municipalities:  Gauteng - DC 46:  Metsweding - Executive and Council</v>
          </cell>
          <cell r="R6822">
            <v>0</v>
          </cell>
          <cell r="V6822" t="str">
            <v>DM GP: METSWEDING - EXECUTIVE &amp; COUNCIL</v>
          </cell>
        </row>
        <row r="6823">
          <cell r="Q6823" t="str">
            <v>Expenditure:  Transfers and Subsidies - Capital:  Allocations In-kind - District Municipalities:  Gauteng - DC 46:  Metsweding - Finance and Admin</v>
          </cell>
          <cell r="R6823">
            <v>0</v>
          </cell>
          <cell r="V6823" t="str">
            <v>DM GP: METSWEDING - FINANCE &amp; ADMIN</v>
          </cell>
        </row>
        <row r="6824">
          <cell r="Q6824" t="str">
            <v>Expenditure:  Transfers and Subsidies - Capital:  Allocations In-kind - District Municipalities:  Gauteng - DC 46:  Metsweding - Health</v>
          </cell>
          <cell r="R6824">
            <v>0</v>
          </cell>
          <cell r="V6824" t="str">
            <v>DM GP: METSWEDING - HEALTH</v>
          </cell>
        </row>
        <row r="6825">
          <cell r="Q6825" t="str">
            <v>Expenditure:  Transfers and Subsidies - Capital:  Allocations In-kind - District Municipalities:  Gauteng - DC 46:  Metsweding - Housing</v>
          </cell>
          <cell r="R6825">
            <v>0</v>
          </cell>
          <cell r="V6825" t="str">
            <v>DM GP: METSWEDING - HOUSING</v>
          </cell>
        </row>
        <row r="6826">
          <cell r="Q6826" t="str">
            <v>Expenditure:  Transfers and Subsidies - Capital:  Allocations In-kind - District Municipalities:  Gauteng - DC 46:  Metsweding - Planning and Development</v>
          </cell>
          <cell r="R6826">
            <v>0</v>
          </cell>
          <cell r="V6826" t="str">
            <v>DM GP: METSWEDING - PLANNING &amp; DEVEL</v>
          </cell>
        </row>
        <row r="6827">
          <cell r="Q6827" t="str">
            <v>Expenditure:  Transfers and Subsidies - Capital:  Allocations In-kind - District Municipalities:  Gauteng - DC 46:  Metsweding - Public Safety</v>
          </cell>
          <cell r="R6827">
            <v>0</v>
          </cell>
          <cell r="V6827" t="str">
            <v>DM GP: METSWEDING - PUBLIC SAFETY</v>
          </cell>
        </row>
        <row r="6828">
          <cell r="Q6828" t="str">
            <v>Expenditure:  Transfers and Subsidies - Capital:  Allocations In-kind - District Municipalities:  Gauteng - DC 46:  Metsweding - Road Transport</v>
          </cell>
          <cell r="R6828">
            <v>0</v>
          </cell>
          <cell r="V6828" t="str">
            <v>DM GP: METSWEDING - ROAD TRANSPORT</v>
          </cell>
        </row>
        <row r="6829">
          <cell r="Q6829" t="str">
            <v>Expenditure:  Transfers and Subsidies - Capital:  Allocations In-kind - District Municipalities:  Gauteng - DC 46:  Metsweding - Sport and Recreation</v>
          </cell>
          <cell r="R6829">
            <v>0</v>
          </cell>
          <cell r="V6829" t="str">
            <v>DM GP: METSWEDING - SPORT &amp; RECREATION</v>
          </cell>
        </row>
        <row r="6830">
          <cell r="Q6830" t="str">
            <v>Expenditure:  Transfers and Subsidies - Capital:  Allocations In-kind - District Municipalities:  Gauteng - DC 46:  Metsweding - Waste Water Management</v>
          </cell>
          <cell r="R6830">
            <v>0</v>
          </cell>
          <cell r="V6830" t="str">
            <v>DM GP: METSWEDING - WASTE WATER MAN</v>
          </cell>
        </row>
        <row r="6831">
          <cell r="Q6831" t="str">
            <v>Expenditure:  Transfers and Subsidies - Capital:  Allocations In-kind - District Municipalities:  Gauteng - DC 46:  Metsweding - Water</v>
          </cell>
          <cell r="R6831">
            <v>0</v>
          </cell>
          <cell r="V6831" t="str">
            <v>DM GP: METSWEDING - WATER</v>
          </cell>
        </row>
        <row r="6832">
          <cell r="Q6832" t="str">
            <v>Expenditure:  Transfers and Subsidies - Capital:  Allocations In-kind - District Municipalities:  Gauteng - DC 42:  Sedibeng</v>
          </cell>
          <cell r="R6832">
            <v>0</v>
          </cell>
          <cell r="V6832" t="str">
            <v>DM GP: SEDIBENG</v>
          </cell>
        </row>
        <row r="6833">
          <cell r="Q6833" t="str">
            <v>Expenditure:  Transfers and Subsidies - Capital:  Allocations In-kind - District Municipalities:  Gauteng - DC 42:  Sedibeng - Community and Social Services</v>
          </cell>
          <cell r="R6833">
            <v>0</v>
          </cell>
          <cell r="V6833" t="str">
            <v>DM GP: SEDIBENG - COMM &amp; SOC SERV</v>
          </cell>
        </row>
        <row r="6834">
          <cell r="Q6834" t="str">
            <v>Expenditure:  Transfers and Subsidies - Capital:  Allocations In-kind - District Municipalities:  Gauteng - DC 42:  Sedibeng - Environmental Protection</v>
          </cell>
          <cell r="R6834">
            <v>0</v>
          </cell>
          <cell r="V6834" t="str">
            <v>DM GP: SEDIBENG - ENVIRON PROTECTION</v>
          </cell>
        </row>
        <row r="6835">
          <cell r="Q6835" t="str">
            <v>Expenditure:  Transfers and Subsidies - Capital:  Allocations In-kind - District Municipalities:  Gauteng - DC 42:  Sedibeng - Executive and Council</v>
          </cell>
          <cell r="R6835">
            <v>0</v>
          </cell>
          <cell r="V6835" t="str">
            <v>DM GP: SEDIBENG - EXECUTIVE &amp; COUNCIL</v>
          </cell>
        </row>
        <row r="6836">
          <cell r="Q6836" t="str">
            <v>Expenditure:  Transfers and Subsidies - Capital:  Allocations In-kind - District Municipalities:  Gauteng - DC 42:  Sedibeng - Finance and Admin</v>
          </cell>
          <cell r="R6836">
            <v>0</v>
          </cell>
          <cell r="V6836" t="str">
            <v>DM GP: SEDIBENG - FINANCE &amp; ADMIN</v>
          </cell>
        </row>
        <row r="6837">
          <cell r="Q6837" t="str">
            <v>Expenditure:  Transfers and Subsidies - Capital:  Allocations In-kind - District Municipalities:  Gauteng - DC 42:  Sedibeng - Health</v>
          </cell>
          <cell r="R6837">
            <v>0</v>
          </cell>
          <cell r="V6837" t="str">
            <v>DM GP: SEDIBENG - HEALTH</v>
          </cell>
        </row>
        <row r="6838">
          <cell r="Q6838" t="str">
            <v>Expenditure:  Transfers and Subsidies - Capital:  Allocations In-kind - District Municipalities:  Gauteng - DC 42:  Sedibeng - Housing</v>
          </cell>
          <cell r="R6838">
            <v>0</v>
          </cell>
          <cell r="V6838" t="str">
            <v>DM GP: SEDIBENG - HOUSING</v>
          </cell>
        </row>
        <row r="6839">
          <cell r="Q6839" t="str">
            <v>Expenditure:  Transfers and Subsidies - Capital:  Allocations In-kind - District Municipalities:  Gauteng - DC 42:  Sedibeng - Planning and Development</v>
          </cell>
          <cell r="R6839">
            <v>0</v>
          </cell>
          <cell r="V6839" t="str">
            <v>DM GP: SEDIBENG - PLANNING &amp; DEVEL</v>
          </cell>
        </row>
        <row r="6840">
          <cell r="Q6840" t="str">
            <v>Expenditure:  Transfers and Subsidies - Capital:  Allocations In-kind - District Municipalities:  Gauteng - DC 42:  Sedibeng - Public Safety</v>
          </cell>
          <cell r="R6840">
            <v>0</v>
          </cell>
          <cell r="V6840" t="str">
            <v>DM GP: SEDIBENG - PUBLIC SAFETY</v>
          </cell>
        </row>
        <row r="6841">
          <cell r="Q6841" t="str">
            <v>Expenditure:  Transfers and Subsidies - Capital:  Allocations In-kind - District Municipalities:  Gauteng - DC 42:  Sedibeng - Road Transport</v>
          </cell>
          <cell r="R6841">
            <v>0</v>
          </cell>
          <cell r="V6841" t="str">
            <v>DM GP: SEDIBENG - ROAD TRANSPORT</v>
          </cell>
        </row>
        <row r="6842">
          <cell r="Q6842" t="str">
            <v>Expenditure:  Transfers and Subsidies - Capital:  Allocations In-kind - District Municipalities:  Gauteng - DC 42:  Sedibeng - Sport and Recreation</v>
          </cell>
          <cell r="R6842">
            <v>0</v>
          </cell>
          <cell r="V6842" t="str">
            <v>DM GP: SEDIBENG - SPORT &amp; RECREATION</v>
          </cell>
        </row>
        <row r="6843">
          <cell r="Q6843" t="str">
            <v>Expenditure:  Transfers and Subsidies - Capital:  Allocations In-kind - District Municipalities:  Gauteng - DC 42:  Sedibeng - Waste Water Management</v>
          </cell>
          <cell r="R6843">
            <v>0</v>
          </cell>
          <cell r="V6843" t="str">
            <v>DM GP: SEDIBENG - WASTE WATER MAN</v>
          </cell>
        </row>
        <row r="6844">
          <cell r="Q6844" t="str">
            <v>Expenditure:  Transfers and Subsidies - Capital:  Allocations In-kind - District Municipalities:  Gauteng - DC 42:  Sedibeng - Water</v>
          </cell>
          <cell r="R6844">
            <v>0</v>
          </cell>
          <cell r="V6844" t="str">
            <v>DM GP: SEDIBENG - WATER</v>
          </cell>
        </row>
        <row r="6845">
          <cell r="Q6845" t="str">
            <v>Expenditure:  Transfers and Subsidies - Capital:  Allocations In-kind - District Municipalities:  Gauteng - DC 48:  West Rand</v>
          </cell>
          <cell r="R6845">
            <v>0</v>
          </cell>
          <cell r="V6845" t="str">
            <v>DM GP: WEST RAND</v>
          </cell>
        </row>
        <row r="6846">
          <cell r="Q6846" t="str">
            <v>Expenditure:  Transfers and Subsidies - Capital:  Allocations In-kind - District Municipalities:  Gauteng - DC 48:  West Rand - Community and Social Services</v>
          </cell>
          <cell r="R6846">
            <v>0</v>
          </cell>
          <cell r="V6846" t="str">
            <v>DM GP: WEST RAND - COMM &amp; SOC SERV</v>
          </cell>
        </row>
        <row r="6847">
          <cell r="Q6847" t="str">
            <v>Expenditure:  Transfers and Subsidies - Capital:  Allocations In-kind - District Municipalities:  Gauteng - DC 48:  West Rand - Environmental Protection</v>
          </cell>
          <cell r="R6847">
            <v>0</v>
          </cell>
          <cell r="V6847" t="str">
            <v>DM GP: WEST RAND - ENVIRON PROTECTION</v>
          </cell>
        </row>
        <row r="6848">
          <cell r="Q6848" t="str">
            <v>Expenditure:  Transfers and Subsidies - Capital:  Allocations In-kind - District Municipalities:  Gauteng - DC 48:  West Rand - Executive and Council</v>
          </cell>
          <cell r="R6848">
            <v>0</v>
          </cell>
          <cell r="V6848" t="str">
            <v>DM GP: WEST RAND - EXECUTIVE &amp; COUNCIL</v>
          </cell>
        </row>
        <row r="6849">
          <cell r="Q6849" t="str">
            <v>Expenditure:  Transfers and Subsidies - Capital:  Allocations In-kind - District Municipalities:  Gauteng - DC 48:  West Rand - Finance and Admin</v>
          </cell>
          <cell r="R6849">
            <v>0</v>
          </cell>
          <cell r="V6849" t="str">
            <v>DM GP: WEST RAND - FINANCE &amp; ADMIN</v>
          </cell>
        </row>
        <row r="6850">
          <cell r="Q6850" t="str">
            <v>Expenditure:  Transfers and Subsidies - Capital:  Allocations In-kind - District Municipalities:  Gauteng - DC 48:  West Rand - Health</v>
          </cell>
          <cell r="R6850">
            <v>0</v>
          </cell>
          <cell r="V6850" t="str">
            <v>DM GP: WEST RAND - HEALTH</v>
          </cell>
        </row>
        <row r="6851">
          <cell r="Q6851" t="str">
            <v>Expenditure:  Transfers and Subsidies - Capital:  Allocations In-kind - District Municipalities:  Gauteng - DC 48:  West Rand - Housing</v>
          </cell>
          <cell r="R6851">
            <v>0</v>
          </cell>
          <cell r="V6851" t="str">
            <v>DM GP: WEST RAND - HOUSING</v>
          </cell>
        </row>
        <row r="6852">
          <cell r="Q6852" t="str">
            <v>Expenditure:  Transfers and Subsidies - Capital:  Allocations In-kind - District Municipalities:  Gauteng - DC 48:  West Rand - Planning and Development</v>
          </cell>
          <cell r="R6852">
            <v>0</v>
          </cell>
          <cell r="V6852" t="str">
            <v>DM GP: WEST RAND - PLANNING &amp; DEVEL</v>
          </cell>
        </row>
        <row r="6853">
          <cell r="Q6853" t="str">
            <v>Expenditure:  Transfers and Subsidies - Capital:  Allocations In-kind - District Municipalities:  Gauteng - DC 48:  West Rand - Public Safety</v>
          </cell>
          <cell r="R6853">
            <v>0</v>
          </cell>
          <cell r="V6853" t="str">
            <v>DM GP: WEST RAND - PUBLIC SAFETY</v>
          </cell>
        </row>
        <row r="6854">
          <cell r="Q6854" t="str">
            <v>Expenditure:  Transfers and Subsidies - Capital:  Allocations In-kind - District Municipalities:  Gauteng - DC 48:  West Rand - Road Transport</v>
          </cell>
          <cell r="R6854">
            <v>0</v>
          </cell>
          <cell r="V6854" t="str">
            <v>DM GP: WEST RAND - ROAD TRANSPORT</v>
          </cell>
        </row>
        <row r="6855">
          <cell r="Q6855" t="str">
            <v>Expenditure:  Transfers and Subsidies - Capital:  Allocations In-kind - District Municipalities:  Gauteng - DC 48:  West Rand - Sport and Recreation</v>
          </cell>
          <cell r="R6855">
            <v>0</v>
          </cell>
          <cell r="V6855" t="str">
            <v>DM GP: WEST RAND - SPORT &amp; RECREATION</v>
          </cell>
        </row>
        <row r="6856">
          <cell r="Q6856" t="str">
            <v>Expenditure:  Transfers and Subsidies - Capital:  Allocations In-kind - District Municipalities:  Gauteng - DC 48:  West Rand - Waste Water Management</v>
          </cell>
          <cell r="R6856">
            <v>0</v>
          </cell>
          <cell r="V6856" t="str">
            <v>DM GP: WEST RAND - WASTE WATER MAN</v>
          </cell>
        </row>
        <row r="6857">
          <cell r="Q6857" t="str">
            <v>Expenditure:  Transfers and Subsidies - Capital:  Allocations In-kind - District Municipalities:  Gauteng - DC 48:  West Rand - Water</v>
          </cell>
          <cell r="R6857">
            <v>0</v>
          </cell>
          <cell r="V6857" t="str">
            <v>DM GP: WEST RAND - WATER</v>
          </cell>
        </row>
        <row r="6858">
          <cell r="Q6858" t="str">
            <v>Expenditure:  Transfers and Subsidies - Capital:  Allocations In-kind - District Municipalities:  KwaZulu-Natal</v>
          </cell>
          <cell r="R6858">
            <v>0</v>
          </cell>
          <cell r="V6858" t="str">
            <v>T&amp;S CAP: ALL IN-KIND DM KZN</v>
          </cell>
        </row>
        <row r="6859">
          <cell r="Q6859" t="str">
            <v>Expenditure:  Transfers and Subsidies - Capital:  Allocations In-kind - District Municipalities:  KwaZulu-Natal - DC 21:  Ugu</v>
          </cell>
          <cell r="R6859">
            <v>0</v>
          </cell>
          <cell r="V6859" t="str">
            <v>DM KZN: UGU</v>
          </cell>
        </row>
        <row r="6860">
          <cell r="Q6860" t="str">
            <v>Expenditure:  Transfers and Subsidies - Capital:  Allocations In-kind - District Municipalities:  KwaZulu-Natal - DC 21:  Ugu - Community and Social Services</v>
          </cell>
          <cell r="R6860">
            <v>0</v>
          </cell>
          <cell r="V6860" t="str">
            <v>DM KZN: UGU - COMM &amp; SOC SERV</v>
          </cell>
        </row>
        <row r="6861">
          <cell r="Q6861" t="str">
            <v>Expenditure:  Transfers and Subsidies - Capital:  Allocations In-kind - District Municipalities:  KwaZulu-Natal - DC 21:  Ugu - Environmental Protection</v>
          </cell>
          <cell r="R6861">
            <v>0</v>
          </cell>
          <cell r="V6861" t="str">
            <v>DM KZN: UGU - ENVIRON PROTECTION</v>
          </cell>
        </row>
        <row r="6862">
          <cell r="Q6862" t="str">
            <v>Expenditure:  Transfers and Subsidies - Capital:  Allocations In-kind - District Municipalities:  KwaZulu-Natal - DC 21:  Ugu - Executive and Council</v>
          </cell>
          <cell r="R6862">
            <v>0</v>
          </cell>
          <cell r="V6862" t="str">
            <v>DM KZN: UGU - EXECUTIVE &amp; COUNCIL</v>
          </cell>
        </row>
        <row r="6863">
          <cell r="Q6863" t="str">
            <v>Expenditure:  Transfers and Subsidies - Capital:  Allocations In-kind - District Municipalities:  KwaZulu-Natal - DC 21:  Ugu - Finance and Admin</v>
          </cell>
          <cell r="R6863">
            <v>0</v>
          </cell>
          <cell r="V6863" t="str">
            <v>DM KZN: UGU - FINANCE &amp; ADMIN</v>
          </cell>
        </row>
        <row r="6864">
          <cell r="Q6864" t="str">
            <v>Expenditure:  Transfers and Subsidies - Capital:  Allocations In-kind - District Municipalities:  KwaZulu-Natal - DC 21:  Ugu - Health</v>
          </cell>
          <cell r="R6864">
            <v>0</v>
          </cell>
          <cell r="V6864" t="str">
            <v>DM KZN: UGU - HEALTH</v>
          </cell>
        </row>
        <row r="6865">
          <cell r="Q6865" t="str">
            <v>Expenditure:  Transfers and Subsidies - Capital:  Allocations In-kind - District Municipalities:  KwaZulu-Natal - DC 21:  Ugu - Ugu - Housing</v>
          </cell>
          <cell r="R6865">
            <v>0</v>
          </cell>
          <cell r="V6865" t="str">
            <v>DM KZN: UGU - HOUSING</v>
          </cell>
        </row>
        <row r="6866">
          <cell r="Q6866" t="str">
            <v>Expenditure:  Transfers and Subsidies - Capital:  Allocations In-kind - District Municipalities:  KwaZulu-Natal - DC 21:  Ugu - Planning and Development</v>
          </cell>
          <cell r="R6866">
            <v>0</v>
          </cell>
          <cell r="V6866" t="str">
            <v>DM KZN: UGU - PLANNING &amp; DEVEL</v>
          </cell>
        </row>
        <row r="6867">
          <cell r="Q6867" t="str">
            <v>Expenditure:  Transfers and Subsidies - Capital:  Allocations In-kind - District Municipalities:  KwaZulu-Natal - DC 21:  Ugu - Public Safety</v>
          </cell>
          <cell r="R6867">
            <v>0</v>
          </cell>
          <cell r="V6867" t="str">
            <v>DM KZN: UGU - PUBLIC SAFETY</v>
          </cell>
        </row>
        <row r="6868">
          <cell r="Q6868" t="str">
            <v>Expenditure:  Transfers and Subsidies - Capital:  Allocations In-kind - District Municipalities:  KwaZulu-Natal - DC 21:  Ugu - Road Transport</v>
          </cell>
          <cell r="R6868">
            <v>0</v>
          </cell>
          <cell r="V6868" t="str">
            <v>DM KZN: UGU - ROAD TRANSPORT</v>
          </cell>
        </row>
        <row r="6869">
          <cell r="Q6869" t="str">
            <v>Expenditure:  Transfers and Subsidies - Capital:  Allocations In-kind - District Municipalities:  KwaZulu-Natal - DC 21:  Ugu - Sport and Recreation</v>
          </cell>
          <cell r="R6869">
            <v>0</v>
          </cell>
          <cell r="V6869" t="str">
            <v>DM KZN: UGU - SPORT &amp; RECREATION</v>
          </cell>
        </row>
        <row r="6870">
          <cell r="Q6870" t="str">
            <v>Expenditure:  Transfers and Subsidies - Capital:  Allocations In-kind - District Municipalities:  KwaZulu-Natal - DC 21:  Ugu - Waste Water Management</v>
          </cell>
          <cell r="R6870">
            <v>0</v>
          </cell>
          <cell r="V6870" t="str">
            <v>DM KZN: UGU - WASTE WATER MAN</v>
          </cell>
        </row>
        <row r="6871">
          <cell r="Q6871" t="str">
            <v>Expenditure:  Transfers and Subsidies - Capital:  Allocations In-kind - District Municipalities:  KwaZulu-Natal - DC 21:  Ugu - Water</v>
          </cell>
          <cell r="R6871">
            <v>0</v>
          </cell>
          <cell r="V6871" t="str">
            <v>DM KZN: UGU - WATER</v>
          </cell>
        </row>
        <row r="6872">
          <cell r="Q6872" t="str">
            <v>Expenditure:  Transfers and Subsidies - Capital:  Allocations In-kind - District Municipalities:  KwaZulu-Natal - DC 22:  Umgungundlovu</v>
          </cell>
          <cell r="R6872">
            <v>0</v>
          </cell>
          <cell r="V6872" t="str">
            <v>DM KZN: UMGUNGUNDLOVU</v>
          </cell>
        </row>
        <row r="6873">
          <cell r="Q6873" t="str">
            <v>Expenditure:  Transfers and Subsidies - Capital:  Allocations In-kind - District Municipalities:  KwaZulu-Natal - DC 22:  Umgungundlovu - Community and Social Services</v>
          </cell>
          <cell r="R6873">
            <v>0</v>
          </cell>
          <cell r="V6873" t="str">
            <v>DM KZN: UMGUNGUNDLOVU - COMM &amp; SOC SERV</v>
          </cell>
        </row>
        <row r="6874">
          <cell r="Q6874" t="str">
            <v>Expenditure:  Transfers and Subsidies - Capital:  Allocations In-kind - District Municipalities:  KwaZulu-Natal - DC 22:  Umgungundlovu - Environmental Protection</v>
          </cell>
          <cell r="R6874">
            <v>0</v>
          </cell>
          <cell r="V6874" t="str">
            <v>DM KZN: UMGUNGUNDLOVU - ENVIRON PROTECT</v>
          </cell>
        </row>
        <row r="6875">
          <cell r="Q6875" t="str">
            <v>Expenditure:  Transfers and Subsidies - Capital:  Allocations In-kind - District Municipalities:  KwaZulu-Natal - DC 22:  Umgungundlovu - Executive and Council</v>
          </cell>
          <cell r="R6875">
            <v>0</v>
          </cell>
          <cell r="V6875" t="str">
            <v>DM KZN: UMGUNGUNDLOVU - EXECUT &amp; COUNCIL</v>
          </cell>
        </row>
        <row r="6876">
          <cell r="Q6876" t="str">
            <v>Expenditure:  Transfers and Subsidies - Capital:  Allocations In-kind - District Municipalities:  KwaZulu-Natal - DC 22:  Umgungundlovu - Finance and Admin</v>
          </cell>
          <cell r="R6876">
            <v>0</v>
          </cell>
          <cell r="V6876" t="str">
            <v>DM KZN: UMGUNGUNDLOVU - FINANCE &amp; ADMIN</v>
          </cell>
        </row>
        <row r="6877">
          <cell r="Q6877" t="str">
            <v>Expenditure:  Transfers and Subsidies - Capital:  Allocations In-kind - District Municipalities:  KwaZulu-Natal - DC 22:  Umgungundlovu - Health</v>
          </cell>
          <cell r="R6877">
            <v>0</v>
          </cell>
          <cell r="V6877" t="str">
            <v>DM KZN: UMGUNGUNDLOVU - HEALTH</v>
          </cell>
        </row>
        <row r="6878">
          <cell r="Q6878" t="str">
            <v>Expenditure:  Transfers and Subsidies - Capital:  Allocations In-kind - District Municipalities:  KwaZulu-Natal - DC 22:  Umgungundlovu - Housing</v>
          </cell>
          <cell r="R6878">
            <v>0</v>
          </cell>
          <cell r="V6878" t="str">
            <v>DM KZN: UMGUNGUNDLOVU - HOUSING</v>
          </cell>
        </row>
        <row r="6879">
          <cell r="Q6879" t="str">
            <v>Expenditure:  Transfers and Subsidies - Capital:  Allocations In-kind - District Municipalities:  KwaZulu-Natal - DC 22:  Umgungundlovu - Planning and Development</v>
          </cell>
          <cell r="R6879">
            <v>0</v>
          </cell>
          <cell r="V6879" t="str">
            <v>DM KZN: UMGUNGUNDLOVU - PLANNING &amp; DEVEL</v>
          </cell>
        </row>
        <row r="6880">
          <cell r="Q6880" t="str">
            <v>Expenditure:  Transfers and Subsidies - Capital:  Allocations In-kind - District Municipalities:  KwaZulu-Natal - DC 22:  Umgungundlovu - Public Safety</v>
          </cell>
          <cell r="R6880">
            <v>0</v>
          </cell>
          <cell r="V6880" t="str">
            <v>DM KZN: UMGUNGUNDLOVU - PUBLIC SAFETY</v>
          </cell>
        </row>
        <row r="6881">
          <cell r="Q6881" t="str">
            <v>Expenditure:  Transfers and Subsidies - Capital:  Allocations In-kind - District Municipalities:  KwaZulu-Natal - DC 22:  Umgungundlovu - Road Transport</v>
          </cell>
          <cell r="R6881">
            <v>0</v>
          </cell>
          <cell r="V6881" t="str">
            <v>DM KZN: UMGUNGUNDLOVU - ROAD TRANSPORT</v>
          </cell>
        </row>
        <row r="6882">
          <cell r="Q6882" t="str">
            <v>Expenditure:  Transfers and Subsidies - Capital:  Allocations In-kind - District Municipalities:  KwaZulu-Natal - DC 22:  Umgungundlovu - Sport and Recreation</v>
          </cell>
          <cell r="R6882">
            <v>0</v>
          </cell>
          <cell r="V6882" t="str">
            <v>DM KZN: UMGUNGUNDLOVU - SPORT &amp; RECREAT</v>
          </cell>
        </row>
        <row r="6883">
          <cell r="Q6883" t="str">
            <v>Expenditure:  Transfers and Subsidies - Capital:  Allocations In-kind - District Municipalities:  KwaZulu-Natal - DC 22:  Umgungundlovu - Waste Water Management</v>
          </cell>
          <cell r="R6883">
            <v>0</v>
          </cell>
          <cell r="V6883" t="str">
            <v>DM KZN: UMGUNGUNDLOVU - WASTE WATER MAN</v>
          </cell>
        </row>
        <row r="6884">
          <cell r="Q6884" t="str">
            <v>Expenditure:  Transfers and Subsidies - Capital:  Allocations In-kind - District Municipalities:  KwaZulu-Natal - DC 22:  Umgungundlovu - Water</v>
          </cell>
          <cell r="R6884">
            <v>0</v>
          </cell>
          <cell r="V6884" t="str">
            <v>DM KZN: UMGUNGUNDLOVU - WATER</v>
          </cell>
        </row>
        <row r="6885">
          <cell r="Q6885" t="str">
            <v xml:space="preserve">Expenditure:  Transfers and Subsidies - Capital:  Allocations In-kind - District Municipalities:  KwaZulu-Natal - DC 23:  Uthekela </v>
          </cell>
          <cell r="R6885">
            <v>0</v>
          </cell>
          <cell r="V6885" t="str">
            <v>DM KZN: UTHEKELA</v>
          </cell>
        </row>
        <row r="6886">
          <cell r="Q6886" t="str">
            <v>Expenditure:  Transfers and Subsidies - Capital:  Allocations In-kind - District Municipalities:  KwaZulu-Natal - DC23:  Uthekela - Community and Social Services</v>
          </cell>
          <cell r="R6886">
            <v>0</v>
          </cell>
          <cell r="V6886" t="str">
            <v>DM KZN: UTHEKELA - COMM &amp; SOC SERV</v>
          </cell>
        </row>
        <row r="6887">
          <cell r="Q6887" t="str">
            <v>Expenditure:  Transfers and Subsidies - Capital:  Allocations In-kind - District Municipalities:  KwaZulu-Natal - DC23:  Uthekela - Environmental Protection</v>
          </cell>
          <cell r="R6887">
            <v>0</v>
          </cell>
          <cell r="V6887" t="str">
            <v>DM KZN: UTHEKELA - ENVIRON PROTECTION</v>
          </cell>
        </row>
        <row r="6888">
          <cell r="Q6888" t="str">
            <v>Expenditure:  Transfers and Subsidies - Capital:  Allocations In-kind - District Municipalities:  KwaZulu-Natal - DC23:  Uthekela - Executive and Council</v>
          </cell>
          <cell r="R6888">
            <v>0</v>
          </cell>
          <cell r="V6888" t="str">
            <v>DM KZN: UTHEKELA - EXECUTIVE &amp; COUNCIL</v>
          </cell>
        </row>
        <row r="6889">
          <cell r="Q6889" t="str">
            <v>Expenditure:  Transfers and Subsidies - Capital:  Allocations In-kind - District Municipalities:  KwaZulu-Natal - DC23:  Uthekela - Finance and Admin</v>
          </cell>
          <cell r="R6889">
            <v>0</v>
          </cell>
          <cell r="V6889" t="str">
            <v>DM KZN: UTHEKELA - FINANCE &amp; ADMIN</v>
          </cell>
        </row>
        <row r="6890">
          <cell r="Q6890" t="str">
            <v>Expenditure:  Transfers and Subsidies - Capital:  Allocations In-kind - District Municipalities:  KwaZulu-Natal - DC23:  Uthekela - Health</v>
          </cell>
          <cell r="R6890">
            <v>0</v>
          </cell>
          <cell r="V6890" t="str">
            <v>DM KZN: UTHEKELA - HEALTH</v>
          </cell>
        </row>
        <row r="6891">
          <cell r="Q6891" t="str">
            <v>Expenditure:  Transfers and Subsidies - Capital:  Allocations In-kind - District Municipalities:  KwaZulu-Natal - DC23:  Uthekela - Housing</v>
          </cell>
          <cell r="R6891">
            <v>0</v>
          </cell>
          <cell r="V6891" t="str">
            <v>DM KZN: UTHEKELA - HOUSING</v>
          </cell>
        </row>
        <row r="6892">
          <cell r="Q6892" t="str">
            <v>Expenditure:  Transfers and Subsidies - Capital:  Allocations In-kind - District Municipalities:  KwaZulu-Natal - DC23:  Uthekela - Planning and Development</v>
          </cell>
          <cell r="R6892">
            <v>0</v>
          </cell>
          <cell r="V6892" t="str">
            <v>DM KZN: UTHEKELA - PLANNING &amp; DEVEL</v>
          </cell>
        </row>
        <row r="6893">
          <cell r="Q6893" t="str">
            <v>Expenditure:  Transfers and Subsidies - Capital:  Allocations In-kind - District Municipalities:  KwaZulu-Natal - DC23:  Uthekela - Public Safety</v>
          </cell>
          <cell r="R6893">
            <v>0</v>
          </cell>
          <cell r="V6893" t="str">
            <v>DM KZN: UTHEKELA - PUBLIC SAFETY</v>
          </cell>
        </row>
        <row r="6894">
          <cell r="Q6894" t="str">
            <v>Expenditure:  Transfers and Subsidies - Capital:  Allocations In-kind - District Municipalities:  KwaZulu-Natal - DC23:  Uthekela - Road Transport</v>
          </cell>
          <cell r="R6894">
            <v>0</v>
          </cell>
          <cell r="V6894" t="str">
            <v>DM KZN: UTHEKELA - ROAD TRANSPORT</v>
          </cell>
        </row>
        <row r="6895">
          <cell r="Q6895" t="str">
            <v>Expenditure:  Transfers and Subsidies - Capital:  Allocations In-kind - District Municipalities:  KwaZulu-Natal - DC23:  Uthekela - Sport and Recreation</v>
          </cell>
          <cell r="R6895">
            <v>0</v>
          </cell>
          <cell r="V6895" t="str">
            <v>DM KZN: UTHEKELA - SPORT &amp; RECREATION</v>
          </cell>
        </row>
        <row r="6896">
          <cell r="Q6896" t="str">
            <v>Expenditure:  Transfers and Subsidies - Capital:  Allocations In-kind - District Municipalities:  KwaZulu-Natal - DC23:  Uthekela - Waste Water Management</v>
          </cell>
          <cell r="R6896">
            <v>0</v>
          </cell>
          <cell r="V6896" t="str">
            <v>DM KZN: UTHEKELA - WASTE WATER MAN</v>
          </cell>
        </row>
        <row r="6897">
          <cell r="Q6897" t="str">
            <v>Expenditure:  Transfers and Subsidies - Capital:  Allocations In-kind - District Municipalities:  KwaZulu-Natal - DC23:  Uthekela - Water</v>
          </cell>
          <cell r="R6897">
            <v>0</v>
          </cell>
          <cell r="V6897" t="str">
            <v>DM KZN: UTHEKELA - WATER</v>
          </cell>
        </row>
        <row r="6898">
          <cell r="Q6898" t="str">
            <v>Expenditure:  Transfers and Subsidies - Capital:  Allocations In-kind - District Municipalities:  KwaZulu-Natal - DC 24:  Umznyathi</v>
          </cell>
          <cell r="R6898">
            <v>0</v>
          </cell>
          <cell r="V6898" t="str">
            <v>DM KZN: UMZNYATHI</v>
          </cell>
        </row>
        <row r="6899">
          <cell r="Q6899" t="str">
            <v>Expenditure:  Transfers and Subsidies - Capital:  Allocations In-kind - District Municipalities:  KwaZulu-Natal - DC 24:  Umznyathi - Community and Social Services</v>
          </cell>
          <cell r="R6899">
            <v>0</v>
          </cell>
          <cell r="V6899" t="str">
            <v>DM KZN: UMZNYATHI - COMM &amp; SOC SERV</v>
          </cell>
        </row>
        <row r="6900">
          <cell r="Q6900" t="str">
            <v>Expenditure:  Transfers and Subsidies - Capital:  Allocations In-kind - District Municipalities:  KwaZulu-Natal - DC 24:  Umznyathi - Environmental Protection</v>
          </cell>
          <cell r="R6900">
            <v>0</v>
          </cell>
          <cell r="V6900" t="str">
            <v>DM KZN: UMZNYATHI - ENVIRON PROTECTION</v>
          </cell>
        </row>
        <row r="6901">
          <cell r="Q6901" t="str">
            <v>Expenditure:  Transfers and Subsidies - Capital:  Allocations In-kind - District Municipalities:  KwaZulu-Natal - DC 24:  Umznyathi - Executive and Council</v>
          </cell>
          <cell r="R6901">
            <v>0</v>
          </cell>
          <cell r="V6901" t="str">
            <v>DM KZN: UMZNYATHI - EXECUTIVE &amp; COUNCIL</v>
          </cell>
        </row>
        <row r="6902">
          <cell r="Q6902" t="str">
            <v>Expenditure:  Transfers and Subsidies - Capital:  Allocations In-kind - District Municipalities:  KwaZulu-Natal - DC 24:  Umznyathi - Finance and Admin</v>
          </cell>
          <cell r="R6902">
            <v>0</v>
          </cell>
          <cell r="V6902" t="str">
            <v>DM KZN: UMZNYATHI - FINANCE &amp; ADMIN</v>
          </cell>
        </row>
        <row r="6903">
          <cell r="Q6903" t="str">
            <v>Expenditure:  Transfers and Subsidies - Capital:  Allocations In-kind - District Municipalities:  KwaZulu-Natal - DC 24:  Umznyathi - Health</v>
          </cell>
          <cell r="R6903">
            <v>0</v>
          </cell>
          <cell r="V6903" t="str">
            <v>DM KZN: UMZNYATHI - HEALTH</v>
          </cell>
        </row>
        <row r="6904">
          <cell r="Q6904" t="str">
            <v>Expenditure:  Transfers and Subsidies - Capital:  Allocations In-kind - District Municipalities:  KwaZulu-Natal - DC 24:  Umznyathi - Housing</v>
          </cell>
          <cell r="R6904">
            <v>0</v>
          </cell>
          <cell r="V6904" t="str">
            <v>DM KZN: UMZNYATHI - HOUSING</v>
          </cell>
        </row>
        <row r="6905">
          <cell r="Q6905" t="str">
            <v>Expenditure:  Transfers and Subsidies - Capital:  Allocations In-kind - District Municipalities:  KwaZulu-Natal - DC 24:  Umznyathi - Planning and Development</v>
          </cell>
          <cell r="R6905">
            <v>0</v>
          </cell>
          <cell r="V6905" t="str">
            <v>DM KZN: UMZNYATHI - PLANNING &amp; DEVEL</v>
          </cell>
        </row>
        <row r="6906">
          <cell r="Q6906" t="str">
            <v>Expenditure:  Transfers and Subsidies - Capital:  Allocations In-kind - District Municipalities:  KwaZulu-Natal - DC 24:  Umznyathi - Public Safety</v>
          </cell>
          <cell r="R6906">
            <v>0</v>
          </cell>
          <cell r="V6906" t="str">
            <v>DM KZN: UMZNYATHI - PUBLIC SAFETY</v>
          </cell>
        </row>
        <row r="6907">
          <cell r="Q6907" t="str">
            <v>Expenditure:  Transfers and Subsidies - Capital:  Allocations In-kind - District Municipalities:  KwaZulu-Natal - DC 24:  Umznyathi - Road Transport</v>
          </cell>
          <cell r="R6907">
            <v>0</v>
          </cell>
          <cell r="V6907" t="str">
            <v>DM KZN: UMZNYATHI - ROAD TRANSPORT</v>
          </cell>
        </row>
        <row r="6908">
          <cell r="Q6908" t="str">
            <v>Expenditure:  Transfers and Subsidies - Capital:  Allocations In-kind - District Municipalities:  KwaZulu-Natal - DC 24:  Umznyathi - Sport and Recreation</v>
          </cell>
          <cell r="R6908">
            <v>0</v>
          </cell>
          <cell r="V6908" t="str">
            <v>DM KZN: UMZNYATHI - SPORT &amp; RECREATION</v>
          </cell>
        </row>
        <row r="6909">
          <cell r="Q6909" t="str">
            <v>Expenditure:  Transfers and Subsidies - Capital:  Allocations In-kind - District Municipalities:  KwaZulu-Natal - DC 24:  Umznyathi - Waste Water Management</v>
          </cell>
          <cell r="R6909">
            <v>0</v>
          </cell>
          <cell r="V6909" t="str">
            <v>DM KZN: UMZNYATHI - WASTE WATER MAN</v>
          </cell>
        </row>
        <row r="6910">
          <cell r="Q6910" t="str">
            <v>Expenditure:  Transfers and Subsidies - Capital:  Allocations In-kind - District Municipalities:  KwaZulu-Natal - DC 24:  Umznyathi - Water</v>
          </cell>
          <cell r="R6910">
            <v>0</v>
          </cell>
          <cell r="V6910" t="str">
            <v>DM KZN: UMZNYATHI - WATER</v>
          </cell>
        </row>
        <row r="6911">
          <cell r="Q6911" t="str">
            <v>Expenditure:  Transfers and Subsidies - Capital:  Allocations In-kind - District Municipalities:  KwaZulu-Natal - DC 25:  Amajuba</v>
          </cell>
          <cell r="R6911">
            <v>0</v>
          </cell>
          <cell r="V6911" t="str">
            <v>DM KZN: AMAJUBA</v>
          </cell>
        </row>
        <row r="6912">
          <cell r="Q6912" t="str">
            <v>Expenditure:  Transfers and Subsidies - Capital:  Allocations In-kind - District Municipalities:  KwaZulu-Natal - DC 25:  Amajuba - Community and Social Services</v>
          </cell>
          <cell r="R6912">
            <v>0</v>
          </cell>
          <cell r="V6912" t="str">
            <v>DM KZN: AMAJUBA - COMM &amp; SOC SERV</v>
          </cell>
        </row>
        <row r="6913">
          <cell r="Q6913" t="str">
            <v>Expenditure:  Transfers and Subsidies - Capital:  Allocations In-kind - District Municipalities:  KwaZulu-Natal - DC 25:  Amajuba - Environmental Protection</v>
          </cell>
          <cell r="R6913">
            <v>0</v>
          </cell>
          <cell r="V6913" t="str">
            <v>DM KZN: AMAJUBA - ENVIRON PROTECTION</v>
          </cell>
        </row>
        <row r="6914">
          <cell r="Q6914" t="str">
            <v>Expenditure:  Transfers and Subsidies - Capital:  Allocations In-kind - District Municipalities:  KwaZulu-Natal - DC 25:  Amajuba - Executive and Council</v>
          </cell>
          <cell r="R6914">
            <v>0</v>
          </cell>
          <cell r="V6914" t="str">
            <v>DM KZN: AMAJUBA - EXECUTIVE &amp; COUNCIL</v>
          </cell>
        </row>
        <row r="6915">
          <cell r="Q6915" t="str">
            <v>Expenditure:  Transfers and Subsidies - Capital:  Allocations In-kind - District Municipalities:  KwaZulu-Natal - DC 25:  Amajuba - Finance and Admin</v>
          </cell>
          <cell r="R6915">
            <v>0</v>
          </cell>
          <cell r="V6915" t="str">
            <v>DM KZN: AMAJUBA - FINANCE &amp; ADMIN</v>
          </cell>
        </row>
        <row r="6916">
          <cell r="Q6916" t="str">
            <v>Expenditure:  Transfers and Subsidies - Capital:  Allocations In-kind - District Municipalities:  KwaZulu-Natal - DC 25:  Amajuba - Health</v>
          </cell>
          <cell r="R6916">
            <v>0</v>
          </cell>
          <cell r="V6916" t="str">
            <v>DM KZN: AMAJUBA - HEALTH</v>
          </cell>
        </row>
        <row r="6917">
          <cell r="Q6917" t="str">
            <v>Expenditure:  Transfers and Subsidies - Capital:  Allocations In-kind - District Municipalities:  KwaZulu-Natal - DC 25:  Amajuba - Housing</v>
          </cell>
          <cell r="R6917">
            <v>0</v>
          </cell>
          <cell r="V6917" t="str">
            <v>DM KZN: AMAJUBA - HOUSING</v>
          </cell>
        </row>
        <row r="6918">
          <cell r="Q6918" t="str">
            <v>Expenditure:  Transfers and Subsidies - Capital:  Allocations In-kind - District Municipalities:  KwaZulu-Natal - DC 25:  Amajuba - Planning and Development</v>
          </cell>
          <cell r="R6918">
            <v>0</v>
          </cell>
          <cell r="V6918" t="str">
            <v>DM KZN: AMAJUBA - PLANNING &amp; DEVEL</v>
          </cell>
        </row>
        <row r="6919">
          <cell r="Q6919" t="str">
            <v>Expenditure:  Transfers and Subsidies - Capital:  Allocations In-kind - District Municipalities:  KwaZulu-Natal - DC 25:  Amajuba - Public Safety</v>
          </cell>
          <cell r="R6919">
            <v>0</v>
          </cell>
          <cell r="V6919" t="str">
            <v>DM KZN: AMAJUBA - PUBLIC SAFETY</v>
          </cell>
        </row>
        <row r="6920">
          <cell r="Q6920" t="str">
            <v>Expenditure:  Transfers and Subsidies - Capital:  Allocations In-kind - District Municipalities:  KwaZulu-Natal - DC 25:  Amajuba - Road Transport</v>
          </cell>
          <cell r="R6920">
            <v>0</v>
          </cell>
          <cell r="V6920" t="str">
            <v>DM KZN: AMAJUBA - ROAD TRANSPORT</v>
          </cell>
        </row>
        <row r="6921">
          <cell r="Q6921" t="str">
            <v>Expenditure:  Transfers and Subsidies - Capital:  Allocations In-kind - District Municipalities:  KwaZulu-Natal - DC 25:  Amajuba - Sport and Recreation</v>
          </cell>
          <cell r="R6921">
            <v>0</v>
          </cell>
          <cell r="V6921" t="str">
            <v>DM KZN: AMAJUBA - SPORT &amp; RECREATION</v>
          </cell>
        </row>
        <row r="6922">
          <cell r="Q6922" t="str">
            <v>Expenditure:  Transfers and Subsidies - Capital:  Allocations In-kind - District Municipalities:  KwaZulu-Natal - DC 25:  Amajuba - Waste Water Management</v>
          </cell>
          <cell r="R6922">
            <v>0</v>
          </cell>
          <cell r="V6922" t="str">
            <v>DM KZN: AMAJUBA - WASTE WATER MAN</v>
          </cell>
        </row>
        <row r="6923">
          <cell r="Q6923" t="str">
            <v>Expenditure:  Transfers and Subsidies - Capital:  Allocations In-kind - District Municipalities:  KwaZulu-Natal - DC 25:  Amajuba - Water</v>
          </cell>
          <cell r="R6923">
            <v>0</v>
          </cell>
          <cell r="V6923" t="str">
            <v>DM KZN: AMAJUBA - WATER</v>
          </cell>
        </row>
        <row r="6924">
          <cell r="Q6924" t="str">
            <v>Expenditure:  Transfers and Subsidies - Capital:  Allocations In-kind - District Municipalities:  KwaZulu-Natal - DC 26:  Zululand</v>
          </cell>
          <cell r="R6924">
            <v>0</v>
          </cell>
          <cell r="V6924" t="str">
            <v>DM KZN: ZULULAND</v>
          </cell>
        </row>
        <row r="6925">
          <cell r="Q6925" t="str">
            <v>Expenditure:  Transfers and Subsidies - Capital:  Allocations In-kind - District Municipalities:  KwaZulu-Natal - DC 26:  Zululand - Community and Social Services</v>
          </cell>
          <cell r="R6925">
            <v>0</v>
          </cell>
          <cell r="V6925" t="str">
            <v>DM KZN: ZULULAND - COMM &amp; SOC SERV</v>
          </cell>
        </row>
        <row r="6926">
          <cell r="Q6926" t="str">
            <v>Expenditure:  Transfers and Subsidies - Capital:  Allocations In-kind - District Municipalities:  KwaZulu-Natal - DC 26:  Zululand - Environmental Protection</v>
          </cell>
          <cell r="R6926">
            <v>0</v>
          </cell>
          <cell r="V6926" t="str">
            <v>DM KZN: ZULULAND - ENVIRON PROTECTION</v>
          </cell>
        </row>
        <row r="6927">
          <cell r="Q6927" t="str">
            <v>Expenditure:  Transfers and Subsidies - Capital:  Allocations In-kind - District Municipalities:  KwaZulu-Natal - DC 26:  Zululand - Executive and Council</v>
          </cell>
          <cell r="R6927">
            <v>0</v>
          </cell>
          <cell r="V6927" t="str">
            <v>DM KZN: ZULULAND - EXECUTIVE &amp; COUNCIL</v>
          </cell>
        </row>
        <row r="6928">
          <cell r="Q6928" t="str">
            <v>Expenditure:  Transfers and Subsidies - Capital:  Allocations In-kind - District Municipalities:  KwaZulu-Natal - DC 26:  Zululand - Finance and Admin</v>
          </cell>
          <cell r="R6928">
            <v>0</v>
          </cell>
          <cell r="V6928" t="str">
            <v>DM KZN: ZULULAND - FINANCE &amp; ADMIN</v>
          </cell>
        </row>
        <row r="6929">
          <cell r="Q6929" t="str">
            <v>Expenditure:  Transfers and Subsidies - Capital:  Allocations In-kind - District Municipalities:  KwaZulu-Natal - DC 26:  Zululand - Health</v>
          </cell>
          <cell r="R6929">
            <v>0</v>
          </cell>
          <cell r="V6929" t="str">
            <v>DM KZN: ZULULAND - HEALTH</v>
          </cell>
        </row>
        <row r="6930">
          <cell r="Q6930" t="str">
            <v>Expenditure:  Transfers and Subsidies - Capital:  Allocations In-kind - District Municipalities:  KwaZulu-Natal - DC 26:  Zululand - Housing</v>
          </cell>
          <cell r="R6930">
            <v>0</v>
          </cell>
          <cell r="V6930" t="str">
            <v>DM KZN: ZULULAND - HOUSING</v>
          </cell>
        </row>
        <row r="6931">
          <cell r="Q6931" t="str">
            <v>Expenditure:  Transfers and Subsidies - Capital:  Allocations In-kind - District Municipalities:  KwaZulu-Natal - DC 26:  Zululand - Planning and Development</v>
          </cell>
          <cell r="R6931">
            <v>0</v>
          </cell>
          <cell r="V6931" t="str">
            <v>DM KZN: ZULULAND - PLANNING &amp; DEVEL</v>
          </cell>
        </row>
        <row r="6932">
          <cell r="Q6932" t="str">
            <v>Expenditure:  Transfers and Subsidies - Capital:  Allocations In-kind - District Municipalities:  KwaZulu-Natal - DC 26:  Zululand - Public Safety</v>
          </cell>
          <cell r="R6932">
            <v>0</v>
          </cell>
          <cell r="V6932" t="str">
            <v>DM KZN: ZULULAND - PUBLIC SAFETY</v>
          </cell>
        </row>
        <row r="6933">
          <cell r="Q6933" t="str">
            <v>Expenditure:  Transfers and Subsidies - Capital:  Allocations In-kind - District Municipalities:  KwaZulu-Natal - DC 26:  Zululand - Road Transport</v>
          </cell>
          <cell r="R6933">
            <v>0</v>
          </cell>
          <cell r="V6933" t="str">
            <v>DM KZN: ZULULAND - ROAD TRANSPORT</v>
          </cell>
        </row>
        <row r="6934">
          <cell r="Q6934" t="str">
            <v>Expenditure:  Transfers and Subsidies - Capital:  Allocations In-kind - District Municipalities:  KwaZulu-Natal - DC 26:  Zululand - Sport and Recreation</v>
          </cell>
          <cell r="R6934">
            <v>0</v>
          </cell>
          <cell r="V6934" t="str">
            <v>DM KZN: ZULULAND - SPORT &amp; RECREATION</v>
          </cell>
        </row>
        <row r="6935">
          <cell r="Q6935" t="str">
            <v>Expenditure:  Transfers and Subsidies - Capital:  Allocations In-kind - District Municipalities:  KwaZulu-Natal - DC 26:  Zululand - Waste Water Management</v>
          </cell>
          <cell r="R6935">
            <v>0</v>
          </cell>
          <cell r="V6935" t="str">
            <v>DM KZN: ZULULAND - WASTE WATER MAN</v>
          </cell>
        </row>
        <row r="6936">
          <cell r="Q6936" t="str">
            <v>Expenditure:  Transfers and Subsidies - Capital:  Allocations In-kind - District Municipalities:  KwaZulu-Natal - DC 26:  Zululand - Water</v>
          </cell>
          <cell r="R6936">
            <v>0</v>
          </cell>
          <cell r="V6936" t="str">
            <v>DM KZN: ZULULAND - WATER</v>
          </cell>
        </row>
        <row r="6937">
          <cell r="Q6937" t="str">
            <v>Expenditure:  Transfers and Subsidies - Capital:  Allocations In-kind - District Municipalities:  KwaZulu-Natal - DC 27:  Umkhanyakude</v>
          </cell>
          <cell r="R6937">
            <v>0</v>
          </cell>
          <cell r="V6937" t="str">
            <v>DM KZN: UMKHANYAKUDE</v>
          </cell>
        </row>
        <row r="6938">
          <cell r="Q6938" t="str">
            <v>Expenditure:  Transfers and Subsidies - Capital:  Allocations In-kind - District Municipalities:  KwaZulu-Natal - DC 27:  Umkhanyakude -  Community and Social Services</v>
          </cell>
          <cell r="R6938">
            <v>0</v>
          </cell>
          <cell r="V6938" t="str">
            <v>DM KZN: UMKHANYAKUDE - COMM &amp; SOC SERV</v>
          </cell>
        </row>
        <row r="6939">
          <cell r="Q6939" t="str">
            <v>Expenditure:  Transfers and Subsidies - Capital:  Allocations In-kind - District Municipalities:  KwaZulu-Natal - DC 27:  Umkhanyakude -  Environmental Protection</v>
          </cell>
          <cell r="R6939">
            <v>0</v>
          </cell>
          <cell r="V6939" t="str">
            <v>DM KZN: UMKHANYAKUDE - ENVIRO PROTECTION</v>
          </cell>
        </row>
        <row r="6940">
          <cell r="Q6940" t="str">
            <v>Expenditure:  Transfers and Subsidies - Capital:  Allocations In-kind - District Municipalities:  KwaZulu-Natal - DC 27:  Umkhanyakude -  Executive and Council</v>
          </cell>
          <cell r="R6940">
            <v>0</v>
          </cell>
          <cell r="V6940" t="str">
            <v>DM KZN: UMKHANYAKUDE - EXECUTI &amp; COUNCIL</v>
          </cell>
        </row>
        <row r="6941">
          <cell r="Q6941" t="str">
            <v>Expenditure:  Transfers and Subsidies - Capital:  Allocations In-kind - District Municipalities:  KwaZulu-Natal - DC 27:  Umkhanyakude -  Finance and Admin</v>
          </cell>
          <cell r="R6941">
            <v>0</v>
          </cell>
          <cell r="V6941" t="str">
            <v>DM KZN: UMKHANYAKUDE - FINANCE &amp; ADMIN</v>
          </cell>
        </row>
        <row r="6942">
          <cell r="Q6942" t="str">
            <v>Expenditure:  Transfers and Subsidies - Capital:  Allocations In-kind - District Municipalities:  KwaZulu-Natal - DC 27:  Umkhanyakude -  Health</v>
          </cell>
          <cell r="R6942">
            <v>0</v>
          </cell>
          <cell r="V6942" t="str">
            <v>DM KZN: UMKHANYAKUDE - HEALTH</v>
          </cell>
        </row>
        <row r="6943">
          <cell r="Q6943" t="str">
            <v>Expenditure:  Transfers and Subsidies - Capital:  Allocations In-kind - District Municipalities:  KwaZulu-Natal - DC 27:  Umkhanyakude -  Housing</v>
          </cell>
          <cell r="R6943">
            <v>0</v>
          </cell>
          <cell r="V6943" t="str">
            <v>DM KZN: UMKHANYAKUDE - HOUSING</v>
          </cell>
        </row>
        <row r="6944">
          <cell r="Q6944" t="str">
            <v>Expenditure:  Transfers and Subsidies - Capital:  Allocations In-kind - District Municipalities:  KwaZulu-Natal - DC 27:  Umkhanyakude -  Planning and Development</v>
          </cell>
          <cell r="R6944">
            <v>0</v>
          </cell>
          <cell r="V6944" t="str">
            <v>DM KZN: UMKHANYAKUDE - PLANNING &amp; DEVEL</v>
          </cell>
        </row>
        <row r="6945">
          <cell r="Q6945" t="str">
            <v>Expenditure:  Transfers and Subsidies - Capital:  Allocations In-kind - District Municipalities:  KwaZulu-Natal - DC 27:  Umkhanyakude -  Public Safety</v>
          </cell>
          <cell r="R6945">
            <v>0</v>
          </cell>
          <cell r="V6945" t="str">
            <v>DM KZN: UMKHANYAKUDE - PUBLIC SAFETY</v>
          </cell>
        </row>
        <row r="6946">
          <cell r="Q6946" t="str">
            <v>Expenditure:  Transfers and Subsidies - Capital:  Allocations In-kind - District Municipalities:  KwaZulu-Natal - DC 27:  Umkhanyakude -  Road Transport</v>
          </cell>
          <cell r="R6946">
            <v>0</v>
          </cell>
          <cell r="V6946" t="str">
            <v>DM KZN: UMKHANYAKUDE - ROAD TRANSPORT</v>
          </cell>
        </row>
        <row r="6947">
          <cell r="Q6947" t="str">
            <v>Expenditure:  Transfers and Subsidies - Capital:  Allocations In-kind - District Municipalities:  KwaZulu-Natal - DC 27:  Umkhanyakude -  Sport and Recreation</v>
          </cell>
          <cell r="R6947">
            <v>0</v>
          </cell>
          <cell r="V6947" t="str">
            <v>DM KZN: UMKHANYAKUDE - SPORT &amp; RECREAT</v>
          </cell>
        </row>
        <row r="6948">
          <cell r="Q6948" t="str">
            <v>Expenditure:  Transfers and Subsidies - Capital:  Allocations In-kind - District Municipalities:  KwaZulu-Natal - DC 27:  Umkhanyakude -  Waste Water Management</v>
          </cell>
          <cell r="R6948">
            <v>0</v>
          </cell>
          <cell r="V6948" t="str">
            <v>DM KZN: UMKHANYAKUDE - WASTE WATER MAN</v>
          </cell>
        </row>
        <row r="6949">
          <cell r="Q6949" t="str">
            <v>Expenditure:  Transfers and Subsidies - Capital:  Allocations In-kind - District Municipalities:  KwaZulu-Natal - DC 27:  Umkhanyakude -  Water</v>
          </cell>
          <cell r="R6949">
            <v>0</v>
          </cell>
          <cell r="V6949" t="str">
            <v>DM KZN: UMKHANYAKUDE - WATER</v>
          </cell>
        </row>
        <row r="6950">
          <cell r="Q6950" t="str">
            <v>Expenditure:  Transfers and Subsidies - Capital:  Allocations In-kind - District Municipalities:  KwaZulu-Natal - DC28:  Uthungulu</v>
          </cell>
          <cell r="R6950">
            <v>0</v>
          </cell>
          <cell r="V6950" t="str">
            <v>DM KZN: UTHUNGULU</v>
          </cell>
        </row>
        <row r="6951">
          <cell r="Q6951" t="str">
            <v>Expenditure:  Transfers and Subsidies - Capital:  Allocations In-kind - District Municipalities:  KwaZulu-Natal - DC28:  Uthungulu - Community and Social Services</v>
          </cell>
          <cell r="R6951">
            <v>0</v>
          </cell>
          <cell r="V6951" t="str">
            <v>DM KZN: UTHUNGULU - COMM &amp; SOC SERV</v>
          </cell>
        </row>
        <row r="6952">
          <cell r="Q6952" t="str">
            <v>Expenditure:  Transfers and Subsidies - Capital:  Allocations In-kind - District Municipalities:  KwaZulu-Natal - DC28:  Uthungulu - Environmental Protection</v>
          </cell>
          <cell r="R6952">
            <v>0</v>
          </cell>
          <cell r="V6952" t="str">
            <v>DM KZN: UTHUNGULU - ENVIRON PROTECTION</v>
          </cell>
        </row>
        <row r="6953">
          <cell r="Q6953" t="str">
            <v>Expenditure:  Transfers and Subsidies - Capital:  Allocations In-kind - District Municipalities:  KwaZulu-Natal - DC28:  Uthungulu - Executive and Council</v>
          </cell>
          <cell r="R6953">
            <v>0</v>
          </cell>
          <cell r="V6953" t="str">
            <v>DM KZN: UTHUNGULU - EXECUTIVE &amp; COUNCIL</v>
          </cell>
        </row>
        <row r="6954">
          <cell r="Q6954" t="str">
            <v>Expenditure:  Transfers and Subsidies - Capital:  Allocations In-kind - District Municipalities:  KwaZulu-Natal - DC28:  Uthungulu - Finance and Admin</v>
          </cell>
          <cell r="R6954">
            <v>0</v>
          </cell>
          <cell r="V6954" t="str">
            <v>DM KZN: UTHUNGULU - FINANCE &amp; ADMIN</v>
          </cell>
        </row>
        <row r="6955">
          <cell r="Q6955" t="str">
            <v>Expenditure:  Transfers and Subsidies - Capital:  Allocations In-kind - District Municipalities:  KwaZulu-Natal - DC28:  Uthungulu - Health</v>
          </cell>
          <cell r="R6955">
            <v>0</v>
          </cell>
          <cell r="V6955" t="str">
            <v>DM KZN: UTHUNGULU - HEALTH</v>
          </cell>
        </row>
        <row r="6956">
          <cell r="Q6956" t="str">
            <v>Expenditure:  Transfers and Subsidies - Capital:  Allocations In-kind - District Municipalities:  KwaZulu-Natal - DC28:  Uthungulu - Housing</v>
          </cell>
          <cell r="R6956">
            <v>0</v>
          </cell>
          <cell r="V6956" t="str">
            <v>DM KZN: UTHUNGULU - HOUSING</v>
          </cell>
        </row>
        <row r="6957">
          <cell r="Q6957" t="str">
            <v>Expenditure:  Transfers and Subsidies - Capital:  Allocations In-kind - District Municipalities:  KwaZulu-Natal - DC28:  Uthungulu - Planning and Development</v>
          </cell>
          <cell r="R6957">
            <v>0</v>
          </cell>
          <cell r="V6957" t="str">
            <v>DM KZN: UTHUNGULU - PLANNING &amp; DEVEL</v>
          </cell>
        </row>
        <row r="6958">
          <cell r="Q6958" t="str">
            <v>Expenditure:  Transfers and Subsidies - Capital:  Allocations In-kind - District Municipalities:  KwaZulu-Natal - DC28:  Uthungulu - Public Safety</v>
          </cell>
          <cell r="R6958">
            <v>0</v>
          </cell>
          <cell r="V6958" t="str">
            <v>DM KZN: UTHUNGULU - PUBLIC SAFETY</v>
          </cell>
        </row>
        <row r="6959">
          <cell r="Q6959" t="str">
            <v>Expenditure:  Transfers and Subsidies - Capital:  Allocations In-kind - District Municipalities:  KwaZulu-Natal - DC28:  Uthungulu - Road Transport</v>
          </cell>
          <cell r="R6959">
            <v>0</v>
          </cell>
          <cell r="V6959" t="str">
            <v>DM KZN: UTHUNGULU - ROAD TRANSPORT</v>
          </cell>
        </row>
        <row r="6960">
          <cell r="Q6960" t="str">
            <v>Expenditure:  Transfers and Subsidies - Capital:  Allocations In-kind - District Municipalities:  KwaZulu-Natal - DC28:  Uthungulu - Sport and Recreation</v>
          </cell>
          <cell r="R6960">
            <v>0</v>
          </cell>
          <cell r="V6960" t="str">
            <v>DM KZN: UTHUNGULU - SPORT &amp; RECREATION</v>
          </cell>
        </row>
        <row r="6961">
          <cell r="Q6961" t="str">
            <v>Expenditure:  Transfers and Subsidies - Capital:  Allocations In-kind - District Municipalities:  KwaZulu-Natal - DC28:  Uthungulu - Waste Water Management</v>
          </cell>
          <cell r="R6961">
            <v>0</v>
          </cell>
          <cell r="V6961" t="str">
            <v>DM KZN: UTHUNGULU - WASTE WATER MAN</v>
          </cell>
        </row>
        <row r="6962">
          <cell r="Q6962" t="str">
            <v>Expenditure:  Transfers and Subsidies - Capital:  Allocations In-kind - District Municipalities:  KwaZulu-Natal - DC28:  Uthungulu - Water</v>
          </cell>
          <cell r="R6962">
            <v>0</v>
          </cell>
          <cell r="V6962" t="str">
            <v>DM KZN: UTHUNGULU - WATER</v>
          </cell>
        </row>
        <row r="6963">
          <cell r="Q6963" t="str">
            <v>Expenditure:  Transfers and Subsidies - Capital:  Allocations In-kind - District Municipalities:  KwaZulu-Natal - DC 29:  Ilembe</v>
          </cell>
          <cell r="R6963">
            <v>0</v>
          </cell>
          <cell r="V6963" t="str">
            <v>DM KZN: ILEMBE</v>
          </cell>
        </row>
        <row r="6964">
          <cell r="Q6964" t="str">
            <v>Expenditure:  Transfers and Subsidies - Capital:  Allocations In-kind - District Municipalities:  KwaZulu-Natal - DC 29:  Ilembe - Community and Social Services</v>
          </cell>
          <cell r="R6964">
            <v>0</v>
          </cell>
          <cell r="V6964" t="str">
            <v>DM KZN: ILEMBE - COMM &amp; SOC SERV</v>
          </cell>
        </row>
        <row r="6965">
          <cell r="Q6965" t="str">
            <v>Expenditure:  Transfers and Subsidies - Capital:  Allocations In-kind - District Municipalities:  KwaZulu-Natal - DC 29:  Ilembe - Environmental Protection</v>
          </cell>
          <cell r="R6965">
            <v>0</v>
          </cell>
          <cell r="V6965" t="str">
            <v>DM KZN: ILEMBE - ENVIRON PROTECTION</v>
          </cell>
        </row>
        <row r="6966">
          <cell r="Q6966" t="str">
            <v>Expenditure:  Transfers and Subsidies - Capital:  Allocations In-kind - District Municipalities:  KwaZulu-Natal - DC 29:  Ilembe - Executive and Council</v>
          </cell>
          <cell r="R6966">
            <v>0</v>
          </cell>
          <cell r="V6966" t="str">
            <v>DM KZN: ILEMBE - EXECUTIVE &amp; COUNCIL</v>
          </cell>
        </row>
        <row r="6967">
          <cell r="Q6967" t="str">
            <v>Expenditure:  Transfers and Subsidies - Capital:  Allocations In-kind - District Municipalities:  KwaZulu-Natal - DC 29:  Ilembe - Finance and Admin</v>
          </cell>
          <cell r="R6967">
            <v>0</v>
          </cell>
          <cell r="V6967" t="str">
            <v>DM KZN: ILEMBE - FINANCE &amp; ADMIN</v>
          </cell>
        </row>
        <row r="6968">
          <cell r="Q6968" t="str">
            <v>Expenditure:  Transfers and Subsidies - Capital:  Allocations In-kind - District Municipalities:  KwaZulu-Natal - DC 29:  Ilembe - Health</v>
          </cell>
          <cell r="R6968">
            <v>0</v>
          </cell>
          <cell r="V6968" t="str">
            <v>DM KZN: ILEMBE - HEALTH</v>
          </cell>
        </row>
        <row r="6969">
          <cell r="Q6969" t="str">
            <v>Expenditure:  Transfers and Subsidies - Capital:  Allocations In-kind - District Municipalities:  KwaZulu-Natal - DC 29:  Ilembe - Housing</v>
          </cell>
          <cell r="R6969">
            <v>0</v>
          </cell>
          <cell r="V6969" t="str">
            <v>DM KZN: ILEMBE - HOUSING</v>
          </cell>
        </row>
        <row r="6970">
          <cell r="Q6970" t="str">
            <v>Expenditure:  Transfers and Subsidies - Capital:  Allocations In-kind - District Municipalities:  KwaZulu-Natal - DC 29:  Ilembe - Planning and Development</v>
          </cell>
          <cell r="R6970">
            <v>0</v>
          </cell>
          <cell r="V6970" t="str">
            <v>DM KZN: ILEMBE - PLANNING &amp; DEVEL</v>
          </cell>
        </row>
        <row r="6971">
          <cell r="Q6971" t="str">
            <v>Expenditure:  Transfers and Subsidies - Capital:  Allocations In-kind - District Municipalities:  KwaZulu-Natal - DC 29:  Ilembe - Public Safety</v>
          </cell>
          <cell r="R6971">
            <v>0</v>
          </cell>
          <cell r="V6971" t="str">
            <v>DM KZN: ILEMBE - PUBLIC SAFETY</v>
          </cell>
        </row>
        <row r="6972">
          <cell r="Q6972" t="str">
            <v>Expenditure:  Transfers and Subsidies - Capital:  Allocations In-kind - District Municipalities:  KwaZulu-Natal - DC 29:  Ilembe - Road Transport</v>
          </cell>
          <cell r="R6972">
            <v>0</v>
          </cell>
          <cell r="V6972" t="str">
            <v>DM KZN: ILEMBE - ROAD TRANSPORT</v>
          </cell>
        </row>
        <row r="6973">
          <cell r="Q6973" t="str">
            <v>Expenditure:  Transfers and Subsidies - Capital:  Allocations In-kind - District Municipalities:  KwaZulu-Natal - DC 29:  Ilembe - Sport and Recreation</v>
          </cell>
          <cell r="R6973">
            <v>0</v>
          </cell>
          <cell r="V6973" t="str">
            <v>DM KZN: ILEMBE - SPORT &amp; RECREATION</v>
          </cell>
        </row>
        <row r="6974">
          <cell r="Q6974" t="str">
            <v>Expenditure:  Transfers and Subsidies - Capital:  Allocations In-kind - District Municipalities:  KwaZulu-Natal - DC 29:  Ilembe - Waste Water Management</v>
          </cell>
          <cell r="R6974">
            <v>0</v>
          </cell>
          <cell r="V6974" t="str">
            <v>DM KZN: ILEMBE - WASTE WATER MAN</v>
          </cell>
        </row>
        <row r="6975">
          <cell r="Q6975" t="str">
            <v>Expenditure:  Transfers and Subsidies - Capital:  Allocations In-kind - District Municipalities:  KwaZulu-Natal - DC 29:  Ilembe - Water</v>
          </cell>
          <cell r="R6975">
            <v>0</v>
          </cell>
          <cell r="V6975" t="str">
            <v>DM KZN: ILEMBE - WATER</v>
          </cell>
        </row>
        <row r="6976">
          <cell r="Q6976" t="str">
            <v>Expenditure:  Transfers and Subsidies - Capital:  Allocations In-kind - District Municipalities:  KwaZulu-Natal - DC 43:  Sisonke</v>
          </cell>
          <cell r="R6976">
            <v>0</v>
          </cell>
          <cell r="V6976" t="str">
            <v>DM KZN: SISONKE</v>
          </cell>
        </row>
        <row r="6977">
          <cell r="Q6977" t="str">
            <v>Expenditure:  Transfers and Subsidies - Capital:  Allocations In-kind - District Municipalities:  KwaZulu-Natal - DC 43:  Sisonke - Community and Social Services</v>
          </cell>
          <cell r="R6977">
            <v>0</v>
          </cell>
          <cell r="V6977" t="str">
            <v>DM KZN: SISONKE - COMM &amp; SOC SERV</v>
          </cell>
        </row>
        <row r="6978">
          <cell r="Q6978" t="str">
            <v>Expenditure:  Transfers and Subsidies - Capital:  Allocations In-kind - District Municipalities:  KwaZulu-Natal - DC 43:  Sisonke - Environmental Protection</v>
          </cell>
          <cell r="R6978">
            <v>0</v>
          </cell>
          <cell r="V6978" t="str">
            <v>DM KZN: SISONKE - ENVIRON PROTECTION</v>
          </cell>
        </row>
        <row r="6979">
          <cell r="Q6979" t="str">
            <v>Expenditure:  Transfers and Subsidies - Capital:  Allocations In-kind - District Municipalities:  KwaZulu-Natal - DC 43:  Sisonke - Executive and Council</v>
          </cell>
          <cell r="R6979">
            <v>0</v>
          </cell>
          <cell r="V6979" t="str">
            <v>DM KZN: SISONKE - EXECUTIVE &amp; COUNCIL</v>
          </cell>
        </row>
        <row r="6980">
          <cell r="Q6980" t="str">
            <v>Expenditure:  Transfers and Subsidies - Capital:  Allocations In-kind - District Municipalities:  KwaZulu-Natal - DC 43:  Sisonke - Finance and Admin</v>
          </cell>
          <cell r="R6980">
            <v>0</v>
          </cell>
          <cell r="V6980" t="str">
            <v>DM KZN: SISONKE - FINANCE &amp; ADMIN</v>
          </cell>
        </row>
        <row r="6981">
          <cell r="Q6981" t="str">
            <v>Expenditure:  Transfers and Subsidies - Capital:  Allocations In-kind - District Municipalities:  KwaZulu-Natal - DC 43:  Sisonke - Health</v>
          </cell>
          <cell r="R6981">
            <v>0</v>
          </cell>
          <cell r="V6981" t="str">
            <v>DM KZN: SISONKE - HEALTH</v>
          </cell>
        </row>
        <row r="6982">
          <cell r="Q6982" t="str">
            <v>Expenditure:  Transfers and Subsidies - Capital:  Allocations In-kind - District Municipalities:  KwaZulu-Natal - DC 43:  Sisonke - Housing</v>
          </cell>
          <cell r="R6982">
            <v>0</v>
          </cell>
          <cell r="V6982" t="str">
            <v>DM KZN: SISONKE - HOUSING</v>
          </cell>
        </row>
        <row r="6983">
          <cell r="Q6983" t="str">
            <v>Expenditure:  Transfers and Subsidies - Capital:  Allocations In-kind - District Municipalities:  KwaZulu-Natal - DC 43:  Sisonke - Planning and Development</v>
          </cell>
          <cell r="R6983">
            <v>0</v>
          </cell>
          <cell r="V6983" t="str">
            <v>DM KZN: SISONKE - PLANNING &amp; DEVEL</v>
          </cell>
        </row>
        <row r="6984">
          <cell r="Q6984" t="str">
            <v>Expenditure:  Transfers and Subsidies - Capital:  Allocations In-kind - District Municipalities:  KwaZulu-Natal - DC 43:  Sisonke - Public Safety</v>
          </cell>
          <cell r="R6984">
            <v>0</v>
          </cell>
          <cell r="V6984" t="str">
            <v>DM KZN: SISONKE - PUBLIC SAFETY</v>
          </cell>
        </row>
        <row r="6985">
          <cell r="Q6985" t="str">
            <v>Expenditure:  Transfers and Subsidies - Capital:  Allocations In-kind - District Municipalities:  KwaZulu-Natal - DC 43:  Sisonke - Road Transport</v>
          </cell>
          <cell r="R6985">
            <v>0</v>
          </cell>
          <cell r="V6985" t="str">
            <v>DM KZN: SISONKE - ROAD TRANSPORT</v>
          </cell>
        </row>
        <row r="6986">
          <cell r="Q6986" t="str">
            <v>Expenditure:  Transfers and Subsidies - Capital:  Allocations In-kind - District Municipalities:  KwaZulu-Natal - DC 43:  Sisonke - Sport and Recreation</v>
          </cell>
          <cell r="R6986">
            <v>0</v>
          </cell>
          <cell r="V6986" t="str">
            <v>DM KZN: SISONKE - SPORT &amp; RECREATION</v>
          </cell>
        </row>
        <row r="6987">
          <cell r="Q6987" t="str">
            <v>Expenditure:  Transfers and Subsidies - Capital:  Allocations In-kind - District Municipalities:  KwaZulu-Natal - DC 43:  Sisonke - Waste Water Management</v>
          </cell>
          <cell r="R6987">
            <v>0</v>
          </cell>
          <cell r="V6987" t="str">
            <v>DM KZN: SISONKE - WASTE WATER MAN</v>
          </cell>
        </row>
        <row r="6988">
          <cell r="Q6988" t="str">
            <v>Expenditure:  Transfers and Subsidies - Capital:  Allocations In-kind - District Municipalities:  KwaZulu-Natal - DC 43:  Sisonke - Water</v>
          </cell>
          <cell r="R6988">
            <v>0</v>
          </cell>
          <cell r="V6988" t="str">
            <v>DM KZN: SISONKE - WATER</v>
          </cell>
        </row>
        <row r="6989">
          <cell r="Q6989" t="str">
            <v>Expenditure:  Transfers and Subsidies - Capital:  Allocations In-kind - District Municipalities:  Limpopo</v>
          </cell>
          <cell r="R6989">
            <v>0</v>
          </cell>
          <cell r="V6989" t="str">
            <v>T&amp;S CAP: ALL IN-KIND DM LIMPOPO</v>
          </cell>
        </row>
        <row r="6990">
          <cell r="Q6990" t="str">
            <v>Expenditure:  Transfers and Subsidies - Capital:  Allocations In-kind - District Municipalities:  Limpopo - DC 47:  Greater Sekhukune</v>
          </cell>
          <cell r="R6990">
            <v>0</v>
          </cell>
          <cell r="V6990" t="str">
            <v>DM LP: SEKHUKUNE</v>
          </cell>
        </row>
        <row r="6991">
          <cell r="Q6991" t="str">
            <v>Expenditure:  Transfers and Subsidies - Capital:  Allocations In-kind - District Municipalities:  Limpopo - DC 47:  Greater Sekhukune - Community and Social Services</v>
          </cell>
          <cell r="R6991">
            <v>0</v>
          </cell>
          <cell r="V6991" t="str">
            <v>DM LP: SEKHUKUNE - COMM &amp; SOC SERV</v>
          </cell>
        </row>
        <row r="6992">
          <cell r="Q6992" t="str">
            <v>Expenditure:  Transfers and Subsidies - Capital:  Allocations In-kind - District Municipalities:  Limpopo - DC 47:  Greater Sekhukune - Environmental Protection</v>
          </cell>
          <cell r="R6992">
            <v>0</v>
          </cell>
          <cell r="V6992" t="str">
            <v>DM LP: SEKHUKUNE - ENVIRON PROTECTION</v>
          </cell>
        </row>
        <row r="6993">
          <cell r="Q6993" t="str">
            <v>Expenditure:  Transfers and Subsidies - Capital:  Allocations In-kind - District Municipalities:  Limpopo - DC 47:  Greater Sekhukune - Executive and Council</v>
          </cell>
          <cell r="R6993">
            <v>0</v>
          </cell>
          <cell r="V6993" t="str">
            <v>DM LP: SEKHUKUNE - EXECUTIVE &amp; COUNCIL</v>
          </cell>
        </row>
        <row r="6994">
          <cell r="Q6994" t="str">
            <v>Expenditure:  Transfers and Subsidies - Capital:  Allocations In-kind - District Municipalities:  Limpopo - DC 47:  Greater Sekhukune - Finance and Admin</v>
          </cell>
          <cell r="R6994">
            <v>0</v>
          </cell>
          <cell r="V6994" t="str">
            <v>DM LP: SEKHUKUNE - FINANCE &amp; ADMIN</v>
          </cell>
        </row>
        <row r="6995">
          <cell r="Q6995" t="str">
            <v>Expenditure:  Transfers and Subsidies - Capital:  Allocations In-kind - District Municipalities:  Limpopo - DC 47:  Greater Sekhukune - Health</v>
          </cell>
          <cell r="R6995">
            <v>0</v>
          </cell>
          <cell r="V6995" t="str">
            <v>DM LP: SEKHUKUNE - HEALTH</v>
          </cell>
        </row>
        <row r="6996">
          <cell r="Q6996" t="str">
            <v>Expenditure:  Transfers and Subsidies - Capital:  Allocations In-kind - District Municipalities:  Limpopo - DC 47:  Greater Sekhukune - Housing</v>
          </cell>
          <cell r="R6996">
            <v>0</v>
          </cell>
          <cell r="V6996" t="str">
            <v>DM LP: SEKHUKUNE - HOUSING</v>
          </cell>
        </row>
        <row r="6997">
          <cell r="Q6997" t="str">
            <v>Expenditure:  Transfers and Subsidies - Capital:  Allocations In-kind - District Municipalities:  Limpopo - DC 47:  Greater Sekhukune - Planning and Development</v>
          </cell>
          <cell r="R6997">
            <v>0</v>
          </cell>
          <cell r="V6997" t="str">
            <v>DM LP: SEKHUKUNE - PLANNING &amp; DEVEL</v>
          </cell>
        </row>
        <row r="6998">
          <cell r="Q6998" t="str">
            <v>Expenditure:  Transfers and Subsidies - Capital:  Allocations In-kind - District Municipalities:  Limpopo - DC 47:  Greater Sekhukune - Public Safety</v>
          </cell>
          <cell r="R6998">
            <v>0</v>
          </cell>
          <cell r="V6998" t="str">
            <v>DM LP: SEKHUKUNE - PUBLIC SAFETY</v>
          </cell>
        </row>
        <row r="6999">
          <cell r="Q6999" t="str">
            <v>Expenditure:  Transfers and Subsidies - Capital:  Allocations In-kind - District Municipalities:  Limpopo - DC 47:  Greater Sekhukune - Road Transport</v>
          </cell>
          <cell r="R6999">
            <v>0</v>
          </cell>
          <cell r="V6999" t="str">
            <v>DM LP: SEKHUKUNE - ROAD TRANSPORT</v>
          </cell>
        </row>
        <row r="7000">
          <cell r="Q7000" t="str">
            <v>Expenditure:  Transfers and Subsidies - Capital:  Allocations In-kind - District Municipalities:  Limpopo - DC 47:  Greater Sekhukune - Sport and Recreation</v>
          </cell>
          <cell r="R7000">
            <v>0</v>
          </cell>
          <cell r="V7000" t="str">
            <v>DM LP: SEKHUKUNE - SPORT &amp; RECREATION</v>
          </cell>
        </row>
        <row r="7001">
          <cell r="Q7001" t="str">
            <v>Expenditure:  Transfers and Subsidies - Capital:  Allocations In-kind - District Municipalities:  Limpopo - DC 47:  Greater Sekhukune - Waste Water Management</v>
          </cell>
          <cell r="R7001">
            <v>0</v>
          </cell>
          <cell r="V7001" t="str">
            <v>DM LP: SEKHUKUNE - WASTE WATER MAN</v>
          </cell>
        </row>
        <row r="7002">
          <cell r="Q7002" t="str">
            <v>Expenditure:  Transfers and Subsidies - Capital:  Allocations In-kind - District Municipalities:  Limpopo - DC 47:  Greater Sekhukune - Water</v>
          </cell>
          <cell r="R7002">
            <v>0</v>
          </cell>
          <cell r="V7002" t="str">
            <v>DM LP: SEKHUKUNE - WATER</v>
          </cell>
        </row>
        <row r="7003">
          <cell r="Q7003" t="str">
            <v>Expenditure:  Transfers and Subsidies - Capital:  Allocations In-kind - District Municipalities:  Limpopo - DC 33:  Mopani</v>
          </cell>
          <cell r="R7003">
            <v>0</v>
          </cell>
          <cell r="V7003" t="str">
            <v>DM LP: MOPANI</v>
          </cell>
        </row>
        <row r="7004">
          <cell r="Q7004" t="str">
            <v>Expenditure:  Transfers and Subsidies - Capital:  Allocations In-kind - District Municipalities:  Limpopo - DC 33:  Mopani - Community and Social Services</v>
          </cell>
          <cell r="R7004">
            <v>0</v>
          </cell>
          <cell r="V7004" t="str">
            <v>DM LP: MOPANI - COMM &amp; SOC SERV</v>
          </cell>
        </row>
        <row r="7005">
          <cell r="Q7005" t="str">
            <v>Expenditure:  Transfers and Subsidies - Capital:  Allocations In-kind - District Municipalities:  Limpopo - DC 33:  Mopani - Environmental Protection</v>
          </cell>
          <cell r="R7005">
            <v>0</v>
          </cell>
          <cell r="V7005" t="str">
            <v>DM LP: MOPANI - ENVIRON PROTECTION</v>
          </cell>
        </row>
        <row r="7006">
          <cell r="Q7006" t="str">
            <v>Expenditure:  Transfers and Subsidies - Capital:  Allocations In-kind - District Municipalities:  Limpopo - DC 33:  Mopani - Executive and Council</v>
          </cell>
          <cell r="R7006">
            <v>0</v>
          </cell>
          <cell r="V7006" t="str">
            <v>DM LP: MOPANI - EXECUTIVE &amp; COUNCIL</v>
          </cell>
        </row>
        <row r="7007">
          <cell r="Q7007" t="str">
            <v>Expenditure:  Transfers and Subsidies - Capital:  Allocations In-kind - District Municipalities:  Limpopo - DC 33:  Mopani - Finance and Admin</v>
          </cell>
          <cell r="R7007">
            <v>0</v>
          </cell>
          <cell r="V7007" t="str">
            <v>DM LP: MOPANI - FINANCE &amp; ADMIN</v>
          </cell>
        </row>
        <row r="7008">
          <cell r="Q7008" t="str">
            <v>Expenditure:  Transfers and Subsidies - Capital:  Allocations In-kind - District Municipalities:  Limpopo - DC 33:  Mopani - Health</v>
          </cell>
          <cell r="R7008">
            <v>0</v>
          </cell>
          <cell r="V7008" t="str">
            <v>DM LP: MOPANI - HEALTH</v>
          </cell>
        </row>
        <row r="7009">
          <cell r="Q7009" t="str">
            <v>Expenditure:  Transfers and Subsidies - Capital:  Allocations In-kind - District Municipalities:  Limpopo - DC 33:  Mopani - Housing</v>
          </cell>
          <cell r="R7009">
            <v>0</v>
          </cell>
          <cell r="V7009" t="str">
            <v>DM LP: MOPANI - HOUSING</v>
          </cell>
        </row>
        <row r="7010">
          <cell r="Q7010" t="str">
            <v>Expenditure:  Transfers and Subsidies - Capital:  Allocations In-kind - District Municipalities:  Limpopo - DC 33:  Mopani - Planning and Development</v>
          </cell>
          <cell r="R7010">
            <v>0</v>
          </cell>
          <cell r="V7010" t="str">
            <v>DM LP: MOPANI - PLANNING &amp; DEVEL</v>
          </cell>
        </row>
        <row r="7011">
          <cell r="Q7011" t="str">
            <v>Expenditure:  Transfers and Subsidies - Capital:  Allocations In-kind - District Municipalities:  Limpopo - DC 33:  Mopani - Public Safety</v>
          </cell>
          <cell r="R7011">
            <v>0</v>
          </cell>
          <cell r="V7011" t="str">
            <v>DM LP: MOPANI - PUBLIC SAFETY</v>
          </cell>
        </row>
        <row r="7012">
          <cell r="Q7012" t="str">
            <v>Expenditure:  Transfers and Subsidies - Capital:  Allocations In-kind - District Municipalities:  Limpopo - DC 33:  Mopani - Road Transport</v>
          </cell>
          <cell r="R7012">
            <v>0</v>
          </cell>
          <cell r="V7012" t="str">
            <v>DM LP: MOPANI - ROAD TRANSPORT</v>
          </cell>
        </row>
        <row r="7013">
          <cell r="Q7013" t="str">
            <v>Expenditure:  Transfers and Subsidies - Capital:  Allocations In-kind - District Municipalities:  Limpopo - DC 33:  Mopani - Sport and Recreation</v>
          </cell>
          <cell r="R7013">
            <v>0</v>
          </cell>
          <cell r="V7013" t="str">
            <v>DM LP: MOPANI - SPORT &amp; RECREATION</v>
          </cell>
        </row>
        <row r="7014">
          <cell r="Q7014" t="str">
            <v>Expenditure:  Transfers and Subsidies - Capital:  Allocations In-kind - District Municipalities:  Limpopo - DC 33:  Mopani - Waste Water Management</v>
          </cell>
          <cell r="R7014">
            <v>0</v>
          </cell>
          <cell r="V7014" t="str">
            <v>DM LP: MOPANI - WASTE WATER MAN</v>
          </cell>
        </row>
        <row r="7015">
          <cell r="Q7015" t="str">
            <v>Expenditure:  Transfers and Subsidies - Capital:  Allocations In-kind - District Municipalities:  Limpopo - DC 33:  Mopani - Water</v>
          </cell>
          <cell r="R7015">
            <v>0</v>
          </cell>
          <cell r="V7015" t="str">
            <v>DM LP: MOPANI - WATER</v>
          </cell>
        </row>
        <row r="7016">
          <cell r="Q7016" t="str">
            <v>Expenditure:  Transfers and Subsidies - Capital:  Allocations In-kind - District Municipalities:  Limpopo - DC 34:  Vhembe</v>
          </cell>
          <cell r="R7016">
            <v>0</v>
          </cell>
          <cell r="V7016" t="str">
            <v>DM LP: VHEMBE</v>
          </cell>
        </row>
        <row r="7017">
          <cell r="Q7017" t="str">
            <v>Expenditure:  Transfers and Subsidies - Capital:  Allocations In-kind - District Municipalities:  Limpopo - DC 34:  Vhembe - Community and Social Services</v>
          </cell>
          <cell r="R7017">
            <v>0</v>
          </cell>
          <cell r="V7017" t="str">
            <v>DM LP: VHEMBE - COMM &amp; SOC SERV</v>
          </cell>
        </row>
        <row r="7018">
          <cell r="Q7018" t="str">
            <v>Expenditure:  Transfers and Subsidies - Capital:  Allocations In-kind - District Municipalities:  Limpopo - DC 34:  Vhembe - Environmental Protection</v>
          </cell>
          <cell r="R7018">
            <v>0</v>
          </cell>
          <cell r="V7018" t="str">
            <v>DM LP: VHEMBE - ENVIRON PROTECTION</v>
          </cell>
        </row>
        <row r="7019">
          <cell r="Q7019" t="str">
            <v>Expenditure:  Transfers and Subsidies - Capital:  Allocations In-kind - District Municipalities:  Limpopo - DC 34:  Vhembe - Executive and Council</v>
          </cell>
          <cell r="R7019">
            <v>0</v>
          </cell>
          <cell r="V7019" t="str">
            <v>DM LP: VHEMBE - EXECUTIVE &amp; COUNCIL</v>
          </cell>
        </row>
        <row r="7020">
          <cell r="Q7020" t="str">
            <v>Expenditure:  Transfers and Subsidies - Capital:  Allocations In-kind - District Municipalities:  Limpopo - DC 34:  Vhembe - Finance and Admin</v>
          </cell>
          <cell r="R7020">
            <v>0</v>
          </cell>
          <cell r="V7020" t="str">
            <v>DM LP: VHEMBE - FINANCE &amp; ADMIN</v>
          </cell>
        </row>
        <row r="7021">
          <cell r="Q7021" t="str">
            <v>Expenditure:  Transfers and Subsidies - Capital:  Allocations In-kind - District Municipalities:  Limpopo - DC 34:  Vhembe - Health</v>
          </cell>
          <cell r="R7021">
            <v>0</v>
          </cell>
          <cell r="V7021" t="str">
            <v>DM LP: VHEMBE - HEALTH</v>
          </cell>
        </row>
        <row r="7022">
          <cell r="Q7022" t="str">
            <v>Expenditure:  Transfers and Subsidies - Capital:  Allocations In-kind - District Municipalities:  Limpopo - DC 34:  Vhembe - Housing</v>
          </cell>
          <cell r="R7022">
            <v>0</v>
          </cell>
          <cell r="V7022" t="str">
            <v>DM LP: VHEMBE - HOUSING</v>
          </cell>
        </row>
        <row r="7023">
          <cell r="Q7023" t="str">
            <v>Expenditure:  Transfers and Subsidies - Capital:  Allocations In-kind - District Municipalities:  Limpopo - DC 34:  Vhembe - Planning and Development</v>
          </cell>
          <cell r="R7023">
            <v>0</v>
          </cell>
          <cell r="V7023" t="str">
            <v>DM LP: VHEMBE - PLANNING &amp; DEVEL</v>
          </cell>
        </row>
        <row r="7024">
          <cell r="Q7024" t="str">
            <v>Expenditure:  Transfers and Subsidies - Capital:  Allocations In-kind - District Municipalities:  Limpopo - DC 34:  Vhembe - Public Safety</v>
          </cell>
          <cell r="R7024">
            <v>0</v>
          </cell>
          <cell r="V7024" t="str">
            <v>DM LP: VHEMBE - PUBLIC SAFETY</v>
          </cell>
        </row>
        <row r="7025">
          <cell r="Q7025" t="str">
            <v>Expenditure:  Transfers and Subsidies - Capital:  Allocations In-kind - District Municipalities:  Limpopo - DC 34:  Vhembe - Road Transport</v>
          </cell>
          <cell r="R7025">
            <v>0</v>
          </cell>
          <cell r="V7025" t="str">
            <v>DM LP: VHEMBE - ROAD TRANSPORT</v>
          </cell>
        </row>
        <row r="7026">
          <cell r="Q7026" t="str">
            <v>Expenditure:  Transfers and Subsidies - Capital:  Allocations In-kind - District Municipalities:  Limpopo - DC 34:  Vhembe - Sport and Recreation</v>
          </cell>
          <cell r="R7026">
            <v>0</v>
          </cell>
          <cell r="V7026" t="str">
            <v>DM LP: VHEMBE - SPORT &amp; RECREATION</v>
          </cell>
        </row>
        <row r="7027">
          <cell r="Q7027" t="str">
            <v>Expenditure:  Transfers and Subsidies - Capital:  Allocations In-kind - District Municipalities:  Limpopo - DC 34:  Vhembe - Waste Water Management</v>
          </cell>
          <cell r="R7027">
            <v>0</v>
          </cell>
          <cell r="V7027" t="str">
            <v>DM LP: VHEMBE - WASTE WATER MAN</v>
          </cell>
        </row>
        <row r="7028">
          <cell r="Q7028" t="str">
            <v>Expenditure:  Transfers and Subsidies - Capital:  Allocations In-kind - District Municipalities:  Limpopo - DC 34:  Vhembe - Water</v>
          </cell>
          <cell r="R7028">
            <v>0</v>
          </cell>
          <cell r="V7028" t="str">
            <v>DM LP: VHEMBE - WATER</v>
          </cell>
        </row>
        <row r="7029">
          <cell r="Q7029" t="str">
            <v>Expenditure:  Transfers and Subsidies - Capital:  Allocations In-kind - District Municipalities:  Limpopo - DC 35:  Capricorn</v>
          </cell>
          <cell r="R7029">
            <v>0</v>
          </cell>
          <cell r="V7029" t="str">
            <v>DM LP: CAPRICORN</v>
          </cell>
        </row>
        <row r="7030">
          <cell r="Q7030" t="str">
            <v>Expenditure:  Transfers and Subsidies - Capital:  Allocations In-kind - District Municipalities:  Limpopo - DC 35:  Capricorn - Community and Social Services</v>
          </cell>
          <cell r="R7030">
            <v>0</v>
          </cell>
          <cell r="V7030" t="str">
            <v>DM LP: CAPRICORN - COMM &amp; SOC SERV</v>
          </cell>
        </row>
        <row r="7031">
          <cell r="Q7031" t="str">
            <v>Expenditure:  Transfers and Subsidies - Capital:  Allocations In-kind - District Municipalities:  Limpopo - DC 35:  Capricorn - Environmental Protection</v>
          </cell>
          <cell r="R7031">
            <v>0</v>
          </cell>
          <cell r="V7031" t="str">
            <v>DM LP: CAPRICORN - ENVIRON PROTECTION</v>
          </cell>
        </row>
        <row r="7032">
          <cell r="Q7032" t="str">
            <v>Expenditure:  Transfers and Subsidies - Capital:  Allocations In-kind - District Municipalities:  Limpopo - DC 35:  Capricorn - Executive and Council</v>
          </cell>
          <cell r="R7032">
            <v>0</v>
          </cell>
          <cell r="V7032" t="str">
            <v>DM LP: CAPRICORN - EXECUTIVE &amp; COUNCIL</v>
          </cell>
        </row>
        <row r="7033">
          <cell r="Q7033" t="str">
            <v>Expenditure:  Transfers and Subsidies - Capital:  Allocations In-kind - District Municipalities:  Limpopo - DC 35:  Capricorn - Finance and Admin</v>
          </cell>
          <cell r="R7033">
            <v>0</v>
          </cell>
          <cell r="V7033" t="str">
            <v>DM LP: CAPRICORN - FINANCE &amp; ADMIN</v>
          </cell>
        </row>
        <row r="7034">
          <cell r="Q7034" t="str">
            <v>Expenditure:  Transfers and Subsidies - Capital:  Allocations In-kind - District Municipalities:  Limpopo - DC 35:  Capricorn - Health</v>
          </cell>
          <cell r="R7034">
            <v>0</v>
          </cell>
          <cell r="V7034" t="str">
            <v>DM LP: CAPRICORN - HEALTH</v>
          </cell>
        </row>
        <row r="7035">
          <cell r="Q7035" t="str">
            <v>Expenditure:  Transfers and Subsidies - Capital:  Allocations In-kind - District Municipalities:  Limpopo - DC 35:  Capricorn - Housing</v>
          </cell>
          <cell r="R7035">
            <v>0</v>
          </cell>
          <cell r="V7035" t="str">
            <v>DM LP: CAPRICORN - HOUSING</v>
          </cell>
        </row>
        <row r="7036">
          <cell r="Q7036" t="str">
            <v>Expenditure:  Transfers and Subsidies - Capital:  Allocations In-kind - District Municipalities:  Limpopo - DC 35:  Capricorn - Planning and Development</v>
          </cell>
          <cell r="R7036">
            <v>0</v>
          </cell>
          <cell r="V7036" t="str">
            <v>DM LP: CAPRICORN - PLANNING &amp; DEVEL</v>
          </cell>
        </row>
        <row r="7037">
          <cell r="Q7037" t="str">
            <v>Expenditure:  Transfers and Subsidies - Capital:  Allocations In-kind - District Municipalities:  Limpopo - DC 35:  Capricorn - Public Safety</v>
          </cell>
          <cell r="R7037">
            <v>0</v>
          </cell>
          <cell r="V7037" t="str">
            <v>DM LP: CAPRICORN - PUBLIC SAFETY</v>
          </cell>
        </row>
        <row r="7038">
          <cell r="Q7038" t="str">
            <v>Expenditure:  Transfers and Subsidies - Capital:  Allocations In-kind - District Municipalities:  Limpopo - DC 35:  Capricorn - Road Transport</v>
          </cell>
          <cell r="R7038">
            <v>0</v>
          </cell>
          <cell r="V7038" t="str">
            <v>DM LP: CAPRICORN - ROAD TRANSPORT</v>
          </cell>
        </row>
        <row r="7039">
          <cell r="Q7039" t="str">
            <v>Expenditure:  Transfers and Subsidies - Capital:  Allocations In-kind - District Municipalities:  Limpopo - DC 35:  Capricorn - Sport and Recreation</v>
          </cell>
          <cell r="R7039">
            <v>0</v>
          </cell>
          <cell r="V7039" t="str">
            <v>DM LP: CAPRICORN - SPORT &amp; RECREATION</v>
          </cell>
        </row>
        <row r="7040">
          <cell r="Q7040" t="str">
            <v>Expenditure:  Transfers and Subsidies - Capital:  Allocations In-kind - District Municipalities:  Limpopo - DC 35:  Capricorn - Waste Water Management</v>
          </cell>
          <cell r="R7040">
            <v>0</v>
          </cell>
          <cell r="V7040" t="str">
            <v>DM LP: CAPRICORN - WASTE WATER MAN</v>
          </cell>
        </row>
        <row r="7041">
          <cell r="Q7041" t="str">
            <v>Expenditure:  Transfers and Subsidies - Capital:  Allocations In-kind - District Municipalities:  Limpopo - DC 35:  Capricorn - Water</v>
          </cell>
          <cell r="R7041">
            <v>0</v>
          </cell>
          <cell r="V7041" t="str">
            <v>DM LP: CAPRICORN - WATER</v>
          </cell>
        </row>
        <row r="7042">
          <cell r="Q7042" t="str">
            <v>Expenditure:  Transfers and Subsidies - Capital:  Allocations In-kind - District Municipalities:  Limpopo - DC 36:  Waterberg</v>
          </cell>
          <cell r="R7042">
            <v>0</v>
          </cell>
          <cell r="V7042" t="str">
            <v>DM LP: WATERBERG</v>
          </cell>
        </row>
        <row r="7043">
          <cell r="Q7043" t="str">
            <v>Expenditure:  Transfers and Subsidies - Capital:  Allocations In-kind - District Municipalities:  Limpopo - DC 36:  Waterberg - Community and Social Services</v>
          </cell>
          <cell r="R7043">
            <v>0</v>
          </cell>
          <cell r="V7043" t="str">
            <v>DM LP: WATERBERG - COMM &amp; SOC SERV</v>
          </cell>
        </row>
        <row r="7044">
          <cell r="Q7044" t="str">
            <v>Expenditure:  Transfers and Subsidies - Capital:  Allocations In-kind - District Municipalities:  Limpopo - DC 36:  Waterberg - Environmental Protection</v>
          </cell>
          <cell r="R7044">
            <v>0</v>
          </cell>
          <cell r="V7044" t="str">
            <v>DM LP: WATERBERG - ENVIRON PROTECTION</v>
          </cell>
        </row>
        <row r="7045">
          <cell r="Q7045" t="str">
            <v>Expenditure:  Transfers and Subsidies - Capital:  Allocations In-kind - District Municipalities:  Limpopo - DC 36:  Waterberg - Executive and Council</v>
          </cell>
          <cell r="R7045">
            <v>0</v>
          </cell>
          <cell r="V7045" t="str">
            <v>DM LP: WATERBERG - EXECUTIVE &amp; COUNCIL</v>
          </cell>
        </row>
        <row r="7046">
          <cell r="Q7046" t="str">
            <v>Expenditure:  Transfers and Subsidies - Capital:  Allocations In-kind - District Municipalities:  Limpopo - DC 36:  Waterberg - Finance and Admin</v>
          </cell>
          <cell r="R7046">
            <v>0</v>
          </cell>
          <cell r="V7046" t="str">
            <v>DM LP: WATERBERG - FINANCE &amp; ADMIN</v>
          </cell>
        </row>
        <row r="7047">
          <cell r="Q7047" t="str">
            <v>Expenditure:  Transfers and Subsidies - Capital:  Allocations In-kind - District Municipalities:  Limpopo - DC 36:  Waterberg - Health</v>
          </cell>
          <cell r="R7047">
            <v>0</v>
          </cell>
          <cell r="V7047" t="str">
            <v>DM LP: WATERBERG - HEALTH</v>
          </cell>
        </row>
        <row r="7048">
          <cell r="Q7048" t="str">
            <v>Expenditure:  Transfers and Subsidies - Capital:  Allocations In-kind - District Municipalities:  Limpopo - DC 36:  Waterberg - Housing</v>
          </cell>
          <cell r="R7048">
            <v>0</v>
          </cell>
          <cell r="V7048" t="str">
            <v>DM LP: WATERBERG - HOUSING</v>
          </cell>
        </row>
        <row r="7049">
          <cell r="Q7049" t="str">
            <v>Expenditure:  Transfers and Subsidies - Capital:  Allocations In-kind - District Municipalities:  Limpopo - DC 36:  Waterberg - Planning and Development</v>
          </cell>
          <cell r="R7049">
            <v>0</v>
          </cell>
          <cell r="V7049" t="str">
            <v>DM LP: WATERBERG - PLANNING &amp; DEVEL</v>
          </cell>
        </row>
        <row r="7050">
          <cell r="Q7050" t="str">
            <v>Expenditure:  Transfers and Subsidies - Capital:  Allocations In-kind - District Municipalities:  Limpopo - DC 36:  Waterberg - Public Safety</v>
          </cell>
          <cell r="R7050">
            <v>0</v>
          </cell>
          <cell r="V7050" t="str">
            <v>DM LP: WATERBERG - PUBLIC SAFETY</v>
          </cell>
        </row>
        <row r="7051">
          <cell r="Q7051" t="str">
            <v>Expenditure:  Transfers and Subsidies - Capital:  Allocations In-kind - District Municipalities:  Limpopo - DC 36:  Waterberg - Road Transport</v>
          </cell>
          <cell r="R7051">
            <v>0</v>
          </cell>
          <cell r="V7051" t="str">
            <v>DM LP: WATERBERG - ROAD TRANSPORT</v>
          </cell>
        </row>
        <row r="7052">
          <cell r="Q7052" t="str">
            <v>Expenditure:  Transfers and Subsidies - Capital:  Allocations In-kind - District Municipalities:  Limpopo - DC 36:  Waterberg - Sport and Recreation</v>
          </cell>
          <cell r="R7052">
            <v>0</v>
          </cell>
          <cell r="V7052" t="str">
            <v>DM LP: WATERBERG - SPORT &amp; RECREATION</v>
          </cell>
        </row>
        <row r="7053">
          <cell r="Q7053" t="str">
            <v>Expenditure:  Transfers and Subsidies - Capital:  Allocations In-kind - District Municipalities:  Limpopo - DC 36:  Waterberg - Waste Water Management</v>
          </cell>
          <cell r="R7053">
            <v>0</v>
          </cell>
          <cell r="V7053" t="str">
            <v>DM LP: WATERBERG - WASTE WATER MAN</v>
          </cell>
        </row>
        <row r="7054">
          <cell r="Q7054" t="str">
            <v>Expenditure:  Transfers and Subsidies - Capital:  Allocations In-kind - District Municipalities:  Limpopo - DC 36:  Waterberg - Water</v>
          </cell>
          <cell r="R7054">
            <v>0</v>
          </cell>
          <cell r="V7054" t="str">
            <v>DM LP: WATERBERG - WATER</v>
          </cell>
        </row>
        <row r="7055">
          <cell r="Q7055" t="str">
            <v>Expenditure:  Transfers and Subsidies - Capital:  Allocations In-kind - District Municipalities:  Mpumalanga</v>
          </cell>
          <cell r="R7055">
            <v>0</v>
          </cell>
          <cell r="V7055" t="str">
            <v>T&amp;S CAP: ALL IN-KIND DM MPUMALANGA</v>
          </cell>
        </row>
        <row r="7056">
          <cell r="Q7056" t="str">
            <v>Expenditure:  Transfers and Subsidies - Capital:  Allocations In-kind - District Municipalities:  Mpumalanga - DC 30:  Gert Sibande</v>
          </cell>
          <cell r="R7056">
            <v>0</v>
          </cell>
          <cell r="V7056" t="str">
            <v>DM MP: GERT SIBANDE</v>
          </cell>
        </row>
        <row r="7057">
          <cell r="Q7057" t="str">
            <v>Expenditure:  Transfers and Subsidies - Capital:  Allocations In-kind - District Municipalities:  Mpumalanga - DC 30:  Gert Sibande - Community and Social Services</v>
          </cell>
          <cell r="R7057">
            <v>0</v>
          </cell>
          <cell r="V7057" t="str">
            <v>DM MP: GERT SIBANDE - COMM &amp; SOC SERV</v>
          </cell>
        </row>
        <row r="7058">
          <cell r="Q7058" t="str">
            <v>Expenditure:  Transfers and Subsidies - Capital:  Allocations In-kind - District Municipalities:  Mpumalanga - DC 30:  Gert Sibande - Environmental Protection</v>
          </cell>
          <cell r="R7058">
            <v>0</v>
          </cell>
          <cell r="V7058" t="str">
            <v>DM MP: GERT SIBANDE - ENVIRON PROTECTION</v>
          </cell>
        </row>
        <row r="7059">
          <cell r="Q7059" t="str">
            <v>Expenditure:  Transfers and Subsidies - Capital:  Allocations In-kind - District Municipalities:  Mpumalanga - DC 30:  Gert Sibande - Executive and Council</v>
          </cell>
          <cell r="R7059">
            <v>0</v>
          </cell>
          <cell r="V7059" t="str">
            <v>DM MP: GERT SIBANDE - EXECUTIV &amp; COUNCIL</v>
          </cell>
        </row>
        <row r="7060">
          <cell r="Q7060" t="str">
            <v>Expenditure:  Transfers and Subsidies - Capital:  Allocations In-kind - District Municipalities:  Mpumalanga - DC 30:  Gert Sibande - Finance and Admin</v>
          </cell>
          <cell r="R7060">
            <v>0</v>
          </cell>
          <cell r="V7060" t="str">
            <v>DM MP: GERT SIBANDE - FINANCE &amp; ADMIN</v>
          </cell>
        </row>
        <row r="7061">
          <cell r="Q7061" t="str">
            <v>Expenditure:  Transfers and Subsidies - Capital:  Allocations In-kind - District Municipalities:  Mpumalanga - DC 30:  Gert Sibande - Health</v>
          </cell>
          <cell r="R7061">
            <v>0</v>
          </cell>
          <cell r="V7061" t="str">
            <v>DM MP: GERT SIBANDE - HEALTH</v>
          </cell>
        </row>
        <row r="7062">
          <cell r="Q7062" t="str">
            <v>Expenditure:  Transfers and Subsidies - Capital:  Allocations In-kind - District Municipalities:  Mpumalanga - DC 30:  Gert Sibande - Housing</v>
          </cell>
          <cell r="R7062">
            <v>0</v>
          </cell>
          <cell r="V7062" t="str">
            <v>DM MP: GERT SIBANDE - HOUSING</v>
          </cell>
        </row>
        <row r="7063">
          <cell r="Q7063" t="str">
            <v>Expenditure:  Transfers and Subsidies - Capital:  Allocations In-kind - District Municipalities:  Mpumalanga - DC 30:  Gert Sibande - Planning and Development</v>
          </cell>
          <cell r="R7063">
            <v>0</v>
          </cell>
          <cell r="V7063" t="str">
            <v>DM MP: GERT SIBANDE - PLANNING &amp; DEVEL</v>
          </cell>
        </row>
        <row r="7064">
          <cell r="Q7064" t="str">
            <v>Expenditure:  Transfers and Subsidies - Capital:  Allocations In-kind - District Municipalities:  Mpumalanga - DC 30:  Gert Sibande - Public Safety</v>
          </cell>
          <cell r="R7064">
            <v>0</v>
          </cell>
          <cell r="V7064" t="str">
            <v>DM MP: GERT SIBANDE - PUBLIC SAFETY</v>
          </cell>
        </row>
        <row r="7065">
          <cell r="Q7065" t="str">
            <v>Expenditure:  Transfers and Subsidies - Capital:  Allocations In-kind - District Municipalities:  Mpumalanga - DC 30:  Gert Sibande - Road Transport</v>
          </cell>
          <cell r="R7065">
            <v>0</v>
          </cell>
          <cell r="V7065" t="str">
            <v>DM MP: GERT SIBANDE - ROAD TRANSPORT</v>
          </cell>
        </row>
        <row r="7066">
          <cell r="Q7066" t="str">
            <v>Expenditure:  Transfers and Subsidies - Capital:  Allocations In-kind - District Municipalities:  Mpumalanga - DC 30:  Gert Sibande - Sport and Recreation</v>
          </cell>
          <cell r="R7066">
            <v>0</v>
          </cell>
          <cell r="V7066" t="str">
            <v>DM MP: GERT SIBANDE - SPORT &amp; RECREATION</v>
          </cell>
        </row>
        <row r="7067">
          <cell r="Q7067" t="str">
            <v>Expenditure:  Transfers and Subsidies - Capital:  Allocations In-kind - District Municipalities:  Mpumalanga - DC 30:  Gert Sibande - Waste Water Management</v>
          </cell>
          <cell r="R7067">
            <v>0</v>
          </cell>
          <cell r="V7067" t="str">
            <v>DM MP: GERT SIBANDE - WASTE WATER MAN</v>
          </cell>
        </row>
        <row r="7068">
          <cell r="Q7068" t="str">
            <v>Expenditure:  Transfers and Subsidies - Capital:  Allocations In-kind - District Municipalities:  Mpumalanga - DC 30:  Gert Sibande - Water</v>
          </cell>
          <cell r="R7068">
            <v>0</v>
          </cell>
          <cell r="V7068" t="str">
            <v>DM MP: GERT SIBANDE - WATER</v>
          </cell>
        </row>
        <row r="7069">
          <cell r="Q7069" t="str">
            <v>Expenditure:  Transfers and Subsidies - Capital:  Allocations In-kind - District Municipalities:  Mpumalanga - DC 31:  Nkangala</v>
          </cell>
          <cell r="R7069">
            <v>0</v>
          </cell>
          <cell r="V7069" t="str">
            <v>DM MP: NKANGALA</v>
          </cell>
        </row>
        <row r="7070">
          <cell r="Q7070" t="str">
            <v>Expenditure:  Transfers and Subsidies - Capital:  Allocations In-kind - District Municipalities:  Mpumalanga - DC 31:  Nkangala - Community and Social Services</v>
          </cell>
          <cell r="R7070">
            <v>0</v>
          </cell>
          <cell r="V7070" t="str">
            <v>DM MP: NKANGALA - COMM &amp; SOC SERV</v>
          </cell>
        </row>
        <row r="7071">
          <cell r="Q7071" t="str">
            <v>Expenditure:  Transfers and Subsidies - Capital:  Allocations In-kind - District Municipalities:  Mpumalanga - DC 31:  Nkangala - Environmental Protection</v>
          </cell>
          <cell r="R7071">
            <v>0</v>
          </cell>
          <cell r="V7071" t="str">
            <v>DM MP: NKANGALA - ENVIRON PROTECTION</v>
          </cell>
        </row>
        <row r="7072">
          <cell r="Q7072" t="str">
            <v>Expenditure:  Transfers and Subsidies - Capital:  Allocations In-kind - District Municipalities:  Mpumalanga - DC 31:  Nkangala - Executive and Council</v>
          </cell>
          <cell r="R7072">
            <v>0</v>
          </cell>
          <cell r="V7072" t="str">
            <v>DM MP: NKANGALA - EXECUTIVE &amp; COUNCIL</v>
          </cell>
        </row>
        <row r="7073">
          <cell r="Q7073" t="str">
            <v>Expenditure:  Transfers and Subsidies - Capital:  Allocations In-kind - District Municipalities:  Mpumalanga - DC 31:  Nkangala - Finance and Admin</v>
          </cell>
          <cell r="R7073">
            <v>0</v>
          </cell>
          <cell r="V7073" t="str">
            <v>DM MP: NKANGALA - FINANCE &amp; ADMIN</v>
          </cell>
        </row>
        <row r="7074">
          <cell r="Q7074" t="str">
            <v>Expenditure:  Transfers and Subsidies - Capital:  Allocations In-kind - District Municipalities:  Mpumalanga - DC 31:  Nkangala - Health</v>
          </cell>
          <cell r="R7074">
            <v>0</v>
          </cell>
          <cell r="V7074" t="str">
            <v>DM MP: NKANGALA - HEALTH</v>
          </cell>
        </row>
        <row r="7075">
          <cell r="Q7075" t="str">
            <v>Expenditure:  Transfers and Subsidies - Capital:  Allocations In-kind - District Municipalities:  Mpumalanga - DC 31:  Nkangala - Housing</v>
          </cell>
          <cell r="R7075">
            <v>0</v>
          </cell>
          <cell r="V7075" t="str">
            <v>DM MP: NKANGALA - HOUSING</v>
          </cell>
        </row>
        <row r="7076">
          <cell r="Q7076" t="str">
            <v>Expenditure:  Transfers and Subsidies - Capital:  Allocations In-kind - District Municipalities:  Mpumalanga - DC 31:  Nkangala - Planning and Development</v>
          </cell>
          <cell r="R7076">
            <v>0</v>
          </cell>
          <cell r="V7076" t="str">
            <v>DM MP: NKANGALA - PLANNING &amp; DEVEL</v>
          </cell>
        </row>
        <row r="7077">
          <cell r="Q7077" t="str">
            <v>Expenditure:  Transfers and Subsidies - Capital:  Allocations In-kind - District Municipalities:  Mpumalanga - DC 31:  Nkangala - Public Safety</v>
          </cell>
          <cell r="R7077">
            <v>0</v>
          </cell>
          <cell r="V7077" t="str">
            <v>DM MP: NKANGALA - PUBLIC SAFETY</v>
          </cell>
        </row>
        <row r="7078">
          <cell r="Q7078" t="str">
            <v>Expenditure:  Transfers and Subsidies - Capital:  Allocations In-kind - District Municipalities:  Mpumalanga - DC 31:  Nkangala - Road Transport</v>
          </cell>
          <cell r="R7078">
            <v>0</v>
          </cell>
          <cell r="V7078" t="str">
            <v>DM MP: NKANGALA - ROAD TRANSPORT</v>
          </cell>
        </row>
        <row r="7079">
          <cell r="Q7079" t="str">
            <v>Expenditure:  Transfers and Subsidies - Capital:  Allocations In-kind - District Municipalities:  Mpumalanga - DC 31:  Nkangala - Sport and Recreation</v>
          </cell>
          <cell r="R7079">
            <v>0</v>
          </cell>
          <cell r="V7079" t="str">
            <v>DM MP: NKANGALA - SPORT &amp; RECREATION</v>
          </cell>
        </row>
        <row r="7080">
          <cell r="Q7080" t="str">
            <v>Expenditure:  Transfers and Subsidies - Capital:  Allocations In-kind - District Municipalities:  Mpumalanga - DC 31:  Nkangala - Waste Water Management</v>
          </cell>
          <cell r="R7080">
            <v>0</v>
          </cell>
          <cell r="V7080" t="str">
            <v>DM MP: NKANGALA - WASTE WATER MAN</v>
          </cell>
        </row>
        <row r="7081">
          <cell r="Q7081" t="str">
            <v>Expenditure:  Transfers and Subsidies - Capital:  Allocations In-kind - District Municipalities:  Mpumalanga - DC 31:  Nkangala - Water</v>
          </cell>
          <cell r="R7081">
            <v>0</v>
          </cell>
          <cell r="V7081" t="str">
            <v>DM MP: NKANGALA - WATER</v>
          </cell>
        </row>
        <row r="7082">
          <cell r="Q7082" t="str">
            <v>Expenditure:  Transfers and Subsidies - Capital:  Allocations In-kind - District Municipalities:  Mpumalanga - DC 32:  Ehlanzeni</v>
          </cell>
          <cell r="R7082">
            <v>0</v>
          </cell>
          <cell r="V7082" t="str">
            <v>DM MP: EHLANZENI</v>
          </cell>
        </row>
        <row r="7083">
          <cell r="Q7083" t="str">
            <v>Expenditure:  Transfers and Subsidies - Capital:  Allocations In-kind - District Municipalities:  Mpumalanga - DC 32:  Ehlanzeni - Community and Social Services</v>
          </cell>
          <cell r="R7083">
            <v>0</v>
          </cell>
          <cell r="V7083" t="str">
            <v>DM MP: EHLANZENI - COMM &amp; SOC SERV</v>
          </cell>
        </row>
        <row r="7084">
          <cell r="Q7084" t="str">
            <v>Expenditure:  Transfers and Subsidies - Capital:  Allocations In-kind - District Municipalities:  Mpumalanga - DC 32:  Ehlanzeni - Environmental Protection</v>
          </cell>
          <cell r="R7084">
            <v>0</v>
          </cell>
          <cell r="V7084" t="str">
            <v>DM MP: EHLANZENI - ENVIRON PROTECTION</v>
          </cell>
        </row>
        <row r="7085">
          <cell r="Q7085" t="str">
            <v>Expenditure:  Transfers and Subsidies - Capital:  Allocations In-kind - District Municipalities:  Mpumalanga - DC 32:  Ehlanzeni - Executive and Council</v>
          </cell>
          <cell r="R7085">
            <v>0</v>
          </cell>
          <cell r="V7085" t="str">
            <v>DM MP: EHLANZENI - EXECUTIVE &amp; COUNCIL</v>
          </cell>
        </row>
        <row r="7086">
          <cell r="Q7086" t="str">
            <v>Expenditure:  Transfers and Subsidies - Capital:  Allocations In-kind - District Municipalities:  Mpumalanga - DC 32:  Ehlanzeni - Finance and Admin</v>
          </cell>
          <cell r="R7086">
            <v>0</v>
          </cell>
          <cell r="V7086" t="str">
            <v>DM MP: EHLANZENI - FINANCE &amp; ADMIN</v>
          </cell>
        </row>
        <row r="7087">
          <cell r="Q7087" t="str">
            <v>Expenditure:  Transfers and Subsidies - Capital:  Allocations In-kind - District Municipalities:  Mpumalanga - DC 32:  Ehlanzeni - Health</v>
          </cell>
          <cell r="R7087">
            <v>0</v>
          </cell>
          <cell r="V7087" t="str">
            <v>DM MP: EHLANZENI - HEALTH</v>
          </cell>
        </row>
        <row r="7088">
          <cell r="Q7088" t="str">
            <v>Expenditure:  Transfers and Subsidies - Capital:  Allocations In-kind - District Municipalities:  Mpumalanga - DC 32:  Ehlanzeni - Housing</v>
          </cell>
          <cell r="R7088">
            <v>0</v>
          </cell>
          <cell r="V7088" t="str">
            <v>DM MP: EHLANZENI - HOUSING</v>
          </cell>
        </row>
        <row r="7089">
          <cell r="Q7089" t="str">
            <v>Expenditure:  Transfers and Subsidies - Capital:  Allocations In-kind - District Municipalities:  Mpumalanga - DC 32:  Ehlanzeni - Planning and Development</v>
          </cell>
          <cell r="R7089">
            <v>0</v>
          </cell>
          <cell r="V7089" t="str">
            <v>DM MP: EHLANZENI - PLANNING &amp; DEVEL</v>
          </cell>
        </row>
        <row r="7090">
          <cell r="Q7090" t="str">
            <v>Expenditure:  Transfers and Subsidies - Capital:  Allocations In-kind - District Municipalities:  Mpumalanga - DC 32:  Ehlanzeni - Public Safety</v>
          </cell>
          <cell r="R7090">
            <v>0</v>
          </cell>
          <cell r="V7090" t="str">
            <v>DM MP: EHLANZENI - PUBLIC SAFETY</v>
          </cell>
        </row>
        <row r="7091">
          <cell r="Q7091" t="str">
            <v>Expenditure:  Transfers and Subsidies - Capital:  Allocations In-kind - District Municipalities:  Mpumalanga - DC 32:  Ehlanzeni - Road Transport</v>
          </cell>
          <cell r="R7091">
            <v>0</v>
          </cell>
          <cell r="V7091" t="str">
            <v>DM MP: EHLANZENI - ROAD TRANSPORT</v>
          </cell>
        </row>
        <row r="7092">
          <cell r="Q7092" t="str">
            <v>Expenditure:  Transfers and Subsidies - Capital:  Allocations In-kind - District Municipalities:  Mpumalanga - DC 32:  Ehlanzeni - Sport and Recreation</v>
          </cell>
          <cell r="R7092">
            <v>0</v>
          </cell>
          <cell r="V7092" t="str">
            <v>DM MP: EHLANZENI - SPORT &amp; RECREATION</v>
          </cell>
        </row>
        <row r="7093">
          <cell r="Q7093" t="str">
            <v>Expenditure:  Transfers and Subsidies - Capital:  Allocations In-kind - District Municipalities:  Mpumalanga - DC 32:  Ehlanzeni - Waste Water Management</v>
          </cell>
          <cell r="R7093">
            <v>0</v>
          </cell>
          <cell r="V7093" t="str">
            <v>DM MP: EHLANZENI - WASTE WATER MAN</v>
          </cell>
        </row>
        <row r="7094">
          <cell r="Q7094" t="str">
            <v>Expenditure:  Transfers and Subsidies - Capital:  Allocations In-kind - District Municipalities:  Mpumalanga - DC 32:  Ehlanzeni - Water</v>
          </cell>
          <cell r="R7094">
            <v>0</v>
          </cell>
          <cell r="V7094" t="str">
            <v>DM MP: EHLANZENI - WATER</v>
          </cell>
        </row>
        <row r="7095">
          <cell r="Q7095" t="str">
            <v>Expenditure:  Transfers and Subsidies - Capital:  Allocations In-kind - District Municipalities:  Northern Cape</v>
          </cell>
          <cell r="R7095">
            <v>0</v>
          </cell>
          <cell r="V7095" t="str">
            <v>T&amp;S CAP: ALL IN-KIND DM NORTHERN CAPE</v>
          </cell>
        </row>
        <row r="7096">
          <cell r="Q7096" t="str">
            <v>Expenditure:  Transfers and Subsidies - Capital:  Allocations In-kind - District Municipalities:  Northern Cape - DC 45:  John Taolo</v>
          </cell>
          <cell r="R7096">
            <v>0</v>
          </cell>
          <cell r="V7096" t="str">
            <v>DM NC: JOHN TAOLO</v>
          </cell>
        </row>
        <row r="7097">
          <cell r="Q7097" t="str">
            <v>Expenditure:  Transfers and Subsidies - Capital:  Allocations In-kind - District Municipalities:  Northern Cape - DC 45:  John Taolo - Community and Social Services</v>
          </cell>
          <cell r="R7097">
            <v>0</v>
          </cell>
          <cell r="V7097" t="str">
            <v>DM NC: JOHN TAOLO - COMM &amp; SOC SERV</v>
          </cell>
        </row>
        <row r="7098">
          <cell r="Q7098" t="str">
            <v>Expenditure:  Transfers and Subsidies - Capital:  Allocations In-kind - District Municipalities:  Northern Cape - DC 45:  John Taolo - Environmental Protection</v>
          </cell>
          <cell r="R7098">
            <v>0</v>
          </cell>
          <cell r="V7098" t="str">
            <v>DM NC: JOHN TAOLO - ENVIRON PROTECTION</v>
          </cell>
        </row>
        <row r="7099">
          <cell r="Q7099" t="str">
            <v>Expenditure:  Transfers and Subsidies - Capital:  Allocations In-kind - District Municipalities:  Northern Cape - DC 45:  John Taolo - Executive and Council</v>
          </cell>
          <cell r="R7099">
            <v>0</v>
          </cell>
          <cell r="V7099" t="str">
            <v>DM NC: JOHN TAOLO - EXECUTIVE &amp; COUNCIL</v>
          </cell>
        </row>
        <row r="7100">
          <cell r="Q7100" t="str">
            <v>Expenditure:  Transfers and Subsidies - Capital:  Allocations In-kind - District Municipalities:  Northern Cape - DC 45:  John Taolo - Finance and Admin</v>
          </cell>
          <cell r="R7100">
            <v>0</v>
          </cell>
          <cell r="V7100" t="str">
            <v>DM NC: JOHN TAOLO - FINANCE &amp; ADMIN</v>
          </cell>
        </row>
        <row r="7101">
          <cell r="Q7101" t="str">
            <v>Expenditure:  Transfers and Subsidies - Capital:  Allocations In-kind - District Municipalities:  Northern Cape - DC 45:  John Taolo - Health</v>
          </cell>
          <cell r="R7101">
            <v>0</v>
          </cell>
          <cell r="V7101" t="str">
            <v>DM NC: JOHN TAOLO - HEALTH</v>
          </cell>
        </row>
        <row r="7102">
          <cell r="Q7102" t="str">
            <v>Expenditure:  Transfers and Subsidies - Capital:  Allocations In-kind - District Municipalities:  Northern Cape - DC 45:  John Taolo - Housing</v>
          </cell>
          <cell r="R7102">
            <v>0</v>
          </cell>
          <cell r="V7102" t="str">
            <v>DM NC: JOHN TAOLO - HOUSING</v>
          </cell>
        </row>
        <row r="7103">
          <cell r="Q7103" t="str">
            <v>Expenditure:  Transfers and Subsidies - Capital:  Allocations In-kind - District Municipalities:  Northern Cape - DC 45:  John Taolo - Planning and Development</v>
          </cell>
          <cell r="R7103">
            <v>0</v>
          </cell>
          <cell r="V7103" t="str">
            <v>DM NC: JOHN TAOLO - PLANNING &amp; DEVEL</v>
          </cell>
        </row>
        <row r="7104">
          <cell r="Q7104" t="str">
            <v>Expenditure:  Transfers and Subsidies - Capital:  Allocations In-kind - District Municipalities:  Northern Cape - DC 45:  John Taolo - Public Safety</v>
          </cell>
          <cell r="R7104">
            <v>0</v>
          </cell>
          <cell r="V7104" t="str">
            <v>DM NC: JOHN TAOLO - PUBLIC SAFETY</v>
          </cell>
        </row>
        <row r="7105">
          <cell r="Q7105" t="str">
            <v>Expenditure:  Transfers and Subsidies - Capital:  Allocations In-kind - District Municipalities:  Northern Cape - DC 45:  John Taolo - Road Transport</v>
          </cell>
          <cell r="R7105">
            <v>0</v>
          </cell>
          <cell r="V7105" t="str">
            <v>DM NC: JOHN TAOLO - ROAD TRANSPORT</v>
          </cell>
        </row>
        <row r="7106">
          <cell r="Q7106" t="str">
            <v>Expenditure:  Transfers and Subsidies - Capital:  Allocations In-kind - District Municipalities:  Northern Cape - DC 45:  John Taolo - Sport and Recreation</v>
          </cell>
          <cell r="R7106">
            <v>0</v>
          </cell>
          <cell r="V7106" t="str">
            <v>DM NC: JOHN TAOLO - SPORT &amp; RECREATION</v>
          </cell>
        </row>
        <row r="7107">
          <cell r="Q7107" t="str">
            <v>Expenditure:  Transfers and Subsidies - Capital:  Allocations In-kind - District Municipalities:  Northern Cape - DC 45:  John Taolo - Waste Water Management</v>
          </cell>
          <cell r="R7107">
            <v>0</v>
          </cell>
          <cell r="V7107" t="str">
            <v>DM NC: JOHN TAOLO - WASTE WATER MAN</v>
          </cell>
        </row>
        <row r="7108">
          <cell r="Q7108" t="str">
            <v>Expenditure:  Transfers and Subsidies - Capital:  Allocations In-kind - District Municipalities:  Northern Cape - DC 45:  John Taolo - Water</v>
          </cell>
          <cell r="R7108">
            <v>0</v>
          </cell>
          <cell r="V7108" t="str">
            <v>DM NC: JOHN TAOLO - WATER</v>
          </cell>
        </row>
        <row r="7109">
          <cell r="Q7109" t="str">
            <v xml:space="preserve">Expenditure:  Transfers and Subsidies - Capital:  Allocations In-kind - District Municipalities:  Northern Cape - DC 6:  Namakwa </v>
          </cell>
          <cell r="R7109">
            <v>0</v>
          </cell>
          <cell r="V7109" t="str">
            <v>DM NC: NAMAKWA</v>
          </cell>
        </row>
        <row r="7110">
          <cell r="Q7110" t="str">
            <v>Expenditure:  Transfers and Subsidies - Capital:  Allocations In-kind - District Municipalities:  Northern Cape - DC 6:  Namakwa - Community and Social Services</v>
          </cell>
          <cell r="R7110">
            <v>0</v>
          </cell>
          <cell r="V7110" t="str">
            <v>DM NC: NAMAKWA - COMM &amp; SOC SERV</v>
          </cell>
        </row>
        <row r="7111">
          <cell r="Q7111" t="str">
            <v>Expenditure:  Transfers and Subsidies - Capital:  Allocations In-kind - District Municipalities:  Northern Cape - DC 6:  Namakwa - Environmental Protection</v>
          </cell>
          <cell r="R7111">
            <v>0</v>
          </cell>
          <cell r="V7111" t="str">
            <v>DM NC: NAMAKWA - ENVIRON PROTECTION</v>
          </cell>
        </row>
        <row r="7112">
          <cell r="Q7112" t="str">
            <v>Expenditure:  Transfers and Subsidies - Capital:  Allocations In-kind - District Municipalities:  Northern Cape - DC 6:  Namakwa - Executive and Council</v>
          </cell>
          <cell r="R7112">
            <v>0</v>
          </cell>
          <cell r="V7112" t="str">
            <v>DM NC: NAMAKWA - EXECUTIVE &amp; COUNCIL</v>
          </cell>
        </row>
        <row r="7113">
          <cell r="Q7113" t="str">
            <v>Expenditure:  Transfers and Subsidies - Capital:  Allocations In-kind - District Municipalities:  Northern Cape - DC 6:  Namakwa - Finance and Admin</v>
          </cell>
          <cell r="R7113">
            <v>0</v>
          </cell>
          <cell r="V7113" t="str">
            <v>DM NC: NAMAKWA - FINANCE &amp; ADMIN</v>
          </cell>
        </row>
        <row r="7114">
          <cell r="Q7114" t="str">
            <v>Expenditure:  Transfers and Subsidies - Capital:  Allocations In-kind - District Municipalities:  Northern Cape - DC 6:  Namakwa - Health</v>
          </cell>
          <cell r="R7114">
            <v>0</v>
          </cell>
          <cell r="V7114" t="str">
            <v>DM NC: NAMAKWA - HEALTH</v>
          </cell>
        </row>
        <row r="7115">
          <cell r="Q7115" t="str">
            <v>Expenditure:  Transfers and Subsidies - Capital:  Allocations In-kind - District Municipalities:  Northern Cape - DC 6:  Namakwa - Housing</v>
          </cell>
          <cell r="R7115">
            <v>0</v>
          </cell>
          <cell r="V7115" t="str">
            <v>DM NC: NAMAKWA - HOUSING</v>
          </cell>
        </row>
        <row r="7116">
          <cell r="Q7116" t="str">
            <v>Expenditure:  Transfers and Subsidies - Capital:  Allocations In-kind - District Municipalities:  Northern Cape - DC 6:  Namakwa - Planning and Development</v>
          </cell>
          <cell r="R7116">
            <v>0</v>
          </cell>
          <cell r="V7116" t="str">
            <v>DM NC: NAMAKWA - PLANNING &amp; DEVEL</v>
          </cell>
        </row>
        <row r="7117">
          <cell r="Q7117" t="str">
            <v>Expenditure:  Transfers and Subsidies - Capital:  Allocations In-kind - District Municipalities:  Northern Cape - DC 6:  Namakwa - Public Safety</v>
          </cell>
          <cell r="R7117">
            <v>0</v>
          </cell>
          <cell r="V7117" t="str">
            <v>DM NC: NAMAKWA - PUBLIC SAFETY</v>
          </cell>
        </row>
        <row r="7118">
          <cell r="Q7118" t="str">
            <v>Expenditure:  Transfers and Subsidies - Capital:  Allocations In-kind - District Municipalities:  Northern Cape - DC 6:  Namakwa - Road Transport</v>
          </cell>
          <cell r="R7118">
            <v>0</v>
          </cell>
          <cell r="V7118" t="str">
            <v>DM NC: NAMAKWA - ROAD TRANSPORT</v>
          </cell>
        </row>
        <row r="7119">
          <cell r="Q7119" t="str">
            <v>Expenditure:  Transfers and Subsidies - Capital:  Allocations In-kind - District Municipalities:  Northern Cape - DC 6:  Namakwa - Sport and Recreation</v>
          </cell>
          <cell r="R7119">
            <v>0</v>
          </cell>
          <cell r="V7119" t="str">
            <v>DM NC: NAMAKWA - SPORT &amp; RECREATION</v>
          </cell>
        </row>
        <row r="7120">
          <cell r="Q7120" t="str">
            <v>Expenditure:  Transfers and Subsidies - Capital:  Allocations In-kind - District Municipalities:  Northern Cape - DC 6:  Namakwa - Waste Water Management</v>
          </cell>
          <cell r="R7120">
            <v>0</v>
          </cell>
          <cell r="V7120" t="str">
            <v>DM NC: NAMAKWA - WASTE WATER MAN</v>
          </cell>
        </row>
        <row r="7121">
          <cell r="Q7121" t="str">
            <v>Expenditure:  Transfers and Subsidies - Capital:  Allocations In-kind - District Municipalities:  Northern Cape - DC 6:  Namakwa - Water</v>
          </cell>
          <cell r="R7121">
            <v>0</v>
          </cell>
          <cell r="V7121" t="str">
            <v>DM NC: NAMAKWA - WATER</v>
          </cell>
        </row>
        <row r="7122">
          <cell r="Q7122" t="str">
            <v>Expenditure:  Transfers and Subsidies - Capital:  Allocations In-kind - District Municipalities:  Northern Cape - DC 7:  Pixley</v>
          </cell>
          <cell r="R7122">
            <v>0</v>
          </cell>
          <cell r="V7122" t="str">
            <v>DM NC: PIXLEY</v>
          </cell>
        </row>
        <row r="7123">
          <cell r="Q7123" t="str">
            <v>Expenditure:  Transfers and Subsidies - Capital:  Allocations In-kind - District Municipalities:  Northern Cape - DC 7:  Pixley - Community and Social Services</v>
          </cell>
          <cell r="R7123">
            <v>0</v>
          </cell>
          <cell r="V7123" t="str">
            <v>DM NC: PIXLEY - COMM &amp; SOC SERV</v>
          </cell>
        </row>
        <row r="7124">
          <cell r="Q7124" t="str">
            <v>Expenditure:  Transfers and Subsidies - Capital:  Allocations In-kind - District Municipalities:  Northern Cape - DC 7:  Pixley - Environmental Protection</v>
          </cell>
          <cell r="R7124">
            <v>0</v>
          </cell>
          <cell r="V7124" t="str">
            <v>DM NC: PIXLEY - ENVIRON PROTECTION</v>
          </cell>
        </row>
        <row r="7125">
          <cell r="Q7125" t="str">
            <v>Expenditure:  Transfers and Subsidies - Capital:  Allocations In-kind - District Municipalities:  Northern Cape - DC 7:  Pixley - Executive and Council</v>
          </cell>
          <cell r="R7125">
            <v>0</v>
          </cell>
          <cell r="V7125" t="str">
            <v>DM NC: PIXLEY - EXECUTIVE &amp; COUNCIL</v>
          </cell>
        </row>
        <row r="7126">
          <cell r="Q7126" t="str">
            <v>Expenditure:  Transfers and Subsidies - Capital:  Allocations In-kind - District Municipalities:  Northern Cape - DC 7:  Pixley - Finance and Admin</v>
          </cell>
          <cell r="R7126">
            <v>0</v>
          </cell>
          <cell r="V7126" t="str">
            <v>DM NC: PIXLEY - FINANCE &amp; ADMIN</v>
          </cell>
        </row>
        <row r="7127">
          <cell r="Q7127" t="str">
            <v>Expenditure:  Transfers and Subsidies - Capital:  Allocations In-kind - District Municipalities:  Northern Cape - DC 7:  Pixley - Health</v>
          </cell>
          <cell r="R7127">
            <v>0</v>
          </cell>
          <cell r="V7127" t="str">
            <v>DM NC: PIXLEY - HEALTH</v>
          </cell>
        </row>
        <row r="7128">
          <cell r="Q7128" t="str">
            <v>Expenditure:  Transfers and Subsidies - Capital:  Allocations In-kind - District Municipalities:  Northern Cape - DC 7:  Pixley - Housing</v>
          </cell>
          <cell r="R7128">
            <v>0</v>
          </cell>
          <cell r="V7128" t="str">
            <v>DM NC: PIXLEY - HOUSING</v>
          </cell>
        </row>
        <row r="7129">
          <cell r="Q7129" t="str">
            <v>Expenditure:  Transfers and Subsidies - Capital:  Allocations In-kind - District Municipalities:  Northern Cape - DC 7:  Pixley - Planning and Development</v>
          </cell>
          <cell r="R7129">
            <v>0</v>
          </cell>
          <cell r="V7129" t="str">
            <v>DM NC: PIXLEY - PLANNING &amp; DEVEL</v>
          </cell>
        </row>
        <row r="7130">
          <cell r="Q7130" t="str">
            <v>Expenditure:  Transfers and Subsidies - Capital:  Allocations In-kind - District Municipalities:  Northern Cape - DC 7:  Pixley - Public Safety</v>
          </cell>
          <cell r="R7130">
            <v>0</v>
          </cell>
          <cell r="V7130" t="str">
            <v>DM NC: PIXLEY - PUBLIC SAFETY</v>
          </cell>
        </row>
        <row r="7131">
          <cell r="Q7131" t="str">
            <v>Expenditure:  Transfers and Subsidies - Capital:  Allocations In-kind - District Municipalities:  Northern Cape - DC 7:  Pixley - Road Transport</v>
          </cell>
          <cell r="R7131">
            <v>0</v>
          </cell>
          <cell r="V7131" t="str">
            <v>DM NC: PIXLEY - ROAD TRANSPORT</v>
          </cell>
        </row>
        <row r="7132">
          <cell r="Q7132" t="str">
            <v>Expenditure:  Transfers and Subsidies - Capital:  Allocations In-kind - District Municipalities:  Northern Cape - DC 7:  Pixley - Sport and Recreation</v>
          </cell>
          <cell r="R7132">
            <v>0</v>
          </cell>
          <cell r="V7132" t="str">
            <v>DM NC: PIXLEY - SPORT &amp; RECREATION</v>
          </cell>
        </row>
        <row r="7133">
          <cell r="Q7133" t="str">
            <v>Expenditure:  Transfers and Subsidies - Capital:  Allocations In-kind - District Municipalities:  Northern Cape - DC 7:  Pixley - Waste Water Management</v>
          </cell>
          <cell r="R7133">
            <v>0</v>
          </cell>
          <cell r="V7133" t="str">
            <v>DM NC: PIXLEY - WASTE WATER MAN</v>
          </cell>
        </row>
        <row r="7134">
          <cell r="Q7134" t="str">
            <v>Expenditure:  Transfers and Subsidies - Capital:  Allocations In-kind - District Municipalities:  Northern Cape - DC 7:  Pixley - Water</v>
          </cell>
          <cell r="R7134">
            <v>0</v>
          </cell>
          <cell r="V7134" t="str">
            <v>DM NC: PIXLEY - WATER</v>
          </cell>
        </row>
        <row r="7135">
          <cell r="Q7135" t="str">
            <v>Expenditure:  Transfers and Subsidies - Capital:  Allocations In-kind - District Municipalities:  Northern Cape - DC8:  Siyanda</v>
          </cell>
          <cell r="R7135">
            <v>0</v>
          </cell>
          <cell r="V7135" t="str">
            <v>DM NC: SIYANDA</v>
          </cell>
        </row>
        <row r="7136">
          <cell r="Q7136" t="str">
            <v>Expenditure:  Transfers and Subsidies - Capital:  Allocations In-kind - District Municipalities:  Northern Cape - DC8:  Siyanda - Community and Social Services</v>
          </cell>
          <cell r="R7136">
            <v>0</v>
          </cell>
          <cell r="V7136" t="str">
            <v>DM NC: SIYANDA - COMM &amp; SOC SERV</v>
          </cell>
        </row>
        <row r="7137">
          <cell r="Q7137" t="str">
            <v>Expenditure:  Transfers and Subsidies - Capital:  Allocations In-kind - District Municipalities:  Northern Cape - DC8:  Siyanda - Environmental Protection</v>
          </cell>
          <cell r="R7137">
            <v>0</v>
          </cell>
          <cell r="V7137" t="str">
            <v>DM NC: SIYANDA - ENVIRON PROTECTION</v>
          </cell>
        </row>
        <row r="7138">
          <cell r="Q7138" t="str">
            <v>Expenditure:  Transfers and Subsidies - Capital:  Allocations In-kind - District Municipalities:  Northern Cape - DC8:  Siyanda - Executive and Council</v>
          </cell>
          <cell r="R7138">
            <v>0</v>
          </cell>
          <cell r="V7138" t="str">
            <v>DM NC: SIYANDA - EXECUTIVE &amp; COUNCIL</v>
          </cell>
        </row>
        <row r="7139">
          <cell r="Q7139" t="str">
            <v>Expenditure:  Transfers and Subsidies - Capital:  Allocations In-kind - District Municipalities:  Northern Cape - DC8:  Siyanda - Finance and Admin</v>
          </cell>
          <cell r="R7139">
            <v>0</v>
          </cell>
          <cell r="V7139" t="str">
            <v>DM NC: SIYANDA - FINANCE &amp; ADMIN</v>
          </cell>
        </row>
        <row r="7140">
          <cell r="Q7140" t="str">
            <v>Expenditure:  Transfers and Subsidies - Capital:  Allocations In-kind - District Municipalities:  Northern Cape - DC8:  Siyanda - Health</v>
          </cell>
          <cell r="R7140">
            <v>0</v>
          </cell>
          <cell r="V7140" t="str">
            <v>DM NC: SIYANDA - HEALTH</v>
          </cell>
        </row>
        <row r="7141">
          <cell r="Q7141" t="str">
            <v>Expenditure:  Transfers and Subsidies - Capital:  Allocations In-kind - District Municipalities:  Northern Cape - DC8:  Siyanda - Housing</v>
          </cell>
          <cell r="R7141">
            <v>0</v>
          </cell>
          <cell r="V7141" t="str">
            <v>DM NC: SIYANDA - HOUSING</v>
          </cell>
        </row>
        <row r="7142">
          <cell r="Q7142" t="str">
            <v>Expenditure:  Transfers and Subsidies - Capital:  Allocations In-kind - District Municipalities:  Northern Cape - DC8:  Siyanda - Planning and Development</v>
          </cell>
          <cell r="R7142">
            <v>0</v>
          </cell>
          <cell r="V7142" t="str">
            <v>DM NC: SIYANDA - PLANNING &amp; DEVEL</v>
          </cell>
        </row>
        <row r="7143">
          <cell r="Q7143" t="str">
            <v>Expenditure:  Transfers and Subsidies - Capital:  Allocations In-kind - District Municipalities:  Northern Cape - DC8:  Siyanda - Public Safety</v>
          </cell>
          <cell r="R7143">
            <v>0</v>
          </cell>
          <cell r="V7143" t="str">
            <v>DM NC: SIYANDA - PUBLIC SAFETY</v>
          </cell>
        </row>
        <row r="7144">
          <cell r="Q7144" t="str">
            <v>Expenditure:  Transfers and Subsidies - Capital:  Allocations In-kind - District Municipalities:  Northern Cape - DC8:  Siyanda - Road Transport</v>
          </cell>
          <cell r="R7144">
            <v>0</v>
          </cell>
          <cell r="V7144" t="str">
            <v>DM NC: SIYANDA - ROAD TRANSPORT</v>
          </cell>
        </row>
        <row r="7145">
          <cell r="Q7145" t="str">
            <v>Expenditure:  Transfers and Subsidies - Capital:  Allocations In-kind - District Municipalities:  Northern Cape - DC8:  Siyanda - Sport and Recreation</v>
          </cell>
          <cell r="R7145">
            <v>0</v>
          </cell>
          <cell r="V7145" t="str">
            <v>DM NC: SIYANDA - SPORT &amp; RECREATION</v>
          </cell>
        </row>
        <row r="7146">
          <cell r="Q7146" t="str">
            <v>Expenditure:  Transfers and Subsidies - Capital:  Allocations In-kind - District Municipalities:  Northern Cape - DC8:  Siyanda - Waste Water Management</v>
          </cell>
          <cell r="R7146">
            <v>0</v>
          </cell>
          <cell r="V7146" t="str">
            <v>DM NC: SIYANDA - WASTE WATER MAN</v>
          </cell>
        </row>
        <row r="7147">
          <cell r="Q7147" t="str">
            <v>Expenditure:  Transfers and Subsidies - Capital:  Allocations In-kind - District Municipalities:  Northern Cape - DC8:  Siyanda - Water</v>
          </cell>
          <cell r="R7147">
            <v>0</v>
          </cell>
          <cell r="V7147" t="str">
            <v>DM NC: SIYANDA - WATER</v>
          </cell>
        </row>
        <row r="7148">
          <cell r="Q7148" t="str">
            <v>Expenditure:  Transfers and Subsidies - Capital:  Allocations In-kind - District Municipalities:  Northern Cape - DC 9:  Frances Baard</v>
          </cell>
          <cell r="R7148">
            <v>0</v>
          </cell>
          <cell r="V7148" t="str">
            <v>DM NC: FRANCES BAARD</v>
          </cell>
        </row>
        <row r="7149">
          <cell r="Q7149" t="str">
            <v>Expenditure:  Transfers and Subsidies - Capital:  Allocations In-kind - District Municipalities:  Northern Cape - DC 9:  Frances Baard - Community and Social Services</v>
          </cell>
          <cell r="R7149">
            <v>0</v>
          </cell>
          <cell r="V7149" t="str">
            <v>DM NC: FRANCES BAARD - COMM &amp; SOC SERV</v>
          </cell>
        </row>
        <row r="7150">
          <cell r="Q7150" t="str">
            <v>Expenditure:  Transfers and Subsidies - Capital:  Allocations In-kind - District Municipalities:  Northern Cape - DC 9:  Frances Baard - Environmental Protection</v>
          </cell>
          <cell r="R7150">
            <v>0</v>
          </cell>
          <cell r="V7150" t="str">
            <v>DM NC: FRANCES BAARD - ENVIRON PROTECT</v>
          </cell>
        </row>
        <row r="7151">
          <cell r="Q7151" t="str">
            <v>Expenditure:  Transfers and Subsidies - Capital:  Allocations In-kind - District Municipalities:  Northern Cape - DC 9:  Frances Baard - Executive and Council</v>
          </cell>
          <cell r="R7151">
            <v>0</v>
          </cell>
          <cell r="V7151" t="str">
            <v>DM NC: FRANCES BAARD - EXECUT &amp; COUNCIL</v>
          </cell>
        </row>
        <row r="7152">
          <cell r="Q7152" t="str">
            <v>Expenditure:  Transfers and Subsidies - Capital:  Allocations In-kind - District Municipalities:  Northern Cape - DC 9:  Frances Baard - Finance and Admin</v>
          </cell>
          <cell r="R7152">
            <v>0</v>
          </cell>
          <cell r="V7152" t="str">
            <v>DM NC: FRANCES BAARD - FINANCE &amp; ADMIN</v>
          </cell>
        </row>
        <row r="7153">
          <cell r="Q7153" t="str">
            <v>Expenditure:  Transfers and Subsidies - Capital:  Allocations In-kind - District Municipalities:  Northern Cape - DC 9:  Frances Baard - Health</v>
          </cell>
          <cell r="R7153">
            <v>0</v>
          </cell>
          <cell r="V7153" t="str">
            <v>DM NC: FRANCES BAARD - HEALTH</v>
          </cell>
        </row>
        <row r="7154">
          <cell r="Q7154" t="str">
            <v>Expenditure:  Transfers and Subsidies - Capital:  Allocations In-kind - District Municipalities:  Northern Cape - DC 9:  Frances Baard - Housing</v>
          </cell>
          <cell r="R7154">
            <v>0</v>
          </cell>
          <cell r="V7154" t="str">
            <v>DM NC: FRANCES BAARD - HOUSING</v>
          </cell>
        </row>
        <row r="7155">
          <cell r="Q7155" t="str">
            <v>Expenditure:  Transfers and Subsidies - Capital:  Allocations In-kind - District Municipalities:  Northern Cape - DC 9:  Frances Baard - Planning and Development</v>
          </cell>
          <cell r="R7155">
            <v>0</v>
          </cell>
          <cell r="V7155" t="str">
            <v>DM NC: FRANCES BAARD - PLANNING &amp; DEVEL</v>
          </cell>
        </row>
        <row r="7156">
          <cell r="Q7156" t="str">
            <v>Expenditure:  Transfers and Subsidies - Capital:  Allocations In-kind - District Municipalities:  Northern Cape - DC 9:  Frances Baard - Public Safety</v>
          </cell>
          <cell r="R7156">
            <v>0</v>
          </cell>
          <cell r="V7156" t="str">
            <v>DM NC: FRANCES BAARD - PUBLIC SAFETY</v>
          </cell>
        </row>
        <row r="7157">
          <cell r="Q7157" t="str">
            <v>Expenditure:  Transfers and Subsidies - Capital:  Allocations In-kind - District Municipalities:  Northern Cape - DC 9:  Frances Baard - Road Transport</v>
          </cell>
          <cell r="R7157">
            <v>0</v>
          </cell>
          <cell r="V7157" t="str">
            <v>DM NC: FRANCES BAARD - ROAD TRANSPORT</v>
          </cell>
        </row>
        <row r="7158">
          <cell r="Q7158" t="str">
            <v>Expenditure:  Transfers and Subsidies - Capital:  Allocations In-kind - District Municipalities:  Northern Cape - DC 9:  Frances Baard - Sport and Recreation</v>
          </cell>
          <cell r="R7158">
            <v>0</v>
          </cell>
          <cell r="V7158" t="str">
            <v>DM NC: FRANCES BAARD - SPORT &amp; RECREAT</v>
          </cell>
        </row>
        <row r="7159">
          <cell r="Q7159" t="str">
            <v>Expenditure:  Transfers and Subsidies - Capital:  Allocations In-kind - District Municipalities:  Northern Cape - DC 9:  Frances Baard - Waste Water Management</v>
          </cell>
          <cell r="R7159">
            <v>0</v>
          </cell>
          <cell r="V7159" t="str">
            <v>DM NC: FRANCES BAARD - WASTE WATER MAN</v>
          </cell>
        </row>
        <row r="7160">
          <cell r="Q7160" t="str">
            <v>Expenditure:  Transfers and Subsidies - Capital:  Allocations In-kind - District Municipalities:  Northern Cape - DC 9:  Frances Baard - Water</v>
          </cell>
          <cell r="R7160">
            <v>0</v>
          </cell>
          <cell r="V7160" t="str">
            <v>DM NC: FRANCES BAARD - WATER</v>
          </cell>
        </row>
        <row r="7161">
          <cell r="Q7161" t="str">
            <v>Expenditure:  Transfers and Subsidies - Capital:  Allocations In-kind - District Municipalities:  North West</v>
          </cell>
          <cell r="R7161">
            <v>0</v>
          </cell>
          <cell r="V7161" t="str">
            <v>T&amp;S CAP: ALL IN-KIND DM NORTH WEST</v>
          </cell>
        </row>
        <row r="7162">
          <cell r="Q7162" t="str">
            <v>Expenditure:  Transfers and Subsidies - Capital:  Allocations In-kind - District Municipalities:  North West - DC 37:  Bojanala</v>
          </cell>
          <cell r="R7162">
            <v>0</v>
          </cell>
          <cell r="V7162" t="str">
            <v>DM NW: BOJANALA</v>
          </cell>
        </row>
        <row r="7163">
          <cell r="Q7163" t="str">
            <v>Expenditure:  Transfers and Subsidies - Capital:  Allocations In-kind - District Municipalities:  North West - DC 37:  Bojanala - Community and Social Services</v>
          </cell>
          <cell r="R7163">
            <v>0</v>
          </cell>
          <cell r="V7163" t="str">
            <v>DM NW: BOJANALA - COMM &amp; SOC SERV</v>
          </cell>
        </row>
        <row r="7164">
          <cell r="Q7164" t="str">
            <v>Expenditure:  Transfers and Subsidies - Capital:  Allocations In-kind - District Municipalities:  North West - DC 37:  Bojanala - Environmental Protection</v>
          </cell>
          <cell r="R7164">
            <v>0</v>
          </cell>
          <cell r="V7164" t="str">
            <v>DM NW: BOJANALA - ENVIRON PROTECTION</v>
          </cell>
        </row>
        <row r="7165">
          <cell r="Q7165" t="str">
            <v>Expenditure:  Transfers and Subsidies - Capital:  Allocations In-kind - District Municipalities:  North West - DC 37:  Bojanala - Executive and Council</v>
          </cell>
          <cell r="R7165">
            <v>0</v>
          </cell>
          <cell r="V7165" t="str">
            <v>DM NW: BOJANALA - EXECUTIVE &amp; COUNCIL</v>
          </cell>
        </row>
        <row r="7166">
          <cell r="Q7166" t="str">
            <v>Expenditure:  Transfers and Subsidies - Capital:  Allocations In-kind - District Municipalities:  North West - DC 37:  Bojanala - Finance and Admin</v>
          </cell>
          <cell r="R7166">
            <v>0</v>
          </cell>
          <cell r="V7166" t="str">
            <v>DM NW: BOJANALA - FINANCE &amp; ADMIN</v>
          </cell>
        </row>
        <row r="7167">
          <cell r="Q7167" t="str">
            <v>Expenditure:  Transfers and Subsidies - Capital:  Allocations In-kind - District Municipalities:  North West - DC 37:  Bojanala - Health</v>
          </cell>
          <cell r="R7167">
            <v>0</v>
          </cell>
          <cell r="V7167" t="str">
            <v>DM NW: BOJANALA - HEALTH</v>
          </cell>
        </row>
        <row r="7168">
          <cell r="Q7168" t="str">
            <v>Expenditure:  Transfers and Subsidies - Capital:  Allocations In-kind - District Municipalities:  North West - DC 37:  Bojanala - Housing</v>
          </cell>
          <cell r="R7168">
            <v>0</v>
          </cell>
          <cell r="V7168" t="str">
            <v>DM NW: BOJANALA - HOUSING</v>
          </cell>
        </row>
        <row r="7169">
          <cell r="Q7169" t="str">
            <v>Expenditure:  Transfers and Subsidies - Capital:  Allocations In-kind - District Municipalities:  North West - DC 37:  Bojanala - Planning and Development</v>
          </cell>
          <cell r="R7169">
            <v>0</v>
          </cell>
          <cell r="V7169" t="str">
            <v>DM NW: BOJANALA - PLANNING &amp; DEVEL</v>
          </cell>
        </row>
        <row r="7170">
          <cell r="Q7170" t="str">
            <v>Expenditure:  Transfers and Subsidies - Capital:  Allocations In-kind - District Municipalities:  North West - DC 37:  Bojanala - Public Safety</v>
          </cell>
          <cell r="R7170">
            <v>0</v>
          </cell>
          <cell r="V7170" t="str">
            <v>DM NW: BOJANALA - PUBLIC SAFETY</v>
          </cell>
        </row>
        <row r="7171">
          <cell r="Q7171" t="str">
            <v>Expenditure:  Transfers and Subsidies - Capital:  Allocations In-kind - District Municipalities:  North West - DC 37:  Bojanala - Road Transport</v>
          </cell>
          <cell r="R7171">
            <v>0</v>
          </cell>
          <cell r="V7171" t="str">
            <v>DM NW: BOJANALA - ROAD TRANSPORT</v>
          </cell>
        </row>
        <row r="7172">
          <cell r="Q7172" t="str">
            <v>Expenditure:  Transfers and Subsidies - Capital:  Allocations In-kind - District Municipalities:  North West - DC 37:  Bojanala - Sport and Recreation</v>
          </cell>
          <cell r="R7172">
            <v>0</v>
          </cell>
          <cell r="V7172" t="str">
            <v>DM NW: BOJANALA - SPORT &amp; RECREATION</v>
          </cell>
        </row>
        <row r="7173">
          <cell r="Q7173" t="str">
            <v>Expenditure:  Transfers and Subsidies - Capital:  Allocations In-kind - District Municipalities:  North West - DC 37:  Bojanala - Waste Water Management</v>
          </cell>
          <cell r="R7173">
            <v>0</v>
          </cell>
          <cell r="V7173" t="str">
            <v>DM NW: BOJANALA - WASTE WATER MAN</v>
          </cell>
        </row>
        <row r="7174">
          <cell r="Q7174" t="str">
            <v>Expenditure:  Transfers and Subsidies - Capital:  Allocations In-kind - District Municipalities:  North West - DC 37:  Bojanala - Water</v>
          </cell>
          <cell r="R7174">
            <v>0</v>
          </cell>
          <cell r="V7174" t="str">
            <v>DM NW: BOJANALA - WATER</v>
          </cell>
        </row>
        <row r="7175">
          <cell r="Q7175" t="str">
            <v>Expenditure:  Transfers and Subsidies - Capital:  Allocations In-kind - District Municipalities:  North West - DC 38:  Ngaka</v>
          </cell>
          <cell r="R7175">
            <v>0</v>
          </cell>
          <cell r="V7175" t="str">
            <v>DM NW: NGAKA</v>
          </cell>
        </row>
        <row r="7176">
          <cell r="Q7176" t="str">
            <v>Expenditure:  Transfers and Subsidies - Capital:  Allocations In-kind - District Municipalities:  North West - DC 38:  Ngaka - Community and Social Services</v>
          </cell>
          <cell r="R7176">
            <v>0</v>
          </cell>
          <cell r="V7176" t="str">
            <v>DM NW: NGAKA - COMM &amp; SOC SERV</v>
          </cell>
        </row>
        <row r="7177">
          <cell r="Q7177" t="str">
            <v>Expenditure:  Transfers and Subsidies - Capital:  Allocations In-kind - District Municipalities:  North West - DC 38:  Ngaka - Environmental Protection</v>
          </cell>
          <cell r="R7177">
            <v>0</v>
          </cell>
          <cell r="V7177" t="str">
            <v>DM NW: NGAKA - ENVIRON PROTECTION</v>
          </cell>
        </row>
        <row r="7178">
          <cell r="Q7178" t="str">
            <v>Expenditure:  Transfers and Subsidies - Capital:  Allocations In-kind - District Municipalities:  North West - DC 38:  Ngaka - Executive and Council</v>
          </cell>
          <cell r="R7178">
            <v>0</v>
          </cell>
          <cell r="V7178" t="str">
            <v>DM NW: NGAKA - EXECUTIVE &amp; COUNCIL</v>
          </cell>
        </row>
        <row r="7179">
          <cell r="Q7179" t="str">
            <v>Expenditure:  Transfers and Subsidies - Capital:  Allocations In-kind - District Municipalities:  North West - DC 38:  Ngaka - Finance and Admin</v>
          </cell>
          <cell r="R7179">
            <v>0</v>
          </cell>
          <cell r="V7179" t="str">
            <v>DM NW: NGAKA - FINANCE &amp; ADMIN</v>
          </cell>
        </row>
        <row r="7180">
          <cell r="Q7180" t="str">
            <v>Expenditure:  Transfers and Subsidies - Capital:  Allocations In-kind - District Municipalities:  North West - DC 38:  Ngaka - Health</v>
          </cell>
          <cell r="R7180">
            <v>0</v>
          </cell>
          <cell r="V7180" t="str">
            <v>DM NW: NGAKA - HEALTH</v>
          </cell>
        </row>
        <row r="7181">
          <cell r="Q7181" t="str">
            <v>Expenditure:  Transfers and Subsidies - Capital:  Allocations In-kind - District Municipalities:  North West - DC 38:  Ngaka - Housing</v>
          </cell>
          <cell r="R7181">
            <v>0</v>
          </cell>
          <cell r="V7181" t="str">
            <v>DM NW: NGAKA - HOUSING</v>
          </cell>
        </row>
        <row r="7182">
          <cell r="Q7182" t="str">
            <v>Expenditure:  Transfers and Subsidies - Capital:  Allocations In-kind - District Municipalities:  North West - DC 38:  Ngaka - Planning and Development</v>
          </cell>
          <cell r="R7182">
            <v>0</v>
          </cell>
          <cell r="V7182" t="str">
            <v>DM NW: NGAKA - PLANNING &amp; DEVEL</v>
          </cell>
        </row>
        <row r="7183">
          <cell r="Q7183" t="str">
            <v>Expenditure:  Transfers and Subsidies - Capital:  Allocations In-kind - District Municipalities:  North West - DC 38:  Ngaka - Public Safety</v>
          </cell>
          <cell r="R7183">
            <v>0</v>
          </cell>
          <cell r="V7183" t="str">
            <v>DM NW: NGAKA - PUBLIC SAFETY</v>
          </cell>
        </row>
        <row r="7184">
          <cell r="Q7184" t="str">
            <v>Expenditure:  Transfers and Subsidies - Capital:  Allocations In-kind - District Municipalities:  North West - DC 38:  Ngaka - Road Transport</v>
          </cell>
          <cell r="R7184">
            <v>0</v>
          </cell>
          <cell r="V7184" t="str">
            <v>DM NW: NGAKA - ROAD TRANSPORT</v>
          </cell>
        </row>
        <row r="7185">
          <cell r="Q7185" t="str">
            <v>Expenditure:  Transfers and Subsidies - Capital:  Allocations In-kind - District Municipalities:  North West - DC 38:  Ngaka - Sport and Recreation</v>
          </cell>
          <cell r="R7185">
            <v>0</v>
          </cell>
          <cell r="V7185" t="str">
            <v>DM NW: NGAKA - SPORT &amp; RECREATION</v>
          </cell>
        </row>
        <row r="7186">
          <cell r="Q7186" t="str">
            <v>Expenditure:  Transfers and Subsidies - Capital:  Allocations In-kind - District Municipalities:  North West - DC 38:  Ngaka - Waste Water Management</v>
          </cell>
          <cell r="R7186">
            <v>0</v>
          </cell>
          <cell r="V7186" t="str">
            <v>DM NW: NGAKA - WASTE WATER MAN</v>
          </cell>
        </row>
        <row r="7187">
          <cell r="Q7187" t="str">
            <v>Expenditure:  Transfers and Subsidies - Capital:  Allocations In-kind - District Municipalities:  North West - DC 38:  Ngaka - Water</v>
          </cell>
          <cell r="R7187">
            <v>0</v>
          </cell>
          <cell r="V7187" t="str">
            <v>DM NW: NGAKA - WATER</v>
          </cell>
        </row>
        <row r="7188">
          <cell r="Q7188" t="str">
            <v>Expenditure:  Transfers and Subsidies - Capital:  Allocations In-kind - District Municipalities:  North West - DC 39:  Dr Ruth Segomtsi</v>
          </cell>
          <cell r="R7188">
            <v>0</v>
          </cell>
          <cell r="V7188" t="str">
            <v>DM NW: DR RUTH SEGOMTSI</v>
          </cell>
        </row>
        <row r="7189">
          <cell r="Q7189" t="str">
            <v>Expenditure:  Transfers and Subsidies - Capital:  Allocations In-kind - District Municipalities:  North West - DC 39:  Dr Ruth Segomtsi - Community and Social Services</v>
          </cell>
          <cell r="R7189">
            <v>0</v>
          </cell>
          <cell r="V7189" t="str">
            <v>DM NW: DR RUTH SEG - COMM &amp; SOC SERV</v>
          </cell>
        </row>
        <row r="7190">
          <cell r="Q7190" t="str">
            <v>Expenditure:  Transfers and Subsidies - Capital:  Allocations In-kind - District Municipalities:  North West - DC 39:  Dr Ruth Segomtsi - Environmental Protection</v>
          </cell>
          <cell r="R7190">
            <v>0</v>
          </cell>
          <cell r="V7190" t="str">
            <v>DM NW: DR RUTH SEG - ENVIRON PROTECTION</v>
          </cell>
        </row>
        <row r="7191">
          <cell r="Q7191" t="str">
            <v>Expenditure:  Transfers and Subsidies - Capital:  Allocations In-kind - District Municipalities:  North West - DC 39:  Dr Ruth Segomtsi - Executive and Council</v>
          </cell>
          <cell r="R7191">
            <v>0</v>
          </cell>
          <cell r="V7191" t="str">
            <v>DM NW: DR RUTH SEG - EXECUTIV &amp; COUNCIL</v>
          </cell>
        </row>
        <row r="7192">
          <cell r="Q7192" t="str">
            <v>Expenditure:  Transfers and Subsidies - Capital:  Allocations In-kind - District Municipalities:  North West - DC 39:  Dr Ruth Segomtsi - Finance and Admin</v>
          </cell>
          <cell r="R7192">
            <v>0</v>
          </cell>
          <cell r="V7192" t="str">
            <v>DM NW: DR RUTH SEG - FINANCE &amp; ADMIN</v>
          </cell>
        </row>
        <row r="7193">
          <cell r="Q7193" t="str">
            <v>Expenditure:  Transfers and Subsidies - Capital:  Allocations In-kind - District Municipalities:  North West - DC 39:  Dr Ruth Segomtsi - Health</v>
          </cell>
          <cell r="R7193">
            <v>0</v>
          </cell>
          <cell r="V7193" t="str">
            <v>DM NW: DR RUTH SEG - HEALTH</v>
          </cell>
        </row>
        <row r="7194">
          <cell r="Q7194" t="str">
            <v>Expenditure:  Transfers and Subsidies - Capital:  Allocations In-kind - District Municipalities:  North West - DC 39:  Dr Ruth Segomtsi - Housing</v>
          </cell>
          <cell r="R7194">
            <v>0</v>
          </cell>
          <cell r="V7194" t="str">
            <v>DM NW: DR RUTH SEG - HOUSING</v>
          </cell>
        </row>
        <row r="7195">
          <cell r="Q7195" t="str">
            <v>Expenditure:  Transfers and Subsidies - Capital:  Allocations In-kind - District Municipalities:  North West - DC 39:  Dr Ruth Segomtsi - Planning and Development</v>
          </cell>
          <cell r="R7195">
            <v>0</v>
          </cell>
          <cell r="V7195" t="str">
            <v>DM NW: DR RUTH SEG - PLANNING &amp; DEVEL</v>
          </cell>
        </row>
        <row r="7196">
          <cell r="Q7196" t="str">
            <v>Expenditure:  Transfers and Subsidies - Capital:  Allocations In-kind - District Municipalities:  North West - DC 39:  Dr Ruth Segomtsi - Public Safety</v>
          </cell>
          <cell r="R7196">
            <v>0</v>
          </cell>
          <cell r="V7196" t="str">
            <v>DM NW: DR RUTH SEG - PUBLIC SAFETY</v>
          </cell>
        </row>
        <row r="7197">
          <cell r="Q7197" t="str">
            <v>Expenditure:  Transfers and Subsidies - Capital:  Allocations In-kind - District Municipalities:  North West - DC 39:  Dr Ruth Segomtsi - Road Transport</v>
          </cell>
          <cell r="R7197">
            <v>0</v>
          </cell>
          <cell r="V7197" t="str">
            <v>DM NW: DR RUTH SEG - ROAD TRANSPORT</v>
          </cell>
        </row>
        <row r="7198">
          <cell r="Q7198" t="str">
            <v>Expenditure:  Transfers and Subsidies - Capital:  Allocations In-kind - District Municipalities:  North West - DC 39:  Dr Ruth Segomtsi - Sport and Recreation</v>
          </cell>
          <cell r="R7198">
            <v>0</v>
          </cell>
          <cell r="V7198" t="str">
            <v>DM NW: DR RUTH SEG - SPORT &amp; RECREATION</v>
          </cell>
        </row>
        <row r="7199">
          <cell r="Q7199" t="str">
            <v>Expenditure:  Transfers and Subsidies - Capital:  Allocations In-kind - District Municipalities:  North West - DC 39:  Dr Ruth Segomtsi - Waste Water Management</v>
          </cell>
          <cell r="R7199">
            <v>0</v>
          </cell>
          <cell r="V7199" t="str">
            <v>DM NW: DR RUTH SEG - WASTE WATER MAN</v>
          </cell>
        </row>
        <row r="7200">
          <cell r="Q7200" t="str">
            <v>Expenditure:  Transfers and Subsidies - Capital:  Allocations In-kind - District Municipalities:  North West - DC 39:  Dr Ruth Segomtsi - Water</v>
          </cell>
          <cell r="R7200">
            <v>0</v>
          </cell>
          <cell r="V7200" t="str">
            <v>DM NW: DR RUTH SEG - WATER</v>
          </cell>
        </row>
        <row r="7201">
          <cell r="Q7201" t="str">
            <v>Expenditure:  Transfers and Subsidies - Capital:  Allocations In-kind - District Municipalities:  North West - DC 40:  Dr Kenneth Kaunda</v>
          </cell>
          <cell r="R7201">
            <v>0</v>
          </cell>
          <cell r="V7201" t="str">
            <v>DM NW: DR KK</v>
          </cell>
        </row>
        <row r="7202">
          <cell r="Q7202" t="str">
            <v>Expenditure:  Transfers and Subsidies - Capital:  Allocations In-kind - District Municipalities:  North West - DC 40:  Dr Kenneth Kaunda - Community and Social Services</v>
          </cell>
          <cell r="R7202">
            <v>0</v>
          </cell>
          <cell r="V7202" t="str">
            <v>DM NW: DR KK - COMM &amp; SOC SERV</v>
          </cell>
        </row>
        <row r="7203">
          <cell r="Q7203" t="str">
            <v>Expenditure:  Transfers and Subsidies - Capital:  Allocations In-kind - District Municipalities:  North West - DC 40:  Dr Kenneth Kaunda - Environmental Protection</v>
          </cell>
          <cell r="R7203">
            <v>0</v>
          </cell>
          <cell r="V7203" t="str">
            <v>DM NW: DR KK - ENVIRON PROTECTION</v>
          </cell>
        </row>
        <row r="7204">
          <cell r="Q7204" t="str">
            <v>Expenditure:  Transfers and Subsidies - Capital:  Allocations In-kind - District Municipalities:  North West - DC 40:  Dr Kenneth Kaunda - Executive and Council</v>
          </cell>
          <cell r="R7204">
            <v>0</v>
          </cell>
          <cell r="V7204" t="str">
            <v>DM NW: DR KK - EXECUTIVE &amp; COUNCIL</v>
          </cell>
        </row>
        <row r="7205">
          <cell r="Q7205" t="str">
            <v>Expenditure:  Transfers and Subsidies - Capital:  Allocations In-kind - District Municipalities:  North West - DC 40:  Dr Kenneth Kaunda - Finance and Admin</v>
          </cell>
          <cell r="R7205">
            <v>0</v>
          </cell>
          <cell r="V7205" t="str">
            <v>DM NW: DR KK - FINANCE &amp; ADMIN</v>
          </cell>
        </row>
        <row r="7206">
          <cell r="Q7206" t="str">
            <v>Expenditure:  Transfers and Subsidies - Capital:  Allocations In-kind - District Municipalities:  North West - DC 40:  Dr Kenneth Kaunda - Health</v>
          </cell>
          <cell r="R7206">
            <v>0</v>
          </cell>
          <cell r="V7206" t="str">
            <v>DM NW: DR KK - HEALTH</v>
          </cell>
        </row>
        <row r="7207">
          <cell r="Q7207" t="str">
            <v>Expenditure:  Transfers and Subsidies - Capital:  Allocations In-kind - District Municipalities:  North West - DC 40:  Dr Kenneth Kaunda - Housing</v>
          </cell>
          <cell r="R7207">
            <v>0</v>
          </cell>
          <cell r="V7207" t="str">
            <v>DM NW: DR KK - HOUSING</v>
          </cell>
        </row>
        <row r="7208">
          <cell r="Q7208" t="str">
            <v>Expenditure:  Transfers and Subsidies - Capital:  Allocations In-kind - District Municipalities:  North West - DC 40:  Dr Kenneth Kaunda - Planning and Development</v>
          </cell>
          <cell r="R7208">
            <v>0</v>
          </cell>
          <cell r="V7208" t="str">
            <v>DM NW: DR KK - PLANNING &amp; DEVEL</v>
          </cell>
        </row>
        <row r="7209">
          <cell r="Q7209" t="str">
            <v>Expenditure:  Transfers and Subsidies - Capital:  Allocations In-kind - District Municipalities:  North West - DC 40:  Dr Kenneth Kaunda - Public Safety</v>
          </cell>
          <cell r="R7209">
            <v>0</v>
          </cell>
          <cell r="V7209" t="str">
            <v>DM NW: DR KK - PUBLIC SAFETY</v>
          </cell>
        </row>
        <row r="7210">
          <cell r="Q7210" t="str">
            <v>Expenditure:  Transfers and Subsidies - Capital:  Allocations In-kind - District Municipalities:  North West - DC 40:  Dr Kenneth Kaunda - Road Transport</v>
          </cell>
          <cell r="R7210">
            <v>0</v>
          </cell>
          <cell r="V7210" t="str">
            <v>DM NW: DR KK - ROAD TRANSPORT</v>
          </cell>
        </row>
        <row r="7211">
          <cell r="Q7211" t="str">
            <v>Expenditure:  Transfers and Subsidies - Capital:  Allocations In-kind - District Municipalities:  North West - DC 40:  Dr Kenneth Kaunda - Sport and Recreation</v>
          </cell>
          <cell r="R7211">
            <v>0</v>
          </cell>
          <cell r="V7211" t="str">
            <v>DM NW: DR KK - SPORT &amp; RECREATION</v>
          </cell>
        </row>
        <row r="7212">
          <cell r="Q7212" t="str">
            <v>Expenditure:  Transfers and Subsidies - Capital:  Allocations In-kind - District Municipalities:  North West - DC 40:  Dr Kenneth Kaunda -Waste Water Management</v>
          </cell>
          <cell r="R7212">
            <v>0</v>
          </cell>
          <cell r="V7212" t="str">
            <v>DM NW: DR KK - WASTE WATER MAN</v>
          </cell>
        </row>
        <row r="7213">
          <cell r="Q7213" t="str">
            <v>Expenditure:  Transfers and Subsidies - Capital:  Allocations In-kind - District Municipalities:  North West - DC 40:  Dr Kenneth Kaunda - Water</v>
          </cell>
          <cell r="R7213">
            <v>0</v>
          </cell>
          <cell r="V7213" t="str">
            <v>DM NW: DR KK - WATER</v>
          </cell>
        </row>
        <row r="7214">
          <cell r="Q7214" t="str">
            <v>Expenditure:  Transfers and Subsidies - Capital:  Allocations In-kind - District Municipalities:  Western Cape</v>
          </cell>
          <cell r="R7214">
            <v>0</v>
          </cell>
          <cell r="V7214" t="str">
            <v>T&amp;S CAP: ALL IN-KIND DM WESTERN CAPE</v>
          </cell>
        </row>
        <row r="7215">
          <cell r="Q7215" t="str">
            <v>Expenditure:  Transfers and Subsidies - Capital:  Allocations In-kind - District Municipalities:  Western Cape - DC 1:  West Coast</v>
          </cell>
          <cell r="R7215">
            <v>0</v>
          </cell>
          <cell r="V7215" t="str">
            <v>DM WC: WEST COAST</v>
          </cell>
        </row>
        <row r="7216">
          <cell r="Q7216" t="str">
            <v>Expenditure:  Transfers and Subsidies - Capital:  Allocations In-kind - District Municipalities:  Western Cape - DC 1:  West Coast - Community and Social Services</v>
          </cell>
          <cell r="R7216">
            <v>0</v>
          </cell>
          <cell r="V7216" t="str">
            <v>DM WC: WEST COAST - COMM &amp; SOC SERV</v>
          </cell>
        </row>
        <row r="7217">
          <cell r="Q7217" t="str">
            <v>Expenditure:  Transfers and Subsidies - Capital:  Allocations In-kind - District Municipalities:  Western Cape - DC 1:  West Coast - Environmental Protection</v>
          </cell>
          <cell r="R7217">
            <v>0</v>
          </cell>
          <cell r="V7217" t="str">
            <v>DM WC: WEST COAST - ENVIRON PROTECTION</v>
          </cell>
        </row>
        <row r="7218">
          <cell r="Q7218" t="str">
            <v>Expenditure:  Transfers and Subsidies - Capital:  Allocations In-kind - District Municipalities:  Western Cape - DC 1:  West Coast - Executive and Council</v>
          </cell>
          <cell r="R7218">
            <v>0</v>
          </cell>
          <cell r="V7218" t="str">
            <v>DM WC: WEST COAST - EXECUTIVE &amp; COUNCIL</v>
          </cell>
        </row>
        <row r="7219">
          <cell r="Q7219" t="str">
            <v>Expenditure:  Transfers and Subsidies - Capital:  Allocations In-kind - District Municipalities:  Western Cape - DC 1:  West Coast - Finance and Admin</v>
          </cell>
          <cell r="R7219">
            <v>0</v>
          </cell>
          <cell r="V7219" t="str">
            <v>DM WC: WEST COAST - FINANCE &amp; ADMIN</v>
          </cell>
        </row>
        <row r="7220">
          <cell r="Q7220" t="str">
            <v>Expenditure:  Transfers and Subsidies - Capital:  Allocations In-kind - District Municipalities:  Western Cape - DC 1:  West Coast - Health</v>
          </cell>
          <cell r="R7220">
            <v>0</v>
          </cell>
          <cell r="V7220" t="str">
            <v>DM WC: WEST COAST - HEALTH</v>
          </cell>
        </row>
        <row r="7221">
          <cell r="Q7221" t="str">
            <v>Expenditure:  Transfers and Subsidies - Capital:  Allocations In-kind - District Municipalities:  Western Cape - DC 1:  West Coast - Housing</v>
          </cell>
          <cell r="R7221">
            <v>0</v>
          </cell>
          <cell r="V7221" t="str">
            <v>DM WC: WEST COAST - HOUSING</v>
          </cell>
        </row>
        <row r="7222">
          <cell r="Q7222" t="str">
            <v>Expenditure:  Transfers and Subsidies - Capital:  Allocations In-kind - District Municipalities:  Western Cape - DC 1:  West Coast - Planning and Development</v>
          </cell>
          <cell r="R7222">
            <v>0</v>
          </cell>
          <cell r="V7222" t="str">
            <v>DM WC: WEST COAST - PLANNING &amp; DEVEL</v>
          </cell>
        </row>
        <row r="7223">
          <cell r="Q7223" t="str">
            <v>Expenditure:  Transfers and Subsidies - Capital:  Allocations In-kind - District Municipalities:  Western Cape - DC 1:  West Coast - Public Safety</v>
          </cell>
          <cell r="R7223">
            <v>0</v>
          </cell>
          <cell r="V7223" t="str">
            <v>DM WC: WEST COAST - PUBLIC SAFETY</v>
          </cell>
        </row>
        <row r="7224">
          <cell r="Q7224" t="str">
            <v>Expenditure:  Transfers and Subsidies - Capital:  Allocations In-kind - District Municipalities:  Western Cape - DC 1:  West Coast - Road Transport</v>
          </cell>
          <cell r="R7224">
            <v>0</v>
          </cell>
          <cell r="V7224" t="str">
            <v>DM WC: WEST COAST - ROAD TRANSPORT</v>
          </cell>
        </row>
        <row r="7225">
          <cell r="Q7225" t="str">
            <v>Expenditure:  Transfers and Subsidies - Capital:  Allocations In-kind - District Municipalities:  Western Cape - DC 1:  West Coast - Sport and Recreation</v>
          </cell>
          <cell r="R7225">
            <v>0</v>
          </cell>
          <cell r="V7225" t="str">
            <v>DM WC: WEST COAST - SPORT &amp; RECREATION</v>
          </cell>
        </row>
        <row r="7226">
          <cell r="Q7226" t="str">
            <v>Expenditure:  Transfers and Subsidies - Capital:  Allocations In-kind - District Municipalities:  Western Cape - DC 1:  West Coast - Waste Water Management</v>
          </cell>
          <cell r="R7226">
            <v>0</v>
          </cell>
          <cell r="V7226" t="str">
            <v>DM WC: WEST COAST - WASTE WATER MAN</v>
          </cell>
        </row>
        <row r="7227">
          <cell r="Q7227" t="str">
            <v>Expenditure:  Transfers and Subsidies - Capital:  Allocations In-kind - District Municipalities:  Western Cape - DC 1:  West Coast - Water</v>
          </cell>
          <cell r="R7227">
            <v>0</v>
          </cell>
          <cell r="V7227" t="str">
            <v>DM WC: WEST COAST - WATER</v>
          </cell>
        </row>
        <row r="7228">
          <cell r="Q7228" t="str">
            <v>Expenditure:  Transfers and Subsidies - Capital:  Allocations In-kind - District Municipalities:  Western Cape - DC 1:  Cape Winelands</v>
          </cell>
          <cell r="R7228">
            <v>0</v>
          </cell>
          <cell r="V7228" t="str">
            <v>DM WC: CAPE WINELANDS</v>
          </cell>
        </row>
        <row r="7229">
          <cell r="Q7229" t="str">
            <v>Expenditure:  Transfers and Subsidies - Capital:  Allocations In-kind - District Municipalities:  Western Cape - DC 1:  Cape Winelands - Community and Social Services</v>
          </cell>
          <cell r="R7229">
            <v>0</v>
          </cell>
          <cell r="V7229" t="str">
            <v>DM WC: CAPE WINEL - COMM &amp; SOC SERV</v>
          </cell>
        </row>
        <row r="7230">
          <cell r="Q7230" t="str">
            <v>Expenditure:  Transfers and Subsidies - Capital:  Allocations In-kind - District Municipalities:  Western Cape - DC 1:  Cape Winelands - Environmental Protection</v>
          </cell>
          <cell r="R7230">
            <v>0</v>
          </cell>
          <cell r="V7230" t="str">
            <v>DM WC: CAPE WINEL - ENVIRON PROTECTION</v>
          </cell>
        </row>
        <row r="7231">
          <cell r="Q7231" t="str">
            <v>Expenditure:  Transfers and Subsidies - Capital:  Allocations In-kind - District Municipalities:  Western Cape - DC 1:  Cape Winelands - Executive and Council</v>
          </cell>
          <cell r="R7231">
            <v>0</v>
          </cell>
          <cell r="V7231" t="str">
            <v>DM WC: CAPE WINEL - EXECUTIVE &amp; COUNCIL</v>
          </cell>
        </row>
        <row r="7232">
          <cell r="Q7232" t="str">
            <v>Expenditure:  Transfers and Subsidies - Capital:  Allocations In-kind - District Municipalities:  Western Cape - DC 1:  Cape Winelands - Finance and Admin</v>
          </cell>
          <cell r="R7232">
            <v>0</v>
          </cell>
          <cell r="V7232" t="str">
            <v>DM WC: CAPE WINEL - FINANCE &amp; ADMIN</v>
          </cell>
        </row>
        <row r="7233">
          <cell r="Q7233" t="str">
            <v>Expenditure:  Transfers and Subsidies - Capital:  Allocations In-kind - District Municipalities:  Western Cape - DC 1:  Cape Winelands - Health</v>
          </cell>
          <cell r="R7233">
            <v>0</v>
          </cell>
          <cell r="V7233" t="str">
            <v>DM WC: CAPE WINEL - HEALTH</v>
          </cell>
        </row>
        <row r="7234">
          <cell r="Q7234" t="str">
            <v>Expenditure:  Transfers and Subsidies - Capital:  Allocations In-kind - District Municipalities:  Western Cape - DC 1:  Cape Winelands - Housing</v>
          </cell>
          <cell r="R7234">
            <v>0</v>
          </cell>
          <cell r="V7234" t="str">
            <v>DM WC: CAPE WINEL - HOUSING</v>
          </cell>
        </row>
        <row r="7235">
          <cell r="Q7235" t="str">
            <v>Expenditure:  Transfers and Subsidies - Capital:  Allocations In-kind - District Municipalities:  Western Cape - DC 1:  Cape Winelands - Planning and Development</v>
          </cell>
          <cell r="R7235">
            <v>0</v>
          </cell>
          <cell r="V7235" t="str">
            <v>DM WC: CAPE WINEL - PLANNING &amp; DEVEL</v>
          </cell>
        </row>
        <row r="7236">
          <cell r="Q7236" t="str">
            <v>Expenditure:  Transfers and Subsidies - Capital:  Allocations In-kind - District Municipalities:  Western Cape - DC 1:  Cape Winelands - Public Safety</v>
          </cell>
          <cell r="R7236">
            <v>0</v>
          </cell>
          <cell r="V7236" t="str">
            <v>DM WC: CAPE WINEL - PUBLIC SAFETY</v>
          </cell>
        </row>
        <row r="7237">
          <cell r="Q7237" t="str">
            <v>Expenditure:  Transfers and Subsidies - Capital:  Allocations In-kind - District Municipalities:  Western Cape - DC 1:  Cape Winelands - Road Transport</v>
          </cell>
          <cell r="R7237">
            <v>0</v>
          </cell>
          <cell r="V7237" t="str">
            <v>DM WC: CAPE WINEL - ROAD TRANSPORT</v>
          </cell>
        </row>
        <row r="7238">
          <cell r="Q7238" t="str">
            <v>Expenditure:  Transfers and Subsidies - Capital:  Allocations In-kind - District Municipalities:  Western Cape - DC 1:  Cape Winelands - Sport and Recreation</v>
          </cell>
          <cell r="R7238">
            <v>0</v>
          </cell>
          <cell r="V7238" t="str">
            <v>DM WC: CAPE WINEL - SPORT &amp; RECREATION</v>
          </cell>
        </row>
        <row r="7239">
          <cell r="Q7239" t="str">
            <v>Expenditure:  Transfers and Subsidies - Capital:  Allocations In-kind - District Municipalities:  Western Cape - DC 1:  Cape Winelands - Waste Water Management</v>
          </cell>
          <cell r="R7239">
            <v>0</v>
          </cell>
          <cell r="V7239" t="str">
            <v>DM WC: CAPE WINEL - WASTE WATER MAN</v>
          </cell>
        </row>
        <row r="7240">
          <cell r="Q7240" t="str">
            <v>Expenditure:  Transfers and Subsidies - Capital:  Allocations In-kind - District Municipalities:  Western Cape - DC 1:  Cape Winelands - Water</v>
          </cell>
          <cell r="R7240">
            <v>0</v>
          </cell>
          <cell r="V7240" t="str">
            <v>DM WC: CAPE WINEL - WATER</v>
          </cell>
        </row>
        <row r="7241">
          <cell r="Q7241" t="str">
            <v>Expenditure:  Transfers and Subsidies - Capital:  Allocations In-kind - District Municipalities:  Western Cape - DC 3:  Overberg</v>
          </cell>
          <cell r="R7241">
            <v>0</v>
          </cell>
          <cell r="V7241" t="str">
            <v>DM WC: OVERBERG</v>
          </cell>
        </row>
        <row r="7242">
          <cell r="Q7242" t="str">
            <v>Expenditure:  Transfers and Subsidies - Capital:  Allocations In-kind - District Municipalities:  Western Cape - DC 3:  Overberg - Community and Social Services</v>
          </cell>
          <cell r="R7242">
            <v>0</v>
          </cell>
          <cell r="V7242" t="str">
            <v>DM WC: OVERBERG - COMM &amp; SOC SERV</v>
          </cell>
        </row>
        <row r="7243">
          <cell r="Q7243" t="str">
            <v>Expenditure:  Transfers and Subsidies - Capital:  Allocations In-kind - District Municipalities:  Western Cape - DC 3:  Overberg - Environmental Protection</v>
          </cell>
          <cell r="R7243">
            <v>0</v>
          </cell>
          <cell r="V7243" t="str">
            <v>DM WC: OVERBERG - ENVIRON PROTECTION</v>
          </cell>
        </row>
        <row r="7244">
          <cell r="Q7244" t="str">
            <v>Expenditure:  Transfers and Subsidies - Capital:  Allocations In-kind - District Municipalities:  Western Cape - DC 3:  Overberg - Executive and Council</v>
          </cell>
          <cell r="R7244">
            <v>0</v>
          </cell>
          <cell r="V7244" t="str">
            <v>DM WC: OVERBERG - EXECUTIVE &amp; COUNCIL</v>
          </cell>
        </row>
        <row r="7245">
          <cell r="Q7245" t="str">
            <v>Expenditure:  Transfers and Subsidies - Capital:  Allocations In-kind - District Municipalities:  Western Cape - DC 3:  Overberg - Finance and Admin</v>
          </cell>
          <cell r="R7245">
            <v>0</v>
          </cell>
          <cell r="V7245" t="str">
            <v>DM WC: OVERBERG - FINANCE &amp; ADMIN</v>
          </cell>
        </row>
        <row r="7246">
          <cell r="Q7246" t="str">
            <v>Expenditure:  Transfers and Subsidies - Capital:  Allocations In-kind - District Municipalities:  Western Cape - DC 3:  Overberg - Health</v>
          </cell>
          <cell r="R7246">
            <v>0</v>
          </cell>
          <cell r="V7246" t="str">
            <v>DM WC: OVERBERG - HEALTH</v>
          </cell>
        </row>
        <row r="7247">
          <cell r="Q7247" t="str">
            <v>Expenditure:  Transfers and Subsidies - Capital:  Allocations In-kind - District Municipalities:  Western Cape - DC 3:  Overberg - Housing</v>
          </cell>
          <cell r="R7247">
            <v>0</v>
          </cell>
          <cell r="V7247" t="str">
            <v>DM WC: OVERBERG - HOUSING</v>
          </cell>
        </row>
        <row r="7248">
          <cell r="Q7248" t="str">
            <v>Expenditure:  Transfers and Subsidies - Capital:  Allocations In-kind - District Municipalities:  Western Cape - DC 3:  Overberg - Planning and Development</v>
          </cell>
          <cell r="R7248">
            <v>0</v>
          </cell>
          <cell r="V7248" t="str">
            <v>DM WC: OVERBERG - PLANNING &amp; DEVEL</v>
          </cell>
        </row>
        <row r="7249">
          <cell r="Q7249" t="str">
            <v>Expenditure:  Transfers and Subsidies - Capital:  Allocations In-kind - District Municipalities:  Western Cape - DC 3:  Overberg - Public Safety</v>
          </cell>
          <cell r="R7249">
            <v>0</v>
          </cell>
          <cell r="V7249" t="str">
            <v>DM WC: OVERBERG - PUBLIC SAFETY</v>
          </cell>
        </row>
        <row r="7250">
          <cell r="Q7250" t="str">
            <v>Expenditure:  Transfers and Subsidies - Capital:  Allocations In-kind - District Municipalities:  Western Cape - DC 3:  Overberg - Road Transport</v>
          </cell>
          <cell r="R7250">
            <v>0</v>
          </cell>
          <cell r="V7250" t="str">
            <v>DM WC: OVERBERG - ROAD TRANSPORT</v>
          </cell>
        </row>
        <row r="7251">
          <cell r="Q7251" t="str">
            <v>Expenditure:  Transfers and Subsidies - Capital:  Allocations In-kind - District Municipalities:  Western Cape - DC 3:  Overberg - Sport and Recreation</v>
          </cell>
          <cell r="R7251">
            <v>0</v>
          </cell>
          <cell r="V7251" t="str">
            <v>DM WC: OVERBERG - SPORT &amp; RECREATION</v>
          </cell>
        </row>
        <row r="7252">
          <cell r="Q7252" t="str">
            <v>Expenditure:  Transfers and Subsidies - Capital:  Allocations In-kind - District Municipalities:  Western Cape - DC 3:  Overberg - Waste Water Management</v>
          </cell>
          <cell r="R7252">
            <v>0</v>
          </cell>
          <cell r="V7252" t="str">
            <v>DM WC: OVERBERG - WASTE WATER MAN</v>
          </cell>
        </row>
        <row r="7253">
          <cell r="Q7253" t="str">
            <v>Expenditure:  Transfers and Subsidies - Capital:  Allocations In-kind - District Municipalities:  Western Cape - DC 3:  Overberg - Water</v>
          </cell>
          <cell r="R7253">
            <v>0</v>
          </cell>
          <cell r="V7253" t="str">
            <v>DM WC: OVERBERG - WATER</v>
          </cell>
        </row>
        <row r="7254">
          <cell r="Q7254" t="str">
            <v>Expenditure:  Transfers and Subsidies - Capital:  Allocations In-kind - District Municipalities:  Western Cape - DC 4:  Eden District</v>
          </cell>
          <cell r="R7254">
            <v>0</v>
          </cell>
          <cell r="V7254" t="str">
            <v>DM WC: EDEN</v>
          </cell>
        </row>
        <row r="7255">
          <cell r="Q7255" t="str">
            <v>Expenditure:  Transfers and Subsidies - Capital:  Allocations In-kind - District Municipalities:  Western Cape - DC 4:  Eden District - Community and Social Services</v>
          </cell>
          <cell r="R7255">
            <v>0</v>
          </cell>
          <cell r="V7255" t="str">
            <v>DM WC: EDEN - COMM &amp; SOC SERV</v>
          </cell>
        </row>
        <row r="7256">
          <cell r="Q7256" t="str">
            <v>Expenditure:  Transfers and Subsidies - Capital:  Allocations In-kind - District Municipalities:  Western Cape - DC 4:  Eden District - Environmental Protection</v>
          </cell>
          <cell r="R7256">
            <v>0</v>
          </cell>
          <cell r="V7256" t="str">
            <v>DM WC: EDEN - ENVIRON PROTECTION</v>
          </cell>
        </row>
        <row r="7257">
          <cell r="Q7257" t="str">
            <v>Expenditure:  Transfers and Subsidies - Capital:  Allocations In-kind - District Municipalities:  Western Cape - DC 4:  Eden District - Executive and Council</v>
          </cell>
          <cell r="R7257">
            <v>0</v>
          </cell>
          <cell r="V7257" t="str">
            <v>DM WC: EDEN - EXECUTIVE &amp; COUNCIL</v>
          </cell>
        </row>
        <row r="7258">
          <cell r="Q7258" t="str">
            <v>Expenditure:  Transfers and Subsidies - Capital:  Allocations In-kind - District Municipalities:  Western Cape - DC 4:  Eden District - Finance and Admin</v>
          </cell>
          <cell r="R7258">
            <v>0</v>
          </cell>
          <cell r="V7258" t="str">
            <v>DM WC: EDEN - FINANCE &amp; ADMIN</v>
          </cell>
        </row>
        <row r="7259">
          <cell r="Q7259" t="str">
            <v>Expenditure:  Transfers and Subsidies - Capital:  Allocations In-kind - District Municipalities:  Western Cape - DC 4:  Eden District - Health</v>
          </cell>
          <cell r="R7259">
            <v>0</v>
          </cell>
          <cell r="V7259" t="str">
            <v>DM WC: EDEN - HEALTH</v>
          </cell>
        </row>
        <row r="7260">
          <cell r="Q7260" t="str">
            <v>Expenditure:  Transfers and Subsidies - Capital:  Allocations In-kind - District Municipalities:  Western Cape - DC 4:  Eden District - Housing</v>
          </cell>
          <cell r="R7260">
            <v>0</v>
          </cell>
          <cell r="V7260" t="str">
            <v>DM WC: EDEN - HOUSING</v>
          </cell>
        </row>
        <row r="7261">
          <cell r="Q7261" t="str">
            <v>Expenditure:  Transfers and Subsidies - Capital:  Allocations In-kind - District Municipalities:  Western Cape - DC 4:  Eden District - Planning and Development</v>
          </cell>
          <cell r="R7261">
            <v>0</v>
          </cell>
          <cell r="V7261" t="str">
            <v>DM WC: EDEN - PLANNING &amp; DEVEL</v>
          </cell>
        </row>
        <row r="7262">
          <cell r="Q7262" t="str">
            <v>Expenditure:  Transfers and Subsidies - Capital:  Allocations In-kind - District Municipalities:  Western Cape - DC 4:  Eden District - Public Safety</v>
          </cell>
          <cell r="R7262">
            <v>0</v>
          </cell>
          <cell r="V7262" t="str">
            <v>DM WC: EDEN - PUBLIC SAFETY</v>
          </cell>
        </row>
        <row r="7263">
          <cell r="Q7263" t="str">
            <v>Expenditure:  Transfers and Subsidies - Capital:  Allocations In-kind - District Municipalities:  Western Cape - DC 4:  Eden District - Road Transport</v>
          </cell>
          <cell r="R7263">
            <v>0</v>
          </cell>
          <cell r="V7263" t="str">
            <v>DM WC: EDEN - ROAD TRANSPORT</v>
          </cell>
        </row>
        <row r="7264">
          <cell r="Q7264" t="str">
            <v>Expenditure:  Transfers and Subsidies - Capital:  Allocations In-kind - District Municipalities:  Western Cape - DC 4:  Eden District - Sport and Recreation</v>
          </cell>
          <cell r="R7264">
            <v>0</v>
          </cell>
          <cell r="V7264" t="str">
            <v>DM WC: EDEN - SPORT &amp; RECREATION</v>
          </cell>
        </row>
        <row r="7265">
          <cell r="Q7265" t="str">
            <v>Expenditure:  Transfers and Subsidies - Capital:  Allocations In-kind - District Municipalities:  Western Cape - DC 4:  Eden District - Waste Water Management</v>
          </cell>
          <cell r="R7265">
            <v>0</v>
          </cell>
          <cell r="V7265" t="str">
            <v>DM WC: EDEN - WASTE WATER MAN</v>
          </cell>
        </row>
        <row r="7266">
          <cell r="Q7266" t="str">
            <v>Expenditure:  Transfers and Subsidies - Capital:  Allocations In-kind - District Municipalities:  Western Cape - DC 4:  Eden District - Water</v>
          </cell>
          <cell r="R7266">
            <v>0</v>
          </cell>
          <cell r="V7266" t="str">
            <v>DM WC: EDEN - WATER</v>
          </cell>
        </row>
        <row r="7267">
          <cell r="Q7267" t="str">
            <v>Expenditure:  Transfers and Subsidies - Capital:  Allocations In-kind - District Municipalities:  Western Cape - DC5:  Central Karoo</v>
          </cell>
          <cell r="R7267">
            <v>0</v>
          </cell>
          <cell r="V7267" t="str">
            <v>DM WC: CENTRAL KAROO</v>
          </cell>
        </row>
        <row r="7268">
          <cell r="Q7268" t="str">
            <v>Expenditure:  Transfers and Subsidies - Capital:  Allocations In-kind - District Municipalities:  Western Cape - DC5:  Central Karoo - Community and Social Services</v>
          </cell>
          <cell r="R7268">
            <v>0</v>
          </cell>
          <cell r="V7268" t="str">
            <v>DM WC: CENT KAROO - COMM &amp; SOC SERV</v>
          </cell>
        </row>
        <row r="7269">
          <cell r="Q7269" t="str">
            <v>Expenditure:  Transfers and Subsidies - Capital:  Allocations In-kind - District Municipalities:  Western Cape - DC5:  Central Karoo - Environmental Protection</v>
          </cell>
          <cell r="R7269">
            <v>0</v>
          </cell>
          <cell r="V7269" t="str">
            <v>DM WC: CENT KAROO - ENVIRON PROTECTION</v>
          </cell>
        </row>
        <row r="7270">
          <cell r="Q7270" t="str">
            <v>Expenditure:  Transfers and Subsidies - Capital:  Allocations In-kind - District Municipalities:  Western Cape - DC5:  Central Karoo - Executive and Council</v>
          </cell>
          <cell r="R7270">
            <v>0</v>
          </cell>
          <cell r="V7270" t="str">
            <v>DM WC: CENT KAROO - EXECUTIVE &amp; COUNCIL</v>
          </cell>
        </row>
        <row r="7271">
          <cell r="Q7271" t="str">
            <v>Expenditure:  Transfers and Subsidies - Capital:  Allocations In-kind - District Municipalities:  Western Cape - DC5:  Central Karoo - Finance and Admin</v>
          </cell>
          <cell r="R7271">
            <v>0</v>
          </cell>
          <cell r="V7271" t="str">
            <v>DM WC: CENT KAROO - FINANCE &amp; ADMIN</v>
          </cell>
        </row>
        <row r="7272">
          <cell r="Q7272" t="str">
            <v>Expenditure:  Transfers and Subsidies - Capital:  Allocations In-kind - District Municipalities:  Western Cape - DC5:  Central Karoo - Health</v>
          </cell>
          <cell r="R7272">
            <v>0</v>
          </cell>
          <cell r="V7272" t="str">
            <v>DM WC: CENT KAROO - HEALTH</v>
          </cell>
        </row>
        <row r="7273">
          <cell r="Q7273" t="str">
            <v>Expenditure:  Transfers and Subsidies - Capital:  Allocations In-kind - District Municipalities:  Western Cape - DC5:  Central Karoo - Housing</v>
          </cell>
          <cell r="R7273">
            <v>0</v>
          </cell>
          <cell r="V7273" t="str">
            <v>DM WC: CENT KAROO - HOUSING</v>
          </cell>
        </row>
        <row r="7274">
          <cell r="Q7274" t="str">
            <v>Expenditure:  Transfers and Subsidies - Capital:  Allocations In-kind - District Municipalities:  Western Cape - DC5:  Central Karoo - Planning and Development</v>
          </cell>
          <cell r="R7274">
            <v>0</v>
          </cell>
          <cell r="V7274" t="str">
            <v>DM WC: CENT KAROO - PLANNING &amp; DEVEL</v>
          </cell>
        </row>
        <row r="7275">
          <cell r="Q7275" t="str">
            <v>Expenditure:  Transfers and Subsidies - Capital:  Allocations In-kind - District Municipalities:  Western Cape - DC5:  Central Karoo - Public Safety</v>
          </cell>
          <cell r="R7275">
            <v>0</v>
          </cell>
          <cell r="V7275" t="str">
            <v>DM WC: CENT KAROO - PUBLIC SAFETY</v>
          </cell>
        </row>
        <row r="7276">
          <cell r="Q7276" t="str">
            <v>Expenditure:  Transfers and Subsidies - Capital:  Allocations In-kind - District Municipalities:  Western Cape - DC5:  Central Karoo - Road Transport</v>
          </cell>
          <cell r="R7276">
            <v>0</v>
          </cell>
          <cell r="V7276" t="str">
            <v>DM WC: CENT KAROO - ROAD TRANSPORT</v>
          </cell>
        </row>
        <row r="7277">
          <cell r="Q7277" t="str">
            <v>Expenditure:  Transfers and Subsidies - Capital:  Allocations In-kind - District Municipalities:  Western Cape - DC5:  Central Karoo - Sport and Recreation</v>
          </cell>
          <cell r="R7277">
            <v>0</v>
          </cell>
          <cell r="V7277" t="str">
            <v>DM WC: CENT KAROO - SPORT &amp; RECREATION</v>
          </cell>
        </row>
        <row r="7278">
          <cell r="Q7278" t="str">
            <v>Expenditure:  Transfers and Subsidies - Capital:  Allocations In-kind - District Municipalities:  Western Cape - DC5:  Central Karoo - Waste Water Management</v>
          </cell>
          <cell r="R7278">
            <v>0</v>
          </cell>
          <cell r="V7278" t="str">
            <v>DM WC: CENT KAROO - WASTE WATER MAN</v>
          </cell>
        </row>
        <row r="7279">
          <cell r="Q7279" t="str">
            <v>Expenditure:  Transfers and Subsidies - Capital:  Allocations In-kind - District Municipalities:  Western Cape - DC5:  Central Karoo - Water</v>
          </cell>
          <cell r="R7279">
            <v>0</v>
          </cell>
          <cell r="V7279" t="str">
            <v>DM WC: CENT KAROO - WATER</v>
          </cell>
        </row>
        <row r="7280">
          <cell r="Q7280" t="str">
            <v xml:space="preserve">Expenditure:  Transfers and Subsidies - Capital:  Allocations In-kind - Foreign Government and International Organisations </v>
          </cell>
          <cell r="R7280">
            <v>0</v>
          </cell>
          <cell r="V7280" t="str">
            <v>T&amp;S CAP: ALL IN-KIND FORG GOV &amp; INT ORG</v>
          </cell>
        </row>
        <row r="7281">
          <cell r="Q7281" t="str">
            <v>Expenditure:  Transfers and Subsidies - Capital:  Allocations In-kind - Foreign  Government and International Organisations:  African Development Bank</v>
          </cell>
          <cell r="R7281" t="str">
            <v>2</v>
          </cell>
          <cell r="S7281" t="str">
            <v>64</v>
          </cell>
          <cell r="T7281" t="str">
            <v>001</v>
          </cell>
          <cell r="U7281" t="str">
            <v>0</v>
          </cell>
          <cell r="V7281" t="str">
            <v>FORN GOV/INT ORG - AFRICAN DEVELOP BANK</v>
          </cell>
        </row>
        <row r="7282">
          <cell r="Q7282" t="str">
            <v>Expenditure:  Transfers and Subsidies - Capital:  Allocations In-kind - Foreign  Government and International Organisations:  African Program Rethinking Development Economy</v>
          </cell>
          <cell r="R7282" t="str">
            <v>2</v>
          </cell>
          <cell r="S7282" t="str">
            <v>64</v>
          </cell>
          <cell r="T7282" t="str">
            <v>002</v>
          </cell>
          <cell r="U7282" t="str">
            <v>0</v>
          </cell>
          <cell r="V7282" t="str">
            <v>FORN GOV/INT ORG - PROG RETHINK DEV ECON</v>
          </cell>
        </row>
        <row r="7283">
          <cell r="Q7283" t="str">
            <v>Expenditure:  Transfers and Subsidies - Capital:  Allocations In-kind - Foreign  Government and International Organisations:  Asia-Africa Legal Consultation Organisation (AALCO)</v>
          </cell>
          <cell r="R7283" t="str">
            <v>2</v>
          </cell>
          <cell r="S7283" t="str">
            <v>64</v>
          </cell>
          <cell r="T7283" t="str">
            <v>003</v>
          </cell>
          <cell r="U7283" t="str">
            <v>0</v>
          </cell>
          <cell r="V7283" t="str">
            <v>FORN GOV/INT ORG -  AFRICA/ASIA LEGA ORG</v>
          </cell>
        </row>
        <row r="7284">
          <cell r="Q7284" t="str">
            <v>Expenditure:  Transfers and Subsidies - Capital:  Allocations In-kind - Foreign  Government and International Organisations:  Association for African University</v>
          </cell>
          <cell r="R7284" t="str">
            <v>2</v>
          </cell>
          <cell r="S7284" t="str">
            <v>64</v>
          </cell>
          <cell r="T7284" t="str">
            <v>004</v>
          </cell>
          <cell r="U7284" t="str">
            <v>0</v>
          </cell>
          <cell r="V7284" t="str">
            <v>FORN GOV/INT ORG - ASSOC - AFRICAN UNIV</v>
          </cell>
        </row>
        <row r="7285">
          <cell r="Q7285" t="str">
            <v>Expenditure:  Transfers and Subsidies - Capital:  Allocations In-kind - Foreign  Government and International Organisations:  Collaborative African Budget Reform Initiative</v>
          </cell>
          <cell r="R7285" t="str">
            <v>2</v>
          </cell>
          <cell r="S7285" t="str">
            <v>64</v>
          </cell>
          <cell r="T7285" t="str">
            <v>005</v>
          </cell>
          <cell r="U7285" t="str">
            <v>0</v>
          </cell>
          <cell r="V7285" t="str">
            <v>FORN GOV/INT ORG - AFRICAN BUD REFM INIT</v>
          </cell>
        </row>
        <row r="7286">
          <cell r="Q7286" t="str">
            <v>Expenditure:  Transfers and Subsidies - Capital:  Allocations In-kind - Foreign  Government and International Organisations:  Cop 12, Kenya</v>
          </cell>
          <cell r="R7286" t="str">
            <v>2</v>
          </cell>
          <cell r="S7286" t="str">
            <v>64</v>
          </cell>
          <cell r="T7286" t="str">
            <v>006</v>
          </cell>
          <cell r="U7286" t="str">
            <v>0</v>
          </cell>
          <cell r="V7286" t="str">
            <v>FORN GOV/INT ORG - COP 12 KENYA</v>
          </cell>
        </row>
        <row r="7287">
          <cell r="Q7287" t="str">
            <v>Expenditure:  Transfers and Subsidies - Capital:  Allocations In-kind - Foreign  Government and International Organisations:  Common Wealth Magistrate and Judicial Association (CMJA)</v>
          </cell>
          <cell r="R7287" t="str">
            <v>2</v>
          </cell>
          <cell r="S7287" t="str">
            <v>64</v>
          </cell>
          <cell r="T7287" t="str">
            <v>007</v>
          </cell>
          <cell r="U7287" t="str">
            <v>0</v>
          </cell>
          <cell r="V7287" t="str">
            <v>FORN GOV/INT ORG - CW MAGIS &amp; JUDIC ASS</v>
          </cell>
        </row>
        <row r="7288">
          <cell r="Q7288" t="str">
            <v>Expenditure:  Transfers and Subsidies - Capital:  Allocations In-kind - Foreign  Government and International Organisations:  Common Wealth Fund Technology Cooperation</v>
          </cell>
          <cell r="R7288" t="str">
            <v>2</v>
          </cell>
          <cell r="S7288" t="str">
            <v>64</v>
          </cell>
          <cell r="T7288" t="str">
            <v>008</v>
          </cell>
          <cell r="U7288" t="str">
            <v>0</v>
          </cell>
          <cell r="V7288" t="str">
            <v>FORN GOV/INT ORG - CW FUND TECHN COOPER</v>
          </cell>
        </row>
        <row r="7289">
          <cell r="Q7289" t="str">
            <v>Expenditure:  Transfers and Subsidies - Capital:  Allocations In-kind - Foreign  Government and International Organisations:  FIFA</v>
          </cell>
          <cell r="R7289" t="str">
            <v>2</v>
          </cell>
          <cell r="S7289" t="str">
            <v>64</v>
          </cell>
          <cell r="T7289" t="str">
            <v>009</v>
          </cell>
          <cell r="U7289" t="str">
            <v>0</v>
          </cell>
          <cell r="V7289" t="str">
            <v>FORN GOV/INT ORG - FIFA</v>
          </cell>
        </row>
        <row r="7290">
          <cell r="Q7290" t="str">
            <v>Expenditure:  Transfers and Subsidies - Capital:  Allocations In-kind - Foreign  Government and International Organisations:  Foreign Rates and Taxes (FIGO)</v>
          </cell>
          <cell r="R7290" t="str">
            <v>2</v>
          </cell>
          <cell r="S7290" t="str">
            <v>64</v>
          </cell>
          <cell r="T7290" t="str">
            <v>010</v>
          </cell>
          <cell r="U7290" t="str">
            <v>0</v>
          </cell>
          <cell r="V7290" t="str">
            <v>FORN GOV/INT ORG - FOREIGN RATES &amp; TAXES</v>
          </cell>
        </row>
        <row r="7291">
          <cell r="Q7291" t="str">
            <v>Expenditure:  Transfers and Subsidies - Capital:  Allocations In-kind - Foreign  Government and International Organisations:  Fulbright Commission</v>
          </cell>
          <cell r="R7291" t="str">
            <v>2</v>
          </cell>
          <cell r="S7291" t="str">
            <v>64</v>
          </cell>
          <cell r="T7291" t="str">
            <v>011</v>
          </cell>
          <cell r="U7291" t="str">
            <v>0</v>
          </cell>
          <cell r="V7291" t="str">
            <v>FORN GOV/INT ORG - FULBRIGHT COMMISSION</v>
          </cell>
        </row>
        <row r="7292">
          <cell r="Q7292" t="str">
            <v>Expenditure:  Transfers and Subsidies - Capital:  Allocations In-kind - Foreign  Government and International Organisations:  Gambian Government Local Office</v>
          </cell>
          <cell r="R7292" t="str">
            <v>2</v>
          </cell>
          <cell r="S7292" t="str">
            <v>64</v>
          </cell>
          <cell r="T7292" t="str">
            <v>012</v>
          </cell>
          <cell r="U7292" t="str">
            <v>0</v>
          </cell>
          <cell r="V7292" t="str">
            <v>FORN GOV/INT ORG - GAMBIAN GOV LOCAL OFF</v>
          </cell>
        </row>
        <row r="7293">
          <cell r="Q7293" t="str">
            <v>Expenditure:  Transfers and Subsidies - Capital:  Allocations In-kind - Foreign  Government and International Organisations:  Global Environment Fund (GEF)</v>
          </cell>
          <cell r="R7293" t="str">
            <v>2</v>
          </cell>
          <cell r="S7293" t="str">
            <v>64</v>
          </cell>
          <cell r="T7293" t="str">
            <v>013</v>
          </cell>
          <cell r="U7293" t="str">
            <v>0</v>
          </cell>
          <cell r="V7293" t="str">
            <v>FORN GOV/INT ORG - GLOBAL ENVIRON FUND</v>
          </cell>
        </row>
        <row r="7294">
          <cell r="Q7294" t="str">
            <v>Expenditure:  Transfers and Subsidies - Capital:  Allocations In-kind - Foreign  Government and International Organisations:  Guidance Council and Youth  Development:  Malawi</v>
          </cell>
          <cell r="R7294" t="str">
            <v>2</v>
          </cell>
          <cell r="S7294" t="str">
            <v>64</v>
          </cell>
          <cell r="T7294" t="str">
            <v>014</v>
          </cell>
          <cell r="U7294" t="str">
            <v>0</v>
          </cell>
          <cell r="V7294" t="str">
            <v>FORN GOV/INT ORG - YOUTH  DEV: MALAWI</v>
          </cell>
        </row>
        <row r="7295">
          <cell r="Q7295" t="str">
            <v>Expenditure:  Transfers and Subsidies - Capital:  Allocations In-kind - Foreign  Government and International Organisations:  Highly Indebted Poor Centre (HIPC)</v>
          </cell>
          <cell r="R7295" t="str">
            <v>2</v>
          </cell>
          <cell r="S7295" t="str">
            <v>64</v>
          </cell>
          <cell r="T7295" t="str">
            <v>015</v>
          </cell>
          <cell r="U7295" t="str">
            <v>0</v>
          </cell>
          <cell r="V7295" t="str">
            <v>FORN GOV/INT ORG - HIGH INDEBT POOR CTR</v>
          </cell>
        </row>
        <row r="7296">
          <cell r="Q7296" t="str">
            <v>Expenditure:  Transfers and Subsidies - Capital:  Allocations In-kind - Foreign  Government and International Organisations:  India, Brazil, South African Dialogue Forum (IBSA)</v>
          </cell>
          <cell r="R7296" t="str">
            <v>2</v>
          </cell>
          <cell r="S7296" t="str">
            <v>64</v>
          </cell>
          <cell r="T7296" t="str">
            <v>016</v>
          </cell>
          <cell r="U7296" t="str">
            <v>0</v>
          </cell>
          <cell r="V7296" t="str">
            <v>FORN GOV/INT ORG - IND/BRA/SA DIALOG FOR</v>
          </cell>
        </row>
        <row r="7297">
          <cell r="Q7297" t="str">
            <v>Expenditure:  Transfers and Subsidies - Capital:  Allocations In-kind - Foreign  Government and International Organisations:  India-Brazil-South Africa Trilateral Committee</v>
          </cell>
          <cell r="R7297" t="str">
            <v>2</v>
          </cell>
          <cell r="S7297" t="str">
            <v>64</v>
          </cell>
          <cell r="T7297" t="str">
            <v>017</v>
          </cell>
          <cell r="U7297" t="str">
            <v>0</v>
          </cell>
          <cell r="V7297" t="str">
            <v>FORN GOV/INT ORG - IND/BRA/SA TRILAT COM</v>
          </cell>
        </row>
        <row r="7298">
          <cell r="Q7298" t="str">
            <v>Expenditure:  Transfers and Subsidies - Capital:  Allocations In-kind - Foreign  Government and International Organisations:  International Communication Union (FIGO)</v>
          </cell>
          <cell r="R7298" t="str">
            <v>2</v>
          </cell>
          <cell r="S7298" t="str">
            <v>64</v>
          </cell>
          <cell r="T7298" t="str">
            <v>018</v>
          </cell>
          <cell r="U7298" t="str">
            <v>0</v>
          </cell>
          <cell r="V7298" t="str">
            <v>FORN GOV/INT ORG - INTER COM UNION</v>
          </cell>
        </row>
        <row r="7299">
          <cell r="Q7299" t="str">
            <v>Expenditure:  Transfers and Subsidies - Capital:  Allocations In-kind - Foreign  Government and International Organisations:  International Fund Faculty for Immunization</v>
          </cell>
          <cell r="R7299" t="str">
            <v>2</v>
          </cell>
          <cell r="S7299" t="str">
            <v>64</v>
          </cell>
          <cell r="T7299" t="str">
            <v>019</v>
          </cell>
          <cell r="U7299" t="str">
            <v>0</v>
          </cell>
          <cell r="V7299" t="str">
            <v>FORN GOV/INT ORG - INTER FUND FOR IMMUNI</v>
          </cell>
        </row>
        <row r="7300">
          <cell r="Q7300" t="str">
            <v>Expenditure:  Transfers and Subsidies - Capital:  Allocations In-kind - Foreign  Government and International Organisations:  Investment Climate Facility</v>
          </cell>
          <cell r="R7300" t="str">
            <v>2</v>
          </cell>
          <cell r="S7300" t="str">
            <v>64</v>
          </cell>
          <cell r="T7300" t="str">
            <v>020</v>
          </cell>
          <cell r="U7300" t="str">
            <v>0</v>
          </cell>
          <cell r="V7300" t="str">
            <v>FORN GOV/INT ORG - INVEST CLIMATE FACIL</v>
          </cell>
        </row>
        <row r="7301">
          <cell r="Q7301" t="str">
            <v>Expenditure:  Transfers and Subsidies - Capital:  Allocations In-kind - Foreign  Government and International Organisations:  Komati River Basin Water Authority</v>
          </cell>
          <cell r="R7301" t="str">
            <v>2</v>
          </cell>
          <cell r="S7301" t="str">
            <v>64</v>
          </cell>
          <cell r="T7301" t="str">
            <v>021</v>
          </cell>
          <cell r="U7301" t="str">
            <v>0</v>
          </cell>
          <cell r="V7301" t="str">
            <v>FORN GOV/INT ORG - KOMATI BASIN WAT AUTH</v>
          </cell>
        </row>
        <row r="7302">
          <cell r="Q7302" t="str">
            <v>Expenditure:  Transfers and Subsidies - Capital:  Allocations In-kind - Foreign  Government and International Organisations:  Lesotho and Namibia</v>
          </cell>
          <cell r="R7302" t="str">
            <v>2</v>
          </cell>
          <cell r="S7302" t="str">
            <v>64</v>
          </cell>
          <cell r="T7302" t="str">
            <v>022</v>
          </cell>
          <cell r="U7302" t="str">
            <v>0</v>
          </cell>
          <cell r="V7302" t="str">
            <v>FORN GOV/INT ORG - LESOTHO &amp; NAMIBIA</v>
          </cell>
        </row>
        <row r="7303">
          <cell r="Q7303" t="str">
            <v xml:space="preserve">Expenditure:  Transfers and Subsidies - Capital:  Allocations In-kind - Foreign  Government and International Organisations:  Organisation for Economic Co-operation and Development </v>
          </cell>
          <cell r="R7303" t="str">
            <v>2</v>
          </cell>
          <cell r="S7303" t="str">
            <v>64</v>
          </cell>
          <cell r="T7303" t="str">
            <v>023</v>
          </cell>
          <cell r="U7303" t="str">
            <v>0</v>
          </cell>
          <cell r="V7303" t="str">
            <v>FORN GOV/INT ORG - ECONOMIC CO-OP &amp; DEV</v>
          </cell>
        </row>
        <row r="7304">
          <cell r="Q7304" t="str">
            <v xml:space="preserve">Expenditure:  Transfers and Subsidies - Capital:  Allocations In-kind - Foreign  Government and International Organisations:  Permanent Court of Arbitration </v>
          </cell>
          <cell r="R7304" t="str">
            <v>2</v>
          </cell>
          <cell r="S7304" t="str">
            <v>64</v>
          </cell>
          <cell r="T7304" t="str">
            <v>024</v>
          </cell>
          <cell r="U7304" t="str">
            <v>0</v>
          </cell>
          <cell r="V7304" t="str">
            <v>FORN GOV/INT ORG - PERM COURT OF ARBITR</v>
          </cell>
        </row>
        <row r="7305">
          <cell r="Q7305" t="str">
            <v xml:space="preserve">Expenditure:  Transfers and Subsidies - Capital:  Allocations In-kind - Foreign  Government and International Organisations:  United Kingdom Tax </v>
          </cell>
          <cell r="R7305" t="str">
            <v>2</v>
          </cell>
          <cell r="S7305" t="str">
            <v>64</v>
          </cell>
          <cell r="T7305" t="str">
            <v>025</v>
          </cell>
          <cell r="U7305" t="str">
            <v>0</v>
          </cell>
          <cell r="V7305" t="str">
            <v xml:space="preserve">FORN GOV/INT ORG - UNITED KINGDOM TAX </v>
          </cell>
        </row>
        <row r="7306">
          <cell r="Q7306" t="str">
            <v>Expenditure:  Transfers and Subsidies - Capital:  Allocations In-kind - Foreign  Government and International Organisations:  World Bank</v>
          </cell>
          <cell r="R7306" t="str">
            <v>2</v>
          </cell>
          <cell r="S7306" t="str">
            <v>64</v>
          </cell>
          <cell r="T7306" t="str">
            <v>026</v>
          </cell>
          <cell r="U7306" t="str">
            <v>0</v>
          </cell>
          <cell r="V7306" t="str">
            <v>FORN GOV/INT ORG - WORLD BANK</v>
          </cell>
        </row>
        <row r="7307">
          <cell r="Q7307" t="str">
            <v xml:space="preserve">Expenditure:  Transfers and Subsidies - Capital:  Allocations In-kind - Households </v>
          </cell>
          <cell r="R7307">
            <v>0</v>
          </cell>
          <cell r="V7307" t="str">
            <v>T&amp;S CAP: ALL IN-KIND HOUSHOLDS</v>
          </cell>
        </row>
        <row r="7308">
          <cell r="Q7308" t="str">
            <v>Expenditure:  Transfers and Subsidies - Capital:  Allocations In-kind - Households:  Employee Social Benefits</v>
          </cell>
          <cell r="R7308">
            <v>0</v>
          </cell>
          <cell r="V7308" t="str">
            <v>HH: EMPLOYEE SOCIAL BENEFITS</v>
          </cell>
        </row>
        <row r="7309">
          <cell r="Q7309" t="str">
            <v>Expenditure:  Transfers and Subsidies - Capital:  Allocations In-kind - Households:  Employee Social Benefits - Injury on Duty</v>
          </cell>
          <cell r="R7309" t="str">
            <v>2</v>
          </cell>
          <cell r="S7309" t="str">
            <v>64</v>
          </cell>
          <cell r="T7309" t="str">
            <v>050</v>
          </cell>
          <cell r="U7309" t="str">
            <v>0</v>
          </cell>
          <cell r="V7309" t="str">
            <v>HH ESB: INJURY ON DUTY</v>
          </cell>
        </row>
        <row r="7310">
          <cell r="Q7310" t="str">
            <v>Expenditure:  Transfers and Subsidies - Capital:  Allocations In-kind - Households:  Employee Social Benefits - Post Retirement Benefit</v>
          </cell>
          <cell r="R7310" t="str">
            <v>2</v>
          </cell>
          <cell r="S7310" t="str">
            <v>64</v>
          </cell>
          <cell r="T7310" t="str">
            <v>051</v>
          </cell>
          <cell r="U7310" t="str">
            <v>0</v>
          </cell>
          <cell r="V7310" t="str">
            <v>HH ESB: POST RETIREMENT BENEFIT</v>
          </cell>
        </row>
        <row r="7311">
          <cell r="Q7311" t="str">
            <v>Expenditure:  Transfers and Subsidies - Capital:  Allocations In-kind - Households:  Employee Social Benefits - Severance Package</v>
          </cell>
          <cell r="R7311" t="str">
            <v>2</v>
          </cell>
          <cell r="S7311" t="str">
            <v>64</v>
          </cell>
          <cell r="T7311" t="str">
            <v>052</v>
          </cell>
          <cell r="U7311" t="str">
            <v>0</v>
          </cell>
          <cell r="V7311" t="str">
            <v>HH ESB: SEVERANCE PACKAGE</v>
          </cell>
        </row>
        <row r="7312">
          <cell r="Q7312" t="str">
            <v>Expenditure:  Transfers and Subsidies - Capital:  Allocations In-kind - Households:  Employee Social Benefits - Leave Gratuity</v>
          </cell>
          <cell r="R7312" t="str">
            <v>2</v>
          </cell>
          <cell r="S7312" t="str">
            <v>64</v>
          </cell>
          <cell r="T7312" t="str">
            <v>053</v>
          </cell>
          <cell r="U7312" t="str">
            <v>0</v>
          </cell>
          <cell r="V7312" t="str">
            <v>HH ESB: LEAVE GRATUITY</v>
          </cell>
        </row>
        <row r="7313">
          <cell r="Q7313" t="str">
            <v>Expenditure:  Transfers and Subsidies - Capital:  Allocations In-kind - Households:  Social Security Payments</v>
          </cell>
          <cell r="R7313">
            <v>0</v>
          </cell>
          <cell r="V7313" t="str">
            <v>HH: SOCIAL SECURITY PAYMENTS</v>
          </cell>
        </row>
        <row r="7314">
          <cell r="Q7314" t="str">
            <v>Expenditure:  Transfers and Subsidies - Capital:  Allocations In-kind - Households:  Social Security Payments - Payment of Social Security</v>
          </cell>
          <cell r="R7314" t="str">
            <v>2</v>
          </cell>
          <cell r="S7314" t="str">
            <v>64</v>
          </cell>
          <cell r="T7314" t="str">
            <v>054</v>
          </cell>
          <cell r="U7314" t="str">
            <v>0</v>
          </cell>
          <cell r="V7314" t="str">
            <v>HH SSP: PAYMENT OF SOCIAL SECURITY</v>
          </cell>
        </row>
        <row r="7315">
          <cell r="Q7315" t="str">
            <v>Expenditure:  Transfers and Subsidies - Capital:  Allocations In-kind - Households:  Social Security Payments - Social Assistance</v>
          </cell>
          <cell r="R7315">
            <v>0</v>
          </cell>
          <cell r="V7315" t="str">
            <v>HH SSP: SOCIAL ASSISTANCE</v>
          </cell>
        </row>
        <row r="7316">
          <cell r="Q7316" t="str">
            <v>Expenditure:  Transfers and Subsidies - Capital:  Allocations In-kind - Households:  Social Security Payments - Social Assistance:  Care Dependency</v>
          </cell>
          <cell r="R7316" t="str">
            <v>2</v>
          </cell>
          <cell r="S7316" t="str">
            <v>64</v>
          </cell>
          <cell r="T7316" t="str">
            <v>055</v>
          </cell>
          <cell r="U7316" t="str">
            <v>0</v>
          </cell>
          <cell r="V7316" t="str">
            <v>HH SSP SOC ASS: CARE DEPENDENCY</v>
          </cell>
        </row>
        <row r="7317">
          <cell r="Q7317" t="str">
            <v>Expenditure:  Transfers and Subsidies - Capital:  Allocations In-kind - Households:  Social Security Payments - Social Assistance:  Child Supp Grant</v>
          </cell>
          <cell r="R7317" t="str">
            <v>2</v>
          </cell>
          <cell r="S7317" t="str">
            <v>64</v>
          </cell>
          <cell r="T7317" t="str">
            <v>056</v>
          </cell>
          <cell r="U7317" t="str">
            <v>0</v>
          </cell>
          <cell r="V7317" t="str">
            <v>HH SSP SOC ASS: CHILD SUPP GRANT</v>
          </cell>
        </row>
        <row r="7318">
          <cell r="Q7318" t="str">
            <v>Expenditure:  Transfers and Subsidies - Capital:  Allocations In-kind - Households:  Social Security Payments - Social Assistance:  Clothing Provided</v>
          </cell>
          <cell r="R7318" t="str">
            <v>2</v>
          </cell>
          <cell r="S7318" t="str">
            <v>64</v>
          </cell>
          <cell r="T7318" t="str">
            <v>057</v>
          </cell>
          <cell r="U7318" t="str">
            <v>0</v>
          </cell>
          <cell r="V7318" t="str">
            <v>HH SSP SOC ASS: CLOTHING PROVIDED</v>
          </cell>
        </row>
        <row r="7319">
          <cell r="Q7319" t="str">
            <v>Expenditure:  Transfers and Subsidies - Capital:  Allocations In-kind - Households:  Social Security Payments - Social Assistance:  Disability Grant</v>
          </cell>
          <cell r="R7319" t="str">
            <v>2</v>
          </cell>
          <cell r="S7319" t="str">
            <v>64</v>
          </cell>
          <cell r="T7319" t="str">
            <v>058</v>
          </cell>
          <cell r="U7319" t="str">
            <v>0</v>
          </cell>
          <cell r="V7319" t="str">
            <v>HH SSP SOC ASS: DISABILITY GRANT</v>
          </cell>
        </row>
        <row r="7320">
          <cell r="Q7320" t="str">
            <v>Expenditure:  Transfers and Subsidies - Capital:  Allocations In-kind - Households:  Social Security Payments - Social Assistance:  Ex Servicemen</v>
          </cell>
          <cell r="R7320" t="str">
            <v>2</v>
          </cell>
          <cell r="S7320" t="str">
            <v>64</v>
          </cell>
          <cell r="T7320" t="str">
            <v>059</v>
          </cell>
          <cell r="U7320" t="str">
            <v>0</v>
          </cell>
          <cell r="V7320" t="str">
            <v>HH SSP SOC ASS: EX SERVICEMEN</v>
          </cell>
        </row>
        <row r="7321">
          <cell r="Q7321" t="str">
            <v>Expenditure:  Transfers and Subsidies - Capital:  Allocations In-kind - Households:  Social Security Payments - Social Assistance:  Excursions Place of Safety</v>
          </cell>
          <cell r="R7321" t="str">
            <v>2</v>
          </cell>
          <cell r="S7321" t="str">
            <v>64</v>
          </cell>
          <cell r="T7321" t="str">
            <v>060</v>
          </cell>
          <cell r="U7321" t="str">
            <v>0</v>
          </cell>
          <cell r="V7321" t="str">
            <v>HH SSP SOC ASS: EXCURSIONS PLACE OF SAFE</v>
          </cell>
        </row>
        <row r="7322">
          <cell r="Q7322" t="str">
            <v>Expenditure:  Transfers and Subsidies - Capital:  Allocations In-kind - Households:  Social Security Payments - Social Assistance:  Foster Care Grant</v>
          </cell>
          <cell r="R7322" t="str">
            <v>2</v>
          </cell>
          <cell r="S7322" t="str">
            <v>64</v>
          </cell>
          <cell r="T7322" t="str">
            <v>061</v>
          </cell>
          <cell r="U7322" t="str">
            <v>0</v>
          </cell>
          <cell r="V7322" t="str">
            <v>HH SSP SOC ASS: FOSTER CARE GRANT</v>
          </cell>
        </row>
        <row r="7323">
          <cell r="Q7323" t="str">
            <v>Expenditure:  Transfers and Subsidies - Capital:  Allocations In-kind - Households:  Social Security Payments - Social Assistance:  Grant In Aid</v>
          </cell>
          <cell r="R7323" t="str">
            <v>2</v>
          </cell>
          <cell r="S7323" t="str">
            <v>64</v>
          </cell>
          <cell r="T7323" t="str">
            <v>062</v>
          </cell>
          <cell r="U7323" t="str">
            <v>0</v>
          </cell>
          <cell r="V7323" t="str">
            <v>HH SSP SOC ASS: GRANT IN AID</v>
          </cell>
        </row>
        <row r="7324">
          <cell r="Q7324" t="str">
            <v>Expenditure:  Transfers and Subsidies - Capital:  Allocations In-kind - Households:  Social Security Payments - Social Assistance:  Old Age Grant</v>
          </cell>
          <cell r="R7324" t="str">
            <v>2</v>
          </cell>
          <cell r="S7324" t="str">
            <v>64</v>
          </cell>
          <cell r="T7324" t="str">
            <v>063</v>
          </cell>
          <cell r="U7324" t="str">
            <v>0</v>
          </cell>
          <cell r="V7324" t="str">
            <v>HH SSP SOC ASS: OLD AGE GRANT</v>
          </cell>
        </row>
        <row r="7325">
          <cell r="Q7325" t="str">
            <v>Expenditure:  Transfers and Subsidies - Capital:  Allocations In-kind - Households:  Social Security Payments - Social Assistance:  Poverty Relief</v>
          </cell>
          <cell r="R7325" t="str">
            <v>2</v>
          </cell>
          <cell r="S7325" t="str">
            <v>64</v>
          </cell>
          <cell r="T7325" t="str">
            <v>064</v>
          </cell>
          <cell r="U7325" t="str">
            <v>0</v>
          </cell>
          <cell r="V7325" t="str">
            <v>HH SSP SOC ASS: POVERTY RELIEF</v>
          </cell>
        </row>
        <row r="7326">
          <cell r="Q7326" t="str">
            <v>Expenditure:  Transfers and Subsidies - Capital:  Allocations In-kind - Households:  Other Transfers (Cash)</v>
          </cell>
          <cell r="R7326">
            <v>0</v>
          </cell>
          <cell r="V7326" t="str">
            <v>HH: OTHER TRANSFERS (CASH)</v>
          </cell>
        </row>
        <row r="7327">
          <cell r="Q7327" t="str">
            <v>Expenditure:  Transfers and Subsidies - Capital:  Allocations In-kind - Households:  Other Transfers (Cash) - Taxi Recapitalisation</v>
          </cell>
          <cell r="R7327" t="str">
            <v>2</v>
          </cell>
          <cell r="S7327" t="str">
            <v>64</v>
          </cell>
          <cell r="T7327" t="str">
            <v>065</v>
          </cell>
          <cell r="U7327" t="str">
            <v>0</v>
          </cell>
          <cell r="V7327" t="str">
            <v>HH OTH TRANS: TAXI RECAPITALISATION</v>
          </cell>
        </row>
        <row r="7328">
          <cell r="Q7328" t="str">
            <v>Expenditure:  Transfers and Subsidies - Capital:  Allocations In-kind - Households:  Other Transfers (Cash) - Farmer Support Households (Cash)</v>
          </cell>
          <cell r="R7328" t="str">
            <v>2</v>
          </cell>
          <cell r="S7328" t="str">
            <v>64</v>
          </cell>
          <cell r="T7328" t="str">
            <v>066</v>
          </cell>
          <cell r="U7328" t="str">
            <v>0</v>
          </cell>
          <cell r="V7328" t="str">
            <v>HH OTH TRANS: FARMER SUPPORT HOUSEHOLDS</v>
          </cell>
        </row>
        <row r="7329">
          <cell r="Q7329" t="str">
            <v xml:space="preserve">Expenditure:  Transfers and Subsidies - Capital:  Allocations In-kind - Households:  Other Transfers (Cash) - Other (National Housing Programme) </v>
          </cell>
          <cell r="R7329">
            <v>0</v>
          </cell>
          <cell r="V7329" t="str">
            <v xml:space="preserve">HH OTH TRANS: NAT HOUSING PROGRAMME </v>
          </cell>
        </row>
        <row r="7330">
          <cell r="Q7330" t="str">
            <v xml:space="preserve">Expenditure:  Transfers and Subsidies - Capital:  Allocations In-kind - Households:  Other Transfers (Cash) - Other (National Housing Programme):  Housing Support </v>
          </cell>
          <cell r="R7330">
            <v>0</v>
          </cell>
          <cell r="V7330" t="str">
            <v>HH OTH TRANS: NAT HOUS PRG HOUSING SUPP</v>
          </cell>
        </row>
        <row r="7331">
          <cell r="Q7331" t="str">
            <v>Expenditure:  Transfers and Subsidies - Capital:  Allocations In-kind - Households:  Other Transfers (Cash) - Other (National Housing Programme):  Housing Support - Consolidation Support (Housing)</v>
          </cell>
          <cell r="R7331" t="str">
            <v>2</v>
          </cell>
          <cell r="S7331" t="str">
            <v>64</v>
          </cell>
          <cell r="T7331" t="str">
            <v>067</v>
          </cell>
          <cell r="U7331" t="str">
            <v>0</v>
          </cell>
          <cell r="V7331" t="str">
            <v>HH OTH TRANS: HOUSING - CONSOL SUPPORT</v>
          </cell>
        </row>
        <row r="7332">
          <cell r="Q7332" t="str">
            <v>Expenditure:  Transfers and Subsidies - Capital:  Allocations In-kind - Households:  Other Transfers (Cash) - Other (National Housing Programme):  Housing Support - Emergency Housing Assistance</v>
          </cell>
          <cell r="R7332" t="str">
            <v>2</v>
          </cell>
          <cell r="S7332" t="str">
            <v>64</v>
          </cell>
          <cell r="T7332" t="str">
            <v>068</v>
          </cell>
          <cell r="U7332" t="str">
            <v>0</v>
          </cell>
          <cell r="V7332" t="str">
            <v>HH OTH TRANS: HOUSING - EMER HOUSING ASS</v>
          </cell>
        </row>
        <row r="7333">
          <cell r="Q7333" t="str">
            <v>Expenditure:  Transfers and Subsidies - Capital:  Allocations In-kind - Households:  Other Transfers (Cash) - Other (National Housing Programme):  Housing Support - Individual Support (Housing)</v>
          </cell>
          <cell r="R7333" t="str">
            <v>2</v>
          </cell>
          <cell r="S7333" t="str">
            <v>64</v>
          </cell>
          <cell r="T7333" t="str">
            <v>069</v>
          </cell>
          <cell r="U7333" t="str">
            <v>0</v>
          </cell>
          <cell r="V7333" t="str">
            <v>HH OTH TRANS: HOUSING - INDIVIDUAL SUPP</v>
          </cell>
        </row>
        <row r="7334">
          <cell r="Q7334" t="str">
            <v>Expenditure:  Transfers and Subsidies - Capital:  Allocations In-kind - Households:  Other Transfers (Cash) - Other (National Housing Programme):  Housing Support - Institutional Support (Housing)</v>
          </cell>
          <cell r="R7334" t="str">
            <v>2</v>
          </cell>
          <cell r="S7334" t="str">
            <v>64</v>
          </cell>
          <cell r="T7334" t="str">
            <v>070</v>
          </cell>
          <cell r="U7334" t="str">
            <v>0</v>
          </cell>
          <cell r="V7334" t="str">
            <v>HH OTH TRANS: HOUSING - INSTITUTION SUPP</v>
          </cell>
        </row>
        <row r="7335">
          <cell r="Q7335" t="str">
            <v>Expenditure:  Transfers and Subsidies - Capital:  Allocations In-kind - Households:  Other Transfers (Cash) - Other (National Housing Programme):  Housing Support - Peoples Housing Process (Housing)</v>
          </cell>
          <cell r="R7335" t="str">
            <v>2</v>
          </cell>
          <cell r="S7335" t="str">
            <v>64</v>
          </cell>
          <cell r="T7335" t="str">
            <v>071</v>
          </cell>
          <cell r="U7335" t="str">
            <v>0</v>
          </cell>
          <cell r="V7335" t="str">
            <v>HH OTH TRANS: HOUSING - PEOPLE HOUS PROC</v>
          </cell>
        </row>
        <row r="7336">
          <cell r="Q7336" t="str">
            <v>Expenditure:  Transfers and Subsidies - Capital:  Allocations In-kind - Households:  Other Transfers (Cash) - Other (National Housing Programme):  Housing Support - Phasing Out Programme (Housing)</v>
          </cell>
          <cell r="R7336" t="str">
            <v>2</v>
          </cell>
          <cell r="S7336" t="str">
            <v>64</v>
          </cell>
          <cell r="T7336" t="str">
            <v>072</v>
          </cell>
          <cell r="U7336" t="str">
            <v>0</v>
          </cell>
          <cell r="V7336" t="str">
            <v>HH OTH TRANS: HOUSING - PHAS OUT PROGRAM</v>
          </cell>
        </row>
        <row r="7337">
          <cell r="Q7337" t="str">
            <v>Expenditure:  Transfers and Subsidies - Capital:  Allocations In-kind - Households:  Other Transfers (Cash) - Other (National Housing Programme):  Housing Support - Project Linked Support (Housing)</v>
          </cell>
          <cell r="R7337" t="str">
            <v>2</v>
          </cell>
          <cell r="S7337" t="str">
            <v>64</v>
          </cell>
          <cell r="T7337" t="str">
            <v>073</v>
          </cell>
          <cell r="U7337" t="str">
            <v>0</v>
          </cell>
          <cell r="V7337" t="str">
            <v>HH OTH TRANS: HOUSING - PROJ LINKED SUPP</v>
          </cell>
        </row>
        <row r="7338">
          <cell r="Q7338" t="str">
            <v>Expenditure:  Transfers and Subsidies - Capital:  Allocations In-kind - Households:  Other Transfers (Cash) - Other (National Housing Programme):  Housing Support - Relocation Ass Support (Housing)</v>
          </cell>
          <cell r="R7338" t="str">
            <v>2</v>
          </cell>
          <cell r="S7338" t="str">
            <v>64</v>
          </cell>
          <cell r="T7338" t="str">
            <v>074</v>
          </cell>
          <cell r="U7338" t="str">
            <v>0</v>
          </cell>
          <cell r="V7338" t="str">
            <v>HH OTH TRANS: HOUSING - RELOCAT ASS SUPP</v>
          </cell>
        </row>
        <row r="7339">
          <cell r="Q7339" t="str">
            <v>Expenditure:  Transfers and Subsidies - Capital:  Allocations In-kind - Households:  Other Transfers (Cash) - Other (National Housing Programme):  Housing Support - Rural Support Informal Land (Housing)</v>
          </cell>
          <cell r="R7339" t="str">
            <v>2</v>
          </cell>
          <cell r="S7339" t="str">
            <v>64</v>
          </cell>
          <cell r="T7339" t="str">
            <v>075</v>
          </cell>
          <cell r="U7339" t="str">
            <v>0</v>
          </cell>
          <cell r="V7339" t="str">
            <v>HH OTH TRANS: HOUSING - RUR SUP INFR LND</v>
          </cell>
        </row>
        <row r="7340">
          <cell r="Q7340" t="str">
            <v>Expenditure:  Transfers and Subsidies - Capital:  Allocations In-kind - Households:  Other Transfers (Cash) - Other (National Housing Programme):  Housing Support - Upgrading of Informal Settlement</v>
          </cell>
          <cell r="R7340" t="str">
            <v>2</v>
          </cell>
          <cell r="S7340" t="str">
            <v>64</v>
          </cell>
          <cell r="T7340" t="str">
            <v>076</v>
          </cell>
          <cell r="U7340" t="str">
            <v>0</v>
          </cell>
          <cell r="V7340" t="str">
            <v>HH OTH TRANS: HOUSING - UPGRD INFR SETTL</v>
          </cell>
        </row>
        <row r="7341">
          <cell r="Q7341" t="str">
            <v>Expenditure:  Transfers and Subsidies - Capital:  Allocations In-kind - Households:  Other Transfers (Cash) - Other (National Housing Programme):  Discount Benefit Scheme (Housing</v>
          </cell>
          <cell r="R7341" t="str">
            <v>2</v>
          </cell>
          <cell r="S7341" t="str">
            <v>64</v>
          </cell>
          <cell r="T7341" t="str">
            <v>077</v>
          </cell>
          <cell r="U7341" t="str">
            <v>0</v>
          </cell>
          <cell r="V7341" t="str">
            <v>HH OTH TRANS: HOUSING - DISC BENEFIT SCH</v>
          </cell>
        </row>
        <row r="7342">
          <cell r="Q7342" t="str">
            <v>Expenditure:  Transfers and Subsidies - Capital:  Allocations In-kind - Households:  Other Transfers (Cash) - Human Settlement Re-development Programme</v>
          </cell>
          <cell r="R7342" t="str">
            <v>2</v>
          </cell>
          <cell r="S7342" t="str">
            <v>64</v>
          </cell>
          <cell r="T7342" t="str">
            <v>078</v>
          </cell>
          <cell r="U7342" t="str">
            <v>0</v>
          </cell>
          <cell r="V7342" t="str">
            <v>HH OTH TRANS: HOUSING - HMN SET RE-D PRG</v>
          </cell>
        </row>
        <row r="7343">
          <cell r="Q7343" t="str">
            <v>Expenditure:  Transfers and Subsidies - Capital:  Allocations In-kind - Households:  Other Transfers (Cash) - Pocket Money Households (Cash)</v>
          </cell>
          <cell r="R7343" t="str">
            <v>2</v>
          </cell>
          <cell r="S7343" t="str">
            <v>64</v>
          </cell>
          <cell r="T7343" t="str">
            <v>079</v>
          </cell>
          <cell r="U7343" t="str">
            <v>0</v>
          </cell>
          <cell r="V7343" t="str">
            <v>HH OTH TRANS: HOUSING - POCKET MONEY HH</v>
          </cell>
        </row>
        <row r="7344">
          <cell r="Q7344" t="str">
            <v>Expenditure:  Transfers and Subsidies - Capital:  Allocations In-kind - Non-profit Institutions</v>
          </cell>
          <cell r="R7344">
            <v>0</v>
          </cell>
          <cell r="V7344" t="str">
            <v>T&amp;S CAP: ALL IN-KIND NON-PROFIT INSTITU</v>
          </cell>
        </row>
        <row r="7345">
          <cell r="Q7345" t="str">
            <v>Expenditure:  Transfers and Subsidies - Capital:  Allocations In-kind - Non-profit Institutions:  Buyisa-E-Bag</v>
          </cell>
          <cell r="R7345" t="str">
            <v>2</v>
          </cell>
          <cell r="S7345" t="str">
            <v>64</v>
          </cell>
          <cell r="T7345" t="str">
            <v>250</v>
          </cell>
          <cell r="U7345" t="str">
            <v>0</v>
          </cell>
          <cell r="V7345" t="str">
            <v>NON-PROF: BUYISA-E-BAG</v>
          </cell>
        </row>
        <row r="7346">
          <cell r="Q7346" t="str">
            <v>Expenditure:  Transfers and Subsidies - Capital:  Allocations In-kind - Non-profit Institutions:  Cape Town Civilian Blind Society</v>
          </cell>
          <cell r="R7346" t="str">
            <v>2</v>
          </cell>
          <cell r="S7346" t="str">
            <v>64</v>
          </cell>
          <cell r="T7346" t="str">
            <v>251</v>
          </cell>
          <cell r="U7346" t="str">
            <v>0</v>
          </cell>
          <cell r="V7346" t="str">
            <v>NON-PROF: CAPE TOWN CIVILIAN BLIND SOCI</v>
          </cell>
        </row>
        <row r="7347">
          <cell r="Q7347" t="str">
            <v>Expenditure:  Transfers and Subsidies - Capital:  Allocations In-kind - Non-profit Institutions:  Centre for African Renaissance Studies (CARS)</v>
          </cell>
          <cell r="R7347" t="str">
            <v>2</v>
          </cell>
          <cell r="S7347" t="str">
            <v>64</v>
          </cell>
          <cell r="T7347" t="str">
            <v>252</v>
          </cell>
          <cell r="U7347" t="str">
            <v>0</v>
          </cell>
          <cell r="V7347" t="str">
            <v>NON-PROF: CENTRE AFRICAN RENAIS STUDIES</v>
          </cell>
        </row>
        <row r="7348">
          <cell r="Q7348" t="str">
            <v>Expenditure:  Transfers and Subsidies - Capital:  Allocations In-kind - Non-profit Institutions:  Clerical Assist (Pole Parties)</v>
          </cell>
          <cell r="R7348" t="str">
            <v>2</v>
          </cell>
          <cell r="S7348" t="str">
            <v>64</v>
          </cell>
          <cell r="T7348" t="str">
            <v>253</v>
          </cell>
          <cell r="U7348" t="str">
            <v>0</v>
          </cell>
          <cell r="V7348" t="str">
            <v>NON-PROF: CLERICAL ASSIST (POLE PARTIES)</v>
          </cell>
        </row>
        <row r="7349">
          <cell r="Q7349" t="str">
            <v>Expenditure:  Transfers and Subsidies - Capital:  Allocations In-kind - Non-profit Institutions:  Constituency Allowance (Pole Parties)</v>
          </cell>
          <cell r="R7349" t="str">
            <v>2</v>
          </cell>
          <cell r="S7349" t="str">
            <v>64</v>
          </cell>
          <cell r="T7349" t="str">
            <v>254</v>
          </cell>
          <cell r="U7349" t="str">
            <v>0</v>
          </cell>
          <cell r="V7349" t="str">
            <v>NON-PROF: CONSTIT ALLOW (POLE PARTIES)</v>
          </cell>
        </row>
        <row r="7350">
          <cell r="Q7350" t="str">
            <v>Expenditure:  Transfers and Subsidies - Capital:  Allocations In-kind - Non-profit Institutions:  International Conservation Union</v>
          </cell>
          <cell r="R7350" t="str">
            <v>2</v>
          </cell>
          <cell r="S7350" t="str">
            <v>64</v>
          </cell>
          <cell r="T7350" t="str">
            <v>255</v>
          </cell>
          <cell r="U7350" t="str">
            <v>0</v>
          </cell>
          <cell r="V7350" t="str">
            <v>NON-PROF: INTERNATIONAL CONSERVAT UNION</v>
          </cell>
        </row>
        <row r="7351">
          <cell r="Q7351" t="str">
            <v>Expenditure:  Transfers and Subsidies - Capital:  Allocations In-kind - Non-profit Institutions:  Johannesburg Society to Help Civilian Blind</v>
          </cell>
          <cell r="R7351" t="str">
            <v>2</v>
          </cell>
          <cell r="S7351" t="str">
            <v>64</v>
          </cell>
          <cell r="T7351" t="str">
            <v>256</v>
          </cell>
          <cell r="U7351" t="str">
            <v>0</v>
          </cell>
          <cell r="V7351" t="str">
            <v>NON-PROF: JHB SOC TO HELP CIVILIAN BLIND</v>
          </cell>
        </row>
        <row r="7352">
          <cell r="Q7352" t="str">
            <v>Expenditure:  Transfers and Subsidies - Capital:  Allocations In-kind - Non-profit Institutions:  National Indian Blind Society</v>
          </cell>
          <cell r="R7352" t="str">
            <v>2</v>
          </cell>
          <cell r="S7352" t="str">
            <v>64</v>
          </cell>
          <cell r="T7352" t="str">
            <v>257</v>
          </cell>
          <cell r="U7352" t="str">
            <v>0</v>
          </cell>
          <cell r="V7352" t="str">
            <v>NON-PROF: NATIONAL INDIAN BLIND SOCIETY</v>
          </cell>
        </row>
        <row r="7353">
          <cell r="Q7353" t="str">
            <v>Expenditure:  Transfers and Subsidies - Capital:  Allocations In-kind - Non-profit Institutions:  National Society for the Blind</v>
          </cell>
          <cell r="R7353" t="str">
            <v>2</v>
          </cell>
          <cell r="S7353" t="str">
            <v>64</v>
          </cell>
          <cell r="T7353" t="str">
            <v>258</v>
          </cell>
          <cell r="U7353" t="str">
            <v>0</v>
          </cell>
          <cell r="V7353" t="str">
            <v>NON-PROF: NATIONAL SOCIETY FOR THE BLIND</v>
          </cell>
        </row>
        <row r="7354">
          <cell r="Q7354" t="str">
            <v>Expenditure:  Transfers and Subsidies - Capital:  Allocations In-kind - Non-profit Institutions:  National Business Trust</v>
          </cell>
          <cell r="R7354" t="str">
            <v>2</v>
          </cell>
          <cell r="S7354" t="str">
            <v>64</v>
          </cell>
          <cell r="T7354" t="str">
            <v>259</v>
          </cell>
          <cell r="U7354" t="str">
            <v>0</v>
          </cell>
          <cell r="V7354" t="str">
            <v>NON-PROF: NATIONAL BUSINESS TRUST</v>
          </cell>
        </row>
        <row r="7355">
          <cell r="Q7355" t="str">
            <v>Expenditure:  Transfers and Subsidies - Capital:  Allocations In-kind - Non-profit Institutions:  National Council Blind Subs</v>
          </cell>
          <cell r="R7355" t="str">
            <v>2</v>
          </cell>
          <cell r="S7355" t="str">
            <v>64</v>
          </cell>
          <cell r="T7355" t="str">
            <v>260</v>
          </cell>
          <cell r="U7355" t="str">
            <v>0</v>
          </cell>
          <cell r="V7355" t="str">
            <v>NON-PROF: NATIONAL COUNCIL BLIND SUBS</v>
          </cell>
        </row>
        <row r="7356">
          <cell r="Q7356" t="str">
            <v>Expenditure:  Transfers and Subsidies - Capital:  Allocations In-kind - Non-profit Institutions:  National Council Deaf Subs</v>
          </cell>
          <cell r="R7356" t="str">
            <v>2</v>
          </cell>
          <cell r="S7356" t="str">
            <v>64</v>
          </cell>
          <cell r="T7356" t="str">
            <v>261</v>
          </cell>
          <cell r="U7356" t="str">
            <v>0</v>
          </cell>
          <cell r="V7356" t="str">
            <v>NON-PROF: NATIONAL COUNCIL DEAF SUBS</v>
          </cell>
        </row>
        <row r="7357">
          <cell r="Q7357" t="str">
            <v>Expenditure:  Transfers and Subsidies - Capital:  Allocations In-kind - Non-profit Institutions:  National Council Physical Disability</v>
          </cell>
          <cell r="R7357" t="str">
            <v>2</v>
          </cell>
          <cell r="S7357" t="str">
            <v>64</v>
          </cell>
          <cell r="T7357" t="str">
            <v>262</v>
          </cell>
          <cell r="U7357" t="str">
            <v>0</v>
          </cell>
          <cell r="V7357" t="str">
            <v>NON-PROF: NAT COUNCIL PHYSIC DISABILITY</v>
          </cell>
        </row>
        <row r="7358">
          <cell r="Q7358" t="str">
            <v>Expenditure:  Transfers and Subsidies - Capital:  Allocations In-kind - Non-profit Institutions:  National Off-Road Workshop</v>
          </cell>
          <cell r="R7358" t="str">
            <v>2</v>
          </cell>
          <cell r="S7358" t="str">
            <v>64</v>
          </cell>
          <cell r="T7358" t="str">
            <v>263</v>
          </cell>
          <cell r="U7358" t="str">
            <v>0</v>
          </cell>
          <cell r="V7358" t="str">
            <v>NON-PROF: NATIONAL OFF-ROAD WORKSHOP</v>
          </cell>
        </row>
        <row r="7359">
          <cell r="Q7359" t="str">
            <v>Expenditure:  Transfers and Subsidies - Capital:  Allocations In-kind - Non-profit Institutions:  Other Non-profit Institutions</v>
          </cell>
          <cell r="R7359" t="str">
            <v>2</v>
          </cell>
          <cell r="S7359" t="str">
            <v>64</v>
          </cell>
          <cell r="T7359" t="str">
            <v>264</v>
          </cell>
          <cell r="U7359" t="str">
            <v>0</v>
          </cell>
          <cell r="V7359" t="str">
            <v>NON-PROF: OTHER NON-PROFIT INSTITUTIONS</v>
          </cell>
        </row>
        <row r="7360">
          <cell r="Q7360" t="str">
            <v>Expenditure:  Transfers and Subsidies - Capital:  Allocations In-kind - Non-profit Institutions:  Political Parties</v>
          </cell>
          <cell r="R7360" t="str">
            <v>2</v>
          </cell>
          <cell r="S7360" t="str">
            <v>64</v>
          </cell>
          <cell r="T7360" t="str">
            <v>265</v>
          </cell>
          <cell r="U7360" t="str">
            <v>0</v>
          </cell>
          <cell r="V7360" t="str">
            <v>NON-PROF: POLITICAL PARTIES</v>
          </cell>
        </row>
        <row r="7361">
          <cell r="Q7361" t="str">
            <v>Expenditure:  Transfers and Subsidies - Capital:  Allocations In-kind - Non-profit Institutions:  Pretoria Society for The Blind</v>
          </cell>
          <cell r="R7361" t="str">
            <v>2</v>
          </cell>
          <cell r="S7361" t="str">
            <v>64</v>
          </cell>
          <cell r="T7361" t="str">
            <v>266</v>
          </cell>
          <cell r="U7361" t="str">
            <v>0</v>
          </cell>
          <cell r="V7361" t="str">
            <v>NON-PROF: PRETORIA SOCIETY FOR THE BLIND</v>
          </cell>
        </row>
        <row r="7362">
          <cell r="Q7362" t="str">
            <v>Expenditure:  Transfers and Subsidies - Capital:  Allocations In-kind - Non-profit Institutions:  South African National Tuberculosis Association (SANTA)</v>
          </cell>
          <cell r="R7362" t="str">
            <v>2</v>
          </cell>
          <cell r="S7362" t="str">
            <v>64</v>
          </cell>
          <cell r="T7362" t="str">
            <v>267</v>
          </cell>
          <cell r="U7362" t="str">
            <v>0</v>
          </cell>
          <cell r="V7362" t="str">
            <v>NON-PROF: NAT TUBERCULOSIS ASSOCIATION</v>
          </cell>
        </row>
        <row r="7363">
          <cell r="Q7363" t="str">
            <v>Expenditure:  Transfers and Subsidies - Capital:  Allocations In-kind - Non-profit Institutions:  Services for the Blind and Visual Handicapped</v>
          </cell>
          <cell r="R7363" t="str">
            <v>2</v>
          </cell>
          <cell r="S7363" t="str">
            <v>64</v>
          </cell>
          <cell r="T7363" t="str">
            <v>268</v>
          </cell>
          <cell r="U7363" t="str">
            <v>0</v>
          </cell>
          <cell r="V7363" t="str">
            <v>NON-PROF: SERV - BLIND &amp; VISUAL HANDICAP</v>
          </cell>
        </row>
        <row r="7364">
          <cell r="Q7364" t="str">
            <v>Expenditure:  Transfers and Subsidies - Capital:  Allocations In-kind - Non-profit Institutions:  South Africa Climate Action Network</v>
          </cell>
          <cell r="R7364" t="str">
            <v>2</v>
          </cell>
          <cell r="S7364" t="str">
            <v>64</v>
          </cell>
          <cell r="T7364" t="str">
            <v>269</v>
          </cell>
          <cell r="U7364" t="str">
            <v>0</v>
          </cell>
          <cell r="V7364" t="str">
            <v>NON-PROF: SA CLIMATE ACTION NETWORK</v>
          </cell>
        </row>
        <row r="7365">
          <cell r="Q7365" t="str">
            <v>Expenditure:  Transfers and Subsidies - Capital:  Allocations In-kind - Non-profit Institutions:  Workshop and Home Blind Worcester</v>
          </cell>
          <cell r="R7365" t="str">
            <v>2</v>
          </cell>
          <cell r="S7365" t="str">
            <v>64</v>
          </cell>
          <cell r="T7365" t="str">
            <v>270</v>
          </cell>
          <cell r="U7365" t="str">
            <v>0</v>
          </cell>
          <cell r="V7365" t="str">
            <v>NON-PROF: W/SHOP &amp; HOME BLIND WORCESTER</v>
          </cell>
        </row>
        <row r="7366">
          <cell r="Q7366" t="str">
            <v>Expenditure:  Transfers and Subsidies - Capital:  Allocations In-kind - Non-profit Institutions:  Work Centres for the Disabled</v>
          </cell>
          <cell r="R7366" t="str">
            <v>2</v>
          </cell>
          <cell r="S7366" t="str">
            <v>64</v>
          </cell>
          <cell r="T7366" t="str">
            <v>271</v>
          </cell>
          <cell r="U7366" t="str">
            <v>0</v>
          </cell>
          <cell r="V7366" t="str">
            <v>NON-PROF: WORK CENTRES FOR THE DISABLED</v>
          </cell>
        </row>
        <row r="7367">
          <cell r="Q7367" t="str">
            <v>Expenditure:  Transfers and Subsidies - Capital:  Allocations In-kind - Non-profit Institutions:  Public Schools</v>
          </cell>
          <cell r="R7367">
            <v>0</v>
          </cell>
          <cell r="V7367" t="str">
            <v>T&amp;S CAP: ALL IN-KIND N-PROF PUB SCHOOLS</v>
          </cell>
        </row>
        <row r="7368">
          <cell r="Q7368" t="str">
            <v>Expenditure:  Transfers and Subsidies - Capital:  Allocations In-kind - Non-profit Institutions:  Public Schools - Section 20 Schools</v>
          </cell>
          <cell r="R7368" t="str">
            <v>2</v>
          </cell>
          <cell r="S7368" t="str">
            <v>64</v>
          </cell>
          <cell r="T7368" t="str">
            <v>272</v>
          </cell>
          <cell r="U7368" t="str">
            <v>0</v>
          </cell>
          <cell r="V7368" t="str">
            <v>N-P PUB SCH: SECTION 20 SCHOOLS</v>
          </cell>
        </row>
        <row r="7369">
          <cell r="Q7369" t="str">
            <v>Expenditure:  Transfers and Subsidies - Capital:  Allocations In-kind - Non-profit Institutions:  Public Schools - Section 21 Schools</v>
          </cell>
          <cell r="R7369">
            <v>0</v>
          </cell>
          <cell r="V7369" t="str">
            <v>T&amp;S CAP: ALL IN-KIND N-P PUB SCH SEC 21</v>
          </cell>
        </row>
        <row r="7370">
          <cell r="Q7370" t="str">
            <v>Expenditure:  Transfers and Subsidies - Capital:  Allocations In-kind - Non-profit Institutions:  Public Schools - Section 21 Schools - Learning, Training Support Material</v>
          </cell>
          <cell r="R7370" t="str">
            <v>2</v>
          </cell>
          <cell r="S7370" t="str">
            <v>64</v>
          </cell>
          <cell r="T7370" t="str">
            <v>273</v>
          </cell>
          <cell r="U7370" t="str">
            <v>0</v>
          </cell>
          <cell r="V7370" t="str">
            <v>N-P SEC 21 SCH: LEARNING TRAIN SUPP MAT</v>
          </cell>
        </row>
        <row r="7371">
          <cell r="Q7371" t="str">
            <v>Expenditure:  Transfers and Subsidies - Capital:  Allocations In-kind - Non-profit Institutions:  Public Schools - Section 21 Schools - Utilities</v>
          </cell>
          <cell r="R7371" t="str">
            <v>2</v>
          </cell>
          <cell r="S7371" t="str">
            <v>64</v>
          </cell>
          <cell r="T7371" t="str">
            <v>274</v>
          </cell>
          <cell r="U7371" t="str">
            <v>0</v>
          </cell>
          <cell r="V7371" t="str">
            <v>N-P SEC 21 SCH: UTILITIES</v>
          </cell>
        </row>
        <row r="7372">
          <cell r="Q7372" t="str">
            <v>Expenditure:  Transfers and Subsidies - Capital:  Allocations In-kind - Non-profit Institutions:  Public Schools - Section 21 Schools - Maintenance</v>
          </cell>
          <cell r="R7372" t="str">
            <v>2</v>
          </cell>
          <cell r="S7372" t="str">
            <v>64</v>
          </cell>
          <cell r="T7372" t="str">
            <v>275</v>
          </cell>
          <cell r="U7372" t="str">
            <v>0</v>
          </cell>
          <cell r="V7372" t="str">
            <v>N-P SEC 21 SCH: MAINTENANCE</v>
          </cell>
        </row>
        <row r="7373">
          <cell r="Q7373" t="str">
            <v>Expenditure:  Transfers and Subsidies - Capital:  Allocations In-kind - Non-profit Institutions:  Public Schools - Section 21 Schools - Services Rendered</v>
          </cell>
          <cell r="R7373" t="str">
            <v>2</v>
          </cell>
          <cell r="S7373" t="str">
            <v>64</v>
          </cell>
          <cell r="T7373" t="str">
            <v>276</v>
          </cell>
          <cell r="U7373" t="str">
            <v>0</v>
          </cell>
          <cell r="V7373" t="str">
            <v>N-P SEC 21 SCH: SERVICES RENDERED</v>
          </cell>
        </row>
        <row r="7374">
          <cell r="Q7374" t="str">
            <v>Expenditure:  Transfers and Subsidies - Capital:  Allocations In-kind - Non-profit Institutions:  Public Schools - Other Educational Institutions</v>
          </cell>
          <cell r="R7374">
            <v>0</v>
          </cell>
          <cell r="V7374" t="str">
            <v>T&amp;S CAP: ALL IN-KIND N-P PUB SCH OTHER</v>
          </cell>
        </row>
        <row r="7375">
          <cell r="Q7375" t="str">
            <v>Expenditure:  Transfers and Subsidies - Capital:  Allocations In-kind - Non-profit Institutions:  Public Schools - School Support (Other Educational Institutions)</v>
          </cell>
          <cell r="R7375" t="str">
            <v>2</v>
          </cell>
          <cell r="S7375" t="str">
            <v>64</v>
          </cell>
          <cell r="T7375" t="str">
            <v>277</v>
          </cell>
          <cell r="U7375" t="str">
            <v>0</v>
          </cell>
          <cell r="V7375" t="str">
            <v>N-P UB SCH: SCHOOL SUPP (OTH EDUC INST)</v>
          </cell>
        </row>
        <row r="7376">
          <cell r="Q7376" t="str">
            <v>Expenditure:  Transfers and Subsidies - Capital:  Allocations In-kind - Non-profit Institutions:  Engel House Art Collect: Pretoria</v>
          </cell>
          <cell r="R7376" t="str">
            <v>2</v>
          </cell>
          <cell r="S7376" t="str">
            <v>64</v>
          </cell>
          <cell r="T7376" t="str">
            <v>278</v>
          </cell>
          <cell r="U7376" t="str">
            <v>0</v>
          </cell>
          <cell r="V7376" t="str">
            <v>NON PROF: ENGEL HOUSE ART COLLECTION PTA</v>
          </cell>
        </row>
        <row r="7377">
          <cell r="Q7377" t="str">
            <v>Expenditure:  Transfers and Subsidies - Capital:  Allocations In-kind - Non-profit Institutions:  Business Arts South Africa</v>
          </cell>
          <cell r="R7377" t="str">
            <v>2</v>
          </cell>
          <cell r="S7377" t="str">
            <v>64</v>
          </cell>
          <cell r="T7377" t="str">
            <v>279</v>
          </cell>
          <cell r="U7377" t="str">
            <v>0</v>
          </cell>
          <cell r="V7377" t="str">
            <v>NON PROF: BUSINESS ARTS SOUTH AFRICA</v>
          </cell>
        </row>
        <row r="7378">
          <cell r="Q7378" t="str">
            <v>Expenditure:  Transfers and Subsidies - Capital:  Allocations In-kind - Non-profit Institutions:  Blind South Africa</v>
          </cell>
          <cell r="R7378" t="str">
            <v>2</v>
          </cell>
          <cell r="S7378" t="str">
            <v>64</v>
          </cell>
          <cell r="T7378" t="str">
            <v>280</v>
          </cell>
          <cell r="U7378" t="str">
            <v>0</v>
          </cell>
          <cell r="V7378" t="str">
            <v>NON PROF: BLIND SOUTH AFRICA</v>
          </cell>
        </row>
        <row r="7379">
          <cell r="Q7379" t="str">
            <v>Expenditure:  Transfers and Subsidies - Capital:  Allocations In-kind - Non-profit Institutions:  South Africa Transplant Sports Association (SATSA)</v>
          </cell>
          <cell r="R7379" t="str">
            <v>2</v>
          </cell>
          <cell r="S7379" t="str">
            <v>64</v>
          </cell>
          <cell r="T7379" t="str">
            <v>281</v>
          </cell>
          <cell r="U7379" t="str">
            <v>0</v>
          </cell>
          <cell r="V7379" t="str">
            <v>NON PROF: SA TRANSPLANT SPORTS ASSOC</v>
          </cell>
        </row>
        <row r="7380">
          <cell r="Q7380" t="str">
            <v>Expenditure:  Transfers and Subsidies - Capital:  Allocations In-kind - Private Enterprises</v>
          </cell>
          <cell r="R7380">
            <v>0</v>
          </cell>
          <cell r="V7380" t="str">
            <v>T&amp;S CAP: ALL IN-KIND PRIVATE ENTERPRISES</v>
          </cell>
        </row>
        <row r="7381">
          <cell r="Q7381" t="str">
            <v>Expenditure:  Transfers and Subsidies - Capital:  Allocations In-kind - Private Enterprises:  Subsidies to Non-financial Private Enterprises</v>
          </cell>
          <cell r="R7381">
            <v>0</v>
          </cell>
          <cell r="V7381" t="str">
            <v>T&amp;S CAP: ALL IN-K PRIV ENT NON FIN SUBS</v>
          </cell>
        </row>
        <row r="7382">
          <cell r="Q7382" t="str">
            <v>Expenditure:  Transfers and Subsidies - Capital:  Allocations In-kind - Private Enterprises:  Subsidies to Non-financial Private Enterprises - Product</v>
          </cell>
          <cell r="R7382" t="str">
            <v>2</v>
          </cell>
          <cell r="S7382" t="str">
            <v>64</v>
          </cell>
          <cell r="T7382" t="str">
            <v>300</v>
          </cell>
          <cell r="U7382" t="str">
            <v>0</v>
          </cell>
          <cell r="V7382" t="str">
            <v>PRIV ENT: SUBS N-FIN ENTPR - PRODUCT</v>
          </cell>
        </row>
        <row r="7383">
          <cell r="Q7383" t="str">
            <v>Expenditure:  Transfers and Subsidies - Capital:  Allocations In-kind - Private Enterprises:  Subsidies to Non-financial Private Enterprises - Production</v>
          </cell>
          <cell r="R7383" t="str">
            <v>2</v>
          </cell>
          <cell r="S7383" t="str">
            <v>64</v>
          </cell>
          <cell r="T7383" t="str">
            <v>301</v>
          </cell>
          <cell r="U7383" t="str">
            <v>0</v>
          </cell>
          <cell r="V7383" t="str">
            <v>PRIV ENT: SUBS N-FIN ENTPR - PRODUCTION</v>
          </cell>
        </row>
        <row r="7384">
          <cell r="Q7384" t="str">
            <v>Expenditure:  Transfers and Subsidies - Capital:  Allocations In-kind - Private Enterprises:  Subsidies to Financial Private Enterprises</v>
          </cell>
          <cell r="R7384">
            <v>0</v>
          </cell>
          <cell r="V7384" t="str">
            <v>T&amp;S CAP: ALL IN-K PRIV ENT FIN SUBS</v>
          </cell>
        </row>
        <row r="7385">
          <cell r="Q7385" t="str">
            <v>Expenditure:  Transfers and Subsidies - Capital:  Allocations In-kind - Private Enterprises:  Subsidies to Financial Private Enterprises - Product</v>
          </cell>
          <cell r="R7385" t="str">
            <v>2</v>
          </cell>
          <cell r="S7385" t="str">
            <v>64</v>
          </cell>
          <cell r="T7385" t="str">
            <v>302</v>
          </cell>
          <cell r="U7385" t="str">
            <v>0</v>
          </cell>
          <cell r="V7385" t="str">
            <v>PRIV ENT: SUBS FIN ENTPR - PRODUCT</v>
          </cell>
        </row>
        <row r="7386">
          <cell r="Q7386" t="str">
            <v>Expenditure:  Transfers and Subsidies - Capital:  Allocations In-kind - Private Enterprises:  Subsidies to Financial Private Enterprises - Production</v>
          </cell>
          <cell r="R7386" t="str">
            <v>2</v>
          </cell>
          <cell r="S7386" t="str">
            <v>64</v>
          </cell>
          <cell r="T7386" t="str">
            <v>303</v>
          </cell>
          <cell r="U7386" t="str">
            <v>0</v>
          </cell>
          <cell r="V7386" t="str">
            <v>PRIV ENT: SUBS FIN ENTPR - PRODUCTION</v>
          </cell>
        </row>
        <row r="7387">
          <cell r="Q7387" t="str">
            <v>Expenditure:  Transfers and Subsidies - Capital:  Allocations In-kind - Private Enterprises:  Other Transfers Private Enterprises</v>
          </cell>
          <cell r="R7387">
            <v>0</v>
          </cell>
          <cell r="V7387" t="str">
            <v>T&amp;S CAP: ALL IN-K PRIV ENTR OTH TRF</v>
          </cell>
        </row>
        <row r="7388">
          <cell r="Q7388" t="str">
            <v>Expenditure:  Transfers and Subsidies - Capital:  Allocations In-kind - Private Enterprises:  Other Transfers Private Enterprises:  Ditsela</v>
          </cell>
          <cell r="R7388" t="str">
            <v>2</v>
          </cell>
          <cell r="S7388" t="str">
            <v>64</v>
          </cell>
          <cell r="T7388" t="str">
            <v>304</v>
          </cell>
          <cell r="U7388" t="str">
            <v>0</v>
          </cell>
          <cell r="V7388" t="str">
            <v>PRIV ENT: OTH TRF -DITSELA</v>
          </cell>
        </row>
        <row r="7389">
          <cell r="Q7389" t="str">
            <v>Expenditure:  Transfers and Subsidies - Capital:  Allocations In-kind - Private Enterprises:  Other Transfers Private Enterprises:  Mining Companies</v>
          </cell>
          <cell r="R7389" t="str">
            <v>2</v>
          </cell>
          <cell r="S7389" t="str">
            <v>64</v>
          </cell>
          <cell r="T7389" t="str">
            <v>305</v>
          </cell>
          <cell r="U7389" t="str">
            <v>0</v>
          </cell>
          <cell r="V7389" t="str">
            <v>PRIV ENT: OTH TRF -MINING COMPANIES</v>
          </cell>
        </row>
        <row r="7390">
          <cell r="Q7390" t="str">
            <v>Expenditure:  Transfers and Subsidies - Capital:  Allocations In-kind - Private Enterprises:  Other Transfers Private Enterprises:  Non-Grid Households</v>
          </cell>
          <cell r="R7390" t="str">
            <v>2</v>
          </cell>
          <cell r="S7390" t="str">
            <v>64</v>
          </cell>
          <cell r="T7390" t="str">
            <v>306</v>
          </cell>
          <cell r="U7390" t="str">
            <v>0</v>
          </cell>
          <cell r="V7390" t="str">
            <v>PRIV ENT: OTH TRF -NON-GRID HOUSEHOLDS</v>
          </cell>
        </row>
        <row r="7391">
          <cell r="Q7391" t="str">
            <v>Expenditure:  Transfers and Subsidies - Capital:  Allocations In-kind - Private Enterprises:  Other Transfers Private Enterprises:  Red Meat Industry Forum</v>
          </cell>
          <cell r="R7391" t="str">
            <v>2</v>
          </cell>
          <cell r="S7391" t="str">
            <v>64</v>
          </cell>
          <cell r="T7391" t="str">
            <v>307</v>
          </cell>
          <cell r="U7391" t="str">
            <v>0</v>
          </cell>
          <cell r="V7391" t="str">
            <v>PRIV ENT: OTH TRF -RED MEAT INDUST FORUM</v>
          </cell>
        </row>
        <row r="7392">
          <cell r="Q7392" t="str">
            <v>Expenditure:  Transfers and Subsidies - Capital:  Allocations In-kind - Private Enterprises:  Other Transfers Private Enterprises:  Scholar Patrol Insurance</v>
          </cell>
          <cell r="R7392" t="str">
            <v>2</v>
          </cell>
          <cell r="S7392" t="str">
            <v>64</v>
          </cell>
          <cell r="T7392" t="str">
            <v>308</v>
          </cell>
          <cell r="U7392" t="str">
            <v>0</v>
          </cell>
          <cell r="V7392" t="str">
            <v>PRIV ENT: OTH TRF -SCHOLAR PATROL INSUR</v>
          </cell>
        </row>
        <row r="7393">
          <cell r="Q7393" t="str">
            <v>Expenditure:  Transfers and Subsidies - Capital:  Allocations In-kind - Provincial Departments</v>
          </cell>
          <cell r="R7393">
            <v>0</v>
          </cell>
          <cell r="V7393" t="str">
            <v>T&amp;S CAP: ALL IN-KIND PROVINCIAL DEPART</v>
          </cell>
        </row>
        <row r="7394">
          <cell r="Q7394" t="str">
            <v>Expenditure:  Transfers and Subsidies - Capital:  Allocations In-kind - Provincial Departments:  Eastern Cape</v>
          </cell>
          <cell r="R7394">
            <v>0</v>
          </cell>
          <cell r="V7394" t="str">
            <v>T&amp;S CAP: ALL IN-KIND PROV DEPT EC</v>
          </cell>
        </row>
        <row r="7395">
          <cell r="Q7395" t="str">
            <v>Expenditure:  Transfers and Subsidies - Capital:  Allocations In-kind - Provincial Departments:  Eastern Cape - Health</v>
          </cell>
          <cell r="R7395">
            <v>0</v>
          </cell>
          <cell r="V7395" t="str">
            <v>PD EC - HEALTH</v>
          </cell>
        </row>
        <row r="7396">
          <cell r="Q7396" t="str">
            <v>Expenditure:  Transfers and Subsidies - Capital:  Allocations In-kind - Provincial Departments:  Eastern Cape - Public Transport</v>
          </cell>
          <cell r="R7396">
            <v>0</v>
          </cell>
          <cell r="V7396" t="str">
            <v>PD EC - PUBLIC TRANSPORT</v>
          </cell>
        </row>
        <row r="7397">
          <cell r="Q7397" t="str">
            <v>Expenditure:  Transfers and Subsidies - Capital:  Allocations In-kind - Provincial Departments:  Eastern Cape - Housing</v>
          </cell>
          <cell r="R7397">
            <v>0</v>
          </cell>
          <cell r="V7397" t="str">
            <v>PD EC - HOUSING</v>
          </cell>
        </row>
        <row r="7398">
          <cell r="Q7398" t="str">
            <v>Expenditure:  Transfers and Subsidies - Capital:  Allocations In-kind - Provincial Departments:  Eastern Cape - Sports and Recreation</v>
          </cell>
          <cell r="R7398">
            <v>0</v>
          </cell>
          <cell r="V7398" t="str">
            <v>PD EC - SPORTS &amp; RECREATION</v>
          </cell>
        </row>
        <row r="7399">
          <cell r="Q7399" t="str">
            <v>Expenditure:  Transfers and Subsidies - Capital:  Allocations In-kind - Provincial Departments:  Eastern Cape - Disaster and Emergency Services</v>
          </cell>
          <cell r="R7399">
            <v>0</v>
          </cell>
          <cell r="V7399" t="str">
            <v>PD EC - DISASTER &amp; EMERGENCY SERVICES</v>
          </cell>
        </row>
        <row r="7400">
          <cell r="Q7400" t="str">
            <v>Expenditure:  Transfers and Subsidies - Capital:  Allocations In-kind - Provincial Departments:  Eastern Cape - Libraries, Archives and Museums</v>
          </cell>
          <cell r="R7400">
            <v>0</v>
          </cell>
          <cell r="V7400" t="str">
            <v>PD EC - LIBRARIES ARCHIVES &amp; MUSEUMS</v>
          </cell>
        </row>
        <row r="7401">
          <cell r="Q7401" t="str">
            <v>Expenditure:  Transfers and Subsidies - Capital:  Allocations In-kind - Provincial Departments:  Eastern Cape - Maintenance of Road Infrastructure</v>
          </cell>
          <cell r="R7401">
            <v>0</v>
          </cell>
          <cell r="V7401" t="str">
            <v>PD EC - MAINT OF ROAD INFRASTRUCTURE</v>
          </cell>
        </row>
        <row r="7402">
          <cell r="Q7402" t="str">
            <v>Expenditure:  Transfers and Subsidies - Capital:  Allocations In-kind - Provincial Departments:  Eastern Cape - Maintenance of Water Supply Infrastructure</v>
          </cell>
          <cell r="R7402">
            <v>0</v>
          </cell>
          <cell r="V7402" t="str">
            <v>PD EC - MAINT OF WATER SUPPLY INFRASTRUC</v>
          </cell>
        </row>
        <row r="7403">
          <cell r="Q7403" t="str">
            <v>Expenditure:  Transfers and Subsidies - Capital:  Allocations In-kind - Provincial Departments:  Eastern Cape - Maintenance of Waste Water Infrastructure</v>
          </cell>
          <cell r="R7403">
            <v>0</v>
          </cell>
          <cell r="V7403" t="str">
            <v>PD EC - MAINT OF WASTE WATER INFRASTRUC</v>
          </cell>
        </row>
        <row r="7404">
          <cell r="Q7404" t="str">
            <v>Expenditure:  Transfers and Subsidies - Capital:  Allocations In-kind - Provincial Departments:  Eastern Cape - Capacity Building</v>
          </cell>
          <cell r="R7404">
            <v>0</v>
          </cell>
          <cell r="V7404" t="str">
            <v>PD EC - CAPACITY BUILDING</v>
          </cell>
        </row>
        <row r="7405">
          <cell r="Q7405" t="str">
            <v>Expenditure:  Transfers and Subsidies - Capital:  Allocations In-kind - Provincial Departments:  Eastern Cape - Other</v>
          </cell>
          <cell r="R7405">
            <v>0</v>
          </cell>
          <cell r="V7405" t="str">
            <v>PD EC - OTHER</v>
          </cell>
        </row>
        <row r="7406">
          <cell r="Q7406" t="str">
            <v>Expenditure:  Transfers and Subsidies - Capital:  Allocations In-kind - Provincial Departments:  Free State</v>
          </cell>
          <cell r="R7406">
            <v>0</v>
          </cell>
          <cell r="V7406" t="str">
            <v>T&amp;S CAP: ALL IN-KIND PROV DEPT FS</v>
          </cell>
        </row>
        <row r="7407">
          <cell r="Q7407" t="str">
            <v>Expenditure:  Transfers and Subsidies - Capital:  Allocations In-kind - Provincial Departments:  Free State - Health</v>
          </cell>
          <cell r="R7407">
            <v>0</v>
          </cell>
          <cell r="V7407" t="str">
            <v>PD FS - HEALTH</v>
          </cell>
        </row>
        <row r="7408">
          <cell r="Q7408" t="str">
            <v>Expenditure:  Transfers and Subsidies - Capital:  Allocations In-kind - Provincial Departments:  Free State - Public Transport</v>
          </cell>
          <cell r="R7408">
            <v>0</v>
          </cell>
          <cell r="V7408" t="str">
            <v>PD FS - PUBLIC TRANSPORT</v>
          </cell>
        </row>
        <row r="7409">
          <cell r="Q7409" t="str">
            <v>Expenditure:  Transfers and Subsidies - Capital:  Allocations In-kind - Provincial Departments:  Free State - Housing</v>
          </cell>
          <cell r="R7409">
            <v>0</v>
          </cell>
          <cell r="V7409" t="str">
            <v>PD FS - HOUSING</v>
          </cell>
        </row>
        <row r="7410">
          <cell r="Q7410" t="str">
            <v>Expenditure:  Transfers and Subsidies - Capital:  Allocations In-kind - Provincial Departments:  Free State - Sports and Recreation</v>
          </cell>
          <cell r="R7410">
            <v>0</v>
          </cell>
          <cell r="V7410" t="str">
            <v>PD FS - SPORTS &amp; RECREATION</v>
          </cell>
        </row>
        <row r="7411">
          <cell r="Q7411" t="str">
            <v>Expenditure:  Transfers and Subsidies - Capital:  Allocations In-kind - Provincial Departments:  Free State - Disaster and Emergency Services</v>
          </cell>
          <cell r="R7411">
            <v>0</v>
          </cell>
          <cell r="V7411" t="str">
            <v>PD FS - DISASTER &amp; EMERGENCY SERVICES</v>
          </cell>
        </row>
        <row r="7412">
          <cell r="Q7412" t="str">
            <v>Expenditure:  Transfers and Subsidies - Capital:  Allocations In-kind - Provincial Departments:  Free State - Libraries, Archives and Museums</v>
          </cell>
          <cell r="R7412">
            <v>0</v>
          </cell>
          <cell r="V7412" t="str">
            <v>PD FS - LIBRARIES ARCHIVES &amp; MUSEUMS</v>
          </cell>
        </row>
        <row r="7413">
          <cell r="Q7413" t="str">
            <v>Expenditure:  Transfers and Subsidies - Capital:  Allocations In-kind - Provincial Departments:  Free State - Maintenance of Road Infrastructure</v>
          </cell>
          <cell r="R7413">
            <v>0</v>
          </cell>
          <cell r="V7413" t="str">
            <v>PD FS - MAINT OF ROAD INFRASTRUCTURE</v>
          </cell>
        </row>
        <row r="7414">
          <cell r="Q7414" t="str">
            <v>Expenditure:  Transfers and Subsidies - Capital:  Allocations In-kind - Provincial Departments:  Free State - Maintenance of Water Supply Infrastructure</v>
          </cell>
          <cell r="R7414">
            <v>0</v>
          </cell>
          <cell r="V7414" t="str">
            <v>PD FS - MAINT OF WATER SUPPLY INFRASTRUC</v>
          </cell>
        </row>
        <row r="7415">
          <cell r="Q7415" t="str">
            <v>Expenditure:  Transfers and Subsidies - Capital:  Allocations In-kind - Provincial Departments:  Free State - Maintenance of Waste Water Infrastructure</v>
          </cell>
          <cell r="R7415">
            <v>0</v>
          </cell>
          <cell r="V7415" t="str">
            <v>PD FS - MAINT OF WASTE WATER INFRASTRUC</v>
          </cell>
        </row>
        <row r="7416">
          <cell r="Q7416" t="str">
            <v>Expenditure:  Transfers and Subsidies - Capital:  Allocations In-kind - Provincial Departments:  Free State - Capacity Building</v>
          </cell>
          <cell r="R7416">
            <v>0</v>
          </cell>
          <cell r="V7416" t="str">
            <v>PD FS - CAPACITY BUILDING</v>
          </cell>
        </row>
        <row r="7417">
          <cell r="Q7417" t="str">
            <v>Expenditure:  Transfers and Subsidies - Capital:  Allocations In-kind - Provincial Departments:  Free State - Other</v>
          </cell>
          <cell r="R7417">
            <v>0</v>
          </cell>
          <cell r="V7417" t="str">
            <v>PD FS - OTHER</v>
          </cell>
        </row>
        <row r="7418">
          <cell r="Q7418" t="str">
            <v>Expenditure:  Transfers and Subsidies - Capital:  Allocations In-kind - Provincial Departments:  Gauteng</v>
          </cell>
          <cell r="R7418">
            <v>0</v>
          </cell>
          <cell r="V7418" t="str">
            <v>T&amp;S CAP: ALL IN-KIND PROV DEPT GP</v>
          </cell>
        </row>
        <row r="7419">
          <cell r="Q7419" t="str">
            <v>Expenditure:  Transfers and Subsidies - Capital:  Allocations In-kind - Provincial Departments:  Gauteng - Health</v>
          </cell>
          <cell r="R7419">
            <v>0</v>
          </cell>
          <cell r="V7419" t="str">
            <v>PD GP - HEALTH</v>
          </cell>
        </row>
        <row r="7420">
          <cell r="Q7420" t="str">
            <v>Expenditure:  Transfers and Subsidies - Capital:  Allocations In-kind - Provincial Departments:  Gauteng - Public Transport</v>
          </cell>
          <cell r="R7420">
            <v>0</v>
          </cell>
          <cell r="V7420" t="str">
            <v>PD GP - PUBLIC TRANSPORT</v>
          </cell>
        </row>
        <row r="7421">
          <cell r="Q7421" t="str">
            <v>Expenditure:  Transfers and Subsidies - Capital:  Allocations In-kind - Provincial Departments:  Gauteng - Housing</v>
          </cell>
          <cell r="R7421">
            <v>0</v>
          </cell>
          <cell r="V7421" t="str">
            <v>PD GP - HOUSING</v>
          </cell>
        </row>
        <row r="7422">
          <cell r="Q7422" t="str">
            <v>Expenditure:  Transfers and Subsidies - Capital:  Allocations In-kind - Provincial Departments:  Gauteng - Sports and Recreation</v>
          </cell>
          <cell r="R7422">
            <v>0</v>
          </cell>
          <cell r="V7422" t="str">
            <v>PD GP - SPORTS &amp; RECREATION</v>
          </cell>
        </row>
        <row r="7423">
          <cell r="Q7423" t="str">
            <v>Expenditure:  Transfers and Subsidies - Capital:  Allocations In-kind - Provincial Departments:  Gauteng - Disaster and Emergency Services</v>
          </cell>
          <cell r="R7423">
            <v>0</v>
          </cell>
          <cell r="V7423" t="str">
            <v>PD GP - DISASTER &amp; EMERGENCY SERVICES</v>
          </cell>
        </row>
        <row r="7424">
          <cell r="Q7424" t="str">
            <v>Expenditure:  Transfers and Subsidies - Capital:  Allocations In-kind - Provincial Departments:  Gauteng - Libraries, Archives and Museums</v>
          </cell>
          <cell r="R7424">
            <v>0</v>
          </cell>
          <cell r="V7424" t="str">
            <v>PD GP - LIBRARIES ARCHIVES &amp; MUSEUMS</v>
          </cell>
        </row>
        <row r="7425">
          <cell r="Q7425" t="str">
            <v>Expenditure:  Transfers and Subsidies - Capital:  Allocations In-kind - Provincial Departments:  Gauteng - Maintenance of Road Infrastructure</v>
          </cell>
          <cell r="R7425">
            <v>0</v>
          </cell>
          <cell r="V7425" t="str">
            <v>PD GP - MAINT OF ROAD INFRASTRUCTURE</v>
          </cell>
        </row>
        <row r="7426">
          <cell r="Q7426" t="str">
            <v>Expenditure:  Transfers and Subsidies - Capital:  Allocations In-kind - Provincial Departments:  Gauteng - Maintenance of Water Supply Infrastructure</v>
          </cell>
          <cell r="R7426">
            <v>0</v>
          </cell>
          <cell r="V7426" t="str">
            <v>PD GP - MAINT OF WATER SUPPLY INFRASTRUC</v>
          </cell>
        </row>
        <row r="7427">
          <cell r="Q7427" t="str">
            <v>Expenditure:  Transfers and Subsidies - Capital:  Allocations In-kind - Provincial Departments:  Gauteng - Maintenance of Waste Water Infrastructure</v>
          </cell>
          <cell r="R7427">
            <v>0</v>
          </cell>
          <cell r="V7427" t="str">
            <v>PD GP - MAINT OF WASTE WATER INFRASTRUC</v>
          </cell>
        </row>
        <row r="7428">
          <cell r="Q7428" t="str">
            <v>Expenditure:  Transfers and Subsidies - Capital:  Allocations In-kind - Provincial Departments:  Gauteng - Capacity Building</v>
          </cell>
          <cell r="R7428">
            <v>0</v>
          </cell>
          <cell r="V7428" t="str">
            <v>PD GP - CAPACITY BUILDING</v>
          </cell>
        </row>
        <row r="7429">
          <cell r="Q7429" t="str">
            <v>Expenditure:  Transfers and Subsidies - Capital:  Allocations In-kind - Provincial Departments:  Gauteng - Other</v>
          </cell>
          <cell r="R7429">
            <v>0</v>
          </cell>
          <cell r="V7429" t="str">
            <v>PD GP - OTHER</v>
          </cell>
        </row>
        <row r="7430">
          <cell r="Q7430" t="str">
            <v>Expenditure:  Transfers and Subsidies - Capital:  Allocations In-kind - Provincial Departments:  KwaZulu-Natal</v>
          </cell>
          <cell r="R7430">
            <v>0</v>
          </cell>
          <cell r="V7430" t="str">
            <v>T&amp;S CAP: ALL IN-KIND PROV DEPT KZN</v>
          </cell>
        </row>
        <row r="7431">
          <cell r="Q7431" t="str">
            <v>Expenditure:  Transfers and Subsidies - Capital:  Allocations In-kind - Provincial Departments:  KwaZulu-Natal - Health</v>
          </cell>
          <cell r="R7431">
            <v>0</v>
          </cell>
          <cell r="V7431" t="str">
            <v>PD KZN - HEALTH</v>
          </cell>
        </row>
        <row r="7432">
          <cell r="Q7432" t="str">
            <v>Expenditure:  Transfers and Subsidies - Capital:  Allocations In-kind - Provincial Departments:  KwaZulu-Natal - Public Transport</v>
          </cell>
          <cell r="R7432">
            <v>0</v>
          </cell>
          <cell r="V7432" t="str">
            <v>PD KZN - PUBLIC TRANSPORT</v>
          </cell>
        </row>
        <row r="7433">
          <cell r="Q7433" t="str">
            <v>Expenditure:  Transfers and Subsidies - Capital:  Allocations In-kind - Provincial Departments:  KwaZulu-Natal - Housing</v>
          </cell>
          <cell r="R7433">
            <v>0</v>
          </cell>
          <cell r="V7433" t="str">
            <v>PD KZN - HOUSING</v>
          </cell>
        </row>
        <row r="7434">
          <cell r="Q7434" t="str">
            <v>Expenditure:  Transfers and Subsidies - Capital:  Allocations In-kind - Provincial Departments:  KwaZulu-Natal - Sports and Recreation</v>
          </cell>
          <cell r="R7434">
            <v>0</v>
          </cell>
          <cell r="V7434" t="str">
            <v>PD KZN - SPORTS &amp; RECREATION</v>
          </cell>
        </row>
        <row r="7435">
          <cell r="Q7435" t="str">
            <v>Expenditure:  Transfers and Subsidies - Capital:  Allocations In-kind - Provincial Departments:  KwaZulu-Natal - Disaster and Emergency Services</v>
          </cell>
          <cell r="R7435">
            <v>0</v>
          </cell>
          <cell r="V7435" t="str">
            <v>PD KZN - DISASTER &amp; EMERGENCY SERVICES</v>
          </cell>
        </row>
        <row r="7436">
          <cell r="Q7436" t="str">
            <v>Expenditure:  Transfers and Subsidies - Capital:  Allocations In-kind - Provincial Departments:  KwaZulu-Natal - Libraries, Archives and Museums</v>
          </cell>
          <cell r="R7436">
            <v>0</v>
          </cell>
          <cell r="V7436" t="str">
            <v>PD KZN - LIBRARIES ARCHIVES &amp; MUSEUMS</v>
          </cell>
        </row>
        <row r="7437">
          <cell r="Q7437" t="str">
            <v>Expenditure:  Transfers and Subsidies - Capital:  Allocations In-kind - Provincial Departments:  KwaZulu-Natal - Maintenance of Road Infrastructure</v>
          </cell>
          <cell r="R7437">
            <v>0</v>
          </cell>
          <cell r="V7437" t="str">
            <v>PD KZN - MAINT OF ROAD INFRASTRUCTURE</v>
          </cell>
        </row>
        <row r="7438">
          <cell r="Q7438" t="str">
            <v>Expenditure:  Transfers and Subsidies - Capital:  Allocations In-kind - Provincial Departments:  KwaZulu-Natal - Maintenance of Water Supply Infrastructure</v>
          </cell>
          <cell r="R7438">
            <v>0</v>
          </cell>
          <cell r="V7438" t="str">
            <v>PD KZN - MAINT OF WATER SUPPLY INFRASTRU</v>
          </cell>
        </row>
        <row r="7439">
          <cell r="Q7439" t="str">
            <v>Expenditure:  Transfers and Subsidies - Capital:  Allocations In-kind - Provincial Departments:  KwaZulu-Natal - Maintenance of Waste Water Infrastructure</v>
          </cell>
          <cell r="R7439">
            <v>0</v>
          </cell>
          <cell r="V7439" t="str">
            <v>PD KZN - MAINT OF WASTE WATER INFRASTRUC</v>
          </cell>
        </row>
        <row r="7440">
          <cell r="Q7440" t="str">
            <v>Expenditure:  Transfers and Subsidies - Capital:  Allocations In-kind - Provincial Departments:  KwaZulu-Natal - Capacity Building</v>
          </cell>
          <cell r="R7440">
            <v>0</v>
          </cell>
          <cell r="V7440" t="str">
            <v>PD KZN - CAPACITY BUILDING</v>
          </cell>
        </row>
        <row r="7441">
          <cell r="Q7441" t="str">
            <v>Expenditure:  Transfers and Subsidies - Capital:  Allocations In-kind - Provincial Departments:  KwaZulu-Natal - Other</v>
          </cell>
          <cell r="R7441">
            <v>0</v>
          </cell>
          <cell r="V7441" t="str">
            <v>PD KZN - OTHER</v>
          </cell>
        </row>
        <row r="7442">
          <cell r="Q7442" t="str">
            <v>Expenditure:  Transfers and Subsidies - Capital:  Allocations In-kind - Provincial Departments:  Limpopo</v>
          </cell>
          <cell r="R7442">
            <v>0</v>
          </cell>
          <cell r="V7442" t="str">
            <v>T&amp;S CAP: ALL IN-KIND PROV DEPT LP</v>
          </cell>
        </row>
        <row r="7443">
          <cell r="Q7443" t="str">
            <v>Expenditure:  Transfers and Subsidies - Capital:  Allocations In-kind - Provincial Departments:  Limpopo - Health</v>
          </cell>
          <cell r="R7443">
            <v>0</v>
          </cell>
          <cell r="V7443" t="str">
            <v>PD LP - HEALTH</v>
          </cell>
        </row>
        <row r="7444">
          <cell r="Q7444" t="str">
            <v>Expenditure:  Transfers and Subsidies - Capital:  Allocations In-kind - Provincial Departments:  Limpopo - Public Transport</v>
          </cell>
          <cell r="R7444">
            <v>0</v>
          </cell>
          <cell r="V7444" t="str">
            <v>PD LP - PUBLIC TRANSPORT</v>
          </cell>
        </row>
        <row r="7445">
          <cell r="Q7445" t="str">
            <v>Expenditure:  Transfers and Subsidies - Capital:  Allocations In-kind - Provincial Departments:  Limpopo - Housing</v>
          </cell>
          <cell r="R7445">
            <v>0</v>
          </cell>
          <cell r="V7445" t="str">
            <v>PD LP - HOUSING</v>
          </cell>
        </row>
        <row r="7446">
          <cell r="Q7446" t="str">
            <v>Expenditure:  Transfers and Subsidies - Capital:  Allocations In-kind - Provincial Departments:  Limpopo - Sports and Recreation</v>
          </cell>
          <cell r="R7446">
            <v>0</v>
          </cell>
          <cell r="V7446" t="str">
            <v>PD LP - SPORTS &amp; RECREATION</v>
          </cell>
        </row>
        <row r="7447">
          <cell r="Q7447" t="str">
            <v>Expenditure:  Transfers and Subsidies - Capital:  Allocations In-kind - Provincial Departments:  Limpopo - Disaster and Emergency Services</v>
          </cell>
          <cell r="R7447">
            <v>0</v>
          </cell>
          <cell r="V7447" t="str">
            <v>PD LP - DISASTER &amp; EMERGENCY SERVICES</v>
          </cell>
        </row>
        <row r="7448">
          <cell r="Q7448" t="str">
            <v>Expenditure:  Transfers and Subsidies - Capital:  Allocations In-kind - Provincial Departments:  Limpopo - Libraries, Archives and Museums</v>
          </cell>
          <cell r="R7448">
            <v>0</v>
          </cell>
          <cell r="V7448" t="str">
            <v>PD LP - LIBRARIES ARCHIVES &amp; MUSEUMS</v>
          </cell>
        </row>
        <row r="7449">
          <cell r="Q7449" t="str">
            <v>Expenditure:  Transfers and Subsidies - Capital:  Allocations In-kind - Provincial Departments:  Limpopo - Maintenance of Road Infrastructure</v>
          </cell>
          <cell r="R7449">
            <v>0</v>
          </cell>
          <cell r="V7449" t="str">
            <v>PD LP - MAINT OF ROAD INFRASTRUCTURE</v>
          </cell>
        </row>
        <row r="7450">
          <cell r="Q7450" t="str">
            <v>Expenditure:  Transfers and Subsidies - Capital:  Allocations In-kind - Provincial Departments:  Limpopo - Maintenance of Water Supply Infrastructure</v>
          </cell>
          <cell r="R7450">
            <v>0</v>
          </cell>
          <cell r="V7450" t="str">
            <v>PD LP - MAINT OF WATER SUPPLY INFRASTRUC</v>
          </cell>
        </row>
        <row r="7451">
          <cell r="Q7451" t="str">
            <v>Expenditure:  Transfers and Subsidies - Capital:  Allocations In-kind - Provincial Departments:  Limpopo - Maintenance of Waste Water Infrastructure</v>
          </cell>
          <cell r="R7451">
            <v>0</v>
          </cell>
          <cell r="V7451" t="str">
            <v>PD LP - MAINT OF WASTE WATER INFRASTRUC</v>
          </cell>
        </row>
        <row r="7452">
          <cell r="Q7452" t="str">
            <v>Expenditure:  Transfers and Subsidies - Capital:  Allocations In-kind - Provincial Departments:  Limpopo - Capacity Building</v>
          </cell>
          <cell r="R7452">
            <v>0</v>
          </cell>
          <cell r="V7452" t="str">
            <v>PD LP - CAPACITY BUILDING</v>
          </cell>
        </row>
        <row r="7453">
          <cell r="Q7453" t="str">
            <v>Expenditure:  Transfers and Subsidies - Capital:  Allocations In-kind - Provincial Departments:  Limpopo - Other</v>
          </cell>
          <cell r="R7453">
            <v>0</v>
          </cell>
          <cell r="V7453" t="str">
            <v>PD LP - OTHER</v>
          </cell>
        </row>
        <row r="7454">
          <cell r="Q7454" t="str">
            <v>Expenditure:  Transfers and Subsidies - Capital:  Allocations In-kind - Provincial Departments:  Mpumalanga</v>
          </cell>
          <cell r="R7454">
            <v>0</v>
          </cell>
          <cell r="V7454" t="str">
            <v>T&amp;S CAP: ALL IN-KIND PROV DEPT MP</v>
          </cell>
        </row>
        <row r="7455">
          <cell r="Q7455" t="str">
            <v>Expenditure:  Transfers and Subsidies - Capital:  Allocations In-kind - Provincial Departments:  Mpumalanga - Health</v>
          </cell>
          <cell r="R7455">
            <v>0</v>
          </cell>
          <cell r="V7455" t="str">
            <v>PD MP - HEALTH</v>
          </cell>
        </row>
        <row r="7456">
          <cell r="Q7456" t="str">
            <v>Expenditure:  Transfers and Subsidies - Capital:  Allocations In-kind - Provincial Departments:  Mpumalanga - Public Transport</v>
          </cell>
          <cell r="R7456">
            <v>0</v>
          </cell>
          <cell r="V7456" t="str">
            <v>PD MP - PUBLIC TRANSPORT</v>
          </cell>
        </row>
        <row r="7457">
          <cell r="Q7457" t="str">
            <v>Expenditure:  Transfers and Subsidies - Capital:  Allocations In-kind - Provincial Departments:  Mpumalanga - Housing</v>
          </cell>
          <cell r="R7457">
            <v>0</v>
          </cell>
          <cell r="V7457" t="str">
            <v>PD MP - HOUSING</v>
          </cell>
        </row>
        <row r="7458">
          <cell r="Q7458" t="str">
            <v>Expenditure:  Transfers and Subsidies - Capital:  Allocations In-kind - Provincial Departments:  Mpumalanga - Sports and Recreation</v>
          </cell>
          <cell r="R7458">
            <v>0</v>
          </cell>
          <cell r="V7458" t="str">
            <v>PD MP - SPORTS &amp; RECREATION</v>
          </cell>
        </row>
        <row r="7459">
          <cell r="Q7459" t="str">
            <v>Expenditure:  Transfers and Subsidies - Capital:  Allocations In-kind - Provincial Departments:  Mpumalanga - Disaster and Emergency Services</v>
          </cell>
          <cell r="R7459">
            <v>0</v>
          </cell>
          <cell r="V7459" t="str">
            <v>PD MP - DISASTER &amp; EMERGENCY SERVICES</v>
          </cell>
        </row>
        <row r="7460">
          <cell r="Q7460" t="str">
            <v>Expenditure:  Transfers and Subsidies - Capital:  Allocations In-kind - Provincial Departments:  Mpumalanga - Libraries, Archives and Museums</v>
          </cell>
          <cell r="R7460">
            <v>0</v>
          </cell>
          <cell r="V7460" t="str">
            <v>PD MP - LIBRARIES ARCHIVES &amp; MUSEUMS</v>
          </cell>
        </row>
        <row r="7461">
          <cell r="Q7461" t="str">
            <v>Expenditure:  Transfers and Subsidies - Capital:  Allocations In-kind - Provincial Departments:  Mpumalanga - Maintenance of Road Infrastructure</v>
          </cell>
          <cell r="R7461">
            <v>0</v>
          </cell>
          <cell r="V7461" t="str">
            <v>PD MP - MAINT OF ROAD INFRASTRUCTURE</v>
          </cell>
        </row>
        <row r="7462">
          <cell r="Q7462" t="str">
            <v>Expenditure:  Transfers and Subsidies - Capital:  Allocations In-kind - Provincial Departments:  Mpumalanga - Maintenance of Water Supply Infrastructure</v>
          </cell>
          <cell r="R7462">
            <v>0</v>
          </cell>
          <cell r="V7462" t="str">
            <v>PD MP - MAINT OF WATER SUPPLY INFRASTRUC</v>
          </cell>
        </row>
        <row r="7463">
          <cell r="Q7463" t="str">
            <v>Expenditure:  Transfers and Subsidies - Capital:  Allocations In-kind - Provincial Departments:  Mpumalanga - Maintenance of Waste Water Infrastructure</v>
          </cell>
          <cell r="R7463">
            <v>0</v>
          </cell>
          <cell r="V7463" t="str">
            <v>PD MP - MAINT OF WASTE WATER INFRASTRUC</v>
          </cell>
        </row>
        <row r="7464">
          <cell r="Q7464" t="str">
            <v>Expenditure:  Transfers and Subsidies - Capital:  Allocations In-kind - Provincial Departments:  Mpumalanga - Capacity Building</v>
          </cell>
          <cell r="R7464">
            <v>0</v>
          </cell>
          <cell r="V7464" t="str">
            <v>PD MP - CAPACITY BUILDING</v>
          </cell>
        </row>
        <row r="7465">
          <cell r="Q7465" t="str">
            <v>Expenditure:  Transfers and Subsidies - Capital:  Allocations In-kind - Provincial Departments:  Mpumalanga - Other</v>
          </cell>
          <cell r="R7465">
            <v>0</v>
          </cell>
          <cell r="V7465" t="str">
            <v>PD MP - OTHER</v>
          </cell>
        </row>
        <row r="7466">
          <cell r="Q7466" t="str">
            <v>Expenditure:  Transfers and Subsidies - Capital:  Allocations In-kind - Provincial Departments:  Northern Cape</v>
          </cell>
          <cell r="R7466">
            <v>0</v>
          </cell>
          <cell r="V7466" t="str">
            <v>T&amp;S CAP: ALL IN-KIND PROV DEPT NC</v>
          </cell>
        </row>
        <row r="7467">
          <cell r="Q7467" t="str">
            <v>Expenditure:  Transfers and Subsidies - Capital:  Allocations In-kind - Provincial Departments:  Northern Cape - Health</v>
          </cell>
          <cell r="R7467">
            <v>0</v>
          </cell>
          <cell r="V7467" t="str">
            <v>PD NC - HEALTH</v>
          </cell>
        </row>
        <row r="7468">
          <cell r="Q7468" t="str">
            <v>Expenditure:  Transfers and Subsidies - Capital:  Allocations In-kind - Provincial Departments:  Northern Cape - Public Transport</v>
          </cell>
          <cell r="R7468">
            <v>0</v>
          </cell>
          <cell r="V7468" t="str">
            <v>PD NC - PUBLIC TRANSPORT</v>
          </cell>
        </row>
        <row r="7469">
          <cell r="Q7469" t="str">
            <v>Expenditure:  Transfers and Subsidies - Capital:  Allocations In-kind - Provincial Departments:  Northern Cape - Housing</v>
          </cell>
          <cell r="R7469">
            <v>0</v>
          </cell>
          <cell r="V7469" t="str">
            <v>PD NC - HOUSING</v>
          </cell>
        </row>
        <row r="7470">
          <cell r="Q7470" t="str">
            <v>Expenditure:  Transfers and Subsidies - Capital:  Allocations In-kind - Provincial Departments:  Northern Cape - Sports and Recreation</v>
          </cell>
          <cell r="R7470">
            <v>0</v>
          </cell>
          <cell r="V7470" t="str">
            <v>PD NC - SPORTS &amp; RECREATION</v>
          </cell>
        </row>
        <row r="7471">
          <cell r="Q7471" t="str">
            <v>Expenditure:  Transfers and Subsidies - Capital:  Allocations In-kind - Provincial Departments:  Northern Cape - Disaster and Emergency Services</v>
          </cell>
          <cell r="R7471">
            <v>0</v>
          </cell>
          <cell r="V7471" t="str">
            <v>PD NC - DISASTER &amp; EMERGENCY SERVICES</v>
          </cell>
        </row>
        <row r="7472">
          <cell r="Q7472" t="str">
            <v>Expenditure:  Transfers and Subsidies - Capital:  Allocations In-kind - Provincial Departments:  Northern Cape - Libraries, Archives and Museums</v>
          </cell>
          <cell r="R7472">
            <v>0</v>
          </cell>
          <cell r="V7472" t="str">
            <v>PD NC - LIBRARIES ARCHIVES &amp; MUSEUMS</v>
          </cell>
        </row>
        <row r="7473">
          <cell r="Q7473" t="str">
            <v>Expenditure:  Transfers and Subsidies - Capital:  Allocations In-kind - Provincial Departments:  Northern Cape - Maintenance of Road Infrastructure</v>
          </cell>
          <cell r="R7473">
            <v>0</v>
          </cell>
          <cell r="V7473" t="str">
            <v>PD NC - MAINT OF ROAD INFRASTRUCTURE</v>
          </cell>
        </row>
        <row r="7474">
          <cell r="Q7474" t="str">
            <v>Expenditure:  Transfers and Subsidies - Capital:  Allocations In-kind - Provincial Departments:  Northern Cape - Maintenance of Water Supply Infrastructure</v>
          </cell>
          <cell r="R7474">
            <v>0</v>
          </cell>
          <cell r="V7474" t="str">
            <v>PD NC - MAINT OF WATER SUPPLY INFRASTRUC</v>
          </cell>
        </row>
        <row r="7475">
          <cell r="Q7475" t="str">
            <v>Expenditure:  Transfers and Subsidies - Capital:  Allocations In-kind - Provincial Departments:  Northern Cape - Maintenance of Waste Water Infrastructure</v>
          </cell>
          <cell r="R7475">
            <v>0</v>
          </cell>
          <cell r="V7475" t="str">
            <v>PD NC - MAINT OF WASTE WATER INFRASTRUC</v>
          </cell>
        </row>
        <row r="7476">
          <cell r="Q7476" t="str">
            <v>Expenditure:  Transfers and Subsidies - Capital:  Allocations In-kind - Provincial Departments:  Northern Cape - Capacity Building</v>
          </cell>
          <cell r="R7476">
            <v>0</v>
          </cell>
          <cell r="V7476" t="str">
            <v>PD NC - CAPACITY BUILDING</v>
          </cell>
        </row>
        <row r="7477">
          <cell r="Q7477" t="str">
            <v>Expenditure:  Transfers and Subsidies - Capital:  Allocations In-kind - Provincial Departments:  Northern Cape - Other</v>
          </cell>
          <cell r="R7477">
            <v>0</v>
          </cell>
          <cell r="V7477" t="str">
            <v>PD NC - OTHER</v>
          </cell>
        </row>
        <row r="7478">
          <cell r="Q7478" t="str">
            <v>Expenditure:  Transfers and Subsidies - Capital:  Allocations In-kind - Provincial Departments:  North West</v>
          </cell>
          <cell r="R7478">
            <v>0</v>
          </cell>
          <cell r="V7478" t="str">
            <v>T&amp;S CAP: ALL IN-KIND PROV DEPT NW</v>
          </cell>
        </row>
        <row r="7479">
          <cell r="Q7479" t="str">
            <v>Expenditure:  Transfers and Subsidies - Capital:  Allocations In-kind - Provincial Departments:  North West - Health</v>
          </cell>
          <cell r="R7479">
            <v>0</v>
          </cell>
          <cell r="V7479" t="str">
            <v>PD NW - HEALTH</v>
          </cell>
        </row>
        <row r="7480">
          <cell r="Q7480" t="str">
            <v>Expenditure:  Transfers and Subsidies - Capital:  Allocations In-kind - Provincial Departments:  North West - Public Transport</v>
          </cell>
          <cell r="R7480">
            <v>0</v>
          </cell>
          <cell r="V7480" t="str">
            <v>PD NW - PUBLIC TRANSPORT</v>
          </cell>
        </row>
        <row r="7481">
          <cell r="Q7481" t="str">
            <v>Expenditure:  Transfers and Subsidies - Capital:  Allocations In-kind - Provincial Departments:  North West - Housing</v>
          </cell>
          <cell r="R7481">
            <v>0</v>
          </cell>
          <cell r="V7481" t="str">
            <v>PD NW - HOUSING</v>
          </cell>
        </row>
        <row r="7482">
          <cell r="Q7482" t="str">
            <v>Expenditure:  Transfers and Subsidies - Capital:  Allocations In-kind - Provincial Departments:  North West - Sports and Recreation</v>
          </cell>
          <cell r="R7482">
            <v>0</v>
          </cell>
          <cell r="V7482" t="str">
            <v>PD NW - SPORTS &amp; RECREATION</v>
          </cell>
        </row>
        <row r="7483">
          <cell r="Q7483" t="str">
            <v>Expenditure:  Transfers and Subsidies - Capital:  Allocations In-kind - Provincial Departments:  North West - Disaster and Emergency Services</v>
          </cell>
          <cell r="R7483">
            <v>0</v>
          </cell>
          <cell r="V7483" t="str">
            <v>PD NW - DISASTER &amp; EMERGENCY SERVICES</v>
          </cell>
        </row>
        <row r="7484">
          <cell r="Q7484" t="str">
            <v>Expenditure:  Transfers and Subsidies - Capital:  Allocations In-kind - Provincial Departments:  North West - Libraries, Archives and Museums</v>
          </cell>
          <cell r="R7484">
            <v>0</v>
          </cell>
          <cell r="V7484" t="str">
            <v>PD NW - LIBRARIES ARCHIVES &amp; MUSEUMS</v>
          </cell>
        </row>
        <row r="7485">
          <cell r="Q7485" t="str">
            <v>Expenditure:  Transfers and Subsidies - Capital:  Allocations In-kind - Provincial Departments:  North West - Maintenance of Road Infrastructure</v>
          </cell>
          <cell r="R7485">
            <v>0</v>
          </cell>
          <cell r="V7485" t="str">
            <v>PD NW - MAINT OF ROAD INFRASTRUCTURE</v>
          </cell>
        </row>
        <row r="7486">
          <cell r="Q7486" t="str">
            <v>Expenditure:  Transfers and Subsidies - Capital:  Allocations In-kind - Provincial Departments:  North West - Maintenance of Water Supply Infrastructure</v>
          </cell>
          <cell r="R7486">
            <v>0</v>
          </cell>
          <cell r="V7486" t="str">
            <v>PD NW - MAINT OF WATER SUPPLY INFRASTRUC</v>
          </cell>
        </row>
        <row r="7487">
          <cell r="Q7487" t="str">
            <v>Expenditure:  Transfers and Subsidies - Capital:  Allocations In-kind - Provincial Departments:  North West - Maintenance of Waste Water Infrastructure</v>
          </cell>
          <cell r="R7487">
            <v>0</v>
          </cell>
          <cell r="V7487" t="str">
            <v>PD NW - MAINT OF WASTE WATER INFRASTRUC</v>
          </cell>
        </row>
        <row r="7488">
          <cell r="Q7488" t="str">
            <v>Expenditure:  Transfers and Subsidies - Capital:  Allocations In-kind - Provincial Departments:  North West - Capacity Building</v>
          </cell>
          <cell r="R7488">
            <v>0</v>
          </cell>
          <cell r="V7488" t="str">
            <v>PD NW - CAPACITY BUILDING</v>
          </cell>
        </row>
        <row r="7489">
          <cell r="Q7489" t="str">
            <v>Expenditure:  Transfers and Subsidies - Capital:  Allocations In-kind - Provincial Departments:  North West - Other</v>
          </cell>
          <cell r="R7489">
            <v>0</v>
          </cell>
          <cell r="V7489" t="str">
            <v>PD NW - OTHER</v>
          </cell>
        </row>
        <row r="7490">
          <cell r="Q7490" t="str">
            <v>Expenditure:  Transfers and Subsidies - Capital:  Allocations In-kind - Provincial Departments:  Western Cape</v>
          </cell>
          <cell r="R7490">
            <v>0</v>
          </cell>
          <cell r="V7490" t="str">
            <v>T&amp;S CAP: ALL IN-KIND PROV DEPT WC</v>
          </cell>
        </row>
        <row r="7491">
          <cell r="Q7491" t="str">
            <v>Expenditure:  Transfers and Subsidies - Capital:  Allocations In-kind - Provincial Departments:  Western Cape - Health</v>
          </cell>
          <cell r="R7491">
            <v>0</v>
          </cell>
          <cell r="V7491" t="str">
            <v>PD WC - HEALTH</v>
          </cell>
        </row>
        <row r="7492">
          <cell r="Q7492" t="str">
            <v>Expenditure:  Transfers and Subsidies - Capital:  Allocations In-kind - Provincial Departments:  Western Cape - Public Transport</v>
          </cell>
          <cell r="R7492">
            <v>0</v>
          </cell>
          <cell r="V7492" t="str">
            <v>PD WC - PUBLIC TRANSPORT</v>
          </cell>
        </row>
        <row r="7493">
          <cell r="Q7493" t="str">
            <v>Expenditure:  Transfers and Subsidies - Capital:  Allocations In-kind - Provincial Departments:  Western Cape - Housing</v>
          </cell>
          <cell r="R7493">
            <v>0</v>
          </cell>
          <cell r="V7493" t="str">
            <v>PD WC - HOUSING</v>
          </cell>
        </row>
        <row r="7494">
          <cell r="Q7494" t="str">
            <v>Expenditure:  Transfers and Subsidies - Capital:  Allocations In-kind - Provincial Departments:  Western Cape - Sports and Recreation</v>
          </cell>
          <cell r="R7494">
            <v>0</v>
          </cell>
          <cell r="V7494" t="str">
            <v>PD WC - SPORTS &amp; RECREATION</v>
          </cell>
        </row>
        <row r="7495">
          <cell r="Q7495" t="str">
            <v>Expenditure:  Transfers and Subsidies - Capital:  Allocations In-kind - Provincial Departments:  Western Cape - Disaster and Emergency Services</v>
          </cell>
          <cell r="R7495">
            <v>0</v>
          </cell>
          <cell r="V7495" t="str">
            <v>PD WC - DISASTER &amp; EMERGENCY SERVICES</v>
          </cell>
        </row>
        <row r="7496">
          <cell r="Q7496" t="str">
            <v>Expenditure:  Transfers and Subsidies - Capital:  Allocations In-kind - Provincial Departments:  Western Cape - Libraries, Archives and Museums</v>
          </cell>
          <cell r="R7496">
            <v>0</v>
          </cell>
          <cell r="V7496" t="str">
            <v>PD WC - LIBRARIES ARCHIVES &amp; MUSEUMS</v>
          </cell>
        </row>
        <row r="7497">
          <cell r="Q7497" t="str">
            <v>Expenditure:  Transfers and Subsidies - Capital:  Allocations In-kind - Provincial Departments:  Western Cape - Maintenance of Road Infrastructure</v>
          </cell>
          <cell r="R7497">
            <v>0</v>
          </cell>
          <cell r="V7497" t="str">
            <v>PD WC - MAINT OF ROAD INFRASTRUCTURE</v>
          </cell>
        </row>
        <row r="7498">
          <cell r="Q7498" t="str">
            <v>Expenditure:  Transfers and Subsidies - Capital:  Allocations In-kind - Provincial Departments:  Western Cape - Maintenance of Water Supply Infrastructure</v>
          </cell>
          <cell r="R7498">
            <v>0</v>
          </cell>
          <cell r="V7498" t="str">
            <v>PD WC - MAINT OF WATER SUPPLY INFRASTRUC</v>
          </cell>
        </row>
        <row r="7499">
          <cell r="Q7499" t="str">
            <v>Expenditure:  Transfers and Subsidies - Capital:  Allocations In-kind - Provincial Departments:  Western Cape - Maintenance of Waste Water Infrastructure</v>
          </cell>
          <cell r="R7499">
            <v>0</v>
          </cell>
          <cell r="V7499" t="str">
            <v>PD WC - MAINT OF WASTE WATER INFRASTRUC</v>
          </cell>
        </row>
        <row r="7500">
          <cell r="Q7500" t="str">
            <v>Expenditure:  Transfers and Subsidies - Capital:  Allocations In-kind - Provincial Departments:  Western Cape - Capacity Building</v>
          </cell>
          <cell r="R7500">
            <v>0</v>
          </cell>
          <cell r="V7500" t="str">
            <v>PD WC - CAPACITY BUILDING</v>
          </cell>
        </row>
        <row r="7501">
          <cell r="Q7501" t="str">
            <v>Expenditure:  Transfers and Subsidies - Capital:  Allocations In-kind - Provincial Departments:  Western Cape - Other</v>
          </cell>
          <cell r="R7501">
            <v>0</v>
          </cell>
          <cell r="V7501" t="str">
            <v>PD WC - OTHER</v>
          </cell>
        </row>
        <row r="7502">
          <cell r="Q7502" t="str">
            <v xml:space="preserve">Expenditure:  Transfers and Subsidies - Capital:  Allocations In-kind - Public Corporations </v>
          </cell>
          <cell r="R7502">
            <v>0</v>
          </cell>
          <cell r="V7502" t="str">
            <v>T&amp;S CAP: ALL IN-KIND PUBLIC CORPORATIONS</v>
          </cell>
        </row>
        <row r="7503">
          <cell r="Q7503" t="str">
            <v>Expenditure:  Transfers and Subsidies - Capital:  Allocations In-kind - Public Corporations:  Non Financial Public Corporations</v>
          </cell>
          <cell r="R7503">
            <v>0</v>
          </cell>
          <cell r="V7503" t="str">
            <v>T&amp;S CAP: ALL IN-KIND PUBL CORP NON-FIAN</v>
          </cell>
        </row>
        <row r="7504">
          <cell r="Q7504" t="str">
            <v>Expenditure:  Transfers and Subsidies - Capital:  Allocations In-kind - Public Corporations:  Non Financial Public Corporations - Product</v>
          </cell>
          <cell r="R7504" t="str">
            <v>2</v>
          </cell>
          <cell r="S7504" t="str">
            <v>64</v>
          </cell>
          <cell r="T7504" t="str">
            <v>700</v>
          </cell>
          <cell r="U7504" t="str">
            <v>0</v>
          </cell>
          <cell r="V7504" t="str">
            <v>PUB CORP: N-FIN CORP - PRODUCT</v>
          </cell>
        </row>
        <row r="7505">
          <cell r="Q7505" t="str">
            <v>Expenditure:  Transfers and Subsidies - Capital:  Allocations In-kind - Public Corporations:  Non Financial Public Corporations:  Production</v>
          </cell>
          <cell r="R7505" t="str">
            <v>2</v>
          </cell>
          <cell r="S7505" t="str">
            <v>64</v>
          </cell>
          <cell r="T7505" t="str">
            <v>701</v>
          </cell>
          <cell r="U7505" t="str">
            <v>0</v>
          </cell>
          <cell r="V7505" t="str">
            <v>PUB CORP: N-FIN CORP - PRODUCTION</v>
          </cell>
        </row>
        <row r="7506">
          <cell r="Q7506" t="str">
            <v>Expenditure:  Transfers and Subsidies - Capital:  Allocations In-kind - Public Corporations:  Financial Public Corporations</v>
          </cell>
          <cell r="R7506">
            <v>0</v>
          </cell>
          <cell r="V7506" t="str">
            <v>T&amp;S CAP: ALL IN-KIND PUBL CORP FINANCIAL</v>
          </cell>
        </row>
        <row r="7507">
          <cell r="Q7507" t="str">
            <v>Expenditure:  Transfers and Subsidies - Capital:  Allocations In-kind - Public Corporations:  Financial Public Corporations - Product</v>
          </cell>
          <cell r="R7507" t="str">
            <v>2</v>
          </cell>
          <cell r="S7507" t="str">
            <v>64</v>
          </cell>
          <cell r="T7507" t="str">
            <v>702</v>
          </cell>
          <cell r="U7507" t="str">
            <v>0</v>
          </cell>
          <cell r="V7507" t="str">
            <v>PUB CORP: FINANCIAL CORP - PRODUCT</v>
          </cell>
        </row>
        <row r="7508">
          <cell r="Q7508" t="str">
            <v>Expenditure:  Transfers and Subsidies - Capital:  Allocations In-kind - Public Corporations:  Financial Public Corporations - Production</v>
          </cell>
          <cell r="R7508" t="str">
            <v>2</v>
          </cell>
          <cell r="S7508" t="str">
            <v>64</v>
          </cell>
          <cell r="T7508" t="str">
            <v>703</v>
          </cell>
          <cell r="U7508" t="str">
            <v>0</v>
          </cell>
          <cell r="V7508" t="str">
            <v>PUB CORP: FINANCIAL CORP - PRODUCTION</v>
          </cell>
        </row>
        <row r="7509">
          <cell r="Q7509" t="str">
            <v>Expenditure:  Transfers and Subsidies - Capital:  Allocations In-kind - Public Corporations:  Other Transfers Public Corporations</v>
          </cell>
          <cell r="R7509">
            <v>0</v>
          </cell>
          <cell r="V7509" t="str">
            <v>T&amp;S CAP: ALL IN-KIND PUBL CORP NON-FIAN</v>
          </cell>
        </row>
        <row r="7510">
          <cell r="Q7510" t="str">
            <v xml:space="preserve">Expenditure:  Transfers and Subsidies - Capital:  Allocations In-kind - Public Corporations:  Other Transfers Public Corporations - Air Traffic and Navigation Services Company </v>
          </cell>
          <cell r="R7510" t="str">
            <v>2</v>
          </cell>
          <cell r="S7510" t="str">
            <v>64</v>
          </cell>
          <cell r="T7510" t="str">
            <v>704</v>
          </cell>
          <cell r="U7510" t="str">
            <v>0</v>
          </cell>
          <cell r="V7510" t="str">
            <v>PUB CORP O/TRF: AIR TRAF &amp; NAV SERV COMP</v>
          </cell>
        </row>
        <row r="7511">
          <cell r="Q7511" t="str">
            <v>Expenditure:  Transfers and Subsidies - Capital:  Allocations In-kind - Public Corporations:  Other Transfers Public Corporations - Airports Company</v>
          </cell>
          <cell r="R7511" t="str">
            <v>2</v>
          </cell>
          <cell r="S7511" t="str">
            <v>64</v>
          </cell>
          <cell r="T7511" t="str">
            <v>705</v>
          </cell>
          <cell r="U7511" t="str">
            <v>0</v>
          </cell>
          <cell r="V7511" t="str">
            <v>PUB CORP O/TRF: AIRPORTS COMPANY</v>
          </cell>
        </row>
        <row r="7512">
          <cell r="Q7512" t="str">
            <v>Expenditure:  Transfers and Subsidies - Capital:  Allocations In-kind - Public Corporations:  Other Transfers Public Corporations - Albany Coast Water Board</v>
          </cell>
          <cell r="R7512" t="str">
            <v>2</v>
          </cell>
          <cell r="S7512" t="str">
            <v>64</v>
          </cell>
          <cell r="T7512" t="str">
            <v>706</v>
          </cell>
          <cell r="U7512" t="str">
            <v>0</v>
          </cell>
          <cell r="V7512" t="str">
            <v>PUB CORP O/TRF: ALBANY COAST WATER BOARD</v>
          </cell>
        </row>
        <row r="7513">
          <cell r="Q7513" t="str">
            <v>Expenditure:  Transfers and Subsidies - Capital:  Allocations In-kind - Public Corporations:  Other Transfers Public Corporations - Alexkor Ltd</v>
          </cell>
          <cell r="R7513" t="str">
            <v>2</v>
          </cell>
          <cell r="S7513" t="str">
            <v>64</v>
          </cell>
          <cell r="T7513" t="str">
            <v>707</v>
          </cell>
          <cell r="U7513" t="str">
            <v>0</v>
          </cell>
          <cell r="V7513" t="str">
            <v>PUB CORP O/TRF: ALEXKOR LTD</v>
          </cell>
        </row>
        <row r="7514">
          <cell r="Q7514" t="str">
            <v>Expenditure:  Transfers and Subsidies - Capital:  Allocations In-kind - Public Corporations:  Other Transfers Public Corporations - Amatola Water Board</v>
          </cell>
          <cell r="R7514" t="str">
            <v>2</v>
          </cell>
          <cell r="S7514" t="str">
            <v>64</v>
          </cell>
          <cell r="T7514" t="str">
            <v>708</v>
          </cell>
          <cell r="U7514" t="str">
            <v>0</v>
          </cell>
          <cell r="V7514" t="str">
            <v>PUB CORP O/TRF: AMATOLA WATER BOARD</v>
          </cell>
        </row>
        <row r="7515">
          <cell r="Q7515" t="str">
            <v>Expenditure:  Transfers and Subsidies - Capital:  Allocations In-kind - Public Corporations:  Other Transfers Public Corporations - Armaments Corporation of South Africa</v>
          </cell>
          <cell r="R7515" t="str">
            <v>2</v>
          </cell>
          <cell r="S7515" t="str">
            <v>64</v>
          </cell>
          <cell r="T7515" t="str">
            <v>709</v>
          </cell>
          <cell r="U7515" t="str">
            <v>0</v>
          </cell>
          <cell r="V7515" t="str">
            <v>PUB CORP O/TRF: ARMAMENTS CORPORATION SA</v>
          </cell>
        </row>
        <row r="7516">
          <cell r="Q7516" t="str">
            <v>Expenditure:  Transfers and Subsidies - Capital:  Allocations In-kind - Public Corporations:  Other Transfers Public Corporations - Aventura</v>
          </cell>
          <cell r="R7516" t="str">
            <v>2</v>
          </cell>
          <cell r="S7516" t="str">
            <v>64</v>
          </cell>
          <cell r="T7516" t="str">
            <v>710</v>
          </cell>
          <cell r="U7516" t="str">
            <v>0</v>
          </cell>
          <cell r="V7516" t="str">
            <v>PUB CORP O/TRF: AVENTURA</v>
          </cell>
        </row>
        <row r="7517">
          <cell r="Q7517" t="str">
            <v>Expenditure:  Transfers and Subsidies - Capital:  Allocations In-kind - Public Corporations:  Other Transfers Public Corporations - Bala Farms (Pty) Ltd</v>
          </cell>
          <cell r="R7517" t="str">
            <v>2</v>
          </cell>
          <cell r="S7517" t="str">
            <v>64</v>
          </cell>
          <cell r="T7517" t="str">
            <v>711</v>
          </cell>
          <cell r="U7517" t="str">
            <v>0</v>
          </cell>
          <cell r="V7517" t="str">
            <v>PUB CORP O/TRF: BALA FARMS (PTY) LTD</v>
          </cell>
        </row>
        <row r="7518">
          <cell r="Q7518" t="str">
            <v>Expenditure:  Transfers and Subsidies - Capital:  Allocations In-kind - Public Corporations:  Other Transfers Public Corporations - Bloem Water</v>
          </cell>
          <cell r="R7518" t="str">
            <v>2</v>
          </cell>
          <cell r="S7518" t="str">
            <v>64</v>
          </cell>
          <cell r="T7518" t="str">
            <v>712</v>
          </cell>
          <cell r="U7518" t="str">
            <v>0</v>
          </cell>
          <cell r="V7518" t="str">
            <v>PUB CORP O/TRF: BLOEM WATER</v>
          </cell>
        </row>
        <row r="7519">
          <cell r="Q7519" t="str">
            <v>Expenditure:  Transfers and Subsidies - Capital:  Allocations In-kind - Public Corporations:  Other Transfers Public Corporations - Botshelo Water</v>
          </cell>
          <cell r="R7519" t="str">
            <v>2</v>
          </cell>
          <cell r="S7519" t="str">
            <v>64</v>
          </cell>
          <cell r="T7519" t="str">
            <v>713</v>
          </cell>
          <cell r="U7519" t="str">
            <v>0</v>
          </cell>
          <cell r="V7519" t="str">
            <v>PUB CORP O/TRF: BOTSHELO WATER</v>
          </cell>
        </row>
        <row r="7520">
          <cell r="Q7520" t="str">
            <v>Expenditure:  Transfers and Subsidies - Capital:  Allocations In-kind - Public Corporations:  Other Transfers Public Corporations - Bushbuckridge Water Board</v>
          </cell>
          <cell r="R7520" t="str">
            <v>2</v>
          </cell>
          <cell r="S7520" t="str">
            <v>64</v>
          </cell>
          <cell r="T7520" t="str">
            <v>714</v>
          </cell>
          <cell r="U7520" t="str">
            <v>0</v>
          </cell>
          <cell r="V7520" t="str">
            <v>PUB CORP O/TRF: BUSHBUCKRIDGE WATER BRD</v>
          </cell>
        </row>
        <row r="7521">
          <cell r="Q7521" t="str">
            <v>Expenditure:  Transfers and Subsidies - Capital:  Allocations In-kind - Public Corporations:  Other Transfers Public Corporations - Casidra (Pty) Ltd</v>
          </cell>
          <cell r="R7521" t="str">
            <v>2</v>
          </cell>
          <cell r="S7521" t="str">
            <v>64</v>
          </cell>
          <cell r="T7521" t="str">
            <v>715</v>
          </cell>
          <cell r="U7521" t="str">
            <v>0</v>
          </cell>
          <cell r="V7521" t="str">
            <v>PUB CORP O/TRF: CASIDRA (PTY) LTD</v>
          </cell>
        </row>
        <row r="7522">
          <cell r="Q7522" t="str">
            <v>Expenditure:  Transfers and Subsidies - Capital:  Allocations In-kind - Public Corporations:  Other Transfers Public Corporations - Central Energy Fund (Pty) Ltd (CEF)</v>
          </cell>
          <cell r="R7522" t="str">
            <v>2</v>
          </cell>
          <cell r="S7522" t="str">
            <v>64</v>
          </cell>
          <cell r="T7522" t="str">
            <v>716</v>
          </cell>
          <cell r="U7522" t="str">
            <v>0</v>
          </cell>
          <cell r="V7522" t="str">
            <v>PUB CORP O/TRF: CENTRAL ENERGY FUND</v>
          </cell>
        </row>
        <row r="7523">
          <cell r="Q7523" t="str">
            <v>Expenditure:  Transfers and Subsidies - Capital:  Allocations In-kind - Public Corporations:  Other Transfers Public Corporations - Coega Development Corporation</v>
          </cell>
          <cell r="R7523" t="str">
            <v>2</v>
          </cell>
          <cell r="S7523" t="str">
            <v>64</v>
          </cell>
          <cell r="T7523" t="str">
            <v>717</v>
          </cell>
          <cell r="U7523" t="str">
            <v>0</v>
          </cell>
          <cell r="V7523" t="str">
            <v>PUB CORP O/TRF: COEGA DEV CORPORATION</v>
          </cell>
        </row>
        <row r="7524">
          <cell r="Q7524" t="str">
            <v>Expenditure:  Transfers and Subsidies - Capital:  Allocations In-kind - Public Corporations:  Other Transfers Public Corporations - Council for Mineral Technology (MINTEK)</v>
          </cell>
          <cell r="R7524" t="str">
            <v>2</v>
          </cell>
          <cell r="S7524" t="str">
            <v>64</v>
          </cell>
          <cell r="T7524" t="str">
            <v>718</v>
          </cell>
          <cell r="U7524" t="str">
            <v>0</v>
          </cell>
          <cell r="V7524" t="str">
            <v>PUB CORP O/TRF: COUNCIL MINERAL TECHN</v>
          </cell>
        </row>
        <row r="7525">
          <cell r="Q7525" t="str">
            <v>Expenditure:  Transfers and Subsidies - Capital:  Allocations In-kind - Public Corporations:  Other Transfers Public Corporations - Council Science and Industrial Research (CSIR)</v>
          </cell>
          <cell r="R7525" t="str">
            <v>2</v>
          </cell>
          <cell r="S7525" t="str">
            <v>64</v>
          </cell>
          <cell r="T7525" t="str">
            <v>719</v>
          </cell>
          <cell r="U7525" t="str">
            <v>0</v>
          </cell>
          <cell r="V7525" t="str">
            <v>PUB CORP O/TRF: COUNCIL SCI &amp; INDUST RES</v>
          </cell>
        </row>
        <row r="7526">
          <cell r="Q7526" t="str">
            <v>Expenditure:  Transfers and Subsidies - Capital:  Allocations In-kind - Public Corporations:  Other Transfers Public Corporations - Cowslip Investments (Pty) Ltd</v>
          </cell>
          <cell r="R7526" t="str">
            <v>2</v>
          </cell>
          <cell r="S7526" t="str">
            <v>64</v>
          </cell>
          <cell r="T7526" t="str">
            <v>720</v>
          </cell>
          <cell r="U7526" t="str">
            <v>0</v>
          </cell>
          <cell r="V7526" t="str">
            <v>PUB CORP O/TRF: COWSLIP INVESTMENTS</v>
          </cell>
        </row>
        <row r="7527">
          <cell r="Q7527" t="str">
            <v>Expenditure:  Transfers and Subsidies - Capital:  Allocations In-kind - Public Corporations:  Other Transfers Public Corporations - Development Bank of South Africa</v>
          </cell>
          <cell r="R7527" t="str">
            <v>2</v>
          </cell>
          <cell r="S7527" t="str">
            <v>64</v>
          </cell>
          <cell r="T7527" t="str">
            <v>721</v>
          </cell>
          <cell r="U7527" t="str">
            <v>0</v>
          </cell>
          <cell r="V7527" t="str">
            <v>PUB CORP O/TRF: DEVELOPMENT BANK OF SA</v>
          </cell>
        </row>
        <row r="7528">
          <cell r="Q7528" t="str">
            <v>Expenditure:  Transfers and Subsidies - Capital:  Allocations In-kind - Public Corporations:  Other Transfers Public Corporations - Denel</v>
          </cell>
          <cell r="R7528" t="str">
            <v>2</v>
          </cell>
          <cell r="S7528" t="str">
            <v>64</v>
          </cell>
          <cell r="T7528" t="str">
            <v>722</v>
          </cell>
          <cell r="U7528" t="str">
            <v>0</v>
          </cell>
          <cell r="V7528" t="str">
            <v>PUB CORP O/TRF: DENEL</v>
          </cell>
        </row>
        <row r="7529">
          <cell r="Q7529" t="str">
            <v>Expenditure:  Transfers and Subsidies - Capital:  Allocations In-kind - Public Corporations:  Other Transfers Public Corporations - Development Corporation Eastern Cape</v>
          </cell>
          <cell r="R7529" t="str">
            <v>2</v>
          </cell>
          <cell r="S7529" t="str">
            <v>64</v>
          </cell>
          <cell r="T7529" t="str">
            <v>723</v>
          </cell>
          <cell r="U7529" t="str">
            <v>0</v>
          </cell>
          <cell r="V7529" t="str">
            <v>PUB CORP O/TRF: DEV CORPOR EASTERN CAPE</v>
          </cell>
        </row>
        <row r="7530">
          <cell r="Q7530" t="str">
            <v>Expenditure:  Transfers and Subsidies - Capital:  Allocations In-kind - Public Corporations:  Other Transfers Public Corporations - East London Industrial Development Zone Corporation</v>
          </cell>
          <cell r="R7530" t="str">
            <v>2</v>
          </cell>
          <cell r="S7530" t="str">
            <v>64</v>
          </cell>
          <cell r="T7530" t="str">
            <v>724</v>
          </cell>
          <cell r="U7530" t="str">
            <v>0</v>
          </cell>
          <cell r="V7530" t="str">
            <v>PUB CORP O/TRF:  EL IND DEV ZONE CORP</v>
          </cell>
        </row>
        <row r="7531">
          <cell r="Q7531" t="str">
            <v>Expenditure:  Transfers and Subsidies - Capital:  Allocations In-kind - Public Corporations:  Other Transfers Public Corporations - ESKOM</v>
          </cell>
          <cell r="R7531" t="str">
            <v>2</v>
          </cell>
          <cell r="S7531" t="str">
            <v>64</v>
          </cell>
          <cell r="T7531" t="str">
            <v>725</v>
          </cell>
          <cell r="U7531" t="str">
            <v>0</v>
          </cell>
          <cell r="V7531" t="str">
            <v>PUB CORP O/TRF: ESKOM</v>
          </cell>
        </row>
        <row r="7532">
          <cell r="Q7532" t="str">
            <v>Expenditure:  Transfers and Subsidies - Capital:  Allocations In-kind - Public Corporations:  Other Transfers Public Corporations - Export Credit Insurance Corporation of South Africa</v>
          </cell>
          <cell r="R7532" t="str">
            <v>2</v>
          </cell>
          <cell r="S7532" t="str">
            <v>64</v>
          </cell>
          <cell r="T7532" t="str">
            <v>726</v>
          </cell>
          <cell r="U7532" t="str">
            <v>0</v>
          </cell>
          <cell r="V7532" t="str">
            <v>PUB CORP O/TRF: EXPORT CDT INSUR CORP SA</v>
          </cell>
        </row>
        <row r="7533">
          <cell r="Q7533" t="str">
            <v>Expenditure:  Transfers and Subsidies - Capital:  Allocations In-kind - Public Corporations:  Other Transfers Public Corporations - Free State Development Corporation</v>
          </cell>
          <cell r="R7533" t="str">
            <v>2</v>
          </cell>
          <cell r="S7533" t="str">
            <v>64</v>
          </cell>
          <cell r="T7533" t="str">
            <v>727</v>
          </cell>
          <cell r="U7533" t="str">
            <v>0</v>
          </cell>
          <cell r="V7533" t="str">
            <v>PUB CORP O/TRF: FREE STATE DEV CORPOR</v>
          </cell>
        </row>
        <row r="7534">
          <cell r="Q7534" t="str">
            <v>Expenditure:  Transfers and Subsidies - Capital:  Allocations In-kind - Public Corporations:  Other Transfers Public Corporations - Forest Sector Charter Council</v>
          </cell>
          <cell r="R7534" t="str">
            <v>2</v>
          </cell>
          <cell r="S7534" t="str">
            <v>64</v>
          </cell>
          <cell r="T7534" t="str">
            <v>728</v>
          </cell>
          <cell r="U7534" t="str">
            <v>0</v>
          </cell>
          <cell r="V7534" t="str">
            <v>PUB CORP O/TRF: FOREST SEC CHARTER COUN</v>
          </cell>
        </row>
        <row r="7535">
          <cell r="Q7535" t="str">
            <v>Expenditure:  Transfers and Subsidies - Capital:  Allocations In-kind - Public Corporations:  Other Transfers Public Corporations - Fund for Research into Industrial Development, Growth and Equity (FRIDGE)</v>
          </cell>
          <cell r="R7535" t="str">
            <v>2</v>
          </cell>
          <cell r="S7535" t="str">
            <v>64</v>
          </cell>
          <cell r="T7535" t="str">
            <v>729</v>
          </cell>
          <cell r="U7535" t="str">
            <v>0</v>
          </cell>
          <cell r="V7535" t="str">
            <v>PUB CORP O/TRF:  REC IND DEV GWTH &amp; EQUI</v>
          </cell>
        </row>
        <row r="7536">
          <cell r="Q7536" t="str">
            <v>Expenditure:  Transfers and Subsidies - Capital:  Allocations In-kind - Public Corporations:  Other Transfers Public Corporations - Gateway Airport Authority Ltd</v>
          </cell>
          <cell r="R7536" t="str">
            <v>2</v>
          </cell>
          <cell r="S7536" t="str">
            <v>64</v>
          </cell>
          <cell r="T7536" t="str">
            <v>730</v>
          </cell>
          <cell r="U7536" t="str">
            <v>0</v>
          </cell>
          <cell r="V7536" t="str">
            <v>PUB CORP O/TRF: GATEWAY AIRPORT AUTH LTD</v>
          </cell>
        </row>
        <row r="7537">
          <cell r="Q7537" t="str">
            <v>Expenditure:  Transfers and Subsidies - Capital:  Allocations In-kind - Public Corporations:  Other Transfers Public Corporations - Ikangala Water</v>
          </cell>
          <cell r="R7537" t="str">
            <v>2</v>
          </cell>
          <cell r="S7537" t="str">
            <v>64</v>
          </cell>
          <cell r="T7537" t="str">
            <v>731</v>
          </cell>
          <cell r="U7537" t="str">
            <v>0</v>
          </cell>
          <cell r="V7537" t="str">
            <v>PUB CORP O/TRF: IKANGALA WATER</v>
          </cell>
        </row>
        <row r="7538">
          <cell r="Q7538" t="str">
            <v>Expenditure:  Transfers and Subsidies - Capital:  Allocations In-kind - Public Corporations:  Other Transfers Public Corporations - Inala Farms (Pty) Ltd</v>
          </cell>
          <cell r="R7538" t="str">
            <v>2</v>
          </cell>
          <cell r="S7538" t="str">
            <v>64</v>
          </cell>
          <cell r="T7538" t="str">
            <v>732</v>
          </cell>
          <cell r="U7538" t="str">
            <v>0</v>
          </cell>
          <cell r="V7538" t="str">
            <v>PUB CORP O/TRF: INALA FARMS (PTY) LTD</v>
          </cell>
        </row>
        <row r="7539">
          <cell r="Q7539" t="str">
            <v>Expenditure:  Transfers and Subsidies - Capital:  Allocations In-kind - Public Corporations:  Other Transfers Public Corporations - Independent  Development Trust</v>
          </cell>
          <cell r="R7539" t="str">
            <v>2</v>
          </cell>
          <cell r="S7539" t="str">
            <v>64</v>
          </cell>
          <cell r="T7539" t="str">
            <v>733</v>
          </cell>
          <cell r="U7539" t="str">
            <v>0</v>
          </cell>
          <cell r="V7539" t="str">
            <v>PUB CORP O/TRF: INDEPENDENT  DEVEL TRUST</v>
          </cell>
        </row>
        <row r="7540">
          <cell r="Q7540" t="str">
            <v>Expenditure:  Transfers and Subsidies - Capital:  Allocations In-kind - Public Corporations:  Other Transfers Public Corporations - Industrial Development Corporation of South Africa Ltd</v>
          </cell>
          <cell r="R7540" t="str">
            <v>2</v>
          </cell>
          <cell r="S7540" t="str">
            <v>64</v>
          </cell>
          <cell r="T7540" t="str">
            <v>734</v>
          </cell>
          <cell r="U7540" t="str">
            <v>0</v>
          </cell>
          <cell r="V7540" t="str">
            <v>PUB CORP O/TRF: INDUS DEV  CORP OF SA</v>
          </cell>
        </row>
        <row r="7541">
          <cell r="Q7541" t="str">
            <v>Expenditure:  Transfers and Subsidies - Capital:  Allocations In-kind - Public Corporations:  Other Transfers Public Corporations - Broadband Infraco</v>
          </cell>
          <cell r="R7541" t="str">
            <v>2</v>
          </cell>
          <cell r="S7541" t="str">
            <v>64</v>
          </cell>
          <cell r="T7541" t="str">
            <v>735</v>
          </cell>
          <cell r="U7541" t="str">
            <v>0</v>
          </cell>
          <cell r="V7541" t="str">
            <v>PUB CORP O/TRF: BROADBAND INFRACO</v>
          </cell>
        </row>
        <row r="7542">
          <cell r="Q7542" t="str">
            <v>Expenditure:  Transfers and Subsidies - Capital:  Allocations In-kind - Public Corporations:  Other Transfers Public Corporations - ITHALA  Development Finance Corporation</v>
          </cell>
          <cell r="R7542" t="str">
            <v>2</v>
          </cell>
          <cell r="S7542" t="str">
            <v>64</v>
          </cell>
          <cell r="T7542" t="str">
            <v>736</v>
          </cell>
          <cell r="U7542" t="str">
            <v>0</v>
          </cell>
          <cell r="V7542" t="str">
            <v>PUB CORP O/TRF:  ITHALA  DEV FINAN CORP</v>
          </cell>
        </row>
        <row r="7543">
          <cell r="Q7543" t="str">
            <v>Expenditure:  Transfers and Subsidies - Capital:  Allocations In-kind - Public Corporations:  Other Transfers Public Corporations - Kalahari-East Water Board</v>
          </cell>
          <cell r="R7543" t="str">
            <v>2</v>
          </cell>
          <cell r="S7543" t="str">
            <v>64</v>
          </cell>
          <cell r="T7543" t="str">
            <v>737</v>
          </cell>
          <cell r="U7543" t="str">
            <v>0</v>
          </cell>
          <cell r="V7543" t="str">
            <v>PUB CORP O/TRF: KALAHARI-EAST WATER BRD</v>
          </cell>
        </row>
        <row r="7544">
          <cell r="Q7544" t="str">
            <v>Expenditure:  Transfers and Subsidies - Capital:  Allocations In-kind - Public Corporations:  Other Transfers Public Corporations - Kalahari-West Water Board</v>
          </cell>
          <cell r="R7544" t="str">
            <v>2</v>
          </cell>
          <cell r="S7544" t="str">
            <v>64</v>
          </cell>
          <cell r="T7544" t="str">
            <v>738</v>
          </cell>
          <cell r="U7544" t="str">
            <v>0</v>
          </cell>
          <cell r="V7544" t="str">
            <v>PUB CORP O/TRF: KALAHARI-WEST WATER BRD</v>
          </cell>
        </row>
        <row r="7545">
          <cell r="Q7545" t="str">
            <v>Expenditure:  Transfers and Subsidies - Capital:  Allocations In-kind - Public Corporations:  Other Transfers Public Corporations - Khula Enterprises</v>
          </cell>
          <cell r="R7545" t="str">
            <v>2</v>
          </cell>
          <cell r="S7545" t="str">
            <v>64</v>
          </cell>
          <cell r="T7545" t="str">
            <v>739</v>
          </cell>
          <cell r="U7545" t="str">
            <v>0</v>
          </cell>
          <cell r="V7545" t="str">
            <v>PUB CORP O/TRF: KHULA ENTERPRISES</v>
          </cell>
        </row>
        <row r="7546">
          <cell r="Q7546" t="str">
            <v>Expenditure:  Transfers and Subsidies - Capital:  Allocations In-kind - Public Corporations:  Other Transfers Public Corporations - Land and Agricultural Bank of South Africa</v>
          </cell>
          <cell r="R7546" t="str">
            <v>2</v>
          </cell>
          <cell r="S7546" t="str">
            <v>64</v>
          </cell>
          <cell r="T7546" t="str">
            <v>740</v>
          </cell>
          <cell r="U7546" t="str">
            <v>0</v>
          </cell>
          <cell r="V7546" t="str">
            <v>PUB CORP O/TRF: LAND &amp; AGRIC BANK SA</v>
          </cell>
        </row>
        <row r="7547">
          <cell r="Q7547" t="str">
            <v>Expenditure:  Transfers and Subsidies - Capital:  Allocations In-kind - Public Corporations:  Other Transfers Public Corporations - Lepelle Northern Water</v>
          </cell>
          <cell r="R7547" t="str">
            <v>2</v>
          </cell>
          <cell r="S7547" t="str">
            <v>64</v>
          </cell>
          <cell r="T7547" t="str">
            <v>741</v>
          </cell>
          <cell r="U7547" t="str">
            <v>0</v>
          </cell>
          <cell r="V7547" t="str">
            <v>PUB CORP O/TRF: LEPELLE NORTHERN WATER</v>
          </cell>
        </row>
        <row r="7548">
          <cell r="Q7548" t="str">
            <v>Expenditure:  Transfers and Subsidies - Capital:  Allocations In-kind - Public Corporations:  Other Transfers Public Corporations - Magalies Water</v>
          </cell>
          <cell r="R7548" t="str">
            <v>2</v>
          </cell>
          <cell r="S7548" t="str">
            <v>64</v>
          </cell>
          <cell r="T7548" t="str">
            <v>742</v>
          </cell>
          <cell r="U7548" t="str">
            <v>0</v>
          </cell>
          <cell r="V7548" t="str">
            <v>PUB CORP O/TRF: MAGALIES WATER</v>
          </cell>
        </row>
        <row r="7549">
          <cell r="Q7549" t="str">
            <v>Expenditure:  Transfers and Subsidies - Capital:  Allocations In-kind - Public Corporations:  Other Transfers Public Corporations - Mafikeng Industrial Development Zone (Pty)Ltd</v>
          </cell>
          <cell r="R7549" t="str">
            <v>2</v>
          </cell>
          <cell r="S7549" t="str">
            <v>64</v>
          </cell>
          <cell r="T7549" t="str">
            <v>743</v>
          </cell>
          <cell r="U7549" t="str">
            <v>0</v>
          </cell>
          <cell r="V7549" t="str">
            <v>PUB CORP O/TRF: MAHIKENG INDUST DEV ZONE</v>
          </cell>
        </row>
        <row r="7550">
          <cell r="Q7550" t="str">
            <v>Expenditure:  Transfers and Subsidies - Capital:  Allocations In-kind - Public Corporations:  Other Transfers Public Corporations - Mayibuye Transport Corporation</v>
          </cell>
          <cell r="R7550" t="str">
            <v>2</v>
          </cell>
          <cell r="S7550" t="str">
            <v>64</v>
          </cell>
          <cell r="T7550" t="str">
            <v>744</v>
          </cell>
          <cell r="U7550" t="str">
            <v>0</v>
          </cell>
          <cell r="V7550" t="str">
            <v>PUB CORP O/TRF: MAYIBUYE TRANSPORT CORP</v>
          </cell>
        </row>
        <row r="7551">
          <cell r="Q7551" t="str">
            <v>Expenditure:  Transfers and Subsidies - Capital:  Allocations In-kind - Public Corporations:  Other Transfers Public Corporations - Mhlathuze Water</v>
          </cell>
          <cell r="R7551" t="str">
            <v>2</v>
          </cell>
          <cell r="S7551" t="str">
            <v>64</v>
          </cell>
          <cell r="T7551" t="str">
            <v>745</v>
          </cell>
          <cell r="U7551" t="str">
            <v>0</v>
          </cell>
          <cell r="V7551" t="str">
            <v>PUB CORP O/TRF: MHLATHUZE WATER</v>
          </cell>
        </row>
        <row r="7552">
          <cell r="Q7552" t="str">
            <v>Expenditure:  Transfers and Subsidies - Capital:  Allocations In-kind - Public Corporations:  Other Transfers Public Corporations - Mjindi Farming (Pty) Ltd</v>
          </cell>
          <cell r="R7552" t="str">
            <v>2</v>
          </cell>
          <cell r="S7552" t="str">
            <v>64</v>
          </cell>
          <cell r="T7552" t="str">
            <v>746</v>
          </cell>
          <cell r="U7552" t="str">
            <v>0</v>
          </cell>
          <cell r="V7552" t="str">
            <v>PUB CORP O/TRF: MJINDI FARMING (PTY) LTD</v>
          </cell>
        </row>
        <row r="7553">
          <cell r="Q7553" t="str">
            <v>Expenditure:  Transfers and Subsidies - Capital:  Allocations In-kind - Public Corporations:  Other Transfers Public Corporations - Mpendle Ntambanana Agri Company</v>
          </cell>
          <cell r="R7553" t="str">
            <v>2</v>
          </cell>
          <cell r="S7553" t="str">
            <v>64</v>
          </cell>
          <cell r="T7553" t="str">
            <v>747</v>
          </cell>
          <cell r="U7553" t="str">
            <v>0</v>
          </cell>
          <cell r="V7553" t="str">
            <v>PUB CORP O/TRF: MPENDLE NTAMBANANA AGRI</v>
          </cell>
        </row>
        <row r="7554">
          <cell r="Q7554" t="str">
            <v>Expenditure:  Transfers and Subsidies - Capital:  Allocations In-kind - Public Corporations:  Other Transfers Public Corporations - Mpumalanga Agricultural Development Corporation</v>
          </cell>
          <cell r="R7554" t="str">
            <v>2</v>
          </cell>
          <cell r="S7554" t="str">
            <v>64</v>
          </cell>
          <cell r="T7554" t="str">
            <v>748</v>
          </cell>
          <cell r="U7554" t="str">
            <v>0</v>
          </cell>
          <cell r="V7554" t="str">
            <v>PUB CORP O/TRF: MPUMALANGA AGRI DEV CORP</v>
          </cell>
        </row>
        <row r="7555">
          <cell r="Q7555" t="str">
            <v>Expenditure:  Transfers and Subsidies - Capital:  Allocations In-kind - Public Corporations:  Other Transfers Public Corporations - Mpumalanga Economic Growth Agency</v>
          </cell>
          <cell r="R7555" t="str">
            <v>2</v>
          </cell>
          <cell r="S7555" t="str">
            <v>64</v>
          </cell>
          <cell r="T7555" t="str">
            <v>749</v>
          </cell>
          <cell r="U7555" t="str">
            <v>0</v>
          </cell>
          <cell r="V7555" t="str">
            <v>PUB CORP O/TRF: MPUMA ECON GROWTH AGEN</v>
          </cell>
        </row>
        <row r="7556">
          <cell r="Q7556" t="str">
            <v>Expenditure:  Transfers and Subsidies - Capital:  Allocations In-kind - Public Corporations:  Other Transfers Public Corporations - Mpumalanga Housing Finance Company</v>
          </cell>
          <cell r="R7556" t="str">
            <v>2</v>
          </cell>
          <cell r="S7556" t="str">
            <v>64</v>
          </cell>
          <cell r="T7556" t="str">
            <v>750</v>
          </cell>
          <cell r="U7556" t="str">
            <v>0</v>
          </cell>
          <cell r="V7556" t="str">
            <v>PUB CORP O/TRF: MPUMA HOUSING FIN COMP</v>
          </cell>
        </row>
        <row r="7557">
          <cell r="Q7557" t="str">
            <v>Expenditure:  Transfers and Subsidies - Capital:  Allocations In-kind - Public Corporations:  Other Transfers Public Corporations - Namaqua Water Board</v>
          </cell>
          <cell r="R7557" t="str">
            <v>2</v>
          </cell>
          <cell r="S7557" t="str">
            <v>64</v>
          </cell>
          <cell r="T7557" t="str">
            <v>751</v>
          </cell>
          <cell r="U7557" t="str">
            <v>0</v>
          </cell>
          <cell r="V7557" t="str">
            <v>PUB CORP O/TRF: NAMAQUA WATER BOARD</v>
          </cell>
        </row>
        <row r="7558">
          <cell r="Q7558" t="str">
            <v>Expenditure:  Transfers and Subsidies - Capital:  Allocations In-kind - Public Corporations:  Other Transfers Public Corporations - NCERA Farms (Pty) Ltd</v>
          </cell>
          <cell r="R7558" t="str">
            <v>2</v>
          </cell>
          <cell r="S7558" t="str">
            <v>64</v>
          </cell>
          <cell r="T7558" t="str">
            <v>752</v>
          </cell>
          <cell r="U7558" t="str">
            <v>0</v>
          </cell>
          <cell r="V7558" t="str">
            <v>PUB CORP O/TRF: NCERA FARMS (PTY) LTD</v>
          </cell>
        </row>
        <row r="7559">
          <cell r="Q7559" t="str">
            <v>Expenditure:  Transfers and Subsidies - Capital:  Allocations In-kind - Public Corporations:  Other Transfers Public Corporations - Non-Grid Schools (Eskom Tsi)</v>
          </cell>
          <cell r="R7559" t="str">
            <v>2</v>
          </cell>
          <cell r="S7559" t="str">
            <v>64</v>
          </cell>
          <cell r="T7559" t="str">
            <v>753</v>
          </cell>
          <cell r="U7559" t="str">
            <v>0</v>
          </cell>
          <cell r="V7559" t="str">
            <v>PUB CORP O/TRF: NON-GRID SCH (ESKOM TSI)</v>
          </cell>
        </row>
        <row r="7560">
          <cell r="Q7560" t="str">
            <v>Expenditure:  Transfers and Subsidies - Capital:  Allocations In-kind - Public Corporations:  Other Transfers Public Corporations - Northern Province Development Corporation</v>
          </cell>
          <cell r="R7560" t="str">
            <v>2</v>
          </cell>
          <cell r="S7560" t="str">
            <v>64</v>
          </cell>
          <cell r="T7560" t="str">
            <v>754</v>
          </cell>
          <cell r="U7560" t="str">
            <v>0</v>
          </cell>
          <cell r="V7560" t="str">
            <v>PUB CORP O/TRF: NORTHERN PROV DEV CORP</v>
          </cell>
        </row>
        <row r="7561">
          <cell r="Q7561" t="str">
            <v>Expenditure:  Transfers and Subsidies - Capital:  Allocations In-kind - Public Corporations:  Other Transfers Public Corporations - Ntsika Enterprises</v>
          </cell>
          <cell r="R7561" t="str">
            <v>2</v>
          </cell>
          <cell r="S7561" t="str">
            <v>64</v>
          </cell>
          <cell r="T7561" t="str">
            <v>755</v>
          </cell>
          <cell r="U7561" t="str">
            <v>0</v>
          </cell>
          <cell r="V7561" t="str">
            <v>PUB CORP O/TRF: NTSIKA ENTERPRISES</v>
          </cell>
        </row>
        <row r="7562">
          <cell r="Q7562" t="str">
            <v>Expenditure:  Transfers and Subsidies - Capital:  Allocations In-kind - Public Corporations:  Other Transfers Public Corporations - North West Development Corporation</v>
          </cell>
          <cell r="R7562" t="str">
            <v>2</v>
          </cell>
          <cell r="S7562" t="str">
            <v>64</v>
          </cell>
          <cell r="T7562" t="str">
            <v>756</v>
          </cell>
          <cell r="U7562" t="str">
            <v>0</v>
          </cell>
          <cell r="V7562" t="str">
            <v>PUB CORP O/TRF: NORTH WEST DEV CORP</v>
          </cell>
        </row>
        <row r="7563">
          <cell r="Q7563" t="str">
            <v>Expenditure:  Transfers and Subsidies - Capital:  Allocations In-kind - Public Corporations:  Other Transfers Public Corporations - North West Water Supply Authority Board</v>
          </cell>
          <cell r="R7563" t="str">
            <v>2</v>
          </cell>
          <cell r="S7563" t="str">
            <v>64</v>
          </cell>
          <cell r="T7563" t="str">
            <v>757</v>
          </cell>
          <cell r="U7563" t="str">
            <v>0</v>
          </cell>
          <cell r="V7563" t="str">
            <v>PUB CORP O/TRF: NW WATER SUPPLY AUTH BRD</v>
          </cell>
        </row>
        <row r="7564">
          <cell r="Q7564" t="str">
            <v>Expenditure:  Transfers and Subsidies - Capital:  Allocations In-kind - Public Corporations:  Other Transfers Public Corporations - Onderstepoort Biological Products</v>
          </cell>
          <cell r="R7564" t="str">
            <v>2</v>
          </cell>
          <cell r="S7564" t="str">
            <v>64</v>
          </cell>
          <cell r="T7564" t="str">
            <v>758</v>
          </cell>
          <cell r="U7564" t="str">
            <v>0</v>
          </cell>
          <cell r="V7564" t="str">
            <v>PUB CORP O/TRF: ONDERSTEPOORT BIOL PROD</v>
          </cell>
        </row>
        <row r="7565">
          <cell r="Q7565" t="str">
            <v>Expenditure:  Transfers and Subsidies - Capital:  Allocations In-kind - Public Corporations:  Other Transfers Public Corporations - Overberg Water</v>
          </cell>
          <cell r="R7565" t="str">
            <v>2</v>
          </cell>
          <cell r="S7565" t="str">
            <v>64</v>
          </cell>
          <cell r="T7565" t="str">
            <v>759</v>
          </cell>
          <cell r="U7565" t="str">
            <v>0</v>
          </cell>
          <cell r="V7565" t="str">
            <v>PUB CORP O/TRF: OVERBERG WATER</v>
          </cell>
        </row>
        <row r="7566">
          <cell r="Q7566" t="str">
            <v>Expenditure:  Transfers and Subsidies - Capital:  Allocations In-kind - Public Corporations:  Other Transfers Public Corporations - Passenger Rail Agency of South Africa</v>
          </cell>
          <cell r="R7566" t="str">
            <v>2</v>
          </cell>
          <cell r="S7566" t="str">
            <v>64</v>
          </cell>
          <cell r="T7566" t="str">
            <v>760</v>
          </cell>
          <cell r="U7566" t="str">
            <v>0</v>
          </cell>
          <cell r="V7566" t="str">
            <v>PUB CORP O/TRF: PASSENGER RAIL AGENCY SA</v>
          </cell>
        </row>
        <row r="7567">
          <cell r="Q7567" t="str">
            <v>Expenditure:  Transfers and Subsidies - Capital:  Allocations In-kind - Public Corporations:  Other Transfers Public Corporations - Pebble Bed Modular Reactor (PBMR)</v>
          </cell>
          <cell r="R7567" t="str">
            <v>2</v>
          </cell>
          <cell r="S7567" t="str">
            <v>64</v>
          </cell>
          <cell r="T7567" t="str">
            <v>761</v>
          </cell>
          <cell r="U7567" t="str">
            <v>0</v>
          </cell>
          <cell r="V7567" t="str">
            <v>PUB CORP O/TRF: PEBBLE BED MODUL REACTOR</v>
          </cell>
        </row>
        <row r="7568">
          <cell r="Q7568" t="str">
            <v>Expenditure:  Transfers and Subsidies - Capital:  Allocations In-kind - Public Corporations:  Other Transfers Public Corporations - Pelladrift Water Board</v>
          </cell>
          <cell r="R7568" t="str">
            <v>2</v>
          </cell>
          <cell r="S7568" t="str">
            <v>64</v>
          </cell>
          <cell r="T7568" t="str">
            <v>762</v>
          </cell>
          <cell r="U7568" t="str">
            <v>0</v>
          </cell>
          <cell r="V7568" t="str">
            <v>PUB CORP O/TRF: PELLADRIFT WATER BOARD</v>
          </cell>
        </row>
        <row r="7569">
          <cell r="Q7569" t="str">
            <v>Expenditure:  Transfers and Subsidies - Capital:  Allocations In-kind - Public Corporations:  Other Transfers Public Corporations - Public Invest Corporation Ltd</v>
          </cell>
          <cell r="R7569" t="str">
            <v>2</v>
          </cell>
          <cell r="S7569" t="str">
            <v>64</v>
          </cell>
          <cell r="T7569" t="str">
            <v>763</v>
          </cell>
          <cell r="U7569" t="str">
            <v>0</v>
          </cell>
          <cell r="V7569" t="str">
            <v>PUB CORP O/TRF: PUBLIC INVEST CORP LTD</v>
          </cell>
        </row>
        <row r="7570">
          <cell r="Q7570" t="str">
            <v>Expenditure:  Transfers and Subsidies - Capital:  Allocations In-kind - Public Corporations:  Other Transfers Public Corporations - Rand Water</v>
          </cell>
          <cell r="R7570" t="str">
            <v>2</v>
          </cell>
          <cell r="S7570" t="str">
            <v>64</v>
          </cell>
          <cell r="T7570" t="str">
            <v>764</v>
          </cell>
          <cell r="U7570" t="str">
            <v>0</v>
          </cell>
          <cell r="V7570" t="str">
            <v>PUB CORP O/TRF: RAND WATER</v>
          </cell>
        </row>
        <row r="7571">
          <cell r="Q7571" t="str">
            <v>Expenditure:  Transfers and Subsidies - Capital:  Allocations In-kind - Public Corporations:  Other Transfers Public Corporations - South Africa Agricultural Academy</v>
          </cell>
          <cell r="R7571" t="str">
            <v>2</v>
          </cell>
          <cell r="S7571" t="str">
            <v>64</v>
          </cell>
          <cell r="T7571" t="str">
            <v>765</v>
          </cell>
          <cell r="U7571" t="str">
            <v>0</v>
          </cell>
          <cell r="V7571" t="str">
            <v>PUB CORP O/TRF: SA AGRICULTURAL ACADEMY</v>
          </cell>
        </row>
        <row r="7572">
          <cell r="Q7572" t="str">
            <v>Expenditure:  Transfers and Subsidies - Capital:  Allocations In-kind - Public Corporations:  Other Transfers Public Corporations - South Africa Broadcasting Corp Ltd</v>
          </cell>
          <cell r="R7572" t="str">
            <v>2</v>
          </cell>
          <cell r="S7572" t="str">
            <v>64</v>
          </cell>
          <cell r="T7572" t="str">
            <v>766</v>
          </cell>
          <cell r="U7572" t="str">
            <v>0</v>
          </cell>
          <cell r="V7572" t="str">
            <v>PUB CORP O/TRF: SA BROADCASTING CORP</v>
          </cell>
        </row>
        <row r="7573">
          <cell r="Q7573" t="str">
            <v>Expenditure:  Transfers and Subsidies - Capital:  Allocations In-kind - Public Corporations:  Other Transfers Public Corporations - South Africa Bureau of Standards (SABS)</v>
          </cell>
          <cell r="R7573" t="str">
            <v>2</v>
          </cell>
          <cell r="S7573" t="str">
            <v>64</v>
          </cell>
          <cell r="T7573" t="str">
            <v>767</v>
          </cell>
          <cell r="U7573" t="str">
            <v>0</v>
          </cell>
          <cell r="V7573" t="str">
            <v>PUB CORP O/TRF: SA BUREAU OF STANDARDS</v>
          </cell>
        </row>
        <row r="7574">
          <cell r="Q7574" t="str">
            <v>Expenditure:  Transfers and Subsidies - Capital:  Allocations In-kind - Public Corporations:  Other Transfers Public Corporations - South Africa Express (SAX)</v>
          </cell>
          <cell r="R7574" t="str">
            <v>2</v>
          </cell>
          <cell r="S7574" t="str">
            <v>64</v>
          </cell>
          <cell r="T7574" t="str">
            <v>768</v>
          </cell>
          <cell r="U7574" t="str">
            <v>0</v>
          </cell>
          <cell r="V7574" t="str">
            <v>PUB CORP O/TRF: SA EXPRESS</v>
          </cell>
        </row>
        <row r="7575">
          <cell r="Q7575" t="str">
            <v>Expenditure:  Transfers and Subsidies - Capital:  Allocations In-kind - Public Corporations:  Other Transfers Public Corporations - South Africa Forestry Company Ltd</v>
          </cell>
          <cell r="R7575" t="str">
            <v>2</v>
          </cell>
          <cell r="S7575" t="str">
            <v>64</v>
          </cell>
          <cell r="T7575" t="str">
            <v>769</v>
          </cell>
          <cell r="U7575" t="str">
            <v>0</v>
          </cell>
          <cell r="V7575" t="str">
            <v>PUB CORP O/TRF: SA FORESTRY COMPANY LTD</v>
          </cell>
        </row>
        <row r="7576">
          <cell r="Q7576" t="str">
            <v>Expenditure:  Transfers and Subsidies - Capital:  Allocations In-kind - Public Corporations:  Other Transfers Public Corporations - South Africa Nuclear Energy Corp</v>
          </cell>
          <cell r="R7576" t="str">
            <v>2</v>
          </cell>
          <cell r="S7576" t="str">
            <v>64</v>
          </cell>
          <cell r="T7576" t="str">
            <v>770</v>
          </cell>
          <cell r="U7576" t="str">
            <v>0</v>
          </cell>
          <cell r="V7576" t="str">
            <v>PUB CORP O/TRF: SA NUCLEAR ENERGY CORP</v>
          </cell>
        </row>
        <row r="7577">
          <cell r="Q7577" t="str">
            <v>Expenditure:  Transfers and Subsidies - Capital:  Allocations In-kind - Public Corporations:  Other Transfers Public Corporations - South Africa Post Office Ltd</v>
          </cell>
          <cell r="R7577" t="str">
            <v>2</v>
          </cell>
          <cell r="S7577" t="str">
            <v>64</v>
          </cell>
          <cell r="T7577" t="str">
            <v>771</v>
          </cell>
          <cell r="U7577" t="str">
            <v>0</v>
          </cell>
          <cell r="V7577" t="str">
            <v>PUB CORP O/TRF: SA POST OFFICE LTD</v>
          </cell>
        </row>
        <row r="7578">
          <cell r="Q7578" t="str">
            <v>Expenditure:  Transfers and Subsidies - Capital:  Allocations In-kind - Public Corporations:  Other Transfers Public Corporations - South Africa Rail Commuter Corporation Ltd</v>
          </cell>
          <cell r="R7578" t="str">
            <v>2</v>
          </cell>
          <cell r="S7578" t="str">
            <v>64</v>
          </cell>
          <cell r="T7578" t="str">
            <v>772</v>
          </cell>
          <cell r="U7578" t="str">
            <v>0</v>
          </cell>
          <cell r="V7578" t="str">
            <v>PUB CORP O/TRF: SA RAIL COMMUTER CORP</v>
          </cell>
        </row>
        <row r="7579">
          <cell r="Q7579" t="str">
            <v>Expenditure:  Transfers and Subsidies - Capital:  Allocations In-kind - Public Corporations:  Other Transfers Public Corporations - South Africa Special Risk Ins Ass (SASRIA)</v>
          </cell>
          <cell r="R7579" t="str">
            <v>2</v>
          </cell>
          <cell r="S7579" t="str">
            <v>64</v>
          </cell>
          <cell r="T7579" t="str">
            <v>773</v>
          </cell>
          <cell r="U7579" t="str">
            <v>0</v>
          </cell>
          <cell r="V7579" t="str">
            <v>PUB CORP O/TRF: SA SPECIAL RISK INS ASS</v>
          </cell>
        </row>
        <row r="7580">
          <cell r="Q7580" t="str">
            <v>Expenditure:  Transfers and Subsidies - Capital:  Allocations In-kind - Public Corporations:  Other Transfers Public Corporations - South African Airways</v>
          </cell>
          <cell r="R7580" t="str">
            <v>2</v>
          </cell>
          <cell r="S7580" t="str">
            <v>64</v>
          </cell>
          <cell r="T7580" t="str">
            <v>774</v>
          </cell>
          <cell r="U7580" t="str">
            <v>0</v>
          </cell>
          <cell r="V7580" t="str">
            <v>PUB CORP O/TRF: SA AIRWAYS</v>
          </cell>
        </row>
        <row r="7581">
          <cell r="Q7581" t="str">
            <v>Expenditure:  Transfers and Subsidies - Capital:  Allocations In-kind - Public Corporations:  Other Transfers Public Corporations - Sedibeng Water</v>
          </cell>
          <cell r="R7581" t="str">
            <v>2</v>
          </cell>
          <cell r="S7581" t="str">
            <v>64</v>
          </cell>
          <cell r="T7581" t="str">
            <v>775</v>
          </cell>
          <cell r="U7581" t="str">
            <v>0</v>
          </cell>
          <cell r="V7581" t="str">
            <v>PUB CORP O/TRF: SEDIBENG WATER</v>
          </cell>
        </row>
        <row r="7582">
          <cell r="Q7582" t="str">
            <v>Expenditure:  Transfers and Subsidies - Capital:  Allocations In-kind - Public Corporations:  Other Transfers Public Corporations - Sentech</v>
          </cell>
          <cell r="R7582" t="str">
            <v>2</v>
          </cell>
          <cell r="S7582" t="str">
            <v>64</v>
          </cell>
          <cell r="T7582" t="str">
            <v>776</v>
          </cell>
          <cell r="U7582" t="str">
            <v>0</v>
          </cell>
          <cell r="V7582" t="str">
            <v>PUB CORP O/TRF: SENTECH</v>
          </cell>
        </row>
        <row r="7583">
          <cell r="Q7583" t="str">
            <v>Expenditure:  Transfers and Subsidies - Capital:  Allocations In-kind - Public Corporations:  Other Transfers Public Corporations - State Diamond Trader</v>
          </cell>
          <cell r="R7583" t="str">
            <v>2</v>
          </cell>
          <cell r="S7583" t="str">
            <v>64</v>
          </cell>
          <cell r="T7583" t="str">
            <v>777</v>
          </cell>
          <cell r="U7583" t="str">
            <v>0</v>
          </cell>
          <cell r="V7583" t="str">
            <v>PUB CORP O/TRF: STATE DIAMOND TRADER</v>
          </cell>
        </row>
        <row r="7584">
          <cell r="Q7584" t="str">
            <v>Expenditure:  Transfers and Subsidies - Capital:  Allocations In-kind - Public Corporations:  Other Transfers Public Corporations - Telkom South Africa Ltd</v>
          </cell>
          <cell r="R7584" t="str">
            <v>2</v>
          </cell>
          <cell r="S7584" t="str">
            <v>64</v>
          </cell>
          <cell r="T7584" t="str">
            <v>778</v>
          </cell>
          <cell r="U7584" t="str">
            <v>0</v>
          </cell>
          <cell r="V7584" t="str">
            <v>PUB CORP O/TRF: TELKOM SOUTH AFRICA LTD</v>
          </cell>
        </row>
        <row r="7585">
          <cell r="Q7585" t="str">
            <v>Expenditure:  Transfers and Subsidies - Capital:  Allocations In-kind - Public Corporations:  Other Transfers Public Corporations - Trade Fundi (Pty) Ltd</v>
          </cell>
          <cell r="R7585" t="str">
            <v>2</v>
          </cell>
          <cell r="S7585" t="str">
            <v>64</v>
          </cell>
          <cell r="T7585" t="str">
            <v>779</v>
          </cell>
          <cell r="U7585" t="str">
            <v>0</v>
          </cell>
          <cell r="V7585" t="str">
            <v>PUB CORP O/TRF: TRADE FUNDI (PTY) LTD</v>
          </cell>
        </row>
        <row r="7586">
          <cell r="Q7586" t="str">
            <v>Expenditure:  Transfers and Subsidies - Capital:  Allocations In-kind - Public Corporations:  Other Transfers Public Corporations - Trans-Caledon Tunnel Authority (TCTA)</v>
          </cell>
          <cell r="R7586" t="str">
            <v>2</v>
          </cell>
          <cell r="S7586" t="str">
            <v>64</v>
          </cell>
          <cell r="T7586" t="str">
            <v>780</v>
          </cell>
          <cell r="U7586" t="str">
            <v>0</v>
          </cell>
          <cell r="V7586" t="str">
            <v>PUB CORP O/TRF: TRANS-CALEDON TUNNEL AUT</v>
          </cell>
        </row>
        <row r="7587">
          <cell r="Q7587" t="str">
            <v>Expenditure:  Transfers and Subsidies - Capital:  Allocations In-kind - Public Corporations:  Other Transfers Public Corporations - Transnet Limited</v>
          </cell>
          <cell r="R7587" t="str">
            <v>2</v>
          </cell>
          <cell r="S7587" t="str">
            <v>64</v>
          </cell>
          <cell r="T7587" t="str">
            <v>781</v>
          </cell>
          <cell r="U7587" t="str">
            <v>0</v>
          </cell>
          <cell r="V7587" t="str">
            <v>PUB CORP O/TRF: TRANSNET LIMITED</v>
          </cell>
        </row>
        <row r="7588">
          <cell r="Q7588" t="str">
            <v>Expenditure:  Transfers and Subsidies - Capital:  Allocations In-kind - Public Corporations:  Other Transfers Public Corporations - Umgeni Water</v>
          </cell>
          <cell r="R7588" t="str">
            <v>2</v>
          </cell>
          <cell r="S7588" t="str">
            <v>64</v>
          </cell>
          <cell r="T7588" t="str">
            <v>782</v>
          </cell>
          <cell r="U7588" t="str">
            <v>0</v>
          </cell>
          <cell r="V7588" t="str">
            <v>PUB CORP O/TRF: UMGENI WATER</v>
          </cell>
        </row>
        <row r="7589">
          <cell r="Q7589" t="str">
            <v>Expenditure:  Transfers and Subsidies - Capital:  Allocations In-kind - Public Corporations:  Other Transfers Public Corporations - Umsobomvu Youth Fund</v>
          </cell>
          <cell r="R7589" t="str">
            <v>2</v>
          </cell>
          <cell r="S7589" t="str">
            <v>64</v>
          </cell>
          <cell r="T7589" t="str">
            <v>783</v>
          </cell>
          <cell r="U7589" t="str">
            <v>0</v>
          </cell>
          <cell r="V7589" t="str">
            <v>PUB CORP O/TRF: UMSOBOMVU YOUTH FUND</v>
          </cell>
        </row>
        <row r="7590">
          <cell r="Q7590" t="str">
            <v>Expenditure:  Transfers and Subsidies - Capital:  Allocations In-kind - Higher Educational Institutions</v>
          </cell>
          <cell r="R7590">
            <v>0</v>
          </cell>
          <cell r="V7590" t="str">
            <v>T&amp;S CAP: ALL IN-KIND HIGHER EDUC INSTI</v>
          </cell>
        </row>
        <row r="7591">
          <cell r="Q7591" t="str">
            <v>Expenditure:  Transfers and Subsidies - Capital:  Allocations In-kind - Higher Educational Institutions:  Cape Peninsula University of Technology</v>
          </cell>
          <cell r="R7591" t="str">
            <v>2</v>
          </cell>
          <cell r="S7591" t="str">
            <v>64</v>
          </cell>
          <cell r="T7591" t="str">
            <v>850</v>
          </cell>
          <cell r="U7591" t="str">
            <v>0</v>
          </cell>
          <cell r="V7591" t="str">
            <v>H/EDU INST: CAPE PENINSULA UNIV OF TECH</v>
          </cell>
        </row>
        <row r="7592">
          <cell r="Q7592" t="str">
            <v>Expenditure:  Transfers and Subsidies - Capital:  Allocations In-kind - Higher Educational Institutions:  Central University of Technology Free state</v>
          </cell>
          <cell r="R7592" t="str">
            <v>2</v>
          </cell>
          <cell r="S7592" t="str">
            <v>64</v>
          </cell>
          <cell r="T7592" t="str">
            <v>851</v>
          </cell>
          <cell r="U7592" t="str">
            <v>0</v>
          </cell>
          <cell r="V7592" t="str">
            <v>H/EDU INST: UNI OF TECHNOLOGY FREE STATE</v>
          </cell>
        </row>
        <row r="7593">
          <cell r="Q7593" t="str">
            <v>Expenditure:  Transfers and Subsidies - Capital:  Allocations In-kind - Higher Educational Institutions:  Durban University of Technology</v>
          </cell>
          <cell r="R7593" t="str">
            <v>2</v>
          </cell>
          <cell r="S7593" t="str">
            <v>64</v>
          </cell>
          <cell r="T7593" t="str">
            <v>852</v>
          </cell>
          <cell r="U7593" t="str">
            <v>0</v>
          </cell>
          <cell r="V7593" t="str">
            <v>H/EDU INST: DURBAN UNIV OF TECH</v>
          </cell>
        </row>
        <row r="7594">
          <cell r="Q7594" t="str">
            <v>Expenditure:  Transfers and Subsidies - Capital:  Allocations In-kind - Higher Educational Institutions:  Mangosuthu University of Technology</v>
          </cell>
          <cell r="R7594" t="str">
            <v>2</v>
          </cell>
          <cell r="S7594" t="str">
            <v>64</v>
          </cell>
          <cell r="T7594" t="str">
            <v>853</v>
          </cell>
          <cell r="U7594" t="str">
            <v>0</v>
          </cell>
          <cell r="V7594" t="str">
            <v>H/EDU INST: MANGOSUTHU UNIV OF TECH</v>
          </cell>
        </row>
        <row r="7595">
          <cell r="Q7595" t="str">
            <v>Expenditure:  Transfers and Subsidies - Capital:  Allocations In-kind - Higher Educational Institutions:  Nelson Mandela Metropolitan University</v>
          </cell>
          <cell r="R7595" t="str">
            <v>2</v>
          </cell>
          <cell r="S7595" t="str">
            <v>64</v>
          </cell>
          <cell r="T7595" t="str">
            <v>854</v>
          </cell>
          <cell r="U7595" t="str">
            <v>0</v>
          </cell>
          <cell r="V7595" t="str">
            <v>H/EDU INST: NELSON MANDELA METROPOL UNIV</v>
          </cell>
        </row>
        <row r="7596">
          <cell r="Q7596" t="str">
            <v>Expenditure:  Transfers and Subsidies - Capital:  Allocations In-kind - Higher Educational Institutions:  North West University</v>
          </cell>
          <cell r="R7596" t="str">
            <v>2</v>
          </cell>
          <cell r="S7596" t="str">
            <v>64</v>
          </cell>
          <cell r="T7596" t="str">
            <v>855</v>
          </cell>
          <cell r="U7596" t="str">
            <v>0</v>
          </cell>
          <cell r="V7596" t="str">
            <v>H/EDU INST: NORTH WEST UNIVERSITY</v>
          </cell>
        </row>
        <row r="7597">
          <cell r="Q7597" t="str">
            <v>Expenditure:  Transfers and Subsidies - Capital:  Allocations In-kind - Higher Educational Institutions:  Rhodes University</v>
          </cell>
          <cell r="R7597" t="str">
            <v>2</v>
          </cell>
          <cell r="S7597" t="str">
            <v>64</v>
          </cell>
          <cell r="T7597" t="str">
            <v>856</v>
          </cell>
          <cell r="U7597" t="str">
            <v>0</v>
          </cell>
          <cell r="V7597" t="str">
            <v>H/EDU INST: RHODES UNIVERSITY</v>
          </cell>
        </row>
        <row r="7598">
          <cell r="Q7598" t="str">
            <v>Expenditure:  Transfers and Subsidies - Capital:  Allocations In-kind - Higher Educational Institutions:  Tshwane University of Technology</v>
          </cell>
          <cell r="R7598" t="str">
            <v>2</v>
          </cell>
          <cell r="S7598" t="str">
            <v>64</v>
          </cell>
          <cell r="T7598" t="str">
            <v>857</v>
          </cell>
          <cell r="U7598" t="str">
            <v>0</v>
          </cell>
          <cell r="V7598" t="str">
            <v>H/EDU INST: TSHWANE UNIVERSITY OF TECH</v>
          </cell>
        </row>
        <row r="7599">
          <cell r="Q7599" t="str">
            <v>Expenditure:  Transfers and Subsidies - Capital:  Allocations In-kind - Higher Educational Institutions:  University of Cape Town</v>
          </cell>
          <cell r="R7599" t="str">
            <v>2</v>
          </cell>
          <cell r="S7599" t="str">
            <v>64</v>
          </cell>
          <cell r="T7599" t="str">
            <v>858</v>
          </cell>
          <cell r="U7599" t="str">
            <v>0</v>
          </cell>
          <cell r="V7599" t="str">
            <v>H/EDU INST: UNIVERSITY OF CAPE TOWN</v>
          </cell>
        </row>
        <row r="7600">
          <cell r="Q7600" t="str">
            <v>Expenditure:  Transfers and Subsidies - Capital:  Allocations In-kind - Higher Educational Institutions:  University of Fort Hare</v>
          </cell>
          <cell r="R7600" t="str">
            <v>2</v>
          </cell>
          <cell r="S7600" t="str">
            <v>64</v>
          </cell>
          <cell r="T7600" t="str">
            <v>859</v>
          </cell>
          <cell r="U7600" t="str">
            <v>0</v>
          </cell>
          <cell r="V7600" t="str">
            <v>H/EDU INST: UNIVERSITY OF FORT HARE</v>
          </cell>
        </row>
        <row r="7601">
          <cell r="Q7601" t="str">
            <v>Expenditure:  Transfers and Subsidies - Capital:  Allocations In-kind - Higher Educational Institutions:  University of Johannesburg</v>
          </cell>
          <cell r="R7601" t="str">
            <v>2</v>
          </cell>
          <cell r="S7601" t="str">
            <v>64</v>
          </cell>
          <cell r="T7601" t="str">
            <v>860</v>
          </cell>
          <cell r="U7601" t="str">
            <v>0</v>
          </cell>
          <cell r="V7601" t="str">
            <v>H/EDU INST: UNIVERSITY OF JOHANNESBURG</v>
          </cell>
        </row>
        <row r="7602">
          <cell r="Q7602" t="str">
            <v>Expenditure:  Transfers and Subsidies - Capital:  Allocations In-kind - Higher Educational Institutions:  University of KwaZulu Natal.</v>
          </cell>
          <cell r="R7602" t="str">
            <v>2</v>
          </cell>
          <cell r="S7602" t="str">
            <v>64</v>
          </cell>
          <cell r="T7602" t="str">
            <v>861</v>
          </cell>
          <cell r="U7602" t="str">
            <v>0</v>
          </cell>
          <cell r="V7602" t="str">
            <v>H/EDU INST: UNIVERSITY OF KWAZULU NATAL</v>
          </cell>
        </row>
        <row r="7603">
          <cell r="Q7603" t="str">
            <v>Expenditure:  Transfers and Subsidies - Capital:  Allocations In-kind - Higher Educational Institutions:  University of Limpopo</v>
          </cell>
          <cell r="R7603" t="str">
            <v>2</v>
          </cell>
          <cell r="S7603" t="str">
            <v>64</v>
          </cell>
          <cell r="T7603" t="str">
            <v>862</v>
          </cell>
          <cell r="U7603" t="str">
            <v>0</v>
          </cell>
          <cell r="V7603" t="str">
            <v>H/EDU INST: UNIVERSITY OF LIMPOPO</v>
          </cell>
        </row>
        <row r="7604">
          <cell r="Q7604" t="str">
            <v>Expenditure:  Transfers and Subsidies - Capital:  Allocations In-kind - Higher Educational Institutions:  University of Pretoria</v>
          </cell>
          <cell r="R7604" t="str">
            <v>2</v>
          </cell>
          <cell r="S7604" t="str">
            <v>64</v>
          </cell>
          <cell r="T7604" t="str">
            <v>863</v>
          </cell>
          <cell r="U7604" t="str">
            <v>0</v>
          </cell>
          <cell r="V7604" t="str">
            <v>H/EDU INST: UNIVERSITY OF PRETORIA</v>
          </cell>
        </row>
        <row r="7605">
          <cell r="Q7605" t="str">
            <v>Expenditure:  Transfers and Subsidies - Capital:  Allocations In-kind - Higher Educational Institutions:  University of South Africa</v>
          </cell>
          <cell r="R7605" t="str">
            <v>2</v>
          </cell>
          <cell r="S7605" t="str">
            <v>64</v>
          </cell>
          <cell r="T7605" t="str">
            <v>864</v>
          </cell>
          <cell r="U7605" t="str">
            <v>0</v>
          </cell>
          <cell r="V7605" t="str">
            <v>H/EDU INST: UNIVERSITY OF SOUTH AFRICA</v>
          </cell>
        </row>
        <row r="7606">
          <cell r="Q7606" t="str">
            <v>Expenditure:  Transfers and Subsidies - Capital:  Allocations In-kind - Higher Educational Institutions:  University of Stellenbosch</v>
          </cell>
          <cell r="R7606" t="str">
            <v>2</v>
          </cell>
          <cell r="S7606" t="str">
            <v>64</v>
          </cell>
          <cell r="T7606" t="str">
            <v>865</v>
          </cell>
          <cell r="U7606" t="str">
            <v>0</v>
          </cell>
          <cell r="V7606" t="str">
            <v>H/EDU INST: UNIVERSITY OF STELLENBOSCH</v>
          </cell>
        </row>
        <row r="7607">
          <cell r="Q7607" t="str">
            <v>Expenditure:  Transfers and Subsidies - Capital:  Allocations In-kind - Higher Educational Institutions:  University of The Free State</v>
          </cell>
          <cell r="R7607" t="str">
            <v>2</v>
          </cell>
          <cell r="S7607" t="str">
            <v>64</v>
          </cell>
          <cell r="T7607" t="str">
            <v>866</v>
          </cell>
          <cell r="U7607" t="str">
            <v>0</v>
          </cell>
          <cell r="V7607" t="str">
            <v>H/EDU INST: UNIVERSITY OF THE FREE STATE</v>
          </cell>
        </row>
        <row r="7608">
          <cell r="Q7608" t="str">
            <v>Expenditure:  Transfers and Subsidies - Capital:  Allocations In-kind - Higher Educational Institutions:  University of the Western Cape</v>
          </cell>
          <cell r="R7608" t="str">
            <v>2</v>
          </cell>
          <cell r="S7608" t="str">
            <v>64</v>
          </cell>
          <cell r="T7608" t="str">
            <v>867</v>
          </cell>
          <cell r="U7608" t="str">
            <v>0</v>
          </cell>
          <cell r="V7608" t="str">
            <v>H/EDU INST: UNIVERSITY OF WESTERN CAPE</v>
          </cell>
        </row>
        <row r="7609">
          <cell r="Q7609" t="str">
            <v>Expenditure:  Transfers and Subsidies - Capital:  Allocations In-kind - Higher Educational Institutions:  University of the Witwatersrand</v>
          </cell>
          <cell r="R7609" t="str">
            <v>2</v>
          </cell>
          <cell r="S7609" t="str">
            <v>64</v>
          </cell>
          <cell r="T7609" t="str">
            <v>868</v>
          </cell>
          <cell r="U7609" t="str">
            <v>0</v>
          </cell>
          <cell r="V7609" t="str">
            <v>H/EDU INST: UNIVERSITY OF WITWATERSRAND</v>
          </cell>
        </row>
        <row r="7610">
          <cell r="Q7610" t="str">
            <v>Expenditure:  Transfers and Subsidies - Capital:  Allocations In-kind - Higher Educational Institutions:  University of Venda</v>
          </cell>
          <cell r="R7610" t="str">
            <v>2</v>
          </cell>
          <cell r="S7610" t="str">
            <v>64</v>
          </cell>
          <cell r="T7610" t="str">
            <v>869</v>
          </cell>
          <cell r="U7610" t="str">
            <v>0</v>
          </cell>
          <cell r="V7610" t="str">
            <v>H/EDU INST: UNIVERSITY OF VENDA</v>
          </cell>
        </row>
        <row r="7611">
          <cell r="Q7611" t="str">
            <v>Expenditure:  Transfers and Subsidies - Capital:  Allocations In-kind - Higher Educational Institutions:  University of Zululand</v>
          </cell>
          <cell r="R7611" t="str">
            <v>2</v>
          </cell>
          <cell r="S7611" t="str">
            <v>64</v>
          </cell>
          <cell r="T7611" t="str">
            <v>870</v>
          </cell>
          <cell r="U7611" t="str">
            <v>0</v>
          </cell>
          <cell r="V7611" t="str">
            <v>H/EDU INST: UNIVERSITY OF ZULULAND</v>
          </cell>
        </row>
        <row r="7612">
          <cell r="Q7612" t="str">
            <v>Expenditure:  Transfers and Subsidies - Capital:  Allocations In-kind - Higher Educational Institutions:  Vaal University of Technology</v>
          </cell>
          <cell r="R7612" t="str">
            <v>2</v>
          </cell>
          <cell r="S7612" t="str">
            <v>64</v>
          </cell>
          <cell r="T7612" t="str">
            <v>871</v>
          </cell>
          <cell r="U7612" t="str">
            <v>0</v>
          </cell>
          <cell r="V7612" t="str">
            <v>H/EDU INST: VAAL UNIVERSITY OF TECH</v>
          </cell>
        </row>
        <row r="7613">
          <cell r="Q7613" t="str">
            <v>Expenditure:  Transfers and Subsidies - Capital:  Allocations In-kind - Higher Educational Institutions:  Walter Sisulu University, Technology and Science Eastern Cape</v>
          </cell>
          <cell r="R7613" t="str">
            <v>2</v>
          </cell>
          <cell r="S7613" t="str">
            <v>64</v>
          </cell>
          <cell r="T7613" t="str">
            <v>872</v>
          </cell>
          <cell r="U7613" t="str">
            <v>0</v>
          </cell>
          <cell r="V7613" t="str">
            <v>H/EDU INST: WALTER SIS UNI TECH &amp; SCI EC</v>
          </cell>
        </row>
        <row r="7614">
          <cell r="Q7614" t="str">
            <v>Expenditure:  Transfers and Subsidies - Capital:  Monetary Allocations</v>
          </cell>
          <cell r="R7614">
            <v>0</v>
          </cell>
          <cell r="V7614" t="str">
            <v>TRANS &amp; SUBS CAP:  MONETARY ALLOCATIONS</v>
          </cell>
        </row>
        <row r="7615">
          <cell r="Q7615" t="str">
            <v>Expenditure:  Transfers and Subsidies - Capital:  Monetary Allocations - Departmental Agencies and Accounts</v>
          </cell>
          <cell r="R7615">
            <v>0</v>
          </cell>
          <cell r="V7615" t="str">
            <v>T&amp;S CAP: MONETARY DEPT AGENCIES &amp; ACC</v>
          </cell>
        </row>
        <row r="7616">
          <cell r="Q7616" t="str">
            <v xml:space="preserve">Expenditure:  Transfers and Subsidies - Capital:  Monetary Allocations - Departmental Agencies and Accounts:  Social Security Funds </v>
          </cell>
          <cell r="R7616">
            <v>0</v>
          </cell>
          <cell r="V7616" t="str">
            <v>TS C MONET DPT AGEN &amp; ACC SOC SEC FUNDS</v>
          </cell>
        </row>
        <row r="7617">
          <cell r="Q7617" t="str">
            <v>Expenditure:  Transfers and Subsidies - Capital:  Monetary Allocations - Departmental Agencies and Accounts:  Social Security Funds - Compensation Commissioner</v>
          </cell>
          <cell r="R7617" t="str">
            <v>2</v>
          </cell>
          <cell r="S7617" t="str">
            <v>65</v>
          </cell>
          <cell r="T7617" t="str">
            <v>001</v>
          </cell>
          <cell r="U7617" t="str">
            <v>0</v>
          </cell>
          <cell r="V7617" t="str">
            <v>S SEC - COMPENSATION COMMISSIONER</v>
          </cell>
        </row>
        <row r="7618">
          <cell r="Q7618" t="str">
            <v>Expenditure:  Transfers and Subsidies - Capital:  Monetary Allocations - Departmental Agencies and Accounts:  Social Security Funds - Compensation Fund</v>
          </cell>
          <cell r="R7618" t="str">
            <v>2</v>
          </cell>
          <cell r="S7618" t="str">
            <v>65</v>
          </cell>
          <cell r="T7618" t="str">
            <v>002</v>
          </cell>
          <cell r="U7618" t="str">
            <v>0</v>
          </cell>
          <cell r="V7618" t="str">
            <v>S SEC - COMPENSATION FUND</v>
          </cell>
        </row>
        <row r="7619">
          <cell r="Q7619" t="str">
            <v>Expenditure:  Transfers and Subsidies - Capital:  Monetary Allocations - Departmental Agencies and Accounts:  Social Security Funds - Road Accident Fund</v>
          </cell>
          <cell r="R7619" t="str">
            <v>2</v>
          </cell>
          <cell r="S7619" t="str">
            <v>65</v>
          </cell>
          <cell r="T7619" t="str">
            <v>003</v>
          </cell>
          <cell r="U7619" t="str">
            <v>0</v>
          </cell>
          <cell r="V7619" t="str">
            <v>S SEC - ROAD ACCIDENT FUND</v>
          </cell>
        </row>
        <row r="7620">
          <cell r="Q7620" t="str">
            <v>Expenditure:  Transfers and Subsidies - Capital:  Monetary Allocations - Departmental Agencies and Accounts:  Social Security Funds - Unemployment Insurance Fund</v>
          </cell>
          <cell r="R7620" t="str">
            <v>2</v>
          </cell>
          <cell r="S7620" t="str">
            <v>65</v>
          </cell>
          <cell r="T7620" t="str">
            <v>004</v>
          </cell>
          <cell r="U7620" t="str">
            <v>0</v>
          </cell>
          <cell r="V7620" t="str">
            <v>S SEC - UNEMPLOYMENT INSURANCE</v>
          </cell>
        </row>
        <row r="7621">
          <cell r="Q7621" t="str">
            <v xml:space="preserve">Expenditure:  Transfers and Subsidies - Capital:  Monetary Allocations - Departmental Agencies and Accounts:  Provincial Departmental Agencies </v>
          </cell>
          <cell r="R7621">
            <v>0</v>
          </cell>
          <cell r="V7621" t="str">
            <v>TS C MONET DPT AGEN &amp; ACC PROV DEPT AGE</v>
          </cell>
        </row>
        <row r="7622">
          <cell r="Q7622" t="str">
            <v>Expenditure:  Transfers and Subsidies - Capital:  Monetary Allocations - Departmental Agencies and Accounts:  Provincial Departmental Agencies - Academy of Sport</v>
          </cell>
          <cell r="R7622" t="str">
            <v>2</v>
          </cell>
          <cell r="S7622" t="str">
            <v>65</v>
          </cell>
          <cell r="T7622" t="str">
            <v>100</v>
          </cell>
          <cell r="U7622" t="str">
            <v>0</v>
          </cell>
          <cell r="V7622" t="str">
            <v>PRV DPT AGEN - ACADEMY OF SPORT</v>
          </cell>
        </row>
        <row r="7623">
          <cell r="Q7623" t="str">
            <v>Expenditure:  Transfers and Subsidies - Capital:  Monetary Allocations - Departmental Agencies and Accounts:  Provincial Departmental Agencies - Agricultural and Rural  Development Corporation</v>
          </cell>
          <cell r="R7623" t="str">
            <v>2</v>
          </cell>
          <cell r="S7623" t="str">
            <v>65</v>
          </cell>
          <cell r="T7623" t="str">
            <v>101</v>
          </cell>
          <cell r="U7623" t="str">
            <v>0</v>
          </cell>
          <cell r="V7623" t="str">
            <v>PRV DPT AGEN - AGRICUL &amp; RURAL  DEV CORP</v>
          </cell>
        </row>
        <row r="7624">
          <cell r="Q7624" t="str">
            <v>Expenditure:  Transfers and Subsidies - Capital:  Monetary Allocations - Departmental Agencies and Accounts:  Provincial Departmental Agencies - Agricultural Business Development Agency</v>
          </cell>
          <cell r="R7624" t="str">
            <v>2</v>
          </cell>
          <cell r="S7624" t="str">
            <v>65</v>
          </cell>
          <cell r="T7624" t="str">
            <v>102</v>
          </cell>
          <cell r="U7624" t="str">
            <v>0</v>
          </cell>
          <cell r="V7624" t="str">
            <v>PRV DPT AGEN - AGRICUL BUSIN DEV AGENCY</v>
          </cell>
        </row>
        <row r="7625">
          <cell r="Q7625" t="str">
            <v>Expenditure:  Transfers and Subsidies - Capital:  Monetary Allocations - Departmental Agencies and Accounts:  Provincial Departmental Agencies - Agricultural Development Trust</v>
          </cell>
          <cell r="R7625" t="str">
            <v>2</v>
          </cell>
          <cell r="S7625" t="str">
            <v>65</v>
          </cell>
          <cell r="T7625" t="str">
            <v>103</v>
          </cell>
          <cell r="U7625" t="str">
            <v>0</v>
          </cell>
          <cell r="V7625" t="str">
            <v>PRV DPT AGEN - AGRICULTURAL DEV TRUST</v>
          </cell>
        </row>
        <row r="7626">
          <cell r="Q7626" t="str">
            <v>Expenditure:  Transfers and Subsidies - Capital:  Monetary Allocations - Departmental Agencies and Accounts:  Provincial Departmental Agencies - Agricultural Services Corporation</v>
          </cell>
          <cell r="R7626" t="str">
            <v>2</v>
          </cell>
          <cell r="S7626" t="str">
            <v>65</v>
          </cell>
          <cell r="T7626" t="str">
            <v>104</v>
          </cell>
          <cell r="U7626" t="str">
            <v>0</v>
          </cell>
          <cell r="V7626" t="str">
            <v>PRV DPT AGEN - AGRICULTURAL SERV CORP</v>
          </cell>
        </row>
        <row r="7627">
          <cell r="Q7627" t="str">
            <v>Expenditure:  Transfers and Subsidies - Capital:  Monetary Allocations - Departmental Agencies and Accounts:  Provincial Departmental Agencies - Agricultural and Farming Development Trust</v>
          </cell>
          <cell r="R7627" t="str">
            <v>2</v>
          </cell>
          <cell r="S7627" t="str">
            <v>65</v>
          </cell>
          <cell r="T7627" t="str">
            <v>105</v>
          </cell>
          <cell r="U7627" t="str">
            <v>0</v>
          </cell>
          <cell r="V7627" t="str">
            <v>PRV DPT AGEN - AGRI &amp; FARMING DEV TRUST</v>
          </cell>
        </row>
        <row r="7628">
          <cell r="Q7628" t="str">
            <v>Expenditure:  Transfers and Subsidies - Capital:  Monetary Allocations - Departmental Agencies and Accounts:  Provincial Departmental Agencies -  Amafa Akwazulu Natali</v>
          </cell>
          <cell r="R7628" t="str">
            <v>2</v>
          </cell>
          <cell r="S7628" t="str">
            <v>65</v>
          </cell>
          <cell r="T7628" t="str">
            <v>106</v>
          </cell>
          <cell r="U7628" t="str">
            <v>0</v>
          </cell>
          <cell r="V7628" t="str">
            <v>PRV DPT AGEN - AMAFA AKWAZULU NATALI</v>
          </cell>
        </row>
        <row r="7629">
          <cell r="Q7629" t="str">
            <v>Expenditure:  Transfers and Subsidies - Capital:  Monetary Allocations - Departmental Agencies and Accounts:  Provincial Departmental Agencies -  Appeal Tribunals</v>
          </cell>
          <cell r="R7629" t="str">
            <v>2</v>
          </cell>
          <cell r="S7629" t="str">
            <v>65</v>
          </cell>
          <cell r="T7629" t="str">
            <v>107</v>
          </cell>
          <cell r="U7629" t="str">
            <v>0</v>
          </cell>
          <cell r="V7629" t="str">
            <v>PRV DPT AGEN - APPEAL TRIBUNALS</v>
          </cell>
        </row>
        <row r="7630">
          <cell r="Q7630" t="str">
            <v>Expenditure:  Transfers and Subsidies - Capital:  Monetary Allocations - Departmental Agencies and Accounts:  Provincial Departmental Agencies - Appropriation Technology Unit</v>
          </cell>
          <cell r="R7630" t="str">
            <v>2</v>
          </cell>
          <cell r="S7630" t="str">
            <v>65</v>
          </cell>
          <cell r="T7630" t="str">
            <v>108</v>
          </cell>
          <cell r="U7630" t="str">
            <v>0</v>
          </cell>
          <cell r="V7630" t="str">
            <v>PRV DPT AGEN - APPROPRIA TECHNOLOGY UNIT</v>
          </cell>
        </row>
        <row r="7631">
          <cell r="Q7631" t="str">
            <v>Expenditure:  Transfers and Subsidies - Capital:  Monetary Allocations - Departmental Agencies and Accounts:  Provincial Departmental Agencies - Arts and Cultural</v>
          </cell>
          <cell r="R7631" t="str">
            <v>2</v>
          </cell>
          <cell r="S7631" t="str">
            <v>65</v>
          </cell>
          <cell r="T7631" t="str">
            <v>109</v>
          </cell>
          <cell r="U7631" t="str">
            <v>0</v>
          </cell>
          <cell r="V7631" t="str">
            <v>PRV DPT AGEN - ARTS &amp; CULTURAL</v>
          </cell>
        </row>
        <row r="7632">
          <cell r="Q7632" t="str">
            <v>Expenditure:  Transfers and Subsidies - Capital:  Monetary Allocations - Departmental Agencies and Accounts:  Provincial Departmental Agencies - Arts Council</v>
          </cell>
          <cell r="R7632" t="str">
            <v>2</v>
          </cell>
          <cell r="S7632" t="str">
            <v>65</v>
          </cell>
          <cell r="T7632" t="str">
            <v>110</v>
          </cell>
          <cell r="U7632" t="str">
            <v>0</v>
          </cell>
          <cell r="V7632" t="str">
            <v>PRV DPT AGEN - ARTS COUNCIL</v>
          </cell>
        </row>
        <row r="7633">
          <cell r="Q7633" t="str">
            <v>Expenditure:  Transfers and Subsidies - Capital:  Monetary Allocations - Departmental Agencies and Accounts:  Provincial Departmental Agencies - Blue IQ Inv Holdings (Pty)</v>
          </cell>
          <cell r="R7633" t="str">
            <v>2</v>
          </cell>
          <cell r="S7633" t="str">
            <v>65</v>
          </cell>
          <cell r="T7633" t="str">
            <v>111</v>
          </cell>
          <cell r="U7633" t="str">
            <v>0</v>
          </cell>
          <cell r="V7633" t="str">
            <v>PRV DPT AGEN - BLUE IQ INV HOLDING (PTY)</v>
          </cell>
        </row>
        <row r="7634">
          <cell r="Q7634" t="str">
            <v>Expenditure:  Transfers and Subsidies - Capital:  Monetary Allocations - Departmental Agencies and Accounts:  Provincial Departmental Agencies - Centre for Investment and Marketing</v>
          </cell>
          <cell r="R7634" t="str">
            <v>2</v>
          </cell>
          <cell r="S7634" t="str">
            <v>65</v>
          </cell>
          <cell r="T7634" t="str">
            <v>112</v>
          </cell>
          <cell r="U7634" t="str">
            <v>0</v>
          </cell>
          <cell r="V7634" t="str">
            <v>PRV DPT AGEN - CENTRE INVEST &amp; MARKETING</v>
          </cell>
        </row>
        <row r="7635">
          <cell r="Q7635" t="str">
            <v>Expenditure:  Transfers and Subsidies - Capital:  Monetary Allocations - Departmental Agencies and Accounts:  Provincial Departmental Agencies - Commissioner for the Environment</v>
          </cell>
          <cell r="R7635" t="str">
            <v>2</v>
          </cell>
          <cell r="S7635" t="str">
            <v>65</v>
          </cell>
          <cell r="T7635" t="str">
            <v>113</v>
          </cell>
          <cell r="U7635" t="str">
            <v>0</v>
          </cell>
          <cell r="V7635" t="str">
            <v>PRV DPT AGEN - COMMISSION FOR ENVIRONMEN</v>
          </cell>
        </row>
        <row r="7636">
          <cell r="Q7636" t="str">
            <v>Expenditure:  Transfers and Subsidies - Capital:  Monetary Allocations - Departmental Agencies and Accounts:  Provincial Departmental Agencies - Communication Service</v>
          </cell>
          <cell r="R7636" t="str">
            <v>2</v>
          </cell>
          <cell r="S7636" t="str">
            <v>65</v>
          </cell>
          <cell r="T7636" t="str">
            <v>114</v>
          </cell>
          <cell r="U7636" t="str">
            <v>0</v>
          </cell>
          <cell r="V7636" t="str">
            <v>PRV DPT AGEN - COMMUNICATION SERVICE</v>
          </cell>
        </row>
        <row r="7637">
          <cell r="Q7637" t="str">
            <v>Expenditure:  Transfers and Subsidies - Capital:  Monetary Allocations - Departmental Agencies and Accounts:  Provincial Departmental Agencies - Consumer Affairs Court</v>
          </cell>
          <cell r="R7637" t="str">
            <v>2</v>
          </cell>
          <cell r="S7637" t="str">
            <v>65</v>
          </cell>
          <cell r="T7637" t="str">
            <v>115</v>
          </cell>
          <cell r="U7637" t="str">
            <v>0</v>
          </cell>
          <cell r="V7637" t="str">
            <v>PRV DPT AGEN - CONSUMER AFFAIRS COURT</v>
          </cell>
        </row>
        <row r="7638">
          <cell r="Q7638" t="str">
            <v>Expenditure:  Transfers and Subsidies - Capital:  Monetary Allocations - Departmental Agencies and Accounts:  Provincial Departmental Agencies - Cultural Commission</v>
          </cell>
          <cell r="R7638" t="str">
            <v>2</v>
          </cell>
          <cell r="S7638" t="str">
            <v>65</v>
          </cell>
          <cell r="T7638" t="str">
            <v>116</v>
          </cell>
          <cell r="U7638" t="str">
            <v>0</v>
          </cell>
          <cell r="V7638" t="str">
            <v>PRV DPT AGEN - CULTURAL COMMISSION</v>
          </cell>
        </row>
        <row r="7639">
          <cell r="Q7639" t="str">
            <v>Expenditure:  Transfers and Subsidies - Capital:  Monetary Allocations - Departmental Agencies and Accounts:  Provincial Departmental Agencies - Destination Marketing Organisation</v>
          </cell>
          <cell r="R7639" t="str">
            <v>2</v>
          </cell>
          <cell r="S7639" t="str">
            <v>65</v>
          </cell>
          <cell r="T7639" t="str">
            <v>117</v>
          </cell>
          <cell r="U7639" t="str">
            <v>0</v>
          </cell>
          <cell r="V7639" t="str">
            <v>PRV DPT AGEN - DESTINATION MARKETING ORG</v>
          </cell>
        </row>
        <row r="7640">
          <cell r="Q7640" t="str">
            <v>Expenditure:  Transfers and Subsidies - Capital:  Monetary Allocations - Departmental Agencies and Accounts:  Provincial Departmental Agencies - Development Enterprise</v>
          </cell>
          <cell r="R7640" t="str">
            <v>2</v>
          </cell>
          <cell r="S7640" t="str">
            <v>65</v>
          </cell>
          <cell r="T7640" t="str">
            <v>118</v>
          </cell>
          <cell r="U7640" t="str">
            <v>0</v>
          </cell>
          <cell r="V7640" t="str">
            <v>PRV DPT AGEN - DEVELOPMENT ENTERPRISE</v>
          </cell>
        </row>
        <row r="7641">
          <cell r="Q7641" t="str">
            <v>Expenditure:  Transfers and Subsidies - Capital:  Monetary Allocations - Departmental Agencies and Accounts:  Provincial Departmental Agencies - Development Tribunals</v>
          </cell>
          <cell r="R7641" t="str">
            <v>2</v>
          </cell>
          <cell r="S7641" t="str">
            <v>65</v>
          </cell>
          <cell r="T7641" t="str">
            <v>119</v>
          </cell>
          <cell r="U7641" t="str">
            <v>0</v>
          </cell>
          <cell r="V7641" t="str">
            <v>PRV DPT AGEN - DEVELOPMENT TRIBUNALS</v>
          </cell>
        </row>
        <row r="7642">
          <cell r="Q7642" t="str">
            <v>Expenditure:  Transfers and Subsidies - Capital:  Monetary Allocations - Departmental Agencies and Accounts:  Provincial Departmental Agencies - Eastern Cape Museums</v>
          </cell>
          <cell r="R7642" t="str">
            <v>2</v>
          </cell>
          <cell r="S7642" t="str">
            <v>65</v>
          </cell>
          <cell r="T7642" t="str">
            <v>120</v>
          </cell>
          <cell r="U7642" t="str">
            <v>0</v>
          </cell>
          <cell r="V7642" t="str">
            <v>PRV DPT AGEN - EASTERN CAPE MUSEUMS</v>
          </cell>
        </row>
        <row r="7643">
          <cell r="Q7643" t="str">
            <v>Expenditure:  Transfers and Subsidies - Capital:  Monetary Allocations - Departmental Agencies and Accounts:  Provincial Departmental Agencies - Gauteng Entrepreneurial Property</v>
          </cell>
          <cell r="R7643" t="str">
            <v>2</v>
          </cell>
          <cell r="S7643" t="str">
            <v>65</v>
          </cell>
          <cell r="T7643" t="str">
            <v>121</v>
          </cell>
          <cell r="U7643" t="str">
            <v>0</v>
          </cell>
          <cell r="V7643" t="str">
            <v>PRV DPT AGEN - GAUTENG ENTREPREN PROPERT</v>
          </cell>
        </row>
        <row r="7644">
          <cell r="Q7644" t="str">
            <v>Expenditure:  Transfers and Subsidies - Capital:  Monetary Allocations - Departmental Agencies and Accounts:  Provincial Departmental Agencies - Eastern Region Entrepreneurial Support Centre</v>
          </cell>
          <cell r="R7644" t="str">
            <v>2</v>
          </cell>
          <cell r="S7644" t="str">
            <v>65</v>
          </cell>
          <cell r="T7644" t="str">
            <v>122</v>
          </cell>
          <cell r="U7644" t="str">
            <v>0</v>
          </cell>
          <cell r="V7644" t="str">
            <v>PRV DPT AGEN - EAST REG ENTREP SUPP CTRE</v>
          </cell>
        </row>
        <row r="7645">
          <cell r="Q7645" t="str">
            <v>Expenditure:  Transfers and Subsidies - Capital:  Monetary Allocations - Departmental Agencies and Accounts:  Provincial Departmental Agencies - Economic  Development Agency</v>
          </cell>
          <cell r="R7645" t="str">
            <v>2</v>
          </cell>
          <cell r="S7645" t="str">
            <v>65</v>
          </cell>
          <cell r="T7645" t="str">
            <v>123</v>
          </cell>
          <cell r="U7645" t="str">
            <v>0</v>
          </cell>
          <cell r="V7645" t="str">
            <v>PRV DPT AGEN - ECONOMIC  DEVEL AGENCY</v>
          </cell>
        </row>
        <row r="7646">
          <cell r="Q7646" t="str">
            <v>Expenditure:  Transfers and Subsidies - Capital:  Monetary Allocations - Departmental Agencies and Accounts:  Provincial Departmental Agencies - Enterprise Propeller</v>
          </cell>
          <cell r="R7646" t="str">
            <v>2</v>
          </cell>
          <cell r="S7646" t="str">
            <v>65</v>
          </cell>
          <cell r="T7646" t="str">
            <v>124</v>
          </cell>
          <cell r="U7646" t="str">
            <v>0</v>
          </cell>
          <cell r="V7646" t="str">
            <v>PRV DPT AGEN - ENTERPRISE PROPELLER</v>
          </cell>
        </row>
        <row r="7647">
          <cell r="Q7647" t="str">
            <v>Expenditure:  Transfers and Subsidies - Capital:  Monetary Allocations - Departmental Agencies and Accounts:  Provincial Departmental Agencies - Ezemvelo Wildlife</v>
          </cell>
          <cell r="R7647" t="str">
            <v>2</v>
          </cell>
          <cell r="S7647" t="str">
            <v>65</v>
          </cell>
          <cell r="T7647" t="str">
            <v>125</v>
          </cell>
          <cell r="U7647" t="str">
            <v>0</v>
          </cell>
          <cell r="V7647" t="str">
            <v>PRV DPT AGEN - EZEMVELO WILDLIFE</v>
          </cell>
        </row>
        <row r="7648">
          <cell r="Q7648" t="str">
            <v>Expenditure:  Transfers and Subsidies - Capital:  Monetary Allocations - Departmental Agencies and Accounts:  Provincial Departmental Agencies - Gambling and Betting Board</v>
          </cell>
          <cell r="R7648" t="str">
            <v>2</v>
          </cell>
          <cell r="S7648" t="str">
            <v>65</v>
          </cell>
          <cell r="T7648" t="str">
            <v>126</v>
          </cell>
          <cell r="U7648" t="str">
            <v>0</v>
          </cell>
          <cell r="V7648" t="str">
            <v>PRV DPT AGEN - GAMBLING &amp; BETTING BOARD</v>
          </cell>
        </row>
        <row r="7649">
          <cell r="Q7649" t="str">
            <v>Expenditure:  Transfers and Subsidies - Capital:  Monetary Allocations - Departmental Agencies and Accounts:  Provincial Departmental Agencies - Gambling and Racing Board</v>
          </cell>
          <cell r="R7649" t="str">
            <v>2</v>
          </cell>
          <cell r="S7649" t="str">
            <v>65</v>
          </cell>
          <cell r="T7649" t="str">
            <v>127</v>
          </cell>
          <cell r="U7649" t="str">
            <v>0</v>
          </cell>
          <cell r="V7649" t="str">
            <v>PRV DPT AGEN - GAMBLING &amp; RACING BOARD</v>
          </cell>
        </row>
        <row r="7650">
          <cell r="Q7650" t="str">
            <v>Expenditure:  Transfers and Subsidies - Capital:  Monetary Allocations - Departmental Agencies and Accounts:  Provincial Departmental Agencies - Gambling Board</v>
          </cell>
          <cell r="R7650" t="str">
            <v>2</v>
          </cell>
          <cell r="S7650" t="str">
            <v>65</v>
          </cell>
          <cell r="T7650" t="str">
            <v>128</v>
          </cell>
          <cell r="U7650" t="str">
            <v>0</v>
          </cell>
          <cell r="V7650" t="str">
            <v>PRV DPT AGEN - GAMBLING BOARD</v>
          </cell>
        </row>
        <row r="7651">
          <cell r="Q7651" t="str">
            <v>Expenditure:  Transfers and Subsidies - Capital:  Monetary Allocations - Departmental Agencies and Accounts:  Provincial Departmental Agencies - Gaming Board</v>
          </cell>
          <cell r="R7651" t="str">
            <v>2</v>
          </cell>
          <cell r="S7651" t="str">
            <v>65</v>
          </cell>
          <cell r="T7651" t="str">
            <v>129</v>
          </cell>
          <cell r="U7651" t="str">
            <v>0</v>
          </cell>
          <cell r="V7651" t="str">
            <v>PRV DPT AGEN - GAMING BOARD</v>
          </cell>
        </row>
        <row r="7652">
          <cell r="Q7652" t="str">
            <v>Expenditure:  Transfers and Subsidies - Capital:  Monetary Allocations - Departmental Agencies and Accounts:  Provincial Departmental Agencies - Gateway International Airport</v>
          </cell>
          <cell r="R7652" t="str">
            <v>2</v>
          </cell>
          <cell r="S7652" t="str">
            <v>65</v>
          </cell>
          <cell r="T7652" t="str">
            <v>130</v>
          </cell>
          <cell r="U7652" t="str">
            <v>0</v>
          </cell>
          <cell r="V7652" t="str">
            <v>PRV DPT AGEN - GATEWAY INTERNAT AIRPORT</v>
          </cell>
        </row>
        <row r="7653">
          <cell r="Q7653" t="str">
            <v>Expenditure:  Transfers and Subsidies - Capital:  Monetary Allocations - Departmental Agencies and Accounts:  Provincial Departmental Agencies - Gauteng Fund</v>
          </cell>
          <cell r="R7653" t="str">
            <v>2</v>
          </cell>
          <cell r="S7653" t="str">
            <v>65</v>
          </cell>
          <cell r="T7653" t="str">
            <v>131</v>
          </cell>
          <cell r="U7653" t="str">
            <v>0</v>
          </cell>
          <cell r="V7653" t="str">
            <v>PRV DPT AGEN - GAUTENG FUND</v>
          </cell>
        </row>
        <row r="7654">
          <cell r="Q7654" t="str">
            <v>Expenditure:  Transfers and Subsidies - Capital:  Monetary Allocations - Departmental Agencies and Accounts:  Provincial Departmental Agencies - Gautrain Management Agency</v>
          </cell>
          <cell r="R7654" t="str">
            <v>2</v>
          </cell>
          <cell r="S7654" t="str">
            <v>65</v>
          </cell>
          <cell r="T7654" t="str">
            <v>132</v>
          </cell>
          <cell r="U7654" t="str">
            <v>0</v>
          </cell>
          <cell r="V7654" t="str">
            <v>PRV DPT AGEN - GAUTRAIN MANAG AGENCY</v>
          </cell>
        </row>
        <row r="7655">
          <cell r="Q7655" t="str">
            <v>Expenditure:  Transfers and Subsidies - Capital:  Monetary Allocations - Departmental Agencies and Accounts:  Provincial Departmental Agencies - Government Motor Transport</v>
          </cell>
          <cell r="R7655" t="str">
            <v>2</v>
          </cell>
          <cell r="S7655" t="str">
            <v>65</v>
          </cell>
          <cell r="T7655" t="str">
            <v>133</v>
          </cell>
          <cell r="U7655" t="str">
            <v>0</v>
          </cell>
          <cell r="V7655" t="str">
            <v>PRV DPT AGEN - GOVERN MOTOR TRANSPORT</v>
          </cell>
        </row>
        <row r="7656">
          <cell r="Q7656" t="str">
            <v>Expenditure:  Transfers and Subsidies - Capital:  Monetary Allocations - Departmental Agencies and Accounts:  Provincial Departmental Agencies - Heritage Western Cape</v>
          </cell>
          <cell r="R7656" t="str">
            <v>2</v>
          </cell>
          <cell r="S7656" t="str">
            <v>65</v>
          </cell>
          <cell r="T7656" t="str">
            <v>134</v>
          </cell>
          <cell r="U7656" t="str">
            <v>0</v>
          </cell>
          <cell r="V7656" t="str">
            <v>PRV DPT AGEN - HERITAGE WESTERN CAPE</v>
          </cell>
        </row>
        <row r="7657">
          <cell r="Q7657" t="str">
            <v>Expenditure:  Transfers and Subsidies - Capital:  Monetary Allocations - Departmental Agencies and Accounts:  Provincial Departmental Agencies - House of Traditional Leaders KwaZulu Natal</v>
          </cell>
          <cell r="R7657" t="str">
            <v>2</v>
          </cell>
          <cell r="S7657" t="str">
            <v>65</v>
          </cell>
          <cell r="T7657" t="str">
            <v>135</v>
          </cell>
          <cell r="U7657" t="str">
            <v>0</v>
          </cell>
          <cell r="V7657" t="str">
            <v>PRV DPT AGEN - HOUSE OF TRAD LEADERS KZN</v>
          </cell>
        </row>
        <row r="7658">
          <cell r="Q7658" t="str">
            <v>Expenditure:  Transfers and Subsidies - Capital:  Monetary Allocations - Departmental Agencies and Accounts:  Provincial Departmental Agencies - Housing Board</v>
          </cell>
          <cell r="R7658" t="str">
            <v>2</v>
          </cell>
          <cell r="S7658" t="str">
            <v>65</v>
          </cell>
          <cell r="T7658" t="str">
            <v>136</v>
          </cell>
          <cell r="U7658" t="str">
            <v>0</v>
          </cell>
          <cell r="V7658" t="str">
            <v>PRV DPT AGEN - HOUSING BOARD</v>
          </cell>
        </row>
        <row r="7659">
          <cell r="Q7659" t="str">
            <v>Expenditure:  Transfers and Subsidies - Capital:  Monetary Allocations - Departmental Agencies and Accounts:  Provincial Departmental Agencies - Housing Corporation</v>
          </cell>
          <cell r="R7659" t="str">
            <v>2</v>
          </cell>
          <cell r="S7659" t="str">
            <v>65</v>
          </cell>
          <cell r="T7659" t="str">
            <v>137</v>
          </cell>
          <cell r="U7659" t="str">
            <v>0</v>
          </cell>
          <cell r="V7659" t="str">
            <v>PRV DPT AGEN - HOUSING CORPORATION</v>
          </cell>
        </row>
        <row r="7660">
          <cell r="Q7660" t="str">
            <v>Expenditure:  Transfers and Subsidies - Capital:  Monetary Allocations - Departmental Agencies and Accounts:  Provincial Departmental Agencies - Investment North West</v>
          </cell>
          <cell r="R7660" t="str">
            <v>2</v>
          </cell>
          <cell r="S7660" t="str">
            <v>65</v>
          </cell>
          <cell r="T7660" t="str">
            <v>138</v>
          </cell>
          <cell r="U7660" t="str">
            <v>0</v>
          </cell>
          <cell r="V7660" t="str">
            <v>PRV DPT AGEN - INVESTMENT NORTH WEST</v>
          </cell>
        </row>
        <row r="7661">
          <cell r="Q7661" t="str">
            <v>Expenditure:  Transfers and Subsidies - Capital:  Monetary Allocations - Departmental Agencies and Accounts:  Provincial Departmental Agencies - Investment and Trade Promotion Agency</v>
          </cell>
          <cell r="R7661" t="str">
            <v>2</v>
          </cell>
          <cell r="S7661" t="str">
            <v>65</v>
          </cell>
          <cell r="T7661" t="str">
            <v>139</v>
          </cell>
          <cell r="U7661" t="str">
            <v>0</v>
          </cell>
          <cell r="V7661" t="str">
            <v>PRV DPT AGEN - INVEST &amp; TRADE PROMO AGEN</v>
          </cell>
        </row>
        <row r="7662">
          <cell r="Q7662" t="str">
            <v>Expenditure:  Transfers and Subsidies - Capital:  Monetary Allocations - Departmental Agencies and Accounts:  Provincial Departmental Agencies - Investment Initiative</v>
          </cell>
          <cell r="R7662" t="str">
            <v>2</v>
          </cell>
          <cell r="S7662" t="str">
            <v>65</v>
          </cell>
          <cell r="T7662" t="str">
            <v>140</v>
          </cell>
          <cell r="U7662" t="str">
            <v>0</v>
          </cell>
          <cell r="V7662" t="str">
            <v>PRV DPT AGEN - INVESTMENT INITIATIVE</v>
          </cell>
        </row>
        <row r="7663">
          <cell r="Q7663" t="str">
            <v>Expenditure:  Transfers and Subsidies - Capital:  Monetary Allocations - Departmental Agencies and Accounts:  Provincial Departmental Agencies - Kalahari Kid Corporation</v>
          </cell>
          <cell r="R7663" t="str">
            <v>2</v>
          </cell>
          <cell r="S7663" t="str">
            <v>65</v>
          </cell>
          <cell r="T7663" t="str">
            <v>141</v>
          </cell>
          <cell r="U7663" t="str">
            <v>0</v>
          </cell>
          <cell r="V7663" t="str">
            <v>PRV DPT AGEN - KALAHARI KID CORPORATION</v>
          </cell>
        </row>
        <row r="7664">
          <cell r="Q7664" t="str">
            <v>Expenditure:  Transfers and Subsidies - Capital:  Monetary Allocations - Departmental Agencies and Accounts:  Provincial Departmental Agencies - Language Committee</v>
          </cell>
          <cell r="R7664" t="str">
            <v>2</v>
          </cell>
          <cell r="S7664" t="str">
            <v>65</v>
          </cell>
          <cell r="T7664" t="str">
            <v>142</v>
          </cell>
          <cell r="U7664" t="str">
            <v>0</v>
          </cell>
          <cell r="V7664" t="str">
            <v>PRV DPT AGEN - LANGUAGE COMMITTEE</v>
          </cell>
        </row>
        <row r="7665">
          <cell r="Q7665" t="str">
            <v>Expenditure:  Transfers and Subsidies - Capital:  Monetary Allocations - Departmental Agencies and Accounts:  Provincial Departmental Agencies - Liquor Board</v>
          </cell>
          <cell r="R7665" t="str">
            <v>2</v>
          </cell>
          <cell r="S7665" t="str">
            <v>65</v>
          </cell>
          <cell r="T7665" t="str">
            <v>143</v>
          </cell>
          <cell r="U7665" t="str">
            <v>0</v>
          </cell>
          <cell r="V7665" t="str">
            <v>PRV DPT AGEN - LIQUOR BOARD</v>
          </cell>
        </row>
        <row r="7666">
          <cell r="Q7666" t="str">
            <v>Expenditure:  Transfers and Subsidies - Capital:  Monetary Allocations - Departmental Agencies and Accounts:  Provincial Departmental Agencies - Local Business Centres</v>
          </cell>
          <cell r="R7666" t="str">
            <v>2</v>
          </cell>
          <cell r="S7666" t="str">
            <v>65</v>
          </cell>
          <cell r="T7666" t="str">
            <v>144</v>
          </cell>
          <cell r="U7666" t="str">
            <v>0</v>
          </cell>
          <cell r="V7666" t="str">
            <v>PRV DPT AGEN - LOCAL BUSINESS CENTRES</v>
          </cell>
        </row>
        <row r="7667">
          <cell r="Q7667" t="str">
            <v>Expenditure:  Transfers and Subsidies - Capital:  Monetary Allocations - Departmental Agencies and Accounts:  Provincial Departmental Agencies - Local Road Transport Board</v>
          </cell>
          <cell r="R7667" t="str">
            <v>2</v>
          </cell>
          <cell r="S7667" t="str">
            <v>65</v>
          </cell>
          <cell r="T7667" t="str">
            <v>145</v>
          </cell>
          <cell r="U7667" t="str">
            <v>0</v>
          </cell>
          <cell r="V7667" t="str">
            <v>PRV DPT AGEN - LOCAL ROAD TRANSP BOARD</v>
          </cell>
        </row>
        <row r="7668">
          <cell r="Q7668" t="str">
            <v>Expenditure:  Transfers and Subsidies - Capital:  Monetary Allocations - Departmental Agencies and Accounts:  Provincial Departmental Agencies - McGregor Museum Board</v>
          </cell>
          <cell r="R7668" t="str">
            <v>2</v>
          </cell>
          <cell r="S7668" t="str">
            <v>65</v>
          </cell>
          <cell r="T7668" t="str">
            <v>146</v>
          </cell>
          <cell r="U7668" t="str">
            <v>0</v>
          </cell>
          <cell r="V7668" t="str">
            <v>PRV DPT AGEN - MCGREGOR MUSEUM BOARD</v>
          </cell>
        </row>
        <row r="7669">
          <cell r="Q7669" t="str">
            <v>Expenditure:  Transfers and Subsidies - Capital:  Monetary Allocations - Departmental Agencies and Accounts:  Provincial Departmental Agencies - Mmabana Foundation</v>
          </cell>
          <cell r="R7669" t="str">
            <v>2</v>
          </cell>
          <cell r="S7669" t="str">
            <v>65</v>
          </cell>
          <cell r="T7669" t="str">
            <v>147</v>
          </cell>
          <cell r="U7669" t="str">
            <v>0</v>
          </cell>
          <cell r="V7669" t="str">
            <v>PRV DPT AGEN - MMABANA FOUNDATION</v>
          </cell>
        </row>
        <row r="7670">
          <cell r="Q7670" t="str">
            <v>Expenditure:  Transfers and Subsidies - Capital:  Monetary Allocations - Departmental Agencies and Accounts:  Provincial Departmental Agencies - Natal Arts Trust</v>
          </cell>
          <cell r="R7670" t="str">
            <v>2</v>
          </cell>
          <cell r="S7670" t="str">
            <v>65</v>
          </cell>
          <cell r="T7670" t="str">
            <v>148</v>
          </cell>
          <cell r="U7670" t="str">
            <v>0</v>
          </cell>
          <cell r="V7670" t="str">
            <v>PRV DPT AGEN - NATAL ARTS TRUST</v>
          </cell>
        </row>
        <row r="7671">
          <cell r="Q7671" t="str">
            <v>Expenditure:  Transfers and Subsidies - Capital:  Monetary Allocations - Departmental Agencies and Accounts:  Provincial Departmental Agencies - Natal Sharks Board</v>
          </cell>
          <cell r="R7671" t="str">
            <v>2</v>
          </cell>
          <cell r="S7671" t="str">
            <v>65</v>
          </cell>
          <cell r="T7671" t="str">
            <v>149</v>
          </cell>
          <cell r="U7671" t="str">
            <v>0</v>
          </cell>
          <cell r="V7671" t="str">
            <v>PRV DPT AGEN - NATAL SHARKS BOARD</v>
          </cell>
        </row>
        <row r="7672">
          <cell r="Q7672" t="str">
            <v>Expenditure:  Transfers and Subsidies - Capital:  Monetary Allocations - Departmental Agencies and Accounts:  Provincial Departmental Agencies - Natal Trust Fund</v>
          </cell>
          <cell r="R7672" t="str">
            <v>2</v>
          </cell>
          <cell r="S7672" t="str">
            <v>65</v>
          </cell>
          <cell r="T7672" t="str">
            <v>150</v>
          </cell>
          <cell r="U7672" t="str">
            <v>0</v>
          </cell>
          <cell r="V7672" t="str">
            <v>PRV DPT AGEN - NATAL TRUST FUND</v>
          </cell>
        </row>
        <row r="7673">
          <cell r="Q7673" t="str">
            <v>Expenditure:  Transfers and Subsidies - Capital:  Monetary Allocations - Departmental Agencies and Accounts:  Provincial Departmental Agencies - Nature Conservation Board</v>
          </cell>
          <cell r="R7673" t="str">
            <v>2</v>
          </cell>
          <cell r="S7673" t="str">
            <v>65</v>
          </cell>
          <cell r="T7673" t="str">
            <v>151</v>
          </cell>
          <cell r="U7673" t="str">
            <v>0</v>
          </cell>
          <cell r="V7673" t="str">
            <v>PRV DPT AGEN - NATURE CONSERVATION BOARD</v>
          </cell>
        </row>
        <row r="7674">
          <cell r="Q7674" t="str">
            <v>Expenditure:  Transfers and Subsidies - Capital:  Monetary Allocations - Departmental Agencies and Accounts:  Provincial Departmental Agencies - Panel of Mediators</v>
          </cell>
          <cell r="R7674" t="str">
            <v>2</v>
          </cell>
          <cell r="S7674" t="str">
            <v>65</v>
          </cell>
          <cell r="T7674" t="str">
            <v>152</v>
          </cell>
          <cell r="U7674" t="str">
            <v>0</v>
          </cell>
          <cell r="V7674" t="str">
            <v>PRV DPT AGEN - PANEL OF MEDIATORS</v>
          </cell>
        </row>
        <row r="7675">
          <cell r="Q7675" t="str">
            <v>Expenditure:  Transfers and Subsidies - Capital:  Monetary Allocations - Departmental Agencies and Accounts:  Provincial Departmental Agencies - Park and Tourism Board</v>
          </cell>
          <cell r="R7675" t="str">
            <v>2</v>
          </cell>
          <cell r="S7675" t="str">
            <v>65</v>
          </cell>
          <cell r="T7675" t="str">
            <v>153</v>
          </cell>
          <cell r="U7675" t="str">
            <v>0</v>
          </cell>
          <cell r="V7675" t="str">
            <v>PRV DPT AGEN - PARK &amp; TOURISM BOARD</v>
          </cell>
        </row>
        <row r="7676">
          <cell r="Q7676" t="str">
            <v>Expenditure:  Transfers and Subsidies - Capital:  Monetary Allocations - Departmental Agencies and Accounts:  Provincial Departmental Agencies - Parks Board</v>
          </cell>
          <cell r="R7676" t="str">
            <v>2</v>
          </cell>
          <cell r="S7676" t="str">
            <v>65</v>
          </cell>
          <cell r="T7676" t="str">
            <v>154</v>
          </cell>
          <cell r="U7676" t="str">
            <v>0</v>
          </cell>
          <cell r="V7676" t="str">
            <v>PRV DPT AGEN - PARKS BOARD</v>
          </cell>
        </row>
        <row r="7677">
          <cell r="Q7677" t="str">
            <v>Expenditure:  Transfers and Subsidies - Capital:  Monetary Allocations - Departmental Agencies and Accounts:  Provincial Departmental Agencies - Partnership Fund (GPF)</v>
          </cell>
          <cell r="R7677" t="str">
            <v>2</v>
          </cell>
          <cell r="S7677" t="str">
            <v>65</v>
          </cell>
          <cell r="T7677" t="str">
            <v>155</v>
          </cell>
          <cell r="U7677" t="str">
            <v>0</v>
          </cell>
          <cell r="V7677" t="str">
            <v>PRV DPT AGEN - PARTNERSHIP FUND (GPF)</v>
          </cell>
        </row>
        <row r="7678">
          <cell r="Q7678" t="str">
            <v>Expenditure:  Transfers and Subsidies - Capital:  Monetary Allocations - Departmental Agencies and Accounts:  Provincial Departmental Agencies - Phakisa Corporation</v>
          </cell>
          <cell r="R7678" t="str">
            <v>2</v>
          </cell>
          <cell r="S7678" t="str">
            <v>65</v>
          </cell>
          <cell r="T7678" t="str">
            <v>156</v>
          </cell>
          <cell r="U7678" t="str">
            <v>0</v>
          </cell>
          <cell r="V7678" t="str">
            <v>PRV DPT AGEN - PHAKISA CORPORATION</v>
          </cell>
        </row>
        <row r="7679">
          <cell r="Q7679" t="str">
            <v>Expenditure:  Transfers and Subsidies - Capital:  Monetary Allocations - Departmental Agencies and Accounts:  Provincial Departmental Agencies - Planning Commission</v>
          </cell>
          <cell r="R7679" t="str">
            <v>2</v>
          </cell>
          <cell r="S7679" t="str">
            <v>65</v>
          </cell>
          <cell r="T7679" t="str">
            <v>157</v>
          </cell>
          <cell r="U7679" t="str">
            <v>0</v>
          </cell>
          <cell r="V7679" t="str">
            <v>PRV DPT AGEN - PLANNING COMMISSION</v>
          </cell>
        </row>
        <row r="7680">
          <cell r="Q7680" t="str">
            <v>Expenditure:  Transfers and Subsidies - Capital:  Monetary Allocations - Departmental Agencies and Accounts:  Provincial Departmental Agencies - Provincial Aided Libraries</v>
          </cell>
          <cell r="R7680" t="str">
            <v>2</v>
          </cell>
          <cell r="S7680" t="str">
            <v>65</v>
          </cell>
          <cell r="T7680" t="str">
            <v>158</v>
          </cell>
          <cell r="U7680" t="str">
            <v>0</v>
          </cell>
          <cell r="V7680" t="str">
            <v>PRV DPT AGEN - PROV AIDED LIBRARIES</v>
          </cell>
        </row>
        <row r="7681">
          <cell r="Q7681" t="str">
            <v>Expenditure:  Transfers and Subsidies - Capital:  Monetary Allocations - Departmental Agencies and Accounts:  Provincial Departmental Agencies - Provincial Aids Council</v>
          </cell>
          <cell r="R7681" t="str">
            <v>2</v>
          </cell>
          <cell r="S7681" t="str">
            <v>65</v>
          </cell>
          <cell r="T7681" t="str">
            <v>159</v>
          </cell>
          <cell r="U7681" t="str">
            <v>0</v>
          </cell>
          <cell r="V7681" t="str">
            <v>PRV DPT AGEN - PROVINCIAL AIDS COUNCIL</v>
          </cell>
        </row>
        <row r="7682">
          <cell r="Q7682" t="str">
            <v>Expenditure:  Transfers and Subsidies - Capital:  Monetary Allocations - Departmental Agencies and Accounts:  Provincial Departmental Agencies - Provincial Arts and Culture Council</v>
          </cell>
          <cell r="R7682" t="str">
            <v>2</v>
          </cell>
          <cell r="S7682" t="str">
            <v>65</v>
          </cell>
          <cell r="T7682" t="str">
            <v>160</v>
          </cell>
          <cell r="U7682" t="str">
            <v>0</v>
          </cell>
          <cell r="V7682" t="str">
            <v>PRV DPT AGEN - PROV ARTS &amp; CULT COUNCIL</v>
          </cell>
        </row>
        <row r="7683">
          <cell r="Q7683" t="str">
            <v>Expenditure:  Transfers and Subsidies - Capital:  Monetary Allocations - Departmental Agencies and Accounts:  Provincial Departmental Agencies - Provincial Development Council</v>
          </cell>
          <cell r="R7683" t="str">
            <v>2</v>
          </cell>
          <cell r="S7683" t="str">
            <v>65</v>
          </cell>
          <cell r="T7683" t="str">
            <v>161</v>
          </cell>
          <cell r="U7683" t="str">
            <v>0</v>
          </cell>
          <cell r="V7683" t="str">
            <v>PRV DPT AGEN - PROV DEVELOPMENT COUNCIL</v>
          </cell>
        </row>
        <row r="7684">
          <cell r="Q7684" t="str">
            <v>Expenditure:  Transfers and Subsidies - Capital:  Monetary Allocations - Departmental Agencies and Accounts:  Provincial Departmental Agencies - Provincial Georg Name Committee</v>
          </cell>
          <cell r="R7684" t="str">
            <v>2</v>
          </cell>
          <cell r="S7684" t="str">
            <v>65</v>
          </cell>
          <cell r="T7684" t="str">
            <v>162</v>
          </cell>
          <cell r="U7684" t="str">
            <v>0</v>
          </cell>
          <cell r="V7684" t="str">
            <v>PRV DPT AGEN - PROV GEORG NAME COMMITTEE</v>
          </cell>
        </row>
        <row r="7685">
          <cell r="Q7685" t="str">
            <v>Expenditure:  Transfers and Subsidies - Capital:  Monetary Allocations - Departmental Agencies and Accounts:  Provincial Departmental Agencies - Provincial Heritage Resorts</v>
          </cell>
          <cell r="R7685" t="str">
            <v>2</v>
          </cell>
          <cell r="S7685" t="str">
            <v>65</v>
          </cell>
          <cell r="T7685" t="str">
            <v>163</v>
          </cell>
          <cell r="U7685" t="str">
            <v>0</v>
          </cell>
          <cell r="V7685" t="str">
            <v>PRV DPT AGEN - PROV HERITAGE RESORTS</v>
          </cell>
        </row>
        <row r="7686">
          <cell r="Q7686" t="str">
            <v>Expenditure:  Transfers and Subsidies - Capital:  Monetary Allocations - Departmental Agencies and Accounts:  Provincial Departmental Agencies - Provincial Housing Board</v>
          </cell>
          <cell r="R7686" t="str">
            <v>2</v>
          </cell>
          <cell r="S7686" t="str">
            <v>65</v>
          </cell>
          <cell r="T7686" t="str">
            <v>164</v>
          </cell>
          <cell r="U7686" t="str">
            <v>0</v>
          </cell>
          <cell r="V7686" t="str">
            <v>PRV DPT AGEN - PROVINCIAL HOUSING BOARD</v>
          </cell>
        </row>
        <row r="7687">
          <cell r="Q7687" t="str">
            <v>Expenditure:  Transfers and Subsidies - Capital:  Monetary Allocations - Departmental Agencies and Accounts:  Provincial Departmental Agencies - Provincial Language Commission</v>
          </cell>
          <cell r="R7687" t="str">
            <v>2</v>
          </cell>
          <cell r="S7687" t="str">
            <v>65</v>
          </cell>
          <cell r="T7687" t="str">
            <v>165</v>
          </cell>
          <cell r="U7687" t="str">
            <v>0</v>
          </cell>
          <cell r="V7687" t="str">
            <v>PRV DPT AGEN - PROV LANGUAGE COMMISSION</v>
          </cell>
        </row>
        <row r="7688">
          <cell r="Q7688" t="str">
            <v>Expenditure:  Transfers and Subsidies - Capital:  Monetary Allocations - Departmental Agencies and Accounts:  Provincial Departmental Agencies - Provincial Planning and Development Commission</v>
          </cell>
          <cell r="R7688" t="str">
            <v>2</v>
          </cell>
          <cell r="S7688" t="str">
            <v>65</v>
          </cell>
          <cell r="T7688" t="str">
            <v>166</v>
          </cell>
          <cell r="U7688" t="str">
            <v>0</v>
          </cell>
          <cell r="V7688" t="str">
            <v>PRV DPT AGEN - PROV PLANNING &amp; DEV COMM</v>
          </cell>
        </row>
        <row r="7689">
          <cell r="Q7689" t="str">
            <v>Expenditure:  Transfers and Subsidies - Capital:  Monetary Allocations - Departmental Agencies and Accounts:  Provincial Departmental Agencies - Regional Authorities</v>
          </cell>
          <cell r="R7689" t="str">
            <v>2</v>
          </cell>
          <cell r="S7689" t="str">
            <v>65</v>
          </cell>
          <cell r="T7689" t="str">
            <v>167</v>
          </cell>
          <cell r="U7689" t="str">
            <v>0</v>
          </cell>
          <cell r="V7689" t="str">
            <v>PRV DPT AGEN - REGIONAL AUTHORITIES</v>
          </cell>
        </row>
        <row r="7690">
          <cell r="Q7690" t="str">
            <v>Expenditure:  Transfers and Subsidies - Capital:  Monetary Allocations - Departmental Agencies and Accounts:  Provincial Departmental Agencies - Regional Training Trust</v>
          </cell>
          <cell r="R7690" t="str">
            <v>2</v>
          </cell>
          <cell r="S7690" t="str">
            <v>65</v>
          </cell>
          <cell r="T7690" t="str">
            <v>168</v>
          </cell>
          <cell r="U7690" t="str">
            <v>0</v>
          </cell>
          <cell r="V7690" t="str">
            <v>PRV DPT AGEN - REGIONAL TRAINING TRUST</v>
          </cell>
        </row>
        <row r="7691">
          <cell r="Q7691" t="str">
            <v>Expenditure:  Transfers and Subsidies - Capital:  Monetary Allocations - Departmental Agencies and Accounts:  Provincial Departmental Agencies - Rental House Tribunal</v>
          </cell>
          <cell r="R7691" t="str">
            <v>2</v>
          </cell>
          <cell r="S7691" t="str">
            <v>65</v>
          </cell>
          <cell r="T7691" t="str">
            <v>169</v>
          </cell>
          <cell r="U7691" t="str">
            <v>0</v>
          </cell>
          <cell r="V7691" t="str">
            <v>PRV DPT AGEN - RENTAL HOUSE TRIBUNAL</v>
          </cell>
        </row>
        <row r="7692">
          <cell r="Q7692" t="str">
            <v>Expenditure:  Transfers and Subsidies - Capital:  Monetary Allocations - Departmental Agencies and Accounts:  Provincial Departmental Agencies - Roads Agency</v>
          </cell>
          <cell r="R7692" t="str">
            <v>2</v>
          </cell>
          <cell r="S7692" t="str">
            <v>65</v>
          </cell>
          <cell r="T7692" t="str">
            <v>170</v>
          </cell>
          <cell r="U7692" t="str">
            <v>0</v>
          </cell>
          <cell r="V7692" t="str">
            <v>PRV DPT AGEN - ROADS AGENCY</v>
          </cell>
        </row>
        <row r="7693">
          <cell r="Q7693" t="str">
            <v>Expenditure:  Transfers and Subsidies - Capital:  Monetary Allocations - Departmental Agencies and Accounts:  Provincial Departmental Agencies - Rural Finance Corporation Ltd</v>
          </cell>
          <cell r="R7693" t="str">
            <v>2</v>
          </cell>
          <cell r="S7693" t="str">
            <v>65</v>
          </cell>
          <cell r="T7693" t="str">
            <v>171</v>
          </cell>
          <cell r="U7693" t="str">
            <v>0</v>
          </cell>
          <cell r="V7693" t="str">
            <v>PRV DPT AGEN - RURAL FINANCE CORP LTD</v>
          </cell>
        </row>
        <row r="7694">
          <cell r="Q7694" t="str">
            <v>Expenditure:  Transfers and Subsidies - Capital:  Monetary Allocations - Departmental Agencies and Accounts:  Provincial Departmental Agencies - Socio-Econ Consulting Council</v>
          </cell>
          <cell r="R7694" t="str">
            <v>2</v>
          </cell>
          <cell r="S7694" t="str">
            <v>65</v>
          </cell>
          <cell r="T7694" t="str">
            <v>172</v>
          </cell>
          <cell r="U7694" t="str">
            <v>0</v>
          </cell>
          <cell r="V7694" t="str">
            <v>PRV DPT AGEN - SOCIO-ECON CONSUL COUNCIL</v>
          </cell>
        </row>
        <row r="7695">
          <cell r="Q7695" t="str">
            <v>Expenditure:  Transfers and Subsidies - Capital:  Monetary Allocations - Departmental Agencies and Accounts:  Provincial Departmental Agencies - Sport Council</v>
          </cell>
          <cell r="R7695" t="str">
            <v>2</v>
          </cell>
          <cell r="S7695" t="str">
            <v>65</v>
          </cell>
          <cell r="T7695" t="str">
            <v>173</v>
          </cell>
          <cell r="U7695" t="str">
            <v>0</v>
          </cell>
          <cell r="V7695" t="str">
            <v>PRV DPT AGEN - SPORT COUNCIL</v>
          </cell>
        </row>
        <row r="7696">
          <cell r="Q7696" t="str">
            <v>Expenditure:  Transfers and Subsidies - Capital:  Monetary Allocations - Departmental Agencies and Accounts:  Provincial Departmental Agencies - Subsidiary Entity</v>
          </cell>
          <cell r="R7696" t="str">
            <v>2</v>
          </cell>
          <cell r="S7696" t="str">
            <v>65</v>
          </cell>
          <cell r="T7696" t="str">
            <v>174</v>
          </cell>
          <cell r="U7696" t="str">
            <v>0</v>
          </cell>
          <cell r="V7696" t="str">
            <v>PRV DPT AGEN - SUBSIDIARY ENTITY</v>
          </cell>
        </row>
        <row r="7697">
          <cell r="Q7697" t="str">
            <v>Expenditure:  Transfers and Subsidies - Capital:  Monetary Allocations - Departmental Agencies and Accounts:  Provincial Departmental Agencies - Taxi Council</v>
          </cell>
          <cell r="R7697" t="str">
            <v>2</v>
          </cell>
          <cell r="S7697" t="str">
            <v>65</v>
          </cell>
          <cell r="T7697" t="str">
            <v>175</v>
          </cell>
          <cell r="U7697" t="str">
            <v>0</v>
          </cell>
          <cell r="V7697" t="str">
            <v>PRV DPT AGEN - TAXI COUNCIL</v>
          </cell>
        </row>
        <row r="7698">
          <cell r="Q7698" t="str">
            <v>Expenditure:  Transfers and Subsidies - Capital:  Monetary Allocations - Departmental Agencies and Accounts:  Provincial Departmental Agencies - Tourism Authority</v>
          </cell>
          <cell r="R7698" t="str">
            <v>2</v>
          </cell>
          <cell r="S7698" t="str">
            <v>65</v>
          </cell>
          <cell r="T7698" t="str">
            <v>176</v>
          </cell>
          <cell r="U7698" t="str">
            <v>0</v>
          </cell>
          <cell r="V7698" t="str">
            <v>PRV DPT AGEN - TOURISM AUTHORITY</v>
          </cell>
        </row>
        <row r="7699">
          <cell r="Q7699" t="str">
            <v>Expenditure:  Transfers and Subsidies - Capital:  Monetary Allocations - Departmental Agencies and Accounts:  Provincial Departmental Agencies - Tourism Board</v>
          </cell>
          <cell r="R7699" t="str">
            <v>2</v>
          </cell>
          <cell r="S7699" t="str">
            <v>65</v>
          </cell>
          <cell r="T7699" t="str">
            <v>177</v>
          </cell>
          <cell r="U7699" t="str">
            <v>0</v>
          </cell>
          <cell r="V7699" t="str">
            <v>PRV DPT AGEN - TOURISM BOARD</v>
          </cell>
        </row>
        <row r="7700">
          <cell r="Q7700" t="str">
            <v>Expenditure:  Transfers and Subsidies - Capital:  Monetary Allocations - Departmental Agencies and Accounts:  Provincial Departmental Agencies - Trade and Investment</v>
          </cell>
          <cell r="R7700" t="str">
            <v>2</v>
          </cell>
          <cell r="S7700" t="str">
            <v>65</v>
          </cell>
          <cell r="T7700" t="str">
            <v>178</v>
          </cell>
          <cell r="U7700" t="str">
            <v>0</v>
          </cell>
          <cell r="V7700" t="str">
            <v>PRV DPT AGEN - TRADE &amp; INVESTMENT</v>
          </cell>
        </row>
        <row r="7701">
          <cell r="Q7701" t="str">
            <v>Expenditure:  Transfers and Subsidies - Capital:  Monetary Allocations - Departmental Agencies and Accounts:  Provincial Departmental Agencies - Umsekeli Municipal Support Service</v>
          </cell>
          <cell r="R7701" t="str">
            <v>2</v>
          </cell>
          <cell r="S7701" t="str">
            <v>65</v>
          </cell>
          <cell r="T7701" t="str">
            <v>179</v>
          </cell>
          <cell r="U7701" t="str">
            <v>0</v>
          </cell>
          <cell r="V7701" t="str">
            <v>PRV DPT AGEN - UMSEKELI MUN SUPP SERV</v>
          </cell>
        </row>
        <row r="7702">
          <cell r="Q7702" t="str">
            <v>Expenditure:  Transfers and Subsidies - Capital:  Monetary Allocations - Departmental Agencies and Accounts:  Provincial Departmental Agencies - Xhasa ATC Agency (Gautrain Management Agency)</v>
          </cell>
          <cell r="R7702" t="str">
            <v>2</v>
          </cell>
          <cell r="S7702" t="str">
            <v>65</v>
          </cell>
          <cell r="T7702" t="str">
            <v>180</v>
          </cell>
          <cell r="U7702" t="str">
            <v>0</v>
          </cell>
          <cell r="V7702" t="str">
            <v>PRV DPT AGEN - GAUTRAIN MANAG AGENCY</v>
          </cell>
        </row>
        <row r="7703">
          <cell r="Q7703" t="str">
            <v>Expenditure:  Transfers and Subsidies - Capital:  Monetary Allocations - Departmental Agencies and Accounts:  Provincial Departmental Agencies - Youth Commission</v>
          </cell>
          <cell r="R7703" t="str">
            <v>2</v>
          </cell>
          <cell r="S7703" t="str">
            <v>65</v>
          </cell>
          <cell r="T7703" t="str">
            <v>181</v>
          </cell>
          <cell r="U7703" t="str">
            <v>0</v>
          </cell>
          <cell r="V7703" t="str">
            <v>PRV DPT AGEN - YOUTH COMMISSION</v>
          </cell>
        </row>
        <row r="7704">
          <cell r="Q7704" t="str">
            <v>Expenditure:  Transfers and Subsidies - Capital:  Monetary Allocations - Departmental Agencies and Accounts:  Provincial Departmental Agencies - Youth Development Trust</v>
          </cell>
          <cell r="R7704" t="str">
            <v>2</v>
          </cell>
          <cell r="S7704" t="str">
            <v>65</v>
          </cell>
          <cell r="T7704" t="str">
            <v>182</v>
          </cell>
          <cell r="U7704" t="str">
            <v>0</v>
          </cell>
          <cell r="V7704" t="str">
            <v>PRV DPT AGEN - YOUTH DEVELOPMENT TRUST</v>
          </cell>
        </row>
        <row r="7705">
          <cell r="Q7705" t="str">
            <v xml:space="preserve">Expenditure:  Transfers and Subsidies - Capital:  Monetary Allocations - Departmental Agencies and Accounts:  National Departmental Agencies </v>
          </cell>
          <cell r="R7705">
            <v>0</v>
          </cell>
          <cell r="V7705" t="str">
            <v>TS C MONET DPT AGEN &amp; ACC NAT DEPT AGEN</v>
          </cell>
        </row>
        <row r="7706">
          <cell r="Q7706" t="str">
            <v>Expenditure:  Transfers and Subsidies - Capital:  Monetary Allocations - Departmental Agencies and Accounts:  National Departmental Agencies - ZA Domain Name Authority</v>
          </cell>
          <cell r="R7706" t="str">
            <v>2</v>
          </cell>
          <cell r="S7706" t="str">
            <v>65</v>
          </cell>
          <cell r="T7706" t="str">
            <v>400</v>
          </cell>
          <cell r="U7706" t="str">
            <v>0</v>
          </cell>
          <cell r="V7706" t="str">
            <v>NAT DPT AGEN - ZA DOMAIN NAME AUTHORITY</v>
          </cell>
        </row>
        <row r="7707">
          <cell r="Q7707" t="str">
            <v>Expenditure:  Transfers and Subsidies - Capital:  Monetary Allocations - Departmental Agencies and Accounts:  National Departmental Agencies - Accounting Standards Board</v>
          </cell>
          <cell r="R7707" t="str">
            <v>2</v>
          </cell>
          <cell r="S7707" t="str">
            <v>65</v>
          </cell>
          <cell r="T7707" t="str">
            <v>401</v>
          </cell>
          <cell r="U7707" t="str">
            <v>0</v>
          </cell>
          <cell r="V7707" t="str">
            <v>NAT DPT AGEN - ACCOUNTING STANDARD BOARD</v>
          </cell>
        </row>
        <row r="7708">
          <cell r="Q7708" t="str">
            <v>Expenditure:  Transfers and Subsidies - Capital:  Monetary Allocations - Departmental Agencies and Accounts:  National Departmental Agencies - Africa Institute of South Africa</v>
          </cell>
          <cell r="R7708" t="str">
            <v>2</v>
          </cell>
          <cell r="S7708" t="str">
            <v>65</v>
          </cell>
          <cell r="T7708" t="str">
            <v>402</v>
          </cell>
          <cell r="U7708" t="str">
            <v>0</v>
          </cell>
          <cell r="V7708" t="str">
            <v>NAT DPT AGEN - AFRICA INSTITUTE OF SA</v>
          </cell>
        </row>
        <row r="7709">
          <cell r="Q7709" t="str">
            <v>Expenditure:  Transfers and Subsidies - Capital:  Monetary Allocations - Departmental Agencies and Accounts:  National Departmental Agencies - African Renaissance and Intern Fund</v>
          </cell>
          <cell r="R7709" t="str">
            <v>2</v>
          </cell>
          <cell r="S7709" t="str">
            <v>65</v>
          </cell>
          <cell r="T7709" t="str">
            <v>403</v>
          </cell>
          <cell r="U7709" t="str">
            <v>0</v>
          </cell>
          <cell r="V7709" t="str">
            <v>NAT DPT AGEN - AFRI RENAIS &amp; INTERN FUND</v>
          </cell>
        </row>
        <row r="7710">
          <cell r="Q7710" t="str">
            <v>Expenditure:  Transfers and Subsidies - Capital:  Monetary Allocations - Departmental Agencies and Accounts:  National Departmental Agencies - Afrikaanse Taalmuseum</v>
          </cell>
          <cell r="R7710" t="str">
            <v>2</v>
          </cell>
          <cell r="S7710" t="str">
            <v>65</v>
          </cell>
          <cell r="T7710" t="str">
            <v>404</v>
          </cell>
          <cell r="U7710" t="str">
            <v>0</v>
          </cell>
          <cell r="V7710" t="str">
            <v>NAT DPT AGEN - AFRIKAANSE TAALMUSEUM</v>
          </cell>
        </row>
        <row r="7711">
          <cell r="Q7711" t="str">
            <v>Expenditure:  Transfers and Subsidies - Capital:  Monetary Allocations - Departmental Agencies and Accounts:  National Departmental Agencies - Agricultural Sector Education and Train Authority</v>
          </cell>
          <cell r="R7711" t="str">
            <v>2</v>
          </cell>
          <cell r="S7711" t="str">
            <v>65</v>
          </cell>
          <cell r="T7711" t="str">
            <v>405</v>
          </cell>
          <cell r="U7711" t="str">
            <v>0</v>
          </cell>
          <cell r="V7711" t="str">
            <v>NAT DPT AGEN - AGRI SEC EDUC &amp; TRAIN AUT</v>
          </cell>
        </row>
        <row r="7712">
          <cell r="Q7712" t="str">
            <v>Expenditure:  Transfers and Subsidies - Capital:  Monetary Allocations - Departmental Agencies and Accounts:  National Departmental Agencies - Agricultural Land Holdings Acc</v>
          </cell>
          <cell r="R7712" t="str">
            <v>2</v>
          </cell>
          <cell r="S7712" t="str">
            <v>65</v>
          </cell>
          <cell r="T7712" t="str">
            <v>406</v>
          </cell>
          <cell r="U7712" t="str">
            <v>0</v>
          </cell>
          <cell r="V7712" t="str">
            <v>NAT DPT AGEN - AGRICAL LAND HOLDINGS ACC</v>
          </cell>
        </row>
        <row r="7713">
          <cell r="Q7713" t="str">
            <v>Expenditure:  Transfers and Subsidies - Capital:  Monetary Allocations - Departmental Agencies and Accounts:  National Departmental Agencies - Agricultural Research Council</v>
          </cell>
          <cell r="R7713" t="str">
            <v>2</v>
          </cell>
          <cell r="S7713" t="str">
            <v>65</v>
          </cell>
          <cell r="T7713" t="str">
            <v>407</v>
          </cell>
          <cell r="U7713" t="str">
            <v>0</v>
          </cell>
          <cell r="V7713" t="str">
            <v>NAT DPT AGEN - AGRICULT RESEARCH COUNCIL</v>
          </cell>
        </row>
        <row r="7714">
          <cell r="Q7714" t="str">
            <v>Expenditure:  Transfers and Subsidies - Capital:  Monetary Allocations - Departmental Agencies and Accounts:  National Departmental Agencies - Air Services Licensing Council</v>
          </cell>
          <cell r="R7714" t="str">
            <v>2</v>
          </cell>
          <cell r="S7714" t="str">
            <v>65</v>
          </cell>
          <cell r="T7714" t="str">
            <v>408</v>
          </cell>
          <cell r="U7714" t="str">
            <v>0</v>
          </cell>
          <cell r="V7714" t="str">
            <v>NAT DPT AGEN - AIR SERV LICEN COUNCIL</v>
          </cell>
        </row>
        <row r="7715">
          <cell r="Q7715" t="str">
            <v>Expenditure:  Transfers and Subsidies - Capital:  Monetary Allocations - Departmental Agencies and Accounts:  National Departmental Agencies - Artscape</v>
          </cell>
          <cell r="R7715" t="str">
            <v>2</v>
          </cell>
          <cell r="S7715" t="str">
            <v>65</v>
          </cell>
          <cell r="T7715" t="str">
            <v>409</v>
          </cell>
          <cell r="U7715" t="str">
            <v>0</v>
          </cell>
          <cell r="V7715" t="str">
            <v>NAT DPT AGEN - ARTSCAPE</v>
          </cell>
        </row>
        <row r="7716">
          <cell r="Q7716" t="str">
            <v>Expenditure:  Transfers and Subsidies - Capital:  Monetary Allocations - Departmental Agencies and Accounts:  National Departmental Agencies - Banking SETA</v>
          </cell>
          <cell r="R7716" t="str">
            <v>2</v>
          </cell>
          <cell r="S7716" t="str">
            <v>65</v>
          </cell>
          <cell r="T7716" t="str">
            <v>410</v>
          </cell>
          <cell r="U7716" t="str">
            <v>0</v>
          </cell>
          <cell r="V7716" t="str">
            <v>NAT DPT AGEN - BANKING SETA</v>
          </cell>
        </row>
        <row r="7717">
          <cell r="Q7717" t="str">
            <v>Expenditure:  Transfers and Subsidies - Capital:  Monetary Allocations - Departmental Agencies and Accounts:  National Departmental Agencies - Blyde River Canyon National Park</v>
          </cell>
          <cell r="R7717" t="str">
            <v>2</v>
          </cell>
          <cell r="S7717" t="str">
            <v>65</v>
          </cell>
          <cell r="T7717" t="str">
            <v>411</v>
          </cell>
          <cell r="U7717" t="str">
            <v>0</v>
          </cell>
          <cell r="V7717" t="str">
            <v>NAT DPT AGEN - BLYDE RIVER CANYON N/PARK</v>
          </cell>
        </row>
        <row r="7718">
          <cell r="Q7718" t="str">
            <v>Expenditure:  Transfers and Subsidies - Capital:  Monetary Allocations - Departmental Agencies and Accounts:  National Departmental Agencies - Board on Tariffs and Trade</v>
          </cell>
          <cell r="R7718" t="str">
            <v>2</v>
          </cell>
          <cell r="S7718" t="str">
            <v>65</v>
          </cell>
          <cell r="T7718" t="str">
            <v>412</v>
          </cell>
          <cell r="U7718" t="str">
            <v>0</v>
          </cell>
          <cell r="V7718" t="str">
            <v>NAT DPT AGEN - BOARD ON TARIFFS &amp; TRADE</v>
          </cell>
        </row>
        <row r="7719">
          <cell r="Q7719" t="str">
            <v>Expenditure:  Transfers and Subsidies - Capital:  Monetary Allocations - Departmental Agencies and Accounts:  National Departmental Agencies - Boxing South Africa</v>
          </cell>
          <cell r="R7719" t="str">
            <v>2</v>
          </cell>
          <cell r="S7719" t="str">
            <v>65</v>
          </cell>
          <cell r="T7719" t="str">
            <v>413</v>
          </cell>
          <cell r="U7719" t="str">
            <v>0</v>
          </cell>
          <cell r="V7719" t="str">
            <v>NAT DPT AGEN - BOXING SOUTH AFRICA</v>
          </cell>
        </row>
        <row r="7720">
          <cell r="Q7720" t="str">
            <v>Expenditure:  Transfers and Subsidies - Capital:  Monetary Allocations - Departmental Agencies and Accounts:  National Departmental Agencies - Breede River Catchment Management Agency</v>
          </cell>
          <cell r="R7720" t="str">
            <v>2</v>
          </cell>
          <cell r="S7720" t="str">
            <v>65</v>
          </cell>
          <cell r="T7720" t="str">
            <v>414</v>
          </cell>
          <cell r="U7720" t="str">
            <v>0</v>
          </cell>
          <cell r="V7720" t="str">
            <v xml:space="preserve">NAT DPT AGEN - BREEDE RIVER CATCH MAN </v>
          </cell>
        </row>
        <row r="7721">
          <cell r="Q7721" t="str">
            <v>Expenditure:  Transfers and Subsidies - Capital:  Monetary Allocations - Departmental Agencies and Accounts:  National Departmental Agencies - Business Arts of South Africa Johannesburg</v>
          </cell>
          <cell r="R7721" t="str">
            <v>2</v>
          </cell>
          <cell r="S7721" t="str">
            <v>65</v>
          </cell>
          <cell r="T7721" t="str">
            <v>415</v>
          </cell>
          <cell r="U7721" t="str">
            <v>0</v>
          </cell>
          <cell r="V7721" t="str">
            <v>NAT DPT AGEN - BUSINESS ARTS OF SA JHB</v>
          </cell>
        </row>
        <row r="7722">
          <cell r="Q7722" t="str">
            <v>Expenditure:  Transfers and Subsidies - Capital:  Monetary Allocations - Departmental Agencies and Accounts:  National Departmental Agencies - Cape Medical Depot Augmentation</v>
          </cell>
          <cell r="R7722" t="str">
            <v>2</v>
          </cell>
          <cell r="S7722" t="str">
            <v>65</v>
          </cell>
          <cell r="T7722" t="str">
            <v>416</v>
          </cell>
          <cell r="U7722" t="str">
            <v>0</v>
          </cell>
          <cell r="V7722" t="str">
            <v>NAT DPT AGEN - CAPE MED DEPOT AUGMENTAT</v>
          </cell>
        </row>
        <row r="7723">
          <cell r="Q7723" t="str">
            <v>Expenditure:  Transfers and Subsidies - Capital:  Monetary Allocations - Departmental Agencies and Accounts:  National Departmental Agencies - Castle Control Board</v>
          </cell>
          <cell r="R7723" t="str">
            <v>2</v>
          </cell>
          <cell r="S7723" t="str">
            <v>65</v>
          </cell>
          <cell r="T7723" t="str">
            <v>417</v>
          </cell>
          <cell r="U7723" t="str">
            <v>0</v>
          </cell>
          <cell r="V7723" t="str">
            <v>NAT DPT AGEN - CASTLE CONTROL BOARD</v>
          </cell>
        </row>
        <row r="7724">
          <cell r="Q7724" t="str">
            <v>Expenditure:  Transfers and Subsidies - Capital:  Monetary Allocations - Departmental Agencies and Accounts:  National Departmental Agencies - Cedara Agricultural College</v>
          </cell>
          <cell r="R7724" t="str">
            <v>2</v>
          </cell>
          <cell r="S7724" t="str">
            <v>65</v>
          </cell>
          <cell r="T7724" t="str">
            <v>418</v>
          </cell>
          <cell r="U7724" t="str">
            <v>0</v>
          </cell>
          <cell r="V7724" t="str">
            <v>NAT DPT AGEN - CEDARA AGRICUL COLLEGE</v>
          </cell>
        </row>
        <row r="7725">
          <cell r="Q7725" t="str">
            <v>Expenditure:  Transfers and Subsidies - Capital:  Monetary Allocations - Departmental Agencies and Accounts:  National Departmental Agencies - Chemical Industry SETA</v>
          </cell>
          <cell r="R7725" t="str">
            <v>2</v>
          </cell>
          <cell r="S7725" t="str">
            <v>65</v>
          </cell>
          <cell r="T7725" t="str">
            <v>419</v>
          </cell>
          <cell r="U7725" t="str">
            <v>0</v>
          </cell>
          <cell r="V7725" t="str">
            <v>NAT DPT AGEN - CHEMICAL INDUSTRY SETA</v>
          </cell>
        </row>
        <row r="7726">
          <cell r="Q7726" t="str">
            <v>Expenditure:  Transfers and Subsidies - Capital:  Monetary Allocations - Departmental Agencies and Accounts:  National Departmental Agencies - Clothing, Textile, Footwear and Leather SETA</v>
          </cell>
          <cell r="R7726" t="str">
            <v>2</v>
          </cell>
          <cell r="S7726" t="str">
            <v>65</v>
          </cell>
          <cell r="T7726" t="str">
            <v>420</v>
          </cell>
          <cell r="U7726" t="str">
            <v>0</v>
          </cell>
          <cell r="V7726" t="str">
            <v>NAT DPT AGEN - CLOT TEX FOOT &amp; LEAT SETA</v>
          </cell>
        </row>
        <row r="7727">
          <cell r="Q7727" t="str">
            <v>Expenditure:  Transfers and Subsidies - Capital:  Monetary Allocations - Departmental Agencies and Accounts:  National Departmental Agencies - Commissioner Conciliation, Mediation and Arbitration</v>
          </cell>
          <cell r="R7727" t="str">
            <v>2</v>
          </cell>
          <cell r="S7727" t="str">
            <v>65</v>
          </cell>
          <cell r="T7727" t="str">
            <v>421</v>
          </cell>
          <cell r="U7727" t="str">
            <v>0</v>
          </cell>
          <cell r="V7727" t="str">
            <v>NAT DPT AGEN - COM RECONCIL MED &amp; ARBITR</v>
          </cell>
        </row>
        <row r="7728">
          <cell r="Q7728" t="str">
            <v xml:space="preserve">Expenditure:  Transfers and Subsidies - Capital:  Monetary Allocations - Departmental Agencies and Accounts:  National Departmental Agencies - Community Promotion and Protection of Rights </v>
          </cell>
          <cell r="R7728" t="str">
            <v>2</v>
          </cell>
          <cell r="S7728" t="str">
            <v>65</v>
          </cell>
          <cell r="T7728" t="str">
            <v>422</v>
          </cell>
          <cell r="U7728" t="str">
            <v>0</v>
          </cell>
          <cell r="V7728" t="str">
            <v>NAT DPT AGEN - COM PROM &amp; PROT OF RIGHTS</v>
          </cell>
        </row>
        <row r="7729">
          <cell r="Q7729" t="str">
            <v>Expenditure:  Transfers and Subsidies - Capital:  Monetary Allocations - Departmental Agencies and Accounts:  National Departmental Agencies - Commission Gender Equality</v>
          </cell>
          <cell r="R7729" t="str">
            <v>2</v>
          </cell>
          <cell r="S7729" t="str">
            <v>65</v>
          </cell>
          <cell r="T7729" t="str">
            <v>423</v>
          </cell>
          <cell r="U7729" t="str">
            <v>0</v>
          </cell>
          <cell r="V7729" t="str">
            <v>NAT DPT AGEN - COMMIS GENDER EQUALITY</v>
          </cell>
        </row>
        <row r="7730">
          <cell r="Q7730" t="str">
            <v>Expenditure:  Transfers and Subsidies - Capital:  Monetary Allocations - Departmental Agencies and Accounts:  National Departmental Agencies - Companies and Intellectual Property Commission</v>
          </cell>
          <cell r="R7730" t="str">
            <v>2</v>
          </cell>
          <cell r="S7730" t="str">
            <v>65</v>
          </cell>
          <cell r="T7730" t="str">
            <v>424</v>
          </cell>
          <cell r="U7730" t="str">
            <v>0</v>
          </cell>
          <cell r="V7730" t="str">
            <v>NAT DPT AGEN - COMPA &amp; INTELLE PROP COMM</v>
          </cell>
        </row>
        <row r="7731">
          <cell r="Q7731" t="str">
            <v>Expenditure:  Transfers and Subsidies - Capital:  Monetary Allocations - Departmental Agencies and Accounts:  National Departmental Agencies - Compensation Fund Including Reserve Fund</v>
          </cell>
          <cell r="R7731" t="str">
            <v>2</v>
          </cell>
          <cell r="S7731" t="str">
            <v>65</v>
          </cell>
          <cell r="T7731" t="str">
            <v>425</v>
          </cell>
          <cell r="U7731" t="str">
            <v>0</v>
          </cell>
          <cell r="V7731" t="str">
            <v>NAT DPT AGEN - COMPEN FUND INC RESV FUND</v>
          </cell>
        </row>
        <row r="7732">
          <cell r="Q7732" t="str">
            <v>Expenditure:  Transfers and Subsidies - Capital:  Monetary Allocations - Departmental Agencies and Accounts:  National Departmental Agencies - Competition Board</v>
          </cell>
          <cell r="R7732" t="str">
            <v>2</v>
          </cell>
          <cell r="S7732" t="str">
            <v>65</v>
          </cell>
          <cell r="T7732" t="str">
            <v>426</v>
          </cell>
          <cell r="U7732" t="str">
            <v>0</v>
          </cell>
          <cell r="V7732" t="str">
            <v>NAT DPT AGEN - COMPETITION BOARD</v>
          </cell>
        </row>
        <row r="7733">
          <cell r="Q7733" t="str">
            <v>Expenditure:  Transfers and Subsidies - Capital:  Monetary Allocations - Departmental Agencies and Accounts:  National Departmental Agencies - Competition Commission</v>
          </cell>
          <cell r="R7733" t="str">
            <v>2</v>
          </cell>
          <cell r="S7733" t="str">
            <v>65</v>
          </cell>
          <cell r="T7733" t="str">
            <v>427</v>
          </cell>
          <cell r="U7733" t="str">
            <v>0</v>
          </cell>
          <cell r="V7733" t="str">
            <v>NAT DPT AGEN - COMPETITION COMMISSION</v>
          </cell>
        </row>
        <row r="7734">
          <cell r="Q7734" t="str">
            <v>Expenditure:  Transfers and Subsidies - Capital:  Monetary Allocations - Departmental Agencies and Accounts:  National Departmental Agencies - Competition Tribunal</v>
          </cell>
          <cell r="R7734" t="str">
            <v>2</v>
          </cell>
          <cell r="S7734" t="str">
            <v>65</v>
          </cell>
          <cell r="T7734" t="str">
            <v>428</v>
          </cell>
          <cell r="U7734" t="str">
            <v>0</v>
          </cell>
          <cell r="V7734" t="str">
            <v>NAT DPT AGEN - COMPETITION TRIBUNAL</v>
          </cell>
        </row>
        <row r="7735">
          <cell r="Q7735" t="str">
            <v>Expenditure:  Transfers and Subsidies - Capital:  Monetary Allocations - Departmental Agencies and Accounts:  National Departmental Agencies - Construction Industry Development Board</v>
          </cell>
          <cell r="R7735" t="str">
            <v>2</v>
          </cell>
          <cell r="S7735" t="str">
            <v>65</v>
          </cell>
          <cell r="T7735" t="str">
            <v>429</v>
          </cell>
          <cell r="U7735" t="str">
            <v>0</v>
          </cell>
          <cell r="V7735" t="str">
            <v>NAT DPT AGEN -  CONSTRUCT IND DEV BOARD</v>
          </cell>
        </row>
        <row r="7736">
          <cell r="Q7736" t="str">
            <v>Expenditure:  Transfers and Subsidies - Capital:  Monetary Allocations - Departmental Agencies and Accounts:  National Departmental Agencies - Construction SETA</v>
          </cell>
          <cell r="R7736" t="str">
            <v>2</v>
          </cell>
          <cell r="S7736" t="str">
            <v>65</v>
          </cell>
          <cell r="T7736" t="str">
            <v>430</v>
          </cell>
          <cell r="U7736" t="str">
            <v>0</v>
          </cell>
          <cell r="V7736" t="str">
            <v>NAT DPT AGEN - CONSTRUCTION SETA</v>
          </cell>
        </row>
        <row r="7737">
          <cell r="Q7737" t="str">
            <v>Expenditure:  Transfers and Subsidies - Capital:  Monetary Allocations - Departmental Agencies and Accounts:  National Departmental Agencies - Co-Op Banking  Development Agency (CBDA)</v>
          </cell>
          <cell r="R7737" t="str">
            <v>2</v>
          </cell>
          <cell r="S7737" t="str">
            <v>65</v>
          </cell>
          <cell r="T7737" t="str">
            <v>431</v>
          </cell>
          <cell r="U7737" t="str">
            <v>0</v>
          </cell>
          <cell r="V7737" t="str">
            <v>NAT DPT AGEN - CO-OP BANKING  DEV AGENCY</v>
          </cell>
        </row>
        <row r="7738">
          <cell r="Q7738" t="str">
            <v>Expenditure:  Transfers and Subsidies - Capital:  Monetary Allocations - Departmental Agencies and Accounts:  National Departmental Agencies - Council for Geosciences</v>
          </cell>
          <cell r="R7738" t="str">
            <v>2</v>
          </cell>
          <cell r="S7738" t="str">
            <v>65</v>
          </cell>
          <cell r="T7738" t="str">
            <v>432</v>
          </cell>
          <cell r="U7738" t="str">
            <v>0</v>
          </cell>
          <cell r="V7738" t="str">
            <v>NAT DPT AGEN - COUNCIL FOR GEOSCIENCES</v>
          </cell>
        </row>
        <row r="7739">
          <cell r="Q7739" t="str">
            <v>Expenditure:  Transfers and Subsidies - Capital:  Monetary Allocations - Departmental Agencies and Accounts:  National Departmental Agencies - Council for Medical Schemes</v>
          </cell>
          <cell r="R7739" t="str">
            <v>2</v>
          </cell>
          <cell r="S7739" t="str">
            <v>65</v>
          </cell>
          <cell r="T7739" t="str">
            <v>433</v>
          </cell>
          <cell r="U7739" t="str">
            <v>0</v>
          </cell>
          <cell r="V7739" t="str">
            <v>NAT DPT AGEN - COUNCIL FOR MEDICAL SCH</v>
          </cell>
        </row>
        <row r="7740">
          <cell r="Q7740" t="str">
            <v>Expenditure:  Transfers and Subsidies - Capital:  Monetary Allocations - Departmental Agencies and Accounts:  National Departmental Agencies - Council for Nuclear Safety</v>
          </cell>
          <cell r="R7740" t="str">
            <v>2</v>
          </cell>
          <cell r="S7740" t="str">
            <v>65</v>
          </cell>
          <cell r="T7740" t="str">
            <v>434</v>
          </cell>
          <cell r="U7740" t="str">
            <v>0</v>
          </cell>
          <cell r="V7740" t="str">
            <v>NAT DPT AGEN - COUNCIL NUCLEAR SAFETY</v>
          </cell>
        </row>
        <row r="7741">
          <cell r="Q7741" t="str">
            <v>Expenditure:  Transfers and Subsidies - Capital:  Monetary Allocations - Departmental Agencies and Accounts:  National Departmental Agencies - Scientific and Industrial Research</v>
          </cell>
          <cell r="R7741" t="str">
            <v>2</v>
          </cell>
          <cell r="S7741" t="str">
            <v>65</v>
          </cell>
          <cell r="T7741" t="str">
            <v>435</v>
          </cell>
          <cell r="U7741" t="str">
            <v>0</v>
          </cell>
          <cell r="V7741" t="str">
            <v>NAT DPT AGEN - COUN SCIENT &amp; INDUST RESE</v>
          </cell>
        </row>
        <row r="7742">
          <cell r="Q7742" t="str">
            <v>Expenditure:  Transfers and Subsidies - Capital:  Monetary Allocations - Departmental Agencies and Accounts:  National Departmental Agencies - Council for the Built Environment (CBE)</v>
          </cell>
          <cell r="R7742" t="str">
            <v>2</v>
          </cell>
          <cell r="S7742" t="str">
            <v>65</v>
          </cell>
          <cell r="T7742" t="str">
            <v>436</v>
          </cell>
          <cell r="U7742" t="str">
            <v>0</v>
          </cell>
          <cell r="V7742" t="str">
            <v>NAT DPT AGEN -  COUNCIL BUILT ENVIRON</v>
          </cell>
        </row>
        <row r="7743">
          <cell r="Q7743" t="str">
            <v>Expenditure:  Transfers and Subsidies - Capital:  Monetary Allocations - Departmental Agencies and Accounts:  National Departmental Agencies - Council on Higher Education</v>
          </cell>
          <cell r="R7743" t="str">
            <v>2</v>
          </cell>
          <cell r="S7743" t="str">
            <v>65</v>
          </cell>
          <cell r="T7743" t="str">
            <v>437</v>
          </cell>
          <cell r="U7743" t="str">
            <v>0</v>
          </cell>
          <cell r="V7743" t="str">
            <v>NAT DPT AGEN - COUN ON HIGHER EDUCATION</v>
          </cell>
        </row>
        <row r="7744">
          <cell r="Q7744" t="str">
            <v>Expenditure:  Transfers and Subsidies - Capital:  Monetary Allocations - Departmental Agencies and Accounts:  National Departmental Agencies - Cross-Border Road Transport Agency</v>
          </cell>
          <cell r="R7744" t="str">
            <v>2</v>
          </cell>
          <cell r="S7744" t="str">
            <v>65</v>
          </cell>
          <cell r="T7744" t="str">
            <v>438</v>
          </cell>
          <cell r="U7744" t="str">
            <v>0</v>
          </cell>
          <cell r="V7744" t="str">
            <v>NAT DPT AGEN - CROSS-BORDER ROAD TRP AGE</v>
          </cell>
        </row>
        <row r="7745">
          <cell r="Q7745" t="str">
            <v>Expenditure:  Transfers and Subsidies - Capital:  Monetary Allocations - Departmental Agencies and Accounts:  National Departmental Agencies - Diabo</v>
          </cell>
          <cell r="R7745" t="str">
            <v>2</v>
          </cell>
          <cell r="S7745" t="str">
            <v>65</v>
          </cell>
          <cell r="T7745" t="str">
            <v>439</v>
          </cell>
          <cell r="U7745" t="str">
            <v>0</v>
          </cell>
          <cell r="V7745" t="str">
            <v>NAT DPT AGEN - DIABO</v>
          </cell>
        </row>
        <row r="7746">
          <cell r="Q7746" t="str">
            <v>Expenditure:  Transfers and Subsidies - Capital:  Monetary Allocations - Departmental Agencies and Accounts:  National Departmental Agencies - Ditsong:  Museums of South Africa</v>
          </cell>
          <cell r="R7746" t="str">
            <v>2</v>
          </cell>
          <cell r="S7746" t="str">
            <v>65</v>
          </cell>
          <cell r="T7746" t="str">
            <v>440</v>
          </cell>
          <cell r="U7746" t="str">
            <v>0</v>
          </cell>
          <cell r="V7746" t="str">
            <v>NAT DPT AGEN - DITSONG MUSEUMS OF SA</v>
          </cell>
        </row>
        <row r="7747">
          <cell r="Q7747" t="str">
            <v>Expenditure:  Transfers and Subsidies - Capital:  Monetary Allocations - Departmental Agencies and Accounts:  National Departmental Agencies - Education and Labour Relation Council</v>
          </cell>
          <cell r="R7747" t="str">
            <v>2</v>
          </cell>
          <cell r="S7747" t="str">
            <v>65</v>
          </cell>
          <cell r="T7747" t="str">
            <v>441</v>
          </cell>
          <cell r="U7747" t="str">
            <v>0</v>
          </cell>
          <cell r="V7747" t="str">
            <v>NAT DPT AGEN - EDUC &amp; LABOUR RELAT COUN</v>
          </cell>
        </row>
        <row r="7748">
          <cell r="Q7748" t="str">
            <v>Expenditure:  Transfers and Subsidies - Capital:  Monetary Allocations - Departmental Agencies and Accounts:  National Departmental Agencies - Glen Agricultural College</v>
          </cell>
          <cell r="R7748" t="str">
            <v>2</v>
          </cell>
          <cell r="S7748" t="str">
            <v>65</v>
          </cell>
          <cell r="T7748" t="str">
            <v>442</v>
          </cell>
          <cell r="U7748" t="str">
            <v>0</v>
          </cell>
          <cell r="V7748" t="str">
            <v>NAT DPT AGEN - GLEN AGRICULTURAL COLLEGE</v>
          </cell>
        </row>
        <row r="7749">
          <cell r="Q7749" t="str">
            <v>Expenditure:  Transfers and Subsidies - Capital:  Monetary Allocations - Departmental Agencies and Accounts:  National Departmental Agencies - Fort Cox Agricultural College</v>
          </cell>
          <cell r="R7749" t="str">
            <v>2</v>
          </cell>
          <cell r="S7749" t="str">
            <v>65</v>
          </cell>
          <cell r="T7749" t="str">
            <v>443</v>
          </cell>
          <cell r="U7749" t="str">
            <v>0</v>
          </cell>
          <cell r="V7749" t="str">
            <v>NAT DPT AGEN - FORT COX AGRICUL COLLEGE</v>
          </cell>
        </row>
        <row r="7750">
          <cell r="Q7750" t="str">
            <v>Expenditure:  Transfers and Subsidies - Capital:  Monetary Allocations - Departmental Agencies and Accounts:  National Departmental Agencies - Lowveld Agricultural College</v>
          </cell>
          <cell r="R7750" t="str">
            <v>2</v>
          </cell>
          <cell r="S7750" t="str">
            <v>65</v>
          </cell>
          <cell r="T7750" t="str">
            <v>444</v>
          </cell>
          <cell r="U7750" t="str">
            <v>0</v>
          </cell>
          <cell r="V7750" t="str">
            <v>NAT DPT AGEN - LOWVELD AGRICUL COLLEGE</v>
          </cell>
        </row>
        <row r="7751">
          <cell r="Q7751" t="str">
            <v>Expenditure:  Transfers and Subsidies - Capital:  Monetary Allocations - Departmental Agencies and Accounts:  National Departmental Agencies - Madzivhandila Agricultural College</v>
          </cell>
          <cell r="R7751" t="str">
            <v>2</v>
          </cell>
          <cell r="S7751" t="str">
            <v>65</v>
          </cell>
          <cell r="T7751" t="str">
            <v>445</v>
          </cell>
          <cell r="U7751" t="str">
            <v>0</v>
          </cell>
          <cell r="V7751" t="str">
            <v>NAT DPT AGEN -  MADZIVHANDILA AGRI COLL</v>
          </cell>
        </row>
        <row r="7752">
          <cell r="Q7752" t="str">
            <v>Expenditure:  Transfers and Subsidies - Capital:  Monetary Allocations - Departmental Agencies and Accounts:  National Departmental Agencies - Potchefstroom Agricultural College</v>
          </cell>
          <cell r="R7752" t="str">
            <v>2</v>
          </cell>
          <cell r="S7752" t="str">
            <v>65</v>
          </cell>
          <cell r="T7752" t="str">
            <v>446</v>
          </cell>
          <cell r="U7752" t="str">
            <v>0</v>
          </cell>
          <cell r="V7752" t="str">
            <v>NAT DPT AGEN - POTCH AGRICUL COLLEGE</v>
          </cell>
        </row>
        <row r="7753">
          <cell r="Q7753" t="str">
            <v>Expenditure:  Transfers and Subsidies - Capital:  Monetary Allocations - Departmental Agencies and Accounts:  National Departmental Agencies - Education, Training and Development Practices SETA</v>
          </cell>
          <cell r="R7753" t="str">
            <v>2</v>
          </cell>
          <cell r="S7753" t="str">
            <v>65</v>
          </cell>
          <cell r="T7753" t="str">
            <v>447</v>
          </cell>
          <cell r="U7753" t="str">
            <v>0</v>
          </cell>
          <cell r="V7753" t="str">
            <v>NAT DPT AGEN - TRAIN &amp; DEVEL PRAC SETA</v>
          </cell>
        </row>
        <row r="7754">
          <cell r="Q7754" t="str">
            <v>Expenditure:  Transfers and Subsidies - Capital:  Monetary Allocations - Departmental Agencies and Accounts:  National Departmental Agencies - Electricity Distribution Industry Holdings</v>
          </cell>
          <cell r="R7754" t="str">
            <v>2</v>
          </cell>
          <cell r="S7754" t="str">
            <v>65</v>
          </cell>
          <cell r="T7754" t="str">
            <v>448</v>
          </cell>
          <cell r="U7754" t="str">
            <v>0</v>
          </cell>
          <cell r="V7754" t="str">
            <v>NAT DPT AGEN - ELE DISTRIB INDUSTRY HOLD</v>
          </cell>
        </row>
        <row r="7755">
          <cell r="Q7755" t="str">
            <v>Expenditure:  Transfers and Subsidies - Capital:  Monetary Allocations - Departmental Agencies and Accounts:  National Departmental Agencies - Electricity Communications Sec (Pty)Ltd</v>
          </cell>
          <cell r="R7755" t="str">
            <v>2</v>
          </cell>
          <cell r="S7755" t="str">
            <v>65</v>
          </cell>
          <cell r="T7755" t="str">
            <v>449</v>
          </cell>
          <cell r="U7755" t="str">
            <v>0</v>
          </cell>
          <cell r="V7755" t="str">
            <v>NAT DPT AGEN - ELE COMMUNIC SEC (PTY)LTD</v>
          </cell>
        </row>
        <row r="7756">
          <cell r="Q7756" t="str">
            <v>Expenditure:  Transfers and Subsidies - Capital:  Monetary Allocations - Departmental Agencies and Accounts:  National Departmental Agencies - Elsenburg Agricultural College</v>
          </cell>
          <cell r="R7756" t="str">
            <v>2</v>
          </cell>
          <cell r="S7756" t="str">
            <v>65</v>
          </cell>
          <cell r="T7756" t="str">
            <v>450</v>
          </cell>
          <cell r="U7756" t="str">
            <v>0</v>
          </cell>
          <cell r="V7756" t="str">
            <v>NAT DPT AGEN - ELSENBURG AGRICUL COLLEGE</v>
          </cell>
        </row>
        <row r="7757">
          <cell r="Q7757" t="str">
            <v>Expenditure:  Transfers and Subsidies - Capital:  Monetary Allocations - Departmental Agencies and Accounts:  National Departmental Agencies - Employments Condition Commission</v>
          </cell>
          <cell r="R7757" t="str">
            <v>2</v>
          </cell>
          <cell r="S7757" t="str">
            <v>65</v>
          </cell>
          <cell r="T7757" t="str">
            <v>451</v>
          </cell>
          <cell r="U7757" t="str">
            <v>0</v>
          </cell>
          <cell r="V7757" t="str">
            <v>NAT DPT AGEN - EMPLOY CONDITION COMMIS</v>
          </cell>
        </row>
        <row r="7758">
          <cell r="Q7758" t="str">
            <v>Expenditure:  Transfers and Subsidies - Capital:  Monetary Allocations - Departmental Agencies and Accounts:  National Departmental Agencies - Energy Sector SETA</v>
          </cell>
          <cell r="R7758" t="str">
            <v>2</v>
          </cell>
          <cell r="S7758" t="str">
            <v>65</v>
          </cell>
          <cell r="T7758" t="str">
            <v>452</v>
          </cell>
          <cell r="U7758" t="str">
            <v>0</v>
          </cell>
          <cell r="V7758" t="str">
            <v>NAT DPT AGEN - ENERGY SECTOR SETA</v>
          </cell>
        </row>
        <row r="7759">
          <cell r="Q7759" t="str">
            <v>Expenditure:  Transfers and Subsidies - Capital:  Monetary Allocations - Departmental Agencies and Accounts:  National Departmental Agencies - Engelenburg House Art Collection Pretoria</v>
          </cell>
          <cell r="R7759" t="str">
            <v>2</v>
          </cell>
          <cell r="S7759" t="str">
            <v>65</v>
          </cell>
          <cell r="T7759" t="str">
            <v>453</v>
          </cell>
          <cell r="U7759" t="str">
            <v>0</v>
          </cell>
          <cell r="V7759" t="str">
            <v>NAT DPT AGEN - ENGELENBURG HOUSE ART PTA</v>
          </cell>
        </row>
        <row r="7760">
          <cell r="Q7760" t="str">
            <v>Expenditure:  Transfers and Subsidies - Capital:  Monetary Allocations - Departmental Agencies and Accounts:  National Departmental Agencies - Environmental Commissioner</v>
          </cell>
          <cell r="R7760" t="str">
            <v>2</v>
          </cell>
          <cell r="S7760" t="str">
            <v>65</v>
          </cell>
          <cell r="T7760" t="str">
            <v>454</v>
          </cell>
          <cell r="U7760" t="str">
            <v>0</v>
          </cell>
          <cell r="V7760" t="str">
            <v>NAT DPT AGEN - ENVIRONMENTAL COMMISSION</v>
          </cell>
        </row>
        <row r="7761">
          <cell r="Q7761" t="str">
            <v>Expenditure:  Transfers and Subsidies - Capital:  Monetary Allocations - Departmental Agencies and Accounts:  National Departmental Agencies - Equipment Trading Account</v>
          </cell>
          <cell r="R7761" t="str">
            <v>2</v>
          </cell>
          <cell r="S7761" t="str">
            <v>65</v>
          </cell>
          <cell r="T7761" t="str">
            <v>455</v>
          </cell>
          <cell r="U7761" t="str">
            <v>0</v>
          </cell>
          <cell r="V7761" t="str">
            <v>NAT DPT AGEN - EQUIPMENT TRADING ACCOUNT</v>
          </cell>
        </row>
        <row r="7762">
          <cell r="Q7762" t="str">
            <v>Expenditure:  Transfers and Subsidies - Capital:  Monetary Allocations - Departmental Agencies and Accounts:  National Departmental Agencies - Estate Agency Affairs Board</v>
          </cell>
          <cell r="R7762" t="str">
            <v>2</v>
          </cell>
          <cell r="S7762" t="str">
            <v>65</v>
          </cell>
          <cell r="T7762" t="str">
            <v>456</v>
          </cell>
          <cell r="U7762" t="str">
            <v>0</v>
          </cell>
          <cell r="V7762" t="str">
            <v>NAT DPT AGEN - ESTATE AGENCY AFFAI BOARD</v>
          </cell>
        </row>
        <row r="7763">
          <cell r="Q7763" t="str">
            <v>Expenditure:  Transfers and Subsidies - Capital:  Monetary Allocations - Departmental Agencies and Accounts:  National Departmental Agencies - Film and Publication Board</v>
          </cell>
          <cell r="R7763" t="str">
            <v>2</v>
          </cell>
          <cell r="S7763" t="str">
            <v>65</v>
          </cell>
          <cell r="T7763" t="str">
            <v>457</v>
          </cell>
          <cell r="U7763" t="str">
            <v>0</v>
          </cell>
          <cell r="V7763" t="str">
            <v>NAT DPT AGEN - FILM &amp; PUBLICAT BOARD</v>
          </cell>
        </row>
        <row r="7764">
          <cell r="Q7764" t="str">
            <v>Expenditure:  Transfers and Subsidies - Capital:  Monetary Allocations - Departmental Agencies and Accounts:  National Departmental Agencies - Financial Intelligence Centre</v>
          </cell>
          <cell r="R7764" t="str">
            <v>2</v>
          </cell>
          <cell r="S7764" t="str">
            <v>65</v>
          </cell>
          <cell r="T7764" t="str">
            <v>458</v>
          </cell>
          <cell r="U7764" t="str">
            <v>0</v>
          </cell>
          <cell r="V7764" t="str">
            <v>NAT DPT AGEN - FIN INTELLIGENCE CENTRE</v>
          </cell>
        </row>
        <row r="7765">
          <cell r="Q7765" t="str">
            <v>Expenditure:  Transfers and Subsidies - Capital:  Monetary Allocations - Departmental Agencies and Accounts:  National Departmental Agencies - Financial Service Board</v>
          </cell>
          <cell r="R7765" t="str">
            <v>2</v>
          </cell>
          <cell r="S7765" t="str">
            <v>65</v>
          </cell>
          <cell r="T7765" t="str">
            <v>459</v>
          </cell>
          <cell r="U7765" t="str">
            <v>0</v>
          </cell>
          <cell r="V7765" t="str">
            <v>NAT DPT AGEN - FINANCIAL SERVICE BOARD</v>
          </cell>
        </row>
        <row r="7766">
          <cell r="Q7766" t="str">
            <v>Expenditure:  Transfers and Subsidies - Capital:  Monetary Allocations - Departmental Agencies and Accounts:  National Departmental Agencies - Financial, Accounting, Management, Consulting and Other Financial Services SETA</v>
          </cell>
          <cell r="R7766" t="str">
            <v>2</v>
          </cell>
          <cell r="S7766" t="str">
            <v>65</v>
          </cell>
          <cell r="T7766" t="str">
            <v>460</v>
          </cell>
          <cell r="U7766" t="str">
            <v>0</v>
          </cell>
          <cell r="V7766" t="str">
            <v>NAT DPT AGEN - OTH FINANC SERVICES SETA</v>
          </cell>
        </row>
        <row r="7767">
          <cell r="Q7767" t="str">
            <v>Expenditure:  Transfers and Subsidies - Capital:  Monetary Allocations - Departmental Agencies and Accounts:  National Departmental Agencies - The Financial and Fiscal Commission</v>
          </cell>
          <cell r="R7767" t="str">
            <v>2</v>
          </cell>
          <cell r="S7767" t="str">
            <v>65</v>
          </cell>
          <cell r="T7767" t="str">
            <v>461</v>
          </cell>
          <cell r="U7767" t="str">
            <v>0</v>
          </cell>
          <cell r="V7767" t="str">
            <v>NAT DPT AGEN - THE FIN &amp; FISCAL COMMISSI</v>
          </cell>
        </row>
        <row r="7768">
          <cell r="Q7768" t="str">
            <v>Expenditure:  Transfers and Subsidies - Capital:  Monetary Allocations - Departmental Agencies and Accounts:  National Departmental Agencies - Food and Beverage Manufacturing Industry SETA</v>
          </cell>
          <cell r="R7768" t="str">
            <v>2</v>
          </cell>
          <cell r="S7768" t="str">
            <v>65</v>
          </cell>
          <cell r="T7768" t="str">
            <v>462</v>
          </cell>
          <cell r="U7768" t="str">
            <v>0</v>
          </cell>
          <cell r="V7768" t="str">
            <v>NAT DPT AGEN - FOOD &amp; BEV MANUF IND SETA</v>
          </cell>
        </row>
        <row r="7769">
          <cell r="Q7769" t="str">
            <v>Expenditure:  Transfers and Subsidies - Capital:  Monetary Allocations - Departmental Agencies and Accounts:  National Departmental Agencies - Forest Industries SETA</v>
          </cell>
          <cell r="R7769" t="str">
            <v>2</v>
          </cell>
          <cell r="S7769" t="str">
            <v>65</v>
          </cell>
          <cell r="T7769" t="str">
            <v>463</v>
          </cell>
          <cell r="U7769" t="str">
            <v>0</v>
          </cell>
          <cell r="V7769" t="str">
            <v>NAT DPT AGEN - FOREST INDUSTRIES SETA</v>
          </cell>
        </row>
        <row r="7770">
          <cell r="Q7770" t="str">
            <v>Expenditure:  Transfers and Subsidies - Capital:  Monetary Allocations - Departmental Agencies and Accounts:  National Departmental Agencies - Freedom Park Trust</v>
          </cell>
          <cell r="R7770" t="str">
            <v>2</v>
          </cell>
          <cell r="S7770" t="str">
            <v>65</v>
          </cell>
          <cell r="T7770" t="str">
            <v>464</v>
          </cell>
          <cell r="U7770" t="str">
            <v>0</v>
          </cell>
          <cell r="V7770" t="str">
            <v>NAT DPT AGEN - FREEDOM PARK TRUST</v>
          </cell>
        </row>
        <row r="7771">
          <cell r="Q7771" t="str">
            <v>Expenditure:  Transfers and Subsidies - Capital:  Monetary Allocations - Departmental Agencies and Accounts:  National Departmental Agencies - Gadi Agricultural College</v>
          </cell>
          <cell r="R7771" t="str">
            <v>2</v>
          </cell>
          <cell r="S7771" t="str">
            <v>65</v>
          </cell>
          <cell r="T7771" t="str">
            <v>465</v>
          </cell>
          <cell r="U7771" t="str">
            <v>0</v>
          </cell>
          <cell r="V7771" t="str">
            <v>NAT DPT AGEN - GADI AGRICUL COLLEGE</v>
          </cell>
        </row>
        <row r="7772">
          <cell r="Q7772" t="str">
            <v>Expenditure:  Transfers and Subsidies - Capital:  Monetary Allocations - Departmental Agencies and Accounts:  National Departmental Agencies - Gauteng Orchestra</v>
          </cell>
          <cell r="R7772" t="str">
            <v>2</v>
          </cell>
          <cell r="S7772" t="str">
            <v>65</v>
          </cell>
          <cell r="T7772" t="str">
            <v>466</v>
          </cell>
          <cell r="U7772" t="str">
            <v>0</v>
          </cell>
          <cell r="V7772" t="str">
            <v>NAT DPT AGEN - GAUTENG ORCHESTRA</v>
          </cell>
        </row>
        <row r="7773">
          <cell r="Q7773" t="str">
            <v>Expenditure:  Transfers and Subsidies - Capital:  Monetary Allocations - Departmental Agencies and Accounts:  National Departmental Agencies - Godisa Trust</v>
          </cell>
          <cell r="R7773" t="str">
            <v>2</v>
          </cell>
          <cell r="S7773" t="str">
            <v>65</v>
          </cell>
          <cell r="T7773" t="str">
            <v>467</v>
          </cell>
          <cell r="U7773" t="str">
            <v>0</v>
          </cell>
          <cell r="V7773" t="str">
            <v>NAT DPT AGEN - GODISA TRUST</v>
          </cell>
        </row>
        <row r="7774">
          <cell r="Q7774" t="str">
            <v>Expenditure:  Transfers and Subsidies - Capital:  Monetary Allocations - Departmental Agencies and Accounts:  National Departmental Agencies - Government Printing Works</v>
          </cell>
          <cell r="R7774" t="str">
            <v>2</v>
          </cell>
          <cell r="S7774" t="str">
            <v>65</v>
          </cell>
          <cell r="T7774" t="str">
            <v>468</v>
          </cell>
          <cell r="U7774" t="str">
            <v>0</v>
          </cell>
          <cell r="V7774" t="str">
            <v>NAT DPT AGEN - GOVER PRINTING WORKS</v>
          </cell>
        </row>
        <row r="7775">
          <cell r="Q7775" t="str">
            <v>Expenditure:  Transfers and Subsidies - Capital:  Monetary Allocations - Departmental Agencies and Accounts:  National Departmental Agencies - Health and Welfare SETA</v>
          </cell>
          <cell r="R7775" t="str">
            <v>2</v>
          </cell>
          <cell r="S7775" t="str">
            <v>65</v>
          </cell>
          <cell r="T7775" t="str">
            <v>469</v>
          </cell>
          <cell r="U7775" t="str">
            <v>0</v>
          </cell>
          <cell r="V7775" t="str">
            <v>NAT DPT AGEN - HEALTH &amp; WELFARE SETA</v>
          </cell>
        </row>
        <row r="7776">
          <cell r="Q7776" t="str">
            <v>Expenditure:  Transfers and Subsidies - Capital:  Monetary Allocations - Departmental Agencies and Accounts:  National Departmental Agencies - Housing Development Agency</v>
          </cell>
          <cell r="R7776" t="str">
            <v>2</v>
          </cell>
          <cell r="S7776" t="str">
            <v>65</v>
          </cell>
          <cell r="T7776" t="str">
            <v>470</v>
          </cell>
          <cell r="U7776" t="str">
            <v>0</v>
          </cell>
          <cell r="V7776" t="str">
            <v>NAT DPT AGEN - HOUSING DEVELOP AGENCY</v>
          </cell>
        </row>
        <row r="7777">
          <cell r="Q7777" t="str">
            <v>Expenditure:  Transfers and Subsidies - Capital:  Monetary Allocations - Departmental Agencies and Accounts:  National Departmental Agencies - South Africa Human Rights Commission</v>
          </cell>
          <cell r="R7777" t="str">
            <v>2</v>
          </cell>
          <cell r="S7777" t="str">
            <v>65</v>
          </cell>
          <cell r="T7777" t="str">
            <v>471</v>
          </cell>
          <cell r="U7777" t="str">
            <v>0</v>
          </cell>
          <cell r="V7777" t="str">
            <v>NAT DPT AGEN - SA HUMAN RIGHTS COMMISSIO</v>
          </cell>
        </row>
        <row r="7778">
          <cell r="Q7778" t="str">
            <v>Expenditure:  Transfers and Subsidies - Capital:  Monetary Allocations - Departmental Agencies and Accounts:  National Departmental Agencies - Human Sciences Research Council (HSRC)</v>
          </cell>
          <cell r="R7778" t="str">
            <v>2</v>
          </cell>
          <cell r="S7778" t="str">
            <v>65</v>
          </cell>
          <cell r="T7778" t="str">
            <v>472</v>
          </cell>
          <cell r="U7778" t="str">
            <v>0</v>
          </cell>
          <cell r="V7778" t="str">
            <v>NAT DPT AGEN - HUMAN SCIENC RES COUNCIL</v>
          </cell>
        </row>
        <row r="7779">
          <cell r="Q7779" t="str">
            <v>Expenditure:  Transfers and Subsidies - Capital:  Monetary Allocations - Departmental Agencies and Accounts:  National Departmental Agencies - Immigrants Selection Board</v>
          </cell>
          <cell r="R7779" t="str">
            <v>2</v>
          </cell>
          <cell r="S7779" t="str">
            <v>65</v>
          </cell>
          <cell r="T7779" t="str">
            <v>473</v>
          </cell>
          <cell r="U7779" t="str">
            <v>0</v>
          </cell>
          <cell r="V7779" t="str">
            <v>NAT DPT AGEN - IMMIGRANT SELECTION BOARD</v>
          </cell>
        </row>
        <row r="7780">
          <cell r="Q7780" t="str">
            <v>Expenditure:  Transfers and Subsidies - Capital:  Monetary Allocations - Departmental Agencies and Accounts:  National Departmental Agencies - Independent Communication Authority South Africa</v>
          </cell>
          <cell r="R7780" t="str">
            <v>2</v>
          </cell>
          <cell r="S7780" t="str">
            <v>65</v>
          </cell>
          <cell r="T7780" t="str">
            <v>474</v>
          </cell>
          <cell r="U7780" t="str">
            <v>0</v>
          </cell>
          <cell r="V7780" t="str">
            <v>NAT DPT AGEN - COMMUNICAT AUTHORITY SA</v>
          </cell>
        </row>
        <row r="7781">
          <cell r="Q7781" t="str">
            <v>Expenditure:  Transfers and Subsidies - Capital:  Monetary Allocations - Departmental Agencies and Accounts:  National Departmental Agencies - Independent Electoral Commission</v>
          </cell>
          <cell r="R7781" t="str">
            <v>2</v>
          </cell>
          <cell r="S7781" t="str">
            <v>65</v>
          </cell>
          <cell r="T7781" t="str">
            <v>475</v>
          </cell>
          <cell r="U7781" t="str">
            <v>0</v>
          </cell>
          <cell r="V7781" t="str">
            <v>NAT DPT AGEN - INDEPENDENT ELECT COMM</v>
          </cell>
        </row>
        <row r="7782">
          <cell r="Q7782" t="str">
            <v>Expenditure:  Transfers and Subsidies - Capital:  Monetary Allocations - Departmental Agencies and Accounts:  National Departmental Agencies - Independent Port Regulator</v>
          </cell>
          <cell r="R7782" t="str">
            <v>2</v>
          </cell>
          <cell r="S7782" t="str">
            <v>65</v>
          </cell>
          <cell r="T7782" t="str">
            <v>476</v>
          </cell>
          <cell r="U7782" t="str">
            <v>0</v>
          </cell>
          <cell r="V7782" t="str">
            <v>NAT DPT AGEN - INDEPENDENT PORT REGULAT</v>
          </cell>
        </row>
        <row r="7783">
          <cell r="Q7783" t="str">
            <v>Expenditure:  Transfers and Subsidies - Capital:  Monetary Allocations - Departmental Agencies and Accounts:  National Departmental Agencies - Independent Regulatory Board for Auditors</v>
          </cell>
          <cell r="R7783" t="str">
            <v>2</v>
          </cell>
          <cell r="S7783" t="str">
            <v>65</v>
          </cell>
          <cell r="T7783" t="str">
            <v>477</v>
          </cell>
          <cell r="U7783" t="str">
            <v>0</v>
          </cell>
          <cell r="V7783" t="str">
            <v>NAT DPT AGEN - INDP REGULA BOARD AUDITOR</v>
          </cell>
        </row>
        <row r="7784">
          <cell r="Q7784" t="str">
            <v>Expenditure:  Transfers and Subsidies - Capital:  Monetary Allocations - Departmental Agencies and Accounts:  National Departmental Agencies - Information System, Electronic and Telecom Technical SETA</v>
          </cell>
          <cell r="R7784" t="str">
            <v>2</v>
          </cell>
          <cell r="S7784" t="str">
            <v>65</v>
          </cell>
          <cell r="T7784" t="str">
            <v>478</v>
          </cell>
          <cell r="U7784" t="str">
            <v>0</v>
          </cell>
          <cell r="V7784" t="str">
            <v>NAT DPT AGEN - IT/ELECTRO/TELCO TEC SETA</v>
          </cell>
        </row>
        <row r="7785">
          <cell r="Q7785" t="str">
            <v>Expenditure:  Transfers and Subsidies - Capital:  Monetary Allocations - Departmental Agencies and Accounts:  National Departmental Agencies - Ingonyama Trust Board</v>
          </cell>
          <cell r="R7785" t="str">
            <v>2</v>
          </cell>
          <cell r="S7785" t="str">
            <v>65</v>
          </cell>
          <cell r="T7785" t="str">
            <v>479</v>
          </cell>
          <cell r="U7785" t="str">
            <v>0</v>
          </cell>
          <cell r="V7785" t="str">
            <v>NAT DPT AGEN - INGONYAMA TRUST BOARD</v>
          </cell>
        </row>
        <row r="7786">
          <cell r="Q7786" t="str">
            <v>Expenditure:  Transfers and Subsidies - Capital:  Monetary Allocations - Departmental Agencies and Accounts:  National Departmental Agencies - Institute Public Finance and Accounting</v>
          </cell>
          <cell r="R7786" t="str">
            <v>2</v>
          </cell>
          <cell r="S7786" t="str">
            <v>65</v>
          </cell>
          <cell r="T7786" t="str">
            <v>480</v>
          </cell>
          <cell r="U7786" t="str">
            <v>0</v>
          </cell>
          <cell r="V7786" t="str">
            <v>NAT DPT AGEN -  INSTITUTE PUB FIN &amp; ACC</v>
          </cell>
        </row>
        <row r="7787">
          <cell r="Q7787" t="str">
            <v>Expenditure:  Transfers and Subsidies - Capital:  Monetary Allocations - Departmental Agencies and Accounts:  National Departmental Agencies - Insurance Sector SETA</v>
          </cell>
          <cell r="R7787" t="str">
            <v>2</v>
          </cell>
          <cell r="S7787" t="str">
            <v>65</v>
          </cell>
          <cell r="T7787" t="str">
            <v>481</v>
          </cell>
          <cell r="U7787" t="str">
            <v>0</v>
          </cell>
          <cell r="V7787" t="str">
            <v>NAT DPT AGEN - INSURANCE SECTOR SETA</v>
          </cell>
        </row>
        <row r="7788">
          <cell r="Q7788" t="str">
            <v>Expenditure:  Transfers and Subsidies - Capital:  Monetary Allocations - Departmental Agencies and Accounts:  National Departmental Agencies - International Marketing Council</v>
          </cell>
          <cell r="R7788" t="str">
            <v>2</v>
          </cell>
          <cell r="S7788" t="str">
            <v>65</v>
          </cell>
          <cell r="T7788" t="str">
            <v>482</v>
          </cell>
          <cell r="U7788" t="str">
            <v>0</v>
          </cell>
          <cell r="V7788" t="str">
            <v>NAT DPT AGEN - INTER MARKETING COUNCIL</v>
          </cell>
        </row>
        <row r="7789">
          <cell r="Q7789" t="str">
            <v>Expenditure:  Transfers and Subsidies - Capital:  Monetary Allocations - Departmental Agencies and Accounts:  National Departmental Agencies - International Trade and Admin Commission</v>
          </cell>
          <cell r="R7789" t="str">
            <v>2</v>
          </cell>
          <cell r="S7789" t="str">
            <v>65</v>
          </cell>
          <cell r="T7789" t="str">
            <v>483</v>
          </cell>
          <cell r="U7789" t="str">
            <v>0</v>
          </cell>
          <cell r="V7789" t="str">
            <v>NAT DPT AGEN - INTER TRADE &amp; ADMIN COMM</v>
          </cell>
        </row>
        <row r="7790">
          <cell r="Q7790" t="str">
            <v>Expenditure:  Transfers and Subsidies - Capital:  Monetary Allocations - Departmental Agencies and Accounts:  National Departmental Agencies - Inkomati Catchment Management Agency</v>
          </cell>
          <cell r="R7790" t="str">
            <v>2</v>
          </cell>
          <cell r="S7790" t="str">
            <v>65</v>
          </cell>
          <cell r="T7790" t="str">
            <v>484</v>
          </cell>
          <cell r="U7790" t="str">
            <v>0</v>
          </cell>
          <cell r="V7790" t="str">
            <v>NAT DPT AGEN - INKOMATI CATCHMENT MAN AG</v>
          </cell>
        </row>
        <row r="7791">
          <cell r="Q7791" t="str">
            <v>Expenditure:  Transfers and Subsidies - Capital:  Monetary Allocations - Departmental Agencies and Accounts:  National Departmental Agencies - Isigodlo Trust</v>
          </cell>
          <cell r="R7791" t="str">
            <v>2</v>
          </cell>
          <cell r="S7791" t="str">
            <v>65</v>
          </cell>
          <cell r="T7791" t="str">
            <v>485</v>
          </cell>
          <cell r="U7791" t="str">
            <v>0</v>
          </cell>
          <cell r="V7791" t="str">
            <v>NAT DPT AGEN - ISIGODLO TRUST</v>
          </cell>
        </row>
        <row r="7792">
          <cell r="Q7792" t="str">
            <v>Expenditure:  Transfers and Subsidies - Capital:  Monetary Allocations - Departmental Agencies and Accounts:  National Departmental Agencies - Isimangaliso Wetland Park</v>
          </cell>
          <cell r="R7792" t="str">
            <v>2</v>
          </cell>
          <cell r="S7792" t="str">
            <v>65</v>
          </cell>
          <cell r="T7792" t="str">
            <v>486</v>
          </cell>
          <cell r="U7792" t="str">
            <v>0</v>
          </cell>
          <cell r="V7792" t="str">
            <v>NAT DPT AGEN - ISIMANGALISO WETLAND PARK</v>
          </cell>
        </row>
        <row r="7793">
          <cell r="Q7793" t="str">
            <v>Expenditure:  Transfers and Subsidies - Capital:  Monetary Allocations - Departmental Agencies and Accounts:  National Departmental Agencies - Iziko Museums of Cape Town</v>
          </cell>
          <cell r="R7793" t="str">
            <v>2</v>
          </cell>
          <cell r="S7793" t="str">
            <v>65</v>
          </cell>
          <cell r="T7793" t="str">
            <v>487</v>
          </cell>
          <cell r="U7793" t="str">
            <v>0</v>
          </cell>
          <cell r="V7793" t="str">
            <v>NAT DPT AGEN - IZIKO MUSEUMS CAPE TOWN</v>
          </cell>
        </row>
        <row r="7794">
          <cell r="Q7794" t="str">
            <v>Expenditure:  Transfers and Subsidies - Capital:  Monetary Allocations - Departmental Agencies and Accounts:  National Departmental Agencies - Khulisa</v>
          </cell>
          <cell r="R7794" t="str">
            <v>2</v>
          </cell>
          <cell r="S7794" t="str">
            <v>65</v>
          </cell>
          <cell r="T7794" t="str">
            <v>488</v>
          </cell>
          <cell r="U7794" t="str">
            <v>0</v>
          </cell>
          <cell r="V7794" t="str">
            <v>NAT DPT AGEN - KHULISA</v>
          </cell>
        </row>
        <row r="7795">
          <cell r="Q7795" t="str">
            <v>Expenditure:  Transfers and Subsidies - Capital:  Monetary Allocations - Departmental Agencies and Accounts:  National Departmental Agencies - Legal Aid Board</v>
          </cell>
          <cell r="R7795" t="str">
            <v>2</v>
          </cell>
          <cell r="S7795" t="str">
            <v>65</v>
          </cell>
          <cell r="T7795" t="str">
            <v>489</v>
          </cell>
          <cell r="U7795" t="str">
            <v>0</v>
          </cell>
          <cell r="V7795" t="str">
            <v>NAT DPT AGEN - LEGAL AID BOARD</v>
          </cell>
        </row>
        <row r="7796">
          <cell r="Q7796" t="str">
            <v>Expenditure:  Transfers and Subsidies - Capital:  Monetary Allocations - Departmental Agencies and Accounts:  National Departmental Agencies - Local Government, Water and Related Service SETA</v>
          </cell>
          <cell r="R7796" t="str">
            <v>2</v>
          </cell>
          <cell r="S7796" t="str">
            <v>65</v>
          </cell>
          <cell r="T7796" t="str">
            <v>490</v>
          </cell>
          <cell r="U7796" t="str">
            <v>0</v>
          </cell>
          <cell r="V7796" t="str">
            <v>NAT DPT AGEN - LG WATER &amp; RELAT SER SETA</v>
          </cell>
        </row>
        <row r="7797">
          <cell r="Q7797" t="str">
            <v>Expenditure:  Transfers and Subsidies - Capital:  Monetary Allocations - Departmental Agencies and Accounts:  National Departmental Agencies - Luthuli Museum</v>
          </cell>
          <cell r="R7797" t="str">
            <v>2</v>
          </cell>
          <cell r="S7797" t="str">
            <v>65</v>
          </cell>
          <cell r="T7797" t="str">
            <v>491</v>
          </cell>
          <cell r="U7797" t="str">
            <v>0</v>
          </cell>
          <cell r="V7797" t="str">
            <v>NAT DPT AGEN - LUTHULI MUSEUM</v>
          </cell>
        </row>
        <row r="7798">
          <cell r="Q7798" t="str">
            <v>Expenditure:  Transfers and Subsidies - Capital:  Monetary Allocations - Departmental Agencies and Accounts:  National Departmental Agencies - Manufacturing Advisory Council</v>
          </cell>
          <cell r="R7798" t="str">
            <v>2</v>
          </cell>
          <cell r="S7798" t="str">
            <v>65</v>
          </cell>
          <cell r="T7798" t="str">
            <v>492</v>
          </cell>
          <cell r="U7798" t="str">
            <v>0</v>
          </cell>
          <cell r="V7798" t="str">
            <v>NAT DPT AGEN - MANUFACTURING ADV COUNCIL</v>
          </cell>
        </row>
        <row r="7799">
          <cell r="Q7799" t="str">
            <v>Expenditure:  Transfers and Subsidies - Capital:  Monetary Allocations - Departmental Agencies and Accounts:  National Departmental Agencies - Manufacturing Development Board</v>
          </cell>
          <cell r="R7799" t="str">
            <v>2</v>
          </cell>
          <cell r="S7799" t="str">
            <v>65</v>
          </cell>
          <cell r="T7799" t="str">
            <v>493</v>
          </cell>
          <cell r="U7799" t="str">
            <v>0</v>
          </cell>
          <cell r="V7799" t="str">
            <v>NAT DPT AGEN - MANUFACTUR DEVELOP BOARD</v>
          </cell>
        </row>
        <row r="7800">
          <cell r="Q7800" t="str">
            <v>Expenditure:  Transfers and Subsidies - Capital:  Monetary Allocations - Departmental Agencies and Accounts:  National Departmental Agencies - Manufacturing, Engineering and Related Services SETA</v>
          </cell>
          <cell r="R7800" t="str">
            <v>2</v>
          </cell>
          <cell r="S7800" t="str">
            <v>65</v>
          </cell>
          <cell r="T7800" t="str">
            <v>494</v>
          </cell>
          <cell r="U7800" t="str">
            <v>0</v>
          </cell>
          <cell r="V7800" t="str">
            <v>NAT DPT AGEN - MAN ENG &amp; RELAT SERV SETA</v>
          </cell>
        </row>
        <row r="7801">
          <cell r="Q7801" t="str">
            <v>Expenditure:  Transfers and Subsidies - Capital:  Monetary Allocations - Departmental Agencies and Accounts:  National Departmental Agencies - Marine Living Resources Fund</v>
          </cell>
          <cell r="R7801" t="str">
            <v>2</v>
          </cell>
          <cell r="S7801" t="str">
            <v>65</v>
          </cell>
          <cell r="T7801" t="str">
            <v>495</v>
          </cell>
          <cell r="U7801" t="str">
            <v>0</v>
          </cell>
          <cell r="V7801" t="str">
            <v>NAT DPT AGEN - MARINE LIVING RESOUR FUND</v>
          </cell>
        </row>
        <row r="7802">
          <cell r="Q7802" t="str">
            <v>Expenditure:  Transfers and Subsidies - Capital:  Monetary Allocations - Departmental Agencies and Accounts:  National Departmental Agencies - Marine Rescue Co-ordination Centre</v>
          </cell>
          <cell r="R7802" t="str">
            <v>2</v>
          </cell>
          <cell r="S7802" t="str">
            <v>65</v>
          </cell>
          <cell r="T7802" t="str">
            <v>496</v>
          </cell>
          <cell r="U7802" t="str">
            <v>0</v>
          </cell>
          <cell r="V7802" t="str">
            <v>NAT DPT AGEN - MARINE RES CO-ORDIN CTRE</v>
          </cell>
        </row>
        <row r="7803">
          <cell r="Q7803" t="str">
            <v>Expenditure:  Transfers and Subsidies - Capital:  Monetary Allocations - Departmental Agencies and Accounts:  National Departmental Agencies - Market Theatre Foundation</v>
          </cell>
          <cell r="R7803" t="str">
            <v>2</v>
          </cell>
          <cell r="S7803" t="str">
            <v>65</v>
          </cell>
          <cell r="T7803" t="str">
            <v>497</v>
          </cell>
          <cell r="U7803" t="str">
            <v>0</v>
          </cell>
          <cell r="V7803" t="str">
            <v>NAT DPT AGEN - MARKET THEATRE FOUNDATION</v>
          </cell>
        </row>
        <row r="7804">
          <cell r="Q7804" t="str">
            <v>Expenditure:  Transfers and Subsidies - Capital:  Monetary Allocations - Departmental Agencies and Accounts:  National Departmental Agencies - Marketing and Dissemination Trading Account</v>
          </cell>
          <cell r="R7804" t="str">
            <v>2</v>
          </cell>
          <cell r="S7804" t="str">
            <v>65</v>
          </cell>
          <cell r="T7804" t="str">
            <v>498</v>
          </cell>
          <cell r="U7804" t="str">
            <v>0</v>
          </cell>
          <cell r="V7804" t="str">
            <v>NAT DPT AGEN - MARKET &amp; DISSEMI TRAD ACC</v>
          </cell>
        </row>
        <row r="7805">
          <cell r="Q7805" t="str">
            <v>Expenditure:  Transfers and Subsidies - Capital:  Monetary Allocations - Departmental Agencies and Accounts:  National Departmental Agencies - Media Development and Diversity Agency</v>
          </cell>
          <cell r="R7805" t="str">
            <v>2</v>
          </cell>
          <cell r="S7805" t="str">
            <v>65</v>
          </cell>
          <cell r="T7805" t="str">
            <v>499</v>
          </cell>
          <cell r="U7805" t="str">
            <v>0</v>
          </cell>
          <cell r="V7805" t="str">
            <v>NAT DPT AGEN - MEDIA DEV &amp; DIVERSITY AGE</v>
          </cell>
        </row>
        <row r="7806">
          <cell r="Q7806" t="str">
            <v>Expenditure:  Transfers and Subsidies - Capital:  Monetary Allocations - Departmental Agencies and Accounts:  National Departmental Agencies - Media, Advertising, Publishing, Print and Packaging SETA</v>
          </cell>
          <cell r="R7806" t="str">
            <v>2</v>
          </cell>
          <cell r="S7806" t="str">
            <v>65</v>
          </cell>
          <cell r="T7806" t="str">
            <v>500</v>
          </cell>
          <cell r="U7806" t="str">
            <v>0</v>
          </cell>
          <cell r="V7806" t="str">
            <v>NAT DPT AGEN - MED/ADV/PUBL/PRT/PAC SETA</v>
          </cell>
        </row>
        <row r="7807">
          <cell r="Q7807" t="str">
            <v>Expenditure:  Transfers and Subsidies - Capital:  Monetary Allocations - Departmental Agencies and Accounts:  National Departmental Agencies - Media Research Council of South Africa</v>
          </cell>
          <cell r="R7807" t="str">
            <v>2</v>
          </cell>
          <cell r="S7807" t="str">
            <v>65</v>
          </cell>
          <cell r="T7807" t="str">
            <v>501</v>
          </cell>
          <cell r="U7807" t="str">
            <v>0</v>
          </cell>
          <cell r="V7807" t="str">
            <v>NAT DPT AGEN - MEDIA RESEARCH COUN OF SA</v>
          </cell>
        </row>
        <row r="7808">
          <cell r="Q7808" t="str">
            <v>Expenditure:  Transfers and Subsidies - Capital:  Monetary Allocations - Departmental Agencies and Accounts:  National Departmental Agencies - Medico Legal</v>
          </cell>
          <cell r="R7808" t="str">
            <v>2</v>
          </cell>
          <cell r="S7808" t="str">
            <v>65</v>
          </cell>
          <cell r="T7808" t="str">
            <v>502</v>
          </cell>
          <cell r="U7808" t="str">
            <v>0</v>
          </cell>
          <cell r="V7808" t="str">
            <v>NAT DPT AGEN - MEDICO LEGAL</v>
          </cell>
        </row>
        <row r="7809">
          <cell r="Q7809" t="str">
            <v>Expenditure:  Transfers and Subsidies - Capital:  Monetary Allocations - Departmental Agencies and Accounts:  National Departmental Agencies - Micro Finance Regulatory Council</v>
          </cell>
          <cell r="R7809" t="str">
            <v>2</v>
          </cell>
          <cell r="S7809" t="str">
            <v>65</v>
          </cell>
          <cell r="T7809" t="str">
            <v>503</v>
          </cell>
          <cell r="U7809" t="str">
            <v>0</v>
          </cell>
          <cell r="V7809" t="str">
            <v>NAT DPT AGEN - MICRO FIN REGULAT COUN</v>
          </cell>
        </row>
        <row r="7810">
          <cell r="Q7810" t="str">
            <v>Expenditure:  Transfers and Subsidies - Capital:  Monetary Allocations - Departmental Agencies and Accounts:  National Departmental Agencies - Mine Health and Safety Council</v>
          </cell>
          <cell r="R7810" t="str">
            <v>2</v>
          </cell>
          <cell r="S7810" t="str">
            <v>65</v>
          </cell>
          <cell r="T7810" t="str">
            <v>504</v>
          </cell>
          <cell r="U7810" t="str">
            <v>0</v>
          </cell>
          <cell r="V7810" t="str">
            <v>NAT DPT AGEN - MINE HEALTH &amp; SAFETY COUN</v>
          </cell>
        </row>
        <row r="7811">
          <cell r="Q7811" t="str">
            <v>Expenditure:  Transfers and Subsidies - Capital:  Monetary Allocations - Departmental Agencies and Accounts:  National Departmental Agencies - Mines and Works Compensation Fund</v>
          </cell>
          <cell r="R7811" t="str">
            <v>2</v>
          </cell>
          <cell r="S7811" t="str">
            <v>65</v>
          </cell>
          <cell r="T7811" t="str">
            <v>505</v>
          </cell>
          <cell r="U7811" t="str">
            <v>0</v>
          </cell>
          <cell r="V7811" t="str">
            <v>NAT DPT AGEN - MINES &amp; WORKS COMPEN FUND</v>
          </cell>
        </row>
        <row r="7812">
          <cell r="Q7812" t="str">
            <v>Expenditure:  Transfers and Subsidies - Capital:  Monetary Allocations - Departmental Agencies and Accounts:  National Departmental Agencies - Mining Qualifications Authority</v>
          </cell>
          <cell r="R7812" t="str">
            <v>2</v>
          </cell>
          <cell r="S7812" t="str">
            <v>65</v>
          </cell>
          <cell r="T7812" t="str">
            <v>506</v>
          </cell>
          <cell r="U7812" t="str">
            <v>0</v>
          </cell>
          <cell r="V7812" t="str">
            <v>NAT DPT AGEN - MINING QUALIFICATION AUTH</v>
          </cell>
        </row>
        <row r="7813">
          <cell r="Q7813" t="str">
            <v>Expenditure:  Transfers and Subsidies - Capital:  Monetary Allocations - Departmental Agencies and Accounts:  National Departmental Agencies - Municipal Demarcation Board</v>
          </cell>
          <cell r="R7813" t="str">
            <v>2</v>
          </cell>
          <cell r="S7813" t="str">
            <v>65</v>
          </cell>
          <cell r="T7813" t="str">
            <v>507</v>
          </cell>
          <cell r="U7813" t="str">
            <v>0</v>
          </cell>
          <cell r="V7813" t="str">
            <v>NAT DPT AGEN - MUNICIPAL DEMARCAT BOARD</v>
          </cell>
        </row>
        <row r="7814">
          <cell r="Q7814" t="str">
            <v>Expenditure:  Transfers and Subsidies - Capital:  Monetary Allocations - Departmental Agencies and Accounts:  National Departmental Agencies - Municipal Infrastructure Investment Unit</v>
          </cell>
          <cell r="R7814" t="str">
            <v>2</v>
          </cell>
          <cell r="S7814" t="str">
            <v>65</v>
          </cell>
          <cell r="T7814" t="str">
            <v>508</v>
          </cell>
          <cell r="U7814" t="str">
            <v>0</v>
          </cell>
          <cell r="V7814" t="str">
            <v>NAT DPT AGEN - MUNIC INFRA INVEST UNIT</v>
          </cell>
        </row>
        <row r="7815">
          <cell r="Q7815" t="str">
            <v>Expenditure:  Transfers and Subsidies - Capital:  Monetary Allocations - Departmental Agencies and Accounts:  National Departmental Agencies - National Agricultural Marketing Council</v>
          </cell>
          <cell r="R7815" t="str">
            <v>2</v>
          </cell>
          <cell r="S7815" t="str">
            <v>65</v>
          </cell>
          <cell r="T7815" t="str">
            <v>509</v>
          </cell>
          <cell r="U7815" t="str">
            <v>0</v>
          </cell>
          <cell r="V7815" t="str">
            <v>NAT DPT AGEN - NAT AGRI MARKETING COUNC</v>
          </cell>
        </row>
        <row r="7816">
          <cell r="Q7816" t="str">
            <v>Expenditure:  Transfers and Subsidies - Capital:  Monetary Allocations - Departmental Agencies and Accounts:  National Departmental Agencies - National Archives Commission</v>
          </cell>
          <cell r="R7816" t="str">
            <v>2</v>
          </cell>
          <cell r="S7816" t="str">
            <v>65</v>
          </cell>
          <cell r="T7816" t="str">
            <v>510</v>
          </cell>
          <cell r="U7816" t="str">
            <v>0</v>
          </cell>
          <cell r="V7816" t="str">
            <v>NAT DPT AGEN - NAT ARCHIVES COMMISSION</v>
          </cell>
        </row>
        <row r="7817">
          <cell r="Q7817" t="str">
            <v>Expenditure:  Transfers and Subsidies - Capital:  Monetary Allocations - Departmental Agencies and Accounts:  National Departmental Agencies - National Arts Council South Africa</v>
          </cell>
          <cell r="R7817" t="str">
            <v>2</v>
          </cell>
          <cell r="S7817" t="str">
            <v>65</v>
          </cell>
          <cell r="T7817" t="str">
            <v>511</v>
          </cell>
          <cell r="U7817" t="str">
            <v>0</v>
          </cell>
          <cell r="V7817" t="str">
            <v>NAT DPT AGEN - NATIONAL ARTS COUNCIL SA</v>
          </cell>
        </row>
        <row r="7818">
          <cell r="Q7818" t="str">
            <v>Expenditure:  Transfers and Subsidies - Capital:  Monetary Allocations - Departmental Agencies and Accounts:  National Departmental Agencies - National Botanical Institute</v>
          </cell>
          <cell r="R7818" t="str">
            <v>2</v>
          </cell>
          <cell r="S7818" t="str">
            <v>65</v>
          </cell>
          <cell r="T7818" t="str">
            <v>512</v>
          </cell>
          <cell r="U7818" t="str">
            <v>0</v>
          </cell>
          <cell r="V7818" t="str">
            <v>NAT DPT AGEN - NATIONAL BOTANICAL INSTIT</v>
          </cell>
        </row>
        <row r="7819">
          <cell r="Q7819" t="str">
            <v>Expenditure:  Transfers and Subsidies - Capital:  Monetary Allocations - Departmental Agencies and Accounts:  National Departmental Agencies - National Cleaner Production Centre</v>
          </cell>
          <cell r="R7819" t="str">
            <v>2</v>
          </cell>
          <cell r="S7819" t="str">
            <v>65</v>
          </cell>
          <cell r="T7819" t="str">
            <v>513</v>
          </cell>
          <cell r="U7819" t="str">
            <v>0</v>
          </cell>
          <cell r="V7819" t="str">
            <v>NAT DPT AGEN - NAT CLEANER PRODUC CENTRE</v>
          </cell>
        </row>
        <row r="7820">
          <cell r="Q7820" t="str">
            <v>Expenditure:  Transfers and Subsidies - Capital:  Monetary Allocations - Departmental Agencies and Accounts:  National Departmental Agencies - National Consumer Commission</v>
          </cell>
          <cell r="R7820" t="str">
            <v>2</v>
          </cell>
          <cell r="S7820" t="str">
            <v>65</v>
          </cell>
          <cell r="T7820" t="str">
            <v>514</v>
          </cell>
          <cell r="U7820" t="str">
            <v>0</v>
          </cell>
          <cell r="V7820" t="str">
            <v>NAT DPT AGEN - NAT CONSUMER COMMISSION</v>
          </cell>
        </row>
        <row r="7821">
          <cell r="Q7821" t="str">
            <v>Expenditure:  Transfers and Subsidies - Capital:  Monetary Allocations - Departmental Agencies and Accounts:  National Departmental Agencies - National Consumer Tribunal</v>
          </cell>
          <cell r="R7821" t="str">
            <v>2</v>
          </cell>
          <cell r="S7821" t="str">
            <v>65</v>
          </cell>
          <cell r="T7821" t="str">
            <v>515</v>
          </cell>
          <cell r="U7821" t="str">
            <v>0</v>
          </cell>
          <cell r="V7821" t="str">
            <v>NAT DPT AGEN - NAT CONSUMER TRIBUNAL</v>
          </cell>
        </row>
        <row r="7822">
          <cell r="Q7822" t="str">
            <v>Expenditure:  Transfers and Subsidies - Capital:  Monetary Allocations - Departmental Agencies and Accounts:  National Departmental Agencies - National Credit Regulator</v>
          </cell>
          <cell r="R7822" t="str">
            <v>2</v>
          </cell>
          <cell r="S7822" t="str">
            <v>65</v>
          </cell>
          <cell r="T7822" t="str">
            <v>516</v>
          </cell>
          <cell r="U7822" t="str">
            <v>0</v>
          </cell>
          <cell r="V7822" t="str">
            <v>NAT DPT AGEN - NAT CREDIT REGULATOR</v>
          </cell>
        </row>
        <row r="7823">
          <cell r="Q7823" t="str">
            <v>Expenditure:  Transfers and Subsidies - Capital:  Monetary Allocations - Departmental Agencies and Accounts:  National Departmental Agencies - National Coordination of Management, Advisory Centre Programme</v>
          </cell>
          <cell r="R7823" t="str">
            <v>2</v>
          </cell>
          <cell r="S7823" t="str">
            <v>65</v>
          </cell>
          <cell r="T7823" t="str">
            <v>517</v>
          </cell>
          <cell r="U7823" t="str">
            <v>0</v>
          </cell>
          <cell r="V7823" t="str">
            <v>NAT DPT AGEN - NAT MAN ADV CTRE PROGRAME</v>
          </cell>
        </row>
        <row r="7824">
          <cell r="Q7824" t="str">
            <v>Expenditure:  Transfers and Subsidies - Capital:  Monetary Allocations - Departmental Agencies and Accounts:  National Departmental Agencies - National Development Agency</v>
          </cell>
          <cell r="R7824" t="str">
            <v>2</v>
          </cell>
          <cell r="S7824" t="str">
            <v>65</v>
          </cell>
          <cell r="T7824" t="str">
            <v>518</v>
          </cell>
          <cell r="U7824" t="str">
            <v>0</v>
          </cell>
          <cell r="V7824" t="str">
            <v>NAT DPT AGEN - NAT DEVELOPMENT AGENCY</v>
          </cell>
        </row>
        <row r="7825">
          <cell r="Q7825" t="str">
            <v>Expenditure:  Transfers and Subsidies - Capital:  Monetary Allocations - Departmental Agencies and Accounts:  National Departmental Agencies - National Economical, Development and Labour Council</v>
          </cell>
          <cell r="R7825" t="str">
            <v>2</v>
          </cell>
          <cell r="S7825" t="str">
            <v>65</v>
          </cell>
          <cell r="T7825" t="str">
            <v>519</v>
          </cell>
          <cell r="U7825" t="str">
            <v>0</v>
          </cell>
          <cell r="V7825" t="str">
            <v>NAT DPT AGEN - NAT ECON DEV &amp; LABR COUNC</v>
          </cell>
        </row>
        <row r="7826">
          <cell r="Q7826" t="str">
            <v>Expenditure:  Transfers and Subsidies - Capital:  Monetary Allocations - Departmental Agencies and Accounts:  National Departmental Agencies - National Electronic Media Institute of South Africa</v>
          </cell>
          <cell r="R7826" t="str">
            <v>2</v>
          </cell>
          <cell r="S7826" t="str">
            <v>65</v>
          </cell>
          <cell r="T7826" t="str">
            <v>520</v>
          </cell>
          <cell r="U7826" t="str">
            <v>0</v>
          </cell>
          <cell r="V7826" t="str">
            <v>NAT DPT AGEN - NAT ELEC MED INSTIT OF SA</v>
          </cell>
        </row>
        <row r="7827">
          <cell r="Q7827" t="str">
            <v>Expenditure:  Transfers and Subsidies - Capital:  Monetary Allocations - Departmental Agencies and Accounts:  National Departmental Agencies - National Empowerment Fund</v>
          </cell>
          <cell r="R7827" t="str">
            <v>2</v>
          </cell>
          <cell r="S7827" t="str">
            <v>65</v>
          </cell>
          <cell r="T7827" t="str">
            <v>521</v>
          </cell>
          <cell r="U7827" t="str">
            <v>0</v>
          </cell>
          <cell r="V7827" t="str">
            <v>NAT DPT AGEN - NAT EMPOWERMENT FUND</v>
          </cell>
        </row>
        <row r="7828">
          <cell r="Q7828" t="str">
            <v>Expenditure:  Transfers and Subsidies - Capital:  Monetary Allocations - Departmental Agencies and Accounts:  National Departmental Agencies - National Energy Regulator South Africa</v>
          </cell>
          <cell r="R7828" t="str">
            <v>2</v>
          </cell>
          <cell r="S7828" t="str">
            <v>65</v>
          </cell>
          <cell r="T7828" t="str">
            <v>522</v>
          </cell>
          <cell r="U7828" t="str">
            <v>0</v>
          </cell>
          <cell r="V7828" t="str">
            <v>NAT DPT AGEN - NAT ENERGY REGULATOR SA</v>
          </cell>
        </row>
        <row r="7829">
          <cell r="Q7829" t="str">
            <v>Expenditure:  Transfers and Subsidies - Capital:  Monetary Allocations - Departmental Agencies and Accounts:  National Departmental Agencies - National English Literary Museum</v>
          </cell>
          <cell r="R7829" t="str">
            <v>2</v>
          </cell>
          <cell r="S7829" t="str">
            <v>65</v>
          </cell>
          <cell r="T7829" t="str">
            <v>523</v>
          </cell>
          <cell r="U7829" t="str">
            <v>0</v>
          </cell>
          <cell r="V7829" t="str">
            <v>NAT DPT AGEN - NAT ENG LITERARY MUSEUM</v>
          </cell>
        </row>
        <row r="7830">
          <cell r="Q7830" t="str">
            <v>Expenditure:  Transfers and Subsidies - Capital:  Monetary Allocations - Departmental Agencies and Accounts:  National Departmental Agencies - National Film and Video Foundation</v>
          </cell>
          <cell r="R7830" t="str">
            <v>2</v>
          </cell>
          <cell r="S7830" t="str">
            <v>65</v>
          </cell>
          <cell r="T7830" t="str">
            <v>524</v>
          </cell>
          <cell r="U7830" t="str">
            <v>0</v>
          </cell>
          <cell r="V7830" t="str">
            <v>NAT DPT AGEN - NAT FILM &amp; VIDEO FOUNDAT</v>
          </cell>
        </row>
        <row r="7831">
          <cell r="Q7831" t="str">
            <v>Expenditure:  Transfers and Subsidies - Capital:  Monetary Allocations - Departmental Agencies and Accounts:  National Departmental Agencies - National Film Board</v>
          </cell>
          <cell r="R7831" t="str">
            <v>2</v>
          </cell>
          <cell r="S7831" t="str">
            <v>65</v>
          </cell>
          <cell r="T7831" t="str">
            <v>525</v>
          </cell>
          <cell r="U7831" t="str">
            <v>0</v>
          </cell>
          <cell r="V7831" t="str">
            <v>NAT DPT AGEN - NAT FILM BOARD</v>
          </cell>
        </row>
        <row r="7832">
          <cell r="Q7832" t="str">
            <v>Expenditure:  Transfers and Subsidies - Capital:  Monetary Allocations - Departmental Agencies and Accounts:  National Departmental Agencies - National Gambling Board of South Africa</v>
          </cell>
          <cell r="R7832" t="str">
            <v>2</v>
          </cell>
          <cell r="S7832" t="str">
            <v>65</v>
          </cell>
          <cell r="T7832" t="str">
            <v>526</v>
          </cell>
          <cell r="U7832" t="str">
            <v>0</v>
          </cell>
          <cell r="V7832" t="str">
            <v>NAT DPT AGEN - NAT GAMBLING BOARD OF SA</v>
          </cell>
        </row>
        <row r="7833">
          <cell r="Q7833" t="str">
            <v>Expenditure:  Transfers and Subsidies - Capital:  Monetary Allocations - Departmental Agencies and Accounts:  National Departmental Agencies - National Health Laboratory Service</v>
          </cell>
          <cell r="R7833" t="str">
            <v>2</v>
          </cell>
          <cell r="S7833" t="str">
            <v>65</v>
          </cell>
          <cell r="T7833" t="str">
            <v>527</v>
          </cell>
          <cell r="U7833" t="str">
            <v>0</v>
          </cell>
          <cell r="V7833" t="str">
            <v>NAT DPT AGEN - NAT HEALTH LABORAT SERV</v>
          </cell>
        </row>
        <row r="7834">
          <cell r="Q7834" t="str">
            <v>Expenditure:  Transfers and Subsidies - Capital:  Monetary Allocations - Departmental Agencies and Accounts:  National Departmental Agencies - National Heritage Council South Africa</v>
          </cell>
          <cell r="R7834" t="str">
            <v>2</v>
          </cell>
          <cell r="S7834" t="str">
            <v>65</v>
          </cell>
          <cell r="T7834" t="str">
            <v>528</v>
          </cell>
          <cell r="U7834" t="str">
            <v>0</v>
          </cell>
          <cell r="V7834" t="str">
            <v>NAT DPT AGEN - NAT HERITAGE COUNCIL SA</v>
          </cell>
        </row>
        <row r="7835">
          <cell r="Q7835" t="str">
            <v>Expenditure:  Transfers and Subsidies - Capital:  Monetary Allocations - Departmental Agencies and Accounts:  National Departmental Agencies - National Home Building Registration Council (NHBRC)</v>
          </cell>
          <cell r="R7835" t="str">
            <v>2</v>
          </cell>
          <cell r="S7835" t="str">
            <v>65</v>
          </cell>
          <cell r="T7835" t="str">
            <v>529</v>
          </cell>
          <cell r="U7835" t="str">
            <v>0</v>
          </cell>
          <cell r="V7835" t="str">
            <v>NAT DPT AGEN - NAT HOME BUILD REGIS COUN</v>
          </cell>
        </row>
        <row r="7836">
          <cell r="Q7836" t="str">
            <v xml:space="preserve">Expenditure:  Transfers and Subsidies - Capital:  Monetary Allocations - Departmental Agencies and Accounts:  National Departmental Agencies - National Housing Finance Corporation </v>
          </cell>
          <cell r="R7836" t="str">
            <v>2</v>
          </cell>
          <cell r="S7836" t="str">
            <v>65</v>
          </cell>
          <cell r="T7836" t="str">
            <v>530</v>
          </cell>
          <cell r="U7836" t="str">
            <v>0</v>
          </cell>
          <cell r="V7836" t="str">
            <v>NAT DPT AGEN - NAT HOUSING FINANCE CORP</v>
          </cell>
        </row>
        <row r="7837">
          <cell r="Q7837" t="str">
            <v>Expenditure:  Transfers and Subsidies - Capital:  Monetary Allocations - Departmental Agencies and Accounts:  National Departmental Agencies - National Library South Africa</v>
          </cell>
          <cell r="R7837" t="str">
            <v>2</v>
          </cell>
          <cell r="S7837" t="str">
            <v>65</v>
          </cell>
          <cell r="T7837" t="str">
            <v>531</v>
          </cell>
          <cell r="U7837" t="str">
            <v>0</v>
          </cell>
          <cell r="V7837" t="str">
            <v>NAT DPT AGEN - NAT LIBRARY SOUTH AFRICA</v>
          </cell>
        </row>
        <row r="7838">
          <cell r="Q7838" t="str">
            <v>Expenditure:  Transfers and Subsidies - Capital:  Monetary Allocations - Departmental Agencies and Accounts:  National Departmental Agencies - National Lotteries Board</v>
          </cell>
          <cell r="R7838" t="str">
            <v>2</v>
          </cell>
          <cell r="S7838" t="str">
            <v>65</v>
          </cell>
          <cell r="T7838" t="str">
            <v>532</v>
          </cell>
          <cell r="U7838" t="str">
            <v>0</v>
          </cell>
          <cell r="V7838" t="str">
            <v>NAT DPT AGEN - NAT LOTTERIES BOARD</v>
          </cell>
        </row>
        <row r="7839">
          <cell r="Q7839" t="str">
            <v>Expenditure:  Transfers and Subsidies - Capital:  Monetary Allocations - Departmental Agencies and Accounts:  National Departmental Agencies - National Metrology Institute of South Africa</v>
          </cell>
          <cell r="R7839" t="str">
            <v>2</v>
          </cell>
          <cell r="S7839" t="str">
            <v>65</v>
          </cell>
          <cell r="T7839" t="str">
            <v>533</v>
          </cell>
          <cell r="U7839" t="str">
            <v>0</v>
          </cell>
          <cell r="V7839" t="str">
            <v>NAT DPT AGEN - NAT METROLOGY INST OF SA</v>
          </cell>
        </row>
        <row r="7840">
          <cell r="Q7840" t="str">
            <v>Expenditure:  Transfers and Subsidies - Capital:  Monetary Allocations - Departmental Agencies and Accounts:  National Departmental Agencies - National Monuments Council</v>
          </cell>
          <cell r="R7840" t="str">
            <v>2</v>
          </cell>
          <cell r="S7840" t="str">
            <v>65</v>
          </cell>
          <cell r="T7840" t="str">
            <v>534</v>
          </cell>
          <cell r="U7840" t="str">
            <v>0</v>
          </cell>
          <cell r="V7840" t="str">
            <v>NAT DPT AGEN - NAT MONUMENTS COUNCIL</v>
          </cell>
        </row>
        <row r="7841">
          <cell r="Q7841" t="str">
            <v>Expenditure:  Transfers and Subsidies - Capital:  Monetary Allocations - Departmental Agencies and Accounts:  National Departmental Agencies - National Museum Bloemfontein</v>
          </cell>
          <cell r="R7841" t="str">
            <v>2</v>
          </cell>
          <cell r="S7841" t="str">
            <v>65</v>
          </cell>
          <cell r="T7841" t="str">
            <v>535</v>
          </cell>
          <cell r="U7841" t="str">
            <v>0</v>
          </cell>
          <cell r="V7841" t="str">
            <v>NAT DPT AGEN - NAT MUSEUM BLOEMFONTEIN</v>
          </cell>
        </row>
        <row r="7842">
          <cell r="Q7842" t="str">
            <v>Expenditure:  Transfers and Subsidies - Capital:  Monetary Allocations - Departmental Agencies and Accounts:  National Departmental Agencies - National Nuclear Regulator</v>
          </cell>
          <cell r="R7842" t="str">
            <v>2</v>
          </cell>
          <cell r="S7842" t="str">
            <v>65</v>
          </cell>
          <cell r="T7842" t="str">
            <v>536</v>
          </cell>
          <cell r="U7842" t="str">
            <v>0</v>
          </cell>
          <cell r="V7842" t="str">
            <v>NAT DPT AGEN - NAT NUCLEAR REGULATOR</v>
          </cell>
        </row>
        <row r="7843">
          <cell r="Q7843" t="str">
            <v>Expenditure:  Transfers and Subsidies - Capital:  Monetary Allocations - Departmental Agencies and Accounts:  National Departmental Agencies - National Departmental Agencies - National Productivity Institute</v>
          </cell>
          <cell r="R7843" t="str">
            <v>2</v>
          </cell>
          <cell r="S7843" t="str">
            <v>65</v>
          </cell>
          <cell r="T7843" t="str">
            <v>537</v>
          </cell>
          <cell r="U7843" t="str">
            <v>0</v>
          </cell>
          <cell r="V7843" t="str">
            <v>NAT DPT AGEN - NAT PRODUCT INSTITUTE</v>
          </cell>
        </row>
        <row r="7844">
          <cell r="Q7844" t="str">
            <v>Expenditure:  Transfers and Subsidies - Capital:  Monetary Allocations - Departmental Agencies and Accounts:  National Departmental Agencies - National Recreation and Access Trust</v>
          </cell>
          <cell r="R7844" t="str">
            <v>2</v>
          </cell>
          <cell r="S7844" t="str">
            <v>65</v>
          </cell>
          <cell r="T7844" t="str">
            <v>538</v>
          </cell>
          <cell r="U7844" t="str">
            <v>0</v>
          </cell>
          <cell r="V7844" t="str">
            <v>NAT DPT AGEN - NAT RECREA &amp; ACCESS TRUST</v>
          </cell>
        </row>
        <row r="7845">
          <cell r="Q7845" t="str">
            <v>Expenditure:  Transfers and Subsidies - Capital:  Monetary Allocations - Departmental Agencies and Accounts:  National Departmental Agencies - National Regulator for Compulsory Specification</v>
          </cell>
          <cell r="R7845" t="str">
            <v>2</v>
          </cell>
          <cell r="S7845" t="str">
            <v>65</v>
          </cell>
          <cell r="T7845" t="str">
            <v>539</v>
          </cell>
          <cell r="U7845" t="str">
            <v>0</v>
          </cell>
          <cell r="V7845" t="str">
            <v>NAT DPT AGEN - NAT REGU COMPUL SPECIFIC</v>
          </cell>
        </row>
        <row r="7846">
          <cell r="Q7846" t="str">
            <v>Expenditure:  Transfers and Subsidies - Capital:  Monetary Allocations - Departmental Agencies and Accounts:  National Departmental Agencies - Departmental Agencies and Accounts:  National Departmental Agencies - National Research Foundation</v>
          </cell>
          <cell r="R7846" t="str">
            <v>2</v>
          </cell>
          <cell r="S7846" t="str">
            <v>65</v>
          </cell>
          <cell r="T7846" t="str">
            <v>540</v>
          </cell>
          <cell r="U7846" t="str">
            <v>0</v>
          </cell>
          <cell r="V7846" t="str">
            <v>NAT DPT AGEN - NAT RESEARCH FOUNDATION</v>
          </cell>
        </row>
        <row r="7847">
          <cell r="Q7847" t="str">
            <v>Expenditure:  Transfers and Subsidies - Capital:  Monetary Allocations - Departmental Agencies and Accounts:  National Departmental Agencies - National Sea Rescue Institute</v>
          </cell>
          <cell r="R7847" t="str">
            <v>2</v>
          </cell>
          <cell r="S7847" t="str">
            <v>65</v>
          </cell>
          <cell r="T7847" t="str">
            <v>541</v>
          </cell>
          <cell r="U7847" t="str">
            <v>0</v>
          </cell>
          <cell r="V7847" t="str">
            <v>NAT DPT AGEN - NAT SEA RESCUE INSTITUTE</v>
          </cell>
        </row>
        <row r="7848">
          <cell r="Q7848" t="str">
            <v>Expenditure:  Transfers and Subsidies - Capital:  Monetary Allocations - Departmental Agencies and Accounts:  National Departmental Agencies - National Skills Fund</v>
          </cell>
          <cell r="R7848" t="str">
            <v>2</v>
          </cell>
          <cell r="S7848" t="str">
            <v>65</v>
          </cell>
          <cell r="T7848" t="str">
            <v>542</v>
          </cell>
          <cell r="U7848" t="str">
            <v>0</v>
          </cell>
          <cell r="V7848" t="str">
            <v>NAT DPT AGEN - NAT SKILLS FUND</v>
          </cell>
        </row>
        <row r="7849">
          <cell r="Q7849" t="str">
            <v>Expenditure:  Transfers and Subsidies - Capital:  Monetary Allocations - Departmental Agencies and Accounts:  National Departmental Agencies - National Small Business Council</v>
          </cell>
          <cell r="R7849" t="str">
            <v>2</v>
          </cell>
          <cell r="S7849" t="str">
            <v>65</v>
          </cell>
          <cell r="T7849" t="str">
            <v>543</v>
          </cell>
          <cell r="U7849" t="str">
            <v>0</v>
          </cell>
          <cell r="V7849" t="str">
            <v>NAT DPT AGEN - NAT SMALL BUSINESS COUN</v>
          </cell>
        </row>
        <row r="7850">
          <cell r="Q7850" t="str">
            <v>Expenditure:  Transfers and Subsidies - Capital:  Monetary Allocations - Departmental Agencies and Accounts:  National Departmental Agencies - National Student Financial Aid Scheme</v>
          </cell>
          <cell r="R7850" t="str">
            <v>2</v>
          </cell>
          <cell r="S7850" t="str">
            <v>65</v>
          </cell>
          <cell r="T7850" t="str">
            <v>544</v>
          </cell>
          <cell r="U7850" t="str">
            <v>0</v>
          </cell>
          <cell r="V7850" t="str">
            <v>NAT DPT AGEN - NAT STUDENT FIN AID SCHE</v>
          </cell>
        </row>
        <row r="7851">
          <cell r="Q7851" t="str">
            <v>Expenditure:  Transfers and Subsidies - Capital:  Monetary Allocations - Departmental Agencies and Accounts:  National Departmental Agencies - National Urban Reconstruction and Housing Agency (NURCH)</v>
          </cell>
          <cell r="R7851" t="str">
            <v>2</v>
          </cell>
          <cell r="S7851" t="str">
            <v>65</v>
          </cell>
          <cell r="T7851" t="str">
            <v>545</v>
          </cell>
          <cell r="U7851" t="str">
            <v>0</v>
          </cell>
          <cell r="V7851" t="str">
            <v>NAT DPT AGEN - NAT URBAN RECON &amp; HOUS AG</v>
          </cell>
        </row>
        <row r="7852">
          <cell r="Q7852" t="str">
            <v>Expenditure:  Transfers and Subsidies - Capital:  Monetary Allocations - Departmental Agencies and Accounts:  National Departmental Agencies - National Year 2000 Decision Support Centre</v>
          </cell>
          <cell r="R7852" t="str">
            <v>2</v>
          </cell>
          <cell r="S7852" t="str">
            <v>65</v>
          </cell>
          <cell r="T7852" t="str">
            <v>546</v>
          </cell>
          <cell r="U7852" t="str">
            <v>0</v>
          </cell>
          <cell r="V7852" t="str">
            <v>NAT DPT AGEN - NAT Y 2000 DECIS SUP CTRE</v>
          </cell>
        </row>
        <row r="7853">
          <cell r="Q7853" t="str">
            <v>Expenditure:  Transfers and Subsidies - Capital:  Monetary Allocations - Departmental Agencies and Accounts:  National Departmental Agencies - National Youth Commission</v>
          </cell>
          <cell r="R7853" t="str">
            <v>2</v>
          </cell>
          <cell r="S7853" t="str">
            <v>65</v>
          </cell>
          <cell r="T7853" t="str">
            <v>547</v>
          </cell>
          <cell r="U7853" t="str">
            <v>0</v>
          </cell>
          <cell r="V7853" t="str">
            <v>NAT DPT AGEN - NAT YOUTH COMMISSION</v>
          </cell>
        </row>
        <row r="7854">
          <cell r="Q7854" t="str">
            <v>Expenditure:  Transfers and Subsidies - Capital:  Monetary Allocations - Departmental Agencies and Accounts:  National Departmental Agencies - National Youth Development Agency</v>
          </cell>
          <cell r="R7854" t="str">
            <v>2</v>
          </cell>
          <cell r="S7854" t="str">
            <v>65</v>
          </cell>
          <cell r="T7854" t="str">
            <v>548</v>
          </cell>
          <cell r="U7854" t="str">
            <v>0</v>
          </cell>
          <cell r="V7854" t="str">
            <v>NAT DPT AGEN - NAT YOUTH DEV AGENCY</v>
          </cell>
        </row>
        <row r="7855">
          <cell r="Q7855" t="str">
            <v>Expenditure:  Transfers and Subsidies - Capital:  Monetary Allocations - Departmental Agencies and Accounts:  National Departmental Agencies - National Zoological Gardens of South Africa Pretoria</v>
          </cell>
          <cell r="R7855" t="str">
            <v>2</v>
          </cell>
          <cell r="S7855" t="str">
            <v>65</v>
          </cell>
          <cell r="T7855" t="str">
            <v>549</v>
          </cell>
          <cell r="U7855" t="str">
            <v>0</v>
          </cell>
          <cell r="V7855" t="str">
            <v>NAT DPT AGEN - NAT ZOOLOGIC GARD SA PTA</v>
          </cell>
        </row>
        <row r="7856">
          <cell r="Q7856" t="str">
            <v>Expenditure:  Transfers and Subsidies - Capital:  Monetary Allocations - Departmental Agencies and Accounts:  National Departmental Agencies - National Museum</v>
          </cell>
          <cell r="R7856" t="str">
            <v>2</v>
          </cell>
          <cell r="S7856" t="str">
            <v>65</v>
          </cell>
          <cell r="T7856" t="str">
            <v>550</v>
          </cell>
          <cell r="U7856" t="str">
            <v>0</v>
          </cell>
          <cell r="V7856" t="str">
            <v>NAT DPT AGEN - NATIONAL MUSEUM</v>
          </cell>
        </row>
        <row r="7857">
          <cell r="Q7857" t="str">
            <v>Expenditure:  Transfers and Subsidies - Capital:  Monetary Allocations - Departmental Agencies and Accounts:  National Departmental Agencies - Nelson Mandela National Museum</v>
          </cell>
          <cell r="R7857" t="str">
            <v>2</v>
          </cell>
          <cell r="S7857" t="str">
            <v>65</v>
          </cell>
          <cell r="T7857" t="str">
            <v>551</v>
          </cell>
          <cell r="U7857" t="str">
            <v>0</v>
          </cell>
          <cell r="V7857" t="str">
            <v>NAT DPT AGEN - NELSON MANDELA NAT MUSEUM</v>
          </cell>
        </row>
        <row r="7858">
          <cell r="Q7858" t="str">
            <v>Expenditure:  Transfers and Subsidies - Capital:  Monetary Allocations - Departmental Agencies and Accounts:  National Departmental Agencies - Northern Flagship Institution</v>
          </cell>
          <cell r="R7858" t="str">
            <v>2</v>
          </cell>
          <cell r="S7858" t="str">
            <v>65</v>
          </cell>
          <cell r="T7858" t="str">
            <v>552</v>
          </cell>
          <cell r="U7858" t="str">
            <v>0</v>
          </cell>
          <cell r="V7858" t="str">
            <v>NAT DPT AGEN - NORTHERN FLAGSHIP INSTIT</v>
          </cell>
        </row>
        <row r="7859">
          <cell r="Q7859" t="str">
            <v>Expenditure:  Transfers and Subsidies - Capital:  Monetary Allocations - Departmental Agencies and Accounts:  National Departmental Agencies - PAN South Africa Language Board</v>
          </cell>
          <cell r="R7859" t="str">
            <v>2</v>
          </cell>
          <cell r="S7859" t="str">
            <v>65</v>
          </cell>
          <cell r="T7859" t="str">
            <v>553</v>
          </cell>
          <cell r="U7859" t="str">
            <v>0</v>
          </cell>
          <cell r="V7859" t="str">
            <v>NAT DPT AGEN - PAN SA LANGUAGE BOARD</v>
          </cell>
        </row>
        <row r="7860">
          <cell r="Q7860" t="str">
            <v>Expenditure:  Transfers and Subsidies - Capital:  Monetary Allocations - Departmental Agencies and Accounts:  National Departmental Agencies - Protechnik Laboratories</v>
          </cell>
          <cell r="R7860" t="str">
            <v>2</v>
          </cell>
          <cell r="S7860" t="str">
            <v>65</v>
          </cell>
          <cell r="T7860" t="str">
            <v>554</v>
          </cell>
          <cell r="U7860" t="str">
            <v>0</v>
          </cell>
          <cell r="V7860" t="str">
            <v>NAT DPT AGEN - PROTECHNIK LABORATORIES</v>
          </cell>
        </row>
        <row r="7861">
          <cell r="Q7861" t="str">
            <v>Expenditure:  Transfers and Subsidies - Capital:  Monetary Allocations - Departmental Agencies and Accounts:  National Departmental Agencies - Office of the Ombudsman Financial Service Providers</v>
          </cell>
          <cell r="R7861" t="str">
            <v>2</v>
          </cell>
          <cell r="S7861" t="str">
            <v>65</v>
          </cell>
          <cell r="T7861" t="str">
            <v>555</v>
          </cell>
          <cell r="U7861" t="str">
            <v>0</v>
          </cell>
          <cell r="V7861" t="str">
            <v>NAT DPT AGEN - OMBUDSMAN FIN SERV PROV</v>
          </cell>
        </row>
        <row r="7862">
          <cell r="Q7862" t="str">
            <v>Expenditure:  Transfers and Subsidies - Capital:  Monetary Allocations - Departmental Agencies and Accounts:  National Departmental Agencies - Office of the Pension Fund Adjudicator</v>
          </cell>
          <cell r="R7862" t="str">
            <v>2</v>
          </cell>
          <cell r="S7862" t="str">
            <v>65</v>
          </cell>
          <cell r="T7862" t="str">
            <v>556</v>
          </cell>
          <cell r="U7862" t="str">
            <v>0</v>
          </cell>
          <cell r="V7862" t="str">
            <v>NAT DPT AGEN - PENSION FUND ADJUDICATOR</v>
          </cell>
        </row>
        <row r="7863">
          <cell r="Q7863" t="str">
            <v>Expenditure:  Transfers and Subsidies - Capital:  Monetary Allocations - Departmental Agencies and Accounts:  National Departmental Agencies - Parliamentary Village Management Board</v>
          </cell>
          <cell r="R7863" t="str">
            <v>2</v>
          </cell>
          <cell r="S7863" t="str">
            <v>65</v>
          </cell>
          <cell r="T7863" t="str">
            <v>557</v>
          </cell>
          <cell r="U7863" t="str">
            <v>0</v>
          </cell>
          <cell r="V7863" t="str">
            <v>NAT DPT AGEN - PARL VILLAGE MANAG BOARD</v>
          </cell>
        </row>
        <row r="7864">
          <cell r="Q7864" t="str">
            <v>Expenditure:  Transfers and Subsidies - Capital:  Monetary Allocations - Departmental Agencies and Accounts:  National Departmental Agencies - People Housing Partner Trust</v>
          </cell>
          <cell r="R7864" t="str">
            <v>2</v>
          </cell>
          <cell r="S7864" t="str">
            <v>65</v>
          </cell>
          <cell r="T7864" t="str">
            <v>558</v>
          </cell>
          <cell r="U7864" t="str">
            <v>0</v>
          </cell>
          <cell r="V7864" t="str">
            <v>NAT DPT AGEN - PEOPLE HOUSING PART TRUST</v>
          </cell>
        </row>
        <row r="7865">
          <cell r="Q7865" t="str">
            <v>Expenditure:  Transfers and Subsidies - Capital:  Monetary Allocations - Departmental Agencies and Accounts:  National Departmental Agencies - Performing Art Council of the Free State</v>
          </cell>
          <cell r="R7865" t="str">
            <v>2</v>
          </cell>
          <cell r="S7865" t="str">
            <v>65</v>
          </cell>
          <cell r="T7865" t="str">
            <v>559</v>
          </cell>
          <cell r="U7865" t="str">
            <v>0</v>
          </cell>
          <cell r="V7865" t="str">
            <v>NAT DPT AGEN - PERFORM ART COUNCIL FS</v>
          </cell>
        </row>
        <row r="7866">
          <cell r="Q7866" t="str">
            <v>Expenditure:  Transfers and Subsidies - Capital:  Monetary Allocations - Departmental Agencies and Accounts:  National Departmental Agencies - Perishable Products Export Control Board</v>
          </cell>
          <cell r="R7866" t="str">
            <v>2</v>
          </cell>
          <cell r="S7866" t="str">
            <v>65</v>
          </cell>
          <cell r="T7866" t="str">
            <v>560</v>
          </cell>
          <cell r="U7866" t="str">
            <v>0</v>
          </cell>
          <cell r="V7866" t="str">
            <v>NAT DPT AGEN - PERISH PROD EXP CTRL BRD</v>
          </cell>
        </row>
        <row r="7867">
          <cell r="Q7867" t="str">
            <v>Expenditure:  Transfers and Subsidies - Capital:  Monetary Allocations - Departmental Agencies and Accounts:  National Departmental Agencies - Ports Regulator of South Africa</v>
          </cell>
          <cell r="R7867" t="str">
            <v>2</v>
          </cell>
          <cell r="S7867" t="str">
            <v>65</v>
          </cell>
          <cell r="T7867" t="str">
            <v>561</v>
          </cell>
          <cell r="U7867" t="str">
            <v>0</v>
          </cell>
          <cell r="V7867" t="str">
            <v>NAT DPT AGEN - PORTS REGULATOR OF SA</v>
          </cell>
        </row>
        <row r="7868">
          <cell r="Q7868" t="str">
            <v>Expenditure:  Transfers and Subsidies - Capital:  Monetary Allocations - Departmental Agencies and Accounts:  National Departmental Agencies - Philharmonic Orchestra Cape</v>
          </cell>
          <cell r="R7868" t="str">
            <v>2</v>
          </cell>
          <cell r="S7868" t="str">
            <v>65</v>
          </cell>
          <cell r="T7868" t="str">
            <v>562</v>
          </cell>
          <cell r="U7868" t="str">
            <v>0</v>
          </cell>
          <cell r="V7868" t="str">
            <v>NAT DPT AGEN - PHILHARMONIC ORCHES CAPE</v>
          </cell>
        </row>
        <row r="7869">
          <cell r="Q7869" t="str">
            <v>Expenditure:  Transfers and Subsidies - Capital:  Monetary Allocations - Departmental Agencies and Accounts:  National Departmental Agencies - Philharmonic Orchestra KwaZulu Natal</v>
          </cell>
          <cell r="R7869" t="str">
            <v>2</v>
          </cell>
          <cell r="S7869" t="str">
            <v>65</v>
          </cell>
          <cell r="T7869" t="str">
            <v>563</v>
          </cell>
          <cell r="U7869" t="str">
            <v>0</v>
          </cell>
          <cell r="V7869" t="str">
            <v>NAT DPT AGEN - PHILHARMONIC ORCHEST KZN</v>
          </cell>
        </row>
        <row r="7870">
          <cell r="Q7870" t="str">
            <v>Expenditure:  Transfers and Subsidies - Capital:  Monetary Allocations - Departmental Agencies and Accounts:  National Departmental Agencies - Playhouse Company</v>
          </cell>
          <cell r="R7870" t="str">
            <v>2</v>
          </cell>
          <cell r="S7870" t="str">
            <v>65</v>
          </cell>
          <cell r="T7870" t="str">
            <v>564</v>
          </cell>
          <cell r="U7870" t="str">
            <v>0</v>
          </cell>
          <cell r="V7870" t="str">
            <v>NAT DPT AGEN - PLAYHOUSE COMPANY</v>
          </cell>
        </row>
        <row r="7871">
          <cell r="Q7871" t="str">
            <v>Expenditure:  Transfers and Subsidies - Capital:  Monetary Allocations - Departmental Agencies and Accounts:  National Departmental Agencies - Premier's Economic Advisory Council (PEAC)</v>
          </cell>
          <cell r="R7871" t="str">
            <v>2</v>
          </cell>
          <cell r="S7871" t="str">
            <v>65</v>
          </cell>
          <cell r="T7871" t="str">
            <v>565</v>
          </cell>
          <cell r="U7871" t="str">
            <v>0</v>
          </cell>
          <cell r="V7871" t="str">
            <v>NAT DPT AGEN - PREM ECONOMIC ADV COUNCIL</v>
          </cell>
        </row>
        <row r="7872">
          <cell r="Q7872" t="str">
            <v>Expenditure:  Transfers and Subsidies - Capital:  Monetary Allocations - Departmental Agencies and Accounts:  National Departmental Agencies - Presidents Fund</v>
          </cell>
          <cell r="R7872" t="str">
            <v>2</v>
          </cell>
          <cell r="S7872" t="str">
            <v>65</v>
          </cell>
          <cell r="T7872" t="str">
            <v>566</v>
          </cell>
          <cell r="U7872" t="str">
            <v>0</v>
          </cell>
          <cell r="V7872" t="str">
            <v>NAT DPT AGEN - PRESIDENTS FUND</v>
          </cell>
        </row>
        <row r="7873">
          <cell r="Q7873" t="str">
            <v>Expenditure:  Transfers and Subsidies - Capital:  Monetary Allocations - Departmental Agencies and Accounts:  National Departmental Agencies - Private Security Industry Regulator Authority</v>
          </cell>
          <cell r="R7873" t="str">
            <v>2</v>
          </cell>
          <cell r="S7873" t="str">
            <v>65</v>
          </cell>
          <cell r="T7873" t="str">
            <v>567</v>
          </cell>
          <cell r="U7873" t="str">
            <v>0</v>
          </cell>
          <cell r="V7873" t="str">
            <v>NAT DPT AGEN - PRV SECUR INDUS REG AUTH</v>
          </cell>
        </row>
        <row r="7874">
          <cell r="Q7874" t="str">
            <v>Expenditure:  Transfers and Subsidies - Capital:  Monetary Allocations - Departmental Agencies and Accounts:  National Departmental Agencies - Productivity South Africa</v>
          </cell>
          <cell r="R7874" t="str">
            <v>2</v>
          </cell>
          <cell r="S7874" t="str">
            <v>65</v>
          </cell>
          <cell r="T7874" t="str">
            <v>568</v>
          </cell>
          <cell r="U7874" t="str">
            <v>0</v>
          </cell>
          <cell r="V7874" t="str">
            <v>NAT DPT AGEN - PRODUCTIVITY SOUTH AFRICA</v>
          </cell>
        </row>
        <row r="7875">
          <cell r="Q7875" t="str">
            <v>Expenditure:  Transfers and Subsidies - Capital:  Monetary Allocations - Departmental Agencies and Accounts:  National Departmental Agencies - Project  Development Facilities Trading Account</v>
          </cell>
          <cell r="R7875" t="str">
            <v>2</v>
          </cell>
          <cell r="S7875" t="str">
            <v>65</v>
          </cell>
          <cell r="T7875" t="str">
            <v>569</v>
          </cell>
          <cell r="U7875" t="str">
            <v>0</v>
          </cell>
          <cell r="V7875" t="str">
            <v>NAT DPT AGEN - DEVEL FACILITIES TRAD ACC</v>
          </cell>
        </row>
        <row r="7876">
          <cell r="Q7876" t="str">
            <v>Expenditure:  Transfers and Subsidies - Capital:  Monetary Allocations - Departmental Agencies and Accounts:  National Departmental Agencies - Property Management Trading Entity</v>
          </cell>
          <cell r="R7876" t="str">
            <v>2</v>
          </cell>
          <cell r="S7876" t="str">
            <v>65</v>
          </cell>
          <cell r="T7876" t="str">
            <v>570</v>
          </cell>
          <cell r="U7876" t="str">
            <v>0</v>
          </cell>
          <cell r="V7876" t="str">
            <v>NAT DPT AGEN - PROPERTY MAN TRAD ENTITY</v>
          </cell>
        </row>
        <row r="7877">
          <cell r="Q7877" t="str">
            <v>Expenditure:  Transfers and Subsidies - Capital:  Monetary Allocations - Departmental Agencies and Accounts:  National Departmental Agencies - Public Investment Commissioner</v>
          </cell>
          <cell r="R7877" t="str">
            <v>2</v>
          </cell>
          <cell r="S7877" t="str">
            <v>65</v>
          </cell>
          <cell r="T7877" t="str">
            <v>571</v>
          </cell>
          <cell r="U7877" t="str">
            <v>0</v>
          </cell>
          <cell r="V7877" t="str">
            <v>NAT DPT AGEN - PUBLIC INVEST COMMISSION</v>
          </cell>
        </row>
        <row r="7878">
          <cell r="Q7878" t="str">
            <v>Expenditure:  Transfers and Subsidies - Capital:  Monetary Allocations - Departmental Agencies and Accounts:  National Departmental Agencies - Public Service Commission</v>
          </cell>
          <cell r="R7878" t="str">
            <v>2</v>
          </cell>
          <cell r="S7878" t="str">
            <v>65</v>
          </cell>
          <cell r="T7878" t="str">
            <v>572</v>
          </cell>
          <cell r="U7878" t="str">
            <v>0</v>
          </cell>
          <cell r="V7878" t="str">
            <v>NAT DPT AGEN - PUBLIC SERVICE COMMISSION</v>
          </cell>
        </row>
        <row r="7879">
          <cell r="Q7879" t="str">
            <v>Expenditure:  Transfers and Subsidies - Capital:  Monetary Allocations - Departmental Agencies and Accounts:  National Departmental Agencies - Public Protector South Africa</v>
          </cell>
          <cell r="R7879" t="str">
            <v>2</v>
          </cell>
          <cell r="S7879" t="str">
            <v>65</v>
          </cell>
          <cell r="T7879" t="str">
            <v>573</v>
          </cell>
          <cell r="U7879" t="str">
            <v>0</v>
          </cell>
          <cell r="V7879" t="str">
            <v>NAT DPT AGEN - PUBLIC PROTECTOR SA</v>
          </cell>
        </row>
        <row r="7880">
          <cell r="Q7880" t="str">
            <v>Expenditure:  Transfers and Subsidies - Capital:  Monetary Allocations - Departmental Agencies and Accounts:  National Departmental Agencies - Tompi Seleke Agricultural Train Centre</v>
          </cell>
          <cell r="R7880" t="str">
            <v>2</v>
          </cell>
          <cell r="S7880" t="str">
            <v>65</v>
          </cell>
          <cell r="T7880" t="str">
            <v>574</v>
          </cell>
          <cell r="U7880" t="str">
            <v>0</v>
          </cell>
          <cell r="V7880" t="str">
            <v>NAT DPT AGEN - TOMPI SELEKE AGR TRN CTRE</v>
          </cell>
        </row>
        <row r="7881">
          <cell r="Q7881" t="str">
            <v>Expenditure:  Transfers and Subsidies - Capital:  Monetary Allocations - Departmental Agencies and Accounts:  National Departmental Agencies - Owen Sithole Agricultural College</v>
          </cell>
          <cell r="R7881" t="str">
            <v>2</v>
          </cell>
          <cell r="S7881" t="str">
            <v>65</v>
          </cell>
          <cell r="T7881" t="str">
            <v>575</v>
          </cell>
          <cell r="U7881" t="str">
            <v>0</v>
          </cell>
          <cell r="V7881" t="str">
            <v>NAT DPT AGEN - OWEN SITHOLE AGRI COLL</v>
          </cell>
        </row>
        <row r="7882">
          <cell r="Q7882" t="str">
            <v>Expenditure:  Transfers and Subsidies - Capital:  Monetary Allocations - Departmental Agencies and Accounts:  National Departmental Agencies - Public Sector SETA</v>
          </cell>
          <cell r="R7882" t="str">
            <v>2</v>
          </cell>
          <cell r="S7882" t="str">
            <v>65</v>
          </cell>
          <cell r="T7882" t="str">
            <v>576</v>
          </cell>
          <cell r="U7882" t="str">
            <v>0</v>
          </cell>
          <cell r="V7882" t="str">
            <v>NAT DPT AGEN - PUBLIC SECTOR SETA</v>
          </cell>
        </row>
        <row r="7883">
          <cell r="Q7883" t="str">
            <v>Expenditure:  Transfers and Subsidies - Capital:  Monetary Allocations - Departmental Agencies and Accounts:  National Departmental Agencies - Quality Council for Trades and Occupations</v>
          </cell>
          <cell r="R7883" t="str">
            <v>2</v>
          </cell>
          <cell r="S7883" t="str">
            <v>65</v>
          </cell>
          <cell r="T7883" t="str">
            <v>577</v>
          </cell>
          <cell r="U7883" t="str">
            <v>0</v>
          </cell>
          <cell r="V7883" t="str">
            <v>NAT DPT AGEN - QUAL COUN FOR TRAD &amp; OCC</v>
          </cell>
        </row>
        <row r="7884">
          <cell r="Q7884" t="str">
            <v>Expenditure:  Transfers and Subsidies - Capital:  Monetary Allocations - Departmental Agencies and Accounts:  National Departmental Agencies - Railway Safety Regulator</v>
          </cell>
          <cell r="R7884" t="str">
            <v>2</v>
          </cell>
          <cell r="S7884" t="str">
            <v>65</v>
          </cell>
          <cell r="T7884" t="str">
            <v>578</v>
          </cell>
          <cell r="U7884" t="str">
            <v>0</v>
          </cell>
          <cell r="V7884" t="str">
            <v>NAT DPT AGEN - RAILWAY SAFETY REGULATOR</v>
          </cell>
        </row>
        <row r="7885">
          <cell r="Q7885" t="str">
            <v>Expenditure:  Transfers and Subsidies - Capital:  Monetary Allocations - Departmental Agencies and Accounts:  National Departmental Agencies - Registration of Deeds Trade Account</v>
          </cell>
          <cell r="R7885" t="str">
            <v>2</v>
          </cell>
          <cell r="S7885" t="str">
            <v>65</v>
          </cell>
          <cell r="T7885" t="str">
            <v>579</v>
          </cell>
          <cell r="U7885" t="str">
            <v>0</v>
          </cell>
          <cell r="V7885" t="str">
            <v>NAT DPT AGEN - REGIST OF DEEDS TRADE ACC</v>
          </cell>
        </row>
        <row r="7886">
          <cell r="Q7886" t="str">
            <v>Expenditure:  Transfers and Subsidies - Capital:  Monetary Allocations - Departmental Agencies and Accounts:  National Departmental Agencies - Rent Control Board</v>
          </cell>
          <cell r="R7886" t="str">
            <v>2</v>
          </cell>
          <cell r="S7886" t="str">
            <v>65</v>
          </cell>
          <cell r="T7886" t="str">
            <v>580</v>
          </cell>
          <cell r="U7886" t="str">
            <v>0</v>
          </cell>
          <cell r="V7886" t="str">
            <v>NAT DPT AGEN - RENT CONTROL BOARD</v>
          </cell>
        </row>
        <row r="7887">
          <cell r="Q7887" t="str">
            <v>Expenditure:  Transfers and Subsidies - Capital:  Monetary Allocations - Departmental Agencies and Accounts:  National Departmental Agencies - Road Accident Fund (Dept Agency)</v>
          </cell>
          <cell r="R7887" t="str">
            <v>2</v>
          </cell>
          <cell r="S7887" t="str">
            <v>65</v>
          </cell>
          <cell r="T7887" t="str">
            <v>581</v>
          </cell>
          <cell r="U7887" t="str">
            <v>0</v>
          </cell>
          <cell r="V7887" t="str">
            <v>NAT DPT AGEN - ROAD ACCIDENT FUND</v>
          </cell>
        </row>
        <row r="7888">
          <cell r="Q7888" t="str">
            <v>Expenditure:  Transfers and Subsidies - Capital:  Monetary Allocations - Departmental Agencies and Accounts:  National Departmental Agencies - Road Traffic Infringement Agency</v>
          </cell>
          <cell r="R7888" t="str">
            <v>2</v>
          </cell>
          <cell r="S7888" t="str">
            <v>65</v>
          </cell>
          <cell r="T7888" t="str">
            <v>582</v>
          </cell>
          <cell r="U7888" t="str">
            <v>0</v>
          </cell>
          <cell r="V7888" t="str">
            <v>NAT DPT AGEN - ROAD TRAFF INFRING AGENCY</v>
          </cell>
        </row>
        <row r="7889">
          <cell r="Q7889" t="str">
            <v>Expenditure:  Transfers and Subsidies - Capital:  Monetary Allocations - Departmental Agencies and Accounts:  National Departmental Agencies - Road Traffic Management Corporation</v>
          </cell>
          <cell r="R7889" t="str">
            <v>2</v>
          </cell>
          <cell r="S7889" t="str">
            <v>65</v>
          </cell>
          <cell r="T7889" t="str">
            <v>583</v>
          </cell>
          <cell r="U7889" t="str">
            <v>0</v>
          </cell>
          <cell r="V7889" t="str">
            <v>NAT DPT AGEN - ROAD TRAFFIC MAN CORP</v>
          </cell>
        </row>
        <row r="7890">
          <cell r="Q7890" t="str">
            <v>Expenditure:  Transfers and Subsidies - Capital:  Monetary Allocations - Departmental Agencies and Accounts:  National Departmental Agencies - Robin Island Museum</v>
          </cell>
          <cell r="R7890" t="str">
            <v>2</v>
          </cell>
          <cell r="S7890" t="str">
            <v>65</v>
          </cell>
          <cell r="T7890" t="str">
            <v>584</v>
          </cell>
          <cell r="U7890" t="str">
            <v>0</v>
          </cell>
          <cell r="V7890" t="str">
            <v>NAT DPT AGEN - ROBIN ISLAND MUSEUM</v>
          </cell>
        </row>
        <row r="7891">
          <cell r="Q7891" t="str">
            <v>Expenditure:  Transfers and Subsidies - Capital:  Monetary Allocations - Departmental Agencies and Accounts:  National Departmental Agencies - Rural Housing Loan Fund</v>
          </cell>
          <cell r="R7891" t="str">
            <v>2</v>
          </cell>
          <cell r="S7891" t="str">
            <v>65</v>
          </cell>
          <cell r="T7891" t="str">
            <v>585</v>
          </cell>
          <cell r="U7891" t="str">
            <v>0</v>
          </cell>
          <cell r="V7891" t="str">
            <v>NAT DPT AGEN - RURAL HOUSING LOAN FUND</v>
          </cell>
        </row>
        <row r="7892">
          <cell r="Q7892" t="str">
            <v>Expenditure:  Transfers and Subsidies - Capital:  Monetary Allocations - Departmental Agencies and Accounts:  National Departmental Agencies - South Africa Blind Workers Organisation Johannesburg</v>
          </cell>
          <cell r="R7892" t="str">
            <v>2</v>
          </cell>
          <cell r="S7892" t="str">
            <v>65</v>
          </cell>
          <cell r="T7892" t="str">
            <v>586</v>
          </cell>
          <cell r="U7892" t="str">
            <v>0</v>
          </cell>
          <cell r="V7892" t="str">
            <v>NAT DPT AGEN - BLIND WORKERS ORG JHB</v>
          </cell>
        </row>
        <row r="7893">
          <cell r="Q7893" t="str">
            <v>Expenditure:  Transfers and Subsidies - Capital:  Monetary Allocations - Departmental Agencies and Accounts:  National Departmental Agencies - South Africa Civil Aviation Authority</v>
          </cell>
          <cell r="R7893" t="str">
            <v>2</v>
          </cell>
          <cell r="S7893" t="str">
            <v>65</v>
          </cell>
          <cell r="T7893" t="str">
            <v>587</v>
          </cell>
          <cell r="U7893" t="str">
            <v>0</v>
          </cell>
          <cell r="V7893" t="str">
            <v>NAT DPT AGEN - SA CIVIL AVIATION AUTH</v>
          </cell>
        </row>
        <row r="7894">
          <cell r="Q7894" t="str">
            <v>Expenditure:  Transfers and Subsidies - Capital:  Monetary Allocations - Departmental Agencies and Accounts:  National Departmental Agencies - South Africa Council for Architects</v>
          </cell>
          <cell r="R7894" t="str">
            <v>2</v>
          </cell>
          <cell r="S7894" t="str">
            <v>65</v>
          </cell>
          <cell r="T7894" t="str">
            <v>588</v>
          </cell>
          <cell r="U7894" t="str">
            <v>0</v>
          </cell>
          <cell r="V7894" t="str">
            <v>NAT DPT AGEN - SA COUNCIL FOR ARCHITECTS</v>
          </cell>
        </row>
        <row r="7895">
          <cell r="Q7895" t="str">
            <v>Expenditure:  Transfers and Subsidies - Capital:  Monetary Allocations - Departmental Agencies and Accounts:  National Departmental Agencies - South Africa Council for Educators</v>
          </cell>
          <cell r="R7895" t="str">
            <v>2</v>
          </cell>
          <cell r="S7895" t="str">
            <v>65</v>
          </cell>
          <cell r="T7895" t="str">
            <v>589</v>
          </cell>
          <cell r="U7895" t="str">
            <v>0</v>
          </cell>
          <cell r="V7895" t="str">
            <v>NAT DPT AGEN - SA COUNCIL FOR EDUCATORS</v>
          </cell>
        </row>
        <row r="7896">
          <cell r="Q7896" t="str">
            <v>Expenditure:  Transfers and Subsidies - Capital:  Monetary Allocations - Departmental Agencies and Accounts:  National Departmental Agencies - South Africa Diamond Board</v>
          </cell>
          <cell r="R7896" t="str">
            <v>2</v>
          </cell>
          <cell r="S7896" t="str">
            <v>65</v>
          </cell>
          <cell r="T7896" t="str">
            <v>590</v>
          </cell>
          <cell r="U7896" t="str">
            <v>0</v>
          </cell>
          <cell r="V7896" t="str">
            <v>NAT DPT AGEN - SA DIAMOND BOARD</v>
          </cell>
        </row>
        <row r="7897">
          <cell r="Q7897" t="str">
            <v>Expenditure:  Transfers and Subsidies - Capital:  Monetary Allocations - Departmental Agencies and Accounts:  National Departmental Agencies - South Africa Diamond and Precious Metals Regulator</v>
          </cell>
          <cell r="R7897" t="str">
            <v>2</v>
          </cell>
          <cell r="S7897" t="str">
            <v>65</v>
          </cell>
          <cell r="T7897" t="str">
            <v>591</v>
          </cell>
          <cell r="U7897" t="str">
            <v>0</v>
          </cell>
          <cell r="V7897" t="str">
            <v>NAT DPT AGEN - SA DIAM&amp;PRECI METAL REGUL</v>
          </cell>
        </row>
        <row r="7898">
          <cell r="Q7898" t="str">
            <v>Expenditure:  Transfers and Subsidies - Capital:  Monetary Allocations - Departmental Agencies and Accounts:  National Departmental Agencies - South Africa Excellence Foundation</v>
          </cell>
          <cell r="R7898" t="str">
            <v>2</v>
          </cell>
          <cell r="S7898" t="str">
            <v>65</v>
          </cell>
          <cell r="T7898" t="str">
            <v>592</v>
          </cell>
          <cell r="U7898" t="str">
            <v>0</v>
          </cell>
          <cell r="V7898" t="str">
            <v>NAT DPT AGEN - SA EXCELLENCE FOUNDATION</v>
          </cell>
        </row>
        <row r="7899">
          <cell r="Q7899" t="str">
            <v>Expenditure:  Transfers and Subsidies - Capital:  Monetary Allocations - Departmental Agencies and Accounts:  National Departmental Agencies - South Africa Heritage Resources Agency</v>
          </cell>
          <cell r="R7899" t="str">
            <v>2</v>
          </cell>
          <cell r="S7899" t="str">
            <v>65</v>
          </cell>
          <cell r="T7899" t="str">
            <v>593</v>
          </cell>
          <cell r="U7899" t="str">
            <v>0</v>
          </cell>
          <cell r="V7899" t="str">
            <v>NAT DPT AGEN - SA HERITAGE RESOURCE AGEN</v>
          </cell>
        </row>
        <row r="7900">
          <cell r="Q7900" t="str">
            <v>Expenditure:  Transfers and Subsidies - Capital:  Monetary Allocations - Departmental Agencies and Accounts:  National Departmental Agencies - South Africa Housing Development Board</v>
          </cell>
          <cell r="R7900" t="str">
            <v>2</v>
          </cell>
          <cell r="S7900" t="str">
            <v>65</v>
          </cell>
          <cell r="T7900" t="str">
            <v>594</v>
          </cell>
          <cell r="U7900" t="str">
            <v>0</v>
          </cell>
          <cell r="V7900" t="str">
            <v>NAT DPT AGEN - SA HOUSING  DEVEL BOARD</v>
          </cell>
        </row>
        <row r="7901">
          <cell r="Q7901" t="str">
            <v>Expenditure:  Transfers and Subsidies - Capital:  Monetary Allocations - Departmental Agencies and Accounts:  National Departmental Agencies - South Africa Housing Fund</v>
          </cell>
          <cell r="R7901" t="str">
            <v>2</v>
          </cell>
          <cell r="S7901" t="str">
            <v>65</v>
          </cell>
          <cell r="T7901" t="str">
            <v>595</v>
          </cell>
          <cell r="U7901" t="str">
            <v>0</v>
          </cell>
          <cell r="V7901" t="str">
            <v>NAT DPT AGEN - SA HOUSING FUND</v>
          </cell>
        </row>
        <row r="7902">
          <cell r="Q7902" t="str">
            <v>Expenditure:  Transfers and Subsidies - Capital:  Monetary Allocations - Departmental Agencies and Accounts:  National Departmental Agencies - South Africa Housing Trust Ltd</v>
          </cell>
          <cell r="R7902" t="str">
            <v>2</v>
          </cell>
          <cell r="S7902" t="str">
            <v>65</v>
          </cell>
          <cell r="T7902" t="str">
            <v>596</v>
          </cell>
          <cell r="U7902" t="str">
            <v>0</v>
          </cell>
          <cell r="V7902" t="str">
            <v>NAT DPT AGEN - SA HOUSING TRUST LTD</v>
          </cell>
        </row>
        <row r="7903">
          <cell r="Q7903" t="str">
            <v>Expenditure:  Transfers and Subsidies - Capital:  Monetary Allocations - Departmental Agencies and Accounts:  National Departmental Agencies - South Africa Institute for Drug Free Sport</v>
          </cell>
          <cell r="R7903" t="str">
            <v>2</v>
          </cell>
          <cell r="S7903" t="str">
            <v>65</v>
          </cell>
          <cell r="T7903" t="str">
            <v>597</v>
          </cell>
          <cell r="U7903" t="str">
            <v>0</v>
          </cell>
          <cell r="V7903" t="str">
            <v>NAT DPT AGEN - SA INST DRUG FREE SPORT</v>
          </cell>
        </row>
        <row r="7904">
          <cell r="Q7904" t="str">
            <v>Expenditure:  Transfers and Subsidies - Capital:  Monetary Allocations - Departmental Agencies and Accounts:  National Departmental Agencies - South Africa Library for Blind</v>
          </cell>
          <cell r="R7904" t="str">
            <v>2</v>
          </cell>
          <cell r="S7904" t="str">
            <v>65</v>
          </cell>
          <cell r="T7904" t="str">
            <v>598</v>
          </cell>
          <cell r="U7904" t="str">
            <v>0</v>
          </cell>
          <cell r="V7904" t="str">
            <v>NAT DPT AGEN - SA LIBRARY FOR BLIND</v>
          </cell>
        </row>
        <row r="7905">
          <cell r="Q7905" t="str">
            <v>Expenditure:  Transfers and Subsidies - Capital:  Monetary Allocations - Departmental Agencies and Accounts:  National Departmental Agencies - South Africa Local Government Association (SALGA)</v>
          </cell>
          <cell r="R7905" t="str">
            <v>2</v>
          </cell>
          <cell r="S7905" t="str">
            <v>65</v>
          </cell>
          <cell r="T7905" t="str">
            <v>599</v>
          </cell>
          <cell r="U7905" t="str">
            <v>0</v>
          </cell>
          <cell r="V7905" t="str">
            <v>NAT DPT AGEN - SA SA LOCAL GOVERN ASSOC</v>
          </cell>
        </row>
        <row r="7906">
          <cell r="Q7906" t="str">
            <v>Expenditure:  Transfers and Subsidies - Capital:  Monetary Allocations - Departmental Agencies and Accounts:  National Departmental Agencies - South Africa Maritime Safety Authority</v>
          </cell>
          <cell r="R7906" t="str">
            <v>2</v>
          </cell>
          <cell r="S7906" t="str">
            <v>65</v>
          </cell>
          <cell r="T7906" t="str">
            <v>600</v>
          </cell>
          <cell r="U7906" t="str">
            <v>0</v>
          </cell>
          <cell r="V7906" t="str">
            <v>NAT DPT AGEN - SA MARITIME SAFETY AUTHOR</v>
          </cell>
        </row>
        <row r="7907">
          <cell r="Q7907" t="str">
            <v>Expenditure:  Transfers and Subsidies - Capital:  Monetary Allocations - Departmental Agencies and Accounts:  National Departmental Agencies - South Africa Medical Research Council</v>
          </cell>
          <cell r="R7907" t="str">
            <v>2</v>
          </cell>
          <cell r="S7907" t="str">
            <v>65</v>
          </cell>
          <cell r="T7907" t="str">
            <v>601</v>
          </cell>
          <cell r="U7907" t="str">
            <v>0</v>
          </cell>
          <cell r="V7907" t="str">
            <v>NAT DPT AGEN - SA MEDICAL RESEARCH COUNC</v>
          </cell>
        </row>
        <row r="7908">
          <cell r="Q7908" t="str">
            <v>Expenditure:  Transfers and Subsidies - Capital:  Monetary Allocations - Departmental Agencies and Accounts:  National Departmental Agencies - South Africa Micro Finance Apex Fund</v>
          </cell>
          <cell r="R7908" t="str">
            <v>2</v>
          </cell>
          <cell r="S7908" t="str">
            <v>65</v>
          </cell>
          <cell r="T7908" t="str">
            <v>602</v>
          </cell>
          <cell r="U7908" t="str">
            <v>0</v>
          </cell>
          <cell r="V7908" t="str">
            <v>NAT DPT AGEN - SA MICRO FIN APEX FUND</v>
          </cell>
        </row>
        <row r="7909">
          <cell r="Q7909" t="str">
            <v>Expenditure:  Transfers and Subsidies - Capital:  Monetary Allocations - Departmental Agencies and Accounts:  National Departmental Agencies - South Africa National Accreditation System</v>
          </cell>
          <cell r="R7909" t="str">
            <v>2</v>
          </cell>
          <cell r="S7909" t="str">
            <v>65</v>
          </cell>
          <cell r="T7909" t="str">
            <v>603</v>
          </cell>
          <cell r="U7909" t="str">
            <v>0</v>
          </cell>
          <cell r="V7909" t="str">
            <v>NAT DPT AGEN - SA NAT ACCREDITATION SYS</v>
          </cell>
        </row>
        <row r="7910">
          <cell r="Q7910" t="str">
            <v>Expenditure:  Transfers and Subsidies - Capital:  Monetary Allocations - Departmental Agencies and Accounts:  National Departmental Agencies - South Africa National Biodiversity Institute (SANBI)</v>
          </cell>
          <cell r="R7910" t="str">
            <v>2</v>
          </cell>
          <cell r="S7910" t="str">
            <v>65</v>
          </cell>
          <cell r="T7910" t="str">
            <v>604</v>
          </cell>
          <cell r="U7910" t="str">
            <v>0</v>
          </cell>
          <cell r="V7910" t="str">
            <v>NAT DPT AGEN - SA NAT BIODIVERSITY INST</v>
          </cell>
        </row>
        <row r="7911">
          <cell r="Q7911" t="str">
            <v>Expenditure:  Transfers and Subsidies - Capital:  Monetary Allocations - Departmental Agencies and Accounts:  National Departmental Agencies - South Africa National Energy Development Institute</v>
          </cell>
          <cell r="R7911" t="str">
            <v>2</v>
          </cell>
          <cell r="S7911" t="str">
            <v>65</v>
          </cell>
          <cell r="T7911" t="str">
            <v>605</v>
          </cell>
          <cell r="U7911" t="str">
            <v>0</v>
          </cell>
          <cell r="V7911" t="str">
            <v>NAT DPT AGEN - SA NAT ENERGY DEV INSTIT</v>
          </cell>
        </row>
        <row r="7912">
          <cell r="Q7912" t="str">
            <v>Expenditure:  Transfers and Subsidies - Capital:  Monetary Allocations - Departmental Agencies and Accounts:  National Departmental Agencies - South Africa National Parks</v>
          </cell>
          <cell r="R7912" t="str">
            <v>2</v>
          </cell>
          <cell r="S7912" t="str">
            <v>65</v>
          </cell>
          <cell r="T7912" t="str">
            <v>606</v>
          </cell>
          <cell r="U7912" t="str">
            <v>0</v>
          </cell>
          <cell r="V7912" t="str">
            <v>NAT DPT AGEN - SA NATIONAL PARKS</v>
          </cell>
        </row>
        <row r="7913">
          <cell r="Q7913" t="str">
            <v>Expenditure:  Transfers and Subsidies - Capital:  Monetary Allocations - Departmental Agencies and Accounts:  National Departmental Agencies - South Africa National Roads Agency</v>
          </cell>
          <cell r="R7913" t="str">
            <v>2</v>
          </cell>
          <cell r="S7913" t="str">
            <v>65</v>
          </cell>
          <cell r="T7913" t="str">
            <v>607</v>
          </cell>
          <cell r="U7913" t="str">
            <v>0</v>
          </cell>
          <cell r="V7913" t="str">
            <v>NAT DPT AGEN - SA NATIONAL ROADS AGENCY</v>
          </cell>
        </row>
        <row r="7914">
          <cell r="Q7914" t="str">
            <v>Expenditure:  Transfers and Subsidies - Capital:  Monetary Allocations - Departmental Agencies and Accounts:  National Departmental Agencies - South Africa National Space Agency</v>
          </cell>
          <cell r="R7914" t="str">
            <v>2</v>
          </cell>
          <cell r="S7914" t="str">
            <v>65</v>
          </cell>
          <cell r="T7914" t="str">
            <v>608</v>
          </cell>
          <cell r="U7914" t="str">
            <v>0</v>
          </cell>
          <cell r="V7914" t="str">
            <v>NAT DPT AGEN - SA NATIONAL SPACE AGENCY</v>
          </cell>
        </row>
        <row r="7915">
          <cell r="Q7915" t="str">
            <v>Expenditure:  Transfers and Subsidies - Capital:  Monetary Allocations - Departmental Agencies and Accounts:  National Departmental Agencies - South Africa Qualifications Authority(SAQA)</v>
          </cell>
          <cell r="R7915" t="str">
            <v>2</v>
          </cell>
          <cell r="S7915" t="str">
            <v>65</v>
          </cell>
          <cell r="T7915" t="str">
            <v>609</v>
          </cell>
          <cell r="U7915" t="str">
            <v>0</v>
          </cell>
          <cell r="V7915" t="str">
            <v>NAT DPT AGEN - SA QUALIFICATIONS AUTHOR</v>
          </cell>
        </row>
        <row r="7916">
          <cell r="Q7916" t="str">
            <v>Expenditure:  Transfers and Subsidies - Capital:  Monetary Allocations - Departmental Agencies and Accounts:  National Departmental Agencies - South Africa Quality Institute</v>
          </cell>
          <cell r="R7916" t="str">
            <v>2</v>
          </cell>
          <cell r="S7916" t="str">
            <v>65</v>
          </cell>
          <cell r="T7916" t="str">
            <v>610</v>
          </cell>
          <cell r="U7916" t="str">
            <v>0</v>
          </cell>
          <cell r="V7916" t="str">
            <v>NAT DPT AGEN - SA QUALITY INSTITUTE</v>
          </cell>
        </row>
        <row r="7917">
          <cell r="Q7917" t="str">
            <v>Expenditure:  Transfers and Subsidies - Capital:  Monetary Allocations - Departmental Agencies and Accounts:  National Departmental Agencies - South Africa Revenue Service (SARS)</v>
          </cell>
          <cell r="R7917" t="str">
            <v>2</v>
          </cell>
          <cell r="S7917" t="str">
            <v>65</v>
          </cell>
          <cell r="T7917" t="str">
            <v>611</v>
          </cell>
          <cell r="U7917" t="str">
            <v>0</v>
          </cell>
          <cell r="V7917" t="str">
            <v>NAT DPT AGEN - SA REVENUE SERVICE</v>
          </cell>
        </row>
        <row r="7918">
          <cell r="Q7918" t="str">
            <v>Expenditure:  Transfers and Subsidies - Capital:  Monetary Allocations - Departmental Agencies and Accounts:  National Departmental Agencies - South Africa Road Board</v>
          </cell>
          <cell r="R7918" t="str">
            <v>2</v>
          </cell>
          <cell r="S7918" t="str">
            <v>65</v>
          </cell>
          <cell r="T7918" t="str">
            <v>612</v>
          </cell>
          <cell r="U7918" t="str">
            <v>0</v>
          </cell>
          <cell r="V7918" t="str">
            <v>NAT DPT AGEN - SA ROAD BOARD</v>
          </cell>
        </row>
        <row r="7919">
          <cell r="Q7919" t="str">
            <v>Expenditure:  Transfers and Subsidies - Capital:  Monetary Allocations - Departmental Agencies and Accounts:  National Departmental Agencies - South Africa Road Safety Council</v>
          </cell>
          <cell r="R7919" t="str">
            <v>2</v>
          </cell>
          <cell r="S7919" t="str">
            <v>65</v>
          </cell>
          <cell r="T7919" t="str">
            <v>613</v>
          </cell>
          <cell r="U7919" t="str">
            <v>0</v>
          </cell>
          <cell r="V7919" t="str">
            <v>NAT DPT AGEN - SA ROAD SAFETY COUNCIL</v>
          </cell>
        </row>
        <row r="7920">
          <cell r="Q7920" t="str">
            <v>Expenditure:  Transfers and Subsidies - Capital:  Monetary Allocations - Departmental Agencies and Accounts:  National Departmental Agencies - South Africa Sport Commission</v>
          </cell>
          <cell r="R7920" t="str">
            <v>2</v>
          </cell>
          <cell r="S7920" t="str">
            <v>65</v>
          </cell>
          <cell r="T7920" t="str">
            <v>614</v>
          </cell>
          <cell r="U7920" t="str">
            <v>0</v>
          </cell>
          <cell r="V7920" t="str">
            <v>NAT DPT AGEN - SA SPORT COMMISSION</v>
          </cell>
        </row>
        <row r="7921">
          <cell r="Q7921" t="str">
            <v>Expenditure:  Transfers and Subsidies - Capital:  Monetary Allocations - Departmental Agencies and Accounts:  National Departmental Agencies - South Africa Tourism</v>
          </cell>
          <cell r="R7921" t="str">
            <v>2</v>
          </cell>
          <cell r="S7921" t="str">
            <v>65</v>
          </cell>
          <cell r="T7921" t="str">
            <v>615</v>
          </cell>
          <cell r="U7921" t="str">
            <v>0</v>
          </cell>
          <cell r="V7921" t="str">
            <v>NAT DPT AGEN - SA TOURISM</v>
          </cell>
        </row>
        <row r="7922">
          <cell r="Q7922" t="str">
            <v>Expenditure:  Transfers and Subsidies - Capital:  Monetary Allocations - Departmental Agencies and Accounts:  National Departmental Agencies - South Africa Weather Service</v>
          </cell>
          <cell r="R7922" t="str">
            <v>2</v>
          </cell>
          <cell r="S7922" t="str">
            <v>65</v>
          </cell>
          <cell r="T7922" t="str">
            <v>616</v>
          </cell>
          <cell r="U7922" t="str">
            <v>0</v>
          </cell>
          <cell r="V7922" t="str">
            <v>NAT DPT AGEN - SA WEATHER SERVICE</v>
          </cell>
        </row>
        <row r="7923">
          <cell r="Q7923" t="str">
            <v>Expenditure:  Transfers and Subsidies - Capital:  Monetary Allocations - Departmental Agencies and Accounts:  National Departmental Agencies - South African Chapter of the African Renaissance (SACAR)</v>
          </cell>
          <cell r="R7923" t="str">
            <v>2</v>
          </cell>
          <cell r="S7923" t="str">
            <v>65</v>
          </cell>
          <cell r="T7923" t="str">
            <v>617</v>
          </cell>
          <cell r="U7923" t="str">
            <v>0</v>
          </cell>
          <cell r="V7923" t="str">
            <v>NAT DPT AGEN - SA CHAPTER AFRICAN RENAIS</v>
          </cell>
        </row>
        <row r="7924">
          <cell r="Q7924" t="str">
            <v>Expenditure:  Transfers and Subsidies - Capital:  Monetary Allocations - Departmental Agencies and Accounts:  National Departmental Agencies - Safety and Security Sector SETA</v>
          </cell>
          <cell r="R7924" t="str">
            <v>2</v>
          </cell>
          <cell r="S7924" t="str">
            <v>65</v>
          </cell>
          <cell r="T7924" t="str">
            <v>618</v>
          </cell>
          <cell r="U7924" t="str">
            <v>0</v>
          </cell>
          <cell r="V7924" t="str">
            <v>NAT DPT AGEN - SAF &amp; SECUR SECTOR SETA</v>
          </cell>
        </row>
        <row r="7925">
          <cell r="Q7925" t="str">
            <v>Expenditure:  Transfers and Subsidies - Capital:  Monetary Allocations - Departmental Agencies and Accounts:  National Departmental Agencies - PALAMA</v>
          </cell>
          <cell r="R7925" t="str">
            <v>2</v>
          </cell>
          <cell r="S7925" t="str">
            <v>65</v>
          </cell>
          <cell r="T7925" t="str">
            <v>619</v>
          </cell>
          <cell r="U7925" t="str">
            <v>0</v>
          </cell>
          <cell r="V7925" t="str">
            <v>NAT DPT AGEN - PALAMA</v>
          </cell>
        </row>
        <row r="7926">
          <cell r="Q7926" t="str">
            <v>Expenditure:  Transfers and Subsidies - Capital:  Monetary Allocations - Departmental Agencies and Accounts:  National Departmental Agencies - Secret Service</v>
          </cell>
          <cell r="R7926" t="str">
            <v>2</v>
          </cell>
          <cell r="S7926" t="str">
            <v>65</v>
          </cell>
          <cell r="T7926" t="str">
            <v>620</v>
          </cell>
          <cell r="U7926" t="str">
            <v>0</v>
          </cell>
          <cell r="V7926" t="str">
            <v>NAT DPT AGEN - SECRET SERVICE</v>
          </cell>
        </row>
        <row r="7927">
          <cell r="Q7927" t="str">
            <v>Expenditure:  Transfers and Subsidies - Capital:  Monetary Allocations - Departmental Agencies and Accounts:  National Departmental Agencies - Servcon Housing Solution (Pty) Ltd</v>
          </cell>
          <cell r="R7927" t="str">
            <v>2</v>
          </cell>
          <cell r="S7927" t="str">
            <v>65</v>
          </cell>
          <cell r="T7927" t="str">
            <v>621</v>
          </cell>
          <cell r="U7927" t="str">
            <v>0</v>
          </cell>
          <cell r="V7927" t="str">
            <v>NAT DPT AGEN - SERVCON HOUSING SOLUTION</v>
          </cell>
        </row>
        <row r="7928">
          <cell r="Q7928" t="str">
            <v>Expenditure:  Transfers and Subsidies - Capital:  Monetary Allocations - Departmental Agencies and Accounts:  National Departmental Agencies - Services Sector SETA</v>
          </cell>
          <cell r="R7928" t="str">
            <v>2</v>
          </cell>
          <cell r="S7928" t="str">
            <v>65</v>
          </cell>
          <cell r="T7928" t="str">
            <v>622</v>
          </cell>
          <cell r="U7928" t="str">
            <v>0</v>
          </cell>
          <cell r="V7928" t="str">
            <v>NAT DPT AGEN - SERVICES SECTOR SETA</v>
          </cell>
        </row>
        <row r="7929">
          <cell r="Q7929" t="str">
            <v>Expenditure:  Transfers and Subsidies - Capital:  Monetary Allocations - Departmental Agencies and Accounts:  National Departmental Agencies - Small Enterprise Development Agency</v>
          </cell>
          <cell r="R7929" t="str">
            <v>2</v>
          </cell>
          <cell r="S7929" t="str">
            <v>65</v>
          </cell>
          <cell r="T7929" t="str">
            <v>623</v>
          </cell>
          <cell r="U7929" t="str">
            <v>0</v>
          </cell>
          <cell r="V7929" t="str">
            <v>NAT DPT AGEN - SMALL ENTERP DEV AGENCY</v>
          </cell>
        </row>
        <row r="7930">
          <cell r="Q7930" t="str">
            <v>Expenditure:  Transfers and Subsidies - Capital:  Monetary Allocations - Departmental Agencies and Accounts:  National Departmental Agencies - Social Housing Foundation</v>
          </cell>
          <cell r="R7930" t="str">
            <v>2</v>
          </cell>
          <cell r="S7930" t="str">
            <v>65</v>
          </cell>
          <cell r="T7930" t="str">
            <v>624</v>
          </cell>
          <cell r="U7930" t="str">
            <v>0</v>
          </cell>
          <cell r="V7930" t="str">
            <v>NAT DPT AGEN - SOCIAL HOUSING FOUNDATION</v>
          </cell>
        </row>
        <row r="7931">
          <cell r="Q7931" t="str">
            <v>Expenditure:  Transfers and Subsidies - Capital:  Monetary Allocations - Departmental Agencies and Accounts:  National Departmental Agencies - Social Housing Regulatory Authority</v>
          </cell>
          <cell r="R7931" t="str">
            <v>2</v>
          </cell>
          <cell r="S7931" t="str">
            <v>65</v>
          </cell>
          <cell r="T7931" t="str">
            <v>625</v>
          </cell>
          <cell r="U7931" t="str">
            <v>0</v>
          </cell>
          <cell r="V7931" t="str">
            <v>NAT DPT AGEN - SOC HOUSING REGULAT AUTH</v>
          </cell>
        </row>
        <row r="7932">
          <cell r="Q7932" t="str">
            <v>Expenditure:  Transfers and Subsidies - Capital:  Monetary Allocations - Departmental Agencies and Accounts:  National Departmental Agencies - South Africa Social Security Agency (SASSA)</v>
          </cell>
          <cell r="R7932" t="str">
            <v>2</v>
          </cell>
          <cell r="S7932" t="str">
            <v>65</v>
          </cell>
          <cell r="T7932" t="str">
            <v>626</v>
          </cell>
          <cell r="U7932" t="str">
            <v>0</v>
          </cell>
          <cell r="V7932" t="str">
            <v>NAT DPT AGEN - SA SOCIAL SECURITY AGENCY</v>
          </cell>
        </row>
        <row r="7933">
          <cell r="Q7933" t="str">
            <v>Expenditure:  Transfers and Subsidies - Capital:  Monetary Allocations - Departmental Agencies and Accounts:  National Departmental Agencies - Special Investigation Unit</v>
          </cell>
          <cell r="R7933" t="str">
            <v>2</v>
          </cell>
          <cell r="S7933" t="str">
            <v>65</v>
          </cell>
          <cell r="T7933" t="str">
            <v>627</v>
          </cell>
          <cell r="U7933" t="str">
            <v>0</v>
          </cell>
          <cell r="V7933" t="str">
            <v>NAT DPT AGEN - SPECIAL INVESTIGATION UNI</v>
          </cell>
        </row>
        <row r="7934">
          <cell r="Q7934" t="str">
            <v>Expenditure:  Transfers and Subsidies - Capital:  Monetary Allocations - Departmental Agencies and Accounts:  National Departmental Agencies - State Information Technology Agency (SITA)</v>
          </cell>
          <cell r="R7934" t="str">
            <v>2</v>
          </cell>
          <cell r="S7934" t="str">
            <v>65</v>
          </cell>
          <cell r="T7934" t="str">
            <v>628</v>
          </cell>
          <cell r="U7934" t="str">
            <v>0</v>
          </cell>
          <cell r="V7934" t="str">
            <v>NAT DPT AGEN - INFORMATION TECH AGENCY</v>
          </cell>
        </row>
        <row r="7935">
          <cell r="Q7935" t="str">
            <v>Expenditure:  Transfers and Subsidies - Capital:  Monetary Allocations - Departmental Agencies and Accounts:  National Departmental Agencies - South Africa State Theatre</v>
          </cell>
          <cell r="R7935" t="str">
            <v>2</v>
          </cell>
          <cell r="S7935" t="str">
            <v>65</v>
          </cell>
          <cell r="T7935" t="str">
            <v>629</v>
          </cell>
          <cell r="U7935" t="str">
            <v>0</v>
          </cell>
          <cell r="V7935" t="str">
            <v>NAT DPT AGEN - SA STATE THEATRE</v>
          </cell>
        </row>
        <row r="7936">
          <cell r="Q7936" t="str">
            <v>Expenditure:  Transfers and Subsidies - Capital:  Monetary Allocations - Departmental Agencies and Accounts:  National Departmental Agencies - Taung Agricultural College</v>
          </cell>
          <cell r="R7936" t="str">
            <v>2</v>
          </cell>
          <cell r="S7936" t="str">
            <v>65</v>
          </cell>
          <cell r="T7936" t="str">
            <v>630</v>
          </cell>
          <cell r="U7936" t="str">
            <v>0</v>
          </cell>
          <cell r="V7936" t="str">
            <v>NAT DPT AGEN - TAUNG AGRI COLLEGE</v>
          </cell>
        </row>
        <row r="7937">
          <cell r="Q7937" t="str">
            <v>Expenditure:  Transfers and Subsidies - Capital:  Monetary Allocations - Departmental Agencies and Accounts:  National Departmental Agencies - Tau Trading Association</v>
          </cell>
          <cell r="R7937" t="str">
            <v>2</v>
          </cell>
          <cell r="S7937" t="str">
            <v>65</v>
          </cell>
          <cell r="T7937" t="str">
            <v>631</v>
          </cell>
          <cell r="U7937" t="str">
            <v>0</v>
          </cell>
          <cell r="V7937" t="str">
            <v>NAT DPT AGEN - TAU TRADING ASSOCIATION</v>
          </cell>
        </row>
        <row r="7938">
          <cell r="Q7938" t="str">
            <v>Expenditure:  Transfers and Subsidies - Capital:  Monetary Allocations - Departmental Agencies and Accounts:  National Departmental Agencies - Technology for Women in Business</v>
          </cell>
          <cell r="R7938" t="str">
            <v>2</v>
          </cell>
          <cell r="S7938" t="str">
            <v>65</v>
          </cell>
          <cell r="T7938" t="str">
            <v>632</v>
          </cell>
          <cell r="U7938" t="str">
            <v>0</v>
          </cell>
          <cell r="V7938" t="str">
            <v>NAT DPT AGEN - TECHN FOR WOMEN IN BUSIN</v>
          </cell>
        </row>
        <row r="7939">
          <cell r="Q7939" t="str">
            <v>Expenditure:  Transfers and Subsidies - Capital:  Monetary Allocations - Departmental Agencies and Accounts:  National Departmental Agencies - Technology Innovation Agency</v>
          </cell>
          <cell r="R7939" t="str">
            <v>2</v>
          </cell>
          <cell r="S7939" t="str">
            <v>65</v>
          </cell>
          <cell r="T7939" t="str">
            <v>633</v>
          </cell>
          <cell r="U7939" t="str">
            <v>0</v>
          </cell>
          <cell r="V7939" t="str">
            <v>NAT DPT AGEN - TECHN INNOVATION AGENCY</v>
          </cell>
        </row>
        <row r="7940">
          <cell r="Q7940" t="str">
            <v>Expenditure:  Transfers and Subsidies - Capital:  Monetary Allocations - Departmental Agencies and Accounts:  National Departmental Agencies - The Cooperative Banks Development Agency</v>
          </cell>
          <cell r="R7940" t="str">
            <v>2</v>
          </cell>
          <cell r="S7940" t="str">
            <v>65</v>
          </cell>
          <cell r="T7940" t="str">
            <v>634</v>
          </cell>
          <cell r="U7940" t="str">
            <v>0</v>
          </cell>
          <cell r="V7940" t="str">
            <v>NAT DPT AGEN - COOPERAT BANKS DEV AGENCY</v>
          </cell>
        </row>
        <row r="7941">
          <cell r="Q7941" t="str">
            <v>Expenditure:  Transfers and Subsidies - Capital:  Monetary Allocations - Departmental Agencies and Accounts:  National Departmental Agencies - Thubelisha Homes</v>
          </cell>
          <cell r="R7941" t="str">
            <v>2</v>
          </cell>
          <cell r="S7941" t="str">
            <v>65</v>
          </cell>
          <cell r="T7941" t="str">
            <v>635</v>
          </cell>
          <cell r="U7941" t="str">
            <v>0</v>
          </cell>
          <cell r="V7941" t="str">
            <v>NAT DPT AGEN - THUBELISHA HOMES</v>
          </cell>
        </row>
        <row r="7942">
          <cell r="Q7942" t="str">
            <v>Expenditure:  Transfers and Subsidies - Capital:  Monetary Allocations - Departmental Agencies and Accounts:  National Departmental Agencies - Tompi Seleka Agricultural College</v>
          </cell>
          <cell r="R7942" t="str">
            <v>2</v>
          </cell>
          <cell r="S7942" t="str">
            <v>65</v>
          </cell>
          <cell r="T7942" t="str">
            <v>636</v>
          </cell>
          <cell r="U7942" t="str">
            <v>0</v>
          </cell>
          <cell r="V7942" t="str">
            <v>NAT DPT AGEN - TOMPI SELEKA AGRIC COLLEG</v>
          </cell>
        </row>
        <row r="7943">
          <cell r="Q7943" t="str">
            <v>Expenditure:  Transfers and Subsidies - Capital:  Monetary Allocations - Departmental Agencies and Accounts:  National Departmental Agencies - Tourism Hospitality and Sport SETA</v>
          </cell>
          <cell r="R7943" t="str">
            <v>2</v>
          </cell>
          <cell r="S7943" t="str">
            <v>65</v>
          </cell>
          <cell r="T7943" t="str">
            <v>637</v>
          </cell>
          <cell r="U7943" t="str">
            <v>0</v>
          </cell>
          <cell r="V7943" t="str">
            <v>NAT DPT AGEN - TOURM HOSPIT &amp; SPORT SETA</v>
          </cell>
        </row>
        <row r="7944">
          <cell r="Q7944" t="str">
            <v>Expenditure:  Transfers and Subsidies - Capital:  Monetary Allocations - Departmental Agencies and Accounts:  National Departmental Agencies - Trade and Investment South Africa</v>
          </cell>
          <cell r="R7944" t="str">
            <v>2</v>
          </cell>
          <cell r="S7944" t="str">
            <v>65</v>
          </cell>
          <cell r="T7944" t="str">
            <v>638</v>
          </cell>
          <cell r="U7944" t="str">
            <v>0</v>
          </cell>
          <cell r="V7944" t="str">
            <v>NAT DPT AGEN - TRADE &amp; INVESTMENT SA</v>
          </cell>
        </row>
        <row r="7945">
          <cell r="Q7945" t="str">
            <v>Expenditure:  Transfers and Subsidies - Capital:  Monetary Allocations - Departmental Agencies and Accounts:  National Departmental Agencies - Transport SETA</v>
          </cell>
          <cell r="R7945" t="str">
            <v>2</v>
          </cell>
          <cell r="S7945" t="str">
            <v>65</v>
          </cell>
          <cell r="T7945" t="str">
            <v>639</v>
          </cell>
          <cell r="U7945" t="str">
            <v>0</v>
          </cell>
          <cell r="V7945" t="str">
            <v>NAT DPT AGEN - TRANSPORT SETA</v>
          </cell>
        </row>
        <row r="7946">
          <cell r="Q7946" t="str">
            <v>Expenditure:  Transfers and Subsidies - Capital:  Monetary Allocations - Departmental Agencies and Accounts:  National Departmental Agencies - Tsolo Agricultural College</v>
          </cell>
          <cell r="R7946" t="str">
            <v>2</v>
          </cell>
          <cell r="S7946" t="str">
            <v>65</v>
          </cell>
          <cell r="T7946" t="str">
            <v>640</v>
          </cell>
          <cell r="U7946" t="str">
            <v>0</v>
          </cell>
          <cell r="V7946" t="str">
            <v>NAT DPT AGEN - TSOLO AGRIC COLLEGE</v>
          </cell>
        </row>
        <row r="7947">
          <cell r="Q7947" t="str">
            <v>Expenditure:  Transfers and Subsidies - Capital:  Monetary Allocations - Departmental Agencies and Accounts:  National Departmental Agencies - Umalusi Council Quality Assurance in General and Further Education and Training Institutions</v>
          </cell>
          <cell r="R7947" t="str">
            <v>2</v>
          </cell>
          <cell r="S7947" t="str">
            <v>65</v>
          </cell>
          <cell r="T7947" t="str">
            <v>641</v>
          </cell>
          <cell r="U7947" t="str">
            <v>0</v>
          </cell>
          <cell r="V7947" t="str">
            <v>NAT DPT AGEN - UMALUSI QUA ASS &amp; FET INS</v>
          </cell>
        </row>
        <row r="7948">
          <cell r="Q7948" t="str">
            <v>Expenditure:  Transfers and Subsidies - Capital:  Monetary Allocations - Departmental Agencies and Accounts:  National Departmental Agencies - Umsombomvu Fund</v>
          </cell>
          <cell r="R7948" t="str">
            <v>2</v>
          </cell>
          <cell r="S7948" t="str">
            <v>65</v>
          </cell>
          <cell r="T7948" t="str">
            <v>642</v>
          </cell>
          <cell r="U7948" t="str">
            <v>0</v>
          </cell>
          <cell r="V7948" t="str">
            <v>NAT DPT AGEN - UMSOMBOMVU FUND</v>
          </cell>
        </row>
        <row r="7949">
          <cell r="Q7949" t="str">
            <v>Expenditure:  Transfers and Subsidies - Capital:  Monetary Allocations - Departmental Agencies and Accounts:  National Departmental Agencies - Universal Service and Access Agency South Africa</v>
          </cell>
          <cell r="R7949" t="str">
            <v>2</v>
          </cell>
          <cell r="S7949" t="str">
            <v>65</v>
          </cell>
          <cell r="T7949" t="str">
            <v>643</v>
          </cell>
          <cell r="U7949" t="str">
            <v>0</v>
          </cell>
          <cell r="V7949" t="str">
            <v>NAT DPT AGEN - UNI SERV &amp; ACCESS AGEN SA</v>
          </cell>
        </row>
        <row r="7950">
          <cell r="Q7950" t="str">
            <v>Expenditure:  Transfers and Subsidies - Capital:  Monetary Allocations - Departmental Agencies and Accounts:  National Departmental Agencies - Universal Service and Access Fund</v>
          </cell>
          <cell r="R7950" t="str">
            <v>2</v>
          </cell>
          <cell r="S7950" t="str">
            <v>65</v>
          </cell>
          <cell r="T7950" t="str">
            <v>644</v>
          </cell>
          <cell r="U7950" t="str">
            <v>0</v>
          </cell>
          <cell r="V7950" t="str">
            <v>NAT DPT AGEN - UNIVER SERV &amp; ACCESS FUND</v>
          </cell>
        </row>
        <row r="7951">
          <cell r="Q7951" t="str">
            <v>Expenditure:  Transfers and Subsidies - Capital:  Monetary Allocations - Departmental Agencies and Accounts:  National Departmental Agencies - Urban Transport Fund</v>
          </cell>
          <cell r="R7951" t="str">
            <v>2</v>
          </cell>
          <cell r="S7951" t="str">
            <v>65</v>
          </cell>
          <cell r="T7951" t="str">
            <v>645</v>
          </cell>
          <cell r="U7951" t="str">
            <v>0</v>
          </cell>
          <cell r="V7951" t="str">
            <v>NAT DPT AGEN - URBAN TRANSPORT FUND</v>
          </cell>
        </row>
        <row r="7952">
          <cell r="Q7952" t="str">
            <v>Expenditure:  Transfers and Subsidies - Capital:  Monetary Allocations - Departmental Agencies and Accounts:  National Departmental Agencies - Voortrekker Museum</v>
          </cell>
          <cell r="R7952" t="str">
            <v>2</v>
          </cell>
          <cell r="S7952" t="str">
            <v>65</v>
          </cell>
          <cell r="T7952" t="str">
            <v>646</v>
          </cell>
          <cell r="U7952" t="str">
            <v>0</v>
          </cell>
          <cell r="V7952" t="str">
            <v>NAT DPT AGEN - VOORTREKKER MUSEUM</v>
          </cell>
        </row>
        <row r="7953">
          <cell r="Q7953" t="str">
            <v>Expenditure:  Transfers and Subsidies - Capital:  Monetary Allocations - Departmental Agencies and Accounts:  National Departmental Agencies - Wage Board</v>
          </cell>
          <cell r="R7953" t="str">
            <v>2</v>
          </cell>
          <cell r="S7953" t="str">
            <v>65</v>
          </cell>
          <cell r="T7953" t="str">
            <v>647</v>
          </cell>
          <cell r="U7953" t="str">
            <v>0</v>
          </cell>
          <cell r="V7953" t="str">
            <v>NAT DPT AGEN - WAGE BOARD</v>
          </cell>
        </row>
        <row r="7954">
          <cell r="Q7954" t="str">
            <v>Expenditure:  Transfers and Subsidies - Capital:  Monetary Allocations - Departmental Agencies and Accounts:  National Departmental Agencies - War Museum Boer Republic</v>
          </cell>
          <cell r="R7954" t="str">
            <v>2</v>
          </cell>
          <cell r="S7954" t="str">
            <v>65</v>
          </cell>
          <cell r="T7954" t="str">
            <v>648</v>
          </cell>
          <cell r="U7954" t="str">
            <v>0</v>
          </cell>
          <cell r="V7954" t="str">
            <v>NAT DPT AGEN - WAR MUSEUM BOER REPUBLIC</v>
          </cell>
        </row>
        <row r="7955">
          <cell r="Q7955" t="str">
            <v>Expenditure:  Transfers and Subsidies - Capital:  Monetary Allocations - Departmental Agencies and Accounts:  National Departmental Agencies - Water Research Commission</v>
          </cell>
          <cell r="R7955" t="str">
            <v>2</v>
          </cell>
          <cell r="S7955" t="str">
            <v>65</v>
          </cell>
          <cell r="T7955" t="str">
            <v>649</v>
          </cell>
          <cell r="U7955" t="str">
            <v>0</v>
          </cell>
          <cell r="V7955" t="str">
            <v>NAT DPT AGEN - WATER RESEARCH COMMISSION</v>
          </cell>
        </row>
        <row r="7956">
          <cell r="Q7956" t="str">
            <v>Expenditure:  Transfers and Subsidies - Capital:  Monetary Allocations - Departmental Agencies and Accounts:  National Departmental Agencies - Water Trading Account</v>
          </cell>
          <cell r="R7956" t="str">
            <v>2</v>
          </cell>
          <cell r="S7956" t="str">
            <v>65</v>
          </cell>
          <cell r="T7956" t="str">
            <v>650</v>
          </cell>
          <cell r="U7956" t="str">
            <v>0</v>
          </cell>
          <cell r="V7956" t="str">
            <v>NAT DPT AGEN - WATER TRADING ACCOUNT</v>
          </cell>
        </row>
        <row r="7957">
          <cell r="Q7957" t="str">
            <v>Expenditure:  Transfers and Subsidies - Capital:  Monetary Allocations - Departmental Agencies and Accounts:  National Departmental Agencies - Wholesale and Retail Sector SETA</v>
          </cell>
          <cell r="R7957" t="str">
            <v>2</v>
          </cell>
          <cell r="S7957" t="str">
            <v>65</v>
          </cell>
          <cell r="T7957" t="str">
            <v>651</v>
          </cell>
          <cell r="U7957" t="str">
            <v>0</v>
          </cell>
          <cell r="V7957" t="str">
            <v>NAT DPT AGEN - W/SALE &amp; RETAIL SEC SETA</v>
          </cell>
        </row>
        <row r="7958">
          <cell r="Q7958" t="str">
            <v>Expenditure:  Transfers and Subsidies - Capital:  Monetary Allocations - Departmental Agencies and Accounts:  National Departmental Agencies - William Humphreys Art Gallery</v>
          </cell>
          <cell r="R7958" t="str">
            <v>2</v>
          </cell>
          <cell r="S7958" t="str">
            <v>65</v>
          </cell>
          <cell r="T7958" t="str">
            <v>652</v>
          </cell>
          <cell r="U7958" t="str">
            <v>0</v>
          </cell>
          <cell r="V7958" t="str">
            <v>NAT DPT AGEN - WILLIAM HUMPHREYS ART GAL</v>
          </cell>
        </row>
        <row r="7959">
          <cell r="Q7959" t="str">
            <v>Expenditure:  Transfers and Subsidies - Capital:  Monetary Allocations - Departmental Agencies and Accounts:  National Departmental Agencies - Windybrow Theatre</v>
          </cell>
          <cell r="R7959" t="str">
            <v>2</v>
          </cell>
          <cell r="S7959" t="str">
            <v>65</v>
          </cell>
          <cell r="T7959" t="str">
            <v>653</v>
          </cell>
          <cell r="U7959" t="str">
            <v>0</v>
          </cell>
          <cell r="V7959" t="str">
            <v>NAT DPT AGEN - WINDYBROW THEATRE</v>
          </cell>
        </row>
        <row r="7960">
          <cell r="Q7960" t="str">
            <v>Expenditure:  Transfers and Subsidies - Capital:  Monetary Allocations - Departmental Agencies and Accounts:  National Departmental Agencies - Woordeboek Afrikaanse Taal (WAT) Paarl</v>
          </cell>
          <cell r="R7960" t="str">
            <v>2</v>
          </cell>
          <cell r="S7960" t="str">
            <v>65</v>
          </cell>
          <cell r="T7960" t="str">
            <v>654</v>
          </cell>
          <cell r="U7960" t="str">
            <v>0</v>
          </cell>
          <cell r="V7960" t="str">
            <v>NAT DPT AGEN - WOORDEBOEK AFRIKAANS TAAL</v>
          </cell>
        </row>
        <row r="7961">
          <cell r="Q7961" t="str">
            <v>Expenditure:  Transfers and Subsidies - Capital:  Monetary Allocations - Departmental Agencies and Accounts:  National Departmental Agencies - World Summit Johannesburg</v>
          </cell>
          <cell r="R7961" t="str">
            <v>2</v>
          </cell>
          <cell r="S7961" t="str">
            <v>65</v>
          </cell>
          <cell r="T7961" t="str">
            <v>655</v>
          </cell>
          <cell r="U7961" t="str">
            <v>0</v>
          </cell>
          <cell r="V7961" t="str">
            <v>NAT DPT AGEN - WORLD SUMMIT JOHANNESBURG</v>
          </cell>
        </row>
        <row r="7962">
          <cell r="Q7962" t="str">
            <v>Expenditure:  Transfers and Subsidies - Capital:  Monetary Allocations - District Municipalities</v>
          </cell>
          <cell r="R7962">
            <v>0</v>
          </cell>
          <cell r="V7962" t="str">
            <v>T&amp;S CAP: MONETARY DISTRICT MUNICIPAL</v>
          </cell>
        </row>
        <row r="7963">
          <cell r="Q7963" t="str">
            <v>Expenditure:  Transfers and Subsidies - Capital:  Monetary Allocations - District Municipalities:  Eastern Cape</v>
          </cell>
          <cell r="R7963">
            <v>0</v>
          </cell>
          <cell r="V7963" t="str">
            <v>T&amp;S CAP: MONETARY DM EASTERN CAPE</v>
          </cell>
        </row>
        <row r="7964">
          <cell r="Q7964" t="str">
            <v>Expenditure:  Transfers and Subsidies - Capital:  Monetary Allocations - District Municipalities:  Eastern Cape - DC 10:  Cacadu</v>
          </cell>
          <cell r="R7964">
            <v>0</v>
          </cell>
          <cell r="V7964" t="str">
            <v>DM EC: CACADU</v>
          </cell>
        </row>
        <row r="7965">
          <cell r="Q7965" t="str">
            <v>Expenditure:  Transfers and Subsidies - Capital:  Monetary Allocations - District Municipalities:  Eastern Cape - DC 10:  Cacadu - Community and Social Services</v>
          </cell>
          <cell r="R7965">
            <v>0</v>
          </cell>
          <cell r="V7965" t="str">
            <v>DM EC: CACADU - COMM &amp; SOC SERV</v>
          </cell>
        </row>
        <row r="7966">
          <cell r="Q7966" t="str">
            <v>Expenditure:  Transfers and Subsidies - Capital:  Monetary Allocations - District Municipalities:  Eastern Cape - DC 10:  Cacadu - Environmental Protection</v>
          </cell>
          <cell r="R7966">
            <v>0</v>
          </cell>
          <cell r="V7966" t="str">
            <v>DM EC: CACADU - ENVIRON PROTECTION</v>
          </cell>
        </row>
        <row r="7967">
          <cell r="Q7967" t="str">
            <v>Expenditure:  Transfers and Subsidies - Capital:  Monetary Allocations - District Municipalities:  Eastern Cape - DC 10:  Cacadu - Executive and Council</v>
          </cell>
          <cell r="R7967">
            <v>0</v>
          </cell>
          <cell r="V7967" t="str">
            <v>DM EC: CACADU - EXECUTIVE &amp; COUNCIL</v>
          </cell>
        </row>
        <row r="7968">
          <cell r="Q7968" t="str">
            <v>Expenditure:  Transfers and Subsidies - Capital:  Monetary Allocations - District Municipalities:  Eastern Cape - DC 10:  Cacadu - Finance and Admin</v>
          </cell>
          <cell r="R7968">
            <v>0</v>
          </cell>
          <cell r="V7968" t="str">
            <v>DM EC: CACADU - FINANCE &amp; ADMIN</v>
          </cell>
        </row>
        <row r="7969">
          <cell r="Q7969" t="str">
            <v>Expenditure:  Transfers and Subsidies - Capital:  Monetary Allocations - District Municipalities:  Eastern Cape - DC 10:  Cacadu - Health</v>
          </cell>
          <cell r="R7969">
            <v>0</v>
          </cell>
          <cell r="V7969" t="str">
            <v>DM EC: CACADU - HEALTH</v>
          </cell>
        </row>
        <row r="7970">
          <cell r="Q7970" t="str">
            <v>Expenditure:  Transfers and Subsidies - Capital:  Monetary Allocations - District Municipalities:  Eastern Cape - DC 10:  Cacadu - Housing</v>
          </cell>
          <cell r="R7970">
            <v>0</v>
          </cell>
          <cell r="V7970" t="str">
            <v>DM EC: CACADU - HOUSING</v>
          </cell>
        </row>
        <row r="7971">
          <cell r="Q7971" t="str">
            <v>Expenditure:  Transfers and Subsidies - Capital:  Monetary Allocations - District Municipalities:  Eastern Cape - DC 10:  Cacadu - Planning and Development</v>
          </cell>
          <cell r="R7971">
            <v>0</v>
          </cell>
          <cell r="V7971" t="str">
            <v>DM EC: CACADU - PLANNING &amp; DEVEL</v>
          </cell>
        </row>
        <row r="7972">
          <cell r="Q7972" t="str">
            <v>Expenditure:  Transfers and Subsidies - Capital:  Monetary Allocations - District Municipalities:  Eastern Cape - DC 10:  Cacadu - Public Safety</v>
          </cell>
          <cell r="R7972">
            <v>0</v>
          </cell>
          <cell r="V7972" t="str">
            <v>DM EC: CACADU - PUBLIC SAFETY</v>
          </cell>
        </row>
        <row r="7973">
          <cell r="Q7973" t="str">
            <v>Expenditure:  Transfers and Subsidies - Capital:  Monetary Allocations - District Municipalities:  Eastern Cape - DC 10:  Cacadu - Road Transport</v>
          </cell>
          <cell r="R7973">
            <v>0</v>
          </cell>
          <cell r="V7973" t="str">
            <v>DM EC: CACADU - ROAD TRANSPORT</v>
          </cell>
        </row>
        <row r="7974">
          <cell r="Q7974" t="str">
            <v>Expenditure:  Transfers and Subsidies - Capital:  Monetary Allocations - District Municipalities:  Eastern Cape - DC 10:  Cacadu - Sport and Recreation</v>
          </cell>
          <cell r="R7974">
            <v>0</v>
          </cell>
          <cell r="V7974" t="str">
            <v>DM EC: CACADU - SPORT &amp; RECREATION</v>
          </cell>
        </row>
        <row r="7975">
          <cell r="Q7975" t="str">
            <v>Expenditure:  Transfers and Subsidies - Capital:  Monetary Allocations - District Municipalities:  Eastern Cape - DC 10:  Cacadu - Waste Water Management</v>
          </cell>
          <cell r="R7975">
            <v>0</v>
          </cell>
          <cell r="V7975" t="str">
            <v>DM EC: CACADU - WASTE WATER MAN</v>
          </cell>
        </row>
        <row r="7976">
          <cell r="Q7976" t="str">
            <v>Expenditure:  Transfers and Subsidies - Capital:  Monetary Allocations - District Municipalities:  Eastern Cape - DC 10:  Cacadu - Water</v>
          </cell>
          <cell r="R7976">
            <v>0</v>
          </cell>
          <cell r="V7976" t="str">
            <v>DM EC: CACADU - WATER</v>
          </cell>
        </row>
        <row r="7977">
          <cell r="Q7977" t="str">
            <v>Expenditure:  Transfers and Subsidies - Capital:  Monetary Allocations - District Municipalities:  Eastern Cape - DC 12:  Amatole</v>
          </cell>
          <cell r="R7977">
            <v>0</v>
          </cell>
          <cell r="V7977" t="str">
            <v>DM EC: AMATOLE</v>
          </cell>
        </row>
        <row r="7978">
          <cell r="Q7978" t="str">
            <v>Expenditure:  Transfers and Subsidies - Capital:  Monetary Allocations - District Municipalities:  Eastern Cape - DC 12:  Amatole - Community and Social Services</v>
          </cell>
          <cell r="R7978">
            <v>0</v>
          </cell>
          <cell r="V7978" t="str">
            <v>DM EC: AMATOLE - COMM &amp; SOC SERV</v>
          </cell>
        </row>
        <row r="7979">
          <cell r="Q7979" t="str">
            <v>Expenditure:  Transfers and Subsidies - Capital:  Monetary Allocations - District Municipalities:  Eastern Cape - DC 12:  Amatole - Environmental Protection</v>
          </cell>
          <cell r="R7979">
            <v>0</v>
          </cell>
          <cell r="V7979" t="str">
            <v>DM EC: AMATOLE - ENVIRON PROTECTION</v>
          </cell>
        </row>
        <row r="7980">
          <cell r="Q7980" t="str">
            <v>Expenditure:  Transfers and Subsidies - Capital:  Monetary Allocations - District Municipalities:  Eastern Cape - DC 12:  Amatole - Executive and Council</v>
          </cell>
          <cell r="R7980">
            <v>0</v>
          </cell>
          <cell r="V7980" t="str">
            <v>DM EC: AMATOLE - EXECUTIVE &amp; COUNCIL</v>
          </cell>
        </row>
        <row r="7981">
          <cell r="Q7981" t="str">
            <v>Expenditure:  Transfers and Subsidies - Capital:  Monetary Allocations - District Municipalities:  Eastern Cape - DC 12:  Amatole - Finance and Admin</v>
          </cell>
          <cell r="R7981">
            <v>0</v>
          </cell>
          <cell r="V7981" t="str">
            <v>DM EC: AMATOLE - FINANCE &amp; ADMIN</v>
          </cell>
        </row>
        <row r="7982">
          <cell r="Q7982" t="str">
            <v>Expenditure:  Transfers and Subsidies - Capital:  Monetary Allocations - District Municipalities:  Eastern Cape - DC 12:  Amatole - Health</v>
          </cell>
          <cell r="R7982">
            <v>0</v>
          </cell>
          <cell r="V7982" t="str">
            <v>DM EC: AMATOLE - HEALTH</v>
          </cell>
        </row>
        <row r="7983">
          <cell r="Q7983" t="str">
            <v>Expenditure:  Transfers and Subsidies - Capital:  Monetary Allocations - District Municipalities:  Eastern Cape - DC 12:  Amatole - Housing</v>
          </cell>
          <cell r="R7983">
            <v>0</v>
          </cell>
          <cell r="V7983" t="str">
            <v>DM EC: AMATOLE - HOUSING</v>
          </cell>
        </row>
        <row r="7984">
          <cell r="Q7984" t="str">
            <v>Expenditure:  Transfers and Subsidies - Capital:  Monetary Allocations - District Municipalities:  Eastern Cape - DC 12:  Amatole - Planning and Development</v>
          </cell>
          <cell r="R7984">
            <v>0</v>
          </cell>
          <cell r="V7984" t="str">
            <v>DM EC: AMATOLE - PLANNING &amp; DEVEL</v>
          </cell>
        </row>
        <row r="7985">
          <cell r="Q7985" t="str">
            <v>Expenditure:  Transfers and Subsidies - Capital:  Monetary Allocations - District Municipalities:  Eastern Cape - DC 12:  Amatole - Public Safety</v>
          </cell>
          <cell r="R7985">
            <v>0</v>
          </cell>
          <cell r="V7985" t="str">
            <v>DM EC: AMATOLE - PUBLIC SAFETY</v>
          </cell>
        </row>
        <row r="7986">
          <cell r="Q7986" t="str">
            <v>Expenditure:  Transfers and Subsidies - Capital:  Monetary Allocations - District Municipalities:  Eastern Cape - DC 12:  Amatole - Road Transport</v>
          </cell>
          <cell r="R7986">
            <v>0</v>
          </cell>
          <cell r="V7986" t="str">
            <v>DM EC: AMATOLE - ROAD TRANSPORT</v>
          </cell>
        </row>
        <row r="7987">
          <cell r="Q7987" t="str">
            <v>Expenditure:  Transfers and Subsidies - Capital:  Monetary Allocations - District Municipalities:  Eastern Cape - DC 12:  Amatole - Sport and Recreation</v>
          </cell>
          <cell r="R7987">
            <v>0</v>
          </cell>
          <cell r="V7987" t="str">
            <v>DM EC: AMATOLE - SPORT &amp; RECREATION</v>
          </cell>
        </row>
        <row r="7988">
          <cell r="Q7988" t="str">
            <v>Expenditure:  Transfers and Subsidies - Capital:  Monetary Allocations - District Municipalities:  Eastern Cape - DC 12:  Amatole - Waste Water Management</v>
          </cell>
          <cell r="R7988">
            <v>0</v>
          </cell>
          <cell r="V7988" t="str">
            <v>DM EC: AMATOLE - WASTE WATER MAN</v>
          </cell>
        </row>
        <row r="7989">
          <cell r="Q7989" t="str">
            <v>Expenditure:  Transfers and Subsidies - Capital:  Monetary Allocations - District Municipalities:  Eastern Cape - DC 12:  Amatole - Water</v>
          </cell>
          <cell r="R7989">
            <v>0</v>
          </cell>
          <cell r="V7989" t="str">
            <v>DM EC: AMATOLE - WATER</v>
          </cell>
        </row>
        <row r="7990">
          <cell r="Q7990" t="str">
            <v xml:space="preserve">Expenditure:  Transfers and Subsidies - Capital:  Monetary Allocations - District Municipalities:  Eastern Cape - DC 13:  Chris Hani </v>
          </cell>
          <cell r="R7990">
            <v>0</v>
          </cell>
          <cell r="V7990" t="str">
            <v>DM EC: CHRIS HANI</v>
          </cell>
        </row>
        <row r="7991">
          <cell r="Q7991" t="str">
            <v>Expenditure:  Transfers and Subsidies - Capital:  Monetary Allocations - District Municipalities:  Eastern Cape - DC 13:  Chris Hani - Community and Social Services</v>
          </cell>
          <cell r="R7991">
            <v>0</v>
          </cell>
          <cell r="V7991" t="str">
            <v>DM EC: CHRIS HANI - COMM &amp; SOC SERV</v>
          </cell>
        </row>
        <row r="7992">
          <cell r="Q7992" t="str">
            <v>Expenditure:  Transfers and Subsidies - Capital:  Monetary Allocations - District Municipalities:  Eastern Cape - DC 13:  Chris Hani - Environmental Protection</v>
          </cell>
          <cell r="R7992">
            <v>0</v>
          </cell>
          <cell r="V7992" t="str">
            <v>DM EC: CHRIS HANI - ENVIRON PROTECTION</v>
          </cell>
        </row>
        <row r="7993">
          <cell r="Q7993" t="str">
            <v>Expenditure:  Transfers and Subsidies - Capital:  Monetary Allocations - District Municipalities:  Eastern Cape - DC 13:  Chris Hani - Executive and Council</v>
          </cell>
          <cell r="R7993">
            <v>0</v>
          </cell>
          <cell r="V7993" t="str">
            <v>DM EC: CHRIS HANI - EXECUTIVE &amp; COUNCIL</v>
          </cell>
        </row>
        <row r="7994">
          <cell r="Q7994" t="str">
            <v>Expenditure:  Transfers and Subsidies - Capital:  Monetary Allocations - District Municipalities:  Eastern Cape - DC 13:  Chris Hani - Finance and Admin</v>
          </cell>
          <cell r="R7994">
            <v>0</v>
          </cell>
          <cell r="V7994" t="str">
            <v>DM EC: CHRIS HANI - FINANCE &amp; ADMIN</v>
          </cell>
        </row>
        <row r="7995">
          <cell r="Q7995" t="str">
            <v>Expenditure:  Transfers and Subsidies - Capital:  Monetary Allocations - District Municipalities:  Eastern Cape - DC 13:  Chris Hani - Health</v>
          </cell>
          <cell r="R7995">
            <v>0</v>
          </cell>
          <cell r="V7995" t="str">
            <v>DM EC: CHRIS HANI - HEALTH</v>
          </cell>
        </row>
        <row r="7996">
          <cell r="Q7996" t="str">
            <v>Expenditure:  Transfers and Subsidies - Capital:  Monetary Allocations - District Municipalities:  Eastern Cape - DC 13:  Chris Hani - Housing</v>
          </cell>
          <cell r="R7996">
            <v>0</v>
          </cell>
          <cell r="V7996" t="str">
            <v>DM EC: CHRIS HANI - HOUSING</v>
          </cell>
        </row>
        <row r="7997">
          <cell r="Q7997" t="str">
            <v>Expenditure:  Transfers and Subsidies - Capital:  Monetary Allocations - District Municipalities:  Eastern Cape - DC 13:  Chris Hani - Planning and Development</v>
          </cell>
          <cell r="R7997">
            <v>0</v>
          </cell>
          <cell r="V7997" t="str">
            <v>DM EC: CHRIS HANI - PLANNING &amp; DEVEL</v>
          </cell>
        </row>
        <row r="7998">
          <cell r="Q7998" t="str">
            <v>Expenditure:  Transfers and Subsidies - Capital:  Monetary Allocations - District Municipalities:  Eastern Cape - DC 13:  Chris Hani - Public Safety</v>
          </cell>
          <cell r="R7998">
            <v>0</v>
          </cell>
          <cell r="V7998" t="str">
            <v>DM EC: CHRIS HANI - PUBLIC SAFETY</v>
          </cell>
        </row>
        <row r="7999">
          <cell r="Q7999" t="str">
            <v>Expenditure:  Transfers and Subsidies - Capital:  Monetary Allocations - District Municipalities:  Eastern Cape - DC 13:  Chris Hani - Road Transport</v>
          </cell>
          <cell r="R7999">
            <v>0</v>
          </cell>
          <cell r="V7999" t="str">
            <v>DM EC: CHRIS HANI - ROAD TRANSPORT</v>
          </cell>
        </row>
        <row r="8000">
          <cell r="Q8000" t="str">
            <v>Expenditure:  Transfers and Subsidies - Capital:  Monetary Allocations - District Municipalities:  Eastern Cape - DC 13:  Chris Hani - Sport and Recreation</v>
          </cell>
          <cell r="R8000">
            <v>0</v>
          </cell>
          <cell r="V8000" t="str">
            <v>DM EC: CHRIS HANI - SPORT &amp; RECREATION</v>
          </cell>
        </row>
        <row r="8001">
          <cell r="Q8001" t="str">
            <v>Expenditure:  Transfers and Subsidies - Capital:  Monetary Allocations - District Municipalities:  Eastern Cape - DC 13:  Chris Hani - Waste Water Management</v>
          </cell>
          <cell r="R8001">
            <v>0</v>
          </cell>
          <cell r="V8001" t="str">
            <v>DM EC: CHRIS HANI - WASTE WATER MAN</v>
          </cell>
        </row>
        <row r="8002">
          <cell r="Q8002" t="str">
            <v>Expenditure:  Transfers and Subsidies - Capital:  Monetary Allocations - District Municipalities:  Eastern Cape - DC 13:  Chris Hani - Water</v>
          </cell>
          <cell r="R8002">
            <v>0</v>
          </cell>
          <cell r="V8002" t="str">
            <v>DM EC: CHRIS HANI - WATER</v>
          </cell>
        </row>
        <row r="8003">
          <cell r="Q8003" t="str">
            <v>Expenditure:  Transfers and Subsidies - Capital:  Monetary Allocations - District Municipalities:  Eastern Cape - DC 14:  Ukhahlamba</v>
          </cell>
          <cell r="R8003">
            <v>0</v>
          </cell>
          <cell r="V8003" t="str">
            <v>DM EC: UKHAHLAMBA</v>
          </cell>
        </row>
        <row r="8004">
          <cell r="Q8004" t="str">
            <v>Expenditure:  Transfers and Subsidies - Capital:  Monetary Allocations - District Municipalities:  Eastern Cape - DC 14:  Ukhahlamba - Community and Social Services</v>
          </cell>
          <cell r="R8004">
            <v>0</v>
          </cell>
          <cell r="V8004" t="str">
            <v>DM EC: UKHAHLAMBA - COMM &amp; SOC SERV</v>
          </cell>
        </row>
        <row r="8005">
          <cell r="Q8005" t="str">
            <v>Expenditure:  Transfers and Subsidies - Capital:  Monetary Allocations - District Municipalities:  Eastern Cape - DC 14:  Ukhahlamba - Environmental Protection</v>
          </cell>
          <cell r="R8005">
            <v>0</v>
          </cell>
          <cell r="V8005" t="str">
            <v>DM EC: UKHAHLAMBA - ENVIRON PROTECTION</v>
          </cell>
        </row>
        <row r="8006">
          <cell r="Q8006" t="str">
            <v>Expenditure:  Transfers and Subsidies - Capital:  Monetary Allocations - District Municipalities:  Eastern Cape - DC 14:  Ukhahlamba - Executive and Council</v>
          </cell>
          <cell r="R8006">
            <v>0</v>
          </cell>
          <cell r="V8006" t="str">
            <v>DM EC: UKHAHLAMBA - EXECUTIVE &amp; COUNCIL</v>
          </cell>
        </row>
        <row r="8007">
          <cell r="Q8007" t="str">
            <v>Expenditure:  Transfers and Subsidies - Capital:  Monetary Allocations - District Municipalities:  Eastern Cape - DC 14:  Ukhahlamba - Finance and Admin</v>
          </cell>
          <cell r="R8007">
            <v>0</v>
          </cell>
          <cell r="V8007" t="str">
            <v>DM EC: UKHAHLAMBA - FINANCE &amp; ADMIN</v>
          </cell>
        </row>
        <row r="8008">
          <cell r="Q8008" t="str">
            <v>Expenditure:  Transfers and Subsidies - Capital:  Monetary Allocations - District Municipalities:  Eastern Cape - DC 14:  Ukhahlamba - Health</v>
          </cell>
          <cell r="R8008">
            <v>0</v>
          </cell>
          <cell r="V8008" t="str">
            <v>DM EC: UKHAHLAMBA - HEALTH</v>
          </cell>
        </row>
        <row r="8009">
          <cell r="Q8009" t="str">
            <v>Expenditure:  Transfers and Subsidies - Capital:  Monetary Allocations - District Municipalities:  Eastern Cape - DC 14:  Ukhahlamba - Housing</v>
          </cell>
          <cell r="R8009">
            <v>0</v>
          </cell>
          <cell r="V8009" t="str">
            <v>DM EC: UKHAHLAMBA - HOUSING</v>
          </cell>
        </row>
        <row r="8010">
          <cell r="Q8010" t="str">
            <v>Expenditure:  Transfers and Subsidies - Capital:  Monetary Allocations - District Municipalities:  Eastern Cape - DC 14:  Ukhahlamba - Planning and Development</v>
          </cell>
          <cell r="R8010">
            <v>0</v>
          </cell>
          <cell r="V8010" t="str">
            <v>DM EC: UKHAHLAMBA - PLANNING &amp; DEVEL</v>
          </cell>
        </row>
        <row r="8011">
          <cell r="Q8011" t="str">
            <v>Expenditure:  Transfers and Subsidies - Capital:  Monetary Allocations - District Municipalities:  Eastern Cape - DC 14:  Ukhahlamba - Public Safety</v>
          </cell>
          <cell r="R8011">
            <v>0</v>
          </cell>
          <cell r="V8011" t="str">
            <v>DM EC: UKHAHLAMBA - PUBLIC SAFETY</v>
          </cell>
        </row>
        <row r="8012">
          <cell r="Q8012" t="str">
            <v>Expenditure:  Transfers and Subsidies - Capital:  Monetary Allocations - District Municipalities:  Eastern Cape - DC 14:  Ukhahlamba - Road Transport</v>
          </cell>
          <cell r="R8012">
            <v>0</v>
          </cell>
          <cell r="V8012" t="str">
            <v>DM EC: UKHAHLAMBA - ROAD TRANSPORT</v>
          </cell>
        </row>
        <row r="8013">
          <cell r="Q8013" t="str">
            <v>Expenditure:  Transfers and Subsidies - Capital:  Monetary Allocations - District Municipalities:  Eastern Cape - DC 14:  Ukhahlamba - Sport and Recreation</v>
          </cell>
          <cell r="R8013">
            <v>0</v>
          </cell>
          <cell r="V8013" t="str">
            <v>DM EC: UKHAHLAMBA - SPORT &amp; RECREATION</v>
          </cell>
        </row>
        <row r="8014">
          <cell r="Q8014" t="str">
            <v>Expenditure:  Transfers and Subsidies - Capital:  Monetary Allocations - District Municipalities:  Eastern Cape - DC 14:  Ukhahlamba - Waste Water Management</v>
          </cell>
          <cell r="R8014">
            <v>0</v>
          </cell>
          <cell r="V8014" t="str">
            <v>DM EC: UKHAHLAMBA - WASTE WATER MAN</v>
          </cell>
        </row>
        <row r="8015">
          <cell r="Q8015" t="str">
            <v>Expenditure:  Transfers and Subsidies - Capital:  Monetary Allocations - District Municipalities:  Eastern Cape - DC 14:  Ukhahlamba - Water</v>
          </cell>
          <cell r="R8015">
            <v>0</v>
          </cell>
          <cell r="V8015" t="str">
            <v>DM EC: UKHAHLAMBA - WATER</v>
          </cell>
        </row>
        <row r="8016">
          <cell r="Q8016" t="str">
            <v>Expenditure:  Transfers and Subsidies - Capital:  Monetary Allocations - District Municipalities:  Eastern Cape - DC 15:  OR Tambo</v>
          </cell>
          <cell r="R8016">
            <v>0</v>
          </cell>
          <cell r="V8016" t="str">
            <v>DM EC: OR TAMBO</v>
          </cell>
        </row>
        <row r="8017">
          <cell r="Q8017" t="str">
            <v>Expenditure:  Transfers and Subsidies - Capital:  Monetary Allocations - District Municipalities:  Eastern Cape - DC 15:  OR Tambo - Community and Social Services</v>
          </cell>
          <cell r="R8017">
            <v>0</v>
          </cell>
          <cell r="V8017" t="str">
            <v>DM EC: OR TAMBO - COMM &amp; SOC SERV</v>
          </cell>
        </row>
        <row r="8018">
          <cell r="Q8018" t="str">
            <v>Expenditure:  Transfers and Subsidies - Capital:  Monetary Allocations - District Municipalities:  Eastern Cape - DC 15:  OR Tambo - Environmental Protection</v>
          </cell>
          <cell r="R8018">
            <v>0</v>
          </cell>
          <cell r="V8018" t="str">
            <v>DM EC: OR TAMBO - ENVIRON PROTECTION</v>
          </cell>
        </row>
        <row r="8019">
          <cell r="Q8019" t="str">
            <v>Expenditure:  Transfers and Subsidies - Capital:  Monetary Allocations - District Municipalities:  Eastern Cape - DC 15:  OR Tambo - Executive and Council</v>
          </cell>
          <cell r="R8019">
            <v>0</v>
          </cell>
          <cell r="V8019" t="str">
            <v>DM EC: OR TAMBO - EXECUTIVE &amp; COUNCIL</v>
          </cell>
        </row>
        <row r="8020">
          <cell r="Q8020" t="str">
            <v>Expenditure:  Transfers and Subsidies - Capital:  Monetary Allocations - District Municipalities:  Eastern Cape - DC 15:  OR Tambo - Finance and Admin</v>
          </cell>
          <cell r="R8020">
            <v>0</v>
          </cell>
          <cell r="V8020" t="str">
            <v>DM EC: OR TAMBO - FINANCE &amp; ADMIN</v>
          </cell>
        </row>
        <row r="8021">
          <cell r="Q8021" t="str">
            <v>Expenditure:  Transfers and Subsidies - Capital:  Monetary Allocations - District Municipalities:  Eastern Cape - DC 15:  OR Tambo - Health</v>
          </cell>
          <cell r="R8021">
            <v>0</v>
          </cell>
          <cell r="V8021" t="str">
            <v>DM EC: OR TAMBO - HEALTH</v>
          </cell>
        </row>
        <row r="8022">
          <cell r="Q8022" t="str">
            <v>Expenditure:  Transfers and Subsidies - Capital:  Monetary Allocations - District Municipalities:  Eastern Cape - DC 15:  OR Tambo - Housing</v>
          </cell>
          <cell r="R8022">
            <v>0</v>
          </cell>
          <cell r="V8022" t="str">
            <v>DM EC: OR TAMBO - HOUSING</v>
          </cell>
        </row>
        <row r="8023">
          <cell r="Q8023" t="str">
            <v>Expenditure:  Transfers and Subsidies - Capital:  Monetary Allocations - District Municipalities:  Eastern Cape - DC 15:  OR Tambo - Planning and Development</v>
          </cell>
          <cell r="R8023">
            <v>0</v>
          </cell>
          <cell r="V8023" t="str">
            <v>DM EC: OR TAMBO - PLANNING &amp; DEVEL</v>
          </cell>
        </row>
        <row r="8024">
          <cell r="Q8024" t="str">
            <v>Expenditure:  Transfers and Subsidies - Capital:  Monetary Allocations - District Municipalities:  Eastern Cape - DC 15:  OR Tambo - Public Safety</v>
          </cell>
          <cell r="R8024">
            <v>0</v>
          </cell>
          <cell r="V8024" t="str">
            <v>DM EC: OR TAMBO - PUBLIC SAFETY</v>
          </cell>
        </row>
        <row r="8025">
          <cell r="Q8025" t="str">
            <v>Expenditure:  Transfers and Subsidies - Capital:  Monetary Allocations - District Municipalities:  Eastern Cape - DC 15:  OR Tambo - Road Transport</v>
          </cell>
          <cell r="R8025">
            <v>0</v>
          </cell>
          <cell r="V8025" t="str">
            <v>DM EC: OR TAMBO - ROAD TRANSPORT</v>
          </cell>
        </row>
        <row r="8026">
          <cell r="Q8026" t="str">
            <v>Expenditure:  Transfers and Subsidies - Capital:  Monetary Allocations - District Municipalities:  Eastern Cape - DC 15:  OR Tambo - Sport and Recreation</v>
          </cell>
          <cell r="R8026">
            <v>0</v>
          </cell>
          <cell r="V8026" t="str">
            <v>DM EC: OR TAMBO - SPORT &amp; RECREATION</v>
          </cell>
        </row>
        <row r="8027">
          <cell r="Q8027" t="str">
            <v>Expenditure:  Transfers and Subsidies - Capital:  Monetary Allocations - District Municipalities:  Eastern Cape - DC 15:  OR Tambo - Waste Water Management</v>
          </cell>
          <cell r="R8027">
            <v>0</v>
          </cell>
          <cell r="V8027" t="str">
            <v>DM EC: OR TAMBO - WASTE WATER MAN</v>
          </cell>
        </row>
        <row r="8028">
          <cell r="Q8028" t="str">
            <v>Expenditure:  Transfers and Subsidies - Capital:  Monetary Allocations - District Municipalities:  Eastern Cape - DC 15:  OR Tambo - Water</v>
          </cell>
          <cell r="R8028">
            <v>0</v>
          </cell>
          <cell r="V8028" t="str">
            <v>DM EC: OR TAMBO - WATER</v>
          </cell>
        </row>
        <row r="8029">
          <cell r="Q8029" t="str">
            <v>Expenditure:  Transfers and Subsidies - Capital:  Monetary Allocations - District Municipalities:  Eastern Cape - DC 44:  Alfred Nzo</v>
          </cell>
          <cell r="R8029">
            <v>0</v>
          </cell>
          <cell r="V8029" t="str">
            <v>DM EC: ALFRED NZO</v>
          </cell>
        </row>
        <row r="8030">
          <cell r="Q8030" t="str">
            <v>Expenditure:  Transfers and Subsidies - Capital:  Monetary Allocations - District Municipalities:  Eastern Cape - DC 44:  Alfred Nzo - Community and Social Services</v>
          </cell>
          <cell r="R8030">
            <v>0</v>
          </cell>
          <cell r="V8030" t="str">
            <v>DM EC: ALFRED NZO - COMM &amp; SOC SERV</v>
          </cell>
        </row>
        <row r="8031">
          <cell r="Q8031" t="str">
            <v>Expenditure:  Transfers and Subsidies - Capital:  Monetary Allocations - District Municipalities:  Eastern Cape - DC 44:  Alfred Nzo - Environmental Protection</v>
          </cell>
          <cell r="R8031">
            <v>0</v>
          </cell>
          <cell r="V8031" t="str">
            <v>DM EC: ALFRED NZO - ENVIRON PROTECTION</v>
          </cell>
        </row>
        <row r="8032">
          <cell r="Q8032" t="str">
            <v>Expenditure:  Transfers and Subsidies - Capital:  Monetary Allocations - District Municipalities:  Eastern Cape - DC 44:  Alfred Nzo - Executive and Council</v>
          </cell>
          <cell r="R8032">
            <v>0</v>
          </cell>
          <cell r="V8032" t="str">
            <v>DM EC: ALFRED NZO - EXECUTIVE &amp; COUNCIL</v>
          </cell>
        </row>
        <row r="8033">
          <cell r="Q8033" t="str">
            <v>Expenditure:  Transfers and Subsidies - Capital:  Monetary Allocations - District Municipalities:  Eastern Cape - DC 44:  Alfred Nzo - Finance and Admin</v>
          </cell>
          <cell r="R8033">
            <v>0</v>
          </cell>
          <cell r="V8033" t="str">
            <v>DM EC: ALFRED NZO - FINANCE &amp; ADMIN</v>
          </cell>
        </row>
        <row r="8034">
          <cell r="Q8034" t="str">
            <v>Expenditure:  Transfers and Subsidies - Capital:  Monetary Allocations - District Municipalities:  Eastern Cape - DC 44:  Alfred Nzo - Health</v>
          </cell>
          <cell r="R8034">
            <v>0</v>
          </cell>
          <cell r="V8034" t="str">
            <v>DM EC: ALFRED NZO - HEALTH</v>
          </cell>
        </row>
        <row r="8035">
          <cell r="Q8035" t="str">
            <v>Expenditure:  Transfers and Subsidies - Capital:  Monetary Allocations - District Municipalities:  Eastern Cape - DC 44:  Alfred Nzo - Housing</v>
          </cell>
          <cell r="R8035">
            <v>0</v>
          </cell>
          <cell r="V8035" t="str">
            <v>DM EC: ALFRED NZO - HOUSING</v>
          </cell>
        </row>
        <row r="8036">
          <cell r="Q8036" t="str">
            <v>Expenditure:  Transfers and Subsidies - Capital:  Monetary Allocations - District Municipalities:  Eastern Cape - DC 44:  Alfred Nzo - Planning and Development</v>
          </cell>
          <cell r="R8036">
            <v>0</v>
          </cell>
          <cell r="V8036" t="str">
            <v>DM EC: ALFRED NZO - PLANNING &amp; DEVEL</v>
          </cell>
        </row>
        <row r="8037">
          <cell r="Q8037" t="str">
            <v>Expenditure:  Transfers and Subsidies - Capital:  Monetary Allocations - District Municipalities:  Eastern Cape - DC 44:  Alfred Nzo - Public Safety</v>
          </cell>
          <cell r="R8037">
            <v>0</v>
          </cell>
          <cell r="V8037" t="str">
            <v>DM EC: ALFRED NZO - PUBLIC SAFETY</v>
          </cell>
        </row>
        <row r="8038">
          <cell r="Q8038" t="str">
            <v>Expenditure:  Transfers and Subsidies - Capital:  Monetary Allocations - District Municipalities:  Eastern Cape - DC 44:  Alfred Nzo - Road Transport</v>
          </cell>
          <cell r="R8038">
            <v>0</v>
          </cell>
          <cell r="V8038" t="str">
            <v>DM EC: ALFRED NZO - ROAD TRANSPORT</v>
          </cell>
        </row>
        <row r="8039">
          <cell r="Q8039" t="str">
            <v>Expenditure:  Transfers and Subsidies - Capital:  Monetary Allocations - District Municipalities:  Eastern Cape - DC 44:  Alfred Nzo - Sport and Recreation</v>
          </cell>
          <cell r="R8039">
            <v>0</v>
          </cell>
          <cell r="V8039" t="str">
            <v>DM EC: ALFRED NZO - SPORT &amp; RECREATION</v>
          </cell>
        </row>
        <row r="8040">
          <cell r="Q8040" t="str">
            <v>Expenditure:  Transfers and Subsidies - Capital:  Monetary Allocations - District Municipalities:  Eastern Cape - DC 44:  Alfred Nzo - Waste Water Management</v>
          </cell>
          <cell r="R8040">
            <v>0</v>
          </cell>
          <cell r="V8040" t="str">
            <v>DM EC: ALFRED NZO - WASTE WATER MAN</v>
          </cell>
        </row>
        <row r="8041">
          <cell r="Q8041" t="str">
            <v>Expenditure:  Transfers and Subsidies - Capital:  Monetary Allocations - District Municipalities:  Eastern Cape - DC 44:  Alfred Nzo - Water</v>
          </cell>
          <cell r="R8041">
            <v>0</v>
          </cell>
          <cell r="V8041" t="str">
            <v>DM EC: ALFRED NZO - WATER</v>
          </cell>
        </row>
        <row r="8042">
          <cell r="Q8042" t="str">
            <v>Expenditure:  Transfers and Subsidies - Capital:  Monetary Allocations - District Municipalities:  Free State</v>
          </cell>
          <cell r="R8042">
            <v>0</v>
          </cell>
          <cell r="V8042" t="str">
            <v>T&amp;S CAP: ALL MONETARY DM FREE STATE</v>
          </cell>
        </row>
        <row r="8043">
          <cell r="Q8043" t="str">
            <v>Expenditure:  Transfers and Subsidies - Capital:  Monetary Allocations - District Municipalities:  Free State - DC 16:  Xhariep</v>
          </cell>
          <cell r="R8043">
            <v>0</v>
          </cell>
          <cell r="V8043" t="str">
            <v>DM FS: XHARIEP</v>
          </cell>
        </row>
        <row r="8044">
          <cell r="Q8044" t="str">
            <v>Expenditure:  Transfers and Subsidies - Capital:  Monetary Allocations - District Municipalities:  Free State - DC 16:  Xhariep - Community and Social Services</v>
          </cell>
          <cell r="R8044">
            <v>0</v>
          </cell>
          <cell r="V8044" t="str">
            <v>DM FS: XHARIEP - COMM &amp; SOC SERV</v>
          </cell>
        </row>
        <row r="8045">
          <cell r="Q8045" t="str">
            <v>Expenditure:  Transfers and Subsidies - Capital:  Monetary Allocations - District Municipalities:  Free State - DC 16:  Xhariep - Environmental Protection</v>
          </cell>
          <cell r="R8045">
            <v>0</v>
          </cell>
          <cell r="V8045" t="str">
            <v>DM FS: XHARIEP - ENVIRON PROTECTION</v>
          </cell>
        </row>
        <row r="8046">
          <cell r="Q8046" t="str">
            <v>Expenditure:  Transfers and Subsidies - Capital:  Monetary Allocations - District Municipalities:  Free State - DC 16:  Xhariep - Executive and Council</v>
          </cell>
          <cell r="R8046">
            <v>0</v>
          </cell>
          <cell r="V8046" t="str">
            <v>DM FS: XHARIEP - EXECUTIVE &amp; COUNCIL</v>
          </cell>
        </row>
        <row r="8047">
          <cell r="Q8047" t="str">
            <v>Expenditure:  Transfers and Subsidies - Capital:  Monetary Allocations - District Municipalities:  Free State - DC 16:  Xhariep - Finance and Admin</v>
          </cell>
          <cell r="R8047">
            <v>0</v>
          </cell>
          <cell r="V8047" t="str">
            <v>DM FS: XHARIEP - FINANCE &amp; ADMIN</v>
          </cell>
        </row>
        <row r="8048">
          <cell r="Q8048" t="str">
            <v>Expenditure:  Transfers and Subsidies - Capital:  Monetary Allocations - District Municipalities:  Free State - DC 16:  Xhariep - Health</v>
          </cell>
          <cell r="R8048">
            <v>0</v>
          </cell>
          <cell r="V8048" t="str">
            <v>DM FS: XHARIEP - HEALTH</v>
          </cell>
        </row>
        <row r="8049">
          <cell r="Q8049" t="str">
            <v>Expenditure:  Transfers and Subsidies - Capital:  Monetary Allocations - District Municipalities:  Free State - DC 16:  Xhariep - Housing</v>
          </cell>
          <cell r="R8049">
            <v>0</v>
          </cell>
          <cell r="V8049" t="str">
            <v>DM FS: XHARIEP - HOUSING</v>
          </cell>
        </row>
        <row r="8050">
          <cell r="Q8050" t="str">
            <v>Expenditure:  Transfers and Subsidies - Capital:  Monetary Allocations - District Municipalities:  Free State - DC 16:  Xhariep - Planning and Development</v>
          </cell>
          <cell r="R8050">
            <v>0</v>
          </cell>
          <cell r="V8050" t="str">
            <v>DM FS: XHARIEP - PLANNING &amp; DEVEL</v>
          </cell>
        </row>
        <row r="8051">
          <cell r="Q8051" t="str">
            <v>Expenditure:  Transfers and Subsidies - Capital:  Monetary Allocations - District Municipalities:  Free State - DC 16:  Xhariep - Public Safety</v>
          </cell>
          <cell r="R8051">
            <v>0</v>
          </cell>
          <cell r="V8051" t="str">
            <v>DM FS: XHARIEP - PUBLIC SAFETY</v>
          </cell>
        </row>
        <row r="8052">
          <cell r="Q8052" t="str">
            <v>Expenditure:  Transfers and Subsidies - Capital:  Monetary Allocations - District Municipalities:  Free State - DC 16:  Xhariep - Road Transport</v>
          </cell>
          <cell r="R8052">
            <v>0</v>
          </cell>
          <cell r="V8052" t="str">
            <v>DM FS: XHARIEP - ROAD TRANSPORT</v>
          </cell>
        </row>
        <row r="8053">
          <cell r="Q8053" t="str">
            <v>Expenditure:  Transfers and Subsidies - Capital:  Monetary Allocations - District Municipalities:  Free State - DC 16:  Xhariep - Sport and Recreation</v>
          </cell>
          <cell r="R8053">
            <v>0</v>
          </cell>
          <cell r="V8053" t="str">
            <v>DM FS: XHARIEP - SPORT &amp; RECREATION</v>
          </cell>
        </row>
        <row r="8054">
          <cell r="Q8054" t="str">
            <v>Expenditure:  Transfers and Subsidies - Capital:  Monetary Allocations - District Municipalities:  Free State - DC 16:  Xhariep - Waste Water Management</v>
          </cell>
          <cell r="R8054">
            <v>0</v>
          </cell>
          <cell r="V8054" t="str">
            <v>DM FS: XHARIEP - WASTE WATER MAN</v>
          </cell>
        </row>
        <row r="8055">
          <cell r="Q8055" t="str">
            <v>Expenditure:  Transfers and Subsidies - Capital:  Monetary Allocations - District Municipalities:  Free State - DC 16:  Xhariep - Water</v>
          </cell>
          <cell r="R8055">
            <v>0</v>
          </cell>
          <cell r="V8055" t="str">
            <v>DM FS: XHARIEP - WATER</v>
          </cell>
        </row>
        <row r="8056">
          <cell r="Q8056" t="str">
            <v>Expenditure:  Transfers and Subsidies - Capital:  Monetary Allocations - District Municipalities:  Free State - DC 17:  Motheo</v>
          </cell>
          <cell r="R8056">
            <v>0</v>
          </cell>
          <cell r="V8056" t="str">
            <v>DM FS: MOTHEO</v>
          </cell>
        </row>
        <row r="8057">
          <cell r="Q8057" t="str">
            <v>Expenditure:  Transfers and Subsidies - Capital:  Monetary Allocations - District Municipalities:  Free State - DC 17:  Motheo - Community and Social Services</v>
          </cell>
          <cell r="R8057">
            <v>0</v>
          </cell>
          <cell r="V8057" t="str">
            <v>DM FS: MOTHEO - COMM &amp; SOC SERV</v>
          </cell>
        </row>
        <row r="8058">
          <cell r="Q8058" t="str">
            <v>Expenditure:  Transfers and Subsidies - Capital:  Monetary Allocations - District Municipalities:  Free State - DC 17:  Motheo - Environmental Protection</v>
          </cell>
          <cell r="R8058">
            <v>0</v>
          </cell>
          <cell r="V8058" t="str">
            <v>DM FS: MOTHEO - ENVIRON PROTECTION</v>
          </cell>
        </row>
        <row r="8059">
          <cell r="Q8059" t="str">
            <v>Expenditure:  Transfers and Subsidies - Capital:  Monetary Allocations - District Municipalities:  Free State - DC 17:  Motheo - Executive and Council</v>
          </cell>
          <cell r="R8059">
            <v>0</v>
          </cell>
          <cell r="V8059" t="str">
            <v>DM FS: MOTHEO - EXECUTIVE &amp; COUNCIL</v>
          </cell>
        </row>
        <row r="8060">
          <cell r="Q8060" t="str">
            <v>Expenditure:  Transfers and Subsidies - Capital:  Monetary Allocations - District Municipalities:  Free State - DC 17:  Motheo - Finance and Admin</v>
          </cell>
          <cell r="R8060">
            <v>0</v>
          </cell>
          <cell r="V8060" t="str">
            <v>DM FS: MOTHEO - FINANCE &amp; ADMIN</v>
          </cell>
        </row>
        <row r="8061">
          <cell r="Q8061" t="str">
            <v>Expenditure:  Transfers and Subsidies - Capital:  Monetary Allocations - District Municipalities:  Free State - DC 17:  Motheo - Health</v>
          </cell>
          <cell r="R8061">
            <v>0</v>
          </cell>
          <cell r="V8061" t="str">
            <v>DM FS: MOTHEO - HEALTH</v>
          </cell>
        </row>
        <row r="8062">
          <cell r="Q8062" t="str">
            <v>Expenditure:  Transfers and Subsidies - Capital:  Monetary Allocations - District Municipalities:  Free State - DC 17:  Motheo - Housing</v>
          </cell>
          <cell r="R8062">
            <v>0</v>
          </cell>
          <cell r="V8062" t="str">
            <v>DM FS: MOTHEO - HOUSING</v>
          </cell>
        </row>
        <row r="8063">
          <cell r="Q8063" t="str">
            <v>Expenditure:  Transfers and Subsidies - Capital:  Monetary Allocations - District Municipalities:  Free State - DC 17:  Motheo - Planning and Development</v>
          </cell>
          <cell r="R8063">
            <v>0</v>
          </cell>
          <cell r="V8063" t="str">
            <v>DM FS: MOTHEO - PLANNING &amp; DEVEL</v>
          </cell>
        </row>
        <row r="8064">
          <cell r="Q8064" t="str">
            <v>Expenditure:  Transfers and Subsidies - Capital:  Monetary Allocations - District Municipalities:  Free State - DC 17:  Motheo - Public Safety</v>
          </cell>
          <cell r="R8064">
            <v>0</v>
          </cell>
          <cell r="V8064" t="str">
            <v>DM FS: MOTHEO - PUBLIC SAFETY</v>
          </cell>
        </row>
        <row r="8065">
          <cell r="Q8065" t="str">
            <v>Expenditure:  Transfers and Subsidies - Capital:  Monetary Allocations - District Municipalities:  Free State - DC 17:  Motheo - Road Transport</v>
          </cell>
          <cell r="R8065">
            <v>0</v>
          </cell>
          <cell r="V8065" t="str">
            <v>DM FS: MOTHEO - ROAD TRANSPORT</v>
          </cell>
        </row>
        <row r="8066">
          <cell r="Q8066" t="str">
            <v>Expenditure:  Transfers and Subsidies - Capital:  Monetary Allocations - District Municipalities:  Free State - DC 17:  Motheo - Sport and Recreation</v>
          </cell>
          <cell r="R8066">
            <v>0</v>
          </cell>
          <cell r="V8066" t="str">
            <v>DM FS: MOTHEO - SPORT &amp; RECREATION</v>
          </cell>
        </row>
        <row r="8067">
          <cell r="Q8067" t="str">
            <v>Expenditure:  Transfers and Subsidies - Capital:  Monetary Allocations - District Municipalities:  Free State - DC 17:  Motheo - Waste Water Management</v>
          </cell>
          <cell r="R8067">
            <v>0</v>
          </cell>
          <cell r="V8067" t="str">
            <v>DM FS: MOTHEO - WASTE WATER MAN</v>
          </cell>
        </row>
        <row r="8068">
          <cell r="Q8068" t="str">
            <v>Expenditure:  Transfers and Subsidies - Capital:  Monetary Allocations - District Municipalities:  Free State - DC 17:  Motheo - Water</v>
          </cell>
          <cell r="R8068">
            <v>0</v>
          </cell>
          <cell r="V8068" t="str">
            <v>DM FS: MOTHEO - WATER</v>
          </cell>
        </row>
        <row r="8069">
          <cell r="Q8069" t="str">
            <v>Expenditure:  Transfers and Subsidies - Capital:  Monetary Allocations - District Municipalities:  Free State - DC 18:  Lejweleputswa</v>
          </cell>
          <cell r="R8069">
            <v>0</v>
          </cell>
          <cell r="V8069" t="str">
            <v>DM FS: LEJWELEPUTSWA</v>
          </cell>
        </row>
        <row r="8070">
          <cell r="Q8070" t="str">
            <v>Expenditure:  Transfers and Subsidies - Capital:  Monetary Allocations - District Municipalities:  Free State - DC 18:  Lejweleputswa - Community and Social Services</v>
          </cell>
          <cell r="R8070">
            <v>0</v>
          </cell>
          <cell r="V8070" t="str">
            <v>DM FS: LEJWELEPUTSWA - COMM &amp; SOC SERV</v>
          </cell>
        </row>
        <row r="8071">
          <cell r="Q8071" t="str">
            <v>Expenditure:  Transfers and Subsidies - Capital:  Monetary Allocations - District Municipalities:  Free State - DC 18:  Lejweleputswa - Environmental Protection</v>
          </cell>
          <cell r="R8071">
            <v>0</v>
          </cell>
          <cell r="V8071" t="str">
            <v>DM FS: LEJWELEPUTSWA - ENVIRO PROTECTION</v>
          </cell>
        </row>
        <row r="8072">
          <cell r="Q8072" t="str">
            <v>Expenditure:  Transfers and Subsidies - Capital:  Monetary Allocations - District Municipalities:  Free State - DC 18:  Lejweleputswa - Executive and Council</v>
          </cell>
          <cell r="R8072">
            <v>0</v>
          </cell>
          <cell r="V8072" t="str">
            <v>DM FS: LEJWELEPUTSWA - EXECUT &amp; COUNCIL</v>
          </cell>
        </row>
        <row r="8073">
          <cell r="Q8073" t="str">
            <v>Expenditure:  Transfers and Subsidies - Capital:  Monetary Allocations - District Municipalities:  Free State - DC 18:  Lejweleputswa - Finance and Admin</v>
          </cell>
          <cell r="R8073">
            <v>0</v>
          </cell>
          <cell r="V8073" t="str">
            <v>DM FS: LEJWELEPUTSWA - FINANCE &amp; ADMIN</v>
          </cell>
        </row>
        <row r="8074">
          <cell r="Q8074" t="str">
            <v>Expenditure:  Transfers and Subsidies - Capital:  Monetary Allocations - District Municipalities:  Free State - DC 18:  Lejweleputswa - Health</v>
          </cell>
          <cell r="R8074">
            <v>0</v>
          </cell>
          <cell r="V8074" t="str">
            <v>DM FS: LEJWELEPUTSWA - HEALTH</v>
          </cell>
        </row>
        <row r="8075">
          <cell r="Q8075" t="str">
            <v>Expenditure:  Transfers and Subsidies - Capital:  Monetary Allocations - District Municipalities:  Free State - DC 18:  Lejweleputswa - Housing</v>
          </cell>
          <cell r="R8075">
            <v>0</v>
          </cell>
          <cell r="V8075" t="str">
            <v>DM FS: LEJWELEPUTSWA - HOUSING</v>
          </cell>
        </row>
        <row r="8076">
          <cell r="Q8076" t="str">
            <v>Expenditure:  Transfers and Subsidies - Capital:  Monetary Allocations - District Municipalities:  Free State - DC 18:  Lejweleputswa - Planning and Development</v>
          </cell>
          <cell r="R8076">
            <v>0</v>
          </cell>
          <cell r="V8076" t="str">
            <v>DM FS: LEJWELEPUTSWA - PLANNING &amp; DEVEL</v>
          </cell>
        </row>
        <row r="8077">
          <cell r="Q8077" t="str">
            <v>Expenditure:  Transfers and Subsidies - Capital:  Monetary Allocations - District Municipalities:  Free State - DC 18:  Lejweleputswa - Public Safety</v>
          </cell>
          <cell r="R8077">
            <v>0</v>
          </cell>
          <cell r="V8077" t="str">
            <v>DM FS: LEJWELEPUTSWA - PUBLIC SAFETY</v>
          </cell>
        </row>
        <row r="8078">
          <cell r="Q8078" t="str">
            <v>Expenditure:  Transfers and Subsidies - Capital:  Monetary Allocations - District Municipalities:  Free State - DC 18:  Lejweleputswa - Road Transport</v>
          </cell>
          <cell r="R8078">
            <v>0</v>
          </cell>
          <cell r="V8078" t="str">
            <v>DM FS: LEJWELEPUTSWA - ROAD TRANSPORT</v>
          </cell>
        </row>
        <row r="8079">
          <cell r="Q8079" t="str">
            <v>Expenditure:  Transfers and Subsidies - Capital:  Monetary Allocations - District Municipalities:  Free State - DC 18:  Lejweleputswa - Sport and Recreation</v>
          </cell>
          <cell r="R8079">
            <v>0</v>
          </cell>
          <cell r="V8079" t="str">
            <v>DM FS: LEJWELEPUTSWA - SPORT &amp; RECREAT</v>
          </cell>
        </row>
        <row r="8080">
          <cell r="Q8080" t="str">
            <v>Expenditure:  Transfers and Subsidies - Capital:  Monetary Allocations - District Municipalities:  Free State - DC 18:  Lejweleputswa - Waste Water Management</v>
          </cell>
          <cell r="R8080">
            <v>0</v>
          </cell>
          <cell r="V8080" t="str">
            <v>DM FS: LEJWELEPUTSWA - WASTE WATER MAN</v>
          </cell>
        </row>
        <row r="8081">
          <cell r="Q8081" t="str">
            <v>Expenditure:  Transfers and Subsidies - Capital:  Monetary Allocations - District Municipalities:  Free State - DC 18:  Lejweleputswa - Water</v>
          </cell>
          <cell r="R8081">
            <v>0</v>
          </cell>
          <cell r="V8081" t="str">
            <v>DM FS: LEJWELEPUTSWA - WATER</v>
          </cell>
        </row>
        <row r="8082">
          <cell r="Q8082" t="str">
            <v>Expenditure:  Transfers and Subsidies - Capital:  Monetary Allocations - District Municipalities:  Free State - DC 19:  Thabo Mofutsanyane</v>
          </cell>
          <cell r="R8082">
            <v>0</v>
          </cell>
          <cell r="V8082" t="str">
            <v>DM FS: THABO MOFUTSANYANE</v>
          </cell>
        </row>
        <row r="8083">
          <cell r="Q8083" t="str">
            <v>Expenditure:  Transfers and Subsidies - Capital:  Monetary Allocations - District Municipalities:  Free State - DC 19:  Thabo Mofutsanyane - Community and Social Services</v>
          </cell>
          <cell r="R8083">
            <v>0</v>
          </cell>
          <cell r="V8083" t="str">
            <v>DM FS: THABO MOFUTS - COMM &amp; SOC SERV</v>
          </cell>
        </row>
        <row r="8084">
          <cell r="Q8084" t="str">
            <v>Expenditure:  Transfers and Subsidies - Capital:  Monetary Allocations - District Municipalities:  Free State - DC 19:  Thabo Mofutsanyane - Environmental Protection</v>
          </cell>
          <cell r="R8084">
            <v>0</v>
          </cell>
          <cell r="V8084" t="str">
            <v>DM FS: THABO MOFUTS - ENVIRON PROTECTION</v>
          </cell>
        </row>
        <row r="8085">
          <cell r="Q8085" t="str">
            <v>Expenditure:  Transfers and Subsidies - Capital:  Monetary Allocations - District Municipalities:  Free State - DC 19:  Thabo Mofutsanyane - Executive and Council</v>
          </cell>
          <cell r="R8085">
            <v>0</v>
          </cell>
          <cell r="V8085" t="str">
            <v>DM FS: THABO MOFUTS - EXECUTIV &amp; COUNCIL</v>
          </cell>
        </row>
        <row r="8086">
          <cell r="Q8086" t="str">
            <v>Expenditure:  Transfers and Subsidies - Capital:  Monetary Allocations - District Municipalities:  Free State - DC 19:  Thabo Mofutsanyane - Finance and Admin</v>
          </cell>
          <cell r="R8086">
            <v>0</v>
          </cell>
          <cell r="V8086" t="str">
            <v>DM FS: THABO MOFUTS - FINANCE &amp; ADMIN</v>
          </cell>
        </row>
        <row r="8087">
          <cell r="Q8087" t="str">
            <v>Expenditure:  Transfers and Subsidies - Capital:  Monetary Allocations - District Municipalities:  Free State - DC 19:  Thabo Mofutsanyane - Health</v>
          </cell>
          <cell r="R8087">
            <v>0</v>
          </cell>
          <cell r="V8087" t="str">
            <v>DM FS: THABO MOFUTS - HEALTH</v>
          </cell>
        </row>
        <row r="8088">
          <cell r="Q8088" t="str">
            <v>Expenditure:  Transfers and Subsidies - Capital:  Monetary Allocations - District Municipalities:  Free State - DC 19:  Thabo Mofutsanyane - Housing</v>
          </cell>
          <cell r="R8088">
            <v>0</v>
          </cell>
          <cell r="V8088" t="str">
            <v>DM FS: THABO MOFUTS - HOUSING</v>
          </cell>
        </row>
        <row r="8089">
          <cell r="Q8089" t="str">
            <v>Expenditure:  Transfers and Subsidies - Capital:  Monetary Allocations - District Municipalities:  Free State - DC 19:  Thabo Mofutsanyane - Planning and Development</v>
          </cell>
          <cell r="R8089">
            <v>0</v>
          </cell>
          <cell r="V8089" t="str">
            <v>DM FS: THABO MOFUTS - PLANNING &amp; DEVEL</v>
          </cell>
        </row>
        <row r="8090">
          <cell r="Q8090" t="str">
            <v>Expenditure:  Transfers and Subsidies - Capital:  Monetary Allocations - District Municipalities:  Free State - DC 19:  Thabo Mofutsanyane - Public Safety</v>
          </cell>
          <cell r="R8090">
            <v>0</v>
          </cell>
          <cell r="V8090" t="str">
            <v>DM FS: THABO MOFUTS - PUBLIC SAFETY</v>
          </cell>
        </row>
        <row r="8091">
          <cell r="Q8091" t="str">
            <v>Expenditure:  Transfers and Subsidies - Capital:  Monetary Allocations - District Municipalities:  Free State - DC 19:  Thabo Mofutsanyane - Road Transport</v>
          </cell>
          <cell r="R8091">
            <v>0</v>
          </cell>
          <cell r="V8091" t="str">
            <v>DM FS: THABO MOFUTS - ROAD TRANSPORT</v>
          </cell>
        </row>
        <row r="8092">
          <cell r="Q8092" t="str">
            <v>Expenditure:  Transfers and Subsidies - Capital:  Monetary Allocations - District Municipalities:  Free State - DC 19:  Thabo Mofutsanyane - Sport and Recreation</v>
          </cell>
          <cell r="R8092">
            <v>0</v>
          </cell>
          <cell r="V8092" t="str">
            <v>DM FS: THABO MOFUTS - SPORT &amp; RECREATION</v>
          </cell>
        </row>
        <row r="8093">
          <cell r="Q8093" t="str">
            <v>Expenditure:  Transfers and Subsidies - Capital:  Monetary Allocations - District Municipalities:  Free State - DC 19:  Thabo Mofutsanyane - Waste Water Management</v>
          </cell>
          <cell r="R8093">
            <v>0</v>
          </cell>
          <cell r="V8093" t="str">
            <v>DM FS: THABO MOFUTS - WASTE WATER MAN</v>
          </cell>
        </row>
        <row r="8094">
          <cell r="Q8094" t="str">
            <v>Expenditure:  Transfers and Subsidies - Capital:  Monetary Allocations - District Municipalities:  Free State - DC 19:  Thabo Mofutsanyane - Water</v>
          </cell>
          <cell r="R8094">
            <v>0</v>
          </cell>
          <cell r="V8094" t="str">
            <v>DM FS: THABO MOFUTS - WATER</v>
          </cell>
        </row>
        <row r="8095">
          <cell r="Q8095" t="str">
            <v>Expenditure:  Transfers and Subsidies - Capital:  Monetary Allocations - District Municipalities:  Free State - DC 20:  Fazile Dabi</v>
          </cell>
          <cell r="R8095">
            <v>0</v>
          </cell>
          <cell r="V8095" t="str">
            <v>DM FS: FAZILE DABI</v>
          </cell>
        </row>
        <row r="8096">
          <cell r="Q8096" t="str">
            <v>Expenditure:  Transfers and Subsidies - Capital:  Monetary Allocations - District Municipalities:  Free State - DC 20:  Fazile Dabi - Community and Social Services</v>
          </cell>
          <cell r="R8096">
            <v>0</v>
          </cell>
          <cell r="V8096" t="str">
            <v>DM FS: FAZILE DABI - COMM &amp; SOC SERV</v>
          </cell>
        </row>
        <row r="8097">
          <cell r="Q8097" t="str">
            <v>Expenditure:  Transfers and Subsidies - Capital:  Monetary Allocations - District Municipalities:  Free State - DC 20:  Fazile Dabi - Environmental Protection</v>
          </cell>
          <cell r="R8097">
            <v>0</v>
          </cell>
          <cell r="V8097" t="str">
            <v>DM FS: FAZILE DABI - ENVIRON PROTECTION</v>
          </cell>
        </row>
        <row r="8098">
          <cell r="Q8098" t="str">
            <v>Expenditure:  Transfers and Subsidies - Capital:  Monetary Allocations - District Municipalities:  Free State - DC 20:  Fazile Dabi - Executive and Council</v>
          </cell>
          <cell r="R8098">
            <v>0</v>
          </cell>
          <cell r="V8098" t="str">
            <v>DM FS: FAZILE DABI - EXECUTIVE &amp; COUNCIL</v>
          </cell>
        </row>
        <row r="8099">
          <cell r="Q8099" t="str">
            <v>Expenditure:  Transfers and Subsidies - Capital:  Monetary Allocations - District Municipalities:  Free State - DC 20:  Fazile Dabi - Finance and Admin</v>
          </cell>
          <cell r="R8099">
            <v>0</v>
          </cell>
          <cell r="V8099" t="str">
            <v>DM FS: FAZILE DABI - FINANCE &amp; ADMIN</v>
          </cell>
        </row>
        <row r="8100">
          <cell r="Q8100" t="str">
            <v>Expenditure:  Transfers and Subsidies - Capital:  Monetary Allocations - District Municipalities:  Free State - DC 20:  Fazile Dabi - Health</v>
          </cell>
          <cell r="R8100">
            <v>0</v>
          </cell>
          <cell r="V8100" t="str">
            <v>DM FS: FAZILE DABI - HEALTH</v>
          </cell>
        </row>
        <row r="8101">
          <cell r="Q8101" t="str">
            <v>Expenditure:  Transfers and Subsidies - Capital:  Monetary Allocations - District Municipalities:  Free State - DC 20:  Fazile Dabi - Housing</v>
          </cell>
          <cell r="R8101">
            <v>0</v>
          </cell>
          <cell r="V8101" t="str">
            <v>DM FS: FAZILE DABI - HOUSING</v>
          </cell>
        </row>
        <row r="8102">
          <cell r="Q8102" t="str">
            <v>Expenditure:  Transfers and Subsidies - Capital:  Monetary Allocations - District Municipalities:  Free State - DC 20:  Fazile Dabi - Planning and Development</v>
          </cell>
          <cell r="R8102">
            <v>0</v>
          </cell>
          <cell r="V8102" t="str">
            <v>DM FS: FAZILE DABI - PLANNING &amp; DEVEL</v>
          </cell>
        </row>
        <row r="8103">
          <cell r="Q8103" t="str">
            <v>Expenditure:  Transfers and Subsidies - Capital:  Monetary Allocations - District Municipalities:  Free State - DC 20:  Fazile Dabi - Public Safety</v>
          </cell>
          <cell r="R8103">
            <v>0</v>
          </cell>
          <cell r="V8103" t="str">
            <v>DM FS: FAZILE DABI - PUBLIC SAFETY</v>
          </cell>
        </row>
        <row r="8104">
          <cell r="Q8104" t="str">
            <v>Expenditure:  Transfers and Subsidies - Capital:  Monetary Allocations - District Municipalities:  Free State - DC 20:  Fazile Dabi - Road Transport</v>
          </cell>
          <cell r="R8104">
            <v>0</v>
          </cell>
          <cell r="V8104" t="str">
            <v>DM FS: FAZILE DABI - ROAD TRANSPORT</v>
          </cell>
        </row>
        <row r="8105">
          <cell r="Q8105" t="str">
            <v>Expenditure:  Transfers and Subsidies - Capital:  Monetary Allocations - District Municipalities:  Free State - DC 20:  Fazile Dabi - Sport and Recreation</v>
          </cell>
          <cell r="R8105">
            <v>0</v>
          </cell>
          <cell r="V8105" t="str">
            <v>DM FS: FAZILE DABI - SPORT &amp; RECREATION</v>
          </cell>
        </row>
        <row r="8106">
          <cell r="Q8106" t="str">
            <v>Expenditure:  Transfers and Subsidies - Capital:  Monetary Allocations - District Municipalities:  Free State - DC 20:  Fazile Dabi - Waste Water Management</v>
          </cell>
          <cell r="R8106">
            <v>0</v>
          </cell>
          <cell r="V8106" t="str">
            <v>DM FS: FAZILE DABI - WASTE WATER MAN</v>
          </cell>
        </row>
        <row r="8107">
          <cell r="Q8107" t="str">
            <v>Expenditure:  Transfers and Subsidies - Capital:  Monetary Allocations - District Municipalities:  Free State - DC 20:  Fazile Dabi - Water</v>
          </cell>
          <cell r="R8107">
            <v>0</v>
          </cell>
          <cell r="V8107" t="str">
            <v>DM FS: FAZILE DABI - WATER</v>
          </cell>
        </row>
        <row r="8108">
          <cell r="Q8108" t="str">
            <v>Expenditure:  Transfers and Subsidies - Capital:  Monetary Allocations - District Municipalities:  Gauteng</v>
          </cell>
          <cell r="R8108">
            <v>0</v>
          </cell>
          <cell r="V8108" t="str">
            <v>T&amp;S CAP: MONETARY DM GAUTENG</v>
          </cell>
        </row>
        <row r="8109">
          <cell r="Q8109" t="str">
            <v>Expenditure:  Transfers and Subsidies - Capital:  Monetary Allocations - District Municipalities:  Gauteng - DC 46:  Metsweding</v>
          </cell>
          <cell r="R8109">
            <v>0</v>
          </cell>
          <cell r="V8109" t="str">
            <v>DM GP: METSWEDING</v>
          </cell>
        </row>
        <row r="8110">
          <cell r="Q8110" t="str">
            <v>Expenditure:  Transfers and Subsidies - Capital:  Monetary Allocations - District Municipalities:  Gauteng - DC 46:  Metsweding - Community and Social Services</v>
          </cell>
          <cell r="R8110">
            <v>0</v>
          </cell>
          <cell r="V8110" t="str">
            <v>DM GP: METSWEDING - COMM &amp; SOC SERV</v>
          </cell>
        </row>
        <row r="8111">
          <cell r="Q8111" t="str">
            <v>Expenditure:  Transfers and Subsidies - Capital:  Monetary Allocations - District Municipalities:  Gauteng - DC 46:  Metsweding - Environmental Protection</v>
          </cell>
          <cell r="R8111">
            <v>0</v>
          </cell>
          <cell r="V8111" t="str">
            <v>DM GP: METSWEDING - ENVIRON PROTECTION</v>
          </cell>
        </row>
        <row r="8112">
          <cell r="Q8112" t="str">
            <v>Expenditure:  Transfers and Subsidies - Capital:  Monetary Allocations - District Municipalities:  Gauteng - DC 46:  Metsweding - Executive and Council</v>
          </cell>
          <cell r="R8112">
            <v>0</v>
          </cell>
          <cell r="V8112" t="str">
            <v>DM GP: METSWEDING - EXECUTIVE &amp; COUNCIL</v>
          </cell>
        </row>
        <row r="8113">
          <cell r="Q8113" t="str">
            <v>Expenditure:  Transfers and Subsidies - Capital:  Monetary Allocations - District Municipalities:  Gauteng - DC 46:  Metsweding - Finance and Admin</v>
          </cell>
          <cell r="R8113">
            <v>0</v>
          </cell>
          <cell r="V8113" t="str">
            <v>DM GP: METSWEDING - FINANCE &amp; ADMIN</v>
          </cell>
        </row>
        <row r="8114">
          <cell r="Q8114" t="str">
            <v>Expenditure:  Transfers and Subsidies - Capital:  Monetary Allocations - District Municipalities:  Gauteng - DC 46:  Metsweding - Health</v>
          </cell>
          <cell r="R8114">
            <v>0</v>
          </cell>
          <cell r="V8114" t="str">
            <v>DM GP: METSWEDING - HEALTH</v>
          </cell>
        </row>
        <row r="8115">
          <cell r="Q8115" t="str">
            <v>Expenditure:  Transfers and Subsidies - Capital:  Monetary Allocations - District Municipalities:  Gauteng - DC 46:  Metsweding - Housing</v>
          </cell>
          <cell r="R8115">
            <v>0</v>
          </cell>
          <cell r="V8115" t="str">
            <v>DM GP: METSWEDING - HOUSING</v>
          </cell>
        </row>
        <row r="8116">
          <cell r="Q8116" t="str">
            <v>Expenditure:  Transfers and Subsidies - Capital:  Monetary Allocations - District Municipalities:  Gauteng - DC 46:  Metsweding - Planning and Development</v>
          </cell>
          <cell r="R8116">
            <v>0</v>
          </cell>
          <cell r="V8116" t="str">
            <v>DM GP: METSWEDING - PLANNING &amp; DEVEL</v>
          </cell>
        </row>
        <row r="8117">
          <cell r="Q8117" t="str">
            <v>Expenditure:  Transfers and Subsidies - Capital:  Monetary Allocations - District Municipalities:  Gauteng - DC 46:  Metsweding - Public Safety</v>
          </cell>
          <cell r="R8117">
            <v>0</v>
          </cell>
          <cell r="V8117" t="str">
            <v>DM GP: METSWEDING - PUBLIC SAFETY</v>
          </cell>
        </row>
        <row r="8118">
          <cell r="Q8118" t="str">
            <v>Expenditure:  Transfers and Subsidies - Capital:  Monetary Allocations - District Municipalities:  Gauteng - DC 46:  Metsweding - Road Transport</v>
          </cell>
          <cell r="R8118">
            <v>0</v>
          </cell>
          <cell r="V8118" t="str">
            <v>DM GP: METSWEDING - ROAD TRANSPORT</v>
          </cell>
        </row>
        <row r="8119">
          <cell r="Q8119" t="str">
            <v>Expenditure:  Transfers and Subsidies - Capital:  Monetary Allocations - District Municipalities:  Gauteng - DC 46:  Metsweding - Sport and Recreation</v>
          </cell>
          <cell r="R8119">
            <v>0</v>
          </cell>
          <cell r="V8119" t="str">
            <v>DM GP: METSWEDING - SPORT &amp; RECREATION</v>
          </cell>
        </row>
        <row r="8120">
          <cell r="Q8120" t="str">
            <v>Expenditure:  Transfers and Subsidies - Capital:  Monetary Allocations - District Municipalities:  Gauteng - DC 46:  Metsweding - Waste Water Management</v>
          </cell>
          <cell r="R8120">
            <v>0</v>
          </cell>
          <cell r="V8120" t="str">
            <v>DM GP: METSWEDING - WASTE WATER MAN</v>
          </cell>
        </row>
        <row r="8121">
          <cell r="Q8121" t="str">
            <v>Expenditure:  Transfers and Subsidies - Capital:  Monetary Allocations - District Municipalities:  Gauteng - DC 46:  Metsweding - Water</v>
          </cell>
          <cell r="R8121">
            <v>0</v>
          </cell>
          <cell r="V8121" t="str">
            <v>DM GP: METSWEDING - WATER</v>
          </cell>
        </row>
        <row r="8122">
          <cell r="Q8122" t="str">
            <v>Expenditure:  Transfers and Subsidies - Capital:  Monetary Allocations - District Municipalities:  Gauteng:  DC 42 - Sedibeng</v>
          </cell>
          <cell r="R8122">
            <v>0</v>
          </cell>
          <cell r="V8122" t="str">
            <v>DM GP: SEDIBENG</v>
          </cell>
        </row>
        <row r="8123">
          <cell r="Q8123" t="str">
            <v>Expenditure:  Transfers and Subsidies - Capital:  Monetary Allocations - District Municipalities:  Gauteng - DC 42:  Sedibeng - Community and Social Services</v>
          </cell>
          <cell r="R8123">
            <v>0</v>
          </cell>
          <cell r="V8123" t="str">
            <v>DM GP: SEDIBENG - COMM &amp; SOC SERV</v>
          </cell>
        </row>
        <row r="8124">
          <cell r="Q8124" t="str">
            <v>Expenditure:  Transfers and Subsidies - Capital:  Monetary Allocations - District Municipalities:  Gauteng - DC 42:  Sedibeng - Environmental Protection</v>
          </cell>
          <cell r="R8124">
            <v>0</v>
          </cell>
          <cell r="V8124" t="str">
            <v>DM GP: SEDIBENG - ENVIRON PROTECTION</v>
          </cell>
        </row>
        <row r="8125">
          <cell r="Q8125" t="str">
            <v>Expenditure:  Transfers and Subsidies - Capital:  Monetary Allocations - District Municipalities:  Gauteng - DC 42:  Sedibeng - Executive and Council</v>
          </cell>
          <cell r="R8125">
            <v>0</v>
          </cell>
          <cell r="V8125" t="str">
            <v>DM GP: SEDIBENG - EXECUTIVE &amp; COUNCIL</v>
          </cell>
        </row>
        <row r="8126">
          <cell r="Q8126" t="str">
            <v>Expenditure:  Transfers and Subsidies - Capital:  Monetary Allocations - District Municipalities:  Gauteng - DC 42:  Sedibeng - Finance and Admin</v>
          </cell>
          <cell r="R8126">
            <v>0</v>
          </cell>
          <cell r="V8126" t="str">
            <v>DM GP: SEDIBENG - FINANCE &amp; ADMIN</v>
          </cell>
        </row>
        <row r="8127">
          <cell r="Q8127" t="str">
            <v>Expenditure:  Transfers and Subsidies - Capital:  Monetary Allocations - District Municipalities:  Gauteng - DC 42:  Sedibeng - Health</v>
          </cell>
          <cell r="R8127">
            <v>0</v>
          </cell>
          <cell r="V8127" t="str">
            <v>DM GP: SEDIBENG - HEALTH</v>
          </cell>
        </row>
        <row r="8128">
          <cell r="Q8128" t="str">
            <v>Expenditure:  Transfers and Subsidies - Capital:  Monetary Allocations - District Municipalities:  Gauteng - DC 42:  Sedibeng - Housing</v>
          </cell>
          <cell r="R8128">
            <v>0</v>
          </cell>
          <cell r="V8128" t="str">
            <v>DM GP: SEDIBENG - HOUSING</v>
          </cell>
        </row>
        <row r="8129">
          <cell r="Q8129" t="str">
            <v>Expenditure:  Transfers and Subsidies - Capital:  Monetary Allocations - District Municipalities:  Gauteng - DC 42:  Sedibeng - Planning and Development</v>
          </cell>
          <cell r="R8129">
            <v>0</v>
          </cell>
          <cell r="V8129" t="str">
            <v>DM GP: SEDIBENG - PLANNING &amp; DEVEL</v>
          </cell>
        </row>
        <row r="8130">
          <cell r="Q8130" t="str">
            <v>Expenditure:  Transfers and Subsidies - Capital:  Monetary Allocations - District Municipalities:  Gauteng - DC 42:  Sedibeng - Public Safety</v>
          </cell>
          <cell r="R8130">
            <v>0</v>
          </cell>
          <cell r="V8130" t="str">
            <v>DM GP: SEDIBENG - PUBLIC SAFETY</v>
          </cell>
        </row>
        <row r="8131">
          <cell r="Q8131" t="str">
            <v>Expenditure:  Transfers and Subsidies - Capital:  Monetary Allocations - District Municipalities:  Gauteng - DC 42:  Sedibeng - Road Transport</v>
          </cell>
          <cell r="R8131">
            <v>0</v>
          </cell>
          <cell r="V8131" t="str">
            <v>DM GP: SEDIBENG - ROAD TRANSPORT</v>
          </cell>
        </row>
        <row r="8132">
          <cell r="Q8132" t="str">
            <v>Expenditure:  Transfers and Subsidies - Capital:  Monetary Allocations - District Municipalities:  Gauteng - DC 42:  Sedibeng - Sport and Recreation</v>
          </cell>
          <cell r="R8132">
            <v>0</v>
          </cell>
          <cell r="V8132" t="str">
            <v>DM GP: SEDIBENG - SPORT &amp; RECREATION</v>
          </cell>
        </row>
        <row r="8133">
          <cell r="Q8133" t="str">
            <v>Expenditure:  Transfers and Subsidies - Capital:  Monetary Allocations - District Municipalities:  Gauteng - DC 42:  Sedibeng - Waste Water Management</v>
          </cell>
          <cell r="R8133">
            <v>0</v>
          </cell>
          <cell r="V8133" t="str">
            <v>DM GP: SEDIBENG - WASTE WATER MAN</v>
          </cell>
        </row>
        <row r="8134">
          <cell r="Q8134" t="str">
            <v>Expenditure:  Transfers and Subsidies - Capital:  Monetary Allocations - District Municipalities:  Gauteng - DC 42:  Sedibeng - Water</v>
          </cell>
          <cell r="R8134">
            <v>0</v>
          </cell>
          <cell r="V8134" t="str">
            <v>DM GP: SEDIBENG - WATER</v>
          </cell>
        </row>
        <row r="8135">
          <cell r="Q8135" t="str">
            <v>Expenditure:  Transfers and Subsidies - Capital:  Monetary Allocations - District Municipalities:  Gauteng - DC 48:  West Rand</v>
          </cell>
          <cell r="R8135">
            <v>0</v>
          </cell>
          <cell r="V8135" t="str">
            <v>DM GP: WEST RAND</v>
          </cell>
        </row>
        <row r="8136">
          <cell r="Q8136" t="str">
            <v>Expenditure:  Transfers and Subsidies - Capital:  Monetary Allocations - District Municipalities:  Gauteng - DC 48:  West Rand - Community and Social Services</v>
          </cell>
          <cell r="R8136">
            <v>0</v>
          </cell>
          <cell r="V8136" t="str">
            <v>DM GP: WEST RAND - COMM &amp; SOC SERV</v>
          </cell>
        </row>
        <row r="8137">
          <cell r="Q8137" t="str">
            <v>Expenditure:  Transfers and Subsidies - Capital:  Monetary Allocations - District Municipalities:  Gauteng - DC 48:  West Rand - Environmental Protection</v>
          </cell>
          <cell r="R8137">
            <v>0</v>
          </cell>
          <cell r="V8137" t="str">
            <v>DM GP: WEST RAND - ENVIRON PROTECTION</v>
          </cell>
        </row>
        <row r="8138">
          <cell r="Q8138" t="str">
            <v>Expenditure:  Transfers and Subsidies - Capital:  Monetary Allocations - District Municipalities:  Gauteng - DC 48:  West Rand - Executive and Council</v>
          </cell>
          <cell r="R8138">
            <v>0</v>
          </cell>
          <cell r="V8138" t="str">
            <v>DM GP: WEST RAND - EXECUTIVE &amp; COUNCIL</v>
          </cell>
        </row>
        <row r="8139">
          <cell r="Q8139" t="str">
            <v>Expenditure:  Transfers and Subsidies - Capital:  Monetary Allocations - District Municipalities:  Gauteng - DC 48:  West Rand - Finance and Admin</v>
          </cell>
          <cell r="R8139">
            <v>0</v>
          </cell>
          <cell r="V8139" t="str">
            <v>DM GP: WEST RAND - FINANCE &amp; ADMIN</v>
          </cell>
        </row>
        <row r="8140">
          <cell r="Q8140" t="str">
            <v>Expenditure:  Transfers and Subsidies - Capital:  Monetary Allocations - District Municipalities:  Gauteng - DC 48:  West Rand - Health</v>
          </cell>
          <cell r="R8140">
            <v>0</v>
          </cell>
          <cell r="V8140" t="str">
            <v>DM GP: WEST RAND - HEALTH</v>
          </cell>
        </row>
        <row r="8141">
          <cell r="Q8141" t="str">
            <v>Expenditure:  Transfers and Subsidies - Capital:  Monetary Allocations - District Municipalities:  Gauteng - DC 48:  West Rand - Housing</v>
          </cell>
          <cell r="R8141">
            <v>0</v>
          </cell>
          <cell r="V8141" t="str">
            <v>DM GP: WEST RAND - HOUSING</v>
          </cell>
        </row>
        <row r="8142">
          <cell r="Q8142" t="str">
            <v>Expenditure:  Transfers and Subsidies - Capital:  Monetary Allocations - District Municipalities:  Gauteng - DC 48:  West Rand - Planning and Development</v>
          </cell>
          <cell r="R8142">
            <v>0</v>
          </cell>
          <cell r="V8142" t="str">
            <v>DM GP: WEST RAND - PLANNING &amp; DEVEL</v>
          </cell>
        </row>
        <row r="8143">
          <cell r="Q8143" t="str">
            <v>Expenditure:  Transfers and Subsidies - Capital:  Monetary Allocations - District Municipalities:  Gauteng - DC 48:  West Rand - Public Safety</v>
          </cell>
          <cell r="R8143">
            <v>0</v>
          </cell>
          <cell r="V8143" t="str">
            <v>DM GP: WEST RAND - PUBLIC SAFETY</v>
          </cell>
        </row>
        <row r="8144">
          <cell r="Q8144" t="str">
            <v>Expenditure:  Transfers and Subsidies - Capital:  Monetary Allocations - District Municipalities:  Gauteng - DC 48:  West Rand - Road Transport</v>
          </cell>
          <cell r="R8144">
            <v>0</v>
          </cell>
          <cell r="V8144" t="str">
            <v>DM GP: WEST RAND - ROAD TRANSPORT</v>
          </cell>
        </row>
        <row r="8145">
          <cell r="Q8145" t="str">
            <v>Expenditure:  Transfers and Subsidies - Capital:  Monetary Allocations - District Municipalities:  Gauteng - DC 48:  West Rand - Sport and Recreation</v>
          </cell>
          <cell r="R8145">
            <v>0</v>
          </cell>
          <cell r="V8145" t="str">
            <v>DM GP: WEST RAND - SPORT &amp; RECREATION</v>
          </cell>
        </row>
        <row r="8146">
          <cell r="Q8146" t="str">
            <v>Expenditure:  Transfers and Subsidies - Capital:  Monetary Allocations - District Municipalities:  Gauteng - DC 48:  West Rand - Waste Water Management</v>
          </cell>
          <cell r="R8146">
            <v>0</v>
          </cell>
          <cell r="V8146" t="str">
            <v>DM GP: WEST RAND - WASTE WATER MAN</v>
          </cell>
        </row>
        <row r="8147">
          <cell r="Q8147" t="str">
            <v>Expenditure:  Transfers and Subsidies - Capital:  Monetary Allocations - District Municipalities:  Gauteng - DC 48:  West Rand - Water</v>
          </cell>
          <cell r="R8147">
            <v>0</v>
          </cell>
          <cell r="V8147" t="str">
            <v>DM GP: WEST RAND - WATER</v>
          </cell>
        </row>
        <row r="8148">
          <cell r="Q8148" t="str">
            <v>Expenditure:  Transfers and Subsidies - Capital:  Monetary Allocations - District Municipalities:  KwaZulu-Natal</v>
          </cell>
          <cell r="R8148">
            <v>0</v>
          </cell>
          <cell r="V8148" t="str">
            <v>T&amp;S CAP: MONETARY DM KZN</v>
          </cell>
        </row>
        <row r="8149">
          <cell r="Q8149" t="str">
            <v>Expenditure:  Transfers and Subsidies - Capital:  Monetary Allocations - District Municipalities:  KwaZulu-Natal - DC 21:  Ugu</v>
          </cell>
          <cell r="R8149">
            <v>0</v>
          </cell>
          <cell r="V8149" t="str">
            <v>DM KZN: UGU</v>
          </cell>
        </row>
        <row r="8150">
          <cell r="Q8150" t="str">
            <v>Expenditure:  Transfers and Subsidies - Capital:  Monetary Allocations - District Municipalities:  KwaZulu-Natal - DC 21:  Ugu - Community and Social Services</v>
          </cell>
          <cell r="R8150">
            <v>0</v>
          </cell>
          <cell r="V8150" t="str">
            <v>DM KZN: UGU - COMM &amp; SOC SERV</v>
          </cell>
        </row>
        <row r="8151">
          <cell r="Q8151" t="str">
            <v>Expenditure:  Transfers and Subsidies - Capital:  Monetary Allocations - District Municipalities:  KwaZulu-Natal - DC 21:  Ugu - Environmental Protection</v>
          </cell>
          <cell r="R8151">
            <v>0</v>
          </cell>
          <cell r="V8151" t="str">
            <v>DM KZN: UGU - ENVIRON PROTECTION</v>
          </cell>
        </row>
        <row r="8152">
          <cell r="Q8152" t="str">
            <v>Expenditure:  Transfers and Subsidies - Capital:  Monetary Allocations - District Municipalities:  KwaZulu-Natal - DC 21:  Ugu - Executive and Council</v>
          </cell>
          <cell r="R8152">
            <v>0</v>
          </cell>
          <cell r="V8152" t="str">
            <v>DM KZN: UGU - EXECUTIVE &amp; COUNCIL</v>
          </cell>
        </row>
        <row r="8153">
          <cell r="Q8153" t="str">
            <v>Expenditure:  Transfers and Subsidies - Capital:  Monetary Allocations - District Municipalities:  KwaZulu-Natal - DC 21:  Ugu - Finance and Admin</v>
          </cell>
          <cell r="R8153">
            <v>0</v>
          </cell>
          <cell r="V8153" t="str">
            <v>DM KZN: UGU - FINANCE &amp; ADMIN</v>
          </cell>
        </row>
        <row r="8154">
          <cell r="Q8154" t="str">
            <v>Expenditure:  Transfers and Subsidies - Capital:  Monetary Allocations - District Municipalities:  KwaZulu-Natal - DC 21:  Ugu - Health</v>
          </cell>
          <cell r="R8154">
            <v>0</v>
          </cell>
          <cell r="V8154" t="str">
            <v>DM KZN: UGU - HEALTH</v>
          </cell>
        </row>
        <row r="8155">
          <cell r="Q8155" t="str">
            <v>Expenditure:  Transfers and Subsidies - Capital:  Monetary Allocations - District Municipalities:  KwaZulu-Natal - DC 21:  Ugu - Housing</v>
          </cell>
          <cell r="R8155">
            <v>0</v>
          </cell>
          <cell r="V8155" t="str">
            <v>DM KZN: UGU - HOUSING</v>
          </cell>
        </row>
        <row r="8156">
          <cell r="Q8156" t="str">
            <v>Expenditure:  Transfers and Subsidies - Capital:  Monetary Allocations - District Municipalities:  KwaZulu-Natal - DC 21:  Ugu - Planning and Development</v>
          </cell>
          <cell r="R8156">
            <v>0</v>
          </cell>
          <cell r="V8156" t="str">
            <v>DM KZN: UGU - PLANNING &amp; DEVEL</v>
          </cell>
        </row>
        <row r="8157">
          <cell r="Q8157" t="str">
            <v>Expenditure:  Transfers and Subsidies - Capital:  Monetary Allocations - District Municipalities:  KwaZulu-Natal - DC 21:  Ugu - Public Safety</v>
          </cell>
          <cell r="R8157">
            <v>0</v>
          </cell>
          <cell r="V8157" t="str">
            <v>DM KZN: UGU - PUBLIC SAFETY</v>
          </cell>
        </row>
        <row r="8158">
          <cell r="Q8158" t="str">
            <v>Expenditure:  Transfers and Subsidies - Capital:  Monetary Allocations - District Municipalities:  KwaZulu-Natal - DC 21:  Ugu - Road Transport</v>
          </cell>
          <cell r="R8158">
            <v>0</v>
          </cell>
          <cell r="V8158" t="str">
            <v>DM KZN: UGU - ROAD TRANSPORT</v>
          </cell>
        </row>
        <row r="8159">
          <cell r="Q8159" t="str">
            <v>Expenditure:  Transfers and Subsidies - Capital:  Monetary Allocations - District Municipalities:  KwaZulu-Natal - DC 21:  Ugu - Sport and Recreation</v>
          </cell>
          <cell r="R8159">
            <v>0</v>
          </cell>
          <cell r="V8159" t="str">
            <v>DM KZN: UGU - SPORT &amp; RECREATION</v>
          </cell>
        </row>
        <row r="8160">
          <cell r="Q8160" t="str">
            <v>Expenditure:  Transfers and Subsidies - Capital:  Monetary Allocations - District Municipalities:  KwaZulu-Natal - DC 21:  Ugu - Waste Water Management</v>
          </cell>
          <cell r="R8160">
            <v>0</v>
          </cell>
          <cell r="V8160" t="str">
            <v>DM KZN: UGU - WASTE WATER MAN</v>
          </cell>
        </row>
        <row r="8161">
          <cell r="Q8161" t="str">
            <v>Expenditure:  Transfers and Subsidies - Capital:  Monetary Allocations - District Municipalities:  KwaZulu-Natal - DC 21:  Ugu - Water</v>
          </cell>
          <cell r="R8161">
            <v>0</v>
          </cell>
          <cell r="V8161" t="str">
            <v>DM KZN: UGU - WATER</v>
          </cell>
        </row>
        <row r="8162">
          <cell r="Q8162" t="str">
            <v>Expenditure:  Transfers and Subsidies - Capital:  Monetary Allocations - District Municipalities:  KwaZulu-Natal - DC 22:  Umgungundlovu</v>
          </cell>
          <cell r="R8162">
            <v>0</v>
          </cell>
          <cell r="V8162" t="str">
            <v>DM KZN: UMGUNGUNDLOVU</v>
          </cell>
        </row>
        <row r="8163">
          <cell r="Q8163" t="str">
            <v>Expenditure:  Transfers and Subsidies - Capital:  Monetary Allocations - District Municipalities:  KwaZulu-Natal - DC 22:  Umgungundlovu - Community and Social Services</v>
          </cell>
          <cell r="R8163">
            <v>0</v>
          </cell>
          <cell r="V8163" t="str">
            <v>DM KZN: UMGUNGUNDLOVU - COMM &amp; SOC SERV</v>
          </cell>
        </row>
        <row r="8164">
          <cell r="Q8164" t="str">
            <v>Expenditure:  Transfers and Subsidies - Capital:  Monetary Allocations - District Municipalities:  KwaZulu-Natal - DC 22:  Umgungundlovu - Environmental Protection</v>
          </cell>
          <cell r="R8164">
            <v>0</v>
          </cell>
          <cell r="V8164" t="str">
            <v>DM KZN: UMGUNGUNDLOVU - ENVIRON PROTECT</v>
          </cell>
        </row>
        <row r="8165">
          <cell r="Q8165" t="str">
            <v>Expenditure:  Transfers and Subsidies - Capital:  Monetary Allocations - District Municipalities:  KwaZulu-Natal - DC 22:  Umgungundlovu - Executive and Council</v>
          </cell>
          <cell r="R8165">
            <v>0</v>
          </cell>
          <cell r="V8165" t="str">
            <v>DM KZN: UMGUNGUNDLOVU - EXECUT &amp; COUNCIL</v>
          </cell>
        </row>
        <row r="8166">
          <cell r="Q8166" t="str">
            <v>Expenditure:  Transfers and Subsidies - Capital:  Monetary Allocations - District Municipalities:  KwaZulu-Natal - DC 22:  Umgungundlovu - Finance and Admin</v>
          </cell>
          <cell r="R8166">
            <v>0</v>
          </cell>
          <cell r="V8166" t="str">
            <v>DM KZN: UMGUNGUNDLOVU - FINANCE &amp; ADMIN</v>
          </cell>
        </row>
        <row r="8167">
          <cell r="Q8167" t="str">
            <v>Expenditure:  Transfers and Subsidies - Capital:  Monetary Allocations - District Municipalities:  KwaZulu-Natal - DC 22:  Umgungundlovu - Health</v>
          </cell>
          <cell r="R8167">
            <v>0</v>
          </cell>
          <cell r="V8167" t="str">
            <v>DM KZN: UMGUNGUNDLOVU - HEALTH</v>
          </cell>
        </row>
        <row r="8168">
          <cell r="Q8168" t="str">
            <v>Expenditure:  Transfers and Subsidies - Capital:  Monetary Allocations - District Municipalities:  KwaZulu-Natal - DC 22:  Umgungundlovu - Housing</v>
          </cell>
          <cell r="R8168">
            <v>0</v>
          </cell>
          <cell r="V8168" t="str">
            <v>DM KZN: UMGUNGUNDLOVU - HOUSING</v>
          </cell>
        </row>
        <row r="8169">
          <cell r="Q8169" t="str">
            <v>Expenditure:  Transfers and Subsidies - Capital:  Monetary Allocations - District Municipalities:  KwaZulu-Natal - DC 22:  Umgungundlovu - Planning and Development</v>
          </cell>
          <cell r="R8169">
            <v>0</v>
          </cell>
          <cell r="V8169" t="str">
            <v>DM KZN: UMGUNGUNDLOVU - PLANNING &amp; DEVEL</v>
          </cell>
        </row>
        <row r="8170">
          <cell r="Q8170" t="str">
            <v>Expenditure:  Transfers and Subsidies - Capital:  Monetary Allocations - District Municipalities:  KwaZulu-Natal - DC 22:  Umgungundlovu - Public Safety</v>
          </cell>
          <cell r="R8170">
            <v>0</v>
          </cell>
          <cell r="V8170" t="str">
            <v>DM KZN: UMGUNGUNDLOVU - PUBLIC SAFETY</v>
          </cell>
        </row>
        <row r="8171">
          <cell r="Q8171" t="str">
            <v>Expenditure:  Transfers and Subsidies - Capital:  Monetary Allocations - District Municipalities:  KwaZulu-Natal - DC 22:  Umgungundlovu - Road Transport</v>
          </cell>
          <cell r="R8171">
            <v>0</v>
          </cell>
          <cell r="V8171" t="str">
            <v>DM KZN: UMGUNGUNDLOVU - ROAD TRANSPORT</v>
          </cell>
        </row>
        <row r="8172">
          <cell r="Q8172" t="str">
            <v>Expenditure:  Transfers and Subsidies - Capital:  Monetary Allocations - District Municipalities:  KwaZulu-Natal - DC 22:  Umgungundlovu - Sport and Recreation</v>
          </cell>
          <cell r="R8172">
            <v>0</v>
          </cell>
          <cell r="V8172" t="str">
            <v>DM KZN: UMGUNGUNDLOVU - SPORT &amp; RECREAT</v>
          </cell>
        </row>
        <row r="8173">
          <cell r="Q8173" t="str">
            <v>Expenditure:  Transfers and Subsidies - Capital:  Monetary Allocations - District Municipalities:  KwaZulu-Natal - DC 22:  Umgungundlovu - Waste Water Management</v>
          </cell>
          <cell r="R8173">
            <v>0</v>
          </cell>
          <cell r="V8173" t="str">
            <v>DM KZN: UMGUNGUNDLOVU - WASTE WATER MAN</v>
          </cell>
        </row>
        <row r="8174">
          <cell r="Q8174" t="str">
            <v>Expenditure:  Transfers and Subsidies - Capital:  Monetary Allocations - District Municipalities:  KwaZulu-Natal - DC 22:  Umgungundlovu - Water</v>
          </cell>
          <cell r="R8174">
            <v>0</v>
          </cell>
          <cell r="V8174" t="str">
            <v>DM KZN: UMGUNGUNDLOVU - WATER</v>
          </cell>
        </row>
        <row r="8175">
          <cell r="Q8175" t="str">
            <v xml:space="preserve">Expenditure:  Transfers and Subsidies - Capital:  Monetary Allocations - District Municipalities:  KwaZulu-Natal - DC 23:  Uthekela </v>
          </cell>
          <cell r="R8175">
            <v>0</v>
          </cell>
          <cell r="V8175" t="str">
            <v>DM KZN: UTHEKELA</v>
          </cell>
        </row>
        <row r="8176">
          <cell r="Q8176" t="str">
            <v>Expenditure:  Transfers and Subsidies - Capital:  Monetary Allocations - District Municipalities:  KwaZulu-Natal - DC23:  Uthekela - Community and Social Services</v>
          </cell>
          <cell r="R8176">
            <v>0</v>
          </cell>
          <cell r="V8176" t="str">
            <v>DM KZN: UTHEKELA - COMM &amp; SOC SERV</v>
          </cell>
        </row>
        <row r="8177">
          <cell r="Q8177" t="str">
            <v>Expenditure:  Transfers and Subsidies - Capital:  Monetary Allocations - District Municipalities:  KwaZulu-Natal - DC23:  Uthekela - Environmental Protection</v>
          </cell>
          <cell r="R8177">
            <v>0</v>
          </cell>
          <cell r="V8177" t="str">
            <v>DM KZN: UTHEKELA - ENVIRON PROTECTION</v>
          </cell>
        </row>
        <row r="8178">
          <cell r="Q8178" t="str">
            <v>Expenditure:  Transfers and Subsidies - Capital:  Monetary Allocations - District Municipalities:  KwaZulu-Natal - DC23:  Uthekela - Executive and Council</v>
          </cell>
          <cell r="R8178">
            <v>0</v>
          </cell>
          <cell r="V8178" t="str">
            <v>DM KZN: UTHEKELA - EXECUTIVE &amp; COUNCIL</v>
          </cell>
        </row>
        <row r="8179">
          <cell r="Q8179" t="str">
            <v>Expenditure:  Transfers and Subsidies - Capital:  Monetary Allocations - District Municipalities:  KwaZulu-Natal - DC23:  Uthekela - Finance and Admin</v>
          </cell>
          <cell r="R8179">
            <v>0</v>
          </cell>
          <cell r="V8179" t="str">
            <v>DM KZN: UTHEKELA - FINANCE &amp; ADMIN</v>
          </cell>
        </row>
        <row r="8180">
          <cell r="Q8180" t="str">
            <v>Expenditure:  Transfers and Subsidies - Capital:  Monetary Allocations - District Municipalities:  KwaZulu-Natal - DC23:  Uthekela - Health</v>
          </cell>
          <cell r="R8180">
            <v>0</v>
          </cell>
          <cell r="V8180" t="str">
            <v>DM KZN: UTHEKELA - HEALTH</v>
          </cell>
        </row>
        <row r="8181">
          <cell r="Q8181" t="str">
            <v>Expenditure:  Transfers and Subsidies - Capital:  Monetary Allocations - District Municipalities:  KwaZulu-Natal - DC23:  Uthekela - Housing</v>
          </cell>
          <cell r="R8181">
            <v>0</v>
          </cell>
          <cell r="V8181" t="str">
            <v>DM KZN: UTHEKELA - HOUSING</v>
          </cell>
        </row>
        <row r="8182">
          <cell r="Q8182" t="str">
            <v>Expenditure:  Transfers and Subsidies - Capital:  Monetary Allocations - District Municipalities:  KwaZulu-Natal - DC23:  Uthekela - Planning and Development</v>
          </cell>
          <cell r="R8182">
            <v>0</v>
          </cell>
          <cell r="V8182" t="str">
            <v>DM KZN: UTHEKELA - PLANNING &amp; DEVEL</v>
          </cell>
        </row>
        <row r="8183">
          <cell r="Q8183" t="str">
            <v>Expenditure:  Transfers and Subsidies - Capital:  Monetary Allocations - District Municipalities:  KwaZulu-Natal - DC23:  Uthekela - Public Safety</v>
          </cell>
          <cell r="R8183">
            <v>0</v>
          </cell>
          <cell r="V8183" t="str">
            <v>DM KZN: UTHEKELA - PUBLIC SAFETY</v>
          </cell>
        </row>
        <row r="8184">
          <cell r="Q8184" t="str">
            <v>Expenditure:  Transfers and Subsidies - Capital:  Monetary Allocations - District Municipalities:  KwaZulu-Natal - DC23:  Uthekela - Road Transport</v>
          </cell>
          <cell r="R8184">
            <v>0</v>
          </cell>
          <cell r="V8184" t="str">
            <v>DM KZN: UTHEKELA - ROAD TRANSPORT</v>
          </cell>
        </row>
        <row r="8185">
          <cell r="Q8185" t="str">
            <v>Expenditure:  Transfers and Subsidies - Capital:  Monetary Allocations - District Municipalities:  KwaZulu-Natal - DC23:  Uthekela - Sport and Recreation</v>
          </cell>
          <cell r="R8185">
            <v>0</v>
          </cell>
          <cell r="V8185" t="str">
            <v>DM KZN: UTHEKELA - SPORT &amp; RECREATION</v>
          </cell>
        </row>
        <row r="8186">
          <cell r="Q8186" t="str">
            <v>Expenditure:  Transfers and Subsidies - Capital:  Monetary Allocations - District Municipalities:  KwaZulu-Natal - DC23:  Uthekela - Waste Water Management</v>
          </cell>
          <cell r="R8186">
            <v>0</v>
          </cell>
          <cell r="V8186" t="str">
            <v>DM KZN: UTHEKELA - WASTE WATER MAN</v>
          </cell>
        </row>
        <row r="8187">
          <cell r="Q8187" t="str">
            <v>Expenditure:  Transfers and Subsidies - Capital:  Monetary Allocations - District Municipalities:  KwaZulu-Natal - DC23:  Uthekela - Water</v>
          </cell>
          <cell r="R8187">
            <v>0</v>
          </cell>
          <cell r="V8187" t="str">
            <v>DM KZN: UTHEKELA - WATER</v>
          </cell>
        </row>
        <row r="8188">
          <cell r="Q8188" t="str">
            <v>Expenditure:  Transfers and Subsidies - Capital:  Monetary Allocations - District Municipalities:  KwaZulu-Natal - DC 24:  Umznyathi</v>
          </cell>
          <cell r="R8188">
            <v>0</v>
          </cell>
          <cell r="V8188" t="str">
            <v>DM KZN: UMZNYATHI</v>
          </cell>
        </row>
        <row r="8189">
          <cell r="Q8189" t="str">
            <v>Expenditure:  Transfers and Subsidies - Capital:  Monetary Allocations - District Municipalities:  KwaZulu-Natal - DC 24:  Umznyathi - Community and Social Services</v>
          </cell>
          <cell r="R8189">
            <v>0</v>
          </cell>
          <cell r="V8189" t="str">
            <v>DM KZN: UMZNYATHI - COMM &amp; SOC SERV</v>
          </cell>
        </row>
        <row r="8190">
          <cell r="Q8190" t="str">
            <v>Expenditure:  Transfers and Subsidies - Capital:  Monetary Allocations - District Municipalities:  KwaZulu-Natal - DC 24:  Umznyathi - Environmental Protection</v>
          </cell>
          <cell r="R8190">
            <v>0</v>
          </cell>
          <cell r="V8190" t="str">
            <v>DM KZN: UMZNYATHI - ENVIRON PROTECTION</v>
          </cell>
        </row>
        <row r="8191">
          <cell r="Q8191" t="str">
            <v>Expenditure:  Transfers and Subsidies - Capital:  Monetary Allocations - District Municipalities:  KwaZulu-Natal - DC 24:  Umznyathi - Executive and Council</v>
          </cell>
          <cell r="R8191">
            <v>0</v>
          </cell>
          <cell r="V8191" t="str">
            <v>DM KZN: UMZNYATHI - EXECUTIVE &amp; COUNCIL</v>
          </cell>
        </row>
        <row r="8192">
          <cell r="Q8192" t="str">
            <v>Expenditure:  Transfers and Subsidies - Capital:  Monetary Allocations - District Municipalities:  KwaZulu-Natal - DC 24:  Umznyathi - Finance and Admin</v>
          </cell>
          <cell r="R8192">
            <v>0</v>
          </cell>
          <cell r="V8192" t="str">
            <v>DM KZN: UMZNYATHI - FINANCE &amp; ADMIN</v>
          </cell>
        </row>
        <row r="8193">
          <cell r="Q8193" t="str">
            <v>Expenditure:  Transfers and Subsidies - Capital:  Monetary Allocations - District Municipalities:  KwaZulu-Natal - DC 24:  Umznyathi - Health</v>
          </cell>
          <cell r="R8193">
            <v>0</v>
          </cell>
          <cell r="V8193" t="str">
            <v>DM KZN: UMZNYATHI - HEALTH</v>
          </cell>
        </row>
        <row r="8194">
          <cell r="Q8194" t="str">
            <v>Expenditure:  Transfers and Subsidies - Capital:  Monetary Allocations - District Municipalities:  KwaZulu-Natal - DC 24:  Umznyathi - Housing</v>
          </cell>
          <cell r="R8194">
            <v>0</v>
          </cell>
          <cell r="V8194" t="str">
            <v>DM KZN: UMZNYATHI - HOUSING</v>
          </cell>
        </row>
        <row r="8195">
          <cell r="Q8195" t="str">
            <v>Expenditure:  Transfers and Subsidies - Capital:  Monetary Allocations - District Municipalities:  KwaZulu-Natal - DC 24:  Umznyathi - Planning and Development</v>
          </cell>
          <cell r="R8195">
            <v>0</v>
          </cell>
          <cell r="V8195" t="str">
            <v>DM KZN: UMZNYATHI - PLANNING &amp; DEVEL</v>
          </cell>
        </row>
        <row r="8196">
          <cell r="Q8196" t="str">
            <v>Expenditure:  Transfers and Subsidies - Capital:  Monetary Allocations - District Municipalities:  KwaZulu-Natal - DC 24:  Umznyathi - Public Safety</v>
          </cell>
          <cell r="R8196">
            <v>0</v>
          </cell>
          <cell r="V8196" t="str">
            <v>DM KZN: UMZNYATHI - PUBLIC SAFETY</v>
          </cell>
        </row>
        <row r="8197">
          <cell r="Q8197" t="str">
            <v>Expenditure:  Transfers and Subsidies - Capital:  Monetary Allocations - District Municipalities:  KwaZulu-Natal - DC 24:  Umznyathi - Road Transport</v>
          </cell>
          <cell r="R8197">
            <v>0</v>
          </cell>
          <cell r="V8197" t="str">
            <v>DM KZN: UMZNYATHI - ROAD TRANSPORT</v>
          </cell>
        </row>
        <row r="8198">
          <cell r="Q8198" t="str">
            <v>Expenditure:  Transfers and Subsidies - Capital:  Monetary Allocations - District Municipalities:  KwaZulu-Natal - DC 24:  Umznyathi - Sport and Recreation</v>
          </cell>
          <cell r="R8198">
            <v>0</v>
          </cell>
          <cell r="V8198" t="str">
            <v>DM KZN: UMZNYATHI - SPORT &amp; RECREATION</v>
          </cell>
        </row>
        <row r="8199">
          <cell r="Q8199" t="str">
            <v>Expenditure:  Transfers and Subsidies - Capital:  Monetary Allocations - District Municipalities:  KwaZulu-Natal - DC 24:  Umznyathi - Waste Water Management</v>
          </cell>
          <cell r="R8199">
            <v>0</v>
          </cell>
          <cell r="V8199" t="str">
            <v>DM KZN: UMZNYATHI - WASTE WATER MAN</v>
          </cell>
        </row>
        <row r="8200">
          <cell r="Q8200" t="str">
            <v>Expenditure:  Transfers and Subsidies - Capital:  Monetary Allocations - District Municipalities:  KwaZulu-Natal - DC 24:  Umznyathi - Water</v>
          </cell>
          <cell r="R8200">
            <v>0</v>
          </cell>
          <cell r="V8200" t="str">
            <v>DM KZN: UMZNYATHI - WATER</v>
          </cell>
        </row>
        <row r="8201">
          <cell r="Q8201" t="str">
            <v>Expenditure:  Transfers and Subsidies - Capital:  Monetary Allocations - District Municipalities:  KwaZulu-Natal - DC 25:  Amajuba</v>
          </cell>
          <cell r="R8201">
            <v>0</v>
          </cell>
          <cell r="V8201" t="str">
            <v>DM KZN: AMAJUBA</v>
          </cell>
        </row>
        <row r="8202">
          <cell r="Q8202" t="str">
            <v>Expenditure:  Transfers and Subsidies - Capital:  Monetary Allocations - District Municipalities:  KwaZulu-Natal - DC 25:  Amajuba - Community and Social Services</v>
          </cell>
          <cell r="R8202">
            <v>0</v>
          </cell>
          <cell r="V8202" t="str">
            <v>DM KZN: AMAJUBA - COMM &amp; SOC SERV</v>
          </cell>
        </row>
        <row r="8203">
          <cell r="Q8203" t="str">
            <v>Expenditure:  Transfers and Subsidies - Capital:  Monetary Allocations - District Municipalities:  KwaZulu-Natal - DC 25:  Amajuba - Environmental Protection</v>
          </cell>
          <cell r="R8203">
            <v>0</v>
          </cell>
          <cell r="V8203" t="str">
            <v>DM KZN: AMAJUBA - ENVIRON PROTECTION</v>
          </cell>
        </row>
        <row r="8204">
          <cell r="Q8204" t="str">
            <v>Expenditure:  Transfers and Subsidies - Capital:  Monetary Allocations - District Municipalities:  KwaZulu-Natal - DC 25:  Amajuba - Executive and Council</v>
          </cell>
          <cell r="R8204">
            <v>0</v>
          </cell>
          <cell r="V8204" t="str">
            <v>DM KZN: AMAJUBA - EXECUTIVE &amp; COUNCIL</v>
          </cell>
        </row>
        <row r="8205">
          <cell r="Q8205" t="str">
            <v>Expenditure:  Transfers and Subsidies - Capital:  Monetary Allocations - District Municipalities:  KwaZulu-Natal - DC 25:  Amajuba - Finance and Admin</v>
          </cell>
          <cell r="R8205">
            <v>0</v>
          </cell>
          <cell r="V8205" t="str">
            <v>DM KZN: AMAJUBA - FINANCE &amp; ADMIN</v>
          </cell>
        </row>
        <row r="8206">
          <cell r="Q8206" t="str">
            <v>Expenditure:  Transfers and Subsidies - Capital:  Monetary Allocations - District Municipalities:  KwaZulu-Natal - DC 25:  Amajuba - Health</v>
          </cell>
          <cell r="R8206">
            <v>0</v>
          </cell>
          <cell r="V8206" t="str">
            <v>DM KZN: AMAJUBA - HEALTH</v>
          </cell>
        </row>
        <row r="8207">
          <cell r="Q8207" t="str">
            <v>Expenditure:  Transfers and Subsidies - Capital:  Monetary Allocations - District Municipalities:  KwaZulu-Natal - DC 25:  Amajuba - Housing</v>
          </cell>
          <cell r="R8207">
            <v>0</v>
          </cell>
          <cell r="V8207" t="str">
            <v>DM KZN: AMAJUBA - HOUSING</v>
          </cell>
        </row>
        <row r="8208">
          <cell r="Q8208" t="str">
            <v>Expenditure:  Transfers and Subsidies - Capital:  Monetary Allocations - District Municipalities:  KwaZulu-Natal - DC 25:  Amajuba - Planning and Development</v>
          </cell>
          <cell r="R8208">
            <v>0</v>
          </cell>
          <cell r="V8208" t="str">
            <v>DM KZN: AMAJUBA - PLANNING &amp; DEVEL</v>
          </cell>
        </row>
        <row r="8209">
          <cell r="Q8209" t="str">
            <v>Expenditure:  Transfers and Subsidies - Capital:  Monetary Allocations - District Municipalities:  KwaZulu-Natal - DC 25:  Amajuba - Public Safety</v>
          </cell>
          <cell r="R8209">
            <v>0</v>
          </cell>
          <cell r="V8209" t="str">
            <v>DM KZN: AMAJUBA - PUBLIC SAFETY</v>
          </cell>
        </row>
        <row r="8210">
          <cell r="Q8210" t="str">
            <v>Expenditure:  Transfers and Subsidies - Capital:  Monetary Allocations - District Municipalities:  KwaZulu-Natal - DC 25:  Amajuba - Road Transport</v>
          </cell>
          <cell r="R8210">
            <v>0</v>
          </cell>
          <cell r="V8210" t="str">
            <v>DM KZN: AMAJUBA - ROAD TRANSPORT</v>
          </cell>
        </row>
        <row r="8211">
          <cell r="Q8211" t="str">
            <v>Expenditure:  Transfers and Subsidies - Capital:  Monetary Allocations - District Municipalities:  KwaZulu-Natal - DC 25:  Amajuba - Sport and Recreation</v>
          </cell>
          <cell r="R8211">
            <v>0</v>
          </cell>
          <cell r="V8211" t="str">
            <v>DM KZN: AMAJUBA - SPORT &amp; RECREATION</v>
          </cell>
        </row>
        <row r="8212">
          <cell r="Q8212" t="str">
            <v>Expenditure:  Transfers and Subsidies - Capital:  Monetary Allocations - District Municipalities:  KwaZulu-Natal - DC 25:  Amajuba - Waste Water Management</v>
          </cell>
          <cell r="R8212">
            <v>0</v>
          </cell>
          <cell r="V8212" t="str">
            <v>DM KZN: AMAJUBA - WASTE WATER MAN</v>
          </cell>
        </row>
        <row r="8213">
          <cell r="Q8213" t="str">
            <v>Expenditure:  Transfers and Subsidies - Capital:  Monetary Allocations - District Municipalities:  KwaZulu-Natal - DC 25:  Amajuba - Water</v>
          </cell>
          <cell r="R8213">
            <v>0</v>
          </cell>
          <cell r="V8213" t="str">
            <v>DM KZN: AMAJUBA - WATER</v>
          </cell>
        </row>
        <row r="8214">
          <cell r="Q8214" t="str">
            <v>Expenditure:  Transfers and Subsidies - Capital:  Monetary Allocations - District Municipalities:  KwaZulu-Natal - DC 26:  Zululand</v>
          </cell>
          <cell r="R8214">
            <v>0</v>
          </cell>
          <cell r="V8214" t="str">
            <v>DM KZN: ZULULAND</v>
          </cell>
        </row>
        <row r="8215">
          <cell r="Q8215" t="str">
            <v>Expenditure:  Transfers and Subsidies - Capital:  Monetary Allocations - District Municipalities:  KwaZulu-Natal - DC 26:  Zululand - Community and Social Services</v>
          </cell>
          <cell r="R8215">
            <v>0</v>
          </cell>
          <cell r="V8215" t="str">
            <v>DM KZN: ZULULAND - COMM &amp; SOC SERV</v>
          </cell>
        </row>
        <row r="8216">
          <cell r="Q8216" t="str">
            <v>Expenditure:  Transfers and Subsidies - Capital:  Monetary Allocations - District Municipalities:  KwaZulu-Natal - DC 26:  Zululand - Environmental Protection</v>
          </cell>
          <cell r="R8216">
            <v>0</v>
          </cell>
          <cell r="V8216" t="str">
            <v>DM KZN: ZULULAND - ENVIRON PROTECTION</v>
          </cell>
        </row>
        <row r="8217">
          <cell r="Q8217" t="str">
            <v>Expenditure:  Transfers and Subsidies - Capital:  Monetary Allocations - District Municipalities:  KwaZulu-Natal - DC 26:  Zululand - Executive and Council</v>
          </cell>
          <cell r="R8217">
            <v>0</v>
          </cell>
          <cell r="V8217" t="str">
            <v>DM KZN: ZULULAND - EXECUTIVE &amp; COUNCIL</v>
          </cell>
        </row>
        <row r="8218">
          <cell r="Q8218" t="str">
            <v>Expenditure:  Transfers and Subsidies - Capital:  Monetary Allocations - District Municipalities:  KwaZulu-Natal - DC 26:  Zululand - Finance and Admin</v>
          </cell>
          <cell r="R8218">
            <v>0</v>
          </cell>
          <cell r="V8218" t="str">
            <v>DM KZN: ZULULAND - FINANCE &amp; ADMIN</v>
          </cell>
        </row>
        <row r="8219">
          <cell r="Q8219" t="str">
            <v>Expenditure:  Transfers and Subsidies - Capital:  Monetary Allocations - District Municipalities:  KwaZulu-Natal - DC 26:  Zululand - Health</v>
          </cell>
          <cell r="R8219">
            <v>0</v>
          </cell>
          <cell r="V8219" t="str">
            <v>DM KZN: ZULULAND - HEALTH</v>
          </cell>
        </row>
        <row r="8220">
          <cell r="Q8220" t="str">
            <v>Expenditure:  Transfers and Subsidies - Capital:  Monetary Allocations - District Municipalities:  KwaZulu-Natal - DC 26:  Zululand - Housing</v>
          </cell>
          <cell r="R8220">
            <v>0</v>
          </cell>
          <cell r="V8220" t="str">
            <v>DM KZN: ZULULAND - HOUSING</v>
          </cell>
        </row>
        <row r="8221">
          <cell r="Q8221" t="str">
            <v>Expenditure:  Transfers and Subsidies - Capital:  Monetary Allocations - District Municipalities:  KwaZulu-Natal - DC 26:  Zululand - Planning and Development</v>
          </cell>
          <cell r="R8221">
            <v>0</v>
          </cell>
          <cell r="V8221" t="str">
            <v>DM KZN: ZULULAND - PLANNING &amp; DEVEL</v>
          </cell>
        </row>
        <row r="8222">
          <cell r="Q8222" t="str">
            <v>Expenditure:  Transfers and Subsidies - Capital:  Monetary Allocations - District Municipalities:  KwaZulu-Natal - DC 26:  Zululand - Public Safety</v>
          </cell>
          <cell r="R8222">
            <v>0</v>
          </cell>
          <cell r="V8222" t="str">
            <v>DM KZN: ZULULAND - PUBLIC SAFETY</v>
          </cell>
        </row>
        <row r="8223">
          <cell r="Q8223" t="str">
            <v>Expenditure:  Transfers and Subsidies - Capital:  Monetary Allocations - District Municipalities:  KwaZulu-Natal - DC 26:  Zululand - Road Transport</v>
          </cell>
          <cell r="R8223">
            <v>0</v>
          </cell>
          <cell r="V8223" t="str">
            <v>DM KZN: ZULULAND - ROAD TRANSPORT</v>
          </cell>
        </row>
        <row r="8224">
          <cell r="Q8224" t="str">
            <v>Expenditure:  Transfers and Subsidies - Capital:  Monetary Allocations - District Municipalities:  KwaZulu-Natal - DC 26:  Zululand - Sport and Recreation</v>
          </cell>
          <cell r="R8224">
            <v>0</v>
          </cell>
          <cell r="V8224" t="str">
            <v>DM KZN: ZULULAND - SPORT &amp; RECREATION</v>
          </cell>
        </row>
        <row r="8225">
          <cell r="Q8225" t="str">
            <v>Expenditure:  Transfers and Subsidies - Capital:  Monetary Allocations - District Municipalities:  KwaZulu-Natal - DC 26:  Zululand - Waste Water Management</v>
          </cell>
          <cell r="R8225">
            <v>0</v>
          </cell>
          <cell r="V8225" t="str">
            <v>DM KZN: ZULULAND - WASTE WATER MAN</v>
          </cell>
        </row>
        <row r="8226">
          <cell r="Q8226" t="str">
            <v>Expenditure:  Transfers and Subsidies - Capital:  Monetary Allocations - District Municipalities:  KwaZulu-Natal - DC 26:  Zululand - Water</v>
          </cell>
          <cell r="R8226">
            <v>0</v>
          </cell>
          <cell r="V8226" t="str">
            <v>DM KZN: ZULULAND - WATER</v>
          </cell>
        </row>
        <row r="8227">
          <cell r="Q8227" t="str">
            <v>Expenditure:  Transfers and Subsidies - Capital:  Monetary Allocations - District Municipalities:  KwaZulu-Natal - DC 27:  Umkhanyakude</v>
          </cell>
          <cell r="R8227">
            <v>0</v>
          </cell>
          <cell r="V8227" t="str">
            <v>DM KZN: UMKHANYAKUDE</v>
          </cell>
        </row>
        <row r="8228">
          <cell r="Q8228" t="str">
            <v>Expenditure:  Transfers and Subsidies - Capital:  Monetary Allocations - District Municipalities:  KwaZulu-Natal - DC 27:  Umkhanyakude -  Community and Social Services</v>
          </cell>
          <cell r="R8228">
            <v>0</v>
          </cell>
          <cell r="V8228" t="str">
            <v>DM KZN: UMKHANYAKUDE - COMM &amp; SOC SERV</v>
          </cell>
        </row>
        <row r="8229">
          <cell r="Q8229" t="str">
            <v>Expenditure:  Transfers and Subsidies - Capital:  Monetary Allocations - District Municipalities:  KwaZulu-Natal - DC 27:  Umkhanyakude -  Environmental Protection</v>
          </cell>
          <cell r="R8229">
            <v>0</v>
          </cell>
          <cell r="V8229" t="str">
            <v>DM KZN: UMKHANYAKUDE - ENVIRO PROTECTION</v>
          </cell>
        </row>
        <row r="8230">
          <cell r="Q8230" t="str">
            <v>Expenditure:  Transfers and Subsidies - Capital:  Monetary Allocations - District Municipalities:  KwaZulu-Natal - DC 27:  Umkhanyakude -  Executive and Council</v>
          </cell>
          <cell r="R8230">
            <v>0</v>
          </cell>
          <cell r="V8230" t="str">
            <v>DM KZN: UMKHANYAKUDE - EXECUTI &amp; COUNCIL</v>
          </cell>
        </row>
        <row r="8231">
          <cell r="Q8231" t="str">
            <v>Expenditure:  Transfers and Subsidies - Capital:  Monetary Allocations - District Municipalities:  KwaZulu-Natal - DC 27:  Umkhanyakude -  Finance and Admin</v>
          </cell>
          <cell r="R8231">
            <v>0</v>
          </cell>
          <cell r="V8231" t="str">
            <v>DM KZN: UMKHANYAKUDE - FINANCE &amp; ADMIN</v>
          </cell>
        </row>
        <row r="8232">
          <cell r="Q8232" t="str">
            <v>Expenditure:  Transfers and Subsidies - Capital:  Monetary Allocations - District Municipalities:  KwaZulu-Natal - DC 27:  Umkhanyakude -  Health</v>
          </cell>
          <cell r="R8232">
            <v>0</v>
          </cell>
          <cell r="V8232" t="str">
            <v>DM KZN: UMKHANYAKUDE - HEALTH</v>
          </cell>
        </row>
        <row r="8233">
          <cell r="Q8233" t="str">
            <v>Expenditure:  Transfers and Subsidies - Capital:  Monetary Allocations - District Municipalities:  KwaZulu-Natal - DC 27:  Umkhanyakude -  Housing</v>
          </cell>
          <cell r="R8233">
            <v>0</v>
          </cell>
          <cell r="V8233" t="str">
            <v>DM KZN: UMKHANYAKUDE - HOUSING</v>
          </cell>
        </row>
        <row r="8234">
          <cell r="Q8234" t="str">
            <v>Expenditure:  Transfers and Subsidies - Capital:  Monetary Allocations - District Municipalities:  KwaZulu-Natal - DC 27:  Umkhanyakude -  Planning and Development</v>
          </cell>
          <cell r="R8234">
            <v>0</v>
          </cell>
          <cell r="V8234" t="str">
            <v>DM KZN: UMKHANYAKUDE - PLANNING &amp; DEVEL</v>
          </cell>
        </row>
        <row r="8235">
          <cell r="Q8235" t="str">
            <v>Expenditure:  Transfers and Subsidies - Capital:  Monetary Allocations - District Municipalities:  KwaZulu-Natal - DC 27:  Umkhanyakude -  Public Safety</v>
          </cell>
          <cell r="R8235">
            <v>0</v>
          </cell>
          <cell r="V8235" t="str">
            <v>DM KZN: UMKHANYAKUDE - PUBLIC SAFETY</v>
          </cell>
        </row>
        <row r="8236">
          <cell r="Q8236" t="str">
            <v>Expenditure:  Transfers and Subsidies - Capital:  Monetary Allocations - District Municipalities:  KwaZulu-Natal - DC 27:  Umkhanyakude -  Road Transport</v>
          </cell>
          <cell r="R8236">
            <v>0</v>
          </cell>
          <cell r="V8236" t="str">
            <v>DM KZN: UMKHANYAKUDE - ROAD TRANSPORT</v>
          </cell>
        </row>
        <row r="8237">
          <cell r="Q8237" t="str">
            <v>Expenditure:  Transfers and Subsidies - Capital:  Monetary Allocations - District Municipalities:  KwaZulu-Natal - DC 27:  Umkhanyakude -  Sport and Recreation</v>
          </cell>
          <cell r="R8237">
            <v>0</v>
          </cell>
          <cell r="V8237" t="str">
            <v>DM KZN: UMKHANYAKUDE - SPORT &amp; RECREAT</v>
          </cell>
        </row>
        <row r="8238">
          <cell r="Q8238" t="str">
            <v>Expenditure:  Transfers and Subsidies - Capital:  Monetary Allocations - District Municipalities:  KwaZulu-Natal - DC 27:  Umkhanyakude -  Waste Water Management</v>
          </cell>
          <cell r="R8238">
            <v>0</v>
          </cell>
          <cell r="V8238" t="str">
            <v>DM KZN: UMKHANYAKUDE - WASTE WATER MAN</v>
          </cell>
        </row>
        <row r="8239">
          <cell r="Q8239" t="str">
            <v>Expenditure:  Transfers and Subsidies - Capital:  Monetary Allocations - District Municipalities:  KwaZulu-Natal - DC 27:  Umkhanyakude -  Water</v>
          </cell>
          <cell r="R8239">
            <v>0</v>
          </cell>
          <cell r="V8239" t="str">
            <v>DM KZN: UMKHANYAKUDE - WATER</v>
          </cell>
        </row>
        <row r="8240">
          <cell r="Q8240" t="str">
            <v>Expenditure:  Transfers and Subsidies - Capital:  Monetary Allocations - District Municipalities:  KwaZulu-Natal - DC28:  Uthungulu</v>
          </cell>
          <cell r="R8240">
            <v>0</v>
          </cell>
          <cell r="V8240" t="str">
            <v>DM KZN: UTHUNGULU</v>
          </cell>
        </row>
        <row r="8241">
          <cell r="Q8241" t="str">
            <v>Expenditure:  Transfers and Subsidies - Capital:  Monetary Allocations - District Municipalities:  KwaZulu-Natal - DC28:  Uthungulu - Community and Social Services</v>
          </cell>
          <cell r="R8241">
            <v>0</v>
          </cell>
          <cell r="V8241" t="str">
            <v>DM KZN: UTHUNGULU - COMM &amp; SOC SERV</v>
          </cell>
        </row>
        <row r="8242">
          <cell r="Q8242" t="str">
            <v>Expenditure:  Transfers and Subsidies - Capital:  Monetary Allocations - District Municipalities:  KwaZulu-Natal - DC28:  Uthungulu - Environmental Protection</v>
          </cell>
          <cell r="R8242">
            <v>0</v>
          </cell>
          <cell r="V8242" t="str">
            <v>DM KZN: UTHUNGULU - ENVIRON PROTECTION</v>
          </cell>
        </row>
        <row r="8243">
          <cell r="Q8243" t="str">
            <v>Expenditure:  Transfers and Subsidies - Capital:  Monetary Allocations - District Municipalities:  KwaZulu-Natal - DC28:  Uthungulu - Executive and Council</v>
          </cell>
          <cell r="R8243">
            <v>0</v>
          </cell>
          <cell r="V8243" t="str">
            <v>DM KZN: UTHUNGULU - EXECUTIVE &amp; COUNCIL</v>
          </cell>
        </row>
        <row r="8244">
          <cell r="Q8244" t="str">
            <v>Expenditure:  Transfers and Subsidies - Capital:  Monetary Allocations - District Municipalities:  KwaZulu-Natal - DC28:  Uthungulu - Finance and Admin</v>
          </cell>
          <cell r="R8244">
            <v>0</v>
          </cell>
          <cell r="V8244" t="str">
            <v>DM KZN: UTHUNGULU - FINANCE &amp; ADMIN</v>
          </cell>
        </row>
        <row r="8245">
          <cell r="Q8245" t="str">
            <v>Expenditure:  Transfers and Subsidies - Capital:  Monetary Allocations - District Municipalities:  KwaZulu-Natal - DC28:  Uthungulu - Health</v>
          </cell>
          <cell r="R8245">
            <v>0</v>
          </cell>
          <cell r="V8245" t="str">
            <v>DM KZN: UTHUNGULU - HEALTH</v>
          </cell>
        </row>
        <row r="8246">
          <cell r="Q8246" t="str">
            <v>Expenditure:  Transfers and Subsidies - Capital:  Monetary Allocations - District Municipalities:  KwaZulu-Natal - DC28:  Uthungulu - Housing</v>
          </cell>
          <cell r="R8246">
            <v>0</v>
          </cell>
          <cell r="V8246" t="str">
            <v>DM KZN: UTHUNGULU - HOUSING</v>
          </cell>
        </row>
        <row r="8247">
          <cell r="Q8247" t="str">
            <v>Expenditure:  Transfers and Subsidies - Capital:  Monetary Allocations - District Municipalities:  KwaZulu-Natal - DC28:  Uthungulu - Planning and Development</v>
          </cell>
          <cell r="R8247">
            <v>0</v>
          </cell>
          <cell r="V8247" t="str">
            <v>DM KZN: UTHUNGULU - PLANNING &amp; DEVEL</v>
          </cell>
        </row>
        <row r="8248">
          <cell r="Q8248" t="str">
            <v>Expenditure:  Transfers and Subsidies - Capital:  Monetary Allocations - District Municipalities:  KwaZulu-Natal - DC28:  Uthungulu - Public Safety</v>
          </cell>
          <cell r="R8248">
            <v>0</v>
          </cell>
          <cell r="V8248" t="str">
            <v>DM KZN: UTHUNGULU - PUBLIC SAFETY</v>
          </cell>
        </row>
        <row r="8249">
          <cell r="Q8249" t="str">
            <v>Expenditure:  Transfers and Subsidies - Capital:  Monetary Allocations - District Municipalities:  KwaZulu-Natal - DC28:  Uthungulu - Road Transport</v>
          </cell>
          <cell r="R8249">
            <v>0</v>
          </cell>
          <cell r="V8249" t="str">
            <v>DM KZN: UTHUNGULU - ROAD TRANSPORT</v>
          </cell>
        </row>
        <row r="8250">
          <cell r="Q8250" t="str">
            <v>Expenditure:  Transfers and Subsidies - Capital:  Monetary Allocations - District Municipalities:  KwaZulu-Natal - DC28:  Uthungulu - Sport and Recreation</v>
          </cell>
          <cell r="R8250">
            <v>0</v>
          </cell>
          <cell r="V8250" t="str">
            <v>DM KZN: UTHUNGULU - SPORT &amp; RECREATION</v>
          </cell>
        </row>
        <row r="8251">
          <cell r="Q8251" t="str">
            <v>Expenditure:  Transfers and Subsidies - Capital:  Monetary Allocations - District Municipalities:  KwaZulu-Natal - DC28:  Uthungulu - Waste Water Management</v>
          </cell>
          <cell r="R8251">
            <v>0</v>
          </cell>
          <cell r="V8251" t="str">
            <v>DM KZN: UTHUNGULU - WASTE WATER MAN</v>
          </cell>
        </row>
        <row r="8252">
          <cell r="Q8252" t="str">
            <v>Expenditure:  Transfers and Subsidies - Capital:  Monetary Allocations - District Municipalities:  KwaZulu-Natal - DC28:  Uthungulu - Water</v>
          </cell>
          <cell r="R8252">
            <v>0</v>
          </cell>
          <cell r="V8252" t="str">
            <v>DM KZN: UTHUNGULU - WATER</v>
          </cell>
        </row>
        <row r="8253">
          <cell r="Q8253" t="str">
            <v>Expenditure:  Transfers and Subsidies - Capital:  Monetary Allocations - District Municipalities:  KwaZulu-Natal - DC 29:  Ilembe</v>
          </cell>
          <cell r="R8253">
            <v>0</v>
          </cell>
          <cell r="V8253" t="str">
            <v>DM KZN: ILEMBE</v>
          </cell>
        </row>
        <row r="8254">
          <cell r="Q8254" t="str">
            <v>Expenditure:  Transfers and Subsidies - Capital:  Monetary Allocations - District Municipalities:  KwaZulu-Natal - DC 29:  Ilembe - Community and Social Services</v>
          </cell>
          <cell r="R8254">
            <v>0</v>
          </cell>
          <cell r="V8254" t="str">
            <v>DM KZN: ILEMBE - COMM &amp; SOC SERV</v>
          </cell>
        </row>
        <row r="8255">
          <cell r="Q8255" t="str">
            <v>Expenditure:  Transfers and Subsidies - Capital:  Monetary Allocations - District Municipalities:  KwaZulu-Natal - DC 29:  Ilembe - Environmental Protection</v>
          </cell>
          <cell r="R8255">
            <v>0</v>
          </cell>
          <cell r="V8255" t="str">
            <v>DM KZN: ILEMBE - ENVIRON PROTECTION</v>
          </cell>
        </row>
        <row r="8256">
          <cell r="Q8256" t="str">
            <v>Expenditure:  Transfers and Subsidies - Capital:  Monetary Allocations - District Municipalities:  KwaZulu-Natal - DC 29:  Ilembe - Executive and Council</v>
          </cell>
          <cell r="R8256">
            <v>0</v>
          </cell>
          <cell r="V8256" t="str">
            <v>DM KZN: ILEMBE - EXECUTIVE &amp; COUNCIL</v>
          </cell>
        </row>
        <row r="8257">
          <cell r="Q8257" t="str">
            <v>Expenditure:  Transfers and Subsidies - Capital:  Monetary Allocations - District Municipalities:  KwaZulu-Natal - DC 29:  Ilembe - Finance and Admin</v>
          </cell>
          <cell r="R8257">
            <v>0</v>
          </cell>
          <cell r="V8257" t="str">
            <v>DM KZN: ILEMBE - FINANCE &amp; ADMIN</v>
          </cell>
        </row>
        <row r="8258">
          <cell r="Q8258" t="str">
            <v>Expenditure:  Transfers and Subsidies - Capital:  Monetary Allocations - District Municipalities:  KwaZulu-Natal - DC 29:  Ilembe - Health</v>
          </cell>
          <cell r="R8258">
            <v>0</v>
          </cell>
          <cell r="V8258" t="str">
            <v>DM KZN: ILEMBE - HEALTH</v>
          </cell>
        </row>
        <row r="8259">
          <cell r="Q8259" t="str">
            <v>Expenditure:  Transfers and Subsidies - Capital:  Monetary Allocations - District Municipalities:  KwaZulu-Natal - DC 29:  Ilembe - Housing</v>
          </cell>
          <cell r="R8259">
            <v>0</v>
          </cell>
          <cell r="V8259" t="str">
            <v>DM KZN: ILEMBE - HOUSING</v>
          </cell>
        </row>
        <row r="8260">
          <cell r="Q8260" t="str">
            <v>Expenditure:  Transfers and Subsidies - Capital:  Monetary Allocations - District Municipalities:  KwaZulu-Natal - DC 29:  Ilembe - Planning and Development</v>
          </cell>
          <cell r="R8260">
            <v>0</v>
          </cell>
          <cell r="V8260" t="str">
            <v>DM KZN: ILEMBE - PLANNING &amp; DEVEL</v>
          </cell>
        </row>
        <row r="8261">
          <cell r="Q8261" t="str">
            <v>Expenditure:  Transfers and Subsidies - Capital:  Monetary Allocations - District Municipalities:  KwaZulu-Natal - DC 29:  Ilembe - Public Safety</v>
          </cell>
          <cell r="R8261">
            <v>0</v>
          </cell>
          <cell r="V8261" t="str">
            <v>DM KZN: ILEMBE - PUBLIC SAFETY</v>
          </cell>
        </row>
        <row r="8262">
          <cell r="Q8262" t="str">
            <v>Expenditure:  Transfers and Subsidies - Capital:  Monetary Allocations - District Municipalities:  KwaZulu-Natal - DC 29:  Ilembe - Road Transport</v>
          </cell>
          <cell r="R8262">
            <v>0</v>
          </cell>
          <cell r="V8262" t="str">
            <v>DM KZN: ILEMBE - ROAD TRANSPORT</v>
          </cell>
        </row>
        <row r="8263">
          <cell r="Q8263" t="str">
            <v>Expenditure:  Transfers and Subsidies - Capital:  Monetary Allocations - District Municipalities:  KwaZulu-Natal - DC 29:  Ilembe - Sport and Recreation</v>
          </cell>
          <cell r="R8263">
            <v>0</v>
          </cell>
          <cell r="V8263" t="str">
            <v>DM KZN: ILEMBE - SPORT &amp; RECREATION</v>
          </cell>
        </row>
        <row r="8264">
          <cell r="Q8264" t="str">
            <v>Expenditure:  Transfers and Subsidies - Capital:  Monetary Allocations - District Municipalities:  KwaZulu-Natal - DC 29:  Ilembe - Waste Water Management</v>
          </cell>
          <cell r="R8264">
            <v>0</v>
          </cell>
          <cell r="V8264" t="str">
            <v>DM KZN: ILEMBE - WASTE WATER MAN</v>
          </cell>
        </row>
        <row r="8265">
          <cell r="Q8265" t="str">
            <v>Expenditure:  Transfers and Subsidies - Capital:  Monetary Allocations - District Municipalities:  KwaZulu-Natal - DC 29:  Ilembe - Water</v>
          </cell>
          <cell r="R8265">
            <v>0</v>
          </cell>
          <cell r="V8265" t="str">
            <v>DM KZN: ILEMBE - WATER</v>
          </cell>
        </row>
        <row r="8266">
          <cell r="Q8266" t="str">
            <v>Expenditure:  Transfers and Subsidies - Capital:  Monetary Allocations - District Municipalities:  KwaZulu-Natal - DC 43:  Sisonke</v>
          </cell>
          <cell r="R8266">
            <v>0</v>
          </cell>
          <cell r="V8266" t="str">
            <v>DM KZN: SISONKE</v>
          </cell>
        </row>
        <row r="8267">
          <cell r="Q8267" t="str">
            <v>Expenditure:  Transfers and Subsidies - Capital:  Monetary Allocations - District Municipalities:  KwaZulu-Natal - DC 43:  Sisonke - Community and Social Services</v>
          </cell>
          <cell r="R8267">
            <v>0</v>
          </cell>
          <cell r="V8267" t="str">
            <v>DM KZN: SISONKE - COMM &amp; SOC SERV</v>
          </cell>
        </row>
        <row r="8268">
          <cell r="Q8268" t="str">
            <v>Expenditure:  Transfers and Subsidies - Capital:  Monetary Allocations - District Municipalities:  KwaZulu-Natal - DC 43:  Sisonke - Environmental Protection</v>
          </cell>
          <cell r="R8268">
            <v>0</v>
          </cell>
          <cell r="V8268" t="str">
            <v>DM KZN: SISONKE - ENVIRON PROTECTION</v>
          </cell>
        </row>
        <row r="8269">
          <cell r="Q8269" t="str">
            <v>Expenditure:  Transfers and Subsidies - Capital:  Monetary Allocations - District Municipalities:  KwaZulu-Natal - DC 43:  Sisonke - Executive and Council</v>
          </cell>
          <cell r="R8269">
            <v>0</v>
          </cell>
          <cell r="V8269" t="str">
            <v>DM KZN: SISONKE - EXECUTIVE &amp; COUNCIL</v>
          </cell>
        </row>
        <row r="8270">
          <cell r="Q8270" t="str">
            <v>Expenditure:  Transfers and Subsidies - Capital:  Monetary Allocations - District Municipalities:  KwaZulu-Natal - DC 43:  Sisonke - Finance and Admin</v>
          </cell>
          <cell r="R8270">
            <v>0</v>
          </cell>
          <cell r="V8270" t="str">
            <v>DM KZN: SISONKE - FINANCE &amp; ADMIN</v>
          </cell>
        </row>
        <row r="8271">
          <cell r="Q8271" t="str">
            <v>Expenditure:  Transfers and Subsidies - Capital:  Monetary Allocations - District Municipalities:  KwaZulu-Natal - DC 43:  Sisonke - Health</v>
          </cell>
          <cell r="R8271">
            <v>0</v>
          </cell>
          <cell r="V8271" t="str">
            <v>DM KZN: SISONKE - HEALTH</v>
          </cell>
        </row>
        <row r="8272">
          <cell r="Q8272" t="str">
            <v>Expenditure:  Transfers and Subsidies - Capital:  Monetary Allocations - District Municipalities:  KwaZulu-Natal - DC 43:  Sisonke - Housing</v>
          </cell>
          <cell r="R8272">
            <v>0</v>
          </cell>
          <cell r="V8272" t="str">
            <v>DM KZN: SISONKE - HOUSING</v>
          </cell>
        </row>
        <row r="8273">
          <cell r="Q8273" t="str">
            <v>Expenditure:  Transfers and Subsidies - Capital:  Monetary Allocations - District Municipalities:  KwaZulu-Natal - DC 43:  Sisonke - Planning and Development</v>
          </cell>
          <cell r="R8273">
            <v>0</v>
          </cell>
          <cell r="V8273" t="str">
            <v>DM KZN: SISONKE - PLANNING &amp; DEVEL</v>
          </cell>
        </row>
        <row r="8274">
          <cell r="Q8274" t="str">
            <v>Expenditure:  Transfers and Subsidies - Capital:  Monetary Allocations - District Municipalities:  KwaZulu-Natal - DC 43:  Sisonke - Public Safety</v>
          </cell>
          <cell r="R8274">
            <v>0</v>
          </cell>
          <cell r="V8274" t="str">
            <v>DM KZN: SISONKE - PUBLIC SAFETY</v>
          </cell>
        </row>
        <row r="8275">
          <cell r="Q8275" t="str">
            <v>Expenditure:  Transfers and Subsidies - Capital:  Monetary Allocations - District Municipalities:  KwaZulu-Natal - DC 43:  Sisonke - Road Transport</v>
          </cell>
          <cell r="R8275">
            <v>0</v>
          </cell>
          <cell r="V8275" t="str">
            <v>DM KZN: SISONKE - ROAD TRANSPORT</v>
          </cell>
        </row>
        <row r="8276">
          <cell r="Q8276" t="str">
            <v>Expenditure:  Transfers and Subsidies - Capital:  Monetary Allocations - District Municipalities:  KwaZulu-Natal - DC 43:  Sisonke - Sport and Recreation</v>
          </cell>
          <cell r="R8276">
            <v>0</v>
          </cell>
          <cell r="V8276" t="str">
            <v>DM KZN: SISONKE - SPORT &amp; RECREATION</v>
          </cell>
        </row>
        <row r="8277">
          <cell r="Q8277" t="str">
            <v>Expenditure:  Transfers and Subsidies - Capital:  Monetary Allocations - District Municipalities:  KwaZulu-Natal - DC 43:  Sisonke - Waste Water Management</v>
          </cell>
          <cell r="R8277">
            <v>0</v>
          </cell>
          <cell r="V8277" t="str">
            <v>DM KZN: SISONKE - WASTE WATER MAN</v>
          </cell>
        </row>
        <row r="8278">
          <cell r="Q8278" t="str">
            <v>Expenditure:  Transfers and Subsidies - Capital:  Monetary Allocations - District Municipalities:  KwaZulu-Natal - DC 43:  Sisonke - Water</v>
          </cell>
          <cell r="R8278">
            <v>0</v>
          </cell>
          <cell r="V8278" t="str">
            <v>DM KZN: SISONKE - WATER</v>
          </cell>
        </row>
        <row r="8279">
          <cell r="Q8279" t="str">
            <v>Expenditure:  Transfers and Subsidies - Capital:  Monetary Allocations - District Municipalities:  Limpopo</v>
          </cell>
          <cell r="R8279">
            <v>0</v>
          </cell>
          <cell r="V8279" t="str">
            <v>T&amp;S CAP: MONETARY DM LIMPOPO</v>
          </cell>
        </row>
        <row r="8280">
          <cell r="Q8280" t="str">
            <v>Expenditure:  Transfers and Subsidies - Capital:  Monetary Allocations - District Municipalities:  Limpopo - DC 47:  Greater Sekhukune</v>
          </cell>
          <cell r="R8280">
            <v>0</v>
          </cell>
          <cell r="V8280" t="str">
            <v>DM LP: SEKHUKUNE</v>
          </cell>
        </row>
        <row r="8281">
          <cell r="Q8281" t="str">
            <v>Expenditure:  Transfers and Subsidies - Capital:  Monetary Allocations - District Municipalities:  Limpopo - DC 47:  Greater Sekhukune - Community and Social Services</v>
          </cell>
          <cell r="R8281">
            <v>0</v>
          </cell>
          <cell r="V8281" t="str">
            <v>DM LP: SEKHUKUNE - COMM &amp; SOC SERV</v>
          </cell>
        </row>
        <row r="8282">
          <cell r="Q8282" t="str">
            <v>Expenditure:  Transfers and Subsidies - Capital:  Monetary Allocations - District Municipalities:  Limpopo - DC 47:  Greater Sekhukune - Environmental Protection</v>
          </cell>
          <cell r="R8282">
            <v>0</v>
          </cell>
          <cell r="V8282" t="str">
            <v>DM LP: SEKHUKUNE - ENVIRON PROTECTION</v>
          </cell>
        </row>
        <row r="8283">
          <cell r="Q8283" t="str">
            <v>Expenditure:  Transfers and Subsidies - Capital:  Monetary Allocations - District Municipalities:  Limpopo - DC 47:  Greater Sekhukune - Executive and Council</v>
          </cell>
          <cell r="R8283">
            <v>0</v>
          </cell>
          <cell r="V8283" t="str">
            <v>DM LP: SEKHUKUNE - EXECUTIVE &amp; COUNCIL</v>
          </cell>
        </row>
        <row r="8284">
          <cell r="Q8284" t="str">
            <v>Expenditure:  Transfers and Subsidies - Capital:  Monetary Allocations - District Municipalities:  Limpopo - DC 47:  Greater Sekhukune - Finance and Admin</v>
          </cell>
          <cell r="R8284">
            <v>0</v>
          </cell>
          <cell r="V8284" t="str">
            <v>DM LP: SEKHUKUNE - FINANCE &amp; ADMIN</v>
          </cell>
        </row>
        <row r="8285">
          <cell r="Q8285" t="str">
            <v>Expenditure:  Transfers and Subsidies - Capital:  Monetary Allocations - District Municipalities:  Limpopo - DC 47:  Greater Sekhukune - Health</v>
          </cell>
          <cell r="R8285">
            <v>0</v>
          </cell>
          <cell r="V8285" t="str">
            <v>DM LP: SEKHUKUNE - HEALTH</v>
          </cell>
        </row>
        <row r="8286">
          <cell r="Q8286" t="str">
            <v>Expenditure:  Transfers and Subsidies - Capital:  Monetary Allocations - District Municipalities:  Limpopo - DC 47:  Greater Sekhukune - Housing</v>
          </cell>
          <cell r="R8286">
            <v>0</v>
          </cell>
          <cell r="V8286" t="str">
            <v>DM LP: SEKHUKUNE - HOUSING</v>
          </cell>
        </row>
        <row r="8287">
          <cell r="Q8287" t="str">
            <v>Expenditure:  Transfers and Subsidies - Capital:  Monetary Allocations - District Municipalities:  Limpopo - DC 47:  Greater Sekhukune - Planning and Development</v>
          </cell>
          <cell r="R8287">
            <v>0</v>
          </cell>
          <cell r="V8287" t="str">
            <v>DM LP: SEKHUKUNE - PLANNING &amp; DEVEL</v>
          </cell>
        </row>
        <row r="8288">
          <cell r="Q8288" t="str">
            <v>Expenditure:  Transfers and Subsidies - Capital:  Monetary Allocations - District Municipalities:  Limpopo - DC 47:  Greater Sekhukune - Public Safety</v>
          </cell>
          <cell r="R8288">
            <v>0</v>
          </cell>
          <cell r="V8288" t="str">
            <v>DM LP: SEKHUKUNE - PUBLIC SAFETY</v>
          </cell>
        </row>
        <row r="8289">
          <cell r="Q8289" t="str">
            <v>Expenditure:  Transfers and Subsidies - Capital:  Monetary Allocations - District Municipalities:  Limpopo - DC 47:  Greater Sekhukune - Road Transport</v>
          </cell>
          <cell r="R8289">
            <v>0</v>
          </cell>
          <cell r="V8289" t="str">
            <v>DM LP: SEKHUKUNE - ROAD TRANSPORT</v>
          </cell>
        </row>
        <row r="8290">
          <cell r="Q8290" t="str">
            <v>Expenditure:  Transfers and Subsidies - Capital:  Monetary Allocations - District Municipalities:  Limpopo - DC 47:  Greater Sekhukune - Sport and Recreation</v>
          </cell>
          <cell r="R8290">
            <v>0</v>
          </cell>
          <cell r="V8290" t="str">
            <v>DM LP: SEKHUKUNE - SPORT &amp; RECREATION</v>
          </cell>
        </row>
        <row r="8291">
          <cell r="Q8291" t="str">
            <v>Expenditure:  Transfers and Subsidies - Capital:  Monetary Allocations - District Municipalities:  Limpopo - DC 47:  Greater Sekhukune - Waste Water Management</v>
          </cell>
          <cell r="R8291">
            <v>0</v>
          </cell>
          <cell r="V8291" t="str">
            <v>DM LP: SEKHUKUNE - WASTE WATER MAN</v>
          </cell>
        </row>
        <row r="8292">
          <cell r="Q8292" t="str">
            <v>Expenditure:  Transfers and Subsidies - Capital:  Monetary Allocations - District Municipalities:  Limpopo - DC 47:  Greater Sekhukune - Water</v>
          </cell>
          <cell r="R8292">
            <v>0</v>
          </cell>
          <cell r="V8292" t="str">
            <v>DM LP: SEKHUKUNE - WATER</v>
          </cell>
        </row>
        <row r="8293">
          <cell r="Q8293" t="str">
            <v>Expenditure:  Transfers and Subsidies - Capital:  Monetary Allocations - District Municipalities:  Limpopo - DC 33:  Mopani</v>
          </cell>
          <cell r="R8293">
            <v>0</v>
          </cell>
          <cell r="V8293" t="str">
            <v>DM LP: MOPANI</v>
          </cell>
        </row>
        <row r="8294">
          <cell r="Q8294" t="str">
            <v>Expenditure:  Transfers and Subsidies - Capital:  Monetary Allocations - District Municipalities:  Limpopo - DC 33:  Mopani - Community and Social Services</v>
          </cell>
          <cell r="R8294">
            <v>0</v>
          </cell>
          <cell r="V8294" t="str">
            <v>DM LP: MOPANI - COMM &amp; SOC SERV</v>
          </cell>
        </row>
        <row r="8295">
          <cell r="Q8295" t="str">
            <v>Expenditure:  Transfers and Subsidies - Capital:  Monetary Allocations - District Municipalities:  Limpopo - DC 33:  Mopani - Environmental Protection</v>
          </cell>
          <cell r="R8295">
            <v>0</v>
          </cell>
          <cell r="V8295" t="str">
            <v>DM LP: MOPANI - ENVIRON PROTECTION</v>
          </cell>
        </row>
        <row r="8296">
          <cell r="Q8296" t="str">
            <v>Expenditure:  Transfers and Subsidies - Capital:  Monetary Allocations - District Municipalities:  Limpopo - DC 33:  Mopani - Executive and Council</v>
          </cell>
          <cell r="R8296">
            <v>0</v>
          </cell>
          <cell r="V8296" t="str">
            <v>DM LP: MOPANI - EXECUTIVE &amp; COUNCIL</v>
          </cell>
        </row>
        <row r="8297">
          <cell r="Q8297" t="str">
            <v>Expenditure:  Transfers and Subsidies - Capital:  Monetary Allocations - District Municipalities:  Limpopo - DC 33:  Mopani - Finance and Admin</v>
          </cell>
          <cell r="R8297">
            <v>0</v>
          </cell>
          <cell r="V8297" t="str">
            <v>DM LP: MOPANI - FINANCE &amp; ADMIN</v>
          </cell>
        </row>
        <row r="8298">
          <cell r="Q8298" t="str">
            <v>Expenditure:  Transfers and Subsidies - Capital:  Monetary Allocations - District Municipalities:  Limpopo - DC 33:  Mopani - Health</v>
          </cell>
          <cell r="R8298">
            <v>0</v>
          </cell>
          <cell r="V8298" t="str">
            <v>DM LP: MOPANI - HEALTH</v>
          </cell>
        </row>
        <row r="8299">
          <cell r="Q8299" t="str">
            <v>Expenditure:  Transfers and Subsidies - Capital:  Monetary Allocations - District Municipalities:  Limpopo - DC 33:  Mopani - Housing</v>
          </cell>
          <cell r="R8299">
            <v>0</v>
          </cell>
          <cell r="V8299" t="str">
            <v>DM LP: MOPANI - HOUSING</v>
          </cell>
        </row>
        <row r="8300">
          <cell r="Q8300" t="str">
            <v>Expenditure:  Transfers and Subsidies - Capital:  Monetary Allocations - District Municipalities:  Limpopo - DC 33:  Mopani - Planning and Development</v>
          </cell>
          <cell r="R8300">
            <v>0</v>
          </cell>
          <cell r="V8300" t="str">
            <v>DM LP: MOPANI - PLANNING &amp; DEVEL</v>
          </cell>
        </row>
        <row r="8301">
          <cell r="Q8301" t="str">
            <v>Expenditure:  Transfers and Subsidies - Capital:  Monetary Allocations - District Municipalities:  Limpopo - DC 33:  Mopani - Public Safety</v>
          </cell>
          <cell r="R8301">
            <v>0</v>
          </cell>
          <cell r="V8301" t="str">
            <v>DM LP: MOPANI - PUBLIC SAFETY</v>
          </cell>
        </row>
        <row r="8302">
          <cell r="Q8302" t="str">
            <v>Expenditure:  Transfers and Subsidies - Capital:  Monetary Allocations - District Municipalities:  Limpopo - DC 33:  Mopani - Road Transport</v>
          </cell>
          <cell r="R8302">
            <v>0</v>
          </cell>
          <cell r="V8302" t="str">
            <v>DM LP: MOPANI - ROAD TRANSPORT</v>
          </cell>
        </row>
        <row r="8303">
          <cell r="Q8303" t="str">
            <v>Expenditure:  Transfers and Subsidies - Capital:  Monetary Allocations - District Municipalities:  Limpopo - DC 33:  Mopani - Sport and Recreation</v>
          </cell>
          <cell r="R8303">
            <v>0</v>
          </cell>
          <cell r="V8303" t="str">
            <v>DM LP: MOPANI - SPORT &amp; RECREATION</v>
          </cell>
        </row>
        <row r="8304">
          <cell r="Q8304" t="str">
            <v>Expenditure:  Transfers and Subsidies - Capital:  Monetary Allocations - District Municipalities:  Limpopo - DC 33:  Mopani - Waste Water Management</v>
          </cell>
          <cell r="R8304">
            <v>0</v>
          </cell>
          <cell r="V8304" t="str">
            <v>DM LP: MOPANI - WASTE WATER MAN</v>
          </cell>
        </row>
        <row r="8305">
          <cell r="Q8305" t="str">
            <v>Expenditure:  Transfers and Subsidies - Capital:  Monetary Allocations - District Municipalities:  Limpopo - DC 33:  Mopani - Water</v>
          </cell>
          <cell r="R8305">
            <v>0</v>
          </cell>
          <cell r="V8305" t="str">
            <v>DM LP: MOPANI - WATER</v>
          </cell>
        </row>
        <row r="8306">
          <cell r="Q8306" t="str">
            <v>Expenditure:  Transfers and Subsidies - Capital:  Monetary Allocations - District Municipalities:  Limpopo - DC 34:  Vhembe</v>
          </cell>
          <cell r="R8306">
            <v>0</v>
          </cell>
          <cell r="V8306" t="str">
            <v>DM LP: VHEMBE</v>
          </cell>
        </row>
        <row r="8307">
          <cell r="Q8307" t="str">
            <v>Expenditure:  Transfers and Subsidies - Capital:  Monetary Allocations - District Municipalities:  Limpopo - DC 34:  Vhembe - Community and Social Services</v>
          </cell>
          <cell r="R8307">
            <v>0</v>
          </cell>
          <cell r="V8307" t="str">
            <v>DM LP: VHEMBE - COMM &amp; SOC SERV</v>
          </cell>
        </row>
        <row r="8308">
          <cell r="Q8308" t="str">
            <v>Expenditure:  Transfers and Subsidies - Capital:  Monetary Allocations - District Municipalities:  Limpopo - DC 34:  Vhembe - Environmental Protection</v>
          </cell>
          <cell r="R8308">
            <v>0</v>
          </cell>
          <cell r="V8308" t="str">
            <v>DM LP: VHEMBE - ENVIRON PROTECTION</v>
          </cell>
        </row>
        <row r="8309">
          <cell r="Q8309" t="str">
            <v>Expenditure:  Transfers and Subsidies - Capital:  Monetary Allocations - District Municipalities:  Limpopo - DC 34:  Vhembe - Executive and Council</v>
          </cell>
          <cell r="R8309">
            <v>0</v>
          </cell>
          <cell r="V8309" t="str">
            <v>DM LP: VHEMBE - EXECUTIVE &amp; COUNCIL</v>
          </cell>
        </row>
        <row r="8310">
          <cell r="Q8310" t="str">
            <v>Expenditure:  Transfers and Subsidies - Capital:  Monetary Allocations - District Municipalities:  Limpopo - DC 34:  Vhembe - Finance and Admin</v>
          </cell>
          <cell r="R8310">
            <v>0</v>
          </cell>
          <cell r="V8310" t="str">
            <v>DM LP: VHEMBE - FINANCE &amp; ADMIN</v>
          </cell>
        </row>
        <row r="8311">
          <cell r="Q8311" t="str">
            <v>Expenditure:  Transfers and Subsidies - Capital:  Monetary Allocations - District Municipalities:  Limpopo - DC 34:  Vhembe - Health</v>
          </cell>
          <cell r="R8311">
            <v>0</v>
          </cell>
          <cell r="V8311" t="str">
            <v>DM LP: VHEMBE - HEALTH</v>
          </cell>
        </row>
        <row r="8312">
          <cell r="Q8312" t="str">
            <v>Expenditure:  Transfers and Subsidies - Capital:  Monetary Allocations - District Municipalities:  Limpopo - DC 34:  Vhembe - Housing</v>
          </cell>
          <cell r="R8312">
            <v>0</v>
          </cell>
          <cell r="V8312" t="str">
            <v>DM LP: VHEMBE - HOUSING</v>
          </cell>
        </row>
        <row r="8313">
          <cell r="Q8313" t="str">
            <v>Expenditure:  Transfers and Subsidies - Capital:  Monetary Allocations - District Municipalities:  Limpopo - DC 34:  Vhembe - Planning and Development</v>
          </cell>
          <cell r="R8313">
            <v>0</v>
          </cell>
          <cell r="V8313" t="str">
            <v>DM LP: VHEMBE - PLANNING &amp; DEVEL</v>
          </cell>
        </row>
        <row r="8314">
          <cell r="Q8314" t="str">
            <v>Expenditure:  Transfers and Subsidies - Capital:  Monetary Allocations - District Municipalities:  Limpopo - DC 34:  Vhembe - Public Safety</v>
          </cell>
          <cell r="R8314">
            <v>0</v>
          </cell>
          <cell r="V8314" t="str">
            <v>DM LP: VHEMBE - PUBLIC SAFETY</v>
          </cell>
        </row>
        <row r="8315">
          <cell r="Q8315" t="str">
            <v>Expenditure:  Transfers and Subsidies - Capital:  Monetary Allocations - District Municipalities:  Limpopo - DC 34:  Vhembe - Road Transport</v>
          </cell>
          <cell r="R8315">
            <v>0</v>
          </cell>
          <cell r="V8315" t="str">
            <v>DM LP: VHEMBE - ROAD TRANSPORT</v>
          </cell>
        </row>
        <row r="8316">
          <cell r="Q8316" t="str">
            <v>Expenditure:  Transfers and Subsidies - Capital:  Monetary Allocations - District Municipalities:  Limpopo - DC 34:  Vhembe - Sport and Recreation</v>
          </cell>
          <cell r="R8316">
            <v>0</v>
          </cell>
          <cell r="V8316" t="str">
            <v>DM LP: VHEMBE - SPORT &amp; RECREATION</v>
          </cell>
        </row>
        <row r="8317">
          <cell r="Q8317" t="str">
            <v>Expenditure:  Transfers and Subsidies - Capital:  Monetary Allocations - District Municipalities:  Limpopo - DC 34:  Vhembe - Waste Water Management</v>
          </cell>
          <cell r="R8317">
            <v>0</v>
          </cell>
          <cell r="V8317" t="str">
            <v>DM LP: VHEMBE - WASTE WATER MAN</v>
          </cell>
        </row>
        <row r="8318">
          <cell r="Q8318" t="str">
            <v>Expenditure:  Transfers and Subsidies - Capital:  Monetary Allocations - District Municipalities:  Limpopo - DC 34:  Vhembe - Water</v>
          </cell>
          <cell r="R8318">
            <v>0</v>
          </cell>
          <cell r="V8318" t="str">
            <v>DM LP: VHEMBE - WATER</v>
          </cell>
        </row>
        <row r="8319">
          <cell r="Q8319" t="str">
            <v>Expenditure:  Transfers and Subsidies - Capital:  Monetary Allocations - District Municipalities:  Limpopo - DC 35:  Capricorn</v>
          </cell>
          <cell r="R8319">
            <v>0</v>
          </cell>
          <cell r="V8319" t="str">
            <v>DM LP: CAPRICORN</v>
          </cell>
        </row>
        <row r="8320">
          <cell r="Q8320" t="str">
            <v>Expenditure:  Transfers and Subsidies - Capital:  Monetary Allocations - District Municipalities:  Limpopo - DC 35:  Capricorn - Community and Social Services</v>
          </cell>
          <cell r="R8320">
            <v>0</v>
          </cell>
          <cell r="V8320" t="str">
            <v>DM LP: CAPRICORN - COMM &amp; SOC SERV</v>
          </cell>
        </row>
        <row r="8321">
          <cell r="Q8321" t="str">
            <v>Expenditure:  Transfers and Subsidies - Capital:  Monetary Allocations - District Municipalities:  Limpopo - DC 35:  Capricorn - Environmental Protection</v>
          </cell>
          <cell r="R8321">
            <v>0</v>
          </cell>
          <cell r="V8321" t="str">
            <v>DM LP: CAPRICORN - ENVIRON PROTECTION</v>
          </cell>
        </row>
        <row r="8322">
          <cell r="Q8322" t="str">
            <v>Expenditure:  Transfers and Subsidies - Capital:  Monetary Allocations - District Municipalities:  Limpopo - DC 35:  Capricorn - Executive and Council</v>
          </cell>
          <cell r="R8322">
            <v>0</v>
          </cell>
          <cell r="V8322" t="str">
            <v>DM LP: CAPRICORN - EXECUTIVE &amp; COUNCIL</v>
          </cell>
        </row>
        <row r="8323">
          <cell r="Q8323" t="str">
            <v>Expenditure:  Transfers and Subsidies - Capital:  Monetary Allocations - District Municipalities:  Limpopo - DC 35:  Capricorn - Finance and Admin</v>
          </cell>
          <cell r="R8323">
            <v>0</v>
          </cell>
          <cell r="V8323" t="str">
            <v>DM LP: CAPRICORN - FINANCE &amp; ADMIN</v>
          </cell>
        </row>
        <row r="8324">
          <cell r="Q8324" t="str">
            <v>Expenditure:  Transfers and Subsidies - Capital:  Monetary Allocations - District Municipalities:  Limpopo - DC 35:  Capricorn - Health</v>
          </cell>
          <cell r="R8324">
            <v>0</v>
          </cell>
          <cell r="V8324" t="str">
            <v>DM LP: CAPRICORN - HEALTH</v>
          </cell>
        </row>
        <row r="8325">
          <cell r="Q8325" t="str">
            <v>Expenditure:  Transfers and Subsidies - Capital:  Monetary Allocations - District Municipalities:  Limpopo - DC 35:  Capricorn - Housing</v>
          </cell>
          <cell r="R8325">
            <v>0</v>
          </cell>
          <cell r="V8325" t="str">
            <v>DM LP: CAPRICORN - HOUSING</v>
          </cell>
        </row>
        <row r="8326">
          <cell r="Q8326" t="str">
            <v>Expenditure:  Transfers and Subsidies - Capital:  Monetary Allocations - District Municipalities:  Limpopo - DC 35:  Capricorn - Planning and Development</v>
          </cell>
          <cell r="R8326">
            <v>0</v>
          </cell>
          <cell r="V8326" t="str">
            <v>DM LP: CAPRICORN - PLANNING &amp; DEVEL</v>
          </cell>
        </row>
        <row r="8327">
          <cell r="Q8327" t="str">
            <v>Expenditure:  Transfers and Subsidies - Capital:  Monetary Allocations - District Municipalities:  Limpopo - DC 35:  Capricorn - Public Safety</v>
          </cell>
          <cell r="R8327">
            <v>0</v>
          </cell>
          <cell r="V8327" t="str">
            <v>DM LP: CAPRICORN - PUBLIC SAFETY</v>
          </cell>
        </row>
        <row r="8328">
          <cell r="Q8328" t="str">
            <v>Expenditure:  Transfers and Subsidies - Capital:  Monetary Allocations - District Municipalities:  Limpopo - DC 35:  Capricorn - Road Transport</v>
          </cell>
          <cell r="R8328">
            <v>0</v>
          </cell>
          <cell r="V8328" t="str">
            <v>DM LP: CAPRICORN - ROAD TRANSPORT</v>
          </cell>
        </row>
        <row r="8329">
          <cell r="Q8329" t="str">
            <v>Expenditure:  Transfers and Subsidies - Capital:  Monetary Allocations - District Municipalities:  Limpopo - DC 35:  Capricorn - Sport and Recreation</v>
          </cell>
          <cell r="R8329">
            <v>0</v>
          </cell>
          <cell r="V8329" t="str">
            <v>DM LP: CAPRICORN - SPORT &amp; RECREATION</v>
          </cell>
        </row>
        <row r="8330">
          <cell r="Q8330" t="str">
            <v>Expenditure:  Transfers and Subsidies - Capital:  Monetary Allocations - District Municipalities:  Limpopo - DC 35:  Capricorn - Waste Water Management</v>
          </cell>
          <cell r="R8330">
            <v>0</v>
          </cell>
          <cell r="V8330" t="str">
            <v>DM LP: CAPRICORN - WASTE WATER MAN</v>
          </cell>
        </row>
        <row r="8331">
          <cell r="Q8331" t="str">
            <v>Expenditure:  Transfers and Subsidies - Capital:  Monetary Allocations - District Municipalities:  Limpopo - DC 35:  Capricorn - Water</v>
          </cell>
          <cell r="R8331">
            <v>0</v>
          </cell>
          <cell r="V8331" t="str">
            <v>DM LP: CAPRICORN - WATER</v>
          </cell>
        </row>
        <row r="8332">
          <cell r="Q8332" t="str">
            <v>Expenditure:  Transfers and Subsidies - Capital:  Monetary Allocations - District Municipalities:  Limpopo - DC 36:  Waterberg</v>
          </cell>
          <cell r="R8332">
            <v>0</v>
          </cell>
          <cell r="V8332" t="str">
            <v>DM LP: WATERBERG</v>
          </cell>
        </row>
        <row r="8333">
          <cell r="Q8333" t="str">
            <v>Expenditure:  Transfers and Subsidies - Capital:  Monetary Allocations - District Municipalities:  Limpopo - DC 36:  Waterberg - Community and Social Services</v>
          </cell>
          <cell r="R8333">
            <v>0</v>
          </cell>
          <cell r="V8333" t="str">
            <v>DM LP: WATERBERG - COMM &amp; SOC SERV</v>
          </cell>
        </row>
        <row r="8334">
          <cell r="Q8334" t="str">
            <v>Expenditure:  Transfers and Subsidies - Capital:  Monetary Allocations - District Municipalities:  Limpopo - DC 36:  Waterberg - Environmental Protection</v>
          </cell>
          <cell r="R8334">
            <v>0</v>
          </cell>
          <cell r="V8334" t="str">
            <v>DM LP: WATERBERG - ENVIRON PROTECTION</v>
          </cell>
        </row>
        <row r="8335">
          <cell r="Q8335" t="str">
            <v>Expenditure:  Transfers and Subsidies - Capital:  Monetary Allocations - District Municipalities:  Limpopo - DC 36:  Waterberg - Executive and Council</v>
          </cell>
          <cell r="R8335">
            <v>0</v>
          </cell>
          <cell r="V8335" t="str">
            <v>DM LP: WATERBERG - EXECUTIVE &amp; COUNCIL</v>
          </cell>
        </row>
        <row r="8336">
          <cell r="Q8336" t="str">
            <v>Expenditure:  Transfers and Subsidies - Capital:  Monetary Allocations - District Municipalities:  Limpopo - DC 36:  Waterberg - Finance and Admin</v>
          </cell>
          <cell r="R8336">
            <v>0</v>
          </cell>
          <cell r="V8336" t="str">
            <v>DM LP: WATERBERG - FINANCE &amp; ADMIN</v>
          </cell>
        </row>
        <row r="8337">
          <cell r="Q8337" t="str">
            <v>Expenditure:  Transfers and Subsidies - Capital:  Monetary Allocations - District Municipalities:  Limpopo - DC 36:  Waterberg - Health</v>
          </cell>
          <cell r="R8337">
            <v>0</v>
          </cell>
          <cell r="V8337" t="str">
            <v>DM LP: WATERBERG - HEALTH</v>
          </cell>
        </row>
        <row r="8338">
          <cell r="Q8338" t="str">
            <v>Expenditure:  Transfers and Subsidies - Capital:  Monetary Allocations - District Municipalities:  Limpopo - DC 36:  Waterberg - Housing</v>
          </cell>
          <cell r="R8338">
            <v>0</v>
          </cell>
          <cell r="V8338" t="str">
            <v>DM LP: WATERBERG - HOUSING</v>
          </cell>
        </row>
        <row r="8339">
          <cell r="Q8339" t="str">
            <v>Expenditure:  Transfers and Subsidies - Capital:  Monetary Allocations - District Municipalities:  Limpopo - DC 36:  Waterberg - Planning and Development</v>
          </cell>
          <cell r="R8339">
            <v>0</v>
          </cell>
          <cell r="V8339" t="str">
            <v>DM LP: WATERBERG - PLANNING &amp; DEVEL</v>
          </cell>
        </row>
        <row r="8340">
          <cell r="Q8340" t="str">
            <v>Expenditure:  Transfers and Subsidies - Capital:  Monetary Allocations - District Municipalities:  Limpopo - DC 36:  Waterberg - Public Safety</v>
          </cell>
          <cell r="R8340">
            <v>0</v>
          </cell>
          <cell r="V8340" t="str">
            <v>DM LP: WATERBERG - PUBLIC SAFETY</v>
          </cell>
        </row>
        <row r="8341">
          <cell r="Q8341" t="str">
            <v>Expenditure:  Transfers and Subsidies - Capital:  Monetary Allocations - District Municipalities:  Limpopo - DC 36:  Waterberg - Road Transport</v>
          </cell>
          <cell r="R8341">
            <v>0</v>
          </cell>
          <cell r="V8341" t="str">
            <v>DM LP: WATERBERG - ROAD TRANSPORT</v>
          </cell>
        </row>
        <row r="8342">
          <cell r="Q8342" t="str">
            <v>Expenditure:  Transfers and Subsidies - Capital:  Monetary Allocations - District Municipalities:  Limpopo - DC 36:  Waterberg - Sport and Recreation</v>
          </cell>
          <cell r="R8342">
            <v>0</v>
          </cell>
          <cell r="V8342" t="str">
            <v>DM LP: WATERBERG - SPORT &amp; RECREATION</v>
          </cell>
        </row>
        <row r="8343">
          <cell r="Q8343" t="str">
            <v>Expenditure:  Transfers and Subsidies - Capital:  Monetary Allocations - District Municipalities:  Limpopo - DC 36:  Waterberg - Waste Water Management</v>
          </cell>
          <cell r="R8343">
            <v>0</v>
          </cell>
          <cell r="V8343" t="str">
            <v>DM LP: WATERBERG - WASTE WATER MAN</v>
          </cell>
        </row>
        <row r="8344">
          <cell r="Q8344" t="str">
            <v>Expenditure:  Transfers and Subsidies - Capital:  Monetary Allocations - District Municipalities:  Limpopo - DC 36:  Waterberg - Water</v>
          </cell>
          <cell r="R8344">
            <v>0</v>
          </cell>
          <cell r="V8344" t="str">
            <v>DM LP: WATERBERG - WATER</v>
          </cell>
        </row>
        <row r="8345">
          <cell r="Q8345" t="str">
            <v>Expenditure:  Transfers and Subsidies - Capital:  Monetary Allocations - District Municipalities:  Mpumalanga</v>
          </cell>
          <cell r="R8345">
            <v>0</v>
          </cell>
          <cell r="V8345" t="str">
            <v>T&amp;S CAP: MONETARY DM MPUMALANGA</v>
          </cell>
        </row>
        <row r="8346">
          <cell r="Q8346" t="str">
            <v>Expenditure:  Transfers and Subsidies - Capital:  Monetary Allocations - District Municipalities:  Mpumalanga - DC 30:  Gert Sibande</v>
          </cell>
          <cell r="R8346">
            <v>0</v>
          </cell>
          <cell r="V8346" t="str">
            <v>DM MP: GERT SIBANDE</v>
          </cell>
        </row>
        <row r="8347">
          <cell r="Q8347" t="str">
            <v>Expenditure:  Transfers and Subsidies - Capital:  Monetary Allocations - District Municipalities:  Mpumalanga - DC 30:  Gert Sibande - Community and Social Services</v>
          </cell>
          <cell r="R8347">
            <v>0</v>
          </cell>
          <cell r="V8347" t="str">
            <v>DM MP: GERT SIBANDE - COMM &amp; SOC SERV</v>
          </cell>
        </row>
        <row r="8348">
          <cell r="Q8348" t="str">
            <v>Expenditure:  Transfers and Subsidies - Capital:  Monetary Allocations - District Municipalities:  Mpumalanga - DC 30:  Gert Sibande - Environmental Protection</v>
          </cell>
          <cell r="R8348">
            <v>0</v>
          </cell>
          <cell r="V8348" t="str">
            <v>DM MP: GERT SIBANDE - ENVIRON PROTECTION</v>
          </cell>
        </row>
        <row r="8349">
          <cell r="Q8349" t="str">
            <v>Expenditure:  Transfers and Subsidies - Capital:  Monetary Allocations - District Municipalities:  Mpumalanga - DC 30:  Gert Sibande - Executive and Council</v>
          </cell>
          <cell r="R8349">
            <v>0</v>
          </cell>
          <cell r="V8349" t="str">
            <v>DM MP: GERT SIBANDE - EXECUTIV &amp; COUNCIL</v>
          </cell>
        </row>
        <row r="8350">
          <cell r="Q8350" t="str">
            <v>Expenditure:  Transfers and Subsidies - Capital:  Monetary Allocations - District Municipalities:  Mpumalanga - DC 30:  Gert Sibande - Finance and Admin</v>
          </cell>
          <cell r="R8350">
            <v>0</v>
          </cell>
          <cell r="V8350" t="str">
            <v>DM MP: GERT SIBANDE - FINANCE &amp; ADMIN</v>
          </cell>
        </row>
        <row r="8351">
          <cell r="Q8351" t="str">
            <v>Expenditure:  Transfers and Subsidies - Capital:  Monetary Allocations - District Municipalities:  Mpumalanga - DC 30:  Gert Sibande - Health</v>
          </cell>
          <cell r="R8351">
            <v>0</v>
          </cell>
          <cell r="V8351" t="str">
            <v>DM MP: GERT SIBANDE - HEALTH</v>
          </cell>
        </row>
        <row r="8352">
          <cell r="Q8352" t="str">
            <v>Expenditure:  Transfers and Subsidies - Capital:  Monetary Allocations - District Municipalities:  Mpumalanga - DC 30:  Gert Sibande - Housing</v>
          </cell>
          <cell r="R8352">
            <v>0</v>
          </cell>
          <cell r="V8352" t="str">
            <v>DM MP: GERT SIBANDE - HOUSING</v>
          </cell>
        </row>
        <row r="8353">
          <cell r="Q8353" t="str">
            <v>Expenditure:  Transfers and Subsidies - Capital:  Monetary Allocations - District Municipalities:  Mpumalanga - DC 30:  Gert Sibande - Planning and Development</v>
          </cell>
          <cell r="R8353">
            <v>0</v>
          </cell>
          <cell r="V8353" t="str">
            <v>DM MP: GERT SIBANDE - PLANNING &amp; DEVEL</v>
          </cell>
        </row>
        <row r="8354">
          <cell r="Q8354" t="str">
            <v>Expenditure:  Transfers and Subsidies - Capital:  Monetary Allocations - District Municipalities:  Mpumalanga - DC 30:  Gert Sibande - Public Safety</v>
          </cell>
          <cell r="R8354">
            <v>0</v>
          </cell>
          <cell r="V8354" t="str">
            <v>DM MP: GERT SIBANDE - PUBLIC SAFETY</v>
          </cell>
        </row>
        <row r="8355">
          <cell r="Q8355" t="str">
            <v>Expenditure:  Transfers and Subsidies - Capital:  Monetary Allocations - District Municipalities:  Mpumalanga - DC 30:  Gert Sibande - Road Transport</v>
          </cell>
          <cell r="R8355">
            <v>0</v>
          </cell>
          <cell r="V8355" t="str">
            <v>DM MP: GERT SIBANDE - ROAD TRANSPORT</v>
          </cell>
        </row>
        <row r="8356">
          <cell r="Q8356" t="str">
            <v>Expenditure:  Transfers and Subsidies - Capital:  Monetary Allocations - District Municipalities:  Mpumalanga - DC 30:  Gert Sibande - Sport and Recreation</v>
          </cell>
          <cell r="R8356">
            <v>0</v>
          </cell>
          <cell r="V8356" t="str">
            <v>DM MP: GERT SIBANDE - SPORT &amp; RECREATION</v>
          </cell>
        </row>
        <row r="8357">
          <cell r="Q8357" t="str">
            <v>Expenditure:  Transfers and Subsidies - Capital:  Monetary Allocations - District Municipalities:  Mpumalanga - DC 30:  Gert Sibande - Waste Water Management</v>
          </cell>
          <cell r="R8357">
            <v>0</v>
          </cell>
          <cell r="V8357" t="str">
            <v>DM MP: GERT SIBANDE - WASTE WATER MAN</v>
          </cell>
        </row>
        <row r="8358">
          <cell r="Q8358" t="str">
            <v>Expenditure:  Transfers and Subsidies - Capital:  Monetary Allocations - District Municipalities:  Mpumalanga - DC 30:  Gert Sibande - Water</v>
          </cell>
          <cell r="R8358">
            <v>0</v>
          </cell>
          <cell r="V8358" t="str">
            <v>DM MP: GERT SIBANDE - WATER</v>
          </cell>
        </row>
        <row r="8359">
          <cell r="Q8359" t="str">
            <v>Expenditure:  Transfers and Subsidies - Capital:  Monetary Allocations - District Municipalities:  Mpumalanga - DC 31:  Nkangala</v>
          </cell>
          <cell r="R8359">
            <v>0</v>
          </cell>
          <cell r="V8359" t="str">
            <v>DM MP: NKANGALA</v>
          </cell>
        </row>
        <row r="8360">
          <cell r="Q8360" t="str">
            <v>Expenditure:  Transfers and Subsidies - Capital:  Monetary Allocations - District Municipalities:  Mpumalanga - DC 31:  Nkangala - Community and Social Services</v>
          </cell>
          <cell r="R8360">
            <v>0</v>
          </cell>
          <cell r="V8360" t="str">
            <v>DM MP: NKANGALA - COMM &amp; SOC SERV</v>
          </cell>
        </row>
        <row r="8361">
          <cell r="Q8361" t="str">
            <v>Expenditure:  Transfers and Subsidies - Capital:  Monetary Allocations - District Municipalities:  Mpumalanga - DC 31:  Nkangala - Environmental Protection</v>
          </cell>
          <cell r="R8361">
            <v>0</v>
          </cell>
          <cell r="V8361" t="str">
            <v>DM MP: NKANGALA - ENVIRON PROTECTION</v>
          </cell>
        </row>
        <row r="8362">
          <cell r="Q8362" t="str">
            <v>Expenditure:  Transfers and Subsidies - Capital:  Monetary Allocations - District Municipalities:  Mpumalanga - DC 31:  Nkangala - Executive and Council</v>
          </cell>
          <cell r="R8362">
            <v>0</v>
          </cell>
          <cell r="V8362" t="str">
            <v>DM MP: NKANGALA - EXECUTIVE &amp; COUNCIL</v>
          </cell>
        </row>
        <row r="8363">
          <cell r="Q8363" t="str">
            <v>Expenditure:  Transfers and Subsidies - Capital:  Monetary Allocations - District Municipalities:  Mpumalanga - DC 31:  Nkangala - Finance and Admin</v>
          </cell>
          <cell r="R8363">
            <v>0</v>
          </cell>
          <cell r="V8363" t="str">
            <v>DM MP: NKANGALA - FINANCE &amp; ADMIN</v>
          </cell>
        </row>
        <row r="8364">
          <cell r="Q8364" t="str">
            <v>Expenditure:  Transfers and Subsidies - Capital:  Monetary Allocations - District Municipalities:  Mpumalanga - DC 31:  Nkangala - Health</v>
          </cell>
          <cell r="R8364">
            <v>0</v>
          </cell>
          <cell r="V8364" t="str">
            <v>DM MP: NKANGALA - HEALTH</v>
          </cell>
        </row>
        <row r="8365">
          <cell r="Q8365" t="str">
            <v>Expenditure:  Transfers and Subsidies - Capital:  Monetary Allocations - District Municipalities:  Mpumalanga - DC 31:  Nkangala - Housing</v>
          </cell>
          <cell r="R8365">
            <v>0</v>
          </cell>
          <cell r="V8365" t="str">
            <v>DM MP: NKANGALA - HOUSING</v>
          </cell>
        </row>
        <row r="8366">
          <cell r="Q8366" t="str">
            <v>Expenditure:  Transfers and Subsidies - Capital:  Monetary Allocations - District Municipalities:  Mpumalanga - DC 31:  Nkangala - Planning and Development</v>
          </cell>
          <cell r="R8366">
            <v>0</v>
          </cell>
          <cell r="V8366" t="str">
            <v>DM MP: NKANGALA - PLANNING &amp; DEVEL</v>
          </cell>
        </row>
        <row r="8367">
          <cell r="Q8367" t="str">
            <v>Expenditure:  Transfers and Subsidies - Capital:  Monetary Allocations - District Municipalities:  Mpumalanga - DC 31:  Nkangala - Public Safety</v>
          </cell>
          <cell r="R8367">
            <v>0</v>
          </cell>
          <cell r="V8367" t="str">
            <v>DM MP: NKANGALA - PUBLIC SAFETY</v>
          </cell>
        </row>
        <row r="8368">
          <cell r="Q8368" t="str">
            <v>Expenditure:  Transfers and Subsidies - Capital:  Monetary Allocations - District Municipalities:  Mpumalanga - DC 31:  Nkangala - Road Transport</v>
          </cell>
          <cell r="R8368">
            <v>0</v>
          </cell>
          <cell r="V8368" t="str">
            <v>DM MP: NKANGALA - ROAD TRANSPORT</v>
          </cell>
        </row>
        <row r="8369">
          <cell r="Q8369" t="str">
            <v>Expenditure:  Transfers and Subsidies - Capital:  Monetary Allocations - District Municipalities:  Mpumalanga - DC 31:  Nkangala - Sport and Recreation</v>
          </cell>
          <cell r="R8369">
            <v>0</v>
          </cell>
          <cell r="V8369" t="str">
            <v>DM MP: NKANGALA - SPORT &amp; RECREATION</v>
          </cell>
        </row>
        <row r="8370">
          <cell r="Q8370" t="str">
            <v>Expenditure:  Transfers and Subsidies - Capital:  Monetary Allocations - District Municipalities:  Mpumalanga - DC 31:  Nkangala - Waste Water Management</v>
          </cell>
          <cell r="R8370">
            <v>0</v>
          </cell>
          <cell r="V8370" t="str">
            <v>DM MP: NKANGALA - WASTE WATER MAN</v>
          </cell>
        </row>
        <row r="8371">
          <cell r="Q8371" t="str">
            <v>Expenditure:  Transfers and Subsidies - Capital:  Monetary Allocations - District Municipalities:  Mpumalanga - DC 31:  Nkangala - Water</v>
          </cell>
          <cell r="R8371">
            <v>0</v>
          </cell>
          <cell r="V8371" t="str">
            <v>DM MP: NKANGALA - WATER</v>
          </cell>
        </row>
        <row r="8372">
          <cell r="Q8372" t="str">
            <v>Expenditure:  Transfers and Subsidies - Capital:  Monetary Allocations - District Municipalities:  Mpumalanga - DC 32:  Ehlanzeni</v>
          </cell>
          <cell r="R8372">
            <v>0</v>
          </cell>
          <cell r="V8372" t="str">
            <v>DM MP: EHLANZENI</v>
          </cell>
        </row>
        <row r="8373">
          <cell r="Q8373" t="str">
            <v>Expenditure:  Transfers and Subsidies - Capital:  Monetary Allocations - District Municipalities:  Mpumalanga - DC 32:  Ehlanzeni - Community and Social Services</v>
          </cell>
          <cell r="R8373">
            <v>0</v>
          </cell>
          <cell r="V8373" t="str">
            <v>DM MP: EHLANZENI - COMM &amp; SOC SERV</v>
          </cell>
        </row>
        <row r="8374">
          <cell r="Q8374" t="str">
            <v>Expenditure:  Transfers and Subsidies - Capital:  Monetary Allocations - District Municipalities:  Mpumalanga - DC 32:  Ehlanzeni - Environmental Protection</v>
          </cell>
          <cell r="R8374">
            <v>0</v>
          </cell>
          <cell r="V8374" t="str">
            <v>DM MP: EHLANZENI - ENVIRON PROTECTION</v>
          </cell>
        </row>
        <row r="8375">
          <cell r="Q8375" t="str">
            <v>Expenditure:  Transfers and Subsidies - Capital:  Monetary Allocations - District Municipalities:  Mpumalanga - DC 32:  Ehlanzeni - Executive and Council</v>
          </cell>
          <cell r="R8375">
            <v>0</v>
          </cell>
          <cell r="V8375" t="str">
            <v>DM MP: EHLANZENI - EXECUTIVE &amp; COUNCIL</v>
          </cell>
        </row>
        <row r="8376">
          <cell r="Q8376" t="str">
            <v>Expenditure:  Transfers and Subsidies - Capital:  Monetary Allocations - District Municipalities:  Mpumalanga - DC 32:  Ehlanzeni - Finance and Admin</v>
          </cell>
          <cell r="R8376">
            <v>0</v>
          </cell>
          <cell r="V8376" t="str">
            <v>DM MP: EHLANZENI - FINANCE &amp; ADMIN</v>
          </cell>
        </row>
        <row r="8377">
          <cell r="Q8377" t="str">
            <v>Expenditure:  Transfers and Subsidies - Capital:  Monetary Allocations - District Municipalities:  Mpumalanga - DC 32:  Ehlanzeni - Health</v>
          </cell>
          <cell r="R8377">
            <v>0</v>
          </cell>
          <cell r="V8377" t="str">
            <v>DM MP: EHLANZENI - HEALTH</v>
          </cell>
        </row>
        <row r="8378">
          <cell r="Q8378" t="str">
            <v>Expenditure:  Transfers and Subsidies - Capital:  Monetary Allocations - District Municipalities:  Mpumalanga - DC 32:  Ehlanzeni - Housing</v>
          </cell>
          <cell r="R8378">
            <v>0</v>
          </cell>
          <cell r="V8378" t="str">
            <v>DM MP: EHLANZENI - HOUSING</v>
          </cell>
        </row>
        <row r="8379">
          <cell r="Q8379" t="str">
            <v>Expenditure:  Transfers and Subsidies - Capital:  Monetary Allocations - District Municipalities:  Mpumalanga - DC 32:  Ehlanzeni - Planning and Development</v>
          </cell>
          <cell r="R8379">
            <v>0</v>
          </cell>
          <cell r="V8379" t="str">
            <v>DM MP: EHLANZENI - PLANNING &amp; DEVEL</v>
          </cell>
        </row>
        <row r="8380">
          <cell r="Q8380" t="str">
            <v>Expenditure:  Transfers and Subsidies - Capital:  Monetary Allocations - District Municipalities:  Mpumalanga - DC 32:  Ehlanzeni - Public Safety</v>
          </cell>
          <cell r="R8380">
            <v>0</v>
          </cell>
          <cell r="V8380" t="str">
            <v>DM MP: EHLANZENI - PUBLIC SAFETY</v>
          </cell>
        </row>
        <row r="8381">
          <cell r="Q8381" t="str">
            <v>Expenditure:  Transfers and Subsidies - Capital:  Monetary Allocations - District Municipalities:  Mpumalanga - DC 32:  Ehlanzeni - Road Transport</v>
          </cell>
          <cell r="R8381">
            <v>0</v>
          </cell>
          <cell r="V8381" t="str">
            <v>DM MP: EHLANZENI - ROAD TRANSPORT</v>
          </cell>
        </row>
        <row r="8382">
          <cell r="Q8382" t="str">
            <v>Expenditure:  Transfers and Subsidies - Capital:  Monetary Allocations - District Municipalities:  Mpumalanga - DC 32:  Ehlanzeni - Sport and Recreation</v>
          </cell>
          <cell r="R8382">
            <v>0</v>
          </cell>
          <cell r="V8382" t="str">
            <v>DM MP: EHLANZENI - SPORT &amp; RECREATION</v>
          </cell>
        </row>
        <row r="8383">
          <cell r="Q8383" t="str">
            <v>Expenditure:  Transfers and Subsidies - Capital:  Monetary Allocations - District Municipalities:  Mpumalanga - DC 32:  Ehlanzeni - Waste Water Management</v>
          </cell>
          <cell r="R8383">
            <v>0</v>
          </cell>
          <cell r="V8383" t="str">
            <v>DM MP: EHLANZENI - WASTE WATER MAN</v>
          </cell>
        </row>
        <row r="8384">
          <cell r="Q8384" t="str">
            <v>Expenditure:  Transfers and Subsidies - Capital:  Monetary Allocations - District Municipalities:  Mpumalanga - DC 32:  Ehlanzeni - Water</v>
          </cell>
          <cell r="R8384">
            <v>0</v>
          </cell>
          <cell r="V8384" t="str">
            <v>DM MP: EHLANZENI - WATER</v>
          </cell>
        </row>
        <row r="8385">
          <cell r="Q8385" t="str">
            <v>Expenditure:  Transfers and Subsidies - Capital:  Monetary Allocations - District Municipalities:  Northern Cape</v>
          </cell>
          <cell r="R8385">
            <v>0</v>
          </cell>
          <cell r="V8385" t="str">
            <v>T&amp;S CAP: MONETARY DM NORTHERN CAPE</v>
          </cell>
        </row>
        <row r="8386">
          <cell r="Q8386" t="str">
            <v>Expenditure:  Transfers and Subsidies - Capital:  Monetary Allocations - District Municipalities:  Northern Cape - DC 45:  John Taolo</v>
          </cell>
          <cell r="R8386">
            <v>0</v>
          </cell>
          <cell r="V8386" t="str">
            <v>DM NC: JOHN TAOLO</v>
          </cell>
        </row>
        <row r="8387">
          <cell r="Q8387" t="str">
            <v>Expenditure:  Transfers and Subsidies - Capital:  Monetary Allocations - District Municipalities:  Northern Cape - DC 45:  John Taolo - Community and Social Services</v>
          </cell>
          <cell r="R8387">
            <v>0</v>
          </cell>
          <cell r="V8387" t="str">
            <v>DM NC: JOHN TAOLO - COMM &amp; SOC SERV</v>
          </cell>
        </row>
        <row r="8388">
          <cell r="Q8388" t="str">
            <v>Expenditure:  Transfers and Subsidies - Capital:  Monetary Allocations - District Municipalities:  Northern Cape - DC 45:  John Taolo - Environmental Protection</v>
          </cell>
          <cell r="R8388">
            <v>0</v>
          </cell>
          <cell r="V8388" t="str">
            <v>DM NC: JOHN TAOLO - ENVIRON PROTECTION</v>
          </cell>
        </row>
        <row r="8389">
          <cell r="Q8389" t="str">
            <v>Expenditure:  Transfers and Subsidies - Capital:  Monetary Allocations - District Municipalities:  Northern Cape - DC 45:  John Taolo - Executive and Council</v>
          </cell>
          <cell r="R8389">
            <v>0</v>
          </cell>
          <cell r="V8389" t="str">
            <v>DM NC: JOHN TAOLO - EXECUTIVE &amp; COUNCIL</v>
          </cell>
        </row>
        <row r="8390">
          <cell r="Q8390" t="str">
            <v>Expenditure:  Transfers and Subsidies - Capital:  Monetary Allocations - District Municipalities:  Northern Cape - DC 45:  John Taolo - Finance and Admin</v>
          </cell>
          <cell r="R8390">
            <v>0</v>
          </cell>
          <cell r="V8390" t="str">
            <v>DM NC: JOHN TAOLO - FINANCE &amp; ADMIN</v>
          </cell>
        </row>
        <row r="8391">
          <cell r="Q8391" t="str">
            <v>Expenditure:  Transfers and Subsidies - Capital:  Monetary Allocations - District Municipalities:  Northern Cape - DC 45:  John Taolo - Health</v>
          </cell>
          <cell r="R8391">
            <v>0</v>
          </cell>
          <cell r="V8391" t="str">
            <v>DM NC: JOHN TAOLO - HEALTH</v>
          </cell>
        </row>
        <row r="8392">
          <cell r="Q8392" t="str">
            <v>Expenditure:  Transfers and Subsidies - Capital:  Monetary Allocations - District Municipalities:  Northern Cape - DC 45:  John Taolo - Housing</v>
          </cell>
          <cell r="R8392">
            <v>0</v>
          </cell>
          <cell r="V8392" t="str">
            <v>DM NC: JOHN TAOLO - HOUSING</v>
          </cell>
        </row>
        <row r="8393">
          <cell r="Q8393" t="str">
            <v>Expenditure:  Transfers and Subsidies - Capital:  Monetary Allocations - District Municipalities:  Northern Cape - DC 45:  John Taolo - Planning and Development</v>
          </cell>
          <cell r="R8393">
            <v>0</v>
          </cell>
          <cell r="V8393" t="str">
            <v>DM NC: JOHN TAOLO - PLANNING &amp; DEVEL</v>
          </cell>
        </row>
        <row r="8394">
          <cell r="Q8394" t="str">
            <v>Expenditure:  Transfers and Subsidies - Capital:  Monetary Allocations - District Municipalities:  Northern Cape - DC 45:  John Taolo - Public Safety</v>
          </cell>
          <cell r="R8394">
            <v>0</v>
          </cell>
          <cell r="V8394" t="str">
            <v>DM NC: JOHN TAOLO - PUBLIC SAFETY</v>
          </cell>
        </row>
        <row r="8395">
          <cell r="Q8395" t="str">
            <v>Expenditure:  Transfers and Subsidies - Capital:  Monetary Allocations - District Municipalities:  Northern Cape - DC 45:  John Taolo - Road Transport</v>
          </cell>
          <cell r="R8395">
            <v>0</v>
          </cell>
          <cell r="V8395" t="str">
            <v>DM NC: JOHN TAOLO - ROAD TRANSPORT</v>
          </cell>
        </row>
        <row r="8396">
          <cell r="Q8396" t="str">
            <v>Expenditure:  Transfers and Subsidies - Capital:  Monetary Allocations - District Municipalities:  Northern Cape - DC 45:  John Taolo - Sport and Recreation</v>
          </cell>
          <cell r="R8396">
            <v>0</v>
          </cell>
          <cell r="V8396" t="str">
            <v>DM NC: JOHN TAOLO - SPORT &amp; RECREATION</v>
          </cell>
        </row>
        <row r="8397">
          <cell r="Q8397" t="str">
            <v>Expenditure:  Transfers and Subsidies - Capital:  Monetary Allocations - District Municipalities:  Northern Cape - DC 45:  John Taolo - Waste Water Management</v>
          </cell>
          <cell r="R8397">
            <v>0</v>
          </cell>
          <cell r="V8397" t="str">
            <v>DM NC: JOHN TAOLO - WASTE WATER MAN</v>
          </cell>
        </row>
        <row r="8398">
          <cell r="Q8398" t="str">
            <v>Expenditure:  Transfers and Subsidies - Capital:  Monetary Allocations - District Municipalities:  Northern Cape - DC 45:  John Taolo - Water</v>
          </cell>
          <cell r="R8398">
            <v>0</v>
          </cell>
          <cell r="V8398" t="str">
            <v>DM NC: JOHN TAOLO - WATER</v>
          </cell>
        </row>
        <row r="8399">
          <cell r="Q8399" t="str">
            <v xml:space="preserve">Expenditure:  Transfers and Subsidies - Capital:  Monetary Allocations - District Municipalities:  Northern Cape - DC 6:  Namakwa </v>
          </cell>
          <cell r="R8399">
            <v>0</v>
          </cell>
          <cell r="V8399" t="str">
            <v>DM NC: NAMAKWA</v>
          </cell>
        </row>
        <row r="8400">
          <cell r="Q8400" t="str">
            <v>Expenditure:  Transfers and Subsidies - Capital:  Monetary Allocations - District Municipalities:  Northern Cape - DC 6:  Namakwa - Community and Social Services</v>
          </cell>
          <cell r="R8400">
            <v>0</v>
          </cell>
          <cell r="V8400" t="str">
            <v>DM NC: NAMAKWA - COMM &amp; SOC SERV</v>
          </cell>
        </row>
        <row r="8401">
          <cell r="Q8401" t="str">
            <v>Expenditure:  Transfers and Subsidies - Capital:  Monetary Allocations - District Municipalities:  Northern Cape - DC 6:  Namakwa - Environmental Protection</v>
          </cell>
          <cell r="R8401">
            <v>0</v>
          </cell>
          <cell r="V8401" t="str">
            <v>DM NC: NAMAKWA - ENVIRON PROTECTION</v>
          </cell>
        </row>
        <row r="8402">
          <cell r="Q8402" t="str">
            <v>Expenditure:  Transfers and Subsidies - Capital:  Monetary Allocations - District Municipalities:  Northern Cape - DC 6:  Namakwa - Executive and Council</v>
          </cell>
          <cell r="R8402">
            <v>0</v>
          </cell>
          <cell r="V8402" t="str">
            <v>DM NC: NAMAKWA - EXECUTIVE &amp; COUNCIL</v>
          </cell>
        </row>
        <row r="8403">
          <cell r="Q8403" t="str">
            <v>Expenditure:  Transfers and Subsidies - Capital:  Monetary Allocations - District Municipalities:  Northern Cape - DC 6:  Namakwa - Finance and Admin</v>
          </cell>
          <cell r="R8403">
            <v>0</v>
          </cell>
          <cell r="V8403" t="str">
            <v>DM NC: NAMAKWA - FINANCE &amp; ADMIN</v>
          </cell>
        </row>
        <row r="8404">
          <cell r="Q8404" t="str">
            <v>Expenditure:  Transfers and Subsidies - Capital:  Monetary Allocations - District Municipalities:  Northern Cape - DC 6:  Namakwa - Health</v>
          </cell>
          <cell r="R8404">
            <v>0</v>
          </cell>
          <cell r="V8404" t="str">
            <v>DM NC: NAMAKWA - HEALTH</v>
          </cell>
        </row>
        <row r="8405">
          <cell r="Q8405" t="str">
            <v>Expenditure:  Transfers and Subsidies - Capital:  Monetary Allocations - District Municipalities:  Northern Cape - DC 6:  Namakwa - Housing</v>
          </cell>
          <cell r="R8405">
            <v>0</v>
          </cell>
          <cell r="V8405" t="str">
            <v>DM NC: NAMAKWA - HOUSING</v>
          </cell>
        </row>
        <row r="8406">
          <cell r="Q8406" t="str">
            <v>Expenditure:  Transfers and Subsidies - Capital:  Monetary Allocations - District Municipalities:  Northern Cape - DC 6:  Namakwa - Planning and Development</v>
          </cell>
          <cell r="R8406">
            <v>0</v>
          </cell>
          <cell r="V8406" t="str">
            <v>DM NC: NAMAKWA - PLANNING &amp; DEVEL</v>
          </cell>
        </row>
        <row r="8407">
          <cell r="Q8407" t="str">
            <v>Expenditure:  Transfers and Subsidies - Capital:  Monetary Allocations - District Municipalities:  Northern Cape - DC 6:  Namakwa - Public Safety</v>
          </cell>
          <cell r="R8407">
            <v>0</v>
          </cell>
          <cell r="V8407" t="str">
            <v>DM NC: NAMAKWA - PUBLIC SAFETY</v>
          </cell>
        </row>
        <row r="8408">
          <cell r="Q8408" t="str">
            <v>Expenditure:  Transfers and Subsidies - Capital:  Monetary Allocations - District Municipalities:  Northern Cape - DC 6:  Namakwa - Road Transport</v>
          </cell>
          <cell r="R8408">
            <v>0</v>
          </cell>
          <cell r="V8408" t="str">
            <v>DM NC: NAMAKWA - ROAD TRANSPORT</v>
          </cell>
        </row>
        <row r="8409">
          <cell r="Q8409" t="str">
            <v>Expenditure:  Transfers and Subsidies - Capital:  Monetary Allocations - District Municipalities:  Northern Cape - DC 6:  Namakwa - Sport and Recreation</v>
          </cell>
          <cell r="R8409">
            <v>0</v>
          </cell>
          <cell r="V8409" t="str">
            <v>DM NC: NAMAKWA - SPORT &amp; RECREATION</v>
          </cell>
        </row>
        <row r="8410">
          <cell r="Q8410" t="str">
            <v>Expenditure:  Transfers and Subsidies - Capital:  Monetary Allocations - District Municipalities:  Northern Cape - DC 6:  Namakwa - Waste Water Management</v>
          </cell>
          <cell r="R8410">
            <v>0</v>
          </cell>
          <cell r="V8410" t="str">
            <v>DM NC: NAMAKWA - WASTE WATER MAN</v>
          </cell>
        </row>
        <row r="8411">
          <cell r="Q8411" t="str">
            <v>Expenditure:  Transfers and Subsidies - Capital:  Monetary Allocations - District Municipalities:  Northern Cape - DC 6:  Namakwa - Water</v>
          </cell>
          <cell r="R8411">
            <v>0</v>
          </cell>
          <cell r="V8411" t="str">
            <v>DM NC: NAMAKWA - WATER</v>
          </cell>
        </row>
        <row r="8412">
          <cell r="Q8412" t="str">
            <v>Expenditure:  Transfers and Subsidies - Capital:  Monetary Allocations - District Municipalities:  Northern Cape - DC 7:  Pixley</v>
          </cell>
          <cell r="R8412">
            <v>0</v>
          </cell>
          <cell r="V8412" t="str">
            <v>DM NC: PIXLEY</v>
          </cell>
        </row>
        <row r="8413">
          <cell r="Q8413" t="str">
            <v>Expenditure:  Transfers and Subsidies - Capital:  Monetary Allocations - District Municipalities:  Northern Cape - DC 7:  Pixley - Community and Social Services</v>
          </cell>
          <cell r="R8413">
            <v>0</v>
          </cell>
          <cell r="V8413" t="str">
            <v>DM NC: PIXLEY - COMM &amp; SOC SERV</v>
          </cell>
        </row>
        <row r="8414">
          <cell r="Q8414" t="str">
            <v>Expenditure:  Transfers and Subsidies - Capital:  Monetary Allocations - District Municipalities:  Northern Cape - DC 7:  Pixley - Environmental Protection</v>
          </cell>
          <cell r="R8414">
            <v>0</v>
          </cell>
          <cell r="V8414" t="str">
            <v>DM NC: PIXLEY - ENVIRON PROTECTION</v>
          </cell>
        </row>
        <row r="8415">
          <cell r="Q8415" t="str">
            <v>Expenditure:  Transfers and Subsidies - Capital:  Monetary Allocations - District Municipalities:  Northern Cape - DC 7:  Pixley - Executive and Council</v>
          </cell>
          <cell r="R8415">
            <v>0</v>
          </cell>
          <cell r="V8415" t="str">
            <v>DM NC: PIXLEY - EXECUTIVE &amp; COUNCIL</v>
          </cell>
        </row>
        <row r="8416">
          <cell r="Q8416" t="str">
            <v>Expenditure:  Transfers and Subsidies - Capital:  Monetary Allocations - District Municipalities:  Northern Cape - DC 7:  Pixley - Finance and Admin</v>
          </cell>
          <cell r="R8416">
            <v>0</v>
          </cell>
          <cell r="V8416" t="str">
            <v>DM NC: PIXLEY - FINANCE &amp; ADMIN</v>
          </cell>
        </row>
        <row r="8417">
          <cell r="Q8417" t="str">
            <v>Expenditure:  Transfers and Subsidies - Capital:  Monetary Allocations - District Municipalities:  Northern Cape - DC 7:  Pixley - Health</v>
          </cell>
          <cell r="R8417">
            <v>0</v>
          </cell>
          <cell r="V8417" t="str">
            <v>DM NC: PIXLEY - HEALTH</v>
          </cell>
        </row>
        <row r="8418">
          <cell r="Q8418" t="str">
            <v>Expenditure:  Transfers and Subsidies - Capital:  Monetary Allocations - District Municipalities:  Northern Cape - DC 7:  Pixley - Housing</v>
          </cell>
          <cell r="R8418">
            <v>0</v>
          </cell>
          <cell r="V8418" t="str">
            <v>DM NC: PIXLEY - HOUSING</v>
          </cell>
        </row>
        <row r="8419">
          <cell r="Q8419" t="str">
            <v>Expenditure:  Transfers and Subsidies - Capital:  Monetary Allocations - District Municipalities:  Northern Cape - DC 7:  Pixley - Planning and Development</v>
          </cell>
          <cell r="R8419">
            <v>0</v>
          </cell>
          <cell r="V8419" t="str">
            <v>DM NC: PIXLEY - PLANNING &amp; DEVEL</v>
          </cell>
        </row>
        <row r="8420">
          <cell r="Q8420" t="str">
            <v>Expenditure:  Transfers and Subsidies - Capital:  Monetary Allocations - District Municipalities:  Northern Cape - DC 7:  Pixley - Public Safety</v>
          </cell>
          <cell r="R8420">
            <v>0</v>
          </cell>
          <cell r="V8420" t="str">
            <v>DM NC: PIXLEY - PUBLIC SAFETY</v>
          </cell>
        </row>
        <row r="8421">
          <cell r="Q8421" t="str">
            <v>Expenditure:  Transfers and Subsidies - Capital:  Monetary Allocations - District Municipalities:  Northern Cape - DC 7:  Pixley - Road Transport</v>
          </cell>
          <cell r="R8421">
            <v>0</v>
          </cell>
          <cell r="V8421" t="str">
            <v>DM NC: PIXLEY - ROAD TRANSPORT</v>
          </cell>
        </row>
        <row r="8422">
          <cell r="Q8422" t="str">
            <v>Expenditure:  Transfers and Subsidies - Capital:  Monetary Allocations - District Municipalities:  Northern Cape - DC 7:  Pixley - Sport and Recreation</v>
          </cell>
          <cell r="R8422">
            <v>0</v>
          </cell>
          <cell r="V8422" t="str">
            <v>DM NC: PIXLEY - SPORT &amp; RECREATION</v>
          </cell>
        </row>
        <row r="8423">
          <cell r="Q8423" t="str">
            <v>Expenditure:  Transfers and Subsidies - Capital:  Monetary Allocations - District Municipalities:  Northern Cape - DC 7:  Pixley - Waste Water Management</v>
          </cell>
          <cell r="R8423">
            <v>0</v>
          </cell>
          <cell r="V8423" t="str">
            <v>DM NC: PIXLEY - WASTE WATER MAN</v>
          </cell>
        </row>
        <row r="8424">
          <cell r="Q8424" t="str">
            <v>Expenditure:  Transfers and Subsidies - Capital:  Monetary Allocations - District Municipalities:  Northern Cape - DC 7:  Pixley - Water</v>
          </cell>
          <cell r="R8424">
            <v>0</v>
          </cell>
          <cell r="V8424" t="str">
            <v>DM NC: PIXLEY - WATER</v>
          </cell>
        </row>
        <row r="8425">
          <cell r="Q8425" t="str">
            <v>Expenditure:  Transfers and Subsidies - Capital:  Monetary Allocations - District Municipalities:  Northern Cape - DC8:  Siyanda</v>
          </cell>
          <cell r="R8425">
            <v>0</v>
          </cell>
          <cell r="V8425" t="str">
            <v>DM NC: SIYANDA</v>
          </cell>
        </row>
        <row r="8426">
          <cell r="Q8426" t="str">
            <v>Expenditure:  Transfers and Subsidies - Capital:  Monetary Allocations - District Municipalities:  Northern Cape - DC8:  Siyanda - Community and Social Services</v>
          </cell>
          <cell r="R8426">
            <v>0</v>
          </cell>
          <cell r="V8426" t="str">
            <v>DM NC: SIYANDA - COMM &amp; SOC SERV</v>
          </cell>
        </row>
        <row r="8427">
          <cell r="Q8427" t="str">
            <v>Expenditure:  Transfers and Subsidies - Capital:  Monetary Allocations - District Municipalities:  Northern Cape - DC8:  Siyanda - Environmental Protection</v>
          </cell>
          <cell r="R8427">
            <v>0</v>
          </cell>
          <cell r="V8427" t="str">
            <v>DM NC: SIYANDA - ENVIRON PROTECTION</v>
          </cell>
        </row>
        <row r="8428">
          <cell r="Q8428" t="str">
            <v>Expenditure:  Transfers and Subsidies - Capital:  Monetary Allocations - District Municipalities:  Northern Cape - DC8:  Siyanda - Executive and Council</v>
          </cell>
          <cell r="R8428">
            <v>0</v>
          </cell>
          <cell r="V8428" t="str">
            <v>DM NC: SIYANDA - EXECUTIVE &amp; COUNCIL</v>
          </cell>
        </row>
        <row r="8429">
          <cell r="Q8429" t="str">
            <v>Expenditure:  Transfers and Subsidies - Capital:  Monetary Allocations - District Municipalities:  Northern Cape - DC8:  Siyanda - Finance and Admin</v>
          </cell>
          <cell r="R8429">
            <v>0</v>
          </cell>
          <cell r="V8429" t="str">
            <v>DM NC: SIYANDA - FINANCE &amp; ADMIN</v>
          </cell>
        </row>
        <row r="8430">
          <cell r="Q8430" t="str">
            <v>Expenditure:  Transfers and Subsidies - Capital:  Monetary Allocations - District Municipalities:  Northern Cape - DC8:  Siyanda - Health</v>
          </cell>
          <cell r="R8430">
            <v>0</v>
          </cell>
          <cell r="V8430" t="str">
            <v>DM NC: SIYANDA - HEALTH</v>
          </cell>
        </row>
        <row r="8431">
          <cell r="Q8431" t="str">
            <v>Expenditure:  Transfers and Subsidies - Capital:  Monetary Allocations - District Municipalities:  Northern Cape - DC8:  Siyanda - Housing</v>
          </cell>
          <cell r="R8431">
            <v>0</v>
          </cell>
          <cell r="V8431" t="str">
            <v>DM NC: SIYANDA - HOUSING</v>
          </cell>
        </row>
        <row r="8432">
          <cell r="Q8432" t="str">
            <v>Expenditure:  Transfers and Subsidies - Capital:  Monetary Allocations - District Municipalities:  Northern Cape - DC8:  Siyanda - Planning and Development</v>
          </cell>
          <cell r="R8432">
            <v>0</v>
          </cell>
          <cell r="V8432" t="str">
            <v>DM NC: SIYANDA - PLANNING &amp; DEVEL</v>
          </cell>
        </row>
        <row r="8433">
          <cell r="Q8433" t="str">
            <v>Expenditure:  Transfers and Subsidies - Capital:  Monetary Allocations - District Municipalities:  Northern Cape - DC8:  Siyanda - Public Safety</v>
          </cell>
          <cell r="R8433">
            <v>0</v>
          </cell>
          <cell r="V8433" t="str">
            <v>DM NC: SIYANDA - PUBLIC SAFETY</v>
          </cell>
        </row>
        <row r="8434">
          <cell r="Q8434" t="str">
            <v>Expenditure:  Transfers and Subsidies - Capital:  Monetary Allocations - District Municipalities:  Northern Cape - DC8:  Siyanda - Road Transport</v>
          </cell>
          <cell r="R8434">
            <v>0</v>
          </cell>
          <cell r="V8434" t="str">
            <v>DM NC: SIYANDA - ROAD TRANSPORT</v>
          </cell>
        </row>
        <row r="8435">
          <cell r="Q8435" t="str">
            <v>Expenditure:  Transfers and Subsidies - Capital:  Monetary Allocations - District Municipalities:  Northern Cape - DC8:  Siyanda - Sport and Recreation</v>
          </cell>
          <cell r="R8435">
            <v>0</v>
          </cell>
          <cell r="V8435" t="str">
            <v>DM NC: SIYANDA - SPORT &amp; RECREATION</v>
          </cell>
        </row>
        <row r="8436">
          <cell r="Q8436" t="str">
            <v>Expenditure:  Transfers and Subsidies - Capital:  Monetary Allocations - District Municipalities:  Northern Cape - DC8:  Siyanda - Waste Water Management</v>
          </cell>
          <cell r="R8436">
            <v>0</v>
          </cell>
          <cell r="V8436" t="str">
            <v>DM NC: SIYANDA - WASTE WATER MAN</v>
          </cell>
        </row>
        <row r="8437">
          <cell r="Q8437" t="str">
            <v>Expenditure:  Transfers and Subsidies - Capital:  Monetary Allocations - District Municipalities:  Northern Cape - DC8:  Siyanda - Water</v>
          </cell>
          <cell r="R8437">
            <v>0</v>
          </cell>
          <cell r="V8437" t="str">
            <v>DM NC: SIYANDA - WATER</v>
          </cell>
        </row>
        <row r="8438">
          <cell r="Q8438" t="str">
            <v>Expenditure:  Transfers and Subsidies - Capital:  Monetary Allocations - District Municipalities:  Northern Cape - DC 9:  Frances Baard</v>
          </cell>
          <cell r="R8438">
            <v>0</v>
          </cell>
          <cell r="V8438" t="str">
            <v>DM NC: FRANCES BAARD</v>
          </cell>
        </row>
        <row r="8439">
          <cell r="Q8439" t="str">
            <v>Expenditure:  Transfers and Subsidies - Capital:  Monetary Allocations - District Municipalities:  Northern Cape - DC 9:  Frances Baard - Community and Social Services</v>
          </cell>
          <cell r="R8439">
            <v>0</v>
          </cell>
          <cell r="V8439" t="str">
            <v>DM NC: FRANCES BAARD - COMM &amp; SOC SERV</v>
          </cell>
        </row>
        <row r="8440">
          <cell r="Q8440" t="str">
            <v>Expenditure:  Transfers and Subsidies - Capital:  Monetary Allocations - District Municipalities:  Northern Cape - DC 9:  Frances Baard - Environmental Protection</v>
          </cell>
          <cell r="R8440">
            <v>0</v>
          </cell>
          <cell r="V8440" t="str">
            <v>DM NC: FRANCES BAARD - ENVIRON PROTECT</v>
          </cell>
        </row>
        <row r="8441">
          <cell r="Q8441" t="str">
            <v>Expenditure:  Transfers and Subsidies - Capital:  Monetary Allocations - District Municipalities:  Northern Cape - DC 9:  Frances Baard - Executive and Council</v>
          </cell>
          <cell r="R8441">
            <v>0</v>
          </cell>
          <cell r="V8441" t="str">
            <v>DM NC: FRANCES BAARD - EXECUT &amp; COUNCIL</v>
          </cell>
        </row>
        <row r="8442">
          <cell r="Q8442" t="str">
            <v>Expenditure:  Transfers and Subsidies - Capital:  Monetary Allocations - District Municipalities:  Northern Cape - DC 9:  Frances Baard - Finance and Admin</v>
          </cell>
          <cell r="R8442">
            <v>0</v>
          </cell>
          <cell r="V8442" t="str">
            <v>DM NC: FRANCES BAARD - FINANCE &amp; ADMIN</v>
          </cell>
        </row>
        <row r="8443">
          <cell r="Q8443" t="str">
            <v>Expenditure:  Transfers and Subsidies - Capital:  Monetary Allocations - District Municipalities:  Northern Cape - DC 9:  Frances Baard - Health</v>
          </cell>
          <cell r="R8443">
            <v>0</v>
          </cell>
          <cell r="V8443" t="str">
            <v>DM NC: FRANCES BAARD - HEALTH</v>
          </cell>
        </row>
        <row r="8444">
          <cell r="Q8444" t="str">
            <v>Expenditure:  Transfers and Subsidies - Capital:  Monetary Allocations - District Municipalities:  Northern Cape - DC 9:  Frances Baard - Housing</v>
          </cell>
          <cell r="R8444">
            <v>0</v>
          </cell>
          <cell r="V8444" t="str">
            <v>DM NC: FRANCES BAARD - HOUSING</v>
          </cell>
        </row>
        <row r="8445">
          <cell r="Q8445" t="str">
            <v>Expenditure:  Transfers and Subsidies - Capital:  Monetary Allocations - District Municipalities:  Northern Cape - DC 9:  Frances Baard - Planning and Development</v>
          </cell>
          <cell r="R8445">
            <v>0</v>
          </cell>
          <cell r="V8445" t="str">
            <v>DM NC: FRANCES BAARD - PLANNING &amp; DEVEL</v>
          </cell>
        </row>
        <row r="8446">
          <cell r="Q8446" t="str">
            <v>Expenditure:  Transfers and Subsidies - Capital:  Monetary Allocations - District Municipalities:  Northern Cape - DC 9:  Frances Baard - Public Safety</v>
          </cell>
          <cell r="R8446">
            <v>0</v>
          </cell>
          <cell r="V8446" t="str">
            <v>DM NC: FRANCES BAARD - PUBLIC SAFETY</v>
          </cell>
        </row>
        <row r="8447">
          <cell r="Q8447" t="str">
            <v>Expenditure:  Transfers and Subsidies - Capital:  Monetary Allocations - District Municipalities:  Northern Cape - DC 9:  Frances Baard - Road Transport</v>
          </cell>
          <cell r="R8447">
            <v>0</v>
          </cell>
          <cell r="V8447" t="str">
            <v>DM NC: FRANCES BAARD - ROAD TRANSPORT</v>
          </cell>
        </row>
        <row r="8448">
          <cell r="Q8448" t="str">
            <v>Expenditure:  Transfers and Subsidies - Capital:  Monetary Allocations - District Municipalities:  Northern Cape - DC 9:  Frances Baard - Sport and Recreation</v>
          </cell>
          <cell r="R8448">
            <v>0</v>
          </cell>
          <cell r="V8448" t="str">
            <v>DM NC: FRANCES BAARD - SPORT &amp; RECREAT</v>
          </cell>
        </row>
        <row r="8449">
          <cell r="Q8449" t="str">
            <v>Expenditure:  Transfers and Subsidies - Capital:  Monetary Allocations - District Municipalities:  Northern Cape - DC 9:  Frances Baard - Waste Water Management</v>
          </cell>
          <cell r="R8449">
            <v>0</v>
          </cell>
          <cell r="V8449" t="str">
            <v>DM NC: FRANCES BAARD - WASTE WATER MAN</v>
          </cell>
        </row>
        <row r="8450">
          <cell r="Q8450" t="str">
            <v>Expenditure:  Transfers and Subsidies - Capital:  Monetary Allocations - District Municipalities:  Northern Cape - DC 9:  Frances Baard - Water</v>
          </cell>
          <cell r="R8450">
            <v>0</v>
          </cell>
          <cell r="V8450" t="str">
            <v>DM NC: FRANCES BAARD - WATER</v>
          </cell>
        </row>
        <row r="8451">
          <cell r="Q8451" t="str">
            <v>Expenditure:  Transfers and Subsidies - Capital:  Monetary Allocations - District Municipalities:  North West</v>
          </cell>
          <cell r="R8451">
            <v>0</v>
          </cell>
          <cell r="V8451" t="str">
            <v>T&amp;S CAP: MONETARY DM NORTH WEST</v>
          </cell>
        </row>
        <row r="8452">
          <cell r="Q8452" t="str">
            <v>Expenditure:  Transfers and Subsidies - Capital:  Monetary Allocations - District Municipalities:  North West - DC 37:  Bojanala</v>
          </cell>
          <cell r="R8452">
            <v>0</v>
          </cell>
          <cell r="V8452" t="str">
            <v>DM NW: BOJANALA</v>
          </cell>
        </row>
        <row r="8453">
          <cell r="Q8453" t="str">
            <v>Expenditure:  Transfers and Subsidies - Capital:  Monetary Allocations - District Municipalities:  North West - DC 37:  Bojanala - Community and Social Services</v>
          </cell>
          <cell r="R8453">
            <v>0</v>
          </cell>
          <cell r="V8453" t="str">
            <v>DM NW: BOJANALA - COMM &amp; SOC SERV</v>
          </cell>
        </row>
        <row r="8454">
          <cell r="Q8454" t="str">
            <v>Expenditure:  Transfers and Subsidies - Capital:  Monetary Allocations - District Municipalities:  North West - DC 37:  Bojanala - Environmental Protection</v>
          </cell>
          <cell r="R8454">
            <v>0</v>
          </cell>
          <cell r="V8454" t="str">
            <v>DM NW: BOJANALA - ENVIRON PROTECTION</v>
          </cell>
        </row>
        <row r="8455">
          <cell r="Q8455" t="str">
            <v>Expenditure:  Transfers and Subsidies - Capital:  Monetary Allocations - District Municipalities:  North West - DC 37:  Bojanala - Executive and Council</v>
          </cell>
          <cell r="R8455">
            <v>0</v>
          </cell>
          <cell r="V8455" t="str">
            <v>DM NW: BOJANALA - EXECUTIVE &amp; COUNCIL</v>
          </cell>
        </row>
        <row r="8456">
          <cell r="Q8456" t="str">
            <v>Expenditure:  Transfers and Subsidies - Capital:  Monetary Allocations - District Municipalities:  North West - DC 37:  Bojanala - Finance and Admin</v>
          </cell>
          <cell r="R8456">
            <v>0</v>
          </cell>
          <cell r="V8456" t="str">
            <v>DM NW: BOJANALA - FINANCE &amp; ADMIN</v>
          </cell>
        </row>
        <row r="8457">
          <cell r="Q8457" t="str">
            <v>Expenditure:  Transfers and Subsidies - Capital:  Monetary Allocations - District Municipalities:  North West - DC 37:  Bojanala - Health</v>
          </cell>
          <cell r="R8457">
            <v>0</v>
          </cell>
          <cell r="V8457" t="str">
            <v>DM NW: BOJANALA - HEALTH</v>
          </cell>
        </row>
        <row r="8458">
          <cell r="Q8458" t="str">
            <v>Expenditure:  Transfers and Subsidies - Capital:  Monetary Allocations - District Municipalities:  North West - DC 37:  Bojanala - Housing</v>
          </cell>
          <cell r="R8458">
            <v>0</v>
          </cell>
          <cell r="V8458" t="str">
            <v>DM NW: BOJANALA - HOUSING</v>
          </cell>
        </row>
        <row r="8459">
          <cell r="Q8459" t="str">
            <v>Expenditure:  Transfers and Subsidies - Capital:  Monetary Allocations - District Municipalities:  North West - DC 37:  Bojanala - Planning and Development</v>
          </cell>
          <cell r="R8459">
            <v>0</v>
          </cell>
          <cell r="V8459" t="str">
            <v>DM NW: BOJANALA - PLANNING &amp; DEVEL</v>
          </cell>
        </row>
        <row r="8460">
          <cell r="Q8460" t="str">
            <v>Expenditure:  Transfers and Subsidies - Capital:  Monetary Allocations - District Municipalities:  North West - DC 37:  Bojanala - Public Safety</v>
          </cell>
          <cell r="R8460">
            <v>0</v>
          </cell>
          <cell r="V8460" t="str">
            <v>DM NW: BOJANALA - PUBLIC SAFETY</v>
          </cell>
        </row>
        <row r="8461">
          <cell r="Q8461" t="str">
            <v>Expenditure:  Transfers and Subsidies - Capital:  Monetary Allocations - District Municipalities:  North West - DC 37:  Bojanala - Road Transport</v>
          </cell>
          <cell r="R8461">
            <v>0</v>
          </cell>
          <cell r="V8461" t="str">
            <v>DM NW: BOJANALA - ROAD TRANSPORT</v>
          </cell>
        </row>
        <row r="8462">
          <cell r="Q8462" t="str">
            <v>Expenditure:  Transfers and Subsidies - Capital:  Monetary Allocations - District Municipalities:  North West - DC 37:  Bojanala - Sport and Recreation</v>
          </cell>
          <cell r="R8462">
            <v>0</v>
          </cell>
          <cell r="V8462" t="str">
            <v>DM NW: BOJANALA - SPORT &amp; RECREATION</v>
          </cell>
        </row>
        <row r="8463">
          <cell r="Q8463" t="str">
            <v>Expenditure:  Transfers and Subsidies - Capital:  Monetary Allocations - District Municipalities:  North West - DC 37:  Bojanala - Waste Water Management</v>
          </cell>
          <cell r="R8463">
            <v>0</v>
          </cell>
          <cell r="V8463" t="str">
            <v>DM NW: BOJANALA - WASTE WATER MAN</v>
          </cell>
        </row>
        <row r="8464">
          <cell r="Q8464" t="str">
            <v>Expenditure:  Transfers and Subsidies - Capital:  Monetary Allocations - District Municipalities:  North West - DC 37:  Bojanala - Water</v>
          </cell>
          <cell r="R8464">
            <v>0</v>
          </cell>
          <cell r="V8464" t="str">
            <v>DM NW: BOJANALA - WATER</v>
          </cell>
        </row>
        <row r="8465">
          <cell r="Q8465" t="str">
            <v>Expenditure:  Transfers and Subsidies - Capital:  Monetary Allocations - District Municipalities:  North West - DC 38:  Ngaka</v>
          </cell>
          <cell r="R8465">
            <v>0</v>
          </cell>
          <cell r="V8465" t="str">
            <v>DM NW: NGAKA</v>
          </cell>
        </row>
        <row r="8466">
          <cell r="Q8466" t="str">
            <v>Expenditure:  Transfers and Subsidies - Capital:  Monetary Allocations - District Municipalities:  North West - DC 38:  Ngaka - Community and Social Services</v>
          </cell>
          <cell r="R8466">
            <v>0</v>
          </cell>
          <cell r="V8466" t="str">
            <v>DM NW: NGAKA - COMM &amp; SOC SERV</v>
          </cell>
        </row>
        <row r="8467">
          <cell r="Q8467" t="str">
            <v>Expenditure:  Transfers and Subsidies - Capital:  Monetary Allocations - District Municipalities:  North West - DC 38:  Ngaka - Environmental Protection</v>
          </cell>
          <cell r="R8467">
            <v>0</v>
          </cell>
          <cell r="V8467" t="str">
            <v>DM NW: NGAKA - ENVIRON PROTECTION</v>
          </cell>
        </row>
        <row r="8468">
          <cell r="Q8468" t="str">
            <v>Expenditure:  Transfers and Subsidies - Capital:  Monetary Allocations - District Municipalities:  North West - DC 38:  Ngaka - Executive and Council</v>
          </cell>
          <cell r="R8468">
            <v>0</v>
          </cell>
          <cell r="V8468" t="str">
            <v>DM NW: NGAKA - EXECUTIVE &amp; COUNCIL</v>
          </cell>
        </row>
        <row r="8469">
          <cell r="Q8469" t="str">
            <v>Expenditure:  Transfers and Subsidies - Capital:  Monetary Allocations - District Municipalities:  North West - DC 38:  Ngaka - Finance and Admin</v>
          </cell>
          <cell r="R8469">
            <v>0</v>
          </cell>
          <cell r="V8469" t="str">
            <v>DM NW: NGAKA - FINANCE &amp; ADMIN</v>
          </cell>
        </row>
        <row r="8470">
          <cell r="Q8470" t="str">
            <v>Expenditure:  Transfers and Subsidies - Capital:  Monetary Allocations - District Municipalities:  North West - DC 38:  Ngaka - Health</v>
          </cell>
          <cell r="R8470">
            <v>0</v>
          </cell>
          <cell r="V8470" t="str">
            <v>DM NW: NGAKA - HEALTH</v>
          </cell>
        </row>
        <row r="8471">
          <cell r="Q8471" t="str">
            <v>Expenditure:  Transfers and Subsidies - Capital:  Monetary Allocations - District Municipalities:  North West - DC 38:  Ngaka - Housing</v>
          </cell>
          <cell r="R8471">
            <v>0</v>
          </cell>
          <cell r="V8471" t="str">
            <v>DM NW: NGAKA - HOUSING</v>
          </cell>
        </row>
        <row r="8472">
          <cell r="Q8472" t="str">
            <v>Expenditure:  Transfers and Subsidies - Capital:  Monetary Allocations - District Municipalities:  North West - DC 38:  Ngaka - Planning and Development</v>
          </cell>
          <cell r="R8472">
            <v>0</v>
          </cell>
          <cell r="V8472" t="str">
            <v>DM NW: NGAKA - PLANNING &amp; DEVEL</v>
          </cell>
        </row>
        <row r="8473">
          <cell r="Q8473" t="str">
            <v>Expenditure:  Transfers and Subsidies - Capital:  Monetary Allocations - District Municipalities:  North West - DC 38:  Ngaka - Public Safety</v>
          </cell>
          <cell r="R8473">
            <v>0</v>
          </cell>
          <cell r="V8473" t="str">
            <v>DM NW: NGAKA - PUBLIC SAFETY</v>
          </cell>
        </row>
        <row r="8474">
          <cell r="Q8474" t="str">
            <v>Expenditure:  Transfers and Subsidies - Capital:  Monetary Allocations - District Municipalities:  North West - DC 38:  Ngaka - Road Transport</v>
          </cell>
          <cell r="R8474">
            <v>0</v>
          </cell>
          <cell r="V8474" t="str">
            <v>DM NW: NGAKA - ROAD TRANSPORT</v>
          </cell>
        </row>
        <row r="8475">
          <cell r="Q8475" t="str">
            <v>Expenditure:  Transfers and Subsidies - Capital:  Monetary Allocations - District Municipalities:  North West - DC 38:  Ngaka - Sport and Recreation</v>
          </cell>
          <cell r="R8475">
            <v>0</v>
          </cell>
          <cell r="V8475" t="str">
            <v>DM NW: NGAKA - SPORT &amp; RECREATION</v>
          </cell>
        </row>
        <row r="8476">
          <cell r="Q8476" t="str">
            <v>Expenditure:  Transfers and Subsidies - Capital:  Monetary Allocations - District Municipalities:  North West - DC 38:  Ngaka - Waste Water Management</v>
          </cell>
          <cell r="R8476">
            <v>0</v>
          </cell>
          <cell r="V8476" t="str">
            <v>DM NW: NGAKA - WASTE WATER MAN</v>
          </cell>
        </row>
        <row r="8477">
          <cell r="Q8477" t="str">
            <v>Expenditure:  Transfers and Subsidies - Capital:  Monetary Allocations - District Municipalities:  North West - DC 38:  Ngaka - Water</v>
          </cell>
          <cell r="R8477">
            <v>0</v>
          </cell>
          <cell r="V8477" t="str">
            <v>DM NW: NGAKA - WATER</v>
          </cell>
        </row>
        <row r="8478">
          <cell r="Q8478" t="str">
            <v>Expenditure:  Transfers and Subsidies - Capital:  Monetary Allocations - District Municipalities:  North West - DC 39:  Dr Ruth Segomtsi</v>
          </cell>
          <cell r="R8478">
            <v>0</v>
          </cell>
          <cell r="V8478" t="str">
            <v>DM NW: DR RUTH SEGOMTSI</v>
          </cell>
        </row>
        <row r="8479">
          <cell r="Q8479" t="str">
            <v>Expenditure:  Transfers and Subsidies - Capital:  Monetary Allocations - District Municipalities:  North West - DC 39:  Dr Ruth Segomtsi - Community and Social Services</v>
          </cell>
          <cell r="R8479">
            <v>0</v>
          </cell>
          <cell r="V8479" t="str">
            <v>DM NW: DR RUTH SEG - COMM &amp; SOC SERV</v>
          </cell>
        </row>
        <row r="8480">
          <cell r="Q8480" t="str">
            <v>Expenditure:  Transfers and Subsidies - Capital:  Monetary Allocations - District Municipalities:  North West - DC 39:  Dr Ruth Segomtsi - Environmental Protection</v>
          </cell>
          <cell r="R8480">
            <v>0</v>
          </cell>
          <cell r="V8480" t="str">
            <v>DM NW: DR RUTH SEG - ENVIRON PROTECTION</v>
          </cell>
        </row>
        <row r="8481">
          <cell r="Q8481" t="str">
            <v>Expenditure:  Transfers and Subsidies - Capital:  Monetary Allocations - District Municipalities:  North West - DC 39:  Dr Ruth Segomtsi - Executive and Council</v>
          </cell>
          <cell r="R8481">
            <v>0</v>
          </cell>
          <cell r="V8481" t="str">
            <v>DM NW: DR RUTH SEG - EXECUTIV &amp; COUNCIL</v>
          </cell>
        </row>
        <row r="8482">
          <cell r="Q8482" t="str">
            <v>Expenditure:  Transfers and Subsidies - Capital:  Monetary Allocations - District Municipalities:  North West - DC 39:  Dr Ruth Segomtsi - Finance and Admin</v>
          </cell>
          <cell r="R8482">
            <v>0</v>
          </cell>
          <cell r="V8482" t="str">
            <v>DM NW: DR RUTH SEG - FINANCE &amp; ADMIN</v>
          </cell>
        </row>
        <row r="8483">
          <cell r="Q8483" t="str">
            <v>Expenditure:  Transfers and Subsidies - Capital:  Monetary Allocations - District Municipalities:  North West - DC 39:  Dr Ruth Segomtsi - Health</v>
          </cell>
          <cell r="R8483">
            <v>0</v>
          </cell>
          <cell r="V8483" t="str">
            <v>DM NW: DR RUTH SEG - HEALTH</v>
          </cell>
        </row>
        <row r="8484">
          <cell r="Q8484" t="str">
            <v>Expenditure:  Transfers and Subsidies - Capital:  Monetary Allocations - District Municipalities:  North West - DC 39:  Dr Ruth Segomtsi - Housing</v>
          </cell>
          <cell r="R8484">
            <v>0</v>
          </cell>
          <cell r="V8484" t="str">
            <v>DM NW: DR RUTH SEG - HOUSING</v>
          </cell>
        </row>
        <row r="8485">
          <cell r="Q8485" t="str">
            <v>Expenditure:  Transfers and Subsidies - Capital:  Monetary Allocations - District Municipalities:  North West - DC 39:  Dr Ruth Segomtsi - Planning and Development</v>
          </cell>
          <cell r="R8485">
            <v>0</v>
          </cell>
          <cell r="V8485" t="str">
            <v>DM NW: DR RUTH SEG - PLANNING &amp; DEVEL</v>
          </cell>
        </row>
        <row r="8486">
          <cell r="Q8486" t="str">
            <v>Expenditure:  Transfers and Subsidies - Capital:  Monetary Allocations - District Municipalities:  North West - DC 39:  Dr Ruth Segomtsi - Public Safety</v>
          </cell>
          <cell r="R8486">
            <v>0</v>
          </cell>
          <cell r="V8486" t="str">
            <v>DM NW: DR RUTH SEG - PUBLIC SAFETY</v>
          </cell>
        </row>
        <row r="8487">
          <cell r="Q8487" t="str">
            <v>Expenditure:  Transfers and Subsidies - Capital:  Monetary Allocations - District Municipalities:  North West - DC 39:  Dr Ruth Segomtsi - Road Transport</v>
          </cell>
          <cell r="R8487">
            <v>0</v>
          </cell>
          <cell r="V8487" t="str">
            <v>DM NW: DR RUTH SEG - ROAD TRANSPORT</v>
          </cell>
        </row>
        <row r="8488">
          <cell r="Q8488" t="str">
            <v>Expenditure:  Transfers and Subsidies - Capital:  Monetary Allocations - District Municipalities:  North West - DC 39:  Dr Ruth Segomtsi - Sport and Recreation</v>
          </cell>
          <cell r="R8488">
            <v>0</v>
          </cell>
          <cell r="V8488" t="str">
            <v>DM NW: DR RUTH SEG - SPORT &amp; RECREATION</v>
          </cell>
        </row>
        <row r="8489">
          <cell r="Q8489" t="str">
            <v>Expenditure:  Transfers and Subsidies - Capital:  Monetary Allocations - District Municipalities:  North West - DC 39:  Dr Ruth Segomtsi - Waste Water Management</v>
          </cell>
          <cell r="R8489">
            <v>0</v>
          </cell>
          <cell r="V8489" t="str">
            <v>DM NW: DR RUTH SEG - WASTE WATER MAN</v>
          </cell>
        </row>
        <row r="8490">
          <cell r="Q8490" t="str">
            <v xml:space="preserve">Expenditure:  Transfers and Subsidies - Capital:  Monetary Allocations - District Municipalities:  North West - DC 39:  Dr Ruth Segomtsi - Water </v>
          </cell>
          <cell r="R8490">
            <v>0</v>
          </cell>
          <cell r="V8490" t="str">
            <v>DM NW: DR RUTH SEG - WATER</v>
          </cell>
        </row>
        <row r="8491">
          <cell r="Q8491" t="str">
            <v>Expenditure:  Transfers and Subsidies - Capital:  Monetary Allocations - District Municipalities:  North West - DC 40:  Dr Kenneth Kaunda</v>
          </cell>
          <cell r="R8491">
            <v>0</v>
          </cell>
          <cell r="V8491" t="str">
            <v>DM NW: DR KK</v>
          </cell>
        </row>
        <row r="8492">
          <cell r="Q8492" t="str">
            <v>Expenditure:  Transfers and Subsidies - Capital:  Monetary Allocations - District Municipalities:  North West - DC 40:  Dr Kenneth Kaunda - Community and Social Services</v>
          </cell>
          <cell r="R8492">
            <v>0</v>
          </cell>
          <cell r="V8492" t="str">
            <v>DM NW: DR KK - COMM &amp; SOC SERV</v>
          </cell>
        </row>
        <row r="8493">
          <cell r="Q8493" t="str">
            <v>Expenditure:  Transfers and Subsidies - Capital:  Monetary Allocations - District Municipalities:  North West - DC 40:  Dr Kenneth Kaunda - Environmental Protection</v>
          </cell>
          <cell r="R8493">
            <v>0</v>
          </cell>
          <cell r="V8493" t="str">
            <v>DM NW: DR KK - ENVIRON PROTECTION</v>
          </cell>
        </row>
        <row r="8494">
          <cell r="Q8494" t="str">
            <v>Expenditure:  Transfers and Subsidies - Capital:  Monetary Allocations - District Municipalities:  North West - DC 40:  Dr Kenneth Kaunda - Executive and Council</v>
          </cell>
          <cell r="R8494">
            <v>0</v>
          </cell>
          <cell r="V8494" t="str">
            <v>DM NW: DR KK - EXECUTIVE &amp; COUNCIL</v>
          </cell>
        </row>
        <row r="8495">
          <cell r="Q8495" t="str">
            <v>Expenditure:  Transfers and Subsidies - Capital:  Monetary Allocations - District Municipalities:  North West - DC 40:  Dr Kenneth Kaunda - Finance and Admin</v>
          </cell>
          <cell r="R8495">
            <v>0</v>
          </cell>
          <cell r="V8495" t="str">
            <v>DM NW: DR KK - FINANCE &amp; ADMIN</v>
          </cell>
        </row>
        <row r="8496">
          <cell r="Q8496" t="str">
            <v>Expenditure:  Transfers and Subsidies - Capital:  Monetary Allocations - District Municipalities:  North West - DC 40:  Dr Kenneth Kaunda - Health</v>
          </cell>
          <cell r="R8496">
            <v>0</v>
          </cell>
          <cell r="V8496" t="str">
            <v>DM NW: DR KK - HEALTH</v>
          </cell>
        </row>
        <row r="8497">
          <cell r="Q8497" t="str">
            <v>Expenditure:  Transfers and Subsidies - Capital:  Monetary Allocations - District Municipalities:  North West - DC 40:  Dr Kenneth Kaunda - Housing</v>
          </cell>
          <cell r="R8497">
            <v>0</v>
          </cell>
          <cell r="V8497" t="str">
            <v>DM NW: DR KK - HOUSING</v>
          </cell>
        </row>
        <row r="8498">
          <cell r="Q8498" t="str">
            <v>Expenditure:  Transfers and Subsidies - Capital:  Monetary Allocations - District Municipalities:  North West - DC 40:  Dr Kenneth Kaunda - Planning and Development</v>
          </cell>
          <cell r="R8498">
            <v>0</v>
          </cell>
          <cell r="V8498" t="str">
            <v>DM NW: DR KK - PLANNING &amp; DEVEL</v>
          </cell>
        </row>
        <row r="8499">
          <cell r="Q8499" t="str">
            <v>Expenditure:  Transfers and Subsidies - Capital:  Monetary Allocations - District Municipalities:  North West - DC 40:  Dr Kenneth Kaunda - Public Safety</v>
          </cell>
          <cell r="R8499">
            <v>0</v>
          </cell>
          <cell r="V8499" t="str">
            <v>DM NW: DR KK - PUBLIC SAFETY</v>
          </cell>
        </row>
        <row r="8500">
          <cell r="Q8500" t="str">
            <v>Expenditure:  Transfers and Subsidies - Capital:  Monetary Allocations - District Municipalities:  North West - DC 40:  Dr Kenneth Kaunda - Road Transport</v>
          </cell>
          <cell r="R8500">
            <v>0</v>
          </cell>
          <cell r="V8500" t="str">
            <v>DM NW: DR KK - ROAD TRANSPORT</v>
          </cell>
        </row>
        <row r="8501">
          <cell r="Q8501" t="str">
            <v>Expenditure:  Transfers and Subsidies - Capital:  Monetary Allocations - District Municipalities:  North West - DC 40:  Dr Kenneth Kaunda - Sport and Recreation</v>
          </cell>
          <cell r="R8501">
            <v>0</v>
          </cell>
          <cell r="V8501" t="str">
            <v>DM NW: DR KK - SPORT &amp; RECREATION</v>
          </cell>
        </row>
        <row r="8502">
          <cell r="Q8502" t="str">
            <v>Expenditure:  Transfers and Subsidies - Capital:  Monetary Allocations - District Municipalities:  North West - DC 40:  Dr Kenneth Kaunda - Waste Water Management</v>
          </cell>
          <cell r="R8502">
            <v>0</v>
          </cell>
          <cell r="V8502" t="str">
            <v>DM NW: DR KK - WASTE WATER MAN</v>
          </cell>
        </row>
        <row r="8503">
          <cell r="Q8503" t="str">
            <v>Expenditure:  Transfers and Subsidies - Capital:  Monetary Allocations - District Municipalities:  North West - DC 40:  Dr Kenneth Kaunda - Water</v>
          </cell>
          <cell r="R8503">
            <v>0</v>
          </cell>
          <cell r="V8503" t="str">
            <v>DM NW: DR KK - WATER</v>
          </cell>
        </row>
        <row r="8504">
          <cell r="Q8504" t="str">
            <v>Expenditure:  Transfers and Subsidies - Capital:  Monetary Allocations - District Municipalities:  Western Cape</v>
          </cell>
          <cell r="R8504">
            <v>0</v>
          </cell>
          <cell r="V8504" t="str">
            <v>T&amp;S CAP: MONETARY DM WESTERN CAPE</v>
          </cell>
        </row>
        <row r="8505">
          <cell r="Q8505" t="str">
            <v>Expenditure:  Transfers and Subsidies - Capital:  Monetary Allocations - District Municipalities:  Western Cape - DC 1:  West Coast</v>
          </cell>
          <cell r="R8505">
            <v>0</v>
          </cell>
          <cell r="V8505" t="str">
            <v>DM WC: WEST COAST</v>
          </cell>
        </row>
        <row r="8506">
          <cell r="Q8506" t="str">
            <v>Expenditure:  Transfers and Subsidies - Capital:  Monetary Allocations - District Municipalities:  Western Cape - DC 1:  West Coast - Community and Social Services</v>
          </cell>
          <cell r="R8506">
            <v>0</v>
          </cell>
          <cell r="V8506" t="str">
            <v>DM WC: WEST COAST - COMM &amp; SOC SERV</v>
          </cell>
        </row>
        <row r="8507">
          <cell r="Q8507" t="str">
            <v>Expenditure:  Transfers and Subsidies - Capital:  Monetary Allocations - District Municipalities:  Western Cape - DC 1:  West Coast - Environmental Protection</v>
          </cell>
          <cell r="R8507">
            <v>0</v>
          </cell>
          <cell r="V8507" t="str">
            <v>DM WC: WEST COAST - ENVIRON PROTECTION</v>
          </cell>
        </row>
        <row r="8508">
          <cell r="Q8508" t="str">
            <v>Expenditure:  Transfers and Subsidies - Capital:  Monetary Allocations - District Municipalities:  Western Cape - DC 1:  West Coast - Executive and Council</v>
          </cell>
          <cell r="R8508">
            <v>0</v>
          </cell>
          <cell r="V8508" t="str">
            <v>DM WC: WEST COAST - EXECUTIVE &amp; COUNCIL</v>
          </cell>
        </row>
        <row r="8509">
          <cell r="Q8509" t="str">
            <v>Expenditure:  Transfers and Subsidies - Capital:  Monetary Allocations - District Municipalities:  Western Cape - DC 1:  West Coast - Finance and Admin</v>
          </cell>
          <cell r="R8509">
            <v>0</v>
          </cell>
          <cell r="V8509" t="str">
            <v>DM WC: WEST COAST - FINANCE &amp; ADMIN</v>
          </cell>
        </row>
        <row r="8510">
          <cell r="Q8510" t="str">
            <v>Expenditure:  Transfers and Subsidies - Capital:  Monetary Allocations - District Municipalities:  Western Cape - DC 1:  West Coast - Health</v>
          </cell>
          <cell r="R8510">
            <v>0</v>
          </cell>
          <cell r="V8510" t="str">
            <v>DM WC: WEST COAST - HEALTH</v>
          </cell>
        </row>
        <row r="8511">
          <cell r="Q8511" t="str">
            <v>Expenditure:  Transfers and Subsidies - Capital:  Monetary Allocations - District Municipalities:  Western Cape - DC 1:  West Coast - Housing</v>
          </cell>
          <cell r="R8511">
            <v>0</v>
          </cell>
          <cell r="V8511" t="str">
            <v>DM WC: WEST COAST - HOUSING</v>
          </cell>
        </row>
        <row r="8512">
          <cell r="Q8512" t="str">
            <v>Expenditure:  Transfers and Subsidies - Capital:  Monetary Allocations - District Municipalities:  Western Cape - DC 1:  West Coast - Planning and Development</v>
          </cell>
          <cell r="R8512">
            <v>0</v>
          </cell>
          <cell r="V8512" t="str">
            <v>DM WC: WEST COAST - PLANNING &amp; DEVEL</v>
          </cell>
        </row>
        <row r="8513">
          <cell r="Q8513" t="str">
            <v>Expenditure:  Transfers and Subsidies - Capital:  Monetary Allocations - District Municipalities:  Western Cape - DC 1:  West Coast - Public Safety</v>
          </cell>
          <cell r="R8513">
            <v>0</v>
          </cell>
          <cell r="V8513" t="str">
            <v>DM WC: WEST COAST - PUBLIC SAFETY</v>
          </cell>
        </row>
        <row r="8514">
          <cell r="Q8514" t="str">
            <v>Expenditure:  Transfers and Subsidies - Capital:  Monetary Allocations - District Municipalities:  Western Cape - DC 1:  West Coast - Road Transport</v>
          </cell>
          <cell r="R8514">
            <v>0</v>
          </cell>
          <cell r="V8514" t="str">
            <v>DM WC: WEST COAST - ROAD TRANSPORT</v>
          </cell>
        </row>
        <row r="8515">
          <cell r="Q8515" t="str">
            <v>Expenditure:  Transfers and Subsidies - Capital:  Monetary Allocations - District Municipalities:  Western Cape - DC 1:  West Coast - Sport and Recreation</v>
          </cell>
          <cell r="R8515">
            <v>0</v>
          </cell>
          <cell r="V8515" t="str">
            <v>DM WC: WEST COAST - SPORT &amp; RECREATION</v>
          </cell>
        </row>
        <row r="8516">
          <cell r="Q8516" t="str">
            <v>Expenditure:  Transfers and Subsidies - Capital:  Monetary Allocations - District Municipalities:  Western Cape - DC 1:  West Coast - Waste Water Management</v>
          </cell>
          <cell r="R8516">
            <v>0</v>
          </cell>
          <cell r="V8516" t="str">
            <v>DM WC: WEST COAST - WASTE WATER MAN</v>
          </cell>
        </row>
        <row r="8517">
          <cell r="Q8517" t="str">
            <v>Expenditure:  Transfers and Subsidies - Capital:  Monetary Allocations - District Municipalities:  Western Cape - DC 1:  West Coast - Water</v>
          </cell>
          <cell r="R8517">
            <v>0</v>
          </cell>
          <cell r="V8517" t="str">
            <v>DM WC: WEST COAST - WATER</v>
          </cell>
        </row>
        <row r="8518">
          <cell r="Q8518" t="str">
            <v>Expenditure:  Transfers and Subsidies - Capital:  Monetary Allocations - District Municipalities:  Western Cape - DC 2:  Cape Winelands</v>
          </cell>
          <cell r="R8518">
            <v>0</v>
          </cell>
          <cell r="V8518" t="str">
            <v>DM WC: CAPE WINELANDS</v>
          </cell>
        </row>
        <row r="8519">
          <cell r="Q8519" t="str">
            <v>Expenditure:  Transfers and Subsidies - Capital:  Monetary Allocations - District Municipalities:  Western Cape - DC 2:  Cape Winelands - Community and Social Services</v>
          </cell>
          <cell r="R8519">
            <v>0</v>
          </cell>
          <cell r="V8519" t="str">
            <v>DM WC: CAPE WINEL - COMM &amp; SOC SERV</v>
          </cell>
        </row>
        <row r="8520">
          <cell r="Q8520" t="str">
            <v>Expenditure:  Transfers and Subsidies - Capital:  Monetary Allocations - District Municipalities:  Western Cape - DC 2:  Cape Winelands - Environmental Protection</v>
          </cell>
          <cell r="R8520">
            <v>0</v>
          </cell>
          <cell r="V8520" t="str">
            <v>DM WC: CAPE WINEL - ENVIRON PROTECTION</v>
          </cell>
        </row>
        <row r="8521">
          <cell r="Q8521" t="str">
            <v>Expenditure:  Transfers and Subsidies - Capital:  Monetary Allocations - District Municipalities:  Western Cape - DC 2:  Cape Winelands - Executive and Council</v>
          </cell>
          <cell r="R8521">
            <v>0</v>
          </cell>
          <cell r="V8521" t="str">
            <v>DM WC: CAPE WINEL - EXECUTIVE &amp; COUNCIL</v>
          </cell>
        </row>
        <row r="8522">
          <cell r="Q8522" t="str">
            <v>Expenditure:  Transfers and Subsidies - Capital:  Monetary Allocations - District Municipalities:  Western Cape - DC 2:  Cape Winelands - Finance and Admin</v>
          </cell>
          <cell r="R8522">
            <v>0</v>
          </cell>
          <cell r="V8522" t="str">
            <v>DM WC: CAPE WINEL - FINANCE &amp; ADMIN</v>
          </cell>
        </row>
        <row r="8523">
          <cell r="Q8523" t="str">
            <v>Expenditure:  Transfers and Subsidies - Capital:  Monetary Allocations - District Municipalities:  Western Cape - DC 2:  Cape Winelands - Health</v>
          </cell>
          <cell r="R8523">
            <v>0</v>
          </cell>
          <cell r="V8523" t="str">
            <v>DM WC: CAPE WINEL - HEALTH</v>
          </cell>
        </row>
        <row r="8524">
          <cell r="Q8524" t="str">
            <v>Expenditure:  Transfers and Subsidies - Capital:  Monetary Allocations - District Municipalities:  Western Cape - DC 2:  Cape Winelands - Housing</v>
          </cell>
          <cell r="R8524">
            <v>0</v>
          </cell>
          <cell r="V8524" t="str">
            <v>DM WC: CAPE WINEL - HOUSING</v>
          </cell>
        </row>
        <row r="8525">
          <cell r="Q8525" t="str">
            <v>Expenditure:  Transfers and Subsidies - Capital:  Monetary Allocations - District Municipalities:  Western Cape - DC 2:  Cape Winelands - Planning and Development</v>
          </cell>
          <cell r="R8525">
            <v>0</v>
          </cell>
          <cell r="V8525" t="str">
            <v>DM WC: CAPE WINEL - PLANNING &amp; DEVEL</v>
          </cell>
        </row>
        <row r="8526">
          <cell r="Q8526" t="str">
            <v>Expenditure:  Transfers and Subsidies - Capital:  Monetary Allocations - District Municipalities:  Western Cape - DC 2:  Cape Winelands - Public Safety</v>
          </cell>
          <cell r="R8526">
            <v>0</v>
          </cell>
          <cell r="V8526" t="str">
            <v>DM WC: CAPE WINEL - PUBLIC SAFETY</v>
          </cell>
        </row>
        <row r="8527">
          <cell r="Q8527" t="str">
            <v>Expenditure:  Transfers and Subsidies - Capital:  Monetary Allocations - District Municipalities:  Western Cape - DC 2:  Cape Winelands - Road Transport</v>
          </cell>
          <cell r="R8527">
            <v>0</v>
          </cell>
          <cell r="V8527" t="str">
            <v>DM WC: CAPE WINEL - ROAD TRANSPORT</v>
          </cell>
        </row>
        <row r="8528">
          <cell r="Q8528" t="str">
            <v>Expenditure:  Transfers and Subsidies - Capital:  Monetary Allocations - District Municipalities:  Western Cape - DC 2:  Cape Winelands - Sport and Recreation</v>
          </cell>
          <cell r="R8528">
            <v>0</v>
          </cell>
          <cell r="V8528" t="str">
            <v>DM WC: CAPE WINEL - SPORT &amp; RECREATION</v>
          </cell>
        </row>
        <row r="8529">
          <cell r="Q8529" t="str">
            <v>Expenditure:  Transfers and Subsidies - Capital:  Monetary Allocations - District Municipalities:  Western Cape - DC 2:  Cape Winelands - Waste Water Management</v>
          </cell>
          <cell r="R8529">
            <v>0</v>
          </cell>
          <cell r="V8529" t="str">
            <v>DM WC: CAPE WINEL - WASTE WATER MAN</v>
          </cell>
        </row>
        <row r="8530">
          <cell r="Q8530" t="str">
            <v>Expenditure:  Transfers and Subsidies - Capital:  Monetary Allocations - District Municipalities:  Western Cape - DC 2:  Cape Winelands - Water</v>
          </cell>
          <cell r="R8530">
            <v>0</v>
          </cell>
          <cell r="V8530" t="str">
            <v>DM WC: CAPE WINEL - WATER</v>
          </cell>
        </row>
        <row r="8531">
          <cell r="Q8531" t="str">
            <v>Expenditure:  Transfers and Subsidies - Capital:  Monetary Allocations - District Municipalities:  Western Cape - DC 3:  Overberg</v>
          </cell>
          <cell r="R8531">
            <v>0</v>
          </cell>
          <cell r="V8531" t="str">
            <v>DM WC: OVERBERG</v>
          </cell>
        </row>
        <row r="8532">
          <cell r="Q8532" t="str">
            <v>Expenditure:  Transfers and Subsidies - Capital:  Monetary Allocations - District Municipalities:  Western Cape - DC 3:  Overberg - Community and Social Services</v>
          </cell>
          <cell r="R8532">
            <v>0</v>
          </cell>
          <cell r="V8532" t="str">
            <v>DM WC: OVERBERG - COMM &amp; SOC SERV</v>
          </cell>
        </row>
        <row r="8533">
          <cell r="Q8533" t="str">
            <v>Expenditure:  Transfers and Subsidies - Capital:  Monetary Allocations - District Municipalities:  Western Cape - DC 3:  Overberg - Environmental Protection</v>
          </cell>
          <cell r="R8533">
            <v>0</v>
          </cell>
          <cell r="V8533" t="str">
            <v>DM WC: OVERBERG - ENVIRON PROTECTION</v>
          </cell>
        </row>
        <row r="8534">
          <cell r="Q8534" t="str">
            <v>Expenditure:  Transfers and Subsidies - Capital:  Monetary Allocations - District Municipalities:  Western Cape - DC 3:  Overberg - Executive and Council</v>
          </cell>
          <cell r="R8534">
            <v>0</v>
          </cell>
          <cell r="V8534" t="str">
            <v>DM WC: OVERBERG - EXECUTIVE &amp; COUNCIL</v>
          </cell>
        </row>
        <row r="8535">
          <cell r="Q8535" t="str">
            <v>Expenditure:  Transfers and Subsidies - Capital:  Monetary Allocations - District Municipalities:  Western Cape - DC 3:  Overberg - Finance and Admin</v>
          </cell>
          <cell r="R8535">
            <v>0</v>
          </cell>
          <cell r="V8535" t="str">
            <v>DM WC: OVERBERG - FINANCE &amp; ADMIN</v>
          </cell>
        </row>
        <row r="8536">
          <cell r="Q8536" t="str">
            <v>Expenditure:  Transfers and Subsidies - Capital:  Monetary Allocations - District Municipalities:  Western Cape - DC 3:  Overberg - Health</v>
          </cell>
          <cell r="R8536">
            <v>0</v>
          </cell>
          <cell r="V8536" t="str">
            <v>DM WC: OVERBERG - HEALTH</v>
          </cell>
        </row>
        <row r="8537">
          <cell r="Q8537" t="str">
            <v>Expenditure:  Transfers and Subsidies - Capital:  Monetary Allocations - District Municipalities:  Western Cape - DC 3:  Overberg - Housing</v>
          </cell>
          <cell r="R8537">
            <v>0</v>
          </cell>
          <cell r="V8537" t="str">
            <v>DM WC: OVERBERG - HOUSING</v>
          </cell>
        </row>
        <row r="8538">
          <cell r="Q8538" t="str">
            <v>Expenditure:  Transfers and Subsidies - Capital:  Monetary Allocations - District Municipalities:  Western Cape - DC 3:  Overberg - Planning and Development</v>
          </cell>
          <cell r="R8538">
            <v>0</v>
          </cell>
          <cell r="V8538" t="str">
            <v>DM WC: OVERBERG - PLANNING &amp; DEVEL</v>
          </cell>
        </row>
        <row r="8539">
          <cell r="Q8539" t="str">
            <v>Expenditure:  Transfers and Subsidies - Capital:  Monetary Allocations - District Municipalities:  Western Cape - DC 3:  Overberg - Public Safety</v>
          </cell>
          <cell r="R8539">
            <v>0</v>
          </cell>
          <cell r="V8539" t="str">
            <v>DM WC: OVERBERG - PUBLIC SAFETY</v>
          </cell>
        </row>
        <row r="8540">
          <cell r="Q8540" t="str">
            <v>Expenditure:  Transfers and Subsidies - Capital:  Monetary Allocations - District Municipalities:  Western Cape - DC 3:  Overberg - Road Transport</v>
          </cell>
          <cell r="R8540">
            <v>0</v>
          </cell>
          <cell r="V8540" t="str">
            <v>DM WC: OVERBERG - ROAD TRANSPORT</v>
          </cell>
        </row>
        <row r="8541">
          <cell r="Q8541" t="str">
            <v>Expenditure:  Transfers and Subsidies - Capital:  Monetary Allocations - District Municipalities:  Western Cape - DC 3:  Overberg - Sport and Recreation</v>
          </cell>
          <cell r="R8541">
            <v>0</v>
          </cell>
          <cell r="V8541" t="str">
            <v>DM WC: OVERBERG - SPORT &amp; RECREATION</v>
          </cell>
        </row>
        <row r="8542">
          <cell r="Q8542" t="str">
            <v>Expenditure:  Transfers and Subsidies - Capital:  Monetary Allocations - District Municipalities:  Western Cape - DC 3:  Overberg - Waste Water Management</v>
          </cell>
          <cell r="R8542">
            <v>0</v>
          </cell>
          <cell r="V8542" t="str">
            <v>DM WC: OVERBERG - WASTE WATER MAN</v>
          </cell>
        </row>
        <row r="8543">
          <cell r="Q8543" t="str">
            <v>Expenditure:  Transfers and Subsidies - Capital:  Monetary Allocations - District Municipalities:  Western Cape - DC 3:  Overberg - Water</v>
          </cell>
          <cell r="R8543">
            <v>0</v>
          </cell>
          <cell r="V8543" t="str">
            <v>DM WC: OVERBERG - WATER</v>
          </cell>
        </row>
        <row r="8544">
          <cell r="Q8544" t="str">
            <v>Expenditure:  Transfers and Subsidies - Capital:  Monetary Allocations - District Municipalities:  Western Cape - DC 4:  Eden District</v>
          </cell>
          <cell r="R8544">
            <v>0</v>
          </cell>
          <cell r="V8544" t="str">
            <v>DM WC: EDEN</v>
          </cell>
        </row>
        <row r="8545">
          <cell r="Q8545" t="str">
            <v>Expenditure:  Transfers and Subsidies - Capital:  Monetary Allocations - District Municipalities:  Western Cape - DC 4:  Eden District - Community and Social Services</v>
          </cell>
          <cell r="R8545">
            <v>0</v>
          </cell>
          <cell r="V8545" t="str">
            <v>DM WC: EDEN - COMM &amp; SOC SERV</v>
          </cell>
        </row>
        <row r="8546">
          <cell r="Q8546" t="str">
            <v>Expenditure:  Transfers and Subsidies - Capital:  Monetary Allocations - District Municipalities:  Western Cape - DC 4:  Eden District - Environmental Protection</v>
          </cell>
          <cell r="R8546">
            <v>0</v>
          </cell>
          <cell r="V8546" t="str">
            <v>DM WC: EDEN - ENVIRON PROTECTION</v>
          </cell>
        </row>
        <row r="8547">
          <cell r="Q8547" t="str">
            <v>Expenditure:  Transfers and Subsidies - Capital:  Monetary Allocations - District Municipalities:  Western Cape - DC 4:  Eden District - Executive and Council</v>
          </cell>
          <cell r="R8547">
            <v>0</v>
          </cell>
          <cell r="V8547" t="str">
            <v>DM WC: EDEN - EXECUTIVE &amp; COUNCIL</v>
          </cell>
        </row>
        <row r="8548">
          <cell r="Q8548" t="str">
            <v>Expenditure:  Transfers and Subsidies - Capital:  Monetary Allocations - District Municipalities:  Western Cape - DC 4:  Eden District - Finance and Admin</v>
          </cell>
          <cell r="R8548">
            <v>0</v>
          </cell>
          <cell r="V8548" t="str">
            <v>DM WC: EDEN - FINANCE &amp; ADMIN</v>
          </cell>
        </row>
        <row r="8549">
          <cell r="Q8549" t="str">
            <v>Expenditure:  Transfers and Subsidies - Capital:  Monetary Allocations - District Municipalities:  Western Cape - DC 4:  Eden District - Health</v>
          </cell>
          <cell r="R8549">
            <v>0</v>
          </cell>
          <cell r="V8549" t="str">
            <v>DM WC: EDEN - HEALTH</v>
          </cell>
        </row>
        <row r="8550">
          <cell r="Q8550" t="str">
            <v>Expenditure:  Transfers and Subsidies - Capital:  Monetary Allocations - District Municipalities:  Western Cape - DC 4:  Eden District - Housing</v>
          </cell>
          <cell r="R8550">
            <v>0</v>
          </cell>
          <cell r="V8550" t="str">
            <v>DM WC: EDEN - HOUSING</v>
          </cell>
        </row>
        <row r="8551">
          <cell r="Q8551" t="str">
            <v>Expenditure:  Transfers and Subsidies - Capital:  Monetary Allocations - District Municipalities:  Western Cape - DC 4:  Eden District - Planning and Development</v>
          </cell>
          <cell r="R8551">
            <v>0</v>
          </cell>
          <cell r="V8551" t="str">
            <v>DM WC: EDEN - PLANNING &amp; DEVEL</v>
          </cell>
        </row>
        <row r="8552">
          <cell r="Q8552" t="str">
            <v>Expenditure:  Transfers and Subsidies - Capital:  Monetary Allocations - District Municipalities:  Western Cape - DC 4:  Eden District - Public Safety</v>
          </cell>
          <cell r="R8552">
            <v>0</v>
          </cell>
          <cell r="V8552" t="str">
            <v>DM WC: EDEN - PUBLIC SAFETY</v>
          </cell>
        </row>
        <row r="8553">
          <cell r="Q8553" t="str">
            <v>Expenditure:  Transfers and Subsidies - Capital:  Monetary Allocations - District Municipalities:  Western Cape - DC 4:  Eden District - Road Transport</v>
          </cell>
          <cell r="R8553">
            <v>0</v>
          </cell>
          <cell r="V8553" t="str">
            <v>DM WC: EDEN - ROAD TRANSPORT</v>
          </cell>
        </row>
        <row r="8554">
          <cell r="Q8554" t="str">
            <v>Expenditure:  Transfers and Subsidies - Capital:  Monetary Allocations - District Municipalities:  Western Cape - DC 4:  Eden District - Sport and Recreation</v>
          </cell>
          <cell r="R8554">
            <v>0</v>
          </cell>
          <cell r="V8554" t="str">
            <v>DM WC: EDEN - SPORT &amp; RECREATION</v>
          </cell>
        </row>
        <row r="8555">
          <cell r="Q8555" t="str">
            <v>Expenditure:  Transfers and Subsidies - Capital:  Monetary Allocations - District Municipalities:  Western Cape - DC 4:  Eden District - Waste Water Management</v>
          </cell>
          <cell r="R8555">
            <v>0</v>
          </cell>
          <cell r="V8555" t="str">
            <v>DM WC: EDEN - WASTE WATER MAN</v>
          </cell>
        </row>
        <row r="8556">
          <cell r="Q8556" t="str">
            <v>Expenditure:  Transfers and Subsidies - Capital:  Monetary Allocations - District Municipalities:  Western Cape - DC 4:  Eden District - Water</v>
          </cell>
          <cell r="R8556">
            <v>0</v>
          </cell>
          <cell r="V8556" t="str">
            <v>DM WC: EDEN - WATER</v>
          </cell>
        </row>
        <row r="8557">
          <cell r="Q8557" t="str">
            <v>Expenditure:  Transfers and Subsidies - Capital:  Monetary Allocations - District Municipalities:  Western Cape - DC5:  Central Karoo</v>
          </cell>
          <cell r="R8557">
            <v>0</v>
          </cell>
          <cell r="V8557" t="str">
            <v>DM WC: CENTRAL KAROO</v>
          </cell>
        </row>
        <row r="8558">
          <cell r="Q8558" t="str">
            <v>Expenditure:  Transfers and Subsidies - Capital:  Monetary Allocations - District Municipalities:  Western Cape - DC5:  Central Karoo - Community and Social Services</v>
          </cell>
          <cell r="R8558">
            <v>0</v>
          </cell>
          <cell r="V8558" t="str">
            <v>DM WC: CENT KAROO - COMM &amp; SOC SERV</v>
          </cell>
        </row>
        <row r="8559">
          <cell r="Q8559" t="str">
            <v>Expenditure:  Transfers and Subsidies - Capital:  Monetary Allocations - District Municipalities:  Western Cape - DC5:  Central Karoo - Environmental Protection</v>
          </cell>
          <cell r="R8559">
            <v>0</v>
          </cell>
          <cell r="V8559" t="str">
            <v>DM WC: CENT KAROO - ENVIRON PROTECTION</v>
          </cell>
        </row>
        <row r="8560">
          <cell r="Q8560" t="str">
            <v>Expenditure:  Transfers and Subsidies - Capital:  Monetary Allocations - District Municipalities:  Western Cape - DC5:  Central Karoo - Executive and Council</v>
          </cell>
          <cell r="R8560">
            <v>0</v>
          </cell>
          <cell r="V8560" t="str">
            <v>DM WC: CENT KAROO - EXECUTIVE &amp; COUNCIL</v>
          </cell>
        </row>
        <row r="8561">
          <cell r="Q8561" t="str">
            <v>Expenditure:  Transfers and Subsidies - Capital:  Monetary Allocations - District Municipalities:  Western Cape - DC5:  Central Karoo - Finance and Admin</v>
          </cell>
          <cell r="R8561">
            <v>0</v>
          </cell>
          <cell r="V8561" t="str">
            <v>DM WC: CENT KAROO - FINANCE &amp; ADMIN</v>
          </cell>
        </row>
        <row r="8562">
          <cell r="Q8562" t="str">
            <v>Expenditure:  Transfers and Subsidies - Capital:  Monetary Allocations - District Municipalities:  Western Cape - DC5:  Central Karoo - Health</v>
          </cell>
          <cell r="R8562">
            <v>0</v>
          </cell>
          <cell r="V8562" t="str">
            <v>DM WC: CENT KAROO - HEALTH</v>
          </cell>
        </row>
        <row r="8563">
          <cell r="Q8563" t="str">
            <v>Expenditure:  Transfers and Subsidies - Capital:  Monetary Allocations - District Municipalities:  Western Cape - DC5:  Central Karoo - Housing</v>
          </cell>
          <cell r="R8563">
            <v>0</v>
          </cell>
          <cell r="V8563" t="str">
            <v>DM WC: CENT KAROO - HOUSING</v>
          </cell>
        </row>
        <row r="8564">
          <cell r="Q8564" t="str">
            <v>Expenditure:  Transfers and Subsidies - Capital:  Monetary Allocations - District Municipalities:  Western Cape - DC5:  Central Karoo - Planning and Development</v>
          </cell>
          <cell r="R8564">
            <v>0</v>
          </cell>
          <cell r="V8564" t="str">
            <v>DM WC: CENT KAROO - PLANNING &amp; DEVEL</v>
          </cell>
        </row>
        <row r="8565">
          <cell r="Q8565" t="str">
            <v>Expenditure:  Transfers and Subsidies - Capital:  Monetary Allocations - District Municipalities:  Western Cape - DC5:  Central Karoo - Public Safety</v>
          </cell>
          <cell r="R8565">
            <v>0</v>
          </cell>
          <cell r="V8565" t="str">
            <v>DM WC: CENT KAROO - PUBLIC SAFETY</v>
          </cell>
        </row>
        <row r="8566">
          <cell r="Q8566" t="str">
            <v>Expenditure:  Transfers and Subsidies - Capital:  Monetary Allocations - District Municipalities:  Western Cape - DC5:  Central Karoo - Road Transport</v>
          </cell>
          <cell r="R8566">
            <v>0</v>
          </cell>
          <cell r="V8566" t="str">
            <v>DM WC: CENT KAROO - ROAD TRANSPORT</v>
          </cell>
        </row>
        <row r="8567">
          <cell r="Q8567" t="str">
            <v>Expenditure:  Transfers and Subsidies - Capital:  Monetary Allocations - District Municipalities:  Western Cape - DC5:  Central Karoo - Sport and Recreation</v>
          </cell>
          <cell r="R8567">
            <v>0</v>
          </cell>
          <cell r="V8567" t="str">
            <v>DM WC: CENT KAROO - SPORT &amp; RECREATION</v>
          </cell>
        </row>
        <row r="8568">
          <cell r="Q8568" t="str">
            <v>Expenditure:  Transfers and Subsidies - Capital:  Monetary Allocations - District Municipalities:  Western Cape - DC5:  Central Karoo - Waste Water Management</v>
          </cell>
          <cell r="R8568">
            <v>0</v>
          </cell>
          <cell r="V8568" t="str">
            <v>DM WC: CENT KAROO - WASTE WATER MAN</v>
          </cell>
        </row>
        <row r="8569">
          <cell r="Q8569" t="str">
            <v>Expenditure:  Transfers and Subsidies - Capital:  Monetary Allocations - District Municipalities:  Western Cape - DC5:  Central Karoo - Water</v>
          </cell>
          <cell r="R8569">
            <v>0</v>
          </cell>
          <cell r="V8569" t="str">
            <v>DM WC: CENT KAROO - WATER</v>
          </cell>
        </row>
        <row r="8570">
          <cell r="Q8570" t="str">
            <v>Expenditure:  Transfers and Subsidies - Capital:  Monetary Allocations - Foreign Government and International Organisations</v>
          </cell>
          <cell r="R8570">
            <v>0</v>
          </cell>
          <cell r="V8570" t="str">
            <v>T&amp;S CAP: MONETARY FORG GOV &amp; INT ORG</v>
          </cell>
        </row>
        <row r="8571">
          <cell r="Q8571" t="str">
            <v>Expenditure:  Transfers and Subsidies - Capital:  Monetary Allocations - Foreign Government and International Organisations:  African Development Bank</v>
          </cell>
          <cell r="R8571" t="str">
            <v>2</v>
          </cell>
          <cell r="S8571" t="str">
            <v>69</v>
          </cell>
          <cell r="T8571" t="str">
            <v>001</v>
          </cell>
          <cell r="U8571" t="str">
            <v>0</v>
          </cell>
          <cell r="V8571" t="str">
            <v>FORN GOV/INT ORG - AFRICAN DEVELOP BANK</v>
          </cell>
        </row>
        <row r="8572">
          <cell r="Q8572" t="str">
            <v>Expenditure:  Transfers and Subsidies - Capital:  Monetary Allocations - Foreign Government and International Organisations:  African Program Rethinking Development Economy</v>
          </cell>
          <cell r="R8572" t="str">
            <v>2</v>
          </cell>
          <cell r="S8572" t="str">
            <v>69</v>
          </cell>
          <cell r="T8572" t="str">
            <v>002</v>
          </cell>
          <cell r="U8572" t="str">
            <v>0</v>
          </cell>
          <cell r="V8572" t="str">
            <v>FORN GOV/INT ORG - PROG RETHINK DEV ECON</v>
          </cell>
        </row>
        <row r="8573">
          <cell r="Q8573" t="str">
            <v>Expenditure:  Transfers and Subsidies - Capital:  Monetary Allocations - Foreign Government and International Organisations:  Asia-Africa Legal Consultation Organisation (AALCO)</v>
          </cell>
          <cell r="R8573" t="str">
            <v>2</v>
          </cell>
          <cell r="S8573" t="str">
            <v>69</v>
          </cell>
          <cell r="T8573" t="str">
            <v>003</v>
          </cell>
          <cell r="U8573" t="str">
            <v>0</v>
          </cell>
          <cell r="V8573" t="str">
            <v>FORN GOV/INT ORG -  AFRICA/ASIA LEGA ORG</v>
          </cell>
        </row>
        <row r="8574">
          <cell r="Q8574" t="str">
            <v>Expenditure:  Transfers and Subsidies - Capital:  Monetary Allocations - Foreign Government and International Organisations:  Association for African University</v>
          </cell>
          <cell r="R8574" t="str">
            <v>2</v>
          </cell>
          <cell r="S8574" t="str">
            <v>69</v>
          </cell>
          <cell r="T8574" t="str">
            <v>004</v>
          </cell>
          <cell r="U8574" t="str">
            <v>0</v>
          </cell>
          <cell r="V8574" t="str">
            <v>FORN GOV/INT ORG - ASSOC - AFRICAN UNIV</v>
          </cell>
        </row>
        <row r="8575">
          <cell r="Q8575" t="str">
            <v>Expenditure:  Transfers and Subsidies - Capital:  Monetary Allocations - Foreign Government and International Organisations:  Collaborative African Budget Reform Initiative</v>
          </cell>
          <cell r="R8575" t="str">
            <v>2</v>
          </cell>
          <cell r="S8575" t="str">
            <v>69</v>
          </cell>
          <cell r="T8575" t="str">
            <v>005</v>
          </cell>
          <cell r="U8575" t="str">
            <v>0</v>
          </cell>
          <cell r="V8575" t="str">
            <v>FORN GOV/INT ORG - AFRICAN BUD REFM INIT</v>
          </cell>
        </row>
        <row r="8576">
          <cell r="Q8576" t="str">
            <v>Expenditure:  Transfers and Subsidies - Capital:  Monetary Allocations - Foreign Government and International Organisations:  Foreign Government and International Organisations:  Cop 12, Kenya</v>
          </cell>
          <cell r="R8576" t="str">
            <v>2</v>
          </cell>
          <cell r="S8576" t="str">
            <v>69</v>
          </cell>
          <cell r="T8576" t="str">
            <v>006</v>
          </cell>
          <cell r="U8576" t="str">
            <v>0</v>
          </cell>
          <cell r="V8576" t="str">
            <v>FORN GOV/INT ORG - COP 12 KENYA</v>
          </cell>
        </row>
        <row r="8577">
          <cell r="Q8577" t="str">
            <v>Expenditure:  Transfers and Subsidies - Capital:  Monetary Allocations - Foreign Government and International Organisations:  Common Wealth Magistrate and Judicial Association (CMJA)</v>
          </cell>
          <cell r="R8577" t="str">
            <v>2</v>
          </cell>
          <cell r="S8577" t="str">
            <v>69</v>
          </cell>
          <cell r="T8577" t="str">
            <v>007</v>
          </cell>
          <cell r="U8577" t="str">
            <v>0</v>
          </cell>
          <cell r="V8577" t="str">
            <v>FORN GOV/INT ORG - CW MAGIS &amp; JUDIC ASS</v>
          </cell>
        </row>
        <row r="8578">
          <cell r="Q8578" t="str">
            <v>Expenditure:  Transfers and Subsidies - Capital:  Monetary Allocations - Foreign Government and International Organisations:  Common Wealth Fund Technology Cooperation</v>
          </cell>
          <cell r="R8578" t="str">
            <v>2</v>
          </cell>
          <cell r="S8578" t="str">
            <v>69</v>
          </cell>
          <cell r="T8578" t="str">
            <v>008</v>
          </cell>
          <cell r="U8578" t="str">
            <v>0</v>
          </cell>
          <cell r="V8578" t="str">
            <v>FORN GOV/INT ORG - CW FUND TECHN COOPER</v>
          </cell>
        </row>
        <row r="8579">
          <cell r="Q8579" t="str">
            <v>Expenditure:  Transfers and Subsidies - Capital:  Monetary Allocations - Foreign Government and International Organisations:  FIFA</v>
          </cell>
          <cell r="R8579" t="str">
            <v>2</v>
          </cell>
          <cell r="S8579" t="str">
            <v>69</v>
          </cell>
          <cell r="T8579" t="str">
            <v>009</v>
          </cell>
          <cell r="U8579" t="str">
            <v>0</v>
          </cell>
          <cell r="V8579" t="str">
            <v>FORN GOV/INT ORG - FIFA</v>
          </cell>
        </row>
        <row r="8580">
          <cell r="Q8580" t="str">
            <v>Expenditure:  Transfers and Subsidies - Capital:  Monetary Allocations - Foreign Government and International Organisations:  Foreign Rates and Taxes (FIGO)</v>
          </cell>
          <cell r="R8580" t="str">
            <v>2</v>
          </cell>
          <cell r="S8580" t="str">
            <v>69</v>
          </cell>
          <cell r="T8580" t="str">
            <v>010</v>
          </cell>
          <cell r="U8580" t="str">
            <v>0</v>
          </cell>
          <cell r="V8580" t="str">
            <v>FORN GOV/INT ORG - FOREIGN RATES &amp; TAXES</v>
          </cell>
        </row>
        <row r="8581">
          <cell r="Q8581" t="str">
            <v>Expenditure:  Transfers and Subsidies - Capital:  Monetary Allocations - Foreign Government and International Organisations:  Fulbright Commission</v>
          </cell>
          <cell r="R8581" t="str">
            <v>2</v>
          </cell>
          <cell r="S8581" t="str">
            <v>69</v>
          </cell>
          <cell r="T8581" t="str">
            <v>011</v>
          </cell>
          <cell r="U8581" t="str">
            <v>0</v>
          </cell>
          <cell r="V8581" t="str">
            <v>FORN GOV/INT ORG - FULBRIGHT COMMISSION</v>
          </cell>
        </row>
        <row r="8582">
          <cell r="Q8582" t="str">
            <v>Expenditure:  Transfers and Subsidies - Capital:  Monetary Allocations - Foreign Government and International Organisations:  Gambian Government Local Office</v>
          </cell>
          <cell r="R8582" t="str">
            <v>2</v>
          </cell>
          <cell r="S8582" t="str">
            <v>69</v>
          </cell>
          <cell r="T8582" t="str">
            <v>012</v>
          </cell>
          <cell r="U8582" t="str">
            <v>0</v>
          </cell>
          <cell r="V8582" t="str">
            <v>FORN GOV/INT ORG - GAMBIAN GOV LOCAL OFF</v>
          </cell>
        </row>
        <row r="8583">
          <cell r="Q8583" t="str">
            <v>Expenditure:  Transfers and Subsidies - Capital:  Monetary Allocations - Foreign Government and International Organisations:  Global Environment Fund (GEF)</v>
          </cell>
          <cell r="R8583" t="str">
            <v>2</v>
          </cell>
          <cell r="S8583" t="str">
            <v>69</v>
          </cell>
          <cell r="T8583" t="str">
            <v>013</v>
          </cell>
          <cell r="U8583" t="str">
            <v>0</v>
          </cell>
          <cell r="V8583" t="str">
            <v>FORN GOV/INT ORG - GLOBAL ENVIRON FUND</v>
          </cell>
        </row>
        <row r="8584">
          <cell r="Q8584" t="str">
            <v>Expenditure:  Transfers and Subsidies - Capital:  Monetary Allocations - Foreign Government and International Organisations:  Malawi</v>
          </cell>
          <cell r="R8584" t="str">
            <v>2</v>
          </cell>
          <cell r="S8584" t="str">
            <v>69</v>
          </cell>
          <cell r="T8584" t="str">
            <v>014</v>
          </cell>
          <cell r="U8584" t="str">
            <v>0</v>
          </cell>
          <cell r="V8584" t="str">
            <v>FORN GOV/INT ORG - YOUTH  DEV: MALAWI</v>
          </cell>
        </row>
        <row r="8585">
          <cell r="Q8585" t="str">
            <v>Expenditure:  Transfers and Subsidies - Capital:  Monetary Allocations - Foreign Government and International Organisations:  Highly Indebted Poor Centre (HIPC)</v>
          </cell>
          <cell r="R8585" t="str">
            <v>2</v>
          </cell>
          <cell r="S8585" t="str">
            <v>69</v>
          </cell>
          <cell r="T8585" t="str">
            <v>015</v>
          </cell>
          <cell r="U8585" t="str">
            <v>0</v>
          </cell>
          <cell r="V8585" t="str">
            <v>FORN GOV/INT ORG - HIGH INDEBT POOR CTR</v>
          </cell>
        </row>
        <row r="8586">
          <cell r="Q8586" t="str">
            <v>Expenditure:  Transfers and Subsidies - Capital:  Monetary Allocations - Foreign Government and International Organisations:  India- Brazil, South African Dialogue Forum (IBSA)</v>
          </cell>
          <cell r="R8586" t="str">
            <v>2</v>
          </cell>
          <cell r="S8586" t="str">
            <v>69</v>
          </cell>
          <cell r="T8586" t="str">
            <v>016</v>
          </cell>
          <cell r="U8586" t="str">
            <v>0</v>
          </cell>
          <cell r="V8586" t="str">
            <v>FORN GOV/INT ORG - IND/BRA/SA DIALOG FOR</v>
          </cell>
        </row>
        <row r="8587">
          <cell r="Q8587" t="str">
            <v>Expenditure:  Transfers and Subsidies - Capital:  Monetary Allocations - Foreign Government and International Organisations:  India-Brazil-South Africa Trilateral Committee</v>
          </cell>
          <cell r="R8587" t="str">
            <v>2</v>
          </cell>
          <cell r="S8587" t="str">
            <v>69</v>
          </cell>
          <cell r="T8587" t="str">
            <v>017</v>
          </cell>
          <cell r="U8587" t="str">
            <v>0</v>
          </cell>
          <cell r="V8587" t="str">
            <v>FORN GOV/INT ORG - IND/BRA/SA TRILAT COM</v>
          </cell>
        </row>
        <row r="8588">
          <cell r="Q8588" t="str">
            <v>Expenditure:  Transfers and Subsidies - Capital:  Monetary Allocations - Foreign Government and International Organisations:  International Communication Union (FIGO)</v>
          </cell>
          <cell r="R8588" t="str">
            <v>2</v>
          </cell>
          <cell r="S8588" t="str">
            <v>69</v>
          </cell>
          <cell r="T8588" t="str">
            <v>018</v>
          </cell>
          <cell r="U8588" t="str">
            <v>0</v>
          </cell>
          <cell r="V8588" t="str">
            <v>FORN GOV/INT ORG - INTER COM UNION</v>
          </cell>
        </row>
        <row r="8589">
          <cell r="Q8589" t="str">
            <v>Expenditure:  Transfers and Subsidies - Capital:  Monetary Allocations - Foreign Government and International Organisations:  International Fund Faculty for Immunization</v>
          </cell>
          <cell r="R8589" t="str">
            <v>2</v>
          </cell>
          <cell r="S8589" t="str">
            <v>69</v>
          </cell>
          <cell r="T8589" t="str">
            <v>019</v>
          </cell>
          <cell r="U8589" t="str">
            <v>0</v>
          </cell>
          <cell r="V8589" t="str">
            <v>FORN GOV/INT ORG - INTER FUND FOR IMMUNI</v>
          </cell>
        </row>
        <row r="8590">
          <cell r="Q8590" t="str">
            <v>Expenditure:  Transfers and Subsidies - Capital:  Monetary Allocations - Foreign Government and International Organisations:  Investment Climate Facility</v>
          </cell>
          <cell r="R8590" t="str">
            <v>2</v>
          </cell>
          <cell r="S8590" t="str">
            <v>69</v>
          </cell>
          <cell r="T8590" t="str">
            <v>020</v>
          </cell>
          <cell r="U8590" t="str">
            <v>0</v>
          </cell>
          <cell r="V8590" t="str">
            <v>FORN GOV/INT ORG - INVEST CLIMATE FACIL</v>
          </cell>
        </row>
        <row r="8591">
          <cell r="Q8591" t="str">
            <v>Expenditure:  Transfers and Subsidies - Capital:  Monetary Allocations - Foreign Government and International Organisations:  Komati River Basin Water Authority</v>
          </cell>
          <cell r="R8591" t="str">
            <v>2</v>
          </cell>
          <cell r="S8591" t="str">
            <v>69</v>
          </cell>
          <cell r="T8591" t="str">
            <v>021</v>
          </cell>
          <cell r="U8591" t="str">
            <v>0</v>
          </cell>
          <cell r="V8591" t="str">
            <v>FORN GOV/INT ORG - KOMATI BASIN WAT AUTH</v>
          </cell>
        </row>
        <row r="8592">
          <cell r="Q8592" t="str">
            <v>Expenditure:  Transfers and Subsidies - Capital:  Monetary Allocations - Foreign Government and International Organisations:  Lesotho and Namibia</v>
          </cell>
          <cell r="R8592" t="str">
            <v>2</v>
          </cell>
          <cell r="S8592" t="str">
            <v>69</v>
          </cell>
          <cell r="T8592" t="str">
            <v>022</v>
          </cell>
          <cell r="U8592" t="str">
            <v>0</v>
          </cell>
          <cell r="V8592" t="str">
            <v>FORN GOV/INT ORG - LESOTHO &amp; NAMIBIA</v>
          </cell>
        </row>
        <row r="8593">
          <cell r="Q8593" t="str">
            <v xml:space="preserve">Expenditure:  Transfers and Subsidies - Capital:  Monetary Allocations - Foreign Government and International Organisations:  Organisation for Economic Co-operation and Development </v>
          </cell>
          <cell r="R8593" t="str">
            <v>2</v>
          </cell>
          <cell r="S8593" t="str">
            <v>69</v>
          </cell>
          <cell r="T8593" t="str">
            <v>023</v>
          </cell>
          <cell r="U8593" t="str">
            <v>0</v>
          </cell>
          <cell r="V8593" t="str">
            <v>FORN GOV/INT ORG - ECONOMIC CO-OP &amp; DEV</v>
          </cell>
        </row>
        <row r="8594">
          <cell r="Q8594" t="str">
            <v xml:space="preserve">Expenditure:  Transfers and Subsidies - Capital:  Monetary Allocations - Foreign Government and International Organisations:  Permanent Court of Arbitration </v>
          </cell>
          <cell r="R8594" t="str">
            <v>2</v>
          </cell>
          <cell r="S8594" t="str">
            <v>69</v>
          </cell>
          <cell r="T8594" t="str">
            <v>024</v>
          </cell>
          <cell r="U8594" t="str">
            <v>0</v>
          </cell>
          <cell r="V8594" t="str">
            <v>FORN GOV/INT ORG - PERM COURT OF ARBITR</v>
          </cell>
        </row>
        <row r="8595">
          <cell r="Q8595" t="str">
            <v xml:space="preserve">Expenditure:  Transfers and Subsidies - Capital:  Monetary Allocations - Foreign Government and International Organisations:  United Kingdom Tax </v>
          </cell>
          <cell r="R8595" t="str">
            <v>2</v>
          </cell>
          <cell r="S8595" t="str">
            <v>69</v>
          </cell>
          <cell r="T8595" t="str">
            <v>025</v>
          </cell>
          <cell r="U8595" t="str">
            <v>0</v>
          </cell>
          <cell r="V8595" t="str">
            <v xml:space="preserve">FORN GOV/INT ORG - UNITED KINGDOM TAX </v>
          </cell>
        </row>
        <row r="8596">
          <cell r="Q8596" t="str">
            <v>Expenditure:  Transfers and Subsidies - Capital:  Monetary Allocations - Foreign Government and International Organisations:  World Bank</v>
          </cell>
          <cell r="R8596" t="str">
            <v>2</v>
          </cell>
          <cell r="S8596" t="str">
            <v>69</v>
          </cell>
          <cell r="T8596" t="str">
            <v>026</v>
          </cell>
          <cell r="U8596" t="str">
            <v>0</v>
          </cell>
          <cell r="V8596" t="str">
            <v>FORN GOV/INT ORG - WORLD BANK</v>
          </cell>
        </row>
        <row r="8597">
          <cell r="Q8597" t="str">
            <v xml:space="preserve">Expenditure:  Transfers and Subsidies - Capital:  Monetary Allocations - Households </v>
          </cell>
          <cell r="R8597">
            <v>0</v>
          </cell>
          <cell r="V8597" t="str">
            <v>T&amp;S CAP: MONETARY HOUSHOLDS</v>
          </cell>
        </row>
        <row r="8598">
          <cell r="Q8598" t="str">
            <v>Expenditure:  Transfers and Subsidies - Capital:  Monetary Allocations - Households:  Employee Social Benefits</v>
          </cell>
          <cell r="R8598">
            <v>0</v>
          </cell>
          <cell r="V8598" t="str">
            <v>HH: EMPLOYEE SOCIAL BENEFITS</v>
          </cell>
        </row>
        <row r="8599">
          <cell r="Q8599" t="str">
            <v>Expenditure:  Transfers and Subsidies - Capital:  Monetary Allocations - Households:  Employee Social Benefits - Injury on Duty</v>
          </cell>
          <cell r="R8599" t="str">
            <v>2</v>
          </cell>
          <cell r="S8599" t="str">
            <v>69</v>
          </cell>
          <cell r="T8599" t="str">
            <v>050</v>
          </cell>
          <cell r="U8599" t="str">
            <v>0</v>
          </cell>
          <cell r="V8599" t="str">
            <v>HH ESB: INJURY ON DUTY</v>
          </cell>
        </row>
        <row r="8600">
          <cell r="Q8600" t="str">
            <v>Expenditure:  Transfers and Subsidies - Capital:  Monetary Allocations - Households:  Employee Social Benefits - Post Retirement Benefit</v>
          </cell>
          <cell r="R8600" t="str">
            <v>2</v>
          </cell>
          <cell r="S8600" t="str">
            <v>69</v>
          </cell>
          <cell r="T8600" t="str">
            <v>051</v>
          </cell>
          <cell r="U8600" t="str">
            <v>0</v>
          </cell>
          <cell r="V8600" t="str">
            <v>HH ESB: POST RETIREMENT BENEFIT</v>
          </cell>
        </row>
        <row r="8601">
          <cell r="Q8601" t="str">
            <v>Expenditure:  Transfers and Subsidies - Capital:  Monetary Allocations - Households:  Employee Social Benefits - Severance Package</v>
          </cell>
          <cell r="R8601" t="str">
            <v>2</v>
          </cell>
          <cell r="S8601" t="str">
            <v>69</v>
          </cell>
          <cell r="T8601" t="str">
            <v>052</v>
          </cell>
          <cell r="U8601" t="str">
            <v>0</v>
          </cell>
          <cell r="V8601" t="str">
            <v>HH ESB: SEVERANCE PACKAGE</v>
          </cell>
        </row>
        <row r="8602">
          <cell r="Q8602" t="str">
            <v>Expenditure:  Transfers and Subsidies - Capital:  Monetary Allocations - Households:  Employee Social Benefits - Leave Gratuity</v>
          </cell>
          <cell r="R8602" t="str">
            <v>2</v>
          </cell>
          <cell r="S8602" t="str">
            <v>69</v>
          </cell>
          <cell r="T8602" t="str">
            <v>053</v>
          </cell>
          <cell r="U8602" t="str">
            <v>0</v>
          </cell>
          <cell r="V8602" t="str">
            <v>HH ESB: LEAVE GRATUITY</v>
          </cell>
        </row>
        <row r="8603">
          <cell r="Q8603" t="str">
            <v>Expenditure:  Transfers and Subsidies - Capital:  Monetary Allocations - Households:  Social Security Payments</v>
          </cell>
          <cell r="R8603">
            <v>0</v>
          </cell>
          <cell r="V8603" t="str">
            <v>HH: SOCIAL SECURITY PAYMENTS</v>
          </cell>
        </row>
        <row r="8604">
          <cell r="Q8604" t="str">
            <v>Expenditure:  Transfers and Subsidies - Capital:  Monetary Allocations - Households:  Social Security Payments - Payment of Social Security</v>
          </cell>
          <cell r="R8604" t="str">
            <v>2</v>
          </cell>
          <cell r="S8604" t="str">
            <v>69</v>
          </cell>
          <cell r="T8604" t="str">
            <v>054</v>
          </cell>
          <cell r="U8604" t="str">
            <v>0</v>
          </cell>
          <cell r="V8604" t="str">
            <v>HH SSP: PAYMENT OF SOCIAL SECURITY</v>
          </cell>
        </row>
        <row r="8605">
          <cell r="Q8605" t="str">
            <v>Expenditure:  Transfers and Subsidies - Capital:  Monetary Allocations - Households:  Social Assistance</v>
          </cell>
          <cell r="R8605">
            <v>0</v>
          </cell>
          <cell r="V8605" t="str">
            <v>HH SSP: SOCIAL ASSISTANCE</v>
          </cell>
        </row>
        <row r="8606">
          <cell r="Q8606" t="str">
            <v>Expenditure:  Transfers and Subsidies - Capital:  Monetary Allocations - Households:  Social Assistance - Care Dependency</v>
          </cell>
          <cell r="R8606" t="str">
            <v>2</v>
          </cell>
          <cell r="S8606" t="str">
            <v>69</v>
          </cell>
          <cell r="T8606" t="str">
            <v>055</v>
          </cell>
          <cell r="U8606" t="str">
            <v>0</v>
          </cell>
          <cell r="V8606" t="str">
            <v>HH SSP SOC ASS: CARE DEPENDENCY</v>
          </cell>
        </row>
        <row r="8607">
          <cell r="Q8607" t="str">
            <v>Expenditure:  Transfers and Subsidies - Capital:  Monetary Allocations - Households:  Social Assistance - Child Supp Grant</v>
          </cell>
          <cell r="R8607" t="str">
            <v>2</v>
          </cell>
          <cell r="S8607" t="str">
            <v>69</v>
          </cell>
          <cell r="T8607" t="str">
            <v>056</v>
          </cell>
          <cell r="U8607" t="str">
            <v>0</v>
          </cell>
          <cell r="V8607" t="str">
            <v>HH SSP SOC ASS: CHILD SUPP GRANT</v>
          </cell>
        </row>
        <row r="8608">
          <cell r="Q8608" t="str">
            <v>Expenditure:  Transfers and Subsidies - Capital:  Monetary Allocations - Households:  Social Assistance - Clothing Provided</v>
          </cell>
          <cell r="R8608" t="str">
            <v>2</v>
          </cell>
          <cell r="S8608" t="str">
            <v>69</v>
          </cell>
          <cell r="T8608" t="str">
            <v>057</v>
          </cell>
          <cell r="U8608" t="str">
            <v>0</v>
          </cell>
          <cell r="V8608" t="str">
            <v>HH SSP SOC ASS: CLOTHING PROVIDED</v>
          </cell>
        </row>
        <row r="8609">
          <cell r="Q8609" t="str">
            <v>Expenditure:  Transfers and Subsidies - Capital:  Monetary Allocations - Households:  Social Assistance - Disability Grant</v>
          </cell>
          <cell r="R8609" t="str">
            <v>2</v>
          </cell>
          <cell r="S8609" t="str">
            <v>69</v>
          </cell>
          <cell r="T8609" t="str">
            <v>058</v>
          </cell>
          <cell r="U8609" t="str">
            <v>0</v>
          </cell>
          <cell r="V8609" t="str">
            <v>HH SSP SOC ASS: DISABILITY GRANT</v>
          </cell>
        </row>
        <row r="8610">
          <cell r="Q8610" t="str">
            <v>Expenditure:  Transfers and Subsidies - Capital:  Monetary Allocations - Households:  Social Assistance - Ex Servicemen</v>
          </cell>
          <cell r="R8610" t="str">
            <v>2</v>
          </cell>
          <cell r="S8610" t="str">
            <v>69</v>
          </cell>
          <cell r="T8610" t="str">
            <v>059</v>
          </cell>
          <cell r="U8610" t="str">
            <v>0</v>
          </cell>
          <cell r="V8610" t="str">
            <v>HH SSP SOC ASS: EX SERVICEMEN</v>
          </cell>
        </row>
        <row r="8611">
          <cell r="Q8611" t="str">
            <v>Expenditure:  Transfers and Subsidies - Capital:  Monetary Allocations - Households:  Social Assistance - Excursions Place of Safety</v>
          </cell>
          <cell r="R8611" t="str">
            <v>2</v>
          </cell>
          <cell r="S8611" t="str">
            <v>69</v>
          </cell>
          <cell r="T8611" t="str">
            <v>060</v>
          </cell>
          <cell r="U8611" t="str">
            <v>0</v>
          </cell>
          <cell r="V8611" t="str">
            <v>HH SSP SOC ASS: EXCURSIONS PLACE OF SAFE</v>
          </cell>
        </row>
        <row r="8612">
          <cell r="Q8612" t="str">
            <v>Expenditure:  Transfers and Subsidies - Capital:  Monetary Allocations - Households:  Social Assistance - Foster Care Grant</v>
          </cell>
          <cell r="R8612" t="str">
            <v>2</v>
          </cell>
          <cell r="S8612" t="str">
            <v>69</v>
          </cell>
          <cell r="T8612" t="str">
            <v>061</v>
          </cell>
          <cell r="U8612" t="str">
            <v>0</v>
          </cell>
          <cell r="V8612" t="str">
            <v>HH SSP SOC ASS: FOSTER CARE GRANT</v>
          </cell>
        </row>
        <row r="8613">
          <cell r="Q8613" t="str">
            <v>Expenditure:  Transfers and Subsidies - Capital:  Monetary Allocations - Households:  Social Assistance - Grant In Aid</v>
          </cell>
          <cell r="R8613" t="str">
            <v>2</v>
          </cell>
          <cell r="S8613" t="str">
            <v>69</v>
          </cell>
          <cell r="T8613" t="str">
            <v>062</v>
          </cell>
          <cell r="U8613" t="str">
            <v>0</v>
          </cell>
          <cell r="V8613" t="str">
            <v>HH SSP SOC ASS: GRANT IN AID</v>
          </cell>
        </row>
        <row r="8614">
          <cell r="Q8614" t="str">
            <v>Expenditure:  Transfers and Subsidies - Capital:  Monetary Allocations - Households:  Social Assistance - Old Age Grant</v>
          </cell>
          <cell r="R8614" t="str">
            <v>2</v>
          </cell>
          <cell r="S8614" t="str">
            <v>69</v>
          </cell>
          <cell r="T8614" t="str">
            <v>063</v>
          </cell>
          <cell r="U8614" t="str">
            <v>0</v>
          </cell>
          <cell r="V8614" t="str">
            <v>HH SSP SOC ASS: OLD AGE GRANT</v>
          </cell>
        </row>
        <row r="8615">
          <cell r="Q8615" t="str">
            <v>Expenditure:  Transfers and Subsidies - Capital:  Monetary Allocations - Households:  Social Assistance - Poverty Relief</v>
          </cell>
          <cell r="R8615" t="str">
            <v>2</v>
          </cell>
          <cell r="S8615" t="str">
            <v>69</v>
          </cell>
          <cell r="T8615" t="str">
            <v>064</v>
          </cell>
          <cell r="U8615" t="str">
            <v>0</v>
          </cell>
          <cell r="V8615" t="str">
            <v>HH SSP SOC ASS: POVERTY RELIEF</v>
          </cell>
        </row>
        <row r="8616">
          <cell r="Q8616" t="str">
            <v>Expenditure:  Transfers and Subsidies - Capital:  Monetary Allocations - Households:  Other Transfers (Cash)</v>
          </cell>
          <cell r="R8616">
            <v>0</v>
          </cell>
          <cell r="V8616" t="str">
            <v>HH: OTHER TRANSFERS (CASH)</v>
          </cell>
        </row>
        <row r="8617">
          <cell r="Q8617" t="str">
            <v>Expenditure:  Transfers and Subsidies - Capital:  Monetary Allocations - Households:  Other Transfers (Cash) - Taxi Recapitalisation</v>
          </cell>
          <cell r="R8617" t="str">
            <v>2</v>
          </cell>
          <cell r="S8617" t="str">
            <v>69</v>
          </cell>
          <cell r="T8617" t="str">
            <v>065</v>
          </cell>
          <cell r="U8617" t="str">
            <v>0</v>
          </cell>
          <cell r="V8617" t="str">
            <v>HH OTH TRANS: TAXI RECAPITALISATION</v>
          </cell>
        </row>
        <row r="8618">
          <cell r="Q8618" t="str">
            <v>Expenditure:  Transfers and Subsidies - Capital:  Monetary Allocations - Households:  Other Transfers (Cash) - Farmer Support Households (Cash)</v>
          </cell>
          <cell r="R8618" t="str">
            <v>2</v>
          </cell>
          <cell r="S8618" t="str">
            <v>69</v>
          </cell>
          <cell r="T8618" t="str">
            <v>066</v>
          </cell>
          <cell r="U8618" t="str">
            <v>0</v>
          </cell>
          <cell r="V8618" t="str">
            <v>HH OTH TRANS: FARMER SUPPORT HOUSEHOLDS</v>
          </cell>
        </row>
        <row r="8619">
          <cell r="Q8619" t="str">
            <v xml:space="preserve">Expenditure:  Transfers and Subsidies - Capital:  Monetary Allocations - Households:  Other Transfers (Cash) - Other (National Housing Programme)  </v>
          </cell>
          <cell r="R8619">
            <v>0</v>
          </cell>
          <cell r="V8619" t="str">
            <v xml:space="preserve">HH OTH TRANS: NAT HOUSING PROGRAMME </v>
          </cell>
        </row>
        <row r="8620">
          <cell r="Q8620" t="str">
            <v xml:space="preserve">Expenditure:  Transfers and Subsidies - Capital:  Monetary Allocations - Households:  Other Transfers (Cash) - Other (National Housing Programme):  Housing Support </v>
          </cell>
          <cell r="R8620">
            <v>0</v>
          </cell>
          <cell r="V8620" t="str">
            <v>HH OTH TRANS: NAT HOUS PRG HOUSING SUPP</v>
          </cell>
        </row>
        <row r="8621">
          <cell r="Q8621" t="str">
            <v>Expenditure:  Transfers and Subsidies - Capital:  Monetary Allocations - Households:  Other Transfers (Cash) - Other (National Housing Programme):  Housing Support - Consolidation Support (Housing)</v>
          </cell>
          <cell r="R8621" t="str">
            <v>2</v>
          </cell>
          <cell r="S8621" t="str">
            <v>69</v>
          </cell>
          <cell r="T8621" t="str">
            <v>067</v>
          </cell>
          <cell r="U8621" t="str">
            <v>0</v>
          </cell>
          <cell r="V8621" t="str">
            <v>HH OTH TRANS: HOUSING - CONSOL SUPPORT</v>
          </cell>
        </row>
        <row r="8622">
          <cell r="Q8622" t="str">
            <v>Expenditure:  Transfers and Subsidies - Capital:  Monetary Allocations - Households:  Other Transfers (Cash) - Other (National Housing Programme):  Housing Support - Emergency Housing Assistance</v>
          </cell>
          <cell r="R8622" t="str">
            <v>2</v>
          </cell>
          <cell r="S8622" t="str">
            <v>69</v>
          </cell>
          <cell r="T8622" t="str">
            <v>068</v>
          </cell>
          <cell r="U8622" t="str">
            <v>0</v>
          </cell>
          <cell r="V8622" t="str">
            <v>HH OTH TRANS: HOUSING - EMER HOUSING ASS</v>
          </cell>
        </row>
        <row r="8623">
          <cell r="Q8623" t="str">
            <v>Expenditure:  Transfers and Subsidies - Capital:  Monetary Allocations - Households:  Other Transfers (Cash) - Other (National Housing Programme):  Housing Support - Individual Support (Housing)</v>
          </cell>
          <cell r="R8623" t="str">
            <v>2</v>
          </cell>
          <cell r="S8623" t="str">
            <v>69</v>
          </cell>
          <cell r="T8623" t="str">
            <v>069</v>
          </cell>
          <cell r="U8623" t="str">
            <v>0</v>
          </cell>
          <cell r="V8623" t="str">
            <v>HH OTH TRANS: HOUSING - INDIVIDUAL SUPP</v>
          </cell>
        </row>
        <row r="8624">
          <cell r="Q8624" t="str">
            <v>Expenditure:  Transfers and Subsidies - Capital:  Monetary Allocations - Households:  Other Transfers (Cash) - Other (National Housing Programme):  Housing Support - Institutional Support (Housing)</v>
          </cell>
          <cell r="R8624" t="str">
            <v>2</v>
          </cell>
          <cell r="S8624" t="str">
            <v>69</v>
          </cell>
          <cell r="T8624" t="str">
            <v>070</v>
          </cell>
          <cell r="U8624" t="str">
            <v>0</v>
          </cell>
          <cell r="V8624" t="str">
            <v>HH OTH TRANS: HOUSING - INSTITUTION SUPP</v>
          </cell>
        </row>
        <row r="8625">
          <cell r="Q8625" t="str">
            <v>Expenditure:  Transfers and Subsidies - Capital:  Monetary Allocations - Households:  Other Transfers (Cash) - Other (National Housing Programme):  Housing Support - Peoples Housing Process (Housing)</v>
          </cell>
          <cell r="R8625" t="str">
            <v>2</v>
          </cell>
          <cell r="S8625" t="str">
            <v>69</v>
          </cell>
          <cell r="T8625" t="str">
            <v>071</v>
          </cell>
          <cell r="U8625" t="str">
            <v>0</v>
          </cell>
          <cell r="V8625" t="str">
            <v>HH OTH TRANS: HOUSING - PEOPLE HOUS PROC</v>
          </cell>
        </row>
        <row r="8626">
          <cell r="Q8626" t="str">
            <v>Expenditure:  Transfers and Subsidies - Capital:  Monetary Allocations - Households:  Other Transfers (Cash) - Other (National Housing Programme):  Housing Support - Phasing Out Programme (Housing)</v>
          </cell>
          <cell r="R8626" t="str">
            <v>2</v>
          </cell>
          <cell r="S8626" t="str">
            <v>69</v>
          </cell>
          <cell r="T8626" t="str">
            <v>072</v>
          </cell>
          <cell r="U8626" t="str">
            <v>0</v>
          </cell>
          <cell r="V8626" t="str">
            <v>HH OTH TRANS: HOUSING - PHAS OUT PROGRAM</v>
          </cell>
        </row>
        <row r="8627">
          <cell r="Q8627" t="str">
            <v>Expenditure:  Transfers and Subsidies - Capital:  Monetary Allocations - Households:  Other Transfers (Cash) - Other (National Housing Programme):  Housing Support - Project Linked Support (Housing)</v>
          </cell>
          <cell r="R8627" t="str">
            <v>2</v>
          </cell>
          <cell r="S8627" t="str">
            <v>69</v>
          </cell>
          <cell r="T8627" t="str">
            <v>073</v>
          </cell>
          <cell r="U8627" t="str">
            <v>0</v>
          </cell>
          <cell r="V8627" t="str">
            <v>HH OTH TRANS: HOUSING - PROJ LINKED SUPP</v>
          </cell>
        </row>
        <row r="8628">
          <cell r="Q8628" t="str">
            <v>Expenditure:  Transfers and Subsidies - Capital:  Monetary Allocations - Households:  Other Transfers (Cash) - Other (National Housing Programme):  Housing Support - Relocation Ass Support (Housing)</v>
          </cell>
          <cell r="R8628" t="str">
            <v>2</v>
          </cell>
          <cell r="S8628" t="str">
            <v>69</v>
          </cell>
          <cell r="T8628" t="str">
            <v>074</v>
          </cell>
          <cell r="U8628" t="str">
            <v>0</v>
          </cell>
          <cell r="V8628" t="str">
            <v>HH OTH TRANS: HOUSING - RELOCAT ASS SUPP</v>
          </cell>
        </row>
        <row r="8629">
          <cell r="Q8629" t="str">
            <v>Expenditure:  Transfers and Subsidies - Capital:  Monetary Allocations - Households:  Other Transfers (Cash) - Other (National Housing Programme):  Housing Support - Rural Support Informal Land (Housing)</v>
          </cell>
          <cell r="R8629" t="str">
            <v>2</v>
          </cell>
          <cell r="S8629" t="str">
            <v>69</v>
          </cell>
          <cell r="T8629" t="str">
            <v>075</v>
          </cell>
          <cell r="U8629" t="str">
            <v>0</v>
          </cell>
          <cell r="V8629" t="str">
            <v>HH OTH TRANS: HOUSING - RUR SUP INFR LND</v>
          </cell>
        </row>
        <row r="8630">
          <cell r="Q8630" t="str">
            <v>Expenditure:  Transfers and Subsidies - Capital:  Monetary Allocations - Households:  Other Transfers (Cash) - Other (National Housing Programme):  Housing Support - Upgrading of Informal Settlement</v>
          </cell>
          <cell r="R8630" t="str">
            <v>2</v>
          </cell>
          <cell r="S8630" t="str">
            <v>69</v>
          </cell>
          <cell r="T8630" t="str">
            <v>076</v>
          </cell>
          <cell r="U8630" t="str">
            <v>0</v>
          </cell>
          <cell r="V8630" t="str">
            <v>HH OTH TRANS: HOUSING - UPGRD INFR SETTL</v>
          </cell>
        </row>
        <row r="8631">
          <cell r="Q8631" t="str">
            <v>Expenditure:  Transfers and Subsidies - Capital:  Monetary Allocations - Households:  Other Transfers (Cash) - Other (National Housing Programme):  Households:  Other (National Housing Programme):  Discount Benefit Scheme (Housing</v>
          </cell>
          <cell r="R8631" t="str">
            <v>2</v>
          </cell>
          <cell r="S8631" t="str">
            <v>69</v>
          </cell>
          <cell r="T8631" t="str">
            <v>077</v>
          </cell>
          <cell r="U8631" t="str">
            <v>0</v>
          </cell>
          <cell r="V8631" t="str">
            <v>HH OTH TRANS: HOUSING - DISC BENEFIT SCH</v>
          </cell>
        </row>
        <row r="8632">
          <cell r="Q8632" t="str">
            <v>Expenditure:  Transfers and Subsidies - Capital:  Monetary Allocations - Households:  Other Transfers (Cash) - Other (National Housing Programme):  Human Settlement Re-development Programme</v>
          </cell>
          <cell r="R8632" t="str">
            <v>2</v>
          </cell>
          <cell r="S8632" t="str">
            <v>69</v>
          </cell>
          <cell r="T8632" t="str">
            <v>078</v>
          </cell>
          <cell r="U8632" t="str">
            <v>0</v>
          </cell>
          <cell r="V8632" t="str">
            <v>HH OTH TRANS: HOUSING - HMN SET RE-D PRG</v>
          </cell>
        </row>
        <row r="8633">
          <cell r="Q8633" t="str">
            <v>Expenditure:  Transfers and Subsidies - Capital:  Monetary Allocations - Households:  Other Transfers (Cash) - Other (National Housing Programme):  Pocket Money Households (Cash)</v>
          </cell>
          <cell r="R8633" t="str">
            <v>2</v>
          </cell>
          <cell r="S8633" t="str">
            <v>69</v>
          </cell>
          <cell r="T8633" t="str">
            <v>079</v>
          </cell>
          <cell r="U8633" t="str">
            <v>0</v>
          </cell>
          <cell r="V8633" t="str">
            <v>HH OTH TRANS: HOUSING - POCKET MONEY HH</v>
          </cell>
        </row>
        <row r="8634">
          <cell r="Q8634" t="str">
            <v>Expenditure:  Transfers and Subsidies - Capital:  Monetary Allocations - Non-Profit Institutions</v>
          </cell>
          <cell r="R8634">
            <v>0</v>
          </cell>
          <cell r="V8634" t="str">
            <v>T&amp;S CAP: MONETARY NON-PROFIT INSTITU</v>
          </cell>
        </row>
        <row r="8635">
          <cell r="Q8635" t="str">
            <v>Expenditure:  Transfers and Subsidies - Capital:  Monetary Allocations - Non-Profit Institutions:  Buyisa-E-Bag</v>
          </cell>
          <cell r="R8635" t="str">
            <v>2</v>
          </cell>
          <cell r="S8635" t="str">
            <v>69</v>
          </cell>
          <cell r="T8635" t="str">
            <v>250</v>
          </cell>
          <cell r="U8635" t="str">
            <v>0</v>
          </cell>
          <cell r="V8635" t="str">
            <v>NON-PROF: BUYISA-E-BAG</v>
          </cell>
        </row>
        <row r="8636">
          <cell r="Q8636" t="str">
            <v>Expenditure:  Transfers and Subsidies - Capital:  Monetary Allocations - Non-Profit Institutions:  Cape Town Civilian Blind Society</v>
          </cell>
          <cell r="R8636" t="str">
            <v>2</v>
          </cell>
          <cell r="S8636" t="str">
            <v>69</v>
          </cell>
          <cell r="T8636" t="str">
            <v>251</v>
          </cell>
          <cell r="U8636" t="str">
            <v>0</v>
          </cell>
          <cell r="V8636" t="str">
            <v>NON-PROF: CAPE TOWN CIVILIAN BLIND SOCI</v>
          </cell>
        </row>
        <row r="8637">
          <cell r="Q8637" t="str">
            <v>Expenditure:  Transfers and Subsidies - Capital:  Monetary Allocations - Non-Profit Institutions:  Centre for African Renaissance Studies (CARS)</v>
          </cell>
          <cell r="R8637" t="str">
            <v>2</v>
          </cell>
          <cell r="S8637" t="str">
            <v>69</v>
          </cell>
          <cell r="T8637" t="str">
            <v>252</v>
          </cell>
          <cell r="U8637" t="str">
            <v>0</v>
          </cell>
          <cell r="V8637" t="str">
            <v>NON-PROF: CENTRE AFRICAN RENAIS STUDIES</v>
          </cell>
        </row>
        <row r="8638">
          <cell r="Q8638" t="str">
            <v>Expenditure:  Transfers and Subsidies - Capital:  Monetary Allocations - Non-Profit Institutions:  Clerical Assist (Pole Parties)</v>
          </cell>
          <cell r="R8638" t="str">
            <v>2</v>
          </cell>
          <cell r="S8638" t="str">
            <v>69</v>
          </cell>
          <cell r="T8638" t="str">
            <v>253</v>
          </cell>
          <cell r="U8638" t="str">
            <v>0</v>
          </cell>
          <cell r="V8638" t="str">
            <v>NON-PROF: CLERICAL ASSIST (POLE PARTIES)</v>
          </cell>
        </row>
        <row r="8639">
          <cell r="Q8639" t="str">
            <v>Expenditure:  Transfers and Subsidies - Capital:  Monetary Allocations - Non-Profit Institutions:  Constituency Allowance (Pole Parties)</v>
          </cell>
          <cell r="R8639" t="str">
            <v>2</v>
          </cell>
          <cell r="S8639" t="str">
            <v>69</v>
          </cell>
          <cell r="T8639" t="str">
            <v>254</v>
          </cell>
          <cell r="U8639" t="str">
            <v>0</v>
          </cell>
          <cell r="V8639" t="str">
            <v>NON-PROF: CONSTIT ALLOW (POLE PARTIES)</v>
          </cell>
        </row>
        <row r="8640">
          <cell r="Q8640" t="str">
            <v>Expenditure:  Transfers and Subsidies - Capital:  Monetary Allocations - Non-Profit Institutions:  International Conservation Union</v>
          </cell>
          <cell r="R8640" t="str">
            <v>2</v>
          </cell>
          <cell r="S8640" t="str">
            <v>69</v>
          </cell>
          <cell r="T8640" t="str">
            <v>255</v>
          </cell>
          <cell r="U8640" t="str">
            <v>0</v>
          </cell>
          <cell r="V8640" t="str">
            <v>NON-PROF: INTERNATIONAL CONSERVAT UNION</v>
          </cell>
        </row>
        <row r="8641">
          <cell r="Q8641" t="str">
            <v>Expenditure:  Transfers and Subsidies - Capital:  Monetary Allocations - Non-Profit Institutions:  Johannesburg Society to Help Civilian Blind</v>
          </cell>
          <cell r="R8641" t="str">
            <v>2</v>
          </cell>
          <cell r="S8641" t="str">
            <v>69</v>
          </cell>
          <cell r="T8641" t="str">
            <v>256</v>
          </cell>
          <cell r="U8641" t="str">
            <v>0</v>
          </cell>
          <cell r="V8641" t="str">
            <v>NON-PROF: JHB SOC TO HELP CIVILIAN BLIND</v>
          </cell>
        </row>
        <row r="8642">
          <cell r="Q8642" t="str">
            <v>Expenditure:  Transfers and Subsidies - Capital:  Monetary Allocations - Non-Profit Institutions:  National Indian Blind Society</v>
          </cell>
          <cell r="R8642" t="str">
            <v>2</v>
          </cell>
          <cell r="S8642" t="str">
            <v>69</v>
          </cell>
          <cell r="T8642" t="str">
            <v>257</v>
          </cell>
          <cell r="U8642" t="str">
            <v>0</v>
          </cell>
          <cell r="V8642" t="str">
            <v>NON-PROF: NATIONAL INDIAN BLIND SOCIETY</v>
          </cell>
        </row>
        <row r="8643">
          <cell r="Q8643" t="str">
            <v>Expenditure:  Transfers and Subsidies - Capital:  Monetary Allocations - Non-Profit Institutions:  National Society for the Blind</v>
          </cell>
          <cell r="R8643" t="str">
            <v>2</v>
          </cell>
          <cell r="S8643" t="str">
            <v>69</v>
          </cell>
          <cell r="T8643" t="str">
            <v>258</v>
          </cell>
          <cell r="U8643" t="str">
            <v>0</v>
          </cell>
          <cell r="V8643" t="str">
            <v>NON-PROF: NATIONAL SOCIETY FOR THE BLIND</v>
          </cell>
        </row>
        <row r="8644">
          <cell r="Q8644" t="str">
            <v>Expenditure:  Transfers and Subsidies - Capital:  Monetary Allocations - Non-Profit Institutions:  National Business Trust</v>
          </cell>
          <cell r="R8644" t="str">
            <v>2</v>
          </cell>
          <cell r="S8644" t="str">
            <v>69</v>
          </cell>
          <cell r="T8644" t="str">
            <v>259</v>
          </cell>
          <cell r="U8644" t="str">
            <v>0</v>
          </cell>
          <cell r="V8644" t="str">
            <v>NON-PROF: NATIONAL BUSINESS TRUST</v>
          </cell>
        </row>
        <row r="8645">
          <cell r="Q8645" t="str">
            <v>Expenditure:  Transfers and Subsidies - Capital:  Monetary Allocations - Non-Profit Institutions:  National Council Blind Subs</v>
          </cell>
          <cell r="R8645" t="str">
            <v>2</v>
          </cell>
          <cell r="S8645" t="str">
            <v>69</v>
          </cell>
          <cell r="T8645" t="str">
            <v>260</v>
          </cell>
          <cell r="U8645" t="str">
            <v>0</v>
          </cell>
          <cell r="V8645" t="str">
            <v>NON-PROF: NATIONAL COUNCIL BLIND SUBS</v>
          </cell>
        </row>
        <row r="8646">
          <cell r="Q8646" t="str">
            <v>Expenditure:  Transfers and Subsidies - Capital:  Monetary Allocations - Non-Profit Institutions:  National Council Deaf Subs</v>
          </cell>
          <cell r="R8646" t="str">
            <v>2</v>
          </cell>
          <cell r="S8646" t="str">
            <v>69</v>
          </cell>
          <cell r="T8646" t="str">
            <v>261</v>
          </cell>
          <cell r="U8646" t="str">
            <v>0</v>
          </cell>
          <cell r="V8646" t="str">
            <v>NON-PROF: NATIONAL COUNCIL DEAF SUBS</v>
          </cell>
        </row>
        <row r="8647">
          <cell r="Q8647" t="str">
            <v>Expenditure:  Transfers and Subsidies - Capital:  Monetary Allocations - Non-Profit Institutions:  National Council Physical Disability</v>
          </cell>
          <cell r="R8647" t="str">
            <v>2</v>
          </cell>
          <cell r="S8647" t="str">
            <v>69</v>
          </cell>
          <cell r="T8647" t="str">
            <v>262</v>
          </cell>
          <cell r="U8647" t="str">
            <v>0</v>
          </cell>
          <cell r="V8647" t="str">
            <v>NON-PROF: NAT COUNCIL PHYSIC DISABILITY</v>
          </cell>
        </row>
        <row r="8648">
          <cell r="Q8648" t="str">
            <v>Expenditure:  Transfers and Subsidies - Capital:  Monetary Allocations - Non-Profit Institutions:  National Off-Road Workshop</v>
          </cell>
          <cell r="R8648" t="str">
            <v>2</v>
          </cell>
          <cell r="S8648" t="str">
            <v>69</v>
          </cell>
          <cell r="T8648" t="str">
            <v>263</v>
          </cell>
          <cell r="U8648" t="str">
            <v>0</v>
          </cell>
          <cell r="V8648" t="str">
            <v>NON-PROF: NATIONAL OFF-ROAD WORKSHOP</v>
          </cell>
        </row>
        <row r="8649">
          <cell r="Q8649" t="str">
            <v>Expenditure:  Transfers and Subsidies - Capital:  Monetary Allocations - Non-Profit Institutions:  Other Non-profit Institutions</v>
          </cell>
          <cell r="R8649" t="str">
            <v>2</v>
          </cell>
          <cell r="S8649" t="str">
            <v>69</v>
          </cell>
          <cell r="T8649" t="str">
            <v>264</v>
          </cell>
          <cell r="U8649" t="str">
            <v>0</v>
          </cell>
          <cell r="V8649" t="str">
            <v>NON-PROF: OTHER NON-PROFIT INSTITUTIONS</v>
          </cell>
        </row>
        <row r="8650">
          <cell r="Q8650" t="str">
            <v>Expenditure:  Transfers and Subsidies - Capital:  Monetary Allocations - Non-Profit Institutions:  Political Parties</v>
          </cell>
          <cell r="R8650" t="str">
            <v>2</v>
          </cell>
          <cell r="S8650" t="str">
            <v>69</v>
          </cell>
          <cell r="T8650" t="str">
            <v>265</v>
          </cell>
          <cell r="U8650" t="str">
            <v>0</v>
          </cell>
          <cell r="V8650" t="str">
            <v>NON-PROF: POLITICAL PARTIES</v>
          </cell>
        </row>
        <row r="8651">
          <cell r="Q8651" t="str">
            <v>Expenditure:  Transfers and Subsidies - Capital:  Monetary Allocations - Non-Profit Institutions:  Pretoria Society for The Blind</v>
          </cell>
          <cell r="R8651" t="str">
            <v>2</v>
          </cell>
          <cell r="S8651" t="str">
            <v>69</v>
          </cell>
          <cell r="T8651" t="str">
            <v>266</v>
          </cell>
          <cell r="U8651" t="str">
            <v>0</v>
          </cell>
          <cell r="V8651" t="str">
            <v>NON-PROF: PRETORIA SOCIETY FOR THE BLIND</v>
          </cell>
        </row>
        <row r="8652">
          <cell r="Q8652" t="str">
            <v>Expenditure:  Transfers and Subsidies - Capital:  Monetary Allocations - Non-Profit Institutions:  South African National Tuberculosis Association (SANTA)</v>
          </cell>
          <cell r="R8652" t="str">
            <v>2</v>
          </cell>
          <cell r="S8652" t="str">
            <v>69</v>
          </cell>
          <cell r="T8652" t="str">
            <v>267</v>
          </cell>
          <cell r="U8652" t="str">
            <v>0</v>
          </cell>
          <cell r="V8652" t="str">
            <v>NON-PROF: NAT TUBERCULOSIS ASSOCIATION</v>
          </cell>
        </row>
        <row r="8653">
          <cell r="Q8653" t="str">
            <v>Expenditure:  Transfers and Subsidies - Capital:  Monetary Allocations - Non-Profit Institutions:  Services for the Blind and Visual Handicapped</v>
          </cell>
          <cell r="R8653" t="str">
            <v>2</v>
          </cell>
          <cell r="S8653" t="str">
            <v>69</v>
          </cell>
          <cell r="T8653" t="str">
            <v>268</v>
          </cell>
          <cell r="U8653" t="str">
            <v>0</v>
          </cell>
          <cell r="V8653" t="str">
            <v>NON-PROF: SERV - BLIND &amp; VISUAL HANDICAP</v>
          </cell>
        </row>
        <row r="8654">
          <cell r="Q8654" t="str">
            <v>Expenditure:  Transfers and Subsidies - Capital:  Monetary Allocations - Non-Profit Institutions:  South Africa Climate Action Network</v>
          </cell>
          <cell r="R8654" t="str">
            <v>2</v>
          </cell>
          <cell r="S8654" t="str">
            <v>69</v>
          </cell>
          <cell r="T8654" t="str">
            <v>269</v>
          </cell>
          <cell r="U8654" t="str">
            <v>0</v>
          </cell>
          <cell r="V8654" t="str">
            <v>NON-PROF: SA CLIMATE ACTION NETWORK</v>
          </cell>
        </row>
        <row r="8655">
          <cell r="Q8655" t="str">
            <v>Expenditure:  Transfers and Subsidies - Capital:  Monetary Allocations - Non-Profit Institutions:  Workshop and Home Blind Worcester</v>
          </cell>
          <cell r="R8655" t="str">
            <v>2</v>
          </cell>
          <cell r="S8655" t="str">
            <v>69</v>
          </cell>
          <cell r="T8655" t="str">
            <v>270</v>
          </cell>
          <cell r="U8655" t="str">
            <v>0</v>
          </cell>
          <cell r="V8655" t="str">
            <v>NON-PROF: W/SHOP &amp; HOME BLIND WORCESTER</v>
          </cell>
        </row>
        <row r="8656">
          <cell r="Q8656" t="str">
            <v>Expenditure:  Transfers and Subsidies - Capital:  Monetary Allocations - Non-Profit Institutions:  Work Centres for the Disabled</v>
          </cell>
          <cell r="R8656" t="str">
            <v>2</v>
          </cell>
          <cell r="S8656" t="str">
            <v>69</v>
          </cell>
          <cell r="T8656" t="str">
            <v>271</v>
          </cell>
          <cell r="U8656" t="str">
            <v>0</v>
          </cell>
          <cell r="V8656" t="str">
            <v>NON-PROF: WORK CENTRES FOR THE DISABLED</v>
          </cell>
        </row>
        <row r="8657">
          <cell r="Q8657" t="str">
            <v>Expenditure:  Transfers and Subsidies - Capital:  Monetary Allocations - Non-Profit Institutions:  Public Schools</v>
          </cell>
          <cell r="R8657" t="str">
            <v>2</v>
          </cell>
          <cell r="S8657" t="str">
            <v>69</v>
          </cell>
          <cell r="T8657" t="str">
            <v>272</v>
          </cell>
          <cell r="U8657" t="str">
            <v>0</v>
          </cell>
          <cell r="V8657" t="str">
            <v>T&amp;S CAP: MONETARY N-PROF PUB SCHOOLS</v>
          </cell>
        </row>
        <row r="8658">
          <cell r="Q8658" t="str">
            <v>Expenditure:  Transfers and Subsidies - Capital:  Monetary Allocations - Non-Profit Institutions:  Public Schools - Section 20 Schools</v>
          </cell>
          <cell r="R8658">
            <v>0</v>
          </cell>
          <cell r="V8658" t="str">
            <v>N-P PUB SCH: SECTION 20 SCHOOLS</v>
          </cell>
        </row>
        <row r="8659">
          <cell r="Q8659" t="str">
            <v>Expenditure:  Transfers and Subsidies - Capital:  Monetary Allocations - Non-Profit Institutions:  Public Schools - Section 21 Schools</v>
          </cell>
          <cell r="R8659">
            <v>0</v>
          </cell>
          <cell r="V8659" t="str">
            <v>T&amp;S CAP: ALL IN-KIND N-P PUB SCH SEC 21</v>
          </cell>
        </row>
        <row r="8660">
          <cell r="Q8660" t="str">
            <v>Expenditure:  Transfers and Subsidies - Capital:  Monetary Allocations - Non-Profit Institutions:  Public Schools - Section 21 Schools - Learning, Training Support Material</v>
          </cell>
          <cell r="R8660" t="str">
            <v>2</v>
          </cell>
          <cell r="S8660" t="str">
            <v>69</v>
          </cell>
          <cell r="T8660" t="str">
            <v>273</v>
          </cell>
          <cell r="U8660" t="str">
            <v>0</v>
          </cell>
          <cell r="V8660" t="str">
            <v>N-P SEC 21 SCH: LEARNING TRAIN SUPP MAT</v>
          </cell>
        </row>
        <row r="8661">
          <cell r="Q8661" t="str">
            <v>Expenditure:  Transfers and Subsidies - Capital:  Monetary Allocations - Non-Profit Institutions:  Public Schools - Section 21 Schools - Utilities</v>
          </cell>
          <cell r="R8661" t="str">
            <v>2</v>
          </cell>
          <cell r="S8661" t="str">
            <v>69</v>
          </cell>
          <cell r="T8661" t="str">
            <v>274</v>
          </cell>
          <cell r="U8661" t="str">
            <v>0</v>
          </cell>
          <cell r="V8661" t="str">
            <v>N-P SEC 21 SCH: UTILITIES</v>
          </cell>
        </row>
        <row r="8662">
          <cell r="Q8662" t="str">
            <v>Expenditure:  Transfers and Subsidies - Capital:  Monetary Allocations - Non-Profit Institutions:  Public Schools - Section 21 Schools - Maintenance</v>
          </cell>
          <cell r="R8662" t="str">
            <v>2</v>
          </cell>
          <cell r="S8662" t="str">
            <v>69</v>
          </cell>
          <cell r="T8662" t="str">
            <v>275</v>
          </cell>
          <cell r="U8662" t="str">
            <v>0</v>
          </cell>
          <cell r="V8662" t="str">
            <v>N-P SEC 21 SCH: MAINTENANCE</v>
          </cell>
        </row>
        <row r="8663">
          <cell r="Q8663" t="str">
            <v>Expenditure:  Transfers and Subsidies - Capital:  Monetary Allocations - Non-Profit Institutions:  Public Schools - Section 21 Schools - Services Rendered</v>
          </cell>
          <cell r="R8663" t="str">
            <v>2</v>
          </cell>
          <cell r="S8663" t="str">
            <v>69</v>
          </cell>
          <cell r="T8663" t="str">
            <v>276</v>
          </cell>
          <cell r="U8663" t="str">
            <v>0</v>
          </cell>
          <cell r="V8663" t="str">
            <v>N-P SEC 21 SCH: SERVICES RENDERED</v>
          </cell>
        </row>
        <row r="8664">
          <cell r="Q8664" t="str">
            <v>Expenditure:  Transfers and Subsidies - Capital:  Monetary Allocations - Non-Profit Institutions:  Public Schools - Other Educational Institutions</v>
          </cell>
          <cell r="R8664">
            <v>0</v>
          </cell>
          <cell r="V8664" t="str">
            <v>T&amp;S CAP: MONETARY N-P PUB SCH OTHER</v>
          </cell>
        </row>
        <row r="8665">
          <cell r="Q8665" t="str">
            <v>Expenditure:  Transfers and Subsidies - Capital:  Monetary Allocations - Non-Profit Institutions:  Public Schools - Other Educational Institutions - School Support (Other Educational Institutions)</v>
          </cell>
          <cell r="R8665" t="str">
            <v>2</v>
          </cell>
          <cell r="S8665" t="str">
            <v>69</v>
          </cell>
          <cell r="T8665" t="str">
            <v>277</v>
          </cell>
          <cell r="U8665" t="str">
            <v>0</v>
          </cell>
          <cell r="V8665" t="str">
            <v>N-P UB SCH: SCHOOL SUPP (OTH EDUC INST)</v>
          </cell>
        </row>
        <row r="8666">
          <cell r="Q8666" t="str">
            <v>Expenditure:  Transfers and Subsidies - Capital:  Monetary Allocations - Non-Profit Institutions:  Engel House Art Collect: Pretoria</v>
          </cell>
          <cell r="R8666">
            <v>0</v>
          </cell>
          <cell r="V8666" t="str">
            <v>NON PROF: ENGEL HOUSE ART COLLECTION PTA</v>
          </cell>
        </row>
        <row r="8667">
          <cell r="Q8667" t="str">
            <v>Expenditure:  Transfers and Subsidies - Capital:  Monetary Allocations - Non-Profit Institutions:  Engel House Arts South Africa</v>
          </cell>
          <cell r="R8667" t="str">
            <v>2</v>
          </cell>
          <cell r="S8667" t="str">
            <v>69</v>
          </cell>
          <cell r="T8667" t="str">
            <v>281</v>
          </cell>
          <cell r="U8667" t="str">
            <v>0</v>
          </cell>
          <cell r="V8667" t="str">
            <v>NON PROF: ENGEL HOUSE ART COLLECTION SA</v>
          </cell>
        </row>
        <row r="8668">
          <cell r="Q8668" t="str">
            <v>Expenditure:  Transfers and Subsidies - Capital:  Monetary Allocations - Non-Profit Institutions:  Engel House Arts South Africa</v>
          </cell>
          <cell r="R8668" t="str">
            <v>2</v>
          </cell>
          <cell r="S8668" t="str">
            <v>69</v>
          </cell>
          <cell r="T8668" t="str">
            <v>278</v>
          </cell>
          <cell r="U8668" t="str">
            <v>0</v>
          </cell>
          <cell r="V8668" t="str">
            <v>NON PROF: BUSINESS ARTS SOUTH AFRICA</v>
          </cell>
        </row>
        <row r="8669">
          <cell r="Q8669" t="str">
            <v>Expenditure:  Transfers and Subsidies - Capital:  Monetary Allocations - Non-Profit Institutions:  Blind South Africa</v>
          </cell>
          <cell r="R8669" t="str">
            <v>2</v>
          </cell>
          <cell r="S8669" t="str">
            <v>69</v>
          </cell>
          <cell r="T8669" t="str">
            <v>279</v>
          </cell>
          <cell r="U8669" t="str">
            <v>0</v>
          </cell>
          <cell r="V8669" t="str">
            <v>NON PROF: BLIND SOUTH AFRICA</v>
          </cell>
        </row>
        <row r="8670">
          <cell r="Q8670" t="str">
            <v>Expenditure:  Transfers and Subsidies - Capital:  Monetary Allocations - Non-Profit Institutions:  South Africa Transplant Sports Association (SATSA)</v>
          </cell>
          <cell r="R8670" t="str">
            <v>2</v>
          </cell>
          <cell r="S8670" t="str">
            <v>69</v>
          </cell>
          <cell r="T8670" t="str">
            <v>280</v>
          </cell>
          <cell r="U8670" t="str">
            <v>0</v>
          </cell>
          <cell r="V8670" t="str">
            <v>NON PROF: SA TRANSPLANT SPORTS ASSOC</v>
          </cell>
        </row>
        <row r="8671">
          <cell r="Q8671" t="str">
            <v>Expenditure:  Transfers and Subsidies - Capital:  Monetary Allocations - Private Enterprises</v>
          </cell>
          <cell r="R8671">
            <v>0</v>
          </cell>
          <cell r="V8671" t="str">
            <v>T&amp;S CAP: ALL IN-KIND PRIVATE ENTERPRISES</v>
          </cell>
        </row>
        <row r="8672">
          <cell r="Q8672" t="str">
            <v>Expenditure:  Transfers and Subsidies - Capital:  Monetary Allocations - Private Enterprises:  Subsidies to Non-financial Private Enterprises</v>
          </cell>
          <cell r="R8672">
            <v>0</v>
          </cell>
          <cell r="V8672" t="str">
            <v>T&amp;S CAP: ALL IN-K PRIV ENT NON FIN SUBS</v>
          </cell>
        </row>
        <row r="8673">
          <cell r="Q8673" t="str">
            <v>Expenditure:  Transfers and Subsidies - Capital:  Monetary Allocations - Private Enterprises:  Subsidies to Non-financial Private Enterprises - Product</v>
          </cell>
          <cell r="R8673" t="str">
            <v>2</v>
          </cell>
          <cell r="S8673" t="str">
            <v>69</v>
          </cell>
          <cell r="T8673" t="str">
            <v>300</v>
          </cell>
          <cell r="U8673" t="str">
            <v>0</v>
          </cell>
          <cell r="V8673" t="str">
            <v>PRIV ENT: SUBS N-FIN ENTPR - PRODUCT</v>
          </cell>
        </row>
        <row r="8674">
          <cell r="Q8674" t="str">
            <v>Expenditure:  Transfers and Subsidies - Capital:  Monetary Allocations - Private Enterprises:  Subsidies to Non-financial Private Enterprises - Production</v>
          </cell>
          <cell r="R8674" t="str">
            <v>2</v>
          </cell>
          <cell r="S8674" t="str">
            <v>69</v>
          </cell>
          <cell r="T8674" t="str">
            <v>301</v>
          </cell>
          <cell r="U8674" t="str">
            <v>0</v>
          </cell>
          <cell r="V8674" t="str">
            <v>PRIV ENT: SUBS N-FIN ENTPR - PRODUCTION</v>
          </cell>
        </row>
        <row r="8675">
          <cell r="Q8675" t="str">
            <v>Expenditure:  Transfers and Subsidies - Capital:  Monetary Allocations - Subsidies to Financial Private Enterprise</v>
          </cell>
          <cell r="R8675">
            <v>0</v>
          </cell>
          <cell r="V8675" t="str">
            <v>T&amp;S CAP: MONETARY PRIV ENT FIN SUBS</v>
          </cell>
        </row>
        <row r="8676">
          <cell r="Q8676" t="str">
            <v>Expenditure:  Transfers and Subsidies - Capital:  Monetary Allocations - Subsidies to Financial Private Enterprise:  Product</v>
          </cell>
          <cell r="R8676">
            <v>0</v>
          </cell>
          <cell r="V8676" t="str">
            <v>PRIV ENT: SUBS FIN ENTPR - PRODUCT</v>
          </cell>
        </row>
        <row r="8677">
          <cell r="Q8677" t="str">
            <v>Expenditure:  Transfers and Subsidies - Capital:  Monetary Allocations - Subsidies to Financial Private Enterprise:  Production</v>
          </cell>
          <cell r="R8677">
            <v>0</v>
          </cell>
          <cell r="V8677" t="str">
            <v>PRIV ENT: SUBS FIN ENTPR - PRODUCTION</v>
          </cell>
        </row>
        <row r="8678">
          <cell r="Q8678" t="str">
            <v>Expenditure:  Transfers and Subsidies - Capital:  Monetary Allocations - Other Transfers Private Enterprises</v>
          </cell>
          <cell r="R8678">
            <v>0</v>
          </cell>
          <cell r="V8678" t="str">
            <v>T&amp;S CAP: MONETARY PRIV ENTR OTH TRF</v>
          </cell>
        </row>
        <row r="8679">
          <cell r="Q8679" t="str">
            <v>Expenditure:  Transfers and Subsidies - Capital:  Monetary Allocations - Other Transfers Private Enterprises:  Ditsela</v>
          </cell>
          <cell r="R8679" t="str">
            <v>2</v>
          </cell>
          <cell r="S8679" t="str">
            <v>69</v>
          </cell>
          <cell r="T8679" t="str">
            <v>302</v>
          </cell>
          <cell r="U8679" t="str">
            <v>0</v>
          </cell>
          <cell r="V8679" t="str">
            <v>PRIV ENT: OTH TRF -DITSELA</v>
          </cell>
        </row>
        <row r="8680">
          <cell r="Q8680" t="str">
            <v>Expenditure:  Transfers and Subsidies - Capital:  Monetary Allocations - Other Transfers Private Enterprises:  Mining Companies</v>
          </cell>
          <cell r="R8680" t="str">
            <v>2</v>
          </cell>
          <cell r="S8680" t="str">
            <v>69</v>
          </cell>
          <cell r="T8680" t="str">
            <v>303</v>
          </cell>
          <cell r="U8680" t="str">
            <v>0</v>
          </cell>
          <cell r="V8680" t="str">
            <v>PRIV ENT: OTH TRF -MINING COMPANIES</v>
          </cell>
        </row>
        <row r="8681">
          <cell r="Q8681" t="str">
            <v>Expenditure:  Transfers and Subsidies - Capital:  Monetary Allocations - Other Transfers Private Enterprises:  Non-Grid Households</v>
          </cell>
          <cell r="R8681" t="str">
            <v>2</v>
          </cell>
          <cell r="S8681" t="str">
            <v>69</v>
          </cell>
          <cell r="T8681" t="str">
            <v>304</v>
          </cell>
          <cell r="U8681" t="str">
            <v>0</v>
          </cell>
          <cell r="V8681" t="str">
            <v>PRIV ENT: OTH TRF -NON-GRID HOUSEHOLDS</v>
          </cell>
        </row>
        <row r="8682">
          <cell r="Q8682" t="str">
            <v>Expenditure:  Transfers and Subsidies - Capital:  Monetary Allocations - Other Transfers Private Enterprises:  Red Meat Industry Forum</v>
          </cell>
          <cell r="R8682" t="str">
            <v>2</v>
          </cell>
          <cell r="S8682" t="str">
            <v>69</v>
          </cell>
          <cell r="T8682" t="str">
            <v>305</v>
          </cell>
          <cell r="U8682" t="str">
            <v>0</v>
          </cell>
          <cell r="V8682" t="str">
            <v>PRIV ENT: OTH TRF -RED MEAT INDUST FORUM</v>
          </cell>
        </row>
        <row r="8683">
          <cell r="Q8683" t="str">
            <v>Expenditure:  Transfers and Subsidies - Capital:  Monetary Allocations - Other Transfers Private Enterprises:  Scholar Patrol Insurance</v>
          </cell>
          <cell r="R8683" t="str">
            <v>2</v>
          </cell>
          <cell r="S8683" t="str">
            <v>69</v>
          </cell>
          <cell r="T8683" t="str">
            <v>306</v>
          </cell>
          <cell r="U8683" t="str">
            <v>0</v>
          </cell>
          <cell r="V8683" t="str">
            <v>PRIV ENT: OTH TRF -SCHOLAR PATROL INSUR</v>
          </cell>
        </row>
        <row r="8684">
          <cell r="Q8684" t="str">
            <v>Expenditure:  Transfers and Subsidies - Capital:  Monetary Allocations - Provincial Departments</v>
          </cell>
          <cell r="R8684">
            <v>0</v>
          </cell>
          <cell r="V8684" t="str">
            <v>T&amp;S CAP: MONETARY PROVINCIAL DEPART</v>
          </cell>
        </row>
        <row r="8685">
          <cell r="Q8685" t="str">
            <v>Expenditure:  Transfers and Subsidies - Capital:  Monetary Allocations - Provincial Departments:  Eastern Cape</v>
          </cell>
          <cell r="R8685">
            <v>0</v>
          </cell>
          <cell r="V8685" t="str">
            <v>T&amp;S CAP: MONETARY PROV DEPT EC</v>
          </cell>
        </row>
        <row r="8686">
          <cell r="Q8686" t="str">
            <v>Expenditure:  Transfers and Subsidies - Capital:  Monetary Allocations - Provincial Departments:  Eastern Cape - Health</v>
          </cell>
          <cell r="R8686">
            <v>0</v>
          </cell>
          <cell r="V8686" t="str">
            <v>PD EC - HEALTH</v>
          </cell>
        </row>
        <row r="8687">
          <cell r="Q8687" t="str">
            <v>Expenditure:  Transfers and Subsidies - Capital:  Monetary Allocations - Provincial Departments:  Eastern Cape - Public Transport</v>
          </cell>
          <cell r="R8687">
            <v>0</v>
          </cell>
          <cell r="V8687" t="str">
            <v>PD EC - PUBLIC TRANSPORT</v>
          </cell>
        </row>
        <row r="8688">
          <cell r="Q8688" t="str">
            <v>Expenditure:  Transfers and Subsidies - Capital:  Monetary Allocations - Provincial Departments:  Eastern Cape - Housing</v>
          </cell>
          <cell r="R8688">
            <v>0</v>
          </cell>
          <cell r="V8688" t="str">
            <v>PD EC - HOUSING</v>
          </cell>
        </row>
        <row r="8689">
          <cell r="Q8689" t="str">
            <v>Expenditure:  Transfers and Subsidies - Capital:  Monetary Allocations - Provincial Departments:  Eastern Cape - Sports and Recreation</v>
          </cell>
          <cell r="R8689">
            <v>0</v>
          </cell>
          <cell r="V8689" t="str">
            <v>PD EC - SPORTS &amp; RECREATION</v>
          </cell>
        </row>
        <row r="8690">
          <cell r="Q8690" t="str">
            <v>Expenditure:  Transfers and Subsidies - Capital:  Monetary Allocations - Provincial Departments:  Eastern Cape - Disaster and Emergency Services</v>
          </cell>
          <cell r="R8690">
            <v>0</v>
          </cell>
          <cell r="V8690" t="str">
            <v>PD EC - DISASTER &amp; EMERGENCY SERVICES</v>
          </cell>
        </row>
        <row r="8691">
          <cell r="Q8691" t="str">
            <v>Expenditure:  Transfers and Subsidies - Capital:  Monetary Allocations - Provincial Departments:  Eastern Cape - Libraries, Archives and Museums</v>
          </cell>
          <cell r="R8691">
            <v>0</v>
          </cell>
          <cell r="V8691" t="str">
            <v>PD EC - LIBRARIES ARCHIVES &amp; MUSEUMS</v>
          </cell>
        </row>
        <row r="8692">
          <cell r="Q8692" t="str">
            <v>Expenditure:  Transfers and Subsidies - Capital:  Monetary Allocations - Provincial Departments:  Eastern Cape - Maintenance of Road Infrastructure</v>
          </cell>
          <cell r="R8692">
            <v>0</v>
          </cell>
          <cell r="V8692" t="str">
            <v>PD EC - MAINT OF ROAD INFRASTRUCTURE</v>
          </cell>
        </row>
        <row r="8693">
          <cell r="Q8693" t="str">
            <v>Expenditure:  Transfers and Subsidies - Capital:  Monetary Allocations - Provincial Departments:  Eastern Cape - Maintenance of Water Supply Infrastructure</v>
          </cell>
          <cell r="R8693">
            <v>0</v>
          </cell>
          <cell r="V8693" t="str">
            <v>PD EC - MAINT OF WATER SUPPLY INFRASTRUC</v>
          </cell>
        </row>
        <row r="8694">
          <cell r="Q8694" t="str">
            <v>Expenditure:  Transfers and Subsidies - Capital:  Monetary Allocations - Provincial Departments:  Eastern Cape - Maintenance of Waste Water Infrastructure</v>
          </cell>
          <cell r="R8694">
            <v>0</v>
          </cell>
          <cell r="V8694" t="str">
            <v>PD EC - MAINT OF WASTE WATER INFRASTRUC</v>
          </cell>
        </row>
        <row r="8695">
          <cell r="Q8695" t="str">
            <v>Expenditure:  Transfers and Subsidies - Capital:  Monetary Allocations - Provincial Departments:  Eastern Cape - Capacity Building</v>
          </cell>
          <cell r="R8695">
            <v>0</v>
          </cell>
          <cell r="V8695" t="str">
            <v>PD EC - CAPACITY BUILDING</v>
          </cell>
        </row>
        <row r="8696">
          <cell r="Q8696" t="str">
            <v>Expenditure:  Transfers and Subsidies - Capital:  Monetary Allocations - Provincial Departments:  Eastern Cape - Other</v>
          </cell>
          <cell r="R8696">
            <v>0</v>
          </cell>
          <cell r="V8696" t="str">
            <v>PD EC - OTHER</v>
          </cell>
        </row>
        <row r="8697">
          <cell r="Q8697" t="str">
            <v>Expenditure:  Transfers and Subsidies - Capital:  Monetary Allocations - Provincial Departments:  Free State</v>
          </cell>
          <cell r="R8697">
            <v>0</v>
          </cell>
          <cell r="V8697" t="str">
            <v>T&amp;S CAP: MONETARY PROV DEPT FS</v>
          </cell>
        </row>
        <row r="8698">
          <cell r="Q8698" t="str">
            <v>Expenditure:  Transfers and Subsidies - Capital:  Monetary Allocations - Provincial Departments:  Free State - Health</v>
          </cell>
          <cell r="R8698">
            <v>0</v>
          </cell>
          <cell r="V8698" t="str">
            <v>PD FS - HEALTH</v>
          </cell>
        </row>
        <row r="8699">
          <cell r="Q8699" t="str">
            <v>Expenditure:  Transfers and Subsidies - Capital:  Monetary Allocations - Provincial Departments:  Free State - Public Transport</v>
          </cell>
          <cell r="R8699">
            <v>0</v>
          </cell>
          <cell r="V8699" t="str">
            <v>PD FS - PUBLIC TRANSPORT</v>
          </cell>
        </row>
        <row r="8700">
          <cell r="Q8700" t="str">
            <v>Expenditure:  Transfers and Subsidies - Capital:  Monetary Allocations - Provincial Departments:  Free State - Housing</v>
          </cell>
          <cell r="R8700">
            <v>0</v>
          </cell>
          <cell r="V8700" t="str">
            <v>PD FS - HOUSING</v>
          </cell>
        </row>
        <row r="8701">
          <cell r="Q8701" t="str">
            <v>Expenditure:  Transfers and Subsidies - Capital:  Monetary Allocations - Provincial Departments:  Free State - Sports and Recreation</v>
          </cell>
          <cell r="R8701">
            <v>0</v>
          </cell>
          <cell r="V8701" t="str">
            <v>PD FS - SPORTS &amp; RECREATION</v>
          </cell>
        </row>
        <row r="8702">
          <cell r="Q8702" t="str">
            <v>Expenditure:  Transfers and Subsidies - Capital:  Monetary Allocations - Provincial Departments:  Free State - Disaster and Emergency Services</v>
          </cell>
          <cell r="R8702">
            <v>0</v>
          </cell>
          <cell r="V8702" t="str">
            <v>PD FS - DISASTER &amp; EMERGENCY SERVICES</v>
          </cell>
        </row>
        <row r="8703">
          <cell r="Q8703" t="str">
            <v>Expenditure:  Transfers and Subsidies - Capital:  Monetary Allocations - Provincial Departments:  Free State - Libraries, Archives and Museums</v>
          </cell>
          <cell r="R8703">
            <v>0</v>
          </cell>
          <cell r="V8703" t="str">
            <v>PD FS - LIBRARIES ARCHIVES &amp; MUSEUMS</v>
          </cell>
        </row>
        <row r="8704">
          <cell r="Q8704" t="str">
            <v>Expenditure:  Transfers and Subsidies - Capital:  Monetary Allocations - Provincial Departments:  Free State - Maintenance of Road Infrastructure</v>
          </cell>
          <cell r="R8704">
            <v>0</v>
          </cell>
          <cell r="V8704" t="str">
            <v>PD FS - MAINT OF ROAD INFRASTRUCTURE</v>
          </cell>
        </row>
        <row r="8705">
          <cell r="Q8705" t="str">
            <v>Expenditure:  Transfers and Subsidies - Capital:  Monetary Allocations - Provincial Departments:  Free State - Maintenance of Water Supply Infrastructure</v>
          </cell>
          <cell r="R8705">
            <v>0</v>
          </cell>
          <cell r="V8705" t="str">
            <v>PD FS - MAINT OF WATER SUPPLY INFRASTRUC</v>
          </cell>
        </row>
        <row r="8706">
          <cell r="Q8706" t="str">
            <v>Expenditure:  Transfers and Subsidies - Capital:  Monetary Allocations - Provincial Departments:  Free State - Maintenance of Waste Water Infrastructure</v>
          </cell>
          <cell r="R8706">
            <v>0</v>
          </cell>
          <cell r="V8706" t="str">
            <v>PD FS - MAINT OF WASTE WATER INFRASTRUC</v>
          </cell>
        </row>
        <row r="8707">
          <cell r="Q8707" t="str">
            <v>Expenditure:  Transfers and Subsidies - Capital:  Monetary Allocations - Provincial Departments:  Free State - Capacity Building</v>
          </cell>
          <cell r="R8707">
            <v>0</v>
          </cell>
          <cell r="V8707" t="str">
            <v>PD FS - CAPACITY BUILDING</v>
          </cell>
        </row>
        <row r="8708">
          <cell r="Q8708" t="str">
            <v>Expenditure:  Transfers and Subsidies - Capital:  Monetary Allocations - Provincial Departments:  Free State - Other</v>
          </cell>
          <cell r="R8708">
            <v>0</v>
          </cell>
          <cell r="V8708" t="str">
            <v>PD FS - OTHER</v>
          </cell>
        </row>
        <row r="8709">
          <cell r="Q8709" t="str">
            <v>Expenditure:  Transfers and Subsidies - Capital:  Monetary Allocations - Provincial Departments:  Gauteng</v>
          </cell>
          <cell r="R8709">
            <v>0</v>
          </cell>
          <cell r="V8709" t="str">
            <v>T&amp;S CAP: MONETARY IN-KIND PROV DEPT GP</v>
          </cell>
        </row>
        <row r="8710">
          <cell r="Q8710" t="str">
            <v>Expenditure:  Transfers and Subsidies - Capital:  Monetary Allocations - Provincial Departments:  Gauteng - Health</v>
          </cell>
          <cell r="R8710">
            <v>0</v>
          </cell>
          <cell r="V8710" t="str">
            <v>PD GP - HEALTH</v>
          </cell>
        </row>
        <row r="8711">
          <cell r="Q8711" t="str">
            <v>Expenditure:  Transfers and Subsidies - Capital:  Monetary Allocations - Provincial Departments:  Gauteng - Public Transport</v>
          </cell>
          <cell r="R8711">
            <v>0</v>
          </cell>
          <cell r="V8711" t="str">
            <v>PD GP - PUBLIC TRANSPORT</v>
          </cell>
        </row>
        <row r="8712">
          <cell r="Q8712" t="str">
            <v>Expenditure:  Transfers and Subsidies - Capital:  Monetary Allocations - Provincial Departments:  Gauteng - Housing</v>
          </cell>
          <cell r="R8712">
            <v>0</v>
          </cell>
          <cell r="V8712" t="str">
            <v>PD GP - HOUSING</v>
          </cell>
        </row>
        <row r="8713">
          <cell r="Q8713" t="str">
            <v>Expenditure:  Transfers and Subsidies - Capital:  Monetary Allocations - Provincial Departments:  Gauteng - Sports and Recreation</v>
          </cell>
          <cell r="R8713">
            <v>0</v>
          </cell>
          <cell r="V8713" t="str">
            <v>PD GP - SPORTS &amp; RECREATION</v>
          </cell>
        </row>
        <row r="8714">
          <cell r="Q8714" t="str">
            <v>Expenditure:  Transfers and Subsidies - Capital:  Monetary Allocations - Provincial Departments:  Gauteng - Disaster and Emergency Services</v>
          </cell>
          <cell r="R8714">
            <v>0</v>
          </cell>
          <cell r="V8714" t="str">
            <v>PD GP - DISASTER &amp; EMERGENCY SERVICES</v>
          </cell>
        </row>
        <row r="8715">
          <cell r="Q8715" t="str">
            <v>Expenditure:  Transfers and Subsidies - Capital:  Monetary Allocations - Provincial Departments:  Gauteng - Libraries, Archives and Museums</v>
          </cell>
          <cell r="R8715">
            <v>0</v>
          </cell>
          <cell r="V8715" t="str">
            <v>PD GP - LIBRARIES ARCHIVES &amp; MUSEUMS</v>
          </cell>
        </row>
        <row r="8716">
          <cell r="Q8716" t="str">
            <v>Expenditure:  Transfers and Subsidies - Capital:  Monetary Allocations - Provincial Departments:  Gauteng - Maintenance of Road Infrastructure</v>
          </cell>
          <cell r="R8716">
            <v>0</v>
          </cell>
          <cell r="V8716" t="str">
            <v>PD GP - MAINT OF ROAD INFRASTRUCTURE</v>
          </cell>
        </row>
        <row r="8717">
          <cell r="Q8717" t="str">
            <v>Expenditure:  Transfers and Subsidies - Capital:  Monetary Allocations - Provincial Departments:  Gauteng - Maintenance of Water Supply Infrastructure</v>
          </cell>
          <cell r="R8717">
            <v>0</v>
          </cell>
          <cell r="V8717" t="str">
            <v>PD GP - MAINT OF WATER SUPPLY INFRASTRUC</v>
          </cell>
        </row>
        <row r="8718">
          <cell r="Q8718" t="str">
            <v>Expenditure:  Transfers and Subsidies - Capital:  Monetary Allocations - Provincial Departments:  Gauteng - Maintenance of Waste Water Infrastructure</v>
          </cell>
          <cell r="R8718">
            <v>0</v>
          </cell>
          <cell r="V8718" t="str">
            <v>PD GP - MAINT OF WASTE WATER INFRASTRUC</v>
          </cell>
        </row>
        <row r="8719">
          <cell r="Q8719" t="str">
            <v>Expenditure:  Transfers and Subsidies - Capital:  Monetary Allocations - Provincial Departments:  Gauteng - Capacity Building</v>
          </cell>
          <cell r="R8719">
            <v>0</v>
          </cell>
          <cell r="V8719" t="str">
            <v>PD GP - CAPACITY BUILDING</v>
          </cell>
        </row>
        <row r="8720">
          <cell r="Q8720" t="str">
            <v>Expenditure:  Transfers and Subsidies - Capital:  Monetary Allocations - Provincial Departments:  Gauteng - Other</v>
          </cell>
          <cell r="R8720">
            <v>0</v>
          </cell>
          <cell r="V8720" t="str">
            <v>PD GP - OTHER</v>
          </cell>
        </row>
        <row r="8721">
          <cell r="Q8721" t="str">
            <v>Expenditure:  Transfers and Subsidies - Capital:  Monetary Allocations - Provincial Departments:  KwaZulu-Natal</v>
          </cell>
          <cell r="R8721">
            <v>0</v>
          </cell>
          <cell r="V8721" t="str">
            <v>T&amp;S CAP: MONETARY PROV DEPT KZN</v>
          </cell>
        </row>
        <row r="8722">
          <cell r="Q8722" t="str">
            <v>Expenditure:  Transfers and Subsidies - Capital:  Monetary Allocations - Provincial Departments:  KwaZulu-Natal - Health</v>
          </cell>
          <cell r="R8722">
            <v>0</v>
          </cell>
          <cell r="V8722" t="str">
            <v>PD KZN - HEALTH</v>
          </cell>
        </row>
        <row r="8723">
          <cell r="Q8723" t="str">
            <v>Expenditure:  Transfers and Subsidies - Capital:  Monetary Allocations - Provincial Departments:  KwaZulu-Natal - Public Transport</v>
          </cell>
          <cell r="R8723">
            <v>0</v>
          </cell>
          <cell r="V8723" t="str">
            <v>PD KZN - PUBLIC TRANSPORT</v>
          </cell>
        </row>
        <row r="8724">
          <cell r="Q8724" t="str">
            <v>Expenditure:  Transfers and Subsidies - Capital:  Monetary Allocations - Provincial Departments:  KwaZulu-Natal - Housing</v>
          </cell>
          <cell r="R8724">
            <v>0</v>
          </cell>
          <cell r="V8724" t="str">
            <v>PD KZN - HOUSING</v>
          </cell>
        </row>
        <row r="8725">
          <cell r="Q8725" t="str">
            <v>Expenditure:  Transfers and Subsidies - Capital:  Monetary Allocations - Provincial Departments:  KwaZulu-Natal - Sports and Recreation</v>
          </cell>
          <cell r="R8725">
            <v>0</v>
          </cell>
          <cell r="V8725" t="str">
            <v>PD KZN - SPORTS &amp; RECREATION</v>
          </cell>
        </row>
        <row r="8726">
          <cell r="Q8726" t="str">
            <v>Expenditure:  Transfers and Subsidies - Capital:  Monetary Allocations - Provincial Departments:  KwaZulu-Natal - Disaster and Emergency Services</v>
          </cell>
          <cell r="R8726">
            <v>0</v>
          </cell>
          <cell r="V8726" t="str">
            <v>PD KZN - DISASTER &amp; EMERGENCY SERVICES</v>
          </cell>
        </row>
        <row r="8727">
          <cell r="Q8727" t="str">
            <v>Expenditure:  Transfers and Subsidies - Capital:  Monetary Allocations - Provincial Departments:  KwaZulu-Natal - Libraries, Archives and Museums</v>
          </cell>
          <cell r="R8727">
            <v>0</v>
          </cell>
          <cell r="V8727" t="str">
            <v>PD KZN - LIBRARIES ARCHIVES &amp; MUSEUMS</v>
          </cell>
        </row>
        <row r="8728">
          <cell r="Q8728" t="str">
            <v>Expenditure:  Transfers and Subsidies - Capital:  Monetary Allocations - Provincial Departments:  KwaZulu-Natal - Maintenance of Road Infrastructure</v>
          </cell>
          <cell r="R8728">
            <v>0</v>
          </cell>
          <cell r="V8728" t="str">
            <v>PD KZN - MAINT OF ROAD INFRASTRUCTURE</v>
          </cell>
        </row>
        <row r="8729">
          <cell r="Q8729" t="str">
            <v>Expenditure:  Transfers and Subsidies - Capital:  Monetary Allocations - Provincial Departments:  KwaZulu-Natal - Maintenance of Water Supply Infrastructure</v>
          </cell>
          <cell r="R8729">
            <v>0</v>
          </cell>
          <cell r="V8729" t="str">
            <v>PD KZN - MAINT OF WATER SUPPLY INFRASTRU</v>
          </cell>
        </row>
        <row r="8730">
          <cell r="Q8730" t="str">
            <v>Expenditure:  Transfers and Subsidies - Capital:  Monetary Allocations - Provincial Departments:  KwaZulu-Natal - Maintenance of Waste Water Infrastructure</v>
          </cell>
          <cell r="R8730">
            <v>0</v>
          </cell>
          <cell r="V8730" t="str">
            <v>PD KZN - MAINT OF WASTE WATER INFRASTRUC</v>
          </cell>
        </row>
        <row r="8731">
          <cell r="Q8731" t="str">
            <v>Expenditure:  Transfers and Subsidies - Capital:  Monetary Allocations - Provincial Departments:  KwaZulu-Natal - Capacity Building</v>
          </cell>
          <cell r="R8731">
            <v>0</v>
          </cell>
          <cell r="V8731" t="str">
            <v>PD KZN - CAPACITY BUILDING</v>
          </cell>
        </row>
        <row r="8732">
          <cell r="Q8732" t="str">
            <v>Expenditure:  Transfers and Subsidies - Capital:  Monetary Allocations - Provincial Departments:  KwaZulu-Natal - Other</v>
          </cell>
          <cell r="R8732">
            <v>0</v>
          </cell>
          <cell r="V8732" t="str">
            <v>PD KZN - OTHER</v>
          </cell>
        </row>
        <row r="8733">
          <cell r="Q8733" t="str">
            <v>Expenditure:  Transfers and Subsidies - Capital:  Monetary Allocations - Provincial Departments:  Limpopo</v>
          </cell>
          <cell r="R8733">
            <v>0</v>
          </cell>
          <cell r="V8733" t="str">
            <v>T&amp;S CAP: MONETARY PROV DEPT LP</v>
          </cell>
        </row>
        <row r="8734">
          <cell r="Q8734" t="str">
            <v>Expenditure:  Transfers and Subsidies - Capital:  Monetary Allocations - Provincial Departments:  Limpopo - Health</v>
          </cell>
          <cell r="R8734">
            <v>0</v>
          </cell>
          <cell r="V8734" t="str">
            <v>PD LP - HEALTH</v>
          </cell>
        </row>
        <row r="8735">
          <cell r="Q8735" t="str">
            <v>Expenditure:  Transfers and Subsidies - Capital:  Monetary Allocations - Provincial Departments:  Limpopo - Public Transport</v>
          </cell>
          <cell r="R8735">
            <v>0</v>
          </cell>
          <cell r="V8735" t="str">
            <v>PD LP - PUBLIC TRANSPORT</v>
          </cell>
        </row>
        <row r="8736">
          <cell r="Q8736" t="str">
            <v>Expenditure:  Transfers and Subsidies - Capital:  Monetary Allocations - Provincial Departments:  Limpopo - Housing</v>
          </cell>
          <cell r="R8736">
            <v>0</v>
          </cell>
          <cell r="V8736" t="str">
            <v>PD LP - HOUSING</v>
          </cell>
        </row>
        <row r="8737">
          <cell r="Q8737" t="str">
            <v>Expenditure:  Transfers and Subsidies - Capital:  Monetary Allocations - Provincial Departments:  Limpopo - Sports and Recreation</v>
          </cell>
          <cell r="R8737">
            <v>0</v>
          </cell>
          <cell r="V8737" t="str">
            <v>PD LP - SPORTS &amp; RECREATION</v>
          </cell>
        </row>
        <row r="8738">
          <cell r="Q8738" t="str">
            <v>Expenditure:  Transfers and Subsidies - Capital:  Monetary Allocations - Provincial Departments:  Limpopo - Disaster and Emergency Services</v>
          </cell>
          <cell r="R8738">
            <v>0</v>
          </cell>
          <cell r="V8738" t="str">
            <v>PD LP - DISASTER &amp; EMERGENCY SERVICES</v>
          </cell>
        </row>
        <row r="8739">
          <cell r="Q8739" t="str">
            <v>Expenditure:  Transfers and Subsidies - Capital:  Monetary Allocations - Provincial Departments:  Limpopo - Libraries, Archives and Museums</v>
          </cell>
          <cell r="R8739">
            <v>0</v>
          </cell>
          <cell r="V8739" t="str">
            <v>PD LP - LIBRARIES ARCHIVES &amp; MUSEUMS</v>
          </cell>
        </row>
        <row r="8740">
          <cell r="Q8740" t="str">
            <v>Expenditure:  Transfers and Subsidies - Capital:  Monetary Allocations - Provincial Departments:  Limpopo - Maintenance of Road Infrastructure</v>
          </cell>
          <cell r="R8740">
            <v>0</v>
          </cell>
          <cell r="V8740" t="str">
            <v>PD LP - MAINT OF ROAD INFRASTRUCTURE</v>
          </cell>
        </row>
        <row r="8741">
          <cell r="Q8741" t="str">
            <v>Expenditure:  Transfers and Subsidies - Capital:  Monetary Allocations - Provincial Departments:  Limpopo - Maintenance of Water Supply Infrastructure</v>
          </cell>
          <cell r="R8741">
            <v>0</v>
          </cell>
          <cell r="V8741" t="str">
            <v>PD LP - MAINT OF WATER SUPPLY INFRASTRUC</v>
          </cell>
        </row>
        <row r="8742">
          <cell r="Q8742" t="str">
            <v>Expenditure:  Transfers and Subsidies - Capital:  Monetary Allocations - Provincial Departments:  Limpopo - Maintenance of Waste Water Infrastructure</v>
          </cell>
          <cell r="R8742">
            <v>0</v>
          </cell>
          <cell r="V8742" t="str">
            <v>PD LP - MAINT OF WASTE WATER INFRASTRUC</v>
          </cell>
        </row>
        <row r="8743">
          <cell r="Q8743" t="str">
            <v>Expenditure:  Transfers and Subsidies - Capital:  Monetary Allocations - Provincial Departments:  Limpopo - Capacity Building</v>
          </cell>
          <cell r="R8743">
            <v>0</v>
          </cell>
          <cell r="V8743" t="str">
            <v>PD LP - CAPACITY BUILDING</v>
          </cell>
        </row>
        <row r="8744">
          <cell r="Q8744" t="str">
            <v>Expenditure:  Transfers and Subsidies - Capital:  Monetary Allocations - Provincial Departments:  Limpopo - Other</v>
          </cell>
          <cell r="R8744">
            <v>0</v>
          </cell>
          <cell r="V8744" t="str">
            <v>PD LP - OTHER</v>
          </cell>
        </row>
        <row r="8745">
          <cell r="Q8745" t="str">
            <v>Expenditure:  Transfers and Subsidies - Capital:  Monetary Allocations - Provincial Departments:  Mpumalanga</v>
          </cell>
          <cell r="R8745">
            <v>0</v>
          </cell>
          <cell r="V8745" t="str">
            <v>T&amp;S CAP: MONETARY PROV DEPT MP</v>
          </cell>
        </row>
        <row r="8746">
          <cell r="Q8746" t="str">
            <v>Expenditure:  Transfers and Subsidies - Capital:  Monetary Allocations - Provincial Departments:  Mpumalanga - Health</v>
          </cell>
          <cell r="R8746">
            <v>0</v>
          </cell>
          <cell r="V8746" t="str">
            <v>PD MP - HEALTH</v>
          </cell>
        </row>
        <row r="8747">
          <cell r="Q8747" t="str">
            <v>Expenditure:  Transfers and Subsidies - Capital:  Monetary Allocations - Provincial Departments:  Mpumalanga - Public Transport</v>
          </cell>
          <cell r="R8747">
            <v>0</v>
          </cell>
          <cell r="V8747" t="str">
            <v>PD MP - PUBLIC TRANSPORT</v>
          </cell>
        </row>
        <row r="8748">
          <cell r="Q8748" t="str">
            <v>Expenditure:  Transfers and Subsidies - Capital:  Monetary Allocations - Provincial Departments:  Mpumalanga - Housing</v>
          </cell>
          <cell r="R8748">
            <v>0</v>
          </cell>
          <cell r="V8748" t="str">
            <v>PD MP - HOUSING</v>
          </cell>
        </row>
        <row r="8749">
          <cell r="Q8749" t="str">
            <v>Expenditure:  Transfers and Subsidies - Capital:  Monetary Allocations - Provincial Departments:  Mpumalanga - Sports and Recreation</v>
          </cell>
          <cell r="R8749">
            <v>0</v>
          </cell>
          <cell r="V8749" t="str">
            <v>PD MP - SPORTS &amp; RECREATION</v>
          </cell>
        </row>
        <row r="8750">
          <cell r="Q8750" t="str">
            <v>Expenditure:  Transfers and Subsidies - Capital:  Monetary Allocations - Provincial Departments:  Mpumalanga - Disaster and Emergency Services</v>
          </cell>
          <cell r="R8750">
            <v>0</v>
          </cell>
          <cell r="V8750" t="str">
            <v>PD MP - DISASTER &amp; EMERGENCY SERVICES</v>
          </cell>
        </row>
        <row r="8751">
          <cell r="Q8751" t="str">
            <v>Expenditure:  Transfers and Subsidies - Capital:  Monetary Allocations - Provincial Departments:  Mpumalanga - Libraries, Archives and Museums</v>
          </cell>
          <cell r="R8751">
            <v>0</v>
          </cell>
          <cell r="V8751" t="str">
            <v>PD MP - LIBRARIES ARCHIVES &amp; MUSEUMS</v>
          </cell>
        </row>
        <row r="8752">
          <cell r="Q8752" t="str">
            <v>Expenditure:  Transfers and Subsidies - Capital:  Monetary Allocations - Provincial Departments:  Mpumalanga - Maintenance of Road Infrastructure</v>
          </cell>
          <cell r="R8752">
            <v>0</v>
          </cell>
          <cell r="V8752" t="str">
            <v>PD MP - MAINT OF ROAD INFRASTRUCTURE</v>
          </cell>
        </row>
        <row r="8753">
          <cell r="Q8753" t="str">
            <v>Expenditure:  Transfers and Subsidies - Capital:  Monetary Allocations - Provincial Departments:  Mpumalanga - Maintenance of Water Supply Infrastructure</v>
          </cell>
          <cell r="R8753">
            <v>0</v>
          </cell>
          <cell r="V8753" t="str">
            <v>PD MP - MAINT OF WATER SUPPLY INFRASTRUC</v>
          </cell>
        </row>
        <row r="8754">
          <cell r="Q8754" t="str">
            <v>Expenditure:  Transfers and Subsidies - Capital:  Monetary Allocations - Provincial Departments:  Mpumalanga - Maintenance of Waste Water Infrastructure</v>
          </cell>
          <cell r="R8754">
            <v>0</v>
          </cell>
          <cell r="V8754" t="str">
            <v>PD MP - MAINT OF WASTE WATER INFRASTRUC</v>
          </cell>
        </row>
        <row r="8755">
          <cell r="Q8755" t="str">
            <v>Expenditure:  Transfers and Subsidies - Capital:  Monetary Allocations - Provincial Departments:  Mpumalanga - Capacity Building</v>
          </cell>
          <cell r="R8755">
            <v>0</v>
          </cell>
          <cell r="V8755" t="str">
            <v>PD MP - CAPACITY BUILDING</v>
          </cell>
        </row>
        <row r="8756">
          <cell r="Q8756" t="str">
            <v>Expenditure:  Transfers and Subsidies - Capital:  Monetary Allocations - Provincial Departments:  Mpumalanga - Other</v>
          </cell>
          <cell r="R8756">
            <v>0</v>
          </cell>
          <cell r="V8756" t="str">
            <v>PD MP - OTHER</v>
          </cell>
        </row>
        <row r="8757">
          <cell r="Q8757" t="str">
            <v>Expenditure:  Transfers and Subsidies - Capital:  Monetary Allocations - Provincial Departments:  Northern Cape</v>
          </cell>
          <cell r="R8757">
            <v>0</v>
          </cell>
          <cell r="V8757" t="str">
            <v>T&amp;S CAP: MONETARY PROV DEPT NC</v>
          </cell>
        </row>
        <row r="8758">
          <cell r="Q8758" t="str">
            <v>Expenditure:  Transfers and Subsidies - Capital:  Monetary Allocations - Provincial Departments:  Northern Cape - Health</v>
          </cell>
          <cell r="R8758">
            <v>0</v>
          </cell>
          <cell r="V8758" t="str">
            <v>PD NC - HEALTH</v>
          </cell>
        </row>
        <row r="8759">
          <cell r="Q8759" t="str">
            <v>Expenditure:  Transfers and Subsidies - Capital:  Monetary Allocations - Provincial Departments:  Northern Cape - Public Transport</v>
          </cell>
          <cell r="R8759">
            <v>0</v>
          </cell>
          <cell r="V8759" t="str">
            <v>PD NC - PUBLIC TRANSPORT</v>
          </cell>
        </row>
        <row r="8760">
          <cell r="Q8760" t="str">
            <v>Expenditure:  Transfers and Subsidies - Capital:  Monetary Allocations - Provincial Departments:  Northern Cape - Housing</v>
          </cell>
          <cell r="R8760">
            <v>0</v>
          </cell>
          <cell r="V8760" t="str">
            <v>PD NC - HOUSING</v>
          </cell>
        </row>
        <row r="8761">
          <cell r="Q8761" t="str">
            <v>Expenditure:  Transfers and Subsidies - Capital:  Monetary Allocations - Provincial Departments:  Northern Cape - Sports and Recreation</v>
          </cell>
          <cell r="R8761">
            <v>0</v>
          </cell>
          <cell r="V8761" t="str">
            <v>PD NC - SPORTS &amp; RECREATION</v>
          </cell>
        </row>
        <row r="8762">
          <cell r="Q8762" t="str">
            <v>Expenditure:  Transfers and Subsidies - Capital:  Monetary Allocations - Provincial Departments:  Northern Cape - Disaster and Emergency Services</v>
          </cell>
          <cell r="R8762">
            <v>0</v>
          </cell>
          <cell r="V8762" t="str">
            <v>PD NC - DISASTER &amp; EMERGENCY SERVICES</v>
          </cell>
        </row>
        <row r="8763">
          <cell r="Q8763" t="str">
            <v>Expenditure:  Transfers and Subsidies - Capital:  Monetary Allocations - Provincial Departments:  Northern Cape - Libraries, Archives and Museums</v>
          </cell>
          <cell r="R8763">
            <v>0</v>
          </cell>
          <cell r="V8763" t="str">
            <v>PD NC - LIBRARIES ARCHIVES &amp; MUSEUMS</v>
          </cell>
        </row>
        <row r="8764">
          <cell r="Q8764" t="str">
            <v>Expenditure:  Transfers and Subsidies - Capital:  Monetary Allocations - Provincial Departments:  Northern Cape - Maintenance of Road Infrastructure</v>
          </cell>
          <cell r="R8764">
            <v>0</v>
          </cell>
          <cell r="V8764" t="str">
            <v>PD NC - MAINT OF ROAD INFRASTRUCTURE</v>
          </cell>
        </row>
        <row r="8765">
          <cell r="Q8765" t="str">
            <v>Expenditure:  Transfers and Subsidies - Capital:  Monetary Allocations - Provincial Departments:  Northern Cape - Maintenance of Water Supply Infrastructure</v>
          </cell>
          <cell r="R8765">
            <v>0</v>
          </cell>
          <cell r="V8765" t="str">
            <v>PD NC - MAINT OF WATER SUPPLY INFRASTRUC</v>
          </cell>
        </row>
        <row r="8766">
          <cell r="Q8766" t="str">
            <v>Expenditure:  Transfers and Subsidies - Capital:  Monetary Allocations - Provincial Departments:  Northern Cape - Maintenance of Waste Water Infrastructure</v>
          </cell>
          <cell r="R8766">
            <v>0</v>
          </cell>
          <cell r="V8766" t="str">
            <v>PD NC - MAINT OF WASTE WATER INFRASTRUC</v>
          </cell>
        </row>
        <row r="8767">
          <cell r="Q8767" t="str">
            <v>Expenditure:  Transfers and Subsidies - Capital:  Monetary Allocations - Provincial Departments:  Northern Cape - Capacity Building</v>
          </cell>
          <cell r="R8767">
            <v>0</v>
          </cell>
          <cell r="V8767" t="str">
            <v>PD NC - CAPACITY BUILDING</v>
          </cell>
        </row>
        <row r="8768">
          <cell r="Q8768" t="str">
            <v>Expenditure:  Transfers and Subsidies - Capital:  Monetary Allocations - Provincial Departments:  Northern Cape - Other</v>
          </cell>
          <cell r="R8768">
            <v>0</v>
          </cell>
          <cell r="V8768" t="str">
            <v>PD NC - OTHER</v>
          </cell>
        </row>
        <row r="8769">
          <cell r="Q8769" t="str">
            <v>Expenditure:  Transfers and Subsidies - Capital:  Monetary Allocations - Provincial Departments:  North West</v>
          </cell>
          <cell r="R8769">
            <v>0</v>
          </cell>
          <cell r="V8769" t="str">
            <v>T&amp;S CAP: MONETARY PROV DEPT NW</v>
          </cell>
        </row>
        <row r="8770">
          <cell r="Q8770" t="str">
            <v>Expenditure:  Transfers and Subsidies - Capital:  Monetary Allocations - Provincial Departments:  North West - Health</v>
          </cell>
          <cell r="R8770">
            <v>0</v>
          </cell>
          <cell r="V8770" t="str">
            <v>PD NW - HEALTH</v>
          </cell>
        </row>
        <row r="8771">
          <cell r="Q8771" t="str">
            <v>Expenditure:  Transfers and Subsidies - Capital:  Monetary Allocations - Provincial Departments:  North West - Public Transport</v>
          </cell>
          <cell r="R8771">
            <v>0</v>
          </cell>
          <cell r="V8771" t="str">
            <v>PD NW - PUBLIC TRANSPORT</v>
          </cell>
        </row>
        <row r="8772">
          <cell r="Q8772" t="str">
            <v>Expenditure:  Transfers and Subsidies - Capital:  Monetary Allocations - Provincial Departments:  North West - Housing</v>
          </cell>
          <cell r="R8772">
            <v>0</v>
          </cell>
          <cell r="V8772" t="str">
            <v>PD NW - HOUSING</v>
          </cell>
        </row>
        <row r="8773">
          <cell r="Q8773" t="str">
            <v>Expenditure:  Transfers and Subsidies - Capital:  Monetary Allocations - Provincial Departments:  North West - Sports and Recreation</v>
          </cell>
          <cell r="R8773">
            <v>0</v>
          </cell>
          <cell r="V8773" t="str">
            <v>PD NW - SPORTS &amp; RECREATION</v>
          </cell>
        </row>
        <row r="8774">
          <cell r="Q8774" t="str">
            <v>Expenditure:  Transfers and Subsidies - Capital:  Monetary Allocations - Provincial Departments:  North West - Disaster and Emergency Services</v>
          </cell>
          <cell r="R8774">
            <v>0</v>
          </cell>
          <cell r="V8774" t="str">
            <v>PD NW - DISASTER &amp; EMERGENCY SERVICES</v>
          </cell>
        </row>
        <row r="8775">
          <cell r="Q8775" t="str">
            <v>Expenditure:  Transfers and Subsidies - Capital:  Monetary Allocations - Provincial Departments:  North West - Libraries, Archives and Museums</v>
          </cell>
          <cell r="R8775">
            <v>0</v>
          </cell>
          <cell r="V8775" t="str">
            <v>PD NW - LIBRARIES ARCHIVES &amp; MUSEUMS</v>
          </cell>
        </row>
        <row r="8776">
          <cell r="Q8776" t="str">
            <v>Expenditure:  Transfers and Subsidies - Capital:  Monetary Allocations - Provincial Departments:  North West - Maintenance of Road Infrastructure</v>
          </cell>
          <cell r="R8776">
            <v>0</v>
          </cell>
          <cell r="V8776" t="str">
            <v>PD NW - MAINT OF ROAD INFRASTRUCTURE</v>
          </cell>
        </row>
        <row r="8777">
          <cell r="Q8777" t="str">
            <v>Expenditure:  Transfers and Subsidies - Capital:  Monetary Allocations - Provincial Departments:  North West - Maintenance of Water Supply Infrastructure</v>
          </cell>
          <cell r="R8777">
            <v>0</v>
          </cell>
          <cell r="V8777" t="str">
            <v>PD NW - MAINT OF WATER SUPPLY INFRASTRUC</v>
          </cell>
        </row>
        <row r="8778">
          <cell r="Q8778" t="str">
            <v>Expenditure:  Transfers and Subsidies - Capital:  Monetary Allocations - Provincial Departments:  North West - Maintenance of Waste Water Infrastructure</v>
          </cell>
          <cell r="R8778">
            <v>0</v>
          </cell>
          <cell r="V8778" t="str">
            <v>PD NW - MAINT OF WASTE WATER INFRASTRUC</v>
          </cell>
        </row>
        <row r="8779">
          <cell r="Q8779" t="str">
            <v>Expenditure:  Transfers and Subsidies - Capital:  Monetary Allocations - Provincial Departments:  North West - Capacity Building</v>
          </cell>
          <cell r="R8779">
            <v>0</v>
          </cell>
          <cell r="V8779" t="str">
            <v>PD NW - CAPACITY BUILDING</v>
          </cell>
        </row>
        <row r="8780">
          <cell r="Q8780" t="str">
            <v>Expenditure:  Transfers and Subsidies - Capital:  Monetary Allocations - Provincial Departments:  North West - Other</v>
          </cell>
          <cell r="R8780">
            <v>0</v>
          </cell>
          <cell r="V8780" t="str">
            <v>PD NW - OTHER</v>
          </cell>
        </row>
        <row r="8781">
          <cell r="Q8781" t="str">
            <v>Expenditure:  Transfers and Subsidies - Capital:  Monetary Allocations - Provincial Departments:  Western Cape</v>
          </cell>
          <cell r="R8781">
            <v>0</v>
          </cell>
          <cell r="V8781" t="str">
            <v>T&amp;S CAP: MONETARY PROV DEPT WC</v>
          </cell>
        </row>
        <row r="8782">
          <cell r="Q8782" t="str">
            <v>Expenditure:  Transfers and Subsidies - Capital:  Monetary Allocations - Provincial Departments:  Western Cape - Health</v>
          </cell>
          <cell r="R8782">
            <v>0</v>
          </cell>
          <cell r="V8782" t="str">
            <v>PD WC - HEALTH</v>
          </cell>
        </row>
        <row r="8783">
          <cell r="Q8783" t="str">
            <v>Expenditure:  Transfers and Subsidies - Capital:  Monetary Allocations - Provincial Departments:  Western Cape - Public Transport</v>
          </cell>
          <cell r="R8783">
            <v>0</v>
          </cell>
          <cell r="V8783" t="str">
            <v>PD WC - PUBLIC TRANSPORT</v>
          </cell>
        </row>
        <row r="8784">
          <cell r="Q8784" t="str">
            <v>Expenditure:  Transfers and Subsidies - Capital:  Monetary Allocations - Provincial Departments:  Western Cape - Housing</v>
          </cell>
          <cell r="R8784">
            <v>0</v>
          </cell>
          <cell r="V8784" t="str">
            <v>PD WC - HOUSING</v>
          </cell>
        </row>
        <row r="8785">
          <cell r="Q8785" t="str">
            <v>Expenditure:  Transfers and Subsidies - Capital:  Monetary Allocations - Provincial Departments:  Western Cape - Sports and Recreation</v>
          </cell>
          <cell r="R8785">
            <v>0</v>
          </cell>
          <cell r="V8785" t="str">
            <v>PD WC - SPORTS &amp; RECREATION</v>
          </cell>
        </row>
        <row r="8786">
          <cell r="Q8786" t="str">
            <v>Expenditure:  Transfers and Subsidies - Capital:  Monetary Allocations - Provincial Departments:  Western Cape - Disaster and Emergency Services</v>
          </cell>
          <cell r="R8786">
            <v>0</v>
          </cell>
          <cell r="V8786" t="str">
            <v>PD WC - DISASTER &amp; EMERGENCY SERVICES</v>
          </cell>
        </row>
        <row r="8787">
          <cell r="Q8787" t="str">
            <v>Expenditure:  Transfers and Subsidies - Capital:  Monetary Allocations - Provincial Departments:  Western Cape - Libraries, Archives and Museums</v>
          </cell>
          <cell r="R8787">
            <v>0</v>
          </cell>
          <cell r="V8787" t="str">
            <v>PD WC - LIBRARIES ARCHIVES &amp; MUSEUMS</v>
          </cell>
        </row>
        <row r="8788">
          <cell r="Q8788" t="str">
            <v>Expenditure:  Transfers and Subsidies - Capital:  Monetary Allocations - Provincial Departments:  Western Cape - Maintenance of Road Infrastructure</v>
          </cell>
          <cell r="R8788">
            <v>0</v>
          </cell>
          <cell r="V8788" t="str">
            <v>PD WC - MAINT OF ROAD INFRASTRUCTURE</v>
          </cell>
        </row>
        <row r="8789">
          <cell r="Q8789" t="str">
            <v>Expenditure:  Transfers and Subsidies - Capital:  Monetary Allocations - Provincial Departments:  Western Cape - Maintenance of Water Supply Infrastructure</v>
          </cell>
          <cell r="R8789">
            <v>0</v>
          </cell>
          <cell r="V8789" t="str">
            <v>PD WC - MAINT OF WATER SUPPLY INFRASTRUC</v>
          </cell>
        </row>
        <row r="8790">
          <cell r="Q8790" t="str">
            <v>Expenditure:  Transfers and Subsidies - Capital:  Monetary Allocations - Provincial Departments:  Western Cape - Maintenance of Waste Water Infrastructure</v>
          </cell>
          <cell r="R8790">
            <v>0</v>
          </cell>
          <cell r="V8790" t="str">
            <v>PD WC - MAINT OF WASTE WATER INFRASTRUC</v>
          </cell>
        </row>
        <row r="8791">
          <cell r="Q8791" t="str">
            <v>Expenditure:  Transfers and Subsidies - Capital:  Monetary Allocations - Provincial Departments:  Western Cape - Capacity Building</v>
          </cell>
          <cell r="R8791">
            <v>0</v>
          </cell>
          <cell r="V8791" t="str">
            <v>PD WC - CAPACITY BUILDING</v>
          </cell>
        </row>
        <row r="8792">
          <cell r="Q8792" t="str">
            <v>Expenditure:  Transfers and Subsidies - Capital:  Monetary Allocations - Provincial Departments:  Western Cape - Other</v>
          </cell>
          <cell r="R8792">
            <v>0</v>
          </cell>
          <cell r="V8792" t="str">
            <v>PD WC - OTHER</v>
          </cell>
        </row>
        <row r="8793">
          <cell r="Q8793" t="str">
            <v>Expenditure:  Transfers and Subsidies - Capital:  Monetary Allocations - Public Corporations</v>
          </cell>
          <cell r="R8793">
            <v>0</v>
          </cell>
          <cell r="V8793" t="str">
            <v>T&amp;S CAP: MONETARY PUBLIC CORPORATIONS</v>
          </cell>
        </row>
        <row r="8794">
          <cell r="Q8794" t="str">
            <v>Expenditure:  Transfers and Subsidies - Capital:  Monetary Allocations - Public Corporations - Non Financial Public Corporations</v>
          </cell>
          <cell r="R8794">
            <v>0</v>
          </cell>
          <cell r="V8794" t="str">
            <v>T&amp;S CAP: MONETARY PUBL CORP NON-FIAN</v>
          </cell>
        </row>
        <row r="8795">
          <cell r="Q8795" t="str">
            <v>Expenditure:  Transfers and Subsidies - Capital:  Monetary Allocations - Public Corporations - Non Financial Public Corporations:  Product</v>
          </cell>
          <cell r="R8795" t="str">
            <v>2</v>
          </cell>
          <cell r="S8795" t="str">
            <v>69</v>
          </cell>
          <cell r="T8795" t="str">
            <v>700</v>
          </cell>
          <cell r="U8795" t="str">
            <v>0</v>
          </cell>
          <cell r="V8795" t="str">
            <v>PUB CORP: N-FIN CORP - PRODUCT</v>
          </cell>
        </row>
        <row r="8796">
          <cell r="Q8796" t="str">
            <v>Expenditure:  Transfers and Subsidies - Capital:  Monetary Allocations - Public Corporations - Non Financial Public Corporations:  Production</v>
          </cell>
          <cell r="R8796" t="str">
            <v>2</v>
          </cell>
          <cell r="S8796" t="str">
            <v>69</v>
          </cell>
          <cell r="T8796" t="str">
            <v>701</v>
          </cell>
          <cell r="U8796" t="str">
            <v>0</v>
          </cell>
          <cell r="V8796" t="str">
            <v>PUB CORP: N-FIN CORP - PRODUCTION</v>
          </cell>
        </row>
        <row r="8797">
          <cell r="Q8797" t="str">
            <v>Expenditure:  Transfers and Subsidies - Capital:  Monetary Allocations - Public Corporations - Financial Public Corporations</v>
          </cell>
          <cell r="R8797">
            <v>0</v>
          </cell>
          <cell r="V8797" t="str">
            <v>T&amp;S CAP: MONETARY PUBL CORP FINANCIAL</v>
          </cell>
        </row>
        <row r="8798">
          <cell r="Q8798" t="str">
            <v>Expenditure:  Transfers and Subsidies - Capital:  Monetary Allocations - Public Corporations - Financial Public Corporations:  Product</v>
          </cell>
          <cell r="R8798" t="str">
            <v>2</v>
          </cell>
          <cell r="S8798" t="str">
            <v>69</v>
          </cell>
          <cell r="T8798" t="str">
            <v>702</v>
          </cell>
          <cell r="U8798" t="str">
            <v>0</v>
          </cell>
          <cell r="V8798" t="str">
            <v>PUB CORP: FINANCIAL CORP - PRODUCT</v>
          </cell>
        </row>
        <row r="8799">
          <cell r="Q8799" t="str">
            <v>Expenditure:  Transfers and Subsidies - Capital:  Monetary Allocations - Public Corporations - Financial Public Corporations:  Production</v>
          </cell>
          <cell r="R8799" t="str">
            <v>2</v>
          </cell>
          <cell r="S8799" t="str">
            <v>69</v>
          </cell>
          <cell r="T8799" t="str">
            <v>703</v>
          </cell>
          <cell r="U8799" t="str">
            <v>0</v>
          </cell>
          <cell r="V8799" t="str">
            <v>PUB CORP: FINANCIAL CORP - PRODUCTION</v>
          </cell>
        </row>
        <row r="8800">
          <cell r="Q8800" t="str">
            <v>Expenditure:  Transfers and Subsidies - Capital:  Monetary Allocations - Public Corporations - Other Transfers Public Corporations</v>
          </cell>
          <cell r="R8800">
            <v>0</v>
          </cell>
          <cell r="V8800" t="str">
            <v>T&amp;S CAP: MONETARY PUBL CORP NON-FIAN</v>
          </cell>
        </row>
        <row r="8801">
          <cell r="Q8801" t="str">
            <v xml:space="preserve">Expenditure:  Transfers and Subsidies - Capital:  Monetary Allocations - Public Corporations - Other Transfers Public Corporations:  Air Traffic and Navigation Services Company </v>
          </cell>
          <cell r="R8801" t="str">
            <v>2</v>
          </cell>
          <cell r="S8801" t="str">
            <v>69</v>
          </cell>
          <cell r="T8801" t="str">
            <v>704</v>
          </cell>
          <cell r="U8801" t="str">
            <v>0</v>
          </cell>
          <cell r="V8801" t="str">
            <v>PUB CORP O/TRF: AIR TRAF &amp; NAV SERV COMP</v>
          </cell>
        </row>
        <row r="8802">
          <cell r="Q8802" t="str">
            <v>Expenditure:  Transfers and Subsidies - Capital:  Monetary Allocations - Public Corporations - Other Transfers Public Corporations:  Airports Company</v>
          </cell>
          <cell r="R8802" t="str">
            <v>2</v>
          </cell>
          <cell r="S8802" t="str">
            <v>69</v>
          </cell>
          <cell r="T8802" t="str">
            <v>705</v>
          </cell>
          <cell r="U8802" t="str">
            <v>0</v>
          </cell>
          <cell r="V8802" t="str">
            <v>PUB CORP O/TRF: AIRPORTS COMPANY</v>
          </cell>
        </row>
        <row r="8803">
          <cell r="Q8803" t="str">
            <v>Expenditure:  Transfers and Subsidies - Capital:  Monetary Allocations - Public Corporations - Other Transfers Public Corporations:  Albany Coast Water Board</v>
          </cell>
          <cell r="R8803" t="str">
            <v>2</v>
          </cell>
          <cell r="S8803" t="str">
            <v>69</v>
          </cell>
          <cell r="T8803" t="str">
            <v>706</v>
          </cell>
          <cell r="U8803" t="str">
            <v>0</v>
          </cell>
          <cell r="V8803" t="str">
            <v>PUB CORP O/TRF: ALBANY COAST WATER BOARD</v>
          </cell>
        </row>
        <row r="8804">
          <cell r="Q8804" t="str">
            <v>Expenditure:  Transfers and Subsidies - Capital:  Monetary Allocations - Public Corporations - Other Transfers Public Corporations:  Alexkor Ltd</v>
          </cell>
          <cell r="R8804" t="str">
            <v>2</v>
          </cell>
          <cell r="S8804" t="str">
            <v>69</v>
          </cell>
          <cell r="T8804" t="str">
            <v>707</v>
          </cell>
          <cell r="U8804" t="str">
            <v>0</v>
          </cell>
          <cell r="V8804" t="str">
            <v>PUB CORP O/TRF: ALEXKOR LTD</v>
          </cell>
        </row>
        <row r="8805">
          <cell r="Q8805" t="str">
            <v>Expenditure:  Transfers and Subsidies - Capital:  Monetary Allocations - Public Corporations - Other Transfers Public Corporations:  Amatola Water Board</v>
          </cell>
          <cell r="R8805" t="str">
            <v>2</v>
          </cell>
          <cell r="S8805" t="str">
            <v>69</v>
          </cell>
          <cell r="T8805" t="str">
            <v>708</v>
          </cell>
          <cell r="U8805" t="str">
            <v>0</v>
          </cell>
          <cell r="V8805" t="str">
            <v>PUB CORP O/TRF: AMATOLA WATER BOARD</v>
          </cell>
        </row>
        <row r="8806">
          <cell r="Q8806" t="str">
            <v>Expenditure:  Transfers and Subsidies - Capital:  Monetary Allocations - Public Corporations - Other Transfers Public Corporations:  Armaments Corporation of South Africa</v>
          </cell>
          <cell r="R8806" t="str">
            <v>2</v>
          </cell>
          <cell r="S8806" t="str">
            <v>69</v>
          </cell>
          <cell r="T8806" t="str">
            <v>709</v>
          </cell>
          <cell r="U8806" t="str">
            <v>0</v>
          </cell>
          <cell r="V8806" t="str">
            <v>PUB CORP O/TRF: ARMAMENTS CORPORATION SA</v>
          </cell>
        </row>
        <row r="8807">
          <cell r="Q8807" t="str">
            <v>Expenditure:  Transfers and Subsidies - Capital:  Monetary Allocations - Public Corporations - Other Transfers Public Corporations:  Aventura</v>
          </cell>
          <cell r="R8807" t="str">
            <v>2</v>
          </cell>
          <cell r="S8807" t="str">
            <v>69</v>
          </cell>
          <cell r="T8807" t="str">
            <v>710</v>
          </cell>
          <cell r="U8807" t="str">
            <v>0</v>
          </cell>
          <cell r="V8807" t="str">
            <v>PUB CORP O/TRF: AVENTURA</v>
          </cell>
        </row>
        <row r="8808">
          <cell r="Q8808" t="str">
            <v>Expenditure:  Transfers and Subsidies - Capital:  Monetary Allocations - Public Corporations - Other Transfers Public Corporations:  Bala Farms (Pty) Ltd</v>
          </cell>
          <cell r="R8808" t="str">
            <v>2</v>
          </cell>
          <cell r="S8808" t="str">
            <v>69</v>
          </cell>
          <cell r="T8808" t="str">
            <v>711</v>
          </cell>
          <cell r="U8808" t="str">
            <v>0</v>
          </cell>
          <cell r="V8808" t="str">
            <v>PUB CORP O/TRF: BALA FARMS (PTY) LTD</v>
          </cell>
        </row>
        <row r="8809">
          <cell r="Q8809" t="str">
            <v>Expenditure:  Transfers and Subsidies - Capital:  Monetary Allocations - Public Corporations - Other Transfers Public Corporations:  Bloem Water</v>
          </cell>
          <cell r="R8809" t="str">
            <v>2</v>
          </cell>
          <cell r="S8809" t="str">
            <v>69</v>
          </cell>
          <cell r="T8809" t="str">
            <v>712</v>
          </cell>
          <cell r="U8809" t="str">
            <v>0</v>
          </cell>
          <cell r="V8809" t="str">
            <v>PUB CORP O/TRF: BLOEM WATER</v>
          </cell>
        </row>
        <row r="8810">
          <cell r="Q8810" t="str">
            <v>Expenditure:  Transfers and Subsidies - Capital:  Monetary Allocations - Public Corporations - Other Transfers Public Corporations:  Botshelo Water</v>
          </cell>
          <cell r="R8810" t="str">
            <v>2</v>
          </cell>
          <cell r="S8810" t="str">
            <v>69</v>
          </cell>
          <cell r="T8810" t="str">
            <v>713</v>
          </cell>
          <cell r="U8810" t="str">
            <v>0</v>
          </cell>
          <cell r="V8810" t="str">
            <v>PUB CORP O/TRF: BOTSHELO WATER</v>
          </cell>
        </row>
        <row r="8811">
          <cell r="Q8811" t="str">
            <v>Expenditure:  Transfers and Subsidies - Capital:  Monetary Allocations - Public Corporations - Other Transfers Public Corporations:  Bushbuckridge Water Board</v>
          </cell>
          <cell r="R8811" t="str">
            <v>2</v>
          </cell>
          <cell r="S8811" t="str">
            <v>69</v>
          </cell>
          <cell r="T8811" t="str">
            <v>714</v>
          </cell>
          <cell r="U8811" t="str">
            <v>0</v>
          </cell>
          <cell r="V8811" t="str">
            <v>PUB CORP O/TRF: BUSHBUCKRIDGE WATER BRD</v>
          </cell>
        </row>
        <row r="8812">
          <cell r="Q8812" t="str">
            <v>Expenditure:  Transfers and Subsidies - Capital:  Monetary Allocations - Public Corporations - Other Transfers Public Corporations:  Casidra (Pty) Ltd</v>
          </cell>
          <cell r="R8812" t="str">
            <v>2</v>
          </cell>
          <cell r="S8812" t="str">
            <v>69</v>
          </cell>
          <cell r="T8812" t="str">
            <v>715</v>
          </cell>
          <cell r="U8812" t="str">
            <v>0</v>
          </cell>
          <cell r="V8812" t="str">
            <v>PUB CORP O/TRF: CASIDRA (PTY) LTD</v>
          </cell>
        </row>
        <row r="8813">
          <cell r="Q8813" t="str">
            <v>Expenditure:  Transfers and Subsidies - Capital:  Monetary Allocations - Public Corporations - Other Transfers Public Corporations:  Central Energy Fund (Pty) Ltd (CEF)</v>
          </cell>
          <cell r="R8813" t="str">
            <v>2</v>
          </cell>
          <cell r="S8813" t="str">
            <v>69</v>
          </cell>
          <cell r="T8813" t="str">
            <v>716</v>
          </cell>
          <cell r="U8813" t="str">
            <v>0</v>
          </cell>
          <cell r="V8813" t="str">
            <v>PUB CORP O/TRF: CENTRAL ENERGY FUND</v>
          </cell>
        </row>
        <row r="8814">
          <cell r="Q8814" t="str">
            <v>Expenditure:  Transfers and Subsidies - Capital:  Monetary Allocations - Public Corporations - Other Transfers Public Corporations:  Coega Development Corporation</v>
          </cell>
          <cell r="R8814" t="str">
            <v>2</v>
          </cell>
          <cell r="S8814" t="str">
            <v>69</v>
          </cell>
          <cell r="T8814" t="str">
            <v>717</v>
          </cell>
          <cell r="U8814" t="str">
            <v>0</v>
          </cell>
          <cell r="V8814" t="str">
            <v>PUB CORP O/TRF: COEGA DEV CORPORATION</v>
          </cell>
        </row>
        <row r="8815">
          <cell r="Q8815" t="str">
            <v>Expenditure:  Transfers and Subsidies - Capital:  Monetary Allocations - Public Corporations - Other Transfers Public Corporations:  Council for Mineral Technology (MINTEK)</v>
          </cell>
          <cell r="R8815" t="str">
            <v>2</v>
          </cell>
          <cell r="S8815" t="str">
            <v>69</v>
          </cell>
          <cell r="T8815" t="str">
            <v>718</v>
          </cell>
          <cell r="U8815" t="str">
            <v>0</v>
          </cell>
          <cell r="V8815" t="str">
            <v>PUB CORP O/TRF: COUNCIL MINERAL TECHN</v>
          </cell>
        </row>
        <row r="8816">
          <cell r="Q8816" t="str">
            <v>Expenditure:  Transfers and Subsidies - Capital:  Monetary Allocations - Public Corporations - Other Transfers Public Corporations:  Council Science and Industrial Research (CSIR)</v>
          </cell>
          <cell r="R8816" t="str">
            <v>2</v>
          </cell>
          <cell r="S8816" t="str">
            <v>69</v>
          </cell>
          <cell r="T8816" t="str">
            <v>719</v>
          </cell>
          <cell r="U8816" t="str">
            <v>0</v>
          </cell>
          <cell r="V8816" t="str">
            <v>PUB CORP O/TRF: COUNCIL SCI &amp; INDUST RES</v>
          </cell>
        </row>
        <row r="8817">
          <cell r="Q8817" t="str">
            <v>Expenditure:  Transfers and Subsidies - Capital:  Monetary Allocations - Public Corporations - Other Transfers Public Corporations:  Cowslip Investments (Pty) Ltd</v>
          </cell>
          <cell r="R8817" t="str">
            <v>2</v>
          </cell>
          <cell r="S8817" t="str">
            <v>69</v>
          </cell>
          <cell r="T8817" t="str">
            <v>720</v>
          </cell>
          <cell r="U8817" t="str">
            <v>0</v>
          </cell>
          <cell r="V8817" t="str">
            <v>PUB CORP O/TRF: COWSLIP INVESTMENTS</v>
          </cell>
        </row>
        <row r="8818">
          <cell r="Q8818" t="str">
            <v>Expenditure:  Transfers and Subsidies - Capital:  Monetary Allocations - Public Corporations - Other Transfers Public Corporations:  Development Bank of South Africa</v>
          </cell>
          <cell r="R8818" t="str">
            <v>2</v>
          </cell>
          <cell r="S8818" t="str">
            <v>69</v>
          </cell>
          <cell r="T8818" t="str">
            <v>721</v>
          </cell>
          <cell r="U8818" t="str">
            <v>0</v>
          </cell>
          <cell r="V8818" t="str">
            <v>PUB CORP O/TRF: DEVELOPMENT BANK OF SA</v>
          </cell>
        </row>
        <row r="8819">
          <cell r="Q8819" t="str">
            <v>Expenditure:  Transfers and Subsidies - Capital:  Monetary Allocations - Public Corporations - Other Transfers Public Corporations:  Denel</v>
          </cell>
          <cell r="R8819" t="str">
            <v>2</v>
          </cell>
          <cell r="S8819" t="str">
            <v>69</v>
          </cell>
          <cell r="T8819" t="str">
            <v>722</v>
          </cell>
          <cell r="U8819" t="str">
            <v>0</v>
          </cell>
          <cell r="V8819" t="str">
            <v>PUB CORP O/TRF: DENEL</v>
          </cell>
        </row>
        <row r="8820">
          <cell r="Q8820" t="str">
            <v>Expenditure:  Transfers and Subsidies - Capital:  Monetary Allocations - Public Corporations - Other Transfers Public Corporations:  Development Corporation Eastern Cape</v>
          </cell>
          <cell r="R8820" t="str">
            <v>2</v>
          </cell>
          <cell r="S8820" t="str">
            <v>69</v>
          </cell>
          <cell r="T8820" t="str">
            <v>723</v>
          </cell>
          <cell r="U8820" t="str">
            <v>0</v>
          </cell>
          <cell r="V8820" t="str">
            <v>PUB CORP O/TRF: DEV CORPOR EASTERN CAPE</v>
          </cell>
        </row>
        <row r="8821">
          <cell r="Q8821" t="str">
            <v>Expenditure:  Transfers and Subsidies - Capital:  Monetary Allocations - Public Corporations - Other Transfers Public Corporations:  East London Industrial Development Zone Corporation</v>
          </cell>
          <cell r="R8821" t="str">
            <v>2</v>
          </cell>
          <cell r="S8821" t="str">
            <v>69</v>
          </cell>
          <cell r="T8821" t="str">
            <v>724</v>
          </cell>
          <cell r="U8821" t="str">
            <v>0</v>
          </cell>
          <cell r="V8821" t="str">
            <v>PUB CORP O/TRF:  EL IND DEV ZONE CORP</v>
          </cell>
        </row>
        <row r="8822">
          <cell r="Q8822" t="str">
            <v>Expenditure:  Transfers and Subsidies - Capital:  Monetary Allocations - Public Corporations - Other Transfers Public Corporations:  ESKOM</v>
          </cell>
          <cell r="R8822" t="str">
            <v>2</v>
          </cell>
          <cell r="S8822" t="str">
            <v>69</v>
          </cell>
          <cell r="T8822" t="str">
            <v>725</v>
          </cell>
          <cell r="U8822" t="str">
            <v>0</v>
          </cell>
          <cell r="V8822" t="str">
            <v>PUB CORP O/TRF: ESKOM</v>
          </cell>
        </row>
        <row r="8823">
          <cell r="Q8823" t="str">
            <v>Expenditure:  Transfers and Subsidies - Capital:  Monetary Allocations - Public Corporations - Other Transfers Public Corporations:  Export Credit Insurance Corporation of South Africa</v>
          </cell>
          <cell r="R8823" t="str">
            <v>2</v>
          </cell>
          <cell r="S8823" t="str">
            <v>69</v>
          </cell>
          <cell r="T8823" t="str">
            <v>726</v>
          </cell>
          <cell r="U8823" t="str">
            <v>0</v>
          </cell>
          <cell r="V8823" t="str">
            <v>PUB CORP O/TRF: EXPORT CDT INSUR CORP SA</v>
          </cell>
        </row>
        <row r="8824">
          <cell r="Q8824" t="str">
            <v>Expenditure:  Transfers and Subsidies - Capital:  Monetary Allocations - Public Corporations - Other Transfers Public Corporations:  Fines and Penalties</v>
          </cell>
          <cell r="R8824" t="str">
            <v>2</v>
          </cell>
          <cell r="S8824" t="str">
            <v>69</v>
          </cell>
          <cell r="T8824" t="str">
            <v>727</v>
          </cell>
          <cell r="U8824" t="str">
            <v>0</v>
          </cell>
          <cell r="V8824" t="str">
            <v>PUB CORP O/TRF: FINES &amp; PENALTIES</v>
          </cell>
        </row>
        <row r="8825">
          <cell r="Q8825" t="str">
            <v>Expenditure:  Transfers and Subsidies - Capital:  Monetary Allocations - Public Corporations - Other Transfers Public Corporations:  Free State Development Corporation</v>
          </cell>
          <cell r="R8825" t="str">
            <v>2</v>
          </cell>
          <cell r="S8825" t="str">
            <v>69</v>
          </cell>
          <cell r="T8825" t="str">
            <v>728</v>
          </cell>
          <cell r="U8825" t="str">
            <v>0</v>
          </cell>
          <cell r="V8825" t="str">
            <v>PUB CORP O/TRF: FREE STATE DEV CORPOR</v>
          </cell>
        </row>
        <row r="8826">
          <cell r="Q8826" t="str">
            <v>Expenditure:  Transfers and Subsidies - Capital:  Monetary Allocations - Public Corporations - Other Transfers Public Corporations:  Forest Sector Charter Council</v>
          </cell>
          <cell r="R8826" t="str">
            <v>2</v>
          </cell>
          <cell r="S8826" t="str">
            <v>69</v>
          </cell>
          <cell r="T8826" t="str">
            <v>729</v>
          </cell>
          <cell r="U8826" t="str">
            <v>0</v>
          </cell>
          <cell r="V8826" t="str">
            <v>PUB CORP O/TRF: FOREST SEC CHARTER COUN</v>
          </cell>
        </row>
        <row r="8827">
          <cell r="Q8827" t="str">
            <v>Expenditure:  Transfers and Subsidies - Capital:  Monetary Allocations - Public Corporations - Other Transfers Public Corporations:  Fund for Research into Industrial Development, Growth and Equity (FRIDGE)</v>
          </cell>
          <cell r="R8827" t="str">
            <v>2</v>
          </cell>
          <cell r="S8827" t="str">
            <v>69</v>
          </cell>
          <cell r="T8827" t="str">
            <v>730</v>
          </cell>
          <cell r="U8827" t="str">
            <v>0</v>
          </cell>
          <cell r="V8827" t="str">
            <v>PUB CORP O/TRF:  REC IND DEV GWTH &amp; EQUI</v>
          </cell>
        </row>
        <row r="8828">
          <cell r="Q8828" t="str">
            <v>Expenditure:  Transfers and Subsidies - Capital:  Monetary Allocations - Public Corporations - Other Transfers Public Corporations:  Gateway Airport Authority Ltd</v>
          </cell>
          <cell r="R8828" t="str">
            <v>2</v>
          </cell>
          <cell r="S8828" t="str">
            <v>69</v>
          </cell>
          <cell r="T8828" t="str">
            <v>731</v>
          </cell>
          <cell r="U8828" t="str">
            <v>0</v>
          </cell>
          <cell r="V8828" t="str">
            <v>PUB CORP O/TRF: GATEWAY AIRPORT AUTH LTD</v>
          </cell>
        </row>
        <row r="8829">
          <cell r="Q8829" t="str">
            <v>Expenditure:  Transfers and Subsidies - Capital:  Monetary Allocations - Public Corporations - Other Transfers Public Corporations:  Ikangala Water</v>
          </cell>
          <cell r="R8829" t="str">
            <v>2</v>
          </cell>
          <cell r="S8829" t="str">
            <v>69</v>
          </cell>
          <cell r="T8829" t="str">
            <v>732</v>
          </cell>
          <cell r="U8829" t="str">
            <v>0</v>
          </cell>
          <cell r="V8829" t="str">
            <v>PUB CORP O/TRF: IKANGALA WATER</v>
          </cell>
        </row>
        <row r="8830">
          <cell r="Q8830" t="str">
            <v>Expenditure:  Transfers and Subsidies - Capital:  Monetary Allocations - Public Corporations - Other Transfers Public Corporations:  Inala Farms (Pty) Ltd</v>
          </cell>
          <cell r="R8830" t="str">
            <v>2</v>
          </cell>
          <cell r="S8830" t="str">
            <v>69</v>
          </cell>
          <cell r="T8830" t="str">
            <v>733</v>
          </cell>
          <cell r="U8830" t="str">
            <v>0</v>
          </cell>
          <cell r="V8830" t="str">
            <v>PUB CORP O/TRF: INALA FARMS (PTY) LTD</v>
          </cell>
        </row>
        <row r="8831">
          <cell r="Q8831" t="str">
            <v>Expenditure:  Transfers and Subsidies - Capital:  Monetary Allocations - Public Corporations - Other Transfers Public Corporations:  Independent  Development Trust</v>
          </cell>
          <cell r="R8831" t="str">
            <v>2</v>
          </cell>
          <cell r="S8831" t="str">
            <v>69</v>
          </cell>
          <cell r="T8831" t="str">
            <v>734</v>
          </cell>
          <cell r="U8831" t="str">
            <v>0</v>
          </cell>
          <cell r="V8831" t="str">
            <v>PUB CORP O/TRF: INDEPENDENT  DEVEL TRUST</v>
          </cell>
        </row>
        <row r="8832">
          <cell r="Q8832" t="str">
            <v>Expenditure:  Transfers and Subsidies - Capital:  Monetary Allocations - Public Corporations - Other Transfers Public Corporations:  Industrial Development Corporation of South Africa Ltd</v>
          </cell>
          <cell r="R8832" t="str">
            <v>2</v>
          </cell>
          <cell r="S8832" t="str">
            <v>69</v>
          </cell>
          <cell r="T8832" t="str">
            <v>735</v>
          </cell>
          <cell r="U8832" t="str">
            <v>0</v>
          </cell>
          <cell r="V8832" t="str">
            <v>PUB CORP O/TRF: INDUS DEV  CORP OF SA</v>
          </cell>
        </row>
        <row r="8833">
          <cell r="Q8833" t="str">
            <v>Expenditure:  Transfers and Subsidies - Capital:  Monetary Allocations - Public Corporations - Other Transfers Public Corporations:  Broadband Infraco</v>
          </cell>
          <cell r="R8833" t="str">
            <v>2</v>
          </cell>
          <cell r="S8833" t="str">
            <v>69</v>
          </cell>
          <cell r="T8833" t="str">
            <v>736</v>
          </cell>
          <cell r="U8833" t="str">
            <v>0</v>
          </cell>
          <cell r="V8833" t="str">
            <v>PUB CORP O/TRF: BROADBAND INFRACO</v>
          </cell>
        </row>
        <row r="8834">
          <cell r="Q8834" t="str">
            <v>Expenditure:  Transfers and Subsidies - Capital:  Monetary Allocations - Public Corporations - Other Transfers Public Corporations:  ITHALA  Development Finance Corporation</v>
          </cell>
          <cell r="R8834" t="str">
            <v>2</v>
          </cell>
          <cell r="S8834" t="str">
            <v>69</v>
          </cell>
          <cell r="T8834" t="str">
            <v>737</v>
          </cell>
          <cell r="U8834" t="str">
            <v>0</v>
          </cell>
          <cell r="V8834" t="str">
            <v>PUB CORP O/TRF:  ITHALA  DEV FINAN CORP</v>
          </cell>
        </row>
        <row r="8835">
          <cell r="Q8835" t="str">
            <v>Expenditure:  Transfers and Subsidies - Capital:  Monetary Allocations - Public Corporations - Other Transfers Public Corporations:  Kalahari-East Water Board</v>
          </cell>
          <cell r="R8835" t="str">
            <v>2</v>
          </cell>
          <cell r="S8835" t="str">
            <v>69</v>
          </cell>
          <cell r="T8835" t="str">
            <v>738</v>
          </cell>
          <cell r="U8835" t="str">
            <v>0</v>
          </cell>
          <cell r="V8835" t="str">
            <v>PUB CORP O/TRF: KALAHARI-EAST WATER BRD</v>
          </cell>
        </row>
        <row r="8836">
          <cell r="Q8836" t="str">
            <v>Expenditure:  Transfers and Subsidies - Capital:  Monetary Allocations - Public Corporations - Other Transfers Public Corporations:  Kalahari-West Water Board</v>
          </cell>
          <cell r="R8836" t="str">
            <v>2</v>
          </cell>
          <cell r="S8836" t="str">
            <v>69</v>
          </cell>
          <cell r="T8836" t="str">
            <v>739</v>
          </cell>
          <cell r="U8836" t="str">
            <v>0</v>
          </cell>
          <cell r="V8836" t="str">
            <v>PUB CORP O/TRF: KALAHARI-WEST WATER BRD</v>
          </cell>
        </row>
        <row r="8837">
          <cell r="Q8837" t="str">
            <v>Expenditure:  Transfers and Subsidies - Capital:  Monetary Allocations - Public Corporations - Other Transfers Public Corporations:  Khula Enterprises</v>
          </cell>
          <cell r="R8837" t="str">
            <v>2</v>
          </cell>
          <cell r="S8837" t="str">
            <v>69</v>
          </cell>
          <cell r="T8837" t="str">
            <v>740</v>
          </cell>
          <cell r="U8837" t="str">
            <v>0</v>
          </cell>
          <cell r="V8837" t="str">
            <v>PUB CORP O/TRF: KHULA ENTERPRISES</v>
          </cell>
        </row>
        <row r="8838">
          <cell r="Q8838" t="str">
            <v>Expenditure:  Transfers and Subsidies - Capital:  Monetary Allocations - Public Corporations - Other Transfers Public Corporations:  Land and Agricultural Bank of South Africa</v>
          </cell>
          <cell r="R8838" t="str">
            <v>2</v>
          </cell>
          <cell r="S8838" t="str">
            <v>69</v>
          </cell>
          <cell r="T8838" t="str">
            <v>741</v>
          </cell>
          <cell r="U8838" t="str">
            <v>0</v>
          </cell>
          <cell r="V8838" t="str">
            <v>PUB CORP O/TRF: LAND &amp; AGRIC BANK SA</v>
          </cell>
        </row>
        <row r="8839">
          <cell r="Q8839" t="str">
            <v>Expenditure:  Transfers and Subsidies - Capital:  Monetary Allocations - Public Corporations - Other Transfers Public Corporations:  Lepelle Northern Water</v>
          </cell>
          <cell r="R8839" t="str">
            <v>2</v>
          </cell>
          <cell r="S8839" t="str">
            <v>69</v>
          </cell>
          <cell r="T8839" t="str">
            <v>742</v>
          </cell>
          <cell r="U8839" t="str">
            <v>0</v>
          </cell>
          <cell r="V8839" t="str">
            <v>PUB CORP O/TRF: LEPELLE NORTHERN WATER</v>
          </cell>
        </row>
        <row r="8840">
          <cell r="Q8840" t="str">
            <v>Expenditure:  Transfers and Subsidies - Capital:  Monetary Allocations - Public Corporations - Other Transfers Public Corporations:  Magalies Water</v>
          </cell>
          <cell r="R8840" t="str">
            <v>2</v>
          </cell>
          <cell r="S8840" t="str">
            <v>69</v>
          </cell>
          <cell r="T8840" t="str">
            <v>743</v>
          </cell>
          <cell r="U8840" t="str">
            <v>0</v>
          </cell>
          <cell r="V8840" t="str">
            <v>PUB CORP O/TRF: MAGALIES WATER</v>
          </cell>
        </row>
        <row r="8841">
          <cell r="Q8841" t="str">
            <v>Expenditure:  Transfers and Subsidies - Capital:  Monetary Allocations - Public Corporations - Other Transfers Public Corporations:  Mafikeng Industrial Development Zone (Pty)Ltd</v>
          </cell>
          <cell r="R8841" t="str">
            <v>2</v>
          </cell>
          <cell r="S8841" t="str">
            <v>69</v>
          </cell>
          <cell r="T8841" t="str">
            <v>744</v>
          </cell>
          <cell r="U8841" t="str">
            <v>0</v>
          </cell>
          <cell r="V8841" t="str">
            <v>PUB CORP O/TRF: MAHIKENG INDUST DEV ZONE</v>
          </cell>
        </row>
        <row r="8842">
          <cell r="Q8842" t="str">
            <v>Expenditure:  Transfers and Subsidies - Capital:  Monetary Allocations - Public Corporations - Other Transfers Public Corporations:  Mayibuye Transport Corporation</v>
          </cell>
          <cell r="R8842" t="str">
            <v>2</v>
          </cell>
          <cell r="S8842" t="str">
            <v>69</v>
          </cell>
          <cell r="T8842" t="str">
            <v>745</v>
          </cell>
          <cell r="U8842" t="str">
            <v>0</v>
          </cell>
          <cell r="V8842" t="str">
            <v>PUB CORP O/TRF: MAYIBUYE TRANSPORT CORP</v>
          </cell>
        </row>
        <row r="8843">
          <cell r="Q8843" t="str">
            <v>Expenditure:  Transfers and Subsidies - Capital:  Monetary Allocations - Public Corporations - Other Transfers Public Corporations:  Mhlathuze Water</v>
          </cell>
          <cell r="R8843" t="str">
            <v>2</v>
          </cell>
          <cell r="S8843" t="str">
            <v>69</v>
          </cell>
          <cell r="T8843" t="str">
            <v>746</v>
          </cell>
          <cell r="U8843" t="str">
            <v>0</v>
          </cell>
          <cell r="V8843" t="str">
            <v>PUB CORP O/TRF: MHLATHUZE WATER</v>
          </cell>
        </row>
        <row r="8844">
          <cell r="Q8844" t="str">
            <v>Expenditure:  Transfers and Subsidies - Capital:  Monetary Allocations - Public Corporations - Other Transfers Public Corporations:  Mjindi Farming (Pty) Ltd</v>
          </cell>
          <cell r="R8844" t="str">
            <v>2</v>
          </cell>
          <cell r="S8844" t="str">
            <v>69</v>
          </cell>
          <cell r="T8844" t="str">
            <v>747</v>
          </cell>
          <cell r="U8844" t="str">
            <v>0</v>
          </cell>
          <cell r="V8844" t="str">
            <v>PUB CORP O/TRF: MJINDI FARMING (PTY) LTD</v>
          </cell>
        </row>
        <row r="8845">
          <cell r="Q8845" t="str">
            <v>Expenditure:  Transfers and Subsidies - Capital:  Monetary Allocations - Public Corporations - Other Transfers Public Corporations:  Mpendle Ntambanana Agri Company</v>
          </cell>
          <cell r="R8845" t="str">
            <v>2</v>
          </cell>
          <cell r="S8845" t="str">
            <v>69</v>
          </cell>
          <cell r="T8845" t="str">
            <v>748</v>
          </cell>
          <cell r="U8845" t="str">
            <v>0</v>
          </cell>
          <cell r="V8845" t="str">
            <v>PUB CORP O/TRF: MPENDLE NTAMBANANA AGRI</v>
          </cell>
        </row>
        <row r="8846">
          <cell r="Q8846" t="str">
            <v>Expenditure:  Transfers and Subsidies - Capital:  Monetary Allocations - Public Corporations - Other Transfers Public Corporations:  Mpumalanga Agricultural Development Corporation</v>
          </cell>
          <cell r="R8846" t="str">
            <v>2</v>
          </cell>
          <cell r="S8846" t="str">
            <v>69</v>
          </cell>
          <cell r="T8846" t="str">
            <v>749</v>
          </cell>
          <cell r="U8846" t="str">
            <v>0</v>
          </cell>
          <cell r="V8846" t="str">
            <v>PUB CORP O/TRF: MPUMALANGA AGRI DEV CORP</v>
          </cell>
        </row>
        <row r="8847">
          <cell r="Q8847" t="str">
            <v>Expenditure:  Transfers and Subsidies - Capital:  Monetary Allocations - Public Corporations - Other Transfers Public Corporations:  Mpumalanga Economic Growth Agency</v>
          </cell>
          <cell r="R8847" t="str">
            <v>2</v>
          </cell>
          <cell r="S8847" t="str">
            <v>69</v>
          </cell>
          <cell r="T8847" t="str">
            <v>750</v>
          </cell>
          <cell r="U8847" t="str">
            <v>0</v>
          </cell>
          <cell r="V8847" t="str">
            <v>PUB CORP O/TRF: MPUMA ECON GROWTH AGEN</v>
          </cell>
        </row>
        <row r="8848">
          <cell r="Q8848" t="str">
            <v>Expenditure:  Transfers and Subsidies - Capital:  Monetary Allocations - Public Corporations - Other Transfers Public Corporations:  Mpumalanga Housing Finance Company</v>
          </cell>
          <cell r="R8848" t="str">
            <v>2</v>
          </cell>
          <cell r="S8848" t="str">
            <v>69</v>
          </cell>
          <cell r="T8848" t="str">
            <v>751</v>
          </cell>
          <cell r="U8848" t="str">
            <v>0</v>
          </cell>
          <cell r="V8848" t="str">
            <v>PUB CORP O/TRF: MPUMA HOUSING FIN COMP</v>
          </cell>
        </row>
        <row r="8849">
          <cell r="Q8849" t="str">
            <v>Expenditure:  Transfers and Subsidies - Capital:  Monetary Allocations - Public Corporations - Other Transfers Public Corporations:  Namaqua Water Board</v>
          </cell>
          <cell r="R8849" t="str">
            <v>2</v>
          </cell>
          <cell r="S8849" t="str">
            <v>69</v>
          </cell>
          <cell r="T8849" t="str">
            <v>752</v>
          </cell>
          <cell r="U8849" t="str">
            <v>0</v>
          </cell>
          <cell r="V8849" t="str">
            <v>PUB CORP O/TRF: NAMAQUA WATER BOARD</v>
          </cell>
        </row>
        <row r="8850">
          <cell r="Q8850" t="str">
            <v>Expenditure:  Transfers and Subsidies - Capital:  Monetary Allocations - Public Corporations - Other Transfers Public Corporations:  NCERA Farms (Pty) Ltd</v>
          </cell>
          <cell r="R8850" t="str">
            <v>2</v>
          </cell>
          <cell r="S8850" t="str">
            <v>69</v>
          </cell>
          <cell r="T8850" t="str">
            <v>753</v>
          </cell>
          <cell r="U8850" t="str">
            <v>0</v>
          </cell>
          <cell r="V8850" t="str">
            <v>PUB CORP O/TRF: NCERA FARMS (PTY) LTD</v>
          </cell>
        </row>
        <row r="8851">
          <cell r="Q8851" t="str">
            <v>Expenditure:  Transfers and Subsidies - Capital:  Monetary Allocations - Public Corporations - Other Transfers Public Corporations:  Non-Grid Schools (Eskom Tsi)</v>
          </cell>
          <cell r="R8851" t="str">
            <v>2</v>
          </cell>
          <cell r="S8851" t="str">
            <v>69</v>
          </cell>
          <cell r="T8851" t="str">
            <v>754</v>
          </cell>
          <cell r="U8851" t="str">
            <v>0</v>
          </cell>
          <cell r="V8851" t="str">
            <v>PUB CORP O/TRF: NON-GRID SCH (ESKOM TSI)</v>
          </cell>
        </row>
        <row r="8852">
          <cell r="Q8852" t="str">
            <v>Expenditure:  Transfers and Subsidies - Capital:  Monetary Allocations - Public Corporations - Other Transfers Public Corporations:  Northern Province Development Corporation</v>
          </cell>
          <cell r="R8852" t="str">
            <v>2</v>
          </cell>
          <cell r="S8852" t="str">
            <v>69</v>
          </cell>
          <cell r="T8852" t="str">
            <v>755</v>
          </cell>
          <cell r="U8852" t="str">
            <v>0</v>
          </cell>
          <cell r="V8852" t="str">
            <v>PUB CORP O/TRF: NORTHERN PROV DEV CORP</v>
          </cell>
        </row>
        <row r="8853">
          <cell r="Q8853" t="str">
            <v>Expenditure:  Transfers and Subsidies - Capital:  Monetary Allocations - Public Corporations - Other Transfers Public Corporations:  Ntsika Enterprises</v>
          </cell>
          <cell r="R8853" t="str">
            <v>2</v>
          </cell>
          <cell r="S8853" t="str">
            <v>69</v>
          </cell>
          <cell r="T8853" t="str">
            <v>756</v>
          </cell>
          <cell r="U8853" t="str">
            <v>0</v>
          </cell>
          <cell r="V8853" t="str">
            <v>PUB CORP O/TRF: NTSIKA ENTERPRISES</v>
          </cell>
        </row>
        <row r="8854">
          <cell r="Q8854" t="str">
            <v>Expenditure:  Transfers and Subsidies - Capital:  Monetary Allocations - Public Corporations - Other Transfers Public Corporations:  North West Development Corporation</v>
          </cell>
          <cell r="R8854" t="str">
            <v>2</v>
          </cell>
          <cell r="S8854" t="str">
            <v>69</v>
          </cell>
          <cell r="T8854" t="str">
            <v>757</v>
          </cell>
          <cell r="U8854" t="str">
            <v>0</v>
          </cell>
          <cell r="V8854" t="str">
            <v>PUB CORP O/TRF: NORTH WEST DEV CORP</v>
          </cell>
        </row>
        <row r="8855">
          <cell r="Q8855" t="str">
            <v>Expenditure:  Transfers and Subsidies - Capital:  Monetary Allocations - Public Corporations - Other Transfers Public Corporations:  North West Water Supply Authority Board</v>
          </cell>
          <cell r="R8855" t="str">
            <v>2</v>
          </cell>
          <cell r="S8855" t="str">
            <v>69</v>
          </cell>
          <cell r="T8855" t="str">
            <v>758</v>
          </cell>
          <cell r="U8855" t="str">
            <v>0</v>
          </cell>
          <cell r="V8855" t="str">
            <v>PUB CORP O/TRF: NW WATER SUPPLY AUTH BRD</v>
          </cell>
        </row>
        <row r="8856">
          <cell r="Q8856" t="str">
            <v>Expenditure:  Transfers and Subsidies - Capital:  Monetary Allocations - Public Corporations - Other Transfers Public Corporations:  Onderstepoort Biological Products</v>
          </cell>
          <cell r="R8856" t="str">
            <v>2</v>
          </cell>
          <cell r="S8856" t="str">
            <v>69</v>
          </cell>
          <cell r="T8856" t="str">
            <v>759</v>
          </cell>
          <cell r="U8856" t="str">
            <v>0</v>
          </cell>
          <cell r="V8856" t="str">
            <v>PUB CORP O/TRF: ONDERSTEPOORT BIOL PROD</v>
          </cell>
        </row>
        <row r="8857">
          <cell r="Q8857" t="str">
            <v>Expenditure:  Transfers and Subsidies - Capital:  Monetary Allocations - Public Corporations - Other Transfers Public Corporations:  Overberg Water</v>
          </cell>
          <cell r="R8857" t="str">
            <v>2</v>
          </cell>
          <cell r="S8857" t="str">
            <v>69</v>
          </cell>
          <cell r="T8857" t="str">
            <v>760</v>
          </cell>
          <cell r="U8857" t="str">
            <v>0</v>
          </cell>
          <cell r="V8857" t="str">
            <v>PUB CORP O/TRF: OVERBERG WATER</v>
          </cell>
        </row>
        <row r="8858">
          <cell r="Q8858" t="str">
            <v>Expenditure:  Transfers and Subsidies - Capital:  Monetary Allocations - Public Corporations - Other Transfers Public Corporations:  Passenger Rail Agency of South Africa</v>
          </cell>
          <cell r="R8858" t="str">
            <v>2</v>
          </cell>
          <cell r="S8858" t="str">
            <v>69</v>
          </cell>
          <cell r="T8858" t="str">
            <v>761</v>
          </cell>
          <cell r="U8858" t="str">
            <v>0</v>
          </cell>
          <cell r="V8858" t="str">
            <v>PUB CORP O/TRF: PASSENGER RAIL AGENCY SA</v>
          </cell>
        </row>
        <row r="8859">
          <cell r="Q8859" t="str">
            <v>Expenditure:  Transfers and Subsidies - Capital:  Monetary Allocations - Public Corporations - Other Transfers Public Corporations:  Pebble Bed Modular Reactor (PBMR)</v>
          </cell>
          <cell r="R8859" t="str">
            <v>2</v>
          </cell>
          <cell r="S8859" t="str">
            <v>69</v>
          </cell>
          <cell r="T8859" t="str">
            <v>762</v>
          </cell>
          <cell r="U8859" t="str">
            <v>0</v>
          </cell>
          <cell r="V8859" t="str">
            <v>PUB CORP O/TRF: PEBBLE BED MODUL REACTOR</v>
          </cell>
        </row>
        <row r="8860">
          <cell r="Q8860" t="str">
            <v>Expenditure:  Transfers and Subsidies - Capital:  Monetary Allocations - Public Corporations - Other Transfers Public Corporations:  Pelladrift Water Board</v>
          </cell>
          <cell r="R8860" t="str">
            <v>2</v>
          </cell>
          <cell r="S8860" t="str">
            <v>69</v>
          </cell>
          <cell r="T8860" t="str">
            <v>763</v>
          </cell>
          <cell r="U8860" t="str">
            <v>0</v>
          </cell>
          <cell r="V8860" t="str">
            <v>PUB CORP O/TRF: PELLADRIFT WATER BOARD</v>
          </cell>
        </row>
        <row r="8861">
          <cell r="Q8861" t="str">
            <v>Expenditure:  Transfers and Subsidies - Capital:  Monetary Allocations - Public Corporations - Other Transfers Public Corporations:  Public Invest Corporation Ltd</v>
          </cell>
          <cell r="R8861" t="str">
            <v>2</v>
          </cell>
          <cell r="S8861" t="str">
            <v>69</v>
          </cell>
          <cell r="T8861" t="str">
            <v>764</v>
          </cell>
          <cell r="U8861" t="str">
            <v>0</v>
          </cell>
          <cell r="V8861" t="str">
            <v>PUB CORP O/TRF: PUBLIC INVEST CORP LTD</v>
          </cell>
        </row>
        <row r="8862">
          <cell r="Q8862" t="str">
            <v>Expenditure:  Transfers and Subsidies - Capital:  Monetary Allocations - Public Corporations - Other Transfers Public Corporations:  Rand Water</v>
          </cell>
          <cell r="R8862" t="str">
            <v>2</v>
          </cell>
          <cell r="S8862" t="str">
            <v>69</v>
          </cell>
          <cell r="T8862" t="str">
            <v>765</v>
          </cell>
          <cell r="U8862" t="str">
            <v>0</v>
          </cell>
          <cell r="V8862" t="str">
            <v>PUB CORP O/TRF: RAND WATER</v>
          </cell>
        </row>
        <row r="8863">
          <cell r="Q8863" t="str">
            <v>Expenditure:  Transfers and Subsidies - Capital:  Monetary Allocations - Public Corporations - Other Transfers Public Corporations:  South Africa Agricultural Academy</v>
          </cell>
          <cell r="R8863" t="str">
            <v>2</v>
          </cell>
          <cell r="S8863" t="str">
            <v>69</v>
          </cell>
          <cell r="T8863" t="str">
            <v>766</v>
          </cell>
          <cell r="U8863" t="str">
            <v>0</v>
          </cell>
          <cell r="V8863" t="str">
            <v>PUB CORP O/TRF: SA AGRICULTURAL ACADEMY</v>
          </cell>
        </row>
        <row r="8864">
          <cell r="Q8864" t="str">
            <v>Expenditure:  Transfers and Subsidies - Capital:  Monetary Allocations - Public Corporations - Other Transfers Public Corporations:  South Africa Broadcasting Corp Ltd</v>
          </cell>
          <cell r="R8864" t="str">
            <v>2</v>
          </cell>
          <cell r="S8864" t="str">
            <v>69</v>
          </cell>
          <cell r="T8864" t="str">
            <v>767</v>
          </cell>
          <cell r="U8864" t="str">
            <v>0</v>
          </cell>
          <cell r="V8864" t="str">
            <v>PUB CORP O/TRF: SA BROADCASTING CORP</v>
          </cell>
        </row>
        <row r="8865">
          <cell r="Q8865" t="str">
            <v>Expenditure:  Transfers and Subsidies - Capital:  Monetary Allocations - Public Corporations - Other Transfers Public Corporations:  South Africa Bureau of Standards (SABS)</v>
          </cell>
          <cell r="R8865" t="str">
            <v>2</v>
          </cell>
          <cell r="S8865" t="str">
            <v>69</v>
          </cell>
          <cell r="T8865" t="str">
            <v>768</v>
          </cell>
          <cell r="U8865" t="str">
            <v>0</v>
          </cell>
          <cell r="V8865" t="str">
            <v>PUB CORP O/TRF: SA BUREAU OF STANDARDS</v>
          </cell>
        </row>
        <row r="8866">
          <cell r="Q8866" t="str">
            <v>Expenditure:  Transfers and Subsidies - Capital:  Monetary Allocations - Public Corporations - Other Transfers Public Corporations:  South Africa Express (SAX)</v>
          </cell>
          <cell r="R8866" t="str">
            <v>2</v>
          </cell>
          <cell r="S8866" t="str">
            <v>69</v>
          </cell>
          <cell r="T8866" t="str">
            <v>769</v>
          </cell>
          <cell r="U8866" t="str">
            <v>0</v>
          </cell>
          <cell r="V8866" t="str">
            <v>PUB CORP O/TRF: SA EXPRESS</v>
          </cell>
        </row>
        <row r="8867">
          <cell r="Q8867" t="str">
            <v>Expenditure:  Transfers and Subsidies - Capital:  Monetary Allocations - Public Corporations - Other Transfers Public Corporations:  South Africa Forestry Company Ltd</v>
          </cell>
          <cell r="R8867" t="str">
            <v>2</v>
          </cell>
          <cell r="S8867" t="str">
            <v>69</v>
          </cell>
          <cell r="T8867" t="str">
            <v>770</v>
          </cell>
          <cell r="U8867" t="str">
            <v>0</v>
          </cell>
          <cell r="V8867" t="str">
            <v>PUB CORP O/TRF: SA FORESTRY COMPANY LTD</v>
          </cell>
        </row>
        <row r="8868">
          <cell r="Q8868" t="str">
            <v>Expenditure:  Transfers and Subsidies - Capital:  Monetary Allocations - Public Corporations - Other Transfers Public Corporations:  South Africa Nuclear Energy Corp</v>
          </cell>
          <cell r="R8868" t="str">
            <v>2</v>
          </cell>
          <cell r="S8868" t="str">
            <v>69</v>
          </cell>
          <cell r="T8868" t="str">
            <v>771</v>
          </cell>
          <cell r="U8868" t="str">
            <v>0</v>
          </cell>
          <cell r="V8868" t="str">
            <v>PUB CORP O/TRF: SA NUCLEAR ENERGY CORP</v>
          </cell>
        </row>
        <row r="8869">
          <cell r="Q8869" t="str">
            <v>Expenditure:  Transfers and Subsidies - Capital:  Monetary Allocations - Public Corporations - Other Transfers Public Corporations:  South Africa Post Office Ltd</v>
          </cell>
          <cell r="R8869" t="str">
            <v>2</v>
          </cell>
          <cell r="S8869" t="str">
            <v>69</v>
          </cell>
          <cell r="T8869" t="str">
            <v>772</v>
          </cell>
          <cell r="U8869" t="str">
            <v>0</v>
          </cell>
          <cell r="V8869" t="str">
            <v>PUB CORP O/TRF: SA POST OFFICE LTD</v>
          </cell>
        </row>
        <row r="8870">
          <cell r="Q8870" t="str">
            <v>Expenditure:  Transfers and Subsidies - Capital:  Monetary Allocations - Public Corporations - Other Transfers Public Corporations:  South Africa Rail Commuter Corporation Ltd</v>
          </cell>
          <cell r="R8870" t="str">
            <v>2</v>
          </cell>
          <cell r="S8870" t="str">
            <v>69</v>
          </cell>
          <cell r="T8870" t="str">
            <v>773</v>
          </cell>
          <cell r="U8870" t="str">
            <v>0</v>
          </cell>
          <cell r="V8870" t="str">
            <v>PUB CORP O/TRF: SA RAIL COMMUTER CORP</v>
          </cell>
        </row>
        <row r="8871">
          <cell r="Q8871" t="str">
            <v>Expenditure:  Transfers and Subsidies - Capital:  Monetary Allocations - Public Corporations - Other Transfers Public Corporations:  South Africa Special Risk Ins Ass (SASRIA)</v>
          </cell>
          <cell r="R8871" t="str">
            <v>2</v>
          </cell>
          <cell r="S8871" t="str">
            <v>69</v>
          </cell>
          <cell r="T8871" t="str">
            <v>774</v>
          </cell>
          <cell r="U8871" t="str">
            <v>0</v>
          </cell>
          <cell r="V8871" t="str">
            <v>PUB CORP O/TRF: SA SPECIAL RISK INS ASS</v>
          </cell>
        </row>
        <row r="8872">
          <cell r="Q8872" t="str">
            <v>Expenditure:  Transfers and Subsidies - Capital:  Monetary Allocations - Public Corporations - Other Transfers Public Corporations:  South African Airways</v>
          </cell>
          <cell r="R8872" t="str">
            <v>2</v>
          </cell>
          <cell r="S8872" t="str">
            <v>69</v>
          </cell>
          <cell r="T8872" t="str">
            <v>775</v>
          </cell>
          <cell r="U8872" t="str">
            <v>0</v>
          </cell>
          <cell r="V8872" t="str">
            <v>PUB CORP O/TRF: SA AIRWAYS</v>
          </cell>
        </row>
        <row r="8873">
          <cell r="Q8873" t="str">
            <v>Expenditure:  Transfers and Subsidies - Capital:  Monetary Allocations - Public Corporations - Other Transfers Public Corporations:  Sedibeng Water</v>
          </cell>
          <cell r="R8873" t="str">
            <v>2</v>
          </cell>
          <cell r="S8873" t="str">
            <v>69</v>
          </cell>
          <cell r="T8873" t="str">
            <v>776</v>
          </cell>
          <cell r="U8873" t="str">
            <v>0</v>
          </cell>
          <cell r="V8873" t="str">
            <v>PUB CORP O/TRF: SEDIBENG WATER</v>
          </cell>
        </row>
        <row r="8874">
          <cell r="Q8874" t="str">
            <v>Expenditure:  Transfers and Subsidies - Capital:  Monetary Allocations - Public Corporations - Other Transfers Public Corporations:  Sentech</v>
          </cell>
          <cell r="R8874" t="str">
            <v>2</v>
          </cell>
          <cell r="S8874" t="str">
            <v>69</v>
          </cell>
          <cell r="T8874" t="str">
            <v>777</v>
          </cell>
          <cell r="U8874" t="str">
            <v>0</v>
          </cell>
          <cell r="V8874" t="str">
            <v>PUB CORP O/TRF: SENTECH</v>
          </cell>
        </row>
        <row r="8875">
          <cell r="Q8875" t="str">
            <v>Expenditure:  Transfers and Subsidies - Capital:  Monetary Allocations - Public Corporations - Other Transfers Public Corporations:  State Diamond Trader</v>
          </cell>
          <cell r="R8875" t="str">
            <v>2</v>
          </cell>
          <cell r="S8875" t="str">
            <v>69</v>
          </cell>
          <cell r="T8875" t="str">
            <v>778</v>
          </cell>
          <cell r="U8875" t="str">
            <v>0</v>
          </cell>
          <cell r="V8875" t="str">
            <v>PUB CORP O/TRF: STATE DIAMOND TRADER</v>
          </cell>
        </row>
        <row r="8876">
          <cell r="Q8876" t="str">
            <v>Expenditure:  Transfers and Subsidies - Capital:  Monetary Allocations - Public Corporations - Other Transfers Public Corporations:  Telkom South Africa Ltd</v>
          </cell>
          <cell r="R8876" t="str">
            <v>2</v>
          </cell>
          <cell r="S8876" t="str">
            <v>69</v>
          </cell>
          <cell r="T8876" t="str">
            <v>779</v>
          </cell>
          <cell r="U8876" t="str">
            <v>0</v>
          </cell>
          <cell r="V8876" t="str">
            <v>PUB CORP O/TRF: TELKOM SOUTH AFRICA LTD</v>
          </cell>
        </row>
        <row r="8877">
          <cell r="Q8877" t="str">
            <v>Expenditure:  Transfers and Subsidies - Capital:  Monetary Allocations - Public Corporations - Other Transfers Public Corporations:  Trade Fundi (Pty) Ltd</v>
          </cell>
          <cell r="R8877" t="str">
            <v>2</v>
          </cell>
          <cell r="S8877" t="str">
            <v>69</v>
          </cell>
          <cell r="T8877" t="str">
            <v>780</v>
          </cell>
          <cell r="U8877" t="str">
            <v>0</v>
          </cell>
          <cell r="V8877" t="str">
            <v>PUB CORP O/TRF: TRADE FUNDI (PTY) LTD</v>
          </cell>
        </row>
        <row r="8878">
          <cell r="Q8878" t="str">
            <v>Expenditure:  Transfers and Subsidies - Capital:  Monetary Allocations - Public Corporations - Other Transfers Public Corporations:  Trans-Caledon Tunnel Authority (TCTA)</v>
          </cell>
          <cell r="R8878" t="str">
            <v>2</v>
          </cell>
          <cell r="S8878" t="str">
            <v>69</v>
          </cell>
          <cell r="T8878" t="str">
            <v>781</v>
          </cell>
          <cell r="U8878" t="str">
            <v>0</v>
          </cell>
          <cell r="V8878" t="str">
            <v>PUB CORP O/TRF: TRANS-CALEDON TUNNEL AUT</v>
          </cell>
        </row>
        <row r="8879">
          <cell r="Q8879" t="str">
            <v>Expenditure:  Transfers and Subsidies - Capital:  Monetary Allocations - Public Corporations - Other Transfers Public Corporations:  Transnet Limited</v>
          </cell>
          <cell r="R8879" t="str">
            <v>2</v>
          </cell>
          <cell r="S8879" t="str">
            <v>69</v>
          </cell>
          <cell r="T8879" t="str">
            <v>782</v>
          </cell>
          <cell r="U8879" t="str">
            <v>0</v>
          </cell>
          <cell r="V8879" t="str">
            <v>PUB CORP O/TRF: TRANSNET LIMITED</v>
          </cell>
        </row>
        <row r="8880">
          <cell r="Q8880" t="str">
            <v>Expenditure:  Transfers and Subsidies - Capital:  Monetary Allocations - Public Corporations - Other Transfers Public Corporations:  Umgeni Water</v>
          </cell>
          <cell r="R8880" t="str">
            <v>2</v>
          </cell>
          <cell r="S8880" t="str">
            <v>69</v>
          </cell>
          <cell r="T8880" t="str">
            <v>783</v>
          </cell>
          <cell r="U8880" t="str">
            <v>0</v>
          </cell>
          <cell r="V8880" t="str">
            <v>PUB CORP O/TRF: UMGENI WATER</v>
          </cell>
        </row>
        <row r="8881">
          <cell r="Q8881" t="str">
            <v>Expenditure:  Transfers and Subsidies - Capital:  Monetary Allocations - Public Corporations - Other Transfers Public Corporations:  Umsobomvu Youth Fund</v>
          </cell>
          <cell r="R8881" t="str">
            <v>2</v>
          </cell>
          <cell r="S8881" t="str">
            <v>69</v>
          </cell>
          <cell r="T8881" t="str">
            <v>784</v>
          </cell>
          <cell r="U8881" t="str">
            <v>0</v>
          </cell>
          <cell r="V8881" t="str">
            <v>PUB CORP O/TRF: UMSOBOMVU YOUTH FUND</v>
          </cell>
        </row>
        <row r="8882">
          <cell r="Q8882" t="str">
            <v>Expenditure:  Transfers and Subsidies - Capital:  Monetary Allocations - Higher Educational Institutions</v>
          </cell>
          <cell r="R8882">
            <v>0</v>
          </cell>
          <cell r="V8882" t="str">
            <v>T&amp;S CAP: MONETARY HIGHER EDUC INSTI</v>
          </cell>
        </row>
        <row r="8883">
          <cell r="Q8883" t="str">
            <v>Expenditure:  Transfers and Subsidies - Capital:  Monetary Allocations - Higher Educational Institutions:  Cape Peninsula University of Technology</v>
          </cell>
          <cell r="R8883" t="str">
            <v>2</v>
          </cell>
          <cell r="S8883" t="str">
            <v>69</v>
          </cell>
          <cell r="T8883" t="str">
            <v>850</v>
          </cell>
          <cell r="U8883" t="str">
            <v>0</v>
          </cell>
          <cell r="V8883" t="str">
            <v>H/EDU INST: CAPE PENINSULA UNIV OF TECH</v>
          </cell>
        </row>
        <row r="8884">
          <cell r="Q8884" t="str">
            <v>Expenditure:  Transfers and Subsidies - Capital:  Monetary Allocations - Higher Educational Institutions:  Central University of Technology Free state</v>
          </cell>
          <cell r="R8884" t="str">
            <v>2</v>
          </cell>
          <cell r="S8884" t="str">
            <v>69</v>
          </cell>
          <cell r="T8884" t="str">
            <v>851</v>
          </cell>
          <cell r="U8884" t="str">
            <v>0</v>
          </cell>
          <cell r="V8884" t="str">
            <v>H/EDU INST: UNI OF TECHNOLOGY FREE STATE</v>
          </cell>
        </row>
        <row r="8885">
          <cell r="Q8885" t="str">
            <v>Expenditure:  Transfers and Subsidies - Capital:  Monetary Allocations - Higher Educational Institutions:  Durban University of Technology</v>
          </cell>
          <cell r="R8885" t="str">
            <v>2</v>
          </cell>
          <cell r="S8885" t="str">
            <v>69</v>
          </cell>
          <cell r="T8885" t="str">
            <v>852</v>
          </cell>
          <cell r="U8885" t="str">
            <v>0</v>
          </cell>
          <cell r="V8885" t="str">
            <v>H/EDU INST: DURBAN UNIV OF TECH</v>
          </cell>
        </row>
        <row r="8886">
          <cell r="Q8886" t="str">
            <v>Expenditure:  Transfers and Subsidies - Capital:  Monetary Allocations - Higher Educational Institutions:  Mangosuthu University of Technology</v>
          </cell>
          <cell r="R8886" t="str">
            <v>2</v>
          </cell>
          <cell r="S8886" t="str">
            <v>69</v>
          </cell>
          <cell r="T8886" t="str">
            <v>853</v>
          </cell>
          <cell r="U8886" t="str">
            <v>0</v>
          </cell>
          <cell r="V8886" t="str">
            <v>H/EDU INST: MANGOSUTHU UNIV OF TECH</v>
          </cell>
        </row>
        <row r="8887">
          <cell r="Q8887" t="str">
            <v>Expenditure:  Transfers and Subsidies - Capital:  Monetary Allocations - Higher Educational Institutions:  Nelson Mandela Metropolitan University</v>
          </cell>
          <cell r="R8887" t="str">
            <v>2</v>
          </cell>
          <cell r="S8887" t="str">
            <v>69</v>
          </cell>
          <cell r="T8887" t="str">
            <v>854</v>
          </cell>
          <cell r="U8887" t="str">
            <v>0</v>
          </cell>
          <cell r="V8887" t="str">
            <v>H/EDU INST: NELSON MANDELA METROPOL UNIV</v>
          </cell>
        </row>
        <row r="8888">
          <cell r="Q8888" t="str">
            <v>Expenditure:  Transfers and Subsidies - Capital:  Monetary Allocations - Higher Educational Institutions:  North West University</v>
          </cell>
          <cell r="R8888" t="str">
            <v>2</v>
          </cell>
          <cell r="S8888" t="str">
            <v>69</v>
          </cell>
          <cell r="T8888" t="str">
            <v>855</v>
          </cell>
          <cell r="U8888" t="str">
            <v>0</v>
          </cell>
          <cell r="V8888" t="str">
            <v>H/EDU INST: NORTH WEST UNIVERSITY</v>
          </cell>
        </row>
        <row r="8889">
          <cell r="Q8889" t="str">
            <v>Expenditure:  Transfers and Subsidies - Capital:  Monetary Allocations - Higher Educational Institutions:  Rhodes University</v>
          </cell>
          <cell r="R8889" t="str">
            <v>2</v>
          </cell>
          <cell r="S8889" t="str">
            <v>69</v>
          </cell>
          <cell r="T8889" t="str">
            <v>856</v>
          </cell>
          <cell r="U8889" t="str">
            <v>0</v>
          </cell>
          <cell r="V8889" t="str">
            <v>H/EDU INST: RHODES UNIVERSITY</v>
          </cell>
        </row>
        <row r="8890">
          <cell r="Q8890" t="str">
            <v>Expenditure:  Transfers and Subsidies - Capital:  Monetary Allocations - Higher Educational Institutions:  Tshwane University of Technology</v>
          </cell>
          <cell r="R8890" t="str">
            <v>2</v>
          </cell>
          <cell r="S8890" t="str">
            <v>69</v>
          </cell>
          <cell r="T8890" t="str">
            <v>857</v>
          </cell>
          <cell r="U8890" t="str">
            <v>0</v>
          </cell>
          <cell r="V8890" t="str">
            <v>H/EDU INST: TSHWANE UNIVERSITY OF TECH</v>
          </cell>
        </row>
        <row r="8891">
          <cell r="Q8891" t="str">
            <v>Expenditure:  Transfers and Subsidies - Capital:  Monetary Allocations - Higher Educational Institutions:  University of Cape Town</v>
          </cell>
          <cell r="R8891" t="str">
            <v>2</v>
          </cell>
          <cell r="S8891" t="str">
            <v>69</v>
          </cell>
          <cell r="T8891" t="str">
            <v>858</v>
          </cell>
          <cell r="U8891" t="str">
            <v>0</v>
          </cell>
          <cell r="V8891" t="str">
            <v>H/EDU INST: UNIVERSITY OF CAPE TOWN</v>
          </cell>
        </row>
        <row r="8892">
          <cell r="Q8892" t="str">
            <v>Expenditure:  Transfers and Subsidies - Capital:  Monetary Allocations - Higher Educational Institutions:  University of Fort Hare</v>
          </cell>
          <cell r="R8892" t="str">
            <v>2</v>
          </cell>
          <cell r="S8892" t="str">
            <v>69</v>
          </cell>
          <cell r="T8892" t="str">
            <v>859</v>
          </cell>
          <cell r="U8892" t="str">
            <v>0</v>
          </cell>
          <cell r="V8892" t="str">
            <v>H/EDU INST: UNIVERSITY OF FORT HARE</v>
          </cell>
        </row>
        <row r="8893">
          <cell r="Q8893" t="str">
            <v>Expenditure:  Transfers and Subsidies - Capital:  Monetary Allocations - Higher Educational Institutions:  University of Johannesburg</v>
          </cell>
          <cell r="R8893" t="str">
            <v>2</v>
          </cell>
          <cell r="S8893" t="str">
            <v>69</v>
          </cell>
          <cell r="T8893" t="str">
            <v>860</v>
          </cell>
          <cell r="U8893" t="str">
            <v>0</v>
          </cell>
          <cell r="V8893" t="str">
            <v>H/EDU INST: UNIVERSITY OF JOHANNESBURG</v>
          </cell>
        </row>
        <row r="8894">
          <cell r="Q8894" t="str">
            <v>Expenditure:  Transfers and Subsidies - Capital:  Monetary Allocations - Higher Educational Institutions:  University of KwaZulu-Natal</v>
          </cell>
          <cell r="R8894" t="str">
            <v>2</v>
          </cell>
          <cell r="S8894" t="str">
            <v>69</v>
          </cell>
          <cell r="T8894" t="str">
            <v>861</v>
          </cell>
          <cell r="U8894" t="str">
            <v>0</v>
          </cell>
          <cell r="V8894" t="str">
            <v>H/EDU INST: UNIVERSITY OF KWAZULU NATAL</v>
          </cell>
        </row>
        <row r="8895">
          <cell r="Q8895" t="str">
            <v>Expenditure:  Transfers and Subsidies - Capital:  Monetary Allocations - Higher Educational Institutions:  University of Limpopo</v>
          </cell>
          <cell r="R8895" t="str">
            <v>2</v>
          </cell>
          <cell r="S8895" t="str">
            <v>69</v>
          </cell>
          <cell r="T8895" t="str">
            <v>862</v>
          </cell>
          <cell r="U8895" t="str">
            <v>0</v>
          </cell>
          <cell r="V8895" t="str">
            <v>H/EDU INST: UNIVERSITY OF LIMPOPO</v>
          </cell>
        </row>
        <row r="8896">
          <cell r="Q8896" t="str">
            <v>Expenditure:  Transfers and Subsidies - Capital:  Monetary Allocations - Higher Educational Institutions:  University of Pretoria</v>
          </cell>
          <cell r="R8896" t="str">
            <v>2</v>
          </cell>
          <cell r="S8896" t="str">
            <v>69</v>
          </cell>
          <cell r="T8896" t="str">
            <v>863</v>
          </cell>
          <cell r="U8896" t="str">
            <v>0</v>
          </cell>
          <cell r="V8896" t="str">
            <v>H/EDU INST: UNIVERSITY OF PRETORIA</v>
          </cell>
        </row>
        <row r="8897">
          <cell r="Q8897" t="str">
            <v>Expenditure:  Transfers and Subsidies - Capital:  Monetary Allocations - Higher Educational Institutions:  University of South Africa</v>
          </cell>
          <cell r="R8897" t="str">
            <v>2</v>
          </cell>
          <cell r="S8897" t="str">
            <v>69</v>
          </cell>
          <cell r="T8897" t="str">
            <v>864</v>
          </cell>
          <cell r="U8897" t="str">
            <v>0</v>
          </cell>
          <cell r="V8897" t="str">
            <v>H/EDU INST: UNIVERSITY OF SOUTH AFRICA</v>
          </cell>
        </row>
        <row r="8898">
          <cell r="Q8898" t="str">
            <v>Expenditure:  Transfers and Subsidies - Capital:  Monetary Allocations - Higher Educational Institutions:  University of Stellenbosch</v>
          </cell>
          <cell r="R8898" t="str">
            <v>2</v>
          </cell>
          <cell r="S8898" t="str">
            <v>69</v>
          </cell>
          <cell r="T8898" t="str">
            <v>865</v>
          </cell>
          <cell r="U8898" t="str">
            <v>0</v>
          </cell>
          <cell r="V8898" t="str">
            <v>H/EDU INST: UNIVERSITY OF STELLENBOSCH</v>
          </cell>
        </row>
        <row r="8899">
          <cell r="Q8899" t="str">
            <v>Expenditure:  Transfers and Subsidies - Capital:  Monetary Allocations - Higher Educational Institutions:  University of The Free State</v>
          </cell>
          <cell r="R8899" t="str">
            <v>2</v>
          </cell>
          <cell r="S8899" t="str">
            <v>69</v>
          </cell>
          <cell r="T8899" t="str">
            <v>866</v>
          </cell>
          <cell r="U8899" t="str">
            <v>0</v>
          </cell>
          <cell r="V8899" t="str">
            <v>H/EDU INST: UNIVERSITY OF THE FREE STATE</v>
          </cell>
        </row>
        <row r="8900">
          <cell r="Q8900" t="str">
            <v>Expenditure:  Transfers and Subsidies - Capital:  Monetary Allocations - Higher Educational Institutions:  University of the Western Cape</v>
          </cell>
          <cell r="R8900" t="str">
            <v>2</v>
          </cell>
          <cell r="S8900" t="str">
            <v>69</v>
          </cell>
          <cell r="T8900" t="str">
            <v>867</v>
          </cell>
          <cell r="U8900" t="str">
            <v>0</v>
          </cell>
          <cell r="V8900" t="str">
            <v>H/EDU INST: UNIVERSITY OF WESTERN CAPE</v>
          </cell>
        </row>
        <row r="8901">
          <cell r="Q8901" t="str">
            <v>Expenditure:  Transfers and Subsidies - Capital:  Monetary Allocations - Higher Educational Institutions:  University of the Witwatersrand</v>
          </cell>
          <cell r="R8901" t="str">
            <v>2</v>
          </cell>
          <cell r="S8901" t="str">
            <v>69</v>
          </cell>
          <cell r="T8901" t="str">
            <v>868</v>
          </cell>
          <cell r="U8901" t="str">
            <v>0</v>
          </cell>
          <cell r="V8901" t="str">
            <v>H/EDU INST: UNIVERSITY OF WITWATERSRAND</v>
          </cell>
        </row>
        <row r="8902">
          <cell r="Q8902" t="str">
            <v>Expenditure:  Transfers and Subsidies - Capital:  Monetary Allocations - Higher Educational Institutions:  University of Venda</v>
          </cell>
          <cell r="R8902" t="str">
            <v>2</v>
          </cell>
          <cell r="S8902" t="str">
            <v>69</v>
          </cell>
          <cell r="T8902" t="str">
            <v>869</v>
          </cell>
          <cell r="U8902" t="str">
            <v>0</v>
          </cell>
          <cell r="V8902" t="str">
            <v>H/EDU INST: UNIVERSITY OF VENDA</v>
          </cell>
        </row>
        <row r="8903">
          <cell r="Q8903" t="str">
            <v>Expenditure:  Transfers and Subsidies - Capital:  Monetary Allocations - Higher Educational Institutions:  University of Zululand</v>
          </cell>
          <cell r="R8903" t="str">
            <v>2</v>
          </cell>
          <cell r="S8903" t="str">
            <v>69</v>
          </cell>
          <cell r="T8903" t="str">
            <v>870</v>
          </cell>
          <cell r="U8903" t="str">
            <v>0</v>
          </cell>
          <cell r="V8903" t="str">
            <v>H/EDU INST: UNIVERSITY OF ZULULAND</v>
          </cell>
        </row>
        <row r="8904">
          <cell r="Q8904" t="str">
            <v>Expenditure:  Transfers and Subsidies - Capital:  Monetary Allocations - Higher Educational Institutions:  Vaal University of Technology</v>
          </cell>
          <cell r="R8904" t="str">
            <v>2</v>
          </cell>
          <cell r="S8904" t="str">
            <v>69</v>
          </cell>
          <cell r="T8904" t="str">
            <v>871</v>
          </cell>
          <cell r="U8904" t="str">
            <v>0</v>
          </cell>
          <cell r="V8904" t="str">
            <v>H/EDU INST: VAAL UNIVERSITY OF TECH</v>
          </cell>
        </row>
        <row r="8905">
          <cell r="Q8905" t="str">
            <v>Expenditure:  Transfers and Subsidies - Capital:  Monetary Allocations - Higher Educational Institutions:  Walter Sisulu University, Technology and Science Eastern Cape</v>
          </cell>
          <cell r="R8905" t="str">
            <v>2</v>
          </cell>
          <cell r="S8905" t="str">
            <v>69</v>
          </cell>
          <cell r="T8905" t="str">
            <v>872</v>
          </cell>
          <cell r="U8905" t="str">
            <v>0</v>
          </cell>
          <cell r="V8905" t="str">
            <v>H/EDU INST: WALTER SIS UNI TECH &amp; SCI EC</v>
          </cell>
        </row>
        <row r="8906">
          <cell r="Q8906" t="str">
            <v>Expenditure:  Transfers and Subsidies - Operational</v>
          </cell>
          <cell r="R8906">
            <v>0</v>
          </cell>
          <cell r="V8906" t="str">
            <v>TRANSFERS &amp; SUBSIDIES - OPERATIONAL</v>
          </cell>
        </row>
        <row r="8907">
          <cell r="Q8907" t="str">
            <v>Expenditure:  Transfers and Subsidies - Operational:  Allocations In-kind</v>
          </cell>
          <cell r="R8907">
            <v>0</v>
          </cell>
          <cell r="V8907" t="str">
            <v>TRANS &amp; SUBS OPS:  ALLOCATIONS IN-KIND</v>
          </cell>
        </row>
        <row r="8908">
          <cell r="Q8908" t="str">
            <v>Expenditure:  Transfers and Subsidies - Operational:  Allocations In-kind - Departmental Agencies and Accounts</v>
          </cell>
          <cell r="R8908">
            <v>0</v>
          </cell>
          <cell r="V8908" t="str">
            <v>T&amp;S OPS: ALL IN-KIND DEPT AGENCIES &amp; ACC</v>
          </cell>
        </row>
        <row r="8909">
          <cell r="Q8909" t="str">
            <v xml:space="preserve">Expenditure:  Transfers and Subsidies - Operational:  Allocations In-kind - Departmental Agencies and Accounts:  Social Security Funds  </v>
          </cell>
          <cell r="R8909">
            <v>0</v>
          </cell>
          <cell r="V8909" t="str">
            <v>TS O IN-KIN DPT AGEN &amp; ACC SOC SEC FUNDS</v>
          </cell>
        </row>
        <row r="8910">
          <cell r="Q8910" t="str">
            <v>Expenditure:  Transfers and Subsidies - Operational:  Allocations In-kind - Departmental Agencies and Accounts:  Social Security Funds - Compensation Commissioner (Compensation Fund)</v>
          </cell>
          <cell r="R8910" t="str">
            <v>2</v>
          </cell>
          <cell r="S8910" t="str">
            <v>51</v>
          </cell>
          <cell r="T8910" t="str">
            <v>001</v>
          </cell>
          <cell r="U8910" t="str">
            <v>0</v>
          </cell>
          <cell r="V8910" t="str">
            <v>S SEC - COMPENSATION COMMISSIONER</v>
          </cell>
        </row>
        <row r="8911">
          <cell r="Q8911" t="str">
            <v>Expenditure:  Transfers and Subsidies - Operational:  Allocations In-kind - Departmental Agencies and Accounts:  Social Security Funds - Road Accident Fund</v>
          </cell>
          <cell r="R8911" t="str">
            <v>2</v>
          </cell>
          <cell r="S8911" t="str">
            <v>51</v>
          </cell>
          <cell r="T8911" t="str">
            <v>002</v>
          </cell>
          <cell r="U8911" t="str">
            <v>0</v>
          </cell>
          <cell r="V8911" t="str">
            <v>S SEC - ROAD ACCIDENT FUND</v>
          </cell>
        </row>
        <row r="8912">
          <cell r="Q8912" t="str">
            <v>Expenditure:  Transfers and Subsidies - Operational:  Allocations In-kind - Departmental Agencies and Accounts:  Social Security Funds - Unemployment Insurance</v>
          </cell>
          <cell r="R8912" t="str">
            <v>2</v>
          </cell>
          <cell r="S8912" t="str">
            <v>51</v>
          </cell>
          <cell r="T8912" t="str">
            <v>003</v>
          </cell>
          <cell r="U8912" t="str">
            <v>0</v>
          </cell>
          <cell r="V8912" t="str">
            <v>S SEC - UNEMPLOYMENT INSURANCE</v>
          </cell>
        </row>
        <row r="8913">
          <cell r="Q8913" t="str">
            <v>Expenditure:  Transfers and Subsidies - Operational:  Allocations In-kind - Departmental Agencies and Accounts:  Provincial Departmental Agencies</v>
          </cell>
          <cell r="R8913">
            <v>0</v>
          </cell>
          <cell r="V8913" t="str">
            <v>TS C IN-KIN DPT AGEN &amp; ACC PROV DEPT AGE</v>
          </cell>
        </row>
        <row r="8914">
          <cell r="Q8914" t="str">
            <v>Expenditure:  Transfers and Subsidies - Operational:  Allocations In-kind - Departmental Agencies and Accounts:  Provincial Departmental Agencies - Academy of Sport</v>
          </cell>
          <cell r="R8914" t="str">
            <v>2</v>
          </cell>
          <cell r="S8914" t="str">
            <v>51</v>
          </cell>
          <cell r="T8914" t="str">
            <v>100</v>
          </cell>
          <cell r="U8914" t="str">
            <v>0</v>
          </cell>
          <cell r="V8914" t="str">
            <v>PRV DPT AGEN - ACADEMY OF SPORT</v>
          </cell>
        </row>
        <row r="8915">
          <cell r="Q8915" t="str">
            <v>Expenditure:  Transfers and Subsidies - Operational:  Allocations In-kind - Departmental Agencies and Accounts:  Provincial Departmental Agencies - Agricultural and Rural  Development Corporation</v>
          </cell>
          <cell r="R8915" t="str">
            <v>2</v>
          </cell>
          <cell r="S8915" t="str">
            <v>51</v>
          </cell>
          <cell r="T8915" t="str">
            <v>101</v>
          </cell>
          <cell r="U8915" t="str">
            <v>0</v>
          </cell>
          <cell r="V8915" t="str">
            <v>PRV DPT AGEN - AGRICUL &amp; RURAL  DEV CORP</v>
          </cell>
        </row>
        <row r="8916">
          <cell r="Q8916" t="str">
            <v>Expenditure:  Transfers and Subsidies - Operational:  Allocations In-kind - Departmental Agencies and Accounts:  Provincial Departmental Agencies - Agricultural Business Development Agency</v>
          </cell>
          <cell r="R8916" t="str">
            <v>2</v>
          </cell>
          <cell r="S8916" t="str">
            <v>51</v>
          </cell>
          <cell r="T8916" t="str">
            <v>102</v>
          </cell>
          <cell r="U8916" t="str">
            <v>0</v>
          </cell>
          <cell r="V8916" t="str">
            <v>PRV DPT AGEN - AGRICUL BUSIN DEV AGENCY</v>
          </cell>
        </row>
        <row r="8917">
          <cell r="Q8917" t="str">
            <v>Expenditure:  Transfers and Subsidies - Operational:  Allocations In-kind - Departmental Agencies and Accounts:  Provincial Departmental Agencies - Agricultural Development Trust</v>
          </cell>
          <cell r="R8917" t="str">
            <v>2</v>
          </cell>
          <cell r="S8917" t="str">
            <v>51</v>
          </cell>
          <cell r="T8917" t="str">
            <v>103</v>
          </cell>
          <cell r="U8917" t="str">
            <v>0</v>
          </cell>
          <cell r="V8917" t="str">
            <v>PRV DPT AGEN - AGRICULTURAL DEV TRUST</v>
          </cell>
        </row>
        <row r="8918">
          <cell r="Q8918" t="str">
            <v>Expenditure:  Transfers and Subsidies - Operational:  Allocations In-kind - Departmental Agencies and Accounts:  Provincial Departmental Agencies - Agricultural Services Corporation</v>
          </cell>
          <cell r="R8918" t="str">
            <v>2</v>
          </cell>
          <cell r="S8918" t="str">
            <v>51</v>
          </cell>
          <cell r="T8918" t="str">
            <v>104</v>
          </cell>
          <cell r="U8918" t="str">
            <v>0</v>
          </cell>
          <cell r="V8918" t="str">
            <v>PRV DPT AGEN - AGRICULTURAL SERV CORP</v>
          </cell>
        </row>
        <row r="8919">
          <cell r="Q8919" t="str">
            <v>Expenditure:  Transfers and Subsidies - Operational:  Allocations In-kind - Departmental Agencies and Accounts:  Provincial Departmental Agencies - Agricultural and Farming Development Trust</v>
          </cell>
          <cell r="R8919" t="str">
            <v>2</v>
          </cell>
          <cell r="S8919" t="str">
            <v>51</v>
          </cell>
          <cell r="T8919" t="str">
            <v>105</v>
          </cell>
          <cell r="U8919" t="str">
            <v>0</v>
          </cell>
          <cell r="V8919" t="str">
            <v>PRV DPT AGEN - AGRI &amp; FARMING DEV TRUST</v>
          </cell>
        </row>
        <row r="8920">
          <cell r="Q8920" t="str">
            <v>Expenditure:  Transfers and Subsidies - Operational:  Allocations In-kind - Departmental Agencies and Accounts:  Provincial Departmental Agencies - Amafa Akwazulu Natali</v>
          </cell>
          <cell r="R8920" t="str">
            <v>2</v>
          </cell>
          <cell r="S8920" t="str">
            <v>51</v>
          </cell>
          <cell r="T8920" t="str">
            <v>106</v>
          </cell>
          <cell r="U8920" t="str">
            <v>0</v>
          </cell>
          <cell r="V8920" t="str">
            <v>PRV DPT AGEN - AMAFA AKWAZULU NATALI</v>
          </cell>
        </row>
        <row r="8921">
          <cell r="Q8921" t="str">
            <v>Expenditure:  Transfers and Subsidies - Operational:  Allocations In-kind - Departmental Agencies and Accounts:  Provincial Departmental Agencies - Appeal Tribunals</v>
          </cell>
          <cell r="R8921" t="str">
            <v>2</v>
          </cell>
          <cell r="S8921" t="str">
            <v>51</v>
          </cell>
          <cell r="T8921" t="str">
            <v>107</v>
          </cell>
          <cell r="U8921" t="str">
            <v>0</v>
          </cell>
          <cell r="V8921" t="str">
            <v>PRV DPT AGEN - APPEAL TRIBUNALS</v>
          </cell>
        </row>
        <row r="8922">
          <cell r="Q8922" t="str">
            <v>Expenditure:  Transfers and Subsidies - Operational:  Allocations In-kind - Departmental Agencies and Accounts:  Provincial Departmental Agencies - Appropriation Technology Unit</v>
          </cell>
          <cell r="R8922" t="str">
            <v>2</v>
          </cell>
          <cell r="S8922" t="str">
            <v>51</v>
          </cell>
          <cell r="T8922" t="str">
            <v>108</v>
          </cell>
          <cell r="U8922" t="str">
            <v>0</v>
          </cell>
          <cell r="V8922" t="str">
            <v>PRV DPT AGEN - APPROPRIA TECHNOLOGY UNIT</v>
          </cell>
        </row>
        <row r="8923">
          <cell r="Q8923" t="str">
            <v>Expenditure:  Transfers and Subsidies - Operational:  Allocations In-kind - Departmental Agencies and Accounts:  Provincial Departmental Agencies - Arts and Cultural</v>
          </cell>
          <cell r="R8923" t="str">
            <v>2</v>
          </cell>
          <cell r="S8923" t="str">
            <v>51</v>
          </cell>
          <cell r="T8923" t="str">
            <v>109</v>
          </cell>
          <cell r="U8923" t="str">
            <v>0</v>
          </cell>
          <cell r="V8923" t="str">
            <v>PRV DPT AGEN - ARTS &amp; CULTURAL</v>
          </cell>
        </row>
        <row r="8924">
          <cell r="Q8924" t="str">
            <v>Expenditure:  Transfers and Subsidies - Operational:  Allocations In-kind - Departmental Agencies and Accounts:  Provincial Departmental Agencies - Arts Council</v>
          </cell>
          <cell r="R8924" t="str">
            <v>2</v>
          </cell>
          <cell r="S8924" t="str">
            <v>51</v>
          </cell>
          <cell r="T8924" t="str">
            <v>110</v>
          </cell>
          <cell r="U8924" t="str">
            <v>0</v>
          </cell>
          <cell r="V8924" t="str">
            <v>PRV DPT AGEN - ARTS COUNCIL</v>
          </cell>
        </row>
        <row r="8925">
          <cell r="Q8925" t="str">
            <v>Expenditure:  Transfers and Subsidies - Operational:  Allocations In-kind - Departmental Agencies and Accounts:  Provincial Departmental Agencies - Blue IQ Inv Holdings (Pty)</v>
          </cell>
          <cell r="R8925" t="str">
            <v>2</v>
          </cell>
          <cell r="S8925" t="str">
            <v>51</v>
          </cell>
          <cell r="T8925" t="str">
            <v>111</v>
          </cell>
          <cell r="U8925" t="str">
            <v>0</v>
          </cell>
          <cell r="V8925" t="str">
            <v>PRV DPT AGEN - BLUE IQ INV HOLDING (PTY)</v>
          </cell>
        </row>
        <row r="8926">
          <cell r="Q8926" t="str">
            <v>Expenditure:  Transfers and Subsidies - Operational:  Allocations In-kind - Departmental Agencies and Accounts:  Provincial Departmental Agencies - Centre for Investment and Marketing</v>
          </cell>
          <cell r="R8926" t="str">
            <v>2</v>
          </cell>
          <cell r="S8926" t="str">
            <v>51</v>
          </cell>
          <cell r="T8926" t="str">
            <v>112</v>
          </cell>
          <cell r="U8926" t="str">
            <v>0</v>
          </cell>
          <cell r="V8926" t="str">
            <v>PRV DPT AGEN - CENTRE INVEST &amp; MARKETING</v>
          </cell>
        </row>
        <row r="8927">
          <cell r="Q8927" t="str">
            <v>Expenditure:  Transfers and Subsidies - Operational:  Allocations In-kind - Departmental Agencies and Accounts:  Provincial Departmental Agencies - Commissioner for the Environment</v>
          </cell>
          <cell r="R8927" t="str">
            <v>2</v>
          </cell>
          <cell r="S8927" t="str">
            <v>51</v>
          </cell>
          <cell r="T8927" t="str">
            <v>113</v>
          </cell>
          <cell r="U8927" t="str">
            <v>0</v>
          </cell>
          <cell r="V8927" t="str">
            <v>PRV DPT AGEN - COMMISSION FOR ENVIRONMEN</v>
          </cell>
        </row>
        <row r="8928">
          <cell r="Q8928" t="str">
            <v>Expenditure:  Transfers and Subsidies - Operational:  Allocations In-kind - Departmental Agencies and Accounts:  Provincial Departmental Agencies - Communication Service</v>
          </cell>
          <cell r="R8928" t="str">
            <v>2</v>
          </cell>
          <cell r="S8928" t="str">
            <v>51</v>
          </cell>
          <cell r="T8928" t="str">
            <v>114</v>
          </cell>
          <cell r="U8928" t="str">
            <v>0</v>
          </cell>
          <cell r="V8928" t="str">
            <v>PRV DPT AGEN - COMMUNICATION SERVICE</v>
          </cell>
        </row>
        <row r="8929">
          <cell r="Q8929" t="str">
            <v>Expenditure:  Transfers and Subsidies - Operational:  Allocations In-kind - Departmental Agencies and Accounts:  Provincial Departmental Agencies - Consumer Affairs Court</v>
          </cell>
          <cell r="R8929" t="str">
            <v>2</v>
          </cell>
          <cell r="S8929" t="str">
            <v>51</v>
          </cell>
          <cell r="T8929" t="str">
            <v>115</v>
          </cell>
          <cell r="U8929" t="str">
            <v>0</v>
          </cell>
          <cell r="V8929" t="str">
            <v>PRV DPT AGEN - CONSUMER AFFAIRS COURT</v>
          </cell>
        </row>
        <row r="8930">
          <cell r="Q8930" t="str">
            <v>Expenditure:  Transfers and Subsidies - Operational:  Allocations In-kind - Departmental Agencies and Accounts:  Provincial Departmental Agencies - Cultural Commission</v>
          </cell>
          <cell r="R8930" t="str">
            <v>2</v>
          </cell>
          <cell r="S8930" t="str">
            <v>51</v>
          </cell>
          <cell r="T8930" t="str">
            <v>116</v>
          </cell>
          <cell r="U8930" t="str">
            <v>0</v>
          </cell>
          <cell r="V8930" t="str">
            <v>PRV DPT AGEN - CULTURAL COMMISSION</v>
          </cell>
        </row>
        <row r="8931">
          <cell r="Q8931" t="str">
            <v>Expenditure:  Transfers and Subsidies - Operational:  Allocations In-kind - Departmental Agencies and Accounts:  Provincial Departmental Agencies - Destination Marketing Organisation</v>
          </cell>
          <cell r="R8931" t="str">
            <v>2</v>
          </cell>
          <cell r="S8931" t="str">
            <v>51</v>
          </cell>
          <cell r="T8931" t="str">
            <v>117</v>
          </cell>
          <cell r="U8931" t="str">
            <v>0</v>
          </cell>
          <cell r="V8931" t="str">
            <v>PRV DPT AGEN - DESTINATION MARKETING ORG</v>
          </cell>
        </row>
        <row r="8932">
          <cell r="Q8932" t="str">
            <v>Expenditure:  Transfers and Subsidies - Operational:  Allocations In-kind - Departmental Agencies and Accounts:  Provincial Departmental Agencies - Development Enterprise</v>
          </cell>
          <cell r="R8932" t="str">
            <v>2</v>
          </cell>
          <cell r="S8932" t="str">
            <v>51</v>
          </cell>
          <cell r="T8932" t="str">
            <v>118</v>
          </cell>
          <cell r="U8932" t="str">
            <v>0</v>
          </cell>
          <cell r="V8932" t="str">
            <v>PRV DPT AGEN - DEVELOPMENT ENTERPRISE</v>
          </cell>
        </row>
        <row r="8933">
          <cell r="Q8933" t="str">
            <v>Expenditure:  Transfers and Subsidies - Operational:  Allocations In-kind - Departmental Agencies and Accounts:  Provincial Departmental Agencies - Development Tribunals</v>
          </cell>
          <cell r="R8933" t="str">
            <v>2</v>
          </cell>
          <cell r="S8933" t="str">
            <v>51</v>
          </cell>
          <cell r="T8933" t="str">
            <v>119</v>
          </cell>
          <cell r="U8933" t="str">
            <v>0</v>
          </cell>
          <cell r="V8933" t="str">
            <v>PRV DPT AGEN - DEVELOPMENT TRIBUNALS</v>
          </cell>
        </row>
        <row r="8934">
          <cell r="Q8934" t="str">
            <v>Expenditure:  Transfers and Subsidies - Operational:  Allocations In-kind - Departmental Agencies and Accounts:  Provincial Departmental Agencies - Eastern Cape Museums</v>
          </cell>
          <cell r="R8934" t="str">
            <v>2</v>
          </cell>
          <cell r="S8934" t="str">
            <v>51</v>
          </cell>
          <cell r="T8934" t="str">
            <v>120</v>
          </cell>
          <cell r="U8934" t="str">
            <v>0</v>
          </cell>
          <cell r="V8934" t="str">
            <v>PRV DPT AGEN - EASTERN CAPE MUSEUMS</v>
          </cell>
        </row>
        <row r="8935">
          <cell r="Q8935" t="str">
            <v>Expenditure:  Transfers and Subsidies - Operational:  Allocations In-kind - Departmental Agencies and Accounts:  Provincial Departmental Agencies - Gauteng Entrepreneurial Property</v>
          </cell>
          <cell r="R8935" t="str">
            <v>2</v>
          </cell>
          <cell r="S8935" t="str">
            <v>51</v>
          </cell>
          <cell r="T8935" t="str">
            <v>121</v>
          </cell>
          <cell r="U8935" t="str">
            <v>0</v>
          </cell>
          <cell r="V8935" t="str">
            <v>PRV DPT AGEN - GAUTENG ENTREPREN PROPERT</v>
          </cell>
        </row>
        <row r="8936">
          <cell r="Q8936" t="str">
            <v>Expenditure:  Transfers and Subsidies - Operational:  Allocations In-kind - Departmental Agencies and Accounts:  Provincial Departmental Agencies - Eastern Region Entrepreneurial Support Centre</v>
          </cell>
          <cell r="R8936" t="str">
            <v>2</v>
          </cell>
          <cell r="S8936" t="str">
            <v>51</v>
          </cell>
          <cell r="T8936" t="str">
            <v>122</v>
          </cell>
          <cell r="U8936" t="str">
            <v>0</v>
          </cell>
          <cell r="V8936" t="str">
            <v>PRV DPT AGEN - EAST REG ENTREP SUPP CTRE</v>
          </cell>
        </row>
        <row r="8937">
          <cell r="Q8937" t="str">
            <v>Expenditure:  Transfers and Subsidies - Operational:  Allocations In-kind - Departmental Agencies and Accounts:  Provincial Departmental Agencies - Economic  Development Agency</v>
          </cell>
          <cell r="R8937" t="str">
            <v>2</v>
          </cell>
          <cell r="S8937" t="str">
            <v>51</v>
          </cell>
          <cell r="T8937" t="str">
            <v>123</v>
          </cell>
          <cell r="U8937" t="str">
            <v>0</v>
          </cell>
          <cell r="V8937" t="str">
            <v>PRV DPT AGEN - ECONOMIC  DEVEL AGENCY</v>
          </cell>
        </row>
        <row r="8938">
          <cell r="Q8938" t="str">
            <v>Expenditure:  Transfers and Subsidies - Operational:  Allocations In-kind - Departmental Agencies and Accounts:  Provincial Departmental Agencies - Enterprise Propeller</v>
          </cell>
          <cell r="R8938" t="str">
            <v>2</v>
          </cell>
          <cell r="S8938" t="str">
            <v>51</v>
          </cell>
          <cell r="T8938" t="str">
            <v>124</v>
          </cell>
          <cell r="U8938" t="str">
            <v>0</v>
          </cell>
          <cell r="V8938" t="str">
            <v>PRV DPT AGEN - ENTERPRISE PROPELLER</v>
          </cell>
        </row>
        <row r="8939">
          <cell r="Q8939" t="str">
            <v>Expenditure:  Transfers and Subsidies - Operational:  Allocations In-kind - Departmental Agencies and Accounts:  Provincial Departmental Agencies - Ezemvelo Wildlife</v>
          </cell>
          <cell r="R8939" t="str">
            <v>2</v>
          </cell>
          <cell r="S8939" t="str">
            <v>51</v>
          </cell>
          <cell r="T8939" t="str">
            <v>125</v>
          </cell>
          <cell r="U8939" t="str">
            <v>0</v>
          </cell>
          <cell r="V8939" t="str">
            <v>PRV DPT AGEN - EZEMVELO WILDLIFE</v>
          </cell>
        </row>
        <row r="8940">
          <cell r="Q8940" t="str">
            <v>Expenditure:  Transfers and Subsidies - Operational:  Allocations In-kind - Departmental Agencies and Accounts:  Provincial Departmental Agencies - Gambling and Betting Board</v>
          </cell>
          <cell r="R8940" t="str">
            <v>2</v>
          </cell>
          <cell r="S8940" t="str">
            <v>51</v>
          </cell>
          <cell r="T8940" t="str">
            <v>126</v>
          </cell>
          <cell r="U8940" t="str">
            <v>0</v>
          </cell>
          <cell r="V8940" t="str">
            <v>PRV DPT AGEN - GAMBLING &amp; BETTING BOARD</v>
          </cell>
        </row>
        <row r="8941">
          <cell r="Q8941" t="str">
            <v>Expenditure:  Transfers and Subsidies - Operational:  Allocations In-kind - Departmental Agencies and Accounts:  Provincial Departmental Agencies - Gambling and Racing Board</v>
          </cell>
          <cell r="R8941" t="str">
            <v>2</v>
          </cell>
          <cell r="S8941" t="str">
            <v>51</v>
          </cell>
          <cell r="T8941" t="str">
            <v>127</v>
          </cell>
          <cell r="U8941" t="str">
            <v>0</v>
          </cell>
          <cell r="V8941" t="str">
            <v>PRV DPT AGEN - GAMBLING &amp; RACING BOARD</v>
          </cell>
        </row>
        <row r="8942">
          <cell r="Q8942" t="str">
            <v>Expenditure:  Transfers and Subsidies - Operational:  Allocations In-kind - Departmental Agencies and Accounts:  Provincial Departmental Agencies - Gambling Board</v>
          </cell>
          <cell r="R8942" t="str">
            <v>2</v>
          </cell>
          <cell r="S8942" t="str">
            <v>51</v>
          </cell>
          <cell r="T8942" t="str">
            <v>128</v>
          </cell>
          <cell r="U8942" t="str">
            <v>0</v>
          </cell>
          <cell r="V8942" t="str">
            <v>PRV DPT AGEN - GAMBLING BOARD</v>
          </cell>
        </row>
        <row r="8943">
          <cell r="Q8943" t="str">
            <v>Expenditure:  Transfers and Subsidies - Operational:  Allocations In-kind - Departmental Agencies and Accounts:  Provincial Departmental Agencies - Gaming Board</v>
          </cell>
          <cell r="R8943" t="str">
            <v>2</v>
          </cell>
          <cell r="S8943" t="str">
            <v>51</v>
          </cell>
          <cell r="T8943" t="str">
            <v>129</v>
          </cell>
          <cell r="U8943" t="str">
            <v>0</v>
          </cell>
          <cell r="V8943" t="str">
            <v>PRV DPT AGEN - GAMING BOARD</v>
          </cell>
        </row>
        <row r="8944">
          <cell r="Q8944" t="str">
            <v>Expenditure:  Transfers and Subsidies - Operational:  Allocations In-kind - Departmental Agencies and Accounts:  Provincial Departmental Agencies - Gateway International Airport</v>
          </cell>
          <cell r="R8944" t="str">
            <v>2</v>
          </cell>
          <cell r="S8944" t="str">
            <v>51</v>
          </cell>
          <cell r="T8944" t="str">
            <v>130</v>
          </cell>
          <cell r="U8944" t="str">
            <v>0</v>
          </cell>
          <cell r="V8944" t="str">
            <v>PRV DPT AGEN - GATEWAY INTERNAT AIRPORT</v>
          </cell>
        </row>
        <row r="8945">
          <cell r="Q8945" t="str">
            <v>Expenditure:  Transfers and Subsidies - Operational:  Allocations In-kind - Departmental Agencies and Accounts:  Provincial Departmental Agencies - Gauteng Fund</v>
          </cell>
          <cell r="R8945" t="str">
            <v>2</v>
          </cell>
          <cell r="S8945" t="str">
            <v>51</v>
          </cell>
          <cell r="T8945" t="str">
            <v>131</v>
          </cell>
          <cell r="U8945" t="str">
            <v>0</v>
          </cell>
          <cell r="V8945" t="str">
            <v>PRV DPT AGEN - GAUTENG FUND</v>
          </cell>
        </row>
        <row r="8946">
          <cell r="Q8946" t="str">
            <v>Expenditure:  Transfers and Subsidies - Operational:  Allocations In-kind - Departmental Agencies and Accounts:  Provincial Departmental Agencies - Gautrain Management Agency</v>
          </cell>
          <cell r="R8946" t="str">
            <v>2</v>
          </cell>
          <cell r="S8946" t="str">
            <v>51</v>
          </cell>
          <cell r="T8946" t="str">
            <v>132</v>
          </cell>
          <cell r="U8946" t="str">
            <v>0</v>
          </cell>
          <cell r="V8946" t="str">
            <v>PRV DPT AGEN - GAUTRAIN MANAG AGENCY</v>
          </cell>
        </row>
        <row r="8947">
          <cell r="Q8947" t="str">
            <v>Expenditure:  Transfers and Subsidies - Operational:  Allocations In-kind - Departmental Agencies and Accounts:  Provincial Departmental Agencies - Government Motor Transport</v>
          </cell>
          <cell r="R8947" t="str">
            <v>2</v>
          </cell>
          <cell r="S8947" t="str">
            <v>51</v>
          </cell>
          <cell r="T8947" t="str">
            <v>133</v>
          </cell>
          <cell r="U8947" t="str">
            <v>0</v>
          </cell>
          <cell r="V8947" t="str">
            <v>PRV DPT AGEN - GOVERN MOTOR TRANSPORT</v>
          </cell>
        </row>
        <row r="8948">
          <cell r="Q8948" t="str">
            <v>Expenditure:  Transfers and Subsidies - Operational:  Allocations In-kind - Departmental Agencies and Accounts:  Provincial Departmental Agencies - Heritage Western Cape</v>
          </cell>
          <cell r="R8948" t="str">
            <v>2</v>
          </cell>
          <cell r="S8948" t="str">
            <v>51</v>
          </cell>
          <cell r="T8948" t="str">
            <v>134</v>
          </cell>
          <cell r="U8948" t="str">
            <v>0</v>
          </cell>
          <cell r="V8948" t="str">
            <v>PRV DPT AGEN - HERITAGE WESTERN CAPE</v>
          </cell>
        </row>
        <row r="8949">
          <cell r="Q8949" t="str">
            <v>Expenditure:  Transfers and Subsidies - Operational:  Allocations In-kind - Departmental Agencies and Accounts:  Provincial Departmental Agencies - House of Traditional Leaders KwaZulu-Natal</v>
          </cell>
          <cell r="R8949" t="str">
            <v>2</v>
          </cell>
          <cell r="S8949" t="str">
            <v>51</v>
          </cell>
          <cell r="T8949" t="str">
            <v>135</v>
          </cell>
          <cell r="U8949" t="str">
            <v>0</v>
          </cell>
          <cell r="V8949" t="str">
            <v>PRV DPT AGEN - HOUSE OF TRAD LEADERS KZN</v>
          </cell>
        </row>
        <row r="8950">
          <cell r="Q8950" t="str">
            <v>Expenditure:  Transfers and Subsidies - Operational:  Allocations In-kind - Departmental Agencies and Accounts:  Provincial Departmental Agencies - Housing Board</v>
          </cell>
          <cell r="R8950" t="str">
            <v>2</v>
          </cell>
          <cell r="S8950" t="str">
            <v>51</v>
          </cell>
          <cell r="T8950" t="str">
            <v>136</v>
          </cell>
          <cell r="U8950" t="str">
            <v>0</v>
          </cell>
          <cell r="V8950" t="str">
            <v>PRV DPT AGEN - HOUSING BOARD</v>
          </cell>
        </row>
        <row r="8951">
          <cell r="Q8951" t="str">
            <v>Expenditure:  Transfers and Subsidies - Operational:  Allocations In-kind - Departmental Agencies and Accounts:  Provincial Departmental Agencies - Housing Corporation</v>
          </cell>
          <cell r="R8951" t="str">
            <v>2</v>
          </cell>
          <cell r="S8951" t="str">
            <v>51</v>
          </cell>
          <cell r="T8951" t="str">
            <v>137</v>
          </cell>
          <cell r="U8951" t="str">
            <v>0</v>
          </cell>
          <cell r="V8951" t="str">
            <v>PRV DPT AGEN - HOUSING CORPORATION</v>
          </cell>
        </row>
        <row r="8952">
          <cell r="Q8952" t="str">
            <v>Expenditure:  Transfers and Subsidies - Operational:  Allocations In-kind - Departmental Agencies and Accounts:  Provincial Departmental Agencies - Investment North West</v>
          </cell>
          <cell r="R8952" t="str">
            <v>2</v>
          </cell>
          <cell r="S8952" t="str">
            <v>51</v>
          </cell>
          <cell r="T8952" t="str">
            <v>138</v>
          </cell>
          <cell r="U8952" t="str">
            <v>0</v>
          </cell>
          <cell r="V8952" t="str">
            <v>PRV DPT AGEN - INVESTMENT NORTH WEST</v>
          </cell>
        </row>
        <row r="8953">
          <cell r="Q8953" t="str">
            <v>Expenditure:  Transfers and Subsidies - Operational:  Allocations In-kind - Departmental Agencies and Accounts:  Provincial Departmental Agencies - Investment and Trade Promotion Agency</v>
          </cell>
          <cell r="R8953" t="str">
            <v>2</v>
          </cell>
          <cell r="S8953" t="str">
            <v>51</v>
          </cell>
          <cell r="T8953" t="str">
            <v>139</v>
          </cell>
          <cell r="U8953" t="str">
            <v>0</v>
          </cell>
          <cell r="V8953" t="str">
            <v>PRV DPT AGEN - INVEST &amp; TRADE PROMO AGEN</v>
          </cell>
        </row>
        <row r="8954">
          <cell r="Q8954" t="str">
            <v>Expenditure:  Transfers and Subsidies - Operational:  Allocations In-kind - Departmental Agencies and Accounts:  Provincial Departmental Agencies - Investment Initiative</v>
          </cell>
          <cell r="R8954" t="str">
            <v>2</v>
          </cell>
          <cell r="S8954" t="str">
            <v>51</v>
          </cell>
          <cell r="T8954" t="str">
            <v>140</v>
          </cell>
          <cell r="U8954" t="str">
            <v>0</v>
          </cell>
          <cell r="V8954" t="str">
            <v>PRV DPT AGEN - INVESTMENT INITIATIVE</v>
          </cell>
        </row>
        <row r="8955">
          <cell r="Q8955" t="str">
            <v>Expenditure:  Transfers and Subsidies - Operational:  Allocations In-kind - Departmental Agencies and Accounts:  Provincial Departmental Agencies - Kalahari Kid Corporation</v>
          </cell>
          <cell r="R8955" t="str">
            <v>2</v>
          </cell>
          <cell r="S8955" t="str">
            <v>51</v>
          </cell>
          <cell r="T8955" t="str">
            <v>141</v>
          </cell>
          <cell r="U8955" t="str">
            <v>0</v>
          </cell>
          <cell r="V8955" t="str">
            <v>PRV DPT AGEN - KALAHARI KID CORPORATION</v>
          </cell>
        </row>
        <row r="8956">
          <cell r="Q8956" t="str">
            <v>Expenditure:  Transfers and Subsidies - Operational:  Allocations In-kind - Departmental Agencies and Accounts:  Provincial Departmental Agencies - Language Committee</v>
          </cell>
          <cell r="R8956" t="str">
            <v>2</v>
          </cell>
          <cell r="S8956" t="str">
            <v>51</v>
          </cell>
          <cell r="T8956" t="str">
            <v>142</v>
          </cell>
          <cell r="U8956" t="str">
            <v>0</v>
          </cell>
          <cell r="V8956" t="str">
            <v>PRV DPT AGEN - LANGUAGE COMMITTEE</v>
          </cell>
        </row>
        <row r="8957">
          <cell r="Q8957" t="str">
            <v>Expenditure:  Transfers and Subsidies - Operational:  Allocations In-kind - Departmental Agencies and Accounts:  Provincial Departmental Agencies - Liquor Board</v>
          </cell>
          <cell r="R8957" t="str">
            <v>2</v>
          </cell>
          <cell r="S8957" t="str">
            <v>51</v>
          </cell>
          <cell r="T8957" t="str">
            <v>143</v>
          </cell>
          <cell r="U8957" t="str">
            <v>0</v>
          </cell>
          <cell r="V8957" t="str">
            <v>PRV DPT AGEN - LIQUOR BOARD</v>
          </cell>
        </row>
        <row r="8958">
          <cell r="Q8958" t="str">
            <v>Expenditure:  Transfers and Subsidies - Operational:  Allocations In-kind - Departmental Agencies and Accounts:  Provincial Departmental Agencies - Local Business Centres</v>
          </cell>
          <cell r="R8958" t="str">
            <v>2</v>
          </cell>
          <cell r="S8958" t="str">
            <v>51</v>
          </cell>
          <cell r="T8958" t="str">
            <v>144</v>
          </cell>
          <cell r="U8958" t="str">
            <v>0</v>
          </cell>
          <cell r="V8958" t="str">
            <v>PRV DPT AGEN - LOCAL BUSINESS CENTRES</v>
          </cell>
        </row>
        <row r="8959">
          <cell r="Q8959" t="str">
            <v>Expenditure:  Transfers and Subsidies - Operational:  Allocations In-kind - Departmental Agencies and Accounts:  Provincial Departmental Agencies - Local Road Transport Board</v>
          </cell>
          <cell r="R8959" t="str">
            <v>2</v>
          </cell>
          <cell r="S8959" t="str">
            <v>51</v>
          </cell>
          <cell r="T8959" t="str">
            <v>145</v>
          </cell>
          <cell r="U8959" t="str">
            <v>0</v>
          </cell>
          <cell r="V8959" t="str">
            <v>PRV DPT AGEN - LOCAL ROAD TRANSP BOARD</v>
          </cell>
        </row>
        <row r="8960">
          <cell r="Q8960" t="str">
            <v>Expenditure:  Transfers and Subsidies - Operational:  Allocations In-kind - Departmental Agencies and Accounts:  Provincial Departmental Agencies - McGregor Museum Board</v>
          </cell>
          <cell r="R8960" t="str">
            <v>2</v>
          </cell>
          <cell r="S8960" t="str">
            <v>51</v>
          </cell>
          <cell r="T8960" t="str">
            <v>146</v>
          </cell>
          <cell r="U8960" t="str">
            <v>0</v>
          </cell>
          <cell r="V8960" t="str">
            <v>PRV DPT AGEN - MCGREGOR MUSEUM BOARD</v>
          </cell>
        </row>
        <row r="8961">
          <cell r="Q8961" t="str">
            <v>Expenditure:  Transfers and Subsidies - Operational:  Allocations In-kind - Departmental Agencies and Accounts:  Provincial Departmental Agencies - Mmabana Foundation</v>
          </cell>
          <cell r="R8961" t="str">
            <v>2</v>
          </cell>
          <cell r="S8961" t="str">
            <v>51</v>
          </cell>
          <cell r="T8961" t="str">
            <v>147</v>
          </cell>
          <cell r="U8961" t="str">
            <v>0</v>
          </cell>
          <cell r="V8961" t="str">
            <v>PRV DPT AGEN - MMABANA FOUNDATION</v>
          </cell>
        </row>
        <row r="8962">
          <cell r="Q8962" t="str">
            <v>Expenditure:  Transfers and Subsidies - Operational:  Allocations In-kind - Departmental Agencies and Accounts:  Provincial Departmental Agencies - Natal Arts Trust</v>
          </cell>
          <cell r="R8962" t="str">
            <v>2</v>
          </cell>
          <cell r="S8962" t="str">
            <v>51</v>
          </cell>
          <cell r="T8962" t="str">
            <v>148</v>
          </cell>
          <cell r="U8962" t="str">
            <v>0</v>
          </cell>
          <cell r="V8962" t="str">
            <v>PRV DPT AGEN - NATAL ARTS TRUST</v>
          </cell>
        </row>
        <row r="8963">
          <cell r="Q8963" t="str">
            <v>Expenditure:  Transfers and Subsidies - Operational:  Allocations In-kind - Departmental Agencies and Accounts:  Provincial Departmental Agencies - Natal Sharks Board</v>
          </cell>
          <cell r="R8963" t="str">
            <v>2</v>
          </cell>
          <cell r="S8963" t="str">
            <v>51</v>
          </cell>
          <cell r="T8963" t="str">
            <v>149</v>
          </cell>
          <cell r="U8963" t="str">
            <v>0</v>
          </cell>
          <cell r="V8963" t="str">
            <v>PRV DPT AGEN - NATAL SHARKS BOARD</v>
          </cell>
        </row>
        <row r="8964">
          <cell r="Q8964" t="str">
            <v>Expenditure:  Transfers and Subsidies - Operational:  Allocations In-kind - Departmental Agencies and Accounts:  Provincial Departmental Agencies - Natal Trust Fund</v>
          </cell>
          <cell r="R8964" t="str">
            <v>2</v>
          </cell>
          <cell r="S8964" t="str">
            <v>51</v>
          </cell>
          <cell r="T8964" t="str">
            <v>150</v>
          </cell>
          <cell r="U8964" t="str">
            <v>0</v>
          </cell>
          <cell r="V8964" t="str">
            <v>PRV DPT AGEN - NATAL TRUST FUND</v>
          </cell>
        </row>
        <row r="8965">
          <cell r="Q8965" t="str">
            <v>Expenditure:  Transfers and Subsidies - Operational:  Allocations In-kind - Departmental Agencies and Accounts:  Provincial Departmental Agencies - Nature Conservation Board</v>
          </cell>
          <cell r="R8965" t="str">
            <v>2</v>
          </cell>
          <cell r="S8965" t="str">
            <v>51</v>
          </cell>
          <cell r="T8965" t="str">
            <v>151</v>
          </cell>
          <cell r="U8965" t="str">
            <v>0</v>
          </cell>
          <cell r="V8965" t="str">
            <v>PRV DPT AGEN - NATURE CONSERVATION BOARD</v>
          </cell>
        </row>
        <row r="8966">
          <cell r="Q8966" t="str">
            <v>Expenditure:  Transfers and Subsidies - Operational:  Allocations In-kind - Departmental Agencies and Accounts:  Provincial Departmental Agencies - Panel of Mediators</v>
          </cell>
          <cell r="R8966" t="str">
            <v>2</v>
          </cell>
          <cell r="S8966" t="str">
            <v>51</v>
          </cell>
          <cell r="T8966" t="str">
            <v>152</v>
          </cell>
          <cell r="U8966" t="str">
            <v>0</v>
          </cell>
          <cell r="V8966" t="str">
            <v>PRV DPT AGEN - PANEL OF MEDIATORS</v>
          </cell>
        </row>
        <row r="8967">
          <cell r="Q8967" t="str">
            <v>Expenditure:  Transfers and Subsidies - Operational:  Allocations In-kind - Departmental Agencies and Accounts:  Provincial Departmental Agencies - Park and Tourism Board</v>
          </cell>
          <cell r="R8967" t="str">
            <v>2</v>
          </cell>
          <cell r="S8967" t="str">
            <v>51</v>
          </cell>
          <cell r="T8967" t="str">
            <v>153</v>
          </cell>
          <cell r="U8967" t="str">
            <v>0</v>
          </cell>
          <cell r="V8967" t="str">
            <v>PRV DPT AGEN - PARK &amp; TOURISM BOARD</v>
          </cell>
        </row>
        <row r="8968">
          <cell r="Q8968" t="str">
            <v>Expenditure:  Transfers and Subsidies - Operational:  Allocations In-kind - Departmental Agencies and Accounts:  Provincial Departmental Agencies - Parks Board</v>
          </cell>
          <cell r="R8968" t="str">
            <v>2</v>
          </cell>
          <cell r="S8968" t="str">
            <v>51</v>
          </cell>
          <cell r="T8968" t="str">
            <v>154</v>
          </cell>
          <cell r="U8968" t="str">
            <v>0</v>
          </cell>
          <cell r="V8968" t="str">
            <v>PRV DPT AGEN - PARKS BOARD</v>
          </cell>
        </row>
        <row r="8969">
          <cell r="Q8969" t="str">
            <v>Expenditure:  Transfers and Subsidies - Operational:  Allocations In-kind - Departmental Agencies and Accounts:  Provincial Departmental Agencies - Partnership Fund (GPF)</v>
          </cell>
          <cell r="R8969" t="str">
            <v>2</v>
          </cell>
          <cell r="S8969" t="str">
            <v>51</v>
          </cell>
          <cell r="T8969" t="str">
            <v>155</v>
          </cell>
          <cell r="U8969" t="str">
            <v>0</v>
          </cell>
          <cell r="V8969" t="str">
            <v>PRV DPT AGEN - PARTNERSHIP FUND (GPF)</v>
          </cell>
        </row>
        <row r="8970">
          <cell r="Q8970" t="str">
            <v>Expenditure:  Transfers and Subsidies - Operational:  Allocations In-kind - Departmental Agencies and Accounts:  Provincial Departmental Agencies - Phakisa Corporation</v>
          </cell>
          <cell r="R8970" t="str">
            <v>2</v>
          </cell>
          <cell r="S8970" t="str">
            <v>51</v>
          </cell>
          <cell r="T8970" t="str">
            <v>156</v>
          </cell>
          <cell r="U8970" t="str">
            <v>0</v>
          </cell>
          <cell r="V8970" t="str">
            <v>PRV DPT AGEN - PHAKISA CORPORATION</v>
          </cell>
        </row>
        <row r="8971">
          <cell r="Q8971" t="str">
            <v>Expenditure:  Transfers and Subsidies - Operational:  Allocations In-kind - Departmental Agencies and Accounts:  Provincial Departmental Agencies - Planning Commission</v>
          </cell>
          <cell r="R8971" t="str">
            <v>2</v>
          </cell>
          <cell r="S8971" t="str">
            <v>51</v>
          </cell>
          <cell r="T8971" t="str">
            <v>157</v>
          </cell>
          <cell r="U8971" t="str">
            <v>0</v>
          </cell>
          <cell r="V8971" t="str">
            <v>PRV DPT AGEN - PLANNING COMMISSION</v>
          </cell>
        </row>
        <row r="8972">
          <cell r="Q8972" t="str">
            <v>Expenditure:  Transfers and Subsidies - Operational:  Allocations In-kind - Departmental Agencies and Accounts:  Provincial Departmental Agencies - Provincial Aided Libraries</v>
          </cell>
          <cell r="R8972" t="str">
            <v>2</v>
          </cell>
          <cell r="S8972" t="str">
            <v>51</v>
          </cell>
          <cell r="T8972" t="str">
            <v>158</v>
          </cell>
          <cell r="U8972" t="str">
            <v>0</v>
          </cell>
          <cell r="V8972" t="str">
            <v>PRV DPT AGEN - PROV AIDED LIBRARIES</v>
          </cell>
        </row>
        <row r="8973">
          <cell r="Q8973" t="str">
            <v>Expenditure:  Transfers and Subsidies - Operational:  Allocations In-kind - Departmental Agencies and Accounts:  Provincial Departmental Agencies - Provincial Aids Council</v>
          </cell>
          <cell r="R8973" t="str">
            <v>2</v>
          </cell>
          <cell r="S8973" t="str">
            <v>51</v>
          </cell>
          <cell r="T8973" t="str">
            <v>159</v>
          </cell>
          <cell r="U8973" t="str">
            <v>0</v>
          </cell>
          <cell r="V8973" t="str">
            <v>PRV DPT AGEN - PROVINCIAL AIDS COUNCIL</v>
          </cell>
        </row>
        <row r="8974">
          <cell r="Q8974" t="str">
            <v>Expenditure:  Transfers and Subsidies - Operational:  Allocations In-kind - Departmental Agencies and Accounts:  Provincial Departmental Agencies - Provincial Arts and Culture Council</v>
          </cell>
          <cell r="R8974" t="str">
            <v>2</v>
          </cell>
          <cell r="S8974" t="str">
            <v>51</v>
          </cell>
          <cell r="T8974" t="str">
            <v>160</v>
          </cell>
          <cell r="U8974" t="str">
            <v>0</v>
          </cell>
          <cell r="V8974" t="str">
            <v>PRV DPT AGEN - PROV ARTS &amp; CULT COUNCIL</v>
          </cell>
        </row>
        <row r="8975">
          <cell r="Q8975" t="str">
            <v>Expenditure:  Transfers and Subsidies - Operational:  Allocations In-kind - Departmental Agencies and Accounts:  Provincial Departmental Agencies - Provincial Development Council</v>
          </cell>
          <cell r="R8975" t="str">
            <v>2</v>
          </cell>
          <cell r="S8975" t="str">
            <v>51</v>
          </cell>
          <cell r="T8975" t="str">
            <v>161</v>
          </cell>
          <cell r="U8975" t="str">
            <v>0</v>
          </cell>
          <cell r="V8975" t="str">
            <v>PRV DPT AGEN - PROV DEVELOPMENT COUNCIL</v>
          </cell>
        </row>
        <row r="8976">
          <cell r="Q8976" t="str">
            <v>Expenditure:  Transfers and Subsidies - Operational:  Allocations In-kind - Departmental Agencies and Accounts:  Provincial Departmental Agencies - Provincial Georg Name Committee</v>
          </cell>
          <cell r="R8976" t="str">
            <v>2</v>
          </cell>
          <cell r="S8976" t="str">
            <v>51</v>
          </cell>
          <cell r="T8976" t="str">
            <v>162</v>
          </cell>
          <cell r="U8976" t="str">
            <v>0</v>
          </cell>
          <cell r="V8976" t="str">
            <v>PRV DPT AGEN - PROV GEORG NAME COMMITTEE</v>
          </cell>
        </row>
        <row r="8977">
          <cell r="Q8977" t="str">
            <v>Expenditure:  Transfers and Subsidies - Operational:  Allocations In-kind - Departmental Agencies and Accounts:  Provincial Departmental Agencies - Provincial Heritage Resorts</v>
          </cell>
          <cell r="R8977" t="str">
            <v>2</v>
          </cell>
          <cell r="S8977" t="str">
            <v>51</v>
          </cell>
          <cell r="T8977" t="str">
            <v>163</v>
          </cell>
          <cell r="U8977" t="str">
            <v>0</v>
          </cell>
          <cell r="V8977" t="str">
            <v>PRV DPT AGEN - PROV HERITAGE RESORTS</v>
          </cell>
        </row>
        <row r="8978">
          <cell r="Q8978" t="str">
            <v>Expenditure:  Transfers and Subsidies - Operational:  Allocations In-kind - Departmental Agencies and Accounts:  Provincial Departmental Agencies - Provincial Housing Board</v>
          </cell>
          <cell r="R8978" t="str">
            <v>2</v>
          </cell>
          <cell r="S8978" t="str">
            <v>51</v>
          </cell>
          <cell r="T8978" t="str">
            <v>164</v>
          </cell>
          <cell r="U8978" t="str">
            <v>0</v>
          </cell>
          <cell r="V8978" t="str">
            <v>PRV DPT AGEN - PROVINCIAL HOUSING BOARD</v>
          </cell>
        </row>
        <row r="8979">
          <cell r="Q8979" t="str">
            <v>Expenditure:  Transfers and Subsidies - Operational:  Allocations In-kind - Departmental Agencies and Accounts:  Provincial Departmental Agencies - Provincial Language Commission</v>
          </cell>
          <cell r="R8979" t="str">
            <v>2</v>
          </cell>
          <cell r="S8979" t="str">
            <v>51</v>
          </cell>
          <cell r="T8979" t="str">
            <v>165</v>
          </cell>
          <cell r="U8979" t="str">
            <v>0</v>
          </cell>
          <cell r="V8979" t="str">
            <v>PRV DPT AGEN - PROV LANGUAGE COMMISSION</v>
          </cell>
        </row>
        <row r="8980">
          <cell r="Q8980" t="str">
            <v>Expenditure:  Transfers and Subsidies - Operational:  Allocations In-kind - Departmental Agencies and Accounts:  Provincial Departmental Agencies - Provincial Planning and Development Commission</v>
          </cell>
          <cell r="R8980" t="str">
            <v>2</v>
          </cell>
          <cell r="S8980" t="str">
            <v>51</v>
          </cell>
          <cell r="T8980" t="str">
            <v>166</v>
          </cell>
          <cell r="U8980" t="str">
            <v>0</v>
          </cell>
          <cell r="V8980" t="str">
            <v>PRV DPT AGEN - PROV PLANNING &amp; DEV COMM</v>
          </cell>
        </row>
        <row r="8981">
          <cell r="Q8981" t="str">
            <v>Expenditure:  Transfers and Subsidies - Operational:  Allocations In-kind - Departmental Agencies and Accounts:  Provincial Departmental Agencies - Regional Authorities</v>
          </cell>
          <cell r="R8981" t="str">
            <v>2</v>
          </cell>
          <cell r="S8981" t="str">
            <v>51</v>
          </cell>
          <cell r="T8981" t="str">
            <v>167</v>
          </cell>
          <cell r="U8981" t="str">
            <v>0</v>
          </cell>
          <cell r="V8981" t="str">
            <v>PRV DPT AGEN - REGIONAL AUTHORITIES</v>
          </cell>
        </row>
        <row r="8982">
          <cell r="Q8982" t="str">
            <v>Expenditure:  Transfers and Subsidies - Operational:  Allocations In-kind - Departmental Agencies and Accounts:  Provincial Departmental Agencies - Regional Training Trust</v>
          </cell>
          <cell r="R8982" t="str">
            <v>2</v>
          </cell>
          <cell r="S8982" t="str">
            <v>51</v>
          </cell>
          <cell r="T8982" t="str">
            <v>168</v>
          </cell>
          <cell r="U8982" t="str">
            <v>0</v>
          </cell>
          <cell r="V8982" t="str">
            <v>PRV DPT AGEN - REGIONAL TRAINING TRUST</v>
          </cell>
        </row>
        <row r="8983">
          <cell r="Q8983" t="str">
            <v>Expenditure:  Transfers and Subsidies - Operational:  Allocations In-kind - Departmental Agencies and Accounts:  Provincial Departmental Agencies - Rental House Tribunal</v>
          </cell>
          <cell r="R8983" t="str">
            <v>2</v>
          </cell>
          <cell r="S8983" t="str">
            <v>51</v>
          </cell>
          <cell r="T8983" t="str">
            <v>169</v>
          </cell>
          <cell r="U8983" t="str">
            <v>0</v>
          </cell>
          <cell r="V8983" t="str">
            <v>PRV DPT AGEN - RENTAL HOUSE TRIBUNAL</v>
          </cell>
        </row>
        <row r="8984">
          <cell r="Q8984" t="str">
            <v>Expenditure:  Transfers and Subsidies - Operational:  Allocations In-kind - Departmental Agencies and Accounts:  Provincial Departmental Agencies - Roads Agency</v>
          </cell>
          <cell r="R8984" t="str">
            <v>2</v>
          </cell>
          <cell r="S8984" t="str">
            <v>51</v>
          </cell>
          <cell r="T8984" t="str">
            <v>170</v>
          </cell>
          <cell r="U8984" t="str">
            <v>0</v>
          </cell>
          <cell r="V8984" t="str">
            <v>PRV DPT AGEN - ROADS AGENCY</v>
          </cell>
        </row>
        <row r="8985">
          <cell r="Q8985" t="str">
            <v>Expenditure:  Transfers and Subsidies - Operational:  Allocations In-kind - Departmental Agencies and Accounts:  Provincial Departmental Agencies - Rural Finance Corporation Ltd</v>
          </cell>
          <cell r="R8985" t="str">
            <v>2</v>
          </cell>
          <cell r="S8985" t="str">
            <v>51</v>
          </cell>
          <cell r="T8985" t="str">
            <v>171</v>
          </cell>
          <cell r="U8985" t="str">
            <v>0</v>
          </cell>
          <cell r="V8985" t="str">
            <v>PRV DPT AGEN - RURAL FINANCE CORP LTD</v>
          </cell>
        </row>
        <row r="8986">
          <cell r="Q8986" t="str">
            <v>Expenditure:  Transfers and Subsidies - Operational:  Allocations In-kind - Departmental Agencies and Accounts:  Provincial Departmental Agencies - Socio-Econ Consulting Council</v>
          </cell>
          <cell r="R8986" t="str">
            <v>2</v>
          </cell>
          <cell r="S8986" t="str">
            <v>51</v>
          </cell>
          <cell r="T8986" t="str">
            <v>172</v>
          </cell>
          <cell r="U8986" t="str">
            <v>0</v>
          </cell>
          <cell r="V8986" t="str">
            <v>PRV DPT AGEN - SOCIO-ECON CONSUL COUNCIL</v>
          </cell>
        </row>
        <row r="8987">
          <cell r="Q8987" t="str">
            <v>Expenditure:  Transfers and Subsidies - Operational:  Allocations In-kind - Departmental Agencies and Accounts:  Provincial Departmental Agencies - Sport Council</v>
          </cell>
          <cell r="R8987" t="str">
            <v>2</v>
          </cell>
          <cell r="S8987" t="str">
            <v>51</v>
          </cell>
          <cell r="T8987" t="str">
            <v>173</v>
          </cell>
          <cell r="U8987" t="str">
            <v>0</v>
          </cell>
          <cell r="V8987" t="str">
            <v>PRV DPT AGEN - SPORT COUNCIL</v>
          </cell>
        </row>
        <row r="8988">
          <cell r="Q8988" t="str">
            <v>Expenditure:  Transfers and Subsidies - Operational:  Allocations In-kind - Departmental Agencies and Accounts:  Provincial Departmental Agencies - Subsidiary Entity</v>
          </cell>
          <cell r="R8988" t="str">
            <v>2</v>
          </cell>
          <cell r="S8988" t="str">
            <v>51</v>
          </cell>
          <cell r="T8988" t="str">
            <v>174</v>
          </cell>
          <cell r="U8988" t="str">
            <v>0</v>
          </cell>
          <cell r="V8988" t="str">
            <v>PRV DPT AGEN - SUBSIDIARY ENTITY</v>
          </cell>
        </row>
        <row r="8989">
          <cell r="Q8989" t="str">
            <v>Expenditure:  Transfers and Subsidies - Operational:  Allocations In-kind - Departmental Agencies and Accounts:  Provincial Departmental Agencies - Taxi Council</v>
          </cell>
          <cell r="R8989" t="str">
            <v>2</v>
          </cell>
          <cell r="S8989" t="str">
            <v>51</v>
          </cell>
          <cell r="T8989" t="str">
            <v>175</v>
          </cell>
          <cell r="U8989" t="str">
            <v>0</v>
          </cell>
          <cell r="V8989" t="str">
            <v>PRV DPT AGEN - TAXI COUNCIL</v>
          </cell>
        </row>
        <row r="8990">
          <cell r="Q8990" t="str">
            <v>Expenditure:  Transfers and Subsidies - Operational:  Allocations In-kind - Departmental Agencies and Accounts:  Provincial Departmental Agencies - Tourism Authority</v>
          </cell>
          <cell r="R8990" t="str">
            <v>2</v>
          </cell>
          <cell r="S8990" t="str">
            <v>51</v>
          </cell>
          <cell r="T8990" t="str">
            <v>176</v>
          </cell>
          <cell r="U8990" t="str">
            <v>0</v>
          </cell>
          <cell r="V8990" t="str">
            <v>PRV DPT AGEN - TOURISM AUTHORITY</v>
          </cell>
        </row>
        <row r="8991">
          <cell r="Q8991" t="str">
            <v>Expenditure:  Transfers and Subsidies - Operational:  Allocations In-kind - Departmental Agencies and Accounts:  Provincial Departmental Agencies - Tourism Board</v>
          </cell>
          <cell r="R8991" t="str">
            <v>2</v>
          </cell>
          <cell r="S8991" t="str">
            <v>51</v>
          </cell>
          <cell r="T8991" t="str">
            <v>177</v>
          </cell>
          <cell r="U8991" t="str">
            <v>0</v>
          </cell>
          <cell r="V8991" t="str">
            <v>PRV DPT AGEN - TOURISM BOARD</v>
          </cell>
        </row>
        <row r="8992">
          <cell r="Q8992" t="str">
            <v>Expenditure:  Transfers and Subsidies - Operational:  Allocations In-kind - Departmental Agencies and Accounts:  Provincial Departmental Agencies - Provincial Departmental Agencies - Trade and Investment</v>
          </cell>
          <cell r="R8992" t="str">
            <v>2</v>
          </cell>
          <cell r="S8992" t="str">
            <v>51</v>
          </cell>
          <cell r="T8992" t="str">
            <v>178</v>
          </cell>
          <cell r="U8992" t="str">
            <v>0</v>
          </cell>
          <cell r="V8992" t="str">
            <v>PRV DPT AGEN - TRADE &amp; INVESTMENT</v>
          </cell>
        </row>
        <row r="8993">
          <cell r="Q8993" t="str">
            <v>Expenditure:  Transfers and Subsidies - Operational:  Allocations In-kind - Departmental Agencies and Accounts:  Provincial Departmental Agencies - Provincial Departmental Agencies - Umsekeli Municipal Support Service</v>
          </cell>
          <cell r="R8993" t="str">
            <v>2</v>
          </cell>
          <cell r="S8993" t="str">
            <v>51</v>
          </cell>
          <cell r="T8993" t="str">
            <v>179</v>
          </cell>
          <cell r="U8993" t="str">
            <v>0</v>
          </cell>
          <cell r="V8993" t="str">
            <v>PRV DPT AGEN - UMSEKELI MUN SUPP SERV</v>
          </cell>
        </row>
        <row r="8994">
          <cell r="Q8994" t="str">
            <v>Expenditure:  Transfers and Subsidies - Operational:  Allocations In-kind - Departmental Agencies and Accounts:  Provincial Departmental Agencies - Provincial Departmental Agencies - Xhasa ATC Agency (Gautrain Management Agency)</v>
          </cell>
          <cell r="R8994" t="str">
            <v>2</v>
          </cell>
          <cell r="S8994" t="str">
            <v>51</v>
          </cell>
          <cell r="T8994" t="str">
            <v>180</v>
          </cell>
          <cell r="U8994" t="str">
            <v>0</v>
          </cell>
          <cell r="V8994" t="str">
            <v>PRV DPT AGEN - GAUTRAIN MANAG AGENCY</v>
          </cell>
        </row>
        <row r="8995">
          <cell r="Q8995" t="str">
            <v>Expenditure:  Transfers and Subsidies - Operational:  Allocations In-kind - Departmental Agencies and Accounts:  Provincial Departmental Agencies - Youth Commission</v>
          </cell>
          <cell r="R8995" t="str">
            <v>2</v>
          </cell>
          <cell r="S8995" t="str">
            <v>51</v>
          </cell>
          <cell r="T8995" t="str">
            <v>181</v>
          </cell>
          <cell r="U8995" t="str">
            <v>0</v>
          </cell>
          <cell r="V8995" t="str">
            <v>PRV DPT AGEN - YOUTH COMMISSION</v>
          </cell>
        </row>
        <row r="8996">
          <cell r="Q8996" t="str">
            <v>Expenditure:  Transfers and Subsidies - Operational:  Allocations In-kind - Departmental Agencies and Accounts:  Provincial Departmental Agencies - Youth Development Trust</v>
          </cell>
          <cell r="R8996" t="str">
            <v>2</v>
          </cell>
          <cell r="S8996" t="str">
            <v>51</v>
          </cell>
          <cell r="T8996" t="str">
            <v>182</v>
          </cell>
          <cell r="U8996" t="str">
            <v>0</v>
          </cell>
          <cell r="V8996" t="str">
            <v>PRV DPT AGEN - YOUTH DEVELOPMENT TRUST</v>
          </cell>
        </row>
        <row r="8997">
          <cell r="Q8997" t="str">
            <v>Expenditure:  Transfers and Subsidies - Operational:  Allocations In-kind - Departmental Agencies and Accounts:  National Departmental Agencies</v>
          </cell>
          <cell r="R8997">
            <v>0</v>
          </cell>
          <cell r="V8997" t="str">
            <v>TS O IN-KIN DPT AGEN &amp; ACC NAT DEPT AGEN</v>
          </cell>
        </row>
        <row r="8998">
          <cell r="Q8998" t="str">
            <v>Expenditure:  Transfers and Subsidies - Operational:  Allocations In-kind - Departmental Agencies and Accounts:  National Departmental Agencies - ZA Domain Name Authority</v>
          </cell>
          <cell r="R8998" t="str">
            <v>2</v>
          </cell>
          <cell r="S8998" t="str">
            <v>51</v>
          </cell>
          <cell r="T8998" t="str">
            <v>400</v>
          </cell>
          <cell r="U8998" t="str">
            <v>0</v>
          </cell>
          <cell r="V8998" t="str">
            <v>NAT DPT AGEN - ZA DOMAIN NAME AUTHORITY</v>
          </cell>
        </row>
        <row r="8999">
          <cell r="Q8999" t="str">
            <v>Expenditure:  Transfers and Subsidies - Operational:  Allocations In-kind - Departmental Agencies and Accounts:  National Departmental Agencies - Accounting Standards Board</v>
          </cell>
          <cell r="R8999" t="str">
            <v>2</v>
          </cell>
          <cell r="S8999" t="str">
            <v>51</v>
          </cell>
          <cell r="T8999" t="str">
            <v>401</v>
          </cell>
          <cell r="U8999" t="str">
            <v>0</v>
          </cell>
          <cell r="V8999" t="str">
            <v>NAT DPT AGEN - ACCOUNTING STANDARD BOARD</v>
          </cell>
        </row>
        <row r="9000">
          <cell r="Q9000" t="str">
            <v>Expenditure:  Transfers and Subsidies - Operational:  Allocations In-kind - Departmental Agencies and Accounts:  National Departmental Agencies - Africa Institute of South Africa</v>
          </cell>
          <cell r="R9000" t="str">
            <v>2</v>
          </cell>
          <cell r="S9000" t="str">
            <v>51</v>
          </cell>
          <cell r="T9000" t="str">
            <v>402</v>
          </cell>
          <cell r="U9000" t="str">
            <v>0</v>
          </cell>
          <cell r="V9000" t="str">
            <v>NAT DPT AGEN - AFRICA INSTITUTE OF SA</v>
          </cell>
        </row>
        <row r="9001">
          <cell r="Q9001" t="str">
            <v>Expenditure:  Transfers and Subsidies - Operational:  Allocations In-kind - Departmental Agencies and Accounts:  National Departmental Agencies - African Renaissance and Intern Fund</v>
          </cell>
          <cell r="R9001" t="str">
            <v>2</v>
          </cell>
          <cell r="S9001" t="str">
            <v>51</v>
          </cell>
          <cell r="T9001" t="str">
            <v>403</v>
          </cell>
          <cell r="U9001" t="str">
            <v>0</v>
          </cell>
          <cell r="V9001" t="str">
            <v>NAT DPT AGEN - AFRI RENAIS &amp; INTERN FUND</v>
          </cell>
        </row>
        <row r="9002">
          <cell r="Q9002" t="str">
            <v>Expenditure:  Transfers and Subsidies - Operational:  Allocations In-kind - Departmental Agencies and Accounts:  National Departmental Agencies - Afrikaanse Taalmuseum</v>
          </cell>
          <cell r="R9002" t="str">
            <v>2</v>
          </cell>
          <cell r="S9002" t="str">
            <v>51</v>
          </cell>
          <cell r="T9002" t="str">
            <v>404</v>
          </cell>
          <cell r="U9002" t="str">
            <v>0</v>
          </cell>
          <cell r="V9002" t="str">
            <v>NAT DPT AGEN - AFRIKAANSE TAALMUSEUM</v>
          </cell>
        </row>
        <row r="9003">
          <cell r="Q9003" t="str">
            <v>Expenditure:  Transfers and Subsidies - Operational:  Allocations In-kind - Departmental Agencies and Accounts:  National Departmental Agencies - Agricultural Sector Education and Train Authority</v>
          </cell>
          <cell r="R9003" t="str">
            <v>2</v>
          </cell>
          <cell r="S9003" t="str">
            <v>51</v>
          </cell>
          <cell r="T9003" t="str">
            <v>405</v>
          </cell>
          <cell r="U9003" t="str">
            <v>0</v>
          </cell>
          <cell r="V9003" t="str">
            <v>NAT DPT AGEN - AGRI SEC EDUC &amp; TRAIN AUT</v>
          </cell>
        </row>
        <row r="9004">
          <cell r="Q9004" t="str">
            <v>Expenditure:  Transfers and Subsidies - Operational:  Allocations In-kind - Departmental Agencies and Accounts:  National Departmental Agencies - Agricultural Land Holdings Acc</v>
          </cell>
          <cell r="R9004" t="str">
            <v>2</v>
          </cell>
          <cell r="S9004" t="str">
            <v>51</v>
          </cell>
          <cell r="T9004" t="str">
            <v>406</v>
          </cell>
          <cell r="U9004" t="str">
            <v>0</v>
          </cell>
          <cell r="V9004" t="str">
            <v>NAT DPT AGEN - AGRICAL LAND HOLDINGS ACC</v>
          </cell>
        </row>
        <row r="9005">
          <cell r="Q9005" t="str">
            <v>Expenditure:  Transfers and Subsidies - Operational:  Allocations In-kind - Departmental Agencies and Accounts:  National Departmental Agencies - Agricultural Research Council</v>
          </cell>
          <cell r="R9005" t="str">
            <v>2</v>
          </cell>
          <cell r="S9005" t="str">
            <v>51</v>
          </cell>
          <cell r="T9005" t="str">
            <v>407</v>
          </cell>
          <cell r="U9005" t="str">
            <v>0</v>
          </cell>
          <cell r="V9005" t="str">
            <v>NAT DPT AGEN - AGRICULT RESEARCH COUNCIL</v>
          </cell>
        </row>
        <row r="9006">
          <cell r="Q9006" t="str">
            <v>Expenditure:  Transfers and Subsidies - Operational:  Allocations In-kind - Departmental Agencies and Accounts:  National Departmental Agencies - Air Services Licensing Council</v>
          </cell>
          <cell r="R9006" t="str">
            <v>2</v>
          </cell>
          <cell r="S9006" t="str">
            <v>51</v>
          </cell>
          <cell r="T9006" t="str">
            <v>408</v>
          </cell>
          <cell r="U9006" t="str">
            <v>0</v>
          </cell>
          <cell r="V9006" t="str">
            <v>NAT DPT AGEN - AIR SERV LICEN COUNCIL</v>
          </cell>
        </row>
        <row r="9007">
          <cell r="Q9007" t="str">
            <v>Expenditure:  Transfers and Subsidies - Operational:  Allocations In-kind - Departmental Agencies and Accounts:  National Departmental Agencies - Artscape</v>
          </cell>
          <cell r="R9007" t="str">
            <v>2</v>
          </cell>
          <cell r="S9007" t="str">
            <v>51</v>
          </cell>
          <cell r="T9007" t="str">
            <v>409</v>
          </cell>
          <cell r="U9007" t="str">
            <v>0</v>
          </cell>
          <cell r="V9007" t="str">
            <v>NAT DPT AGEN - ARTSCAPE</v>
          </cell>
        </row>
        <row r="9008">
          <cell r="Q9008" t="str">
            <v>Expenditure:  Transfers and Subsidies - Operational:  Allocations In-kind - Departmental Agencies and Accounts:  National Departmental Agencies - Banking SETA</v>
          </cell>
          <cell r="R9008" t="str">
            <v>2</v>
          </cell>
          <cell r="S9008" t="str">
            <v>51</v>
          </cell>
          <cell r="T9008" t="str">
            <v>410</v>
          </cell>
          <cell r="U9008" t="str">
            <v>0</v>
          </cell>
          <cell r="V9008" t="str">
            <v>NAT DPT AGEN - BANKING SETA</v>
          </cell>
        </row>
        <row r="9009">
          <cell r="Q9009" t="str">
            <v>Expenditure:  Transfers and Subsidies - Operational:  Allocations In-kind - Departmental Agencies and Accounts:  National Departmental Agencies - Blyde River Canyon National Park</v>
          </cell>
          <cell r="R9009" t="str">
            <v>2</v>
          </cell>
          <cell r="S9009" t="str">
            <v>51</v>
          </cell>
          <cell r="T9009" t="str">
            <v>411</v>
          </cell>
          <cell r="U9009" t="str">
            <v>0</v>
          </cell>
          <cell r="V9009" t="str">
            <v>NAT DPT AGEN - BLYDE RIVER CANYON N/PARK</v>
          </cell>
        </row>
        <row r="9010">
          <cell r="Q9010" t="str">
            <v>Expenditure:  Transfers and Subsidies - Operational:  Allocations In-kind - Departmental Agencies and Accounts:  National Departmental Agencies - Board on Tariffs and Trade</v>
          </cell>
          <cell r="R9010" t="str">
            <v>2</v>
          </cell>
          <cell r="S9010" t="str">
            <v>51</v>
          </cell>
          <cell r="T9010" t="str">
            <v>412</v>
          </cell>
          <cell r="U9010" t="str">
            <v>0</v>
          </cell>
          <cell r="V9010" t="str">
            <v>NAT DPT AGEN - BOARD ON TARIFFS &amp; TRADE</v>
          </cell>
        </row>
        <row r="9011">
          <cell r="Q9011" t="str">
            <v>Expenditure:  Transfers and Subsidies - Operational:  Allocations In-kind - Departmental Agencies and Accounts:  National Departmental Agencies - Boxing South Africa</v>
          </cell>
          <cell r="R9011" t="str">
            <v>2</v>
          </cell>
          <cell r="S9011" t="str">
            <v>51</v>
          </cell>
          <cell r="T9011" t="str">
            <v>413</v>
          </cell>
          <cell r="U9011" t="str">
            <v>0</v>
          </cell>
          <cell r="V9011" t="str">
            <v>NAT DPT AGEN - BOXING SOUTH AFRICA</v>
          </cell>
        </row>
        <row r="9012">
          <cell r="Q9012" t="str">
            <v>Expenditure:  Transfers and Subsidies - Operational:  Allocations In-kind - Departmental Agencies and Accounts:  National Departmental Agencies - Breede River Catchment Management Agency</v>
          </cell>
          <cell r="R9012" t="str">
            <v>2</v>
          </cell>
          <cell r="S9012" t="str">
            <v>51</v>
          </cell>
          <cell r="T9012" t="str">
            <v>414</v>
          </cell>
          <cell r="U9012" t="str">
            <v>0</v>
          </cell>
          <cell r="V9012" t="str">
            <v xml:space="preserve">NAT DPT AGEN - BREEDE RIVER CATCH MAN </v>
          </cell>
        </row>
        <row r="9013">
          <cell r="Q9013" t="str">
            <v>Expenditure:  Transfers and Subsidies - Operational:  Allocations In-kind - Departmental Agencies and Accounts:  National Departmental Agencies - Business Arts of South Africa Johannesburg</v>
          </cell>
          <cell r="R9013" t="str">
            <v>2</v>
          </cell>
          <cell r="S9013" t="str">
            <v>51</v>
          </cell>
          <cell r="T9013" t="str">
            <v>415</v>
          </cell>
          <cell r="U9013" t="str">
            <v>0</v>
          </cell>
          <cell r="V9013" t="str">
            <v>NAT DPT AGEN - BUSINESS ARTS OF SA JHB</v>
          </cell>
        </row>
        <row r="9014">
          <cell r="Q9014" t="str">
            <v>Expenditure:  Transfers and Subsidies - Operational:  Allocations In-kind - Departmental Agencies and Accounts:  National Departmental Agencies - Cape Medical Depot Augmentation</v>
          </cell>
          <cell r="R9014" t="str">
            <v>2</v>
          </cell>
          <cell r="S9014" t="str">
            <v>51</v>
          </cell>
          <cell r="T9014" t="str">
            <v>416</v>
          </cell>
          <cell r="U9014" t="str">
            <v>0</v>
          </cell>
          <cell r="V9014" t="str">
            <v>NAT DPT AGEN - CAPE MED DEPOT AUGMENTAT</v>
          </cell>
        </row>
        <row r="9015">
          <cell r="Q9015" t="str">
            <v>Expenditure:  Transfers and Subsidies - Operational:  Allocations In-kind - Departmental Agencies and Accounts:  National Departmental Agencies - Castle Control Board</v>
          </cell>
          <cell r="R9015" t="str">
            <v>2</v>
          </cell>
          <cell r="S9015" t="str">
            <v>51</v>
          </cell>
          <cell r="T9015" t="str">
            <v>417</v>
          </cell>
          <cell r="U9015" t="str">
            <v>0</v>
          </cell>
          <cell r="V9015" t="str">
            <v>NAT DPT AGEN - CASTLE CONTROL BOARD</v>
          </cell>
        </row>
        <row r="9016">
          <cell r="Q9016" t="str">
            <v>Expenditure:  Transfers and Subsidies - Operational:  Allocations In-kind - Departmental Agencies and Accounts:  National Departmental Agencies - Cedara Agricultural College</v>
          </cell>
          <cell r="R9016" t="str">
            <v>2</v>
          </cell>
          <cell r="S9016" t="str">
            <v>51</v>
          </cell>
          <cell r="T9016" t="str">
            <v>418</v>
          </cell>
          <cell r="U9016" t="str">
            <v>0</v>
          </cell>
          <cell r="V9016" t="str">
            <v>NAT DPT AGEN - CEDARA AGRICUL COLLEGE</v>
          </cell>
        </row>
        <row r="9017">
          <cell r="Q9017" t="str">
            <v>Expenditure:  Transfers and Subsidies - Operational:  Allocations In-kind - Departmental Agencies and Accounts:  National Departmental Agencies - Chemical Industry Seta</v>
          </cell>
          <cell r="R9017" t="str">
            <v>2</v>
          </cell>
          <cell r="S9017" t="str">
            <v>51</v>
          </cell>
          <cell r="T9017" t="str">
            <v>419</v>
          </cell>
          <cell r="U9017" t="str">
            <v>0</v>
          </cell>
          <cell r="V9017" t="str">
            <v>NAT DPT AGEN - CHEMICAL INDUSTRY SETA</v>
          </cell>
        </row>
        <row r="9018">
          <cell r="Q9018" t="str">
            <v>Expenditure:  Transfers and Subsidies - Operational:  Allocations In-kind - Departmental Agencies and Accounts:  National Departmental Agencies - Clothing, Textile, Footwear and Leather SETA</v>
          </cell>
          <cell r="R9018" t="str">
            <v>2</v>
          </cell>
          <cell r="S9018" t="str">
            <v>51</v>
          </cell>
          <cell r="T9018" t="str">
            <v>420</v>
          </cell>
          <cell r="U9018" t="str">
            <v>0</v>
          </cell>
          <cell r="V9018" t="str">
            <v>NAT DPT AGEN - CLOT TEX FOOT &amp; LEAT SETA</v>
          </cell>
        </row>
        <row r="9019">
          <cell r="Q9019" t="str">
            <v>Expenditure:  Transfers and Subsidies - Operational:  Allocations In-kind - Departmental Agencies and Accounts:  National Departmental Agencies - Commissioner Conciliation, Mediation and Arbitration</v>
          </cell>
          <cell r="R9019" t="str">
            <v>2</v>
          </cell>
          <cell r="S9019" t="str">
            <v>51</v>
          </cell>
          <cell r="T9019" t="str">
            <v>421</v>
          </cell>
          <cell r="U9019" t="str">
            <v>0</v>
          </cell>
          <cell r="V9019" t="str">
            <v>NAT DPT AGEN - COM RECONCIL MED &amp; ARBITR</v>
          </cell>
        </row>
        <row r="9020">
          <cell r="Q9020" t="str">
            <v xml:space="preserve">Expenditure:  Transfers and Subsidies - Operational:  Allocations In-kind - Departmental Agencies and Accounts:  National Departmental Agencies - Community Promotion and Protection of Rights </v>
          </cell>
          <cell r="R9020" t="str">
            <v>2</v>
          </cell>
          <cell r="S9020" t="str">
            <v>51</v>
          </cell>
          <cell r="T9020" t="str">
            <v>422</v>
          </cell>
          <cell r="U9020" t="str">
            <v>0</v>
          </cell>
          <cell r="V9020" t="str">
            <v>NAT DPT AGEN - COM PROM &amp; PROT OF RIGHTS</v>
          </cell>
        </row>
        <row r="9021">
          <cell r="Q9021" t="str">
            <v>Expenditure:  Transfers and Subsidies - Operational:  Allocations In-kind - Departmental Agencies and Accounts:  National Departmental Agencies - Commission Gender Equality</v>
          </cell>
          <cell r="R9021" t="str">
            <v>2</v>
          </cell>
          <cell r="S9021" t="str">
            <v>51</v>
          </cell>
          <cell r="T9021" t="str">
            <v>423</v>
          </cell>
          <cell r="U9021" t="str">
            <v>0</v>
          </cell>
          <cell r="V9021" t="str">
            <v>NAT DPT AGEN - COMMIS GENDER EQUALITY</v>
          </cell>
        </row>
        <row r="9022">
          <cell r="Q9022" t="str">
            <v>Expenditure:  Transfers and Subsidies - Operational:  Allocations In-kind - Departmental Agencies and Accounts:  National Departmental Agencies - Companies and Intellectual Property Commission</v>
          </cell>
          <cell r="R9022" t="str">
            <v>2</v>
          </cell>
          <cell r="S9022" t="str">
            <v>51</v>
          </cell>
          <cell r="T9022" t="str">
            <v>424</v>
          </cell>
          <cell r="U9022" t="str">
            <v>0</v>
          </cell>
          <cell r="V9022" t="str">
            <v>NAT DPT AGEN - COMPA &amp; INTELLE PROP COMM</v>
          </cell>
        </row>
        <row r="9023">
          <cell r="Q9023" t="str">
            <v>Expenditure:  Transfers and Subsidies - Operational:  Allocations In-kind - Departmental Agencies and Accounts:  National Departmental Agencies - Compensation Fund Including Reserve Fund</v>
          </cell>
          <cell r="R9023" t="str">
            <v>2</v>
          </cell>
          <cell r="S9023" t="str">
            <v>51</v>
          </cell>
          <cell r="T9023" t="str">
            <v>425</v>
          </cell>
          <cell r="U9023" t="str">
            <v>0</v>
          </cell>
          <cell r="V9023" t="str">
            <v>NAT DPT AGEN - COMPEN FUND INC RESV FUND</v>
          </cell>
        </row>
        <row r="9024">
          <cell r="Q9024" t="str">
            <v>Expenditure:  Transfers and Subsidies - Operational:  Allocations In-kind - Departmental Agencies and Accounts:  National Departmental Agencies - Competition Board</v>
          </cell>
          <cell r="R9024" t="str">
            <v>2</v>
          </cell>
          <cell r="S9024" t="str">
            <v>51</v>
          </cell>
          <cell r="T9024" t="str">
            <v>426</v>
          </cell>
          <cell r="U9024" t="str">
            <v>0</v>
          </cell>
          <cell r="V9024" t="str">
            <v>NAT DPT AGEN - COMPETITION BOARD</v>
          </cell>
        </row>
        <row r="9025">
          <cell r="Q9025" t="str">
            <v>Expenditure:  Transfers and Subsidies - Operational:  Allocations In-kind - Departmental Agencies and Accounts:  National Departmental Agencies - Competition Commission</v>
          </cell>
          <cell r="R9025" t="str">
            <v>2</v>
          </cell>
          <cell r="S9025" t="str">
            <v>51</v>
          </cell>
          <cell r="T9025" t="str">
            <v>427</v>
          </cell>
          <cell r="U9025" t="str">
            <v>0</v>
          </cell>
          <cell r="V9025" t="str">
            <v>NAT DPT AGEN - COMPETITION COMMISSION</v>
          </cell>
        </row>
        <row r="9026">
          <cell r="Q9026" t="str">
            <v>Expenditure:  Transfers and Subsidies - Operational:  Allocations In-kind - Departmental Agencies and Accounts:  National Departmental Agencies - Competition Tribunal</v>
          </cell>
          <cell r="R9026" t="str">
            <v>2</v>
          </cell>
          <cell r="S9026" t="str">
            <v>51</v>
          </cell>
          <cell r="T9026" t="str">
            <v>428</v>
          </cell>
          <cell r="U9026" t="str">
            <v>0</v>
          </cell>
          <cell r="V9026" t="str">
            <v>NAT DPT AGEN - COMPETITION TRIBUNAL</v>
          </cell>
        </row>
        <row r="9027">
          <cell r="Q9027" t="str">
            <v>Expenditure:  Transfers and Subsidies - Operational:  Allocations In-kind - Departmental Agencies and Accounts:  National Departmental Agencies - Construction Industry Development Board</v>
          </cell>
          <cell r="R9027" t="str">
            <v>2</v>
          </cell>
          <cell r="S9027" t="str">
            <v>51</v>
          </cell>
          <cell r="T9027" t="str">
            <v>429</v>
          </cell>
          <cell r="U9027" t="str">
            <v>0</v>
          </cell>
          <cell r="V9027" t="str">
            <v>NAT DPT AGEN -  CONSTRUCT IND DEV BOARD</v>
          </cell>
        </row>
        <row r="9028">
          <cell r="Q9028" t="str">
            <v>Expenditure:  Transfers and Subsidies - Operational:  Allocations In-kind - Departmental Agencies and Accounts:  National Departmental Agencies - Construction SETA</v>
          </cell>
          <cell r="R9028" t="str">
            <v>2</v>
          </cell>
          <cell r="S9028" t="str">
            <v>51</v>
          </cell>
          <cell r="T9028" t="str">
            <v>430</v>
          </cell>
          <cell r="U9028" t="str">
            <v>0</v>
          </cell>
          <cell r="V9028" t="str">
            <v>NAT DPT AGEN - CONSTRUCTION SETA</v>
          </cell>
        </row>
        <row r="9029">
          <cell r="Q9029" t="str">
            <v>Expenditure:  Transfers and Subsidies - Operational:  Allocations In-kind - Departmental Agencies and Accounts:  National Departmental Agencies - Co-Op Banking  Development Agency (CBDA)</v>
          </cell>
          <cell r="R9029" t="str">
            <v>2</v>
          </cell>
          <cell r="S9029" t="str">
            <v>51</v>
          </cell>
          <cell r="T9029" t="str">
            <v>431</v>
          </cell>
          <cell r="U9029" t="str">
            <v>0</v>
          </cell>
          <cell r="V9029" t="str">
            <v>NAT DPT AGEN - CO-OP BANKING  DEV AGENCY</v>
          </cell>
        </row>
        <row r="9030">
          <cell r="Q9030" t="str">
            <v>Expenditure:  Transfers and Subsidies - Operational:  Allocations In-kind - Departmental Agencies and Accounts:  National Departmental Agencies - Council for Geosciences</v>
          </cell>
          <cell r="R9030" t="str">
            <v>2</v>
          </cell>
          <cell r="S9030" t="str">
            <v>51</v>
          </cell>
          <cell r="T9030" t="str">
            <v>432</v>
          </cell>
          <cell r="U9030" t="str">
            <v>0</v>
          </cell>
          <cell r="V9030" t="str">
            <v>NAT DPT AGEN - COUNCIL FOR GEOSCIENCES</v>
          </cell>
        </row>
        <row r="9031">
          <cell r="Q9031" t="str">
            <v>Expenditure:  Transfers and Subsidies - Operational:  Allocations In-kind - Departmental Agencies and Accounts:  National Departmental Agencies - Council for Medical Schemes</v>
          </cell>
          <cell r="R9031" t="str">
            <v>2</v>
          </cell>
          <cell r="S9031" t="str">
            <v>51</v>
          </cell>
          <cell r="T9031" t="str">
            <v>433</v>
          </cell>
          <cell r="U9031" t="str">
            <v>0</v>
          </cell>
          <cell r="V9031" t="str">
            <v>NAT DPT AGEN - COUNCIL FOR MEDICAL SCH</v>
          </cell>
        </row>
        <row r="9032">
          <cell r="Q9032" t="str">
            <v>Expenditure:  Transfers and Subsidies - Operational:  Allocations In-kind - Departmental Agencies and Accounts:  National Departmental Agencies - Council for Nuclear Safety</v>
          </cell>
          <cell r="R9032" t="str">
            <v>2</v>
          </cell>
          <cell r="S9032" t="str">
            <v>51</v>
          </cell>
          <cell r="T9032" t="str">
            <v>434</v>
          </cell>
          <cell r="U9032" t="str">
            <v>0</v>
          </cell>
          <cell r="V9032" t="str">
            <v>NAT DPT AGEN - COUNCIL NUCLEAR SAFETY</v>
          </cell>
        </row>
        <row r="9033">
          <cell r="Q9033" t="str">
            <v>Expenditure:  Transfers and Subsidies - Operational:  Allocations In-kind - Departmental Agencies and Accounts:  National Departmental Agencies - Council for Scientific and Industrial Research</v>
          </cell>
          <cell r="R9033" t="str">
            <v>2</v>
          </cell>
          <cell r="S9033" t="str">
            <v>51</v>
          </cell>
          <cell r="T9033" t="str">
            <v>435</v>
          </cell>
          <cell r="U9033" t="str">
            <v>0</v>
          </cell>
          <cell r="V9033" t="str">
            <v>NAT DPT AGEN - COUN SCIENT &amp; INDUST RESE</v>
          </cell>
        </row>
        <row r="9034">
          <cell r="Q9034" t="str">
            <v>Expenditure:  Transfers and Subsidies - Operational:  Allocations In-kind - Departmental Agencies and Accounts:  National Departmental Agencies - Council for the Built Environment (CBE)</v>
          </cell>
          <cell r="R9034" t="str">
            <v>2</v>
          </cell>
          <cell r="S9034" t="str">
            <v>51</v>
          </cell>
          <cell r="T9034" t="str">
            <v>436</v>
          </cell>
          <cell r="U9034" t="str">
            <v>0</v>
          </cell>
          <cell r="V9034" t="str">
            <v>NAT DPT AGEN -  COUNCIL BUILT ENVIRON</v>
          </cell>
        </row>
        <row r="9035">
          <cell r="Q9035" t="str">
            <v>Expenditure:  Transfers and Subsidies - Operational:  Allocations In-kind - Departmental Agencies and Accounts:  National Departmental Agencies - Council on Higher Education</v>
          </cell>
          <cell r="R9035" t="str">
            <v>2</v>
          </cell>
          <cell r="S9035" t="str">
            <v>51</v>
          </cell>
          <cell r="T9035" t="str">
            <v>437</v>
          </cell>
          <cell r="U9035" t="str">
            <v>0</v>
          </cell>
          <cell r="V9035" t="str">
            <v>NAT DPT AGEN - COUN ON HIGHER EDUCATION</v>
          </cell>
        </row>
        <row r="9036">
          <cell r="Q9036" t="str">
            <v>Expenditure:  Transfers and Subsidies - Operational:  Allocations In-kind - Departmental Agencies and Accounts:  National Departmental Agencies - Cross-Border Road Transport Agency</v>
          </cell>
          <cell r="R9036" t="str">
            <v>2</v>
          </cell>
          <cell r="S9036" t="str">
            <v>51</v>
          </cell>
          <cell r="T9036" t="str">
            <v>438</v>
          </cell>
          <cell r="U9036" t="str">
            <v>0</v>
          </cell>
          <cell r="V9036" t="str">
            <v>NAT DPT AGEN - CROSS-BORDER ROAD TRP AGE</v>
          </cell>
        </row>
        <row r="9037">
          <cell r="Q9037" t="str">
            <v>Expenditure:  Transfers and Subsidies - Operational:  Allocations In-kind - Departmental Agencies and Accounts:  National Departmental Agencies - Diabo</v>
          </cell>
          <cell r="R9037" t="str">
            <v>2</v>
          </cell>
          <cell r="S9037" t="str">
            <v>51</v>
          </cell>
          <cell r="T9037" t="str">
            <v>439</v>
          </cell>
          <cell r="U9037" t="str">
            <v>0</v>
          </cell>
          <cell r="V9037" t="str">
            <v>NAT DPT AGEN - DIABO</v>
          </cell>
        </row>
        <row r="9038">
          <cell r="Q9038" t="str">
            <v>Expenditure:  Transfers and Subsidies - Operational:  Allocations In-kind - Departmental Agencies and Accounts:  National Departmental Agencies - Ditsong:  Museums of South Africa</v>
          </cell>
          <cell r="R9038" t="str">
            <v>2</v>
          </cell>
          <cell r="S9038" t="str">
            <v>51</v>
          </cell>
          <cell r="T9038" t="str">
            <v>440</v>
          </cell>
          <cell r="U9038" t="str">
            <v>0</v>
          </cell>
          <cell r="V9038" t="str">
            <v>NAT DPT AGEN - DITSONG MUSEUMS OF SA</v>
          </cell>
        </row>
        <row r="9039">
          <cell r="Q9039" t="str">
            <v>Expenditure:  Transfers and Subsidies - Operational:  Allocations In-kind - Departmental Agencies and Accounts:  National Departmental Agencies - Education and Labour Relation Council</v>
          </cell>
          <cell r="R9039" t="str">
            <v>2</v>
          </cell>
          <cell r="S9039" t="str">
            <v>51</v>
          </cell>
          <cell r="T9039" t="str">
            <v>441</v>
          </cell>
          <cell r="U9039" t="str">
            <v>0</v>
          </cell>
          <cell r="V9039" t="str">
            <v>NAT DPT AGEN - EDUC &amp; LABOUR RELAT COUN</v>
          </cell>
        </row>
        <row r="9040">
          <cell r="Q9040" t="str">
            <v>Expenditure:  Transfers and Subsidies - Operational:  Allocations In-kind - Departmental Agencies and Accounts:  National Departmental Agencies - Glen Agricultural College</v>
          </cell>
          <cell r="R9040" t="str">
            <v>2</v>
          </cell>
          <cell r="S9040" t="str">
            <v>51</v>
          </cell>
          <cell r="T9040" t="str">
            <v>442</v>
          </cell>
          <cell r="U9040" t="str">
            <v>0</v>
          </cell>
          <cell r="V9040" t="str">
            <v>NAT DPT AGEN - GLEN AGRICULTURAL COLLEGE</v>
          </cell>
        </row>
        <row r="9041">
          <cell r="Q9041" t="str">
            <v>Expenditure:  Transfers and Subsidies - Operational:  Allocations In-kind - Departmental Agencies and Accounts:  National Departmental Agencies - Fort Cox Agricultural College</v>
          </cell>
          <cell r="R9041" t="str">
            <v>2</v>
          </cell>
          <cell r="S9041" t="str">
            <v>51</v>
          </cell>
          <cell r="T9041" t="str">
            <v>443</v>
          </cell>
          <cell r="U9041" t="str">
            <v>0</v>
          </cell>
          <cell r="V9041" t="str">
            <v>NAT DPT AGEN - FORT COX AGRICUL COLLEGE</v>
          </cell>
        </row>
        <row r="9042">
          <cell r="Q9042" t="str">
            <v>Expenditure:  Transfers and Subsidies - Operational:  Allocations In-kind - Departmental Agencies and Accounts:  National Departmental Agencies - Lowveld Agricultural College</v>
          </cell>
          <cell r="R9042" t="str">
            <v>2</v>
          </cell>
          <cell r="S9042" t="str">
            <v>51</v>
          </cell>
          <cell r="T9042" t="str">
            <v>444</v>
          </cell>
          <cell r="U9042" t="str">
            <v>0</v>
          </cell>
          <cell r="V9042" t="str">
            <v>NAT DPT AGEN - LOWVELD AGRICUL COLLEGE</v>
          </cell>
        </row>
        <row r="9043">
          <cell r="Q9043" t="str">
            <v>Expenditure:  Transfers and Subsidies - Operational:  Allocations In-kind - Departmental Agencies and Accounts:  National Departmental Agencies - Madzivhandila Agricultural College</v>
          </cell>
          <cell r="R9043" t="str">
            <v>2</v>
          </cell>
          <cell r="S9043" t="str">
            <v>51</v>
          </cell>
          <cell r="T9043" t="str">
            <v>445</v>
          </cell>
          <cell r="U9043" t="str">
            <v>0</v>
          </cell>
          <cell r="V9043" t="str">
            <v>NAT DPT AGEN -  MADZIVHANDILA AGRI COLL</v>
          </cell>
        </row>
        <row r="9044">
          <cell r="Q9044" t="str">
            <v>Expenditure:  Transfers and Subsidies - Operational:  Allocations In-kind - Departmental Agencies and Accounts:  National Departmental Agencies - Potchefstroom Agricultural College</v>
          </cell>
          <cell r="R9044" t="str">
            <v>2</v>
          </cell>
          <cell r="S9044" t="str">
            <v>51</v>
          </cell>
          <cell r="T9044" t="str">
            <v>446</v>
          </cell>
          <cell r="U9044" t="str">
            <v>0</v>
          </cell>
          <cell r="V9044" t="str">
            <v>NAT DPT AGEN - POTCH AGRICUL COLLEGE</v>
          </cell>
        </row>
        <row r="9045">
          <cell r="Q9045" t="str">
            <v>Expenditure:  Transfers and Subsidies - Operational:  Allocations In-kind - Departmental Agencies and Accounts:  National Departmental Agencies - Education, Training and Development Practices SETA</v>
          </cell>
          <cell r="R9045" t="str">
            <v>2</v>
          </cell>
          <cell r="S9045" t="str">
            <v>51</v>
          </cell>
          <cell r="T9045" t="str">
            <v>447</v>
          </cell>
          <cell r="U9045" t="str">
            <v>0</v>
          </cell>
          <cell r="V9045" t="str">
            <v>NAT DPT AGEN - TRAIN &amp; DEVEL PRAC SETA</v>
          </cell>
        </row>
        <row r="9046">
          <cell r="Q9046" t="str">
            <v>Expenditure:  Transfers and Subsidies - Operational:  Allocations In-kind - Departmental Agencies and Accounts:  National Departmental Agencies - Electricity Distribution Industry Holdings</v>
          </cell>
          <cell r="R9046" t="str">
            <v>2</v>
          </cell>
          <cell r="S9046" t="str">
            <v>51</v>
          </cell>
          <cell r="T9046" t="str">
            <v>448</v>
          </cell>
          <cell r="U9046" t="str">
            <v>0</v>
          </cell>
          <cell r="V9046" t="str">
            <v>NAT DPT AGEN - ELE DISTRIB INDUSTRY HOLD</v>
          </cell>
        </row>
        <row r="9047">
          <cell r="Q9047" t="str">
            <v>Expenditure:  Transfers and Subsidies - Operational:  Allocations In-kind - Departmental Agencies and Accounts:  National Departmental Agencies - Electricity Communications Sec (Pty)Ltd</v>
          </cell>
          <cell r="R9047" t="str">
            <v>2</v>
          </cell>
          <cell r="S9047" t="str">
            <v>51</v>
          </cell>
          <cell r="T9047" t="str">
            <v>449</v>
          </cell>
          <cell r="U9047" t="str">
            <v>0</v>
          </cell>
          <cell r="V9047" t="str">
            <v>NAT DPT AGEN - ELE COMMUNIC SEC (PTY)LTD</v>
          </cell>
        </row>
        <row r="9048">
          <cell r="Q9048" t="str">
            <v>Expenditure:  Transfers and Subsidies - Operational:  Allocations In-kind - Departmental Agencies and Accounts:  National Departmental Agencies - Elsenburg Agricultural College</v>
          </cell>
          <cell r="R9048" t="str">
            <v>2</v>
          </cell>
          <cell r="S9048" t="str">
            <v>51</v>
          </cell>
          <cell r="T9048" t="str">
            <v>450</v>
          </cell>
          <cell r="U9048" t="str">
            <v>0</v>
          </cell>
          <cell r="V9048" t="str">
            <v>NAT DPT AGEN - ELSENBURG AGRICUL COLLEGE</v>
          </cell>
        </row>
        <row r="9049">
          <cell r="Q9049" t="str">
            <v>Expenditure:  Transfers and Subsidies - Operational:  Allocations In-kind - Departmental Agencies and Accounts:  National Departmental Agencies - Employments Condition Commission</v>
          </cell>
          <cell r="R9049" t="str">
            <v>2</v>
          </cell>
          <cell r="S9049" t="str">
            <v>51</v>
          </cell>
          <cell r="T9049" t="str">
            <v>451</v>
          </cell>
          <cell r="U9049" t="str">
            <v>0</v>
          </cell>
          <cell r="V9049" t="str">
            <v>NAT DPT AGEN - EMPLOY CONDITION COMMIS</v>
          </cell>
        </row>
        <row r="9050">
          <cell r="Q9050" t="str">
            <v>Expenditure:  Transfers and Subsidies - Operational:  Allocations In-kind - Departmental Agencies and Accounts:  National Departmental Agencies - Energy Sector SETA</v>
          </cell>
          <cell r="R9050" t="str">
            <v>2</v>
          </cell>
          <cell r="S9050" t="str">
            <v>51</v>
          </cell>
          <cell r="T9050" t="str">
            <v>452</v>
          </cell>
          <cell r="U9050" t="str">
            <v>0</v>
          </cell>
          <cell r="V9050" t="str">
            <v>NAT DPT AGEN - ENERGY SECTOR SETA</v>
          </cell>
        </row>
        <row r="9051">
          <cell r="Q9051" t="str">
            <v>Expenditure:  Transfers and Subsidies - Operational:  Allocations In-kind - Departmental Agencies and Accounts:  National Departmental Agencies - Engelenburg House Art Collection Pretoria</v>
          </cell>
          <cell r="R9051" t="str">
            <v>2</v>
          </cell>
          <cell r="S9051" t="str">
            <v>51</v>
          </cell>
          <cell r="T9051" t="str">
            <v>453</v>
          </cell>
          <cell r="U9051" t="str">
            <v>0</v>
          </cell>
          <cell r="V9051" t="str">
            <v>NAT DPT AGEN - ENGELENBURG HOUSE ART PTA</v>
          </cell>
        </row>
        <row r="9052">
          <cell r="Q9052" t="str">
            <v>Expenditure:  Transfers and Subsidies - Operational:  Allocations In-kind - Departmental Agencies and Accounts:  National Departmental Agencies - Environmental Commissioner</v>
          </cell>
          <cell r="R9052" t="str">
            <v>2</v>
          </cell>
          <cell r="S9052" t="str">
            <v>51</v>
          </cell>
          <cell r="T9052" t="str">
            <v>454</v>
          </cell>
          <cell r="U9052" t="str">
            <v>0</v>
          </cell>
          <cell r="V9052" t="str">
            <v>NAT DPT AGEN - ENVIRONMENTAL COMMISSION</v>
          </cell>
        </row>
        <row r="9053">
          <cell r="Q9053" t="str">
            <v>Expenditure:  Transfers and Subsidies - Operational:  Allocations In-kind - Departmental Agencies and Accounts:  National Departmental Agencies - Equipment Trading Account</v>
          </cell>
          <cell r="R9053" t="str">
            <v>2</v>
          </cell>
          <cell r="S9053" t="str">
            <v>51</v>
          </cell>
          <cell r="T9053" t="str">
            <v>455</v>
          </cell>
          <cell r="U9053" t="str">
            <v>0</v>
          </cell>
          <cell r="V9053" t="str">
            <v>NAT DPT AGEN - EQUIPMENT TRADING ACCOUNT</v>
          </cell>
        </row>
        <row r="9054">
          <cell r="Q9054" t="str">
            <v>Expenditure:  Transfers and Subsidies - Operational:  Allocations In-kind - Departmental Agencies and Accounts:  National Departmental Agencies - Estate Agency Affairs Board</v>
          </cell>
          <cell r="R9054" t="str">
            <v>2</v>
          </cell>
          <cell r="S9054" t="str">
            <v>51</v>
          </cell>
          <cell r="T9054" t="str">
            <v>456</v>
          </cell>
          <cell r="U9054" t="str">
            <v>0</v>
          </cell>
          <cell r="V9054" t="str">
            <v>NAT DPT AGEN - ESTATE AGENCY AFFAI BOARD</v>
          </cell>
        </row>
        <row r="9055">
          <cell r="Q9055" t="str">
            <v>Expenditure:  Transfers and Subsidies - Operational:  Allocations In-kind - Departmental Agencies and Accounts:  National Departmental Agencies - Film and Publication Board</v>
          </cell>
          <cell r="R9055" t="str">
            <v>2</v>
          </cell>
          <cell r="S9055" t="str">
            <v>51</v>
          </cell>
          <cell r="T9055" t="str">
            <v>457</v>
          </cell>
          <cell r="U9055" t="str">
            <v>0</v>
          </cell>
          <cell r="V9055" t="str">
            <v>NAT DPT AGEN - FILM &amp; PUBLICAT BOARD</v>
          </cell>
        </row>
        <row r="9056">
          <cell r="Q9056" t="str">
            <v>Expenditure:  Transfers and Subsidies - Operational:  Allocations In-kind - Departmental Agencies and Accounts:  National Departmental Agencies - Financial Intelligence Centre</v>
          </cell>
          <cell r="R9056" t="str">
            <v>2</v>
          </cell>
          <cell r="S9056" t="str">
            <v>51</v>
          </cell>
          <cell r="T9056" t="str">
            <v>458</v>
          </cell>
          <cell r="U9056" t="str">
            <v>0</v>
          </cell>
          <cell r="V9056" t="str">
            <v>NAT DPT AGEN - FIN INTELLIGENCE CENTRE</v>
          </cell>
        </row>
        <row r="9057">
          <cell r="Q9057" t="str">
            <v>Expenditure:  Transfers and Subsidies - Operational:  Allocations In-kind - Departmental Agencies and Accounts:  National Departmental Agencies - Financial Service Board</v>
          </cell>
          <cell r="R9057" t="str">
            <v>2</v>
          </cell>
          <cell r="S9057" t="str">
            <v>51</v>
          </cell>
          <cell r="T9057" t="str">
            <v>459</v>
          </cell>
          <cell r="U9057" t="str">
            <v>0</v>
          </cell>
          <cell r="V9057" t="str">
            <v>NAT DPT AGEN - FINANCIAL SERVICE BOARD</v>
          </cell>
        </row>
        <row r="9058">
          <cell r="Q9058" t="str">
            <v>Expenditure:  Transfers and Subsidies - Operational:  Allocations In-kind - Departmental Agencies and Accounts:  National Departmental Agencies - Financial, Accounting, Management, Consulting and Other Financial Services SETA</v>
          </cell>
          <cell r="R9058" t="str">
            <v>2</v>
          </cell>
          <cell r="S9058" t="str">
            <v>51</v>
          </cell>
          <cell r="T9058" t="str">
            <v>460</v>
          </cell>
          <cell r="U9058" t="str">
            <v>0</v>
          </cell>
          <cell r="V9058" t="str">
            <v>NAT DPT AGEN - OTH FINANC SERVICES SETA</v>
          </cell>
        </row>
        <row r="9059">
          <cell r="Q9059" t="str">
            <v>Expenditure:  Transfers and Subsidies - Operational:  Allocations In-kind - Departmental Agencies and Accounts:  National Departmental Agencies - The Financial and Fiscal Commission</v>
          </cell>
          <cell r="R9059" t="str">
            <v>2</v>
          </cell>
          <cell r="S9059" t="str">
            <v>51</v>
          </cell>
          <cell r="T9059" t="str">
            <v>461</v>
          </cell>
          <cell r="U9059" t="str">
            <v>0</v>
          </cell>
          <cell r="V9059" t="str">
            <v>NAT DPT AGEN - THE FIN &amp; FISCAL COMMISSI</v>
          </cell>
        </row>
        <row r="9060">
          <cell r="Q9060" t="str">
            <v>Expenditure:  Transfers and Subsidies - Operational:  Allocations In-kind - Departmental Agencies and Accounts:  National Departmental Agencies - Fines and Penalties</v>
          </cell>
          <cell r="R9060" t="str">
            <v>2</v>
          </cell>
          <cell r="S9060" t="str">
            <v>51</v>
          </cell>
          <cell r="T9060" t="str">
            <v>462</v>
          </cell>
          <cell r="U9060" t="str">
            <v>0</v>
          </cell>
          <cell r="V9060" t="str">
            <v>NAT DPT AGEN - FINES &amp; PENALTIES</v>
          </cell>
        </row>
        <row r="9061">
          <cell r="Q9061" t="str">
            <v>Expenditure:  Transfers and Subsidies - Operational:  Allocations In-kind - Departmental Agencies and Accounts:  National Departmental Agencies - Food and Beverage Manufacturing Industry SETA</v>
          </cell>
          <cell r="R9061" t="str">
            <v>2</v>
          </cell>
          <cell r="S9061" t="str">
            <v>51</v>
          </cell>
          <cell r="T9061" t="str">
            <v>463</v>
          </cell>
          <cell r="U9061" t="str">
            <v>0</v>
          </cell>
          <cell r="V9061" t="str">
            <v>NAT DPT AGEN - FOOD &amp; BEV MANUF IND SETA</v>
          </cell>
        </row>
        <row r="9062">
          <cell r="Q9062" t="str">
            <v>Expenditure:  Transfers and Subsidies - Operational:  Allocations In-kind - Departmental Agencies and Accounts:  National Departmental Agencies - Forest Industries SETA</v>
          </cell>
          <cell r="R9062" t="str">
            <v>2</v>
          </cell>
          <cell r="S9062" t="str">
            <v>51</v>
          </cell>
          <cell r="T9062" t="str">
            <v>464</v>
          </cell>
          <cell r="U9062" t="str">
            <v>0</v>
          </cell>
          <cell r="V9062" t="str">
            <v>NAT DPT AGEN - FOREST INDUSTRIES SETA</v>
          </cell>
        </row>
        <row r="9063">
          <cell r="Q9063" t="str">
            <v>Expenditure:  Transfers and Subsidies - Operational:  Allocations In-kind - Departmental Agencies and Accounts:  National Departmental Agencies - Freedom Park Trust</v>
          </cell>
          <cell r="R9063" t="str">
            <v>2</v>
          </cell>
          <cell r="S9063" t="str">
            <v>51</v>
          </cell>
          <cell r="T9063" t="str">
            <v>465</v>
          </cell>
          <cell r="U9063" t="str">
            <v>0</v>
          </cell>
          <cell r="V9063" t="str">
            <v>NAT DPT AGEN - FREEDOM PARK TRUST</v>
          </cell>
        </row>
        <row r="9064">
          <cell r="Q9064" t="str">
            <v>Expenditure:  Transfers and Subsidies - Operational:  Allocations In-kind - Departmental Agencies and Accounts:  National Departmental Agencies - Gadi Agricultural College</v>
          </cell>
          <cell r="R9064" t="str">
            <v>2</v>
          </cell>
          <cell r="S9064" t="str">
            <v>51</v>
          </cell>
          <cell r="T9064" t="str">
            <v>466</v>
          </cell>
          <cell r="U9064" t="str">
            <v>0</v>
          </cell>
          <cell r="V9064" t="str">
            <v>NAT DPT AGEN - GADI AGRICUL COLLEGE</v>
          </cell>
        </row>
        <row r="9065">
          <cell r="Q9065" t="str">
            <v>Expenditure:  Transfers and Subsidies - Operational:  Allocations In-kind - Departmental Agencies and Accounts:  National Departmental Agencies - Gauteng Orchestra</v>
          </cell>
          <cell r="R9065" t="str">
            <v>2</v>
          </cell>
          <cell r="S9065" t="str">
            <v>51</v>
          </cell>
          <cell r="T9065" t="str">
            <v>467</v>
          </cell>
          <cell r="U9065" t="str">
            <v>0</v>
          </cell>
          <cell r="V9065" t="str">
            <v>NAT DPT AGEN - GAUTENG ORCHESTRA</v>
          </cell>
        </row>
        <row r="9066">
          <cell r="Q9066" t="str">
            <v>Expenditure:  Transfers and Subsidies - Operational:  Allocations In-kind - Departmental Agencies and Accounts:  National Departmental Agencies - Godisa Trust</v>
          </cell>
          <cell r="R9066" t="str">
            <v>2</v>
          </cell>
          <cell r="S9066" t="str">
            <v>51</v>
          </cell>
          <cell r="T9066" t="str">
            <v>468</v>
          </cell>
          <cell r="U9066" t="str">
            <v>0</v>
          </cell>
          <cell r="V9066" t="str">
            <v>NAT DPT AGEN - GODISA TRUST</v>
          </cell>
        </row>
        <row r="9067">
          <cell r="Q9067" t="str">
            <v>Expenditure:  Transfers and Subsidies - Operational:  Allocations In-kind - Departmental Agencies and Accounts:  National Departmental Agencies - Government Printing Works</v>
          </cell>
          <cell r="R9067" t="str">
            <v>2</v>
          </cell>
          <cell r="S9067" t="str">
            <v>51</v>
          </cell>
          <cell r="T9067" t="str">
            <v>469</v>
          </cell>
          <cell r="U9067" t="str">
            <v>0</v>
          </cell>
          <cell r="V9067" t="str">
            <v>NAT DPT AGEN - GOVER PRINTING WORKS</v>
          </cell>
        </row>
        <row r="9068">
          <cell r="Q9068" t="str">
            <v>Expenditure:  Transfers and Subsidies - Operational:  Allocations In-kind - Departmental Agencies and Accounts:  National Departmental Agencies - Health and Welfare SETA</v>
          </cell>
          <cell r="R9068" t="str">
            <v>2</v>
          </cell>
          <cell r="S9068" t="str">
            <v>51</v>
          </cell>
          <cell r="T9068" t="str">
            <v>470</v>
          </cell>
          <cell r="U9068" t="str">
            <v>0</v>
          </cell>
          <cell r="V9068" t="str">
            <v>NAT DPT AGEN - HEALTH &amp; WELFARE SETA</v>
          </cell>
        </row>
        <row r="9069">
          <cell r="Q9069" t="str">
            <v>Expenditure:  Transfers and Subsidies - Operational:  Allocations In-kind - Departmental Agencies and Accounts:  National Departmental Agencies - Housing Development Agency</v>
          </cell>
          <cell r="R9069" t="str">
            <v>2</v>
          </cell>
          <cell r="S9069" t="str">
            <v>51</v>
          </cell>
          <cell r="T9069" t="str">
            <v>471</v>
          </cell>
          <cell r="U9069" t="str">
            <v>0</v>
          </cell>
          <cell r="V9069" t="str">
            <v>NAT DPT AGEN - HOUSING DEVELOP AGENCY</v>
          </cell>
        </row>
        <row r="9070">
          <cell r="Q9070" t="str">
            <v>Expenditure:  Transfers and Subsidies - Operational:  Allocations In-kind - Departmental Agencies and Accounts:  National Departmental Agencies - South Africa Human Rights Commission</v>
          </cell>
          <cell r="R9070" t="str">
            <v>2</v>
          </cell>
          <cell r="S9070" t="str">
            <v>51</v>
          </cell>
          <cell r="T9070" t="str">
            <v>472</v>
          </cell>
          <cell r="U9070" t="str">
            <v>0</v>
          </cell>
          <cell r="V9070" t="str">
            <v>NAT DPT AGEN - SA HUMAN RIGHTS COMMISSIO</v>
          </cell>
        </row>
        <row r="9071">
          <cell r="Q9071" t="str">
            <v>Expenditure:  Transfers and Subsidies - Operational:  Allocations In-kind - Departmental Agencies and Accounts:  National Departmental Agencies - Human Sciences Research Council (HSRC)</v>
          </cell>
          <cell r="R9071" t="str">
            <v>2</v>
          </cell>
          <cell r="S9071" t="str">
            <v>51</v>
          </cell>
          <cell r="T9071" t="str">
            <v>473</v>
          </cell>
          <cell r="U9071" t="str">
            <v>0</v>
          </cell>
          <cell r="V9071" t="str">
            <v>NAT DPT AGEN - HUMAN SCIENC RES COUNCIL</v>
          </cell>
        </row>
        <row r="9072">
          <cell r="Q9072" t="str">
            <v>Expenditure:  Transfers and Subsidies - Operational:  Allocations In-kind - Departmental Agencies and Accounts:  National Departmental Agencies - Immigrants Selection Board</v>
          </cell>
          <cell r="R9072" t="str">
            <v>2</v>
          </cell>
          <cell r="S9072" t="str">
            <v>51</v>
          </cell>
          <cell r="T9072" t="str">
            <v>474</v>
          </cell>
          <cell r="U9072" t="str">
            <v>0</v>
          </cell>
          <cell r="V9072" t="str">
            <v>NAT DPT AGEN - IMMIGRANT SELECTION BOARD</v>
          </cell>
        </row>
        <row r="9073">
          <cell r="Q9073" t="str">
            <v>Expenditure:  Transfers and Subsidies - Operational:  Allocations In-kind - Departmental Agencies and Accounts:  National Departmental Agencies - Independent Communication Authority South Africa</v>
          </cell>
          <cell r="R9073" t="str">
            <v>2</v>
          </cell>
          <cell r="S9073" t="str">
            <v>51</v>
          </cell>
          <cell r="T9073" t="str">
            <v>475</v>
          </cell>
          <cell r="U9073" t="str">
            <v>0</v>
          </cell>
          <cell r="V9073" t="str">
            <v>NAT DPT AGEN - COMMUNICAT AUTHORITY SA</v>
          </cell>
        </row>
        <row r="9074">
          <cell r="Q9074" t="str">
            <v>Expenditure:  Transfers and Subsidies - Operational:  Allocations In-kind - Departmental Agencies and Accounts:  National Departmental Agencies - Independent Electoral Commission</v>
          </cell>
          <cell r="R9074" t="str">
            <v>2</v>
          </cell>
          <cell r="S9074" t="str">
            <v>51</v>
          </cell>
          <cell r="T9074" t="str">
            <v>476</v>
          </cell>
          <cell r="U9074" t="str">
            <v>0</v>
          </cell>
          <cell r="V9074" t="str">
            <v>NAT DPT AGEN - INDEPENDENT ELECT COMM</v>
          </cell>
        </row>
        <row r="9075">
          <cell r="Q9075" t="str">
            <v>Expenditure:  Transfers and Subsidies - Operational:  Allocations In-kind - Departmental Agencies and Accounts:  National Departmental Agencies - Independent Port Regulator</v>
          </cell>
          <cell r="R9075" t="str">
            <v>2</v>
          </cell>
          <cell r="S9075" t="str">
            <v>51</v>
          </cell>
          <cell r="T9075" t="str">
            <v>477</v>
          </cell>
          <cell r="U9075" t="str">
            <v>0</v>
          </cell>
          <cell r="V9075" t="str">
            <v>NAT DPT AGEN - INDEPENDENT PORT REGULAT</v>
          </cell>
        </row>
        <row r="9076">
          <cell r="Q9076" t="str">
            <v>Expenditure:  Transfers and Subsidies - Operational:  Allocations In-kind - Departmental Agencies and Accounts:  National Departmental Agencies - Independent Regulatory Board for Auditors</v>
          </cell>
          <cell r="R9076" t="str">
            <v>2</v>
          </cell>
          <cell r="S9076" t="str">
            <v>51</v>
          </cell>
          <cell r="T9076" t="str">
            <v>478</v>
          </cell>
          <cell r="U9076" t="str">
            <v>0</v>
          </cell>
          <cell r="V9076" t="str">
            <v>NAT DPT AGEN - INDP REGULA BOARD AUDITOR</v>
          </cell>
        </row>
        <row r="9077">
          <cell r="Q9077" t="str">
            <v>Expenditure:  Transfers and Subsidies - Operational:  Allocations In-kind - Departmental Agencies and Accounts:  National Departmental Agencies - Information System, Electronic and Telecom Technical SETA</v>
          </cell>
          <cell r="R9077" t="str">
            <v>2</v>
          </cell>
          <cell r="S9077" t="str">
            <v>51</v>
          </cell>
          <cell r="T9077" t="str">
            <v>479</v>
          </cell>
          <cell r="U9077" t="str">
            <v>0</v>
          </cell>
          <cell r="V9077" t="str">
            <v>NAT DPT AGEN - IT/ELECTRO/TELCO TEC SETA</v>
          </cell>
        </row>
        <row r="9078">
          <cell r="Q9078" t="str">
            <v>Expenditure:  Transfers and Subsidies - Operational:  Allocations In-kind - Departmental Agencies and Accounts:  National Departmental Agencies - Ingonyama Trust Board</v>
          </cell>
          <cell r="R9078" t="str">
            <v>2</v>
          </cell>
          <cell r="S9078" t="str">
            <v>51</v>
          </cell>
          <cell r="T9078" t="str">
            <v>480</v>
          </cell>
          <cell r="U9078" t="str">
            <v>0</v>
          </cell>
          <cell r="V9078" t="str">
            <v>NAT DPT AGEN - INGONYAMA TRUST BOARD</v>
          </cell>
        </row>
        <row r="9079">
          <cell r="Q9079" t="str">
            <v>Expenditure:  Transfers and Subsidies - Operational:  Allocations In-kind - Departmental Agencies and Accounts:  National Departmental Agencies - Institute Public Finance and Accounting</v>
          </cell>
          <cell r="R9079" t="str">
            <v>2</v>
          </cell>
          <cell r="S9079" t="str">
            <v>51</v>
          </cell>
          <cell r="T9079" t="str">
            <v>481</v>
          </cell>
          <cell r="U9079" t="str">
            <v>0</v>
          </cell>
          <cell r="V9079" t="str">
            <v>NAT DPT AGEN -  INSTITUTE PUB FIN &amp; ACC</v>
          </cell>
        </row>
        <row r="9080">
          <cell r="Q9080" t="str">
            <v>Expenditure:  Transfers and Subsidies - Operational:  Allocations In-kind - Departmental Agencies and Accounts:  National Departmental Agencies - Insurance Sector SETA</v>
          </cell>
          <cell r="R9080" t="str">
            <v>2</v>
          </cell>
          <cell r="S9080" t="str">
            <v>51</v>
          </cell>
          <cell r="T9080" t="str">
            <v>482</v>
          </cell>
          <cell r="U9080" t="str">
            <v>0</v>
          </cell>
          <cell r="V9080" t="str">
            <v>NAT DPT AGEN - INSURANCE SECTOR SETA</v>
          </cell>
        </row>
        <row r="9081">
          <cell r="Q9081" t="str">
            <v>Expenditure:  Transfers and Subsidies - Operational:  Allocations In-kind - Departmental Agencies and Accounts:  National Departmental Agencies - International Marketing Council</v>
          </cell>
          <cell r="R9081" t="str">
            <v>2</v>
          </cell>
          <cell r="S9081" t="str">
            <v>51</v>
          </cell>
          <cell r="T9081" t="str">
            <v>483</v>
          </cell>
          <cell r="U9081" t="str">
            <v>0</v>
          </cell>
          <cell r="V9081" t="str">
            <v>NAT DPT AGEN - INTER MARKETING COUNCIL</v>
          </cell>
        </row>
        <row r="9082">
          <cell r="Q9082" t="str">
            <v>Expenditure:  Transfers and Subsidies - Operational:  Allocations In-kind - Departmental Agencies and Accounts:  National Departmental Agencies - International Trade and Admin Commission</v>
          </cell>
          <cell r="R9082" t="str">
            <v>2</v>
          </cell>
          <cell r="S9082" t="str">
            <v>51</v>
          </cell>
          <cell r="T9082" t="str">
            <v>484</v>
          </cell>
          <cell r="U9082" t="str">
            <v>0</v>
          </cell>
          <cell r="V9082" t="str">
            <v>NAT DPT AGEN - INTER TRADE &amp; ADMIN COMM</v>
          </cell>
        </row>
        <row r="9083">
          <cell r="Q9083" t="str">
            <v>Expenditure:  Transfers and Subsidies - Operational:  Allocations In-kind - Departmental Agencies and Accounts:  National Departmental Agencies - Inkomati Catchment Management Agency</v>
          </cell>
          <cell r="R9083" t="str">
            <v>2</v>
          </cell>
          <cell r="S9083" t="str">
            <v>51</v>
          </cell>
          <cell r="T9083" t="str">
            <v>485</v>
          </cell>
          <cell r="U9083" t="str">
            <v>0</v>
          </cell>
          <cell r="V9083" t="str">
            <v>NAT DPT AGEN - INKOMATI CATCHMENT MAN AG</v>
          </cell>
        </row>
        <row r="9084">
          <cell r="Q9084" t="str">
            <v>Expenditure:  Transfers and Subsidies - Operational:  Allocations In-kind - Departmental Agencies and Accounts:  National Departmental Agencies - Isigodlo Trust</v>
          </cell>
          <cell r="R9084" t="str">
            <v>2</v>
          </cell>
          <cell r="S9084" t="str">
            <v>51</v>
          </cell>
          <cell r="T9084" t="str">
            <v>486</v>
          </cell>
          <cell r="U9084" t="str">
            <v>0</v>
          </cell>
          <cell r="V9084" t="str">
            <v>NAT DPT AGEN - ISIGODLO TRUST</v>
          </cell>
        </row>
        <row r="9085">
          <cell r="Q9085" t="str">
            <v>Expenditure:  Transfers and Subsidies - Operational:  Allocations In-kind - Departmental Agencies and Accounts:  National Departmental Agencies - Isimangaliso Wetland Park</v>
          </cell>
          <cell r="R9085" t="str">
            <v>2</v>
          </cell>
          <cell r="S9085" t="str">
            <v>51</v>
          </cell>
          <cell r="T9085" t="str">
            <v>487</v>
          </cell>
          <cell r="U9085" t="str">
            <v>0</v>
          </cell>
          <cell r="V9085" t="str">
            <v>NAT DPT AGEN - ISIMANGALISO WETLAND PARK</v>
          </cell>
        </row>
        <row r="9086">
          <cell r="Q9086" t="str">
            <v>Expenditure:  Transfers and Subsidies - Operational:  Allocations In-kind - Departmental Agencies and Accounts:  National Departmental Agencies - Iziko Museums of Cape Town</v>
          </cell>
          <cell r="R9086" t="str">
            <v>2</v>
          </cell>
          <cell r="S9086" t="str">
            <v>51</v>
          </cell>
          <cell r="T9086" t="str">
            <v>488</v>
          </cell>
          <cell r="U9086" t="str">
            <v>0</v>
          </cell>
          <cell r="V9086" t="str">
            <v>NAT DPT AGEN - IZIKO MUSEUMS CAPE TOWN</v>
          </cell>
        </row>
        <row r="9087">
          <cell r="Q9087" t="str">
            <v>Expenditure:  Transfers and Subsidies - Operational:  Allocations In-kind - Departmental Agencies and Accounts:  National Departmental Agencies - Khulisa</v>
          </cell>
          <cell r="R9087" t="str">
            <v>2</v>
          </cell>
          <cell r="S9087" t="str">
            <v>51</v>
          </cell>
          <cell r="T9087" t="str">
            <v>489</v>
          </cell>
          <cell r="U9087" t="str">
            <v>0</v>
          </cell>
          <cell r="V9087" t="str">
            <v>NAT DPT AGEN - KHULISA</v>
          </cell>
        </row>
        <row r="9088">
          <cell r="Q9088" t="str">
            <v>Expenditure:  Transfers and Subsidies - Operational:  Allocations In-kind - Departmental Agencies and Accounts:  National Departmental Agencies - Legal Aid Board</v>
          </cell>
          <cell r="R9088" t="str">
            <v>2</v>
          </cell>
          <cell r="S9088" t="str">
            <v>51</v>
          </cell>
          <cell r="T9088" t="str">
            <v>490</v>
          </cell>
          <cell r="U9088" t="str">
            <v>0</v>
          </cell>
          <cell r="V9088" t="str">
            <v>NAT DPT AGEN - LEGAL AID BOARD</v>
          </cell>
        </row>
        <row r="9089">
          <cell r="Q9089" t="str">
            <v>Expenditure:  Transfers and Subsidies - Operational:  Allocations In-kind - Departmental Agencies and Accounts:  National Departmental Agencies - Local Government, Water and Related Service SETA</v>
          </cell>
          <cell r="R9089" t="str">
            <v>2</v>
          </cell>
          <cell r="S9089" t="str">
            <v>51</v>
          </cell>
          <cell r="T9089" t="str">
            <v>491</v>
          </cell>
          <cell r="U9089" t="str">
            <v>0</v>
          </cell>
          <cell r="V9089" t="str">
            <v>NAT DPT AGEN - LG WATER &amp; RELAT SER SETA</v>
          </cell>
        </row>
        <row r="9090">
          <cell r="Q9090" t="str">
            <v>Expenditure:  Transfers and Subsidies - Operational:  Allocations In-kind - Departmental Agencies and Accounts:  National Departmental Agencies - Luthuli Museum</v>
          </cell>
          <cell r="R9090" t="str">
            <v>2</v>
          </cell>
          <cell r="S9090" t="str">
            <v>51</v>
          </cell>
          <cell r="T9090" t="str">
            <v>492</v>
          </cell>
          <cell r="U9090" t="str">
            <v>0</v>
          </cell>
          <cell r="V9090" t="str">
            <v>NAT DPT AGEN - LUTHULI MUSEUM</v>
          </cell>
        </row>
        <row r="9091">
          <cell r="Q9091" t="str">
            <v>Expenditure:  Transfers and Subsidies - Operational:  Allocations In-kind - Departmental Agencies and Accounts:  National Departmental Agencies - Manufacturing Advisory Council</v>
          </cell>
          <cell r="R9091" t="str">
            <v>2</v>
          </cell>
          <cell r="S9091" t="str">
            <v>51</v>
          </cell>
          <cell r="T9091" t="str">
            <v>493</v>
          </cell>
          <cell r="U9091" t="str">
            <v>0</v>
          </cell>
          <cell r="V9091" t="str">
            <v>NAT DPT AGEN - MANUFACTURING ADV COUNCIL</v>
          </cell>
        </row>
        <row r="9092">
          <cell r="Q9092" t="str">
            <v>Expenditure:  Transfers and Subsidies - Operational:  Allocations In-kind - Departmental Agencies and Accounts:  National Departmental Agencies - Manufacturing Development Board</v>
          </cell>
          <cell r="R9092" t="str">
            <v>2</v>
          </cell>
          <cell r="S9092" t="str">
            <v>51</v>
          </cell>
          <cell r="T9092" t="str">
            <v>494</v>
          </cell>
          <cell r="U9092" t="str">
            <v>0</v>
          </cell>
          <cell r="V9092" t="str">
            <v>NAT DPT AGEN - MANUFACTUR DEVELOP BOARD</v>
          </cell>
        </row>
        <row r="9093">
          <cell r="Q9093" t="str">
            <v>Expenditure:  Transfers and Subsidies - Operational:  Allocations In-kind - Departmental Agencies and Accounts:  National Departmental Agencies - Manufacturing, Engineering and Related Services SETA</v>
          </cell>
          <cell r="R9093" t="str">
            <v>2</v>
          </cell>
          <cell r="S9093" t="str">
            <v>51</v>
          </cell>
          <cell r="T9093" t="str">
            <v>495</v>
          </cell>
          <cell r="U9093" t="str">
            <v>0</v>
          </cell>
          <cell r="V9093" t="str">
            <v>NAT DPT AGEN - MAN ENG &amp; RELAT SERV SETA</v>
          </cell>
        </row>
        <row r="9094">
          <cell r="Q9094" t="str">
            <v>Expenditure:  Transfers and Subsidies - Operational:  Allocations In-kind - Departmental Agencies and Accounts:  National Departmental Agencies - Marine Living Resources Fund</v>
          </cell>
          <cell r="R9094" t="str">
            <v>2</v>
          </cell>
          <cell r="S9094" t="str">
            <v>51</v>
          </cell>
          <cell r="T9094" t="str">
            <v>496</v>
          </cell>
          <cell r="U9094" t="str">
            <v>0</v>
          </cell>
          <cell r="V9094" t="str">
            <v>NAT DPT AGEN - MARINE LIVING RESOUR FUND</v>
          </cell>
        </row>
        <row r="9095">
          <cell r="Q9095" t="str">
            <v>Expenditure:  Transfers and Subsidies - Operational:  Allocations In-kind - Departmental Agencies and Accounts:  National Departmental Agencies - Marine Rescue Co-ordination Centre</v>
          </cell>
          <cell r="R9095" t="str">
            <v>2</v>
          </cell>
          <cell r="S9095" t="str">
            <v>51</v>
          </cell>
          <cell r="T9095" t="str">
            <v>497</v>
          </cell>
          <cell r="U9095" t="str">
            <v>0</v>
          </cell>
          <cell r="V9095" t="str">
            <v>NAT DPT AGEN - MARINE RES CO-ORDIN CTRE</v>
          </cell>
        </row>
        <row r="9096">
          <cell r="Q9096" t="str">
            <v>Expenditure:  Transfers and Subsidies - Operational:  Allocations In-kind - Departmental Agencies and Accounts:  National Departmental Agencies - Market Theatre Foundation</v>
          </cell>
          <cell r="R9096" t="str">
            <v>2</v>
          </cell>
          <cell r="S9096" t="str">
            <v>51</v>
          </cell>
          <cell r="T9096" t="str">
            <v>498</v>
          </cell>
          <cell r="U9096" t="str">
            <v>0</v>
          </cell>
          <cell r="V9096" t="str">
            <v>NAT DPT AGEN - MARKET THEATRE FOUNDATION</v>
          </cell>
        </row>
        <row r="9097">
          <cell r="Q9097" t="str">
            <v>Expenditure:  Transfers and Subsidies - Operational:  Allocations In-kind - Departmental Agencies and Accounts:  National Departmental Agencies - Marketing and Dissemination Trading Account</v>
          </cell>
          <cell r="R9097" t="str">
            <v>2</v>
          </cell>
          <cell r="S9097" t="str">
            <v>51</v>
          </cell>
          <cell r="T9097" t="str">
            <v>499</v>
          </cell>
          <cell r="U9097" t="str">
            <v>0</v>
          </cell>
          <cell r="V9097" t="str">
            <v>NAT DPT AGEN - MARKET &amp; DISSEMI TRAD ACC</v>
          </cell>
        </row>
        <row r="9098">
          <cell r="Q9098" t="str">
            <v>Expenditure:  Transfers and Subsidies - Operational:  Allocations In-kind - Departmental Agencies and Accounts:  National Departmental Agencies - Media Development and Diversity Agency</v>
          </cell>
          <cell r="R9098" t="str">
            <v>2</v>
          </cell>
          <cell r="S9098" t="str">
            <v>51</v>
          </cell>
          <cell r="T9098" t="str">
            <v>500</v>
          </cell>
          <cell r="U9098" t="str">
            <v>0</v>
          </cell>
          <cell r="V9098" t="str">
            <v>NAT DPT AGEN - MEDIA DEV &amp; DIVERSITY AGE</v>
          </cell>
        </row>
        <row r="9099">
          <cell r="Q9099" t="str">
            <v>Expenditure:  Transfers and Subsidies - Operational:  Allocations In-kind - Departmental Agencies and Accounts:  National Departmental Agencies - Media, Advertising, Publishing, Print and Packaging SETA</v>
          </cell>
          <cell r="R9099" t="str">
            <v>2</v>
          </cell>
          <cell r="S9099" t="str">
            <v>51</v>
          </cell>
          <cell r="T9099" t="str">
            <v>501</v>
          </cell>
          <cell r="U9099" t="str">
            <v>0</v>
          </cell>
          <cell r="V9099" t="str">
            <v>NAT DPT AGEN - MED/ADV/PUBL/PRT/PAC SETA</v>
          </cell>
        </row>
        <row r="9100">
          <cell r="Q9100" t="str">
            <v>Expenditure:  Transfers and Subsidies - Operational:  Allocations In-kind - Departmental Agencies and Accounts:  National Departmental Agencies - Media Research Council of South Africa</v>
          </cell>
          <cell r="R9100" t="str">
            <v>2</v>
          </cell>
          <cell r="S9100" t="str">
            <v>51</v>
          </cell>
          <cell r="T9100" t="str">
            <v>502</v>
          </cell>
          <cell r="U9100" t="str">
            <v>0</v>
          </cell>
          <cell r="V9100" t="str">
            <v>NAT DPT AGEN - MEDIA RESEARCH COUN OF SA</v>
          </cell>
        </row>
        <row r="9101">
          <cell r="Q9101" t="str">
            <v>Expenditure:  Transfers and Subsidies - Operational:  Allocations In-kind - Departmental Agencies and Accounts:  National Departmental Agencies - Medico Legal</v>
          </cell>
          <cell r="R9101" t="str">
            <v>2</v>
          </cell>
          <cell r="S9101" t="str">
            <v>51</v>
          </cell>
          <cell r="T9101" t="str">
            <v>503</v>
          </cell>
          <cell r="U9101" t="str">
            <v>0</v>
          </cell>
          <cell r="V9101" t="str">
            <v>NAT DPT AGEN - MEDICO LEGAL</v>
          </cell>
        </row>
        <row r="9102">
          <cell r="Q9102" t="str">
            <v>Expenditure:  Transfers and Subsidies - Operational:  Allocations In-kind - Departmental Agencies and Accounts:  National Departmental Agencies - Micro Finance Regulatory Council</v>
          </cell>
          <cell r="R9102" t="str">
            <v>2</v>
          </cell>
          <cell r="S9102" t="str">
            <v>51</v>
          </cell>
          <cell r="T9102" t="str">
            <v>504</v>
          </cell>
          <cell r="U9102" t="str">
            <v>0</v>
          </cell>
          <cell r="V9102" t="str">
            <v>NAT DPT AGEN - MICRO FIN REGULAT COUN</v>
          </cell>
        </row>
        <row r="9103">
          <cell r="Q9103" t="str">
            <v>Expenditure:  Transfers and Subsidies - Operational:  Allocations In-kind - Departmental Agencies and Accounts:  National Departmental Agencies - Mine Health and Safety Council</v>
          </cell>
          <cell r="R9103" t="str">
            <v>2</v>
          </cell>
          <cell r="S9103" t="str">
            <v>51</v>
          </cell>
          <cell r="T9103" t="str">
            <v>505</v>
          </cell>
          <cell r="U9103" t="str">
            <v>0</v>
          </cell>
          <cell r="V9103" t="str">
            <v>NAT DPT AGEN - MINE HEALTH &amp; SAFETY COUN</v>
          </cell>
        </row>
        <row r="9104">
          <cell r="Q9104" t="str">
            <v>Expenditure:  Transfers and Subsidies - Operational:  Allocations In-kind - Departmental Agencies and Accounts:  National Departmental Agencies - Mines and Works Compensation Fund</v>
          </cell>
          <cell r="R9104" t="str">
            <v>2</v>
          </cell>
          <cell r="S9104" t="str">
            <v>51</v>
          </cell>
          <cell r="T9104" t="str">
            <v>506</v>
          </cell>
          <cell r="U9104" t="str">
            <v>0</v>
          </cell>
          <cell r="V9104" t="str">
            <v>NAT DPT AGEN - MINES &amp; WORKS COMPEN FUND</v>
          </cell>
        </row>
        <row r="9105">
          <cell r="Q9105" t="str">
            <v>Expenditure:  Transfers and Subsidies - Operational:  Allocations In-kind - Departmental Agencies and Accounts:  National Departmental Agencies - Mining Qualifications Authority</v>
          </cell>
          <cell r="R9105" t="str">
            <v>2</v>
          </cell>
          <cell r="S9105" t="str">
            <v>51</v>
          </cell>
          <cell r="T9105" t="str">
            <v>507</v>
          </cell>
          <cell r="U9105" t="str">
            <v>0</v>
          </cell>
          <cell r="V9105" t="str">
            <v>NAT DPT AGEN - MINING QUALIFICATION AUTH</v>
          </cell>
        </row>
        <row r="9106">
          <cell r="Q9106" t="str">
            <v>Expenditure:  Transfers and Subsidies - Operational:  Allocations In-kind - Departmental Agencies and Accounts:  National Departmental Agencies - Municipal Demarcation Board</v>
          </cell>
          <cell r="R9106" t="str">
            <v>2</v>
          </cell>
          <cell r="S9106" t="str">
            <v>51</v>
          </cell>
          <cell r="T9106" t="str">
            <v>508</v>
          </cell>
          <cell r="U9106" t="str">
            <v>0</v>
          </cell>
          <cell r="V9106" t="str">
            <v>NAT DPT AGEN - MUNICIPAL DEMARCAT BOARD</v>
          </cell>
        </row>
        <row r="9107">
          <cell r="Q9107" t="str">
            <v>Expenditure:  Transfers and Subsidies - Operational:  Allocations In-kind - Departmental Agencies and Accounts:  National Departmental Agencies - Municipal Infrastructure Investment Unit</v>
          </cell>
          <cell r="R9107" t="str">
            <v>2</v>
          </cell>
          <cell r="S9107" t="str">
            <v>51</v>
          </cell>
          <cell r="T9107" t="str">
            <v>509</v>
          </cell>
          <cell r="U9107" t="str">
            <v>0</v>
          </cell>
          <cell r="V9107" t="str">
            <v>NAT DPT AGEN - MUNIC INFRA INVEST UNIT</v>
          </cell>
        </row>
        <row r="9108">
          <cell r="Q9108" t="str">
            <v>Expenditure:  Transfers and Subsidies - Operational:  Allocations In-kind - Departmental Agencies and Accounts:  National Departmental Agencies - National Agricultural Marketing Council</v>
          </cell>
          <cell r="R9108" t="str">
            <v>2</v>
          </cell>
          <cell r="S9108" t="str">
            <v>51</v>
          </cell>
          <cell r="T9108" t="str">
            <v>510</v>
          </cell>
          <cell r="U9108" t="str">
            <v>0</v>
          </cell>
          <cell r="V9108" t="str">
            <v>NAT DPT AGEN - NAT AGRI MARKETING COUNC</v>
          </cell>
        </row>
        <row r="9109">
          <cell r="Q9109" t="str">
            <v>Expenditure:  Transfers and Subsidies - Operational:  Allocations In-kind - Departmental Agencies and Accounts:  National Departmental Agencies - National Archives Commission</v>
          </cell>
          <cell r="R9109" t="str">
            <v>2</v>
          </cell>
          <cell r="S9109" t="str">
            <v>51</v>
          </cell>
          <cell r="T9109" t="str">
            <v>511</v>
          </cell>
          <cell r="U9109" t="str">
            <v>0</v>
          </cell>
          <cell r="V9109" t="str">
            <v>NAT DPT AGEN - NAT ARCHIVES COMMISSION</v>
          </cell>
        </row>
        <row r="9110">
          <cell r="Q9110" t="str">
            <v>Expenditure:  Transfers and Subsidies - Operational:  Allocations In-kind - Departmental Agencies and Accounts:  National Departmental Agencies - National Arts Council South Africa</v>
          </cell>
          <cell r="R9110" t="str">
            <v>2</v>
          </cell>
          <cell r="S9110" t="str">
            <v>51</v>
          </cell>
          <cell r="T9110" t="str">
            <v>512</v>
          </cell>
          <cell r="U9110" t="str">
            <v>0</v>
          </cell>
          <cell r="V9110" t="str">
            <v>NAT DPT AGEN - NATIONAL ARTS COUNCIL SA</v>
          </cell>
        </row>
        <row r="9111">
          <cell r="Q9111" t="str">
            <v>Expenditure:  Transfers and Subsidies - Operational:  Allocations In-kind - Departmental Agencies and Accounts:  National Departmental Agencies - National Botanical Institute</v>
          </cell>
          <cell r="R9111" t="str">
            <v>2</v>
          </cell>
          <cell r="S9111" t="str">
            <v>51</v>
          </cell>
          <cell r="T9111" t="str">
            <v>513</v>
          </cell>
          <cell r="U9111" t="str">
            <v>0</v>
          </cell>
          <cell r="V9111" t="str">
            <v>NAT DPT AGEN - NATIONAL BOTANICAL INSTIT</v>
          </cell>
        </row>
        <row r="9112">
          <cell r="Q9112" t="str">
            <v>Expenditure:  Transfers and Subsidies - Operational:  Allocations In-kind - Departmental Agencies and Accounts:  National Departmental Agencies - National Cleaner Production Centre</v>
          </cell>
          <cell r="R9112" t="str">
            <v>2</v>
          </cell>
          <cell r="S9112" t="str">
            <v>51</v>
          </cell>
          <cell r="T9112" t="str">
            <v>514</v>
          </cell>
          <cell r="U9112" t="str">
            <v>0</v>
          </cell>
          <cell r="V9112" t="str">
            <v>NAT DPT AGEN - NAT CLEANER PRODUC CENTRE</v>
          </cell>
        </row>
        <row r="9113">
          <cell r="Q9113" t="str">
            <v>Expenditure:  Transfers and Subsidies - Operational:  Allocations In-kind - Departmental Agencies and Accounts:  National Departmental Agencies - National Consumer Commission</v>
          </cell>
          <cell r="R9113" t="str">
            <v>2</v>
          </cell>
          <cell r="S9113" t="str">
            <v>51</v>
          </cell>
          <cell r="T9113" t="str">
            <v>515</v>
          </cell>
          <cell r="U9113" t="str">
            <v>0</v>
          </cell>
          <cell r="V9113" t="str">
            <v>NAT DPT AGEN - NAT CONSUMER COMMISSION</v>
          </cell>
        </row>
        <row r="9114">
          <cell r="Q9114" t="str">
            <v>Expenditure:  Transfers and Subsidies - Operational:  Allocations In-kind - Departmental Agencies and Accounts:  National Departmental Agencies - National Consumer Tribunal</v>
          </cell>
          <cell r="R9114" t="str">
            <v>2</v>
          </cell>
          <cell r="S9114" t="str">
            <v>51</v>
          </cell>
          <cell r="T9114" t="str">
            <v>516</v>
          </cell>
          <cell r="U9114" t="str">
            <v>0</v>
          </cell>
          <cell r="V9114" t="str">
            <v>NAT DPT AGEN - NAT CONSUMER TRIBUNAL</v>
          </cell>
        </row>
        <row r="9115">
          <cell r="Q9115" t="str">
            <v>Expenditure:  Transfers and Subsidies - Operational:  Allocations In-kind - Departmental Agencies and Accounts:  National Departmental Agencies - National Credit Regulator</v>
          </cell>
          <cell r="R9115" t="str">
            <v>2</v>
          </cell>
          <cell r="S9115" t="str">
            <v>51</v>
          </cell>
          <cell r="T9115" t="str">
            <v>517</v>
          </cell>
          <cell r="U9115" t="str">
            <v>0</v>
          </cell>
          <cell r="V9115" t="str">
            <v>NAT DPT AGEN - NAT CREDIT REGULATOR</v>
          </cell>
        </row>
        <row r="9116">
          <cell r="Q9116" t="str">
            <v>Expenditure:  Transfers and Subsidies - Operational:  Allocations In-kind - Departmental Agencies and Accounts:  National Departmental Agencies - National Coordination of Management Advisory Centre Programme</v>
          </cell>
          <cell r="R9116" t="str">
            <v>2</v>
          </cell>
          <cell r="S9116" t="str">
            <v>51</v>
          </cell>
          <cell r="T9116" t="str">
            <v>518</v>
          </cell>
          <cell r="U9116" t="str">
            <v>0</v>
          </cell>
          <cell r="V9116" t="str">
            <v>NAT DPT AGEN - NAT MAN ADV CTRE PROGRAME</v>
          </cell>
        </row>
        <row r="9117">
          <cell r="Q9117" t="str">
            <v>Expenditure:  Transfers and Subsidies - Operational:  Allocations In-kind - Departmental Agencies and Accounts:  National Departmental Agencies - National Development Agency</v>
          </cell>
          <cell r="R9117" t="str">
            <v>2</v>
          </cell>
          <cell r="S9117" t="str">
            <v>51</v>
          </cell>
          <cell r="T9117" t="str">
            <v>519</v>
          </cell>
          <cell r="U9117" t="str">
            <v>0</v>
          </cell>
          <cell r="V9117" t="str">
            <v>NAT DPT AGEN - NAT DEVELOPMENT AGENCY</v>
          </cell>
        </row>
        <row r="9118">
          <cell r="Q9118" t="str">
            <v>Expenditure:  Transfers and Subsidies - Operational:  Allocations In-kind - Departmental Agencies and Accounts:  National Departmental Agencies - National Economical, Development and Labour Council</v>
          </cell>
          <cell r="R9118" t="str">
            <v>2</v>
          </cell>
          <cell r="S9118" t="str">
            <v>51</v>
          </cell>
          <cell r="T9118" t="str">
            <v>520</v>
          </cell>
          <cell r="U9118" t="str">
            <v>0</v>
          </cell>
          <cell r="V9118" t="str">
            <v>NAT DPT AGEN - NAT ECON DEV &amp; LABR COUNC</v>
          </cell>
        </row>
        <row r="9119">
          <cell r="Q9119" t="str">
            <v>Expenditure:  Transfers and Subsidies - Operational:  Allocations In-kind - Departmental Agencies and Accounts:  National Departmental Agencies - National Electronic Media Institute of South Africa</v>
          </cell>
          <cell r="R9119" t="str">
            <v>2</v>
          </cell>
          <cell r="S9119" t="str">
            <v>51</v>
          </cell>
          <cell r="T9119" t="str">
            <v>521</v>
          </cell>
          <cell r="U9119" t="str">
            <v>0</v>
          </cell>
          <cell r="V9119" t="str">
            <v>NAT DPT AGEN - NAT ELEC MED INSTIT OF SA</v>
          </cell>
        </row>
        <row r="9120">
          <cell r="Q9120" t="str">
            <v>Expenditure:  Transfers and Subsidies - Operational:  Allocations In-kind - Departmental Agencies and Accounts:  National Departmental Agencies - National Empowerment Fund</v>
          </cell>
          <cell r="R9120" t="str">
            <v>2</v>
          </cell>
          <cell r="S9120" t="str">
            <v>51</v>
          </cell>
          <cell r="T9120" t="str">
            <v>522</v>
          </cell>
          <cell r="U9120" t="str">
            <v>0</v>
          </cell>
          <cell r="V9120" t="str">
            <v>NAT DPT AGEN - NAT EMPOWERMENT FUND</v>
          </cell>
        </row>
        <row r="9121">
          <cell r="Q9121" t="str">
            <v>Expenditure:  Transfers and Subsidies - Operational:  Allocations In-kind - Departmental Agencies and Accounts:  National Departmental Agencies - National Energy Regulator South Africa</v>
          </cell>
          <cell r="R9121" t="str">
            <v>2</v>
          </cell>
          <cell r="S9121" t="str">
            <v>51</v>
          </cell>
          <cell r="T9121" t="str">
            <v>523</v>
          </cell>
          <cell r="U9121" t="str">
            <v>0</v>
          </cell>
          <cell r="V9121" t="str">
            <v>NAT DPT AGEN - NAT ENERGY REGULATOR SA</v>
          </cell>
        </row>
        <row r="9122">
          <cell r="Q9122" t="str">
            <v>Expenditure:  Transfers and Subsidies - Operational:  Allocations In-kind - Departmental Agencies and Accounts:  National Departmental Agencies - National English Literary Museum</v>
          </cell>
          <cell r="R9122" t="str">
            <v>2</v>
          </cell>
          <cell r="S9122" t="str">
            <v>51</v>
          </cell>
          <cell r="T9122" t="str">
            <v>524</v>
          </cell>
          <cell r="U9122" t="str">
            <v>0</v>
          </cell>
          <cell r="V9122" t="str">
            <v>NAT DPT AGEN - NAT ENG LITERARY MUSEUM</v>
          </cell>
        </row>
        <row r="9123">
          <cell r="Q9123" t="str">
            <v>Expenditure:  Transfers and Subsidies - Operational:  Allocations In-kind - Departmental Agencies and Accounts:  National Departmental Agencies - National Film and Video Foundation</v>
          </cell>
          <cell r="R9123" t="str">
            <v>2</v>
          </cell>
          <cell r="S9123" t="str">
            <v>51</v>
          </cell>
          <cell r="T9123" t="str">
            <v>525</v>
          </cell>
          <cell r="U9123" t="str">
            <v>0</v>
          </cell>
          <cell r="V9123" t="str">
            <v>NAT DPT AGEN - NAT FILM &amp; VIDEO FOUNDAT</v>
          </cell>
        </row>
        <row r="9124">
          <cell r="Q9124" t="str">
            <v>Expenditure:  Transfers and Subsidies - Operational:  Allocations In-kind - Departmental Agencies and Accounts:  National Departmental Agencies - National Film Board</v>
          </cell>
          <cell r="R9124" t="str">
            <v>2</v>
          </cell>
          <cell r="S9124" t="str">
            <v>51</v>
          </cell>
          <cell r="T9124" t="str">
            <v>526</v>
          </cell>
          <cell r="U9124" t="str">
            <v>0</v>
          </cell>
          <cell r="V9124" t="str">
            <v>NAT DPT AGEN - NAT FILM BOARD</v>
          </cell>
        </row>
        <row r="9125">
          <cell r="Q9125" t="str">
            <v>Expenditure:  Transfers and Subsidies - Operational:  Allocations In-kind - Departmental Agencies and Accounts:  National Departmental Agencies - National Gambling Board of South Africa</v>
          </cell>
          <cell r="R9125" t="str">
            <v>2</v>
          </cell>
          <cell r="S9125" t="str">
            <v>51</v>
          </cell>
          <cell r="T9125" t="str">
            <v>527</v>
          </cell>
          <cell r="U9125" t="str">
            <v>0</v>
          </cell>
          <cell r="V9125" t="str">
            <v>NAT DPT AGEN - NAT GAMBLING BOARD OF SA</v>
          </cell>
        </row>
        <row r="9126">
          <cell r="Q9126" t="str">
            <v>Expenditure:  Transfers and Subsidies - Operational:  Allocations In-kind - Departmental Agencies and Accounts:  National Departmental Agencies - National Health Laboratory Service</v>
          </cell>
          <cell r="R9126" t="str">
            <v>2</v>
          </cell>
          <cell r="S9126" t="str">
            <v>51</v>
          </cell>
          <cell r="T9126" t="str">
            <v>528</v>
          </cell>
          <cell r="U9126" t="str">
            <v>0</v>
          </cell>
          <cell r="V9126" t="str">
            <v>NAT DPT AGEN - NAT HEALTH LABORAT SERV</v>
          </cell>
        </row>
        <row r="9127">
          <cell r="Q9127" t="str">
            <v>Expenditure:  Transfers and Subsidies - Operational:  Allocations In-kind - Departmental Agencies and Accounts:  National Departmental Agencies - National Heritage Council South Africa</v>
          </cell>
          <cell r="R9127" t="str">
            <v>2</v>
          </cell>
          <cell r="S9127" t="str">
            <v>51</v>
          </cell>
          <cell r="T9127" t="str">
            <v>529</v>
          </cell>
          <cell r="U9127" t="str">
            <v>0</v>
          </cell>
          <cell r="V9127" t="str">
            <v>NAT DPT AGEN - NAT HERITAGE COUNCIL SA</v>
          </cell>
        </row>
        <row r="9128">
          <cell r="Q9128" t="str">
            <v>Expenditure:  Transfers and Subsidies - Operational:  Allocations In-kind - Departmental Agencies and Accounts:  National Departmental Agencies - National Home Building Registration Council (NHBRC)</v>
          </cell>
          <cell r="R9128" t="str">
            <v>2</v>
          </cell>
          <cell r="S9128" t="str">
            <v>51</v>
          </cell>
          <cell r="T9128" t="str">
            <v>530</v>
          </cell>
          <cell r="U9128" t="str">
            <v>0</v>
          </cell>
          <cell r="V9128" t="str">
            <v>NAT DPT AGEN - NAT HOME BUILD REGIS COUN</v>
          </cell>
        </row>
        <row r="9129">
          <cell r="Q9129" t="str">
            <v xml:space="preserve">Expenditure:  Transfers and Subsidies - Operational:  Allocations In-kind - Departmental Agencies and Accounts:  National Departmental Agencies - National Housing Finance Corporation </v>
          </cell>
          <cell r="R9129" t="str">
            <v>2</v>
          </cell>
          <cell r="S9129" t="str">
            <v>51</v>
          </cell>
          <cell r="T9129" t="str">
            <v>531</v>
          </cell>
          <cell r="U9129" t="str">
            <v>0</v>
          </cell>
          <cell r="V9129" t="str">
            <v>NAT DPT AGEN - NAT HOUSING FINANCE CORP</v>
          </cell>
        </row>
        <row r="9130">
          <cell r="Q9130" t="str">
            <v>Expenditure:  Transfers and Subsidies - Operational:  Allocations In-kind - Departmental Agencies and Accounts:  National Departmental Agencies - National Library South Africa</v>
          </cell>
          <cell r="R9130" t="str">
            <v>2</v>
          </cell>
          <cell r="S9130" t="str">
            <v>51</v>
          </cell>
          <cell r="T9130" t="str">
            <v>532</v>
          </cell>
          <cell r="U9130" t="str">
            <v>0</v>
          </cell>
          <cell r="V9130" t="str">
            <v>NAT DPT AGEN - NAT LIBRARY SOUTH AFRICA</v>
          </cell>
        </row>
        <row r="9131">
          <cell r="Q9131" t="str">
            <v>Expenditure:  Transfers and Subsidies - Operational:  Allocations In-kind - Departmental Agencies and Accounts:  National Departmental Agencies - National Lotteries Board</v>
          </cell>
          <cell r="R9131" t="str">
            <v>2</v>
          </cell>
          <cell r="S9131" t="str">
            <v>51</v>
          </cell>
          <cell r="T9131" t="str">
            <v>533</v>
          </cell>
          <cell r="U9131" t="str">
            <v>0</v>
          </cell>
          <cell r="V9131" t="str">
            <v>NAT DPT AGEN - NAT LOTTERIES BOARD</v>
          </cell>
        </row>
        <row r="9132">
          <cell r="Q9132" t="str">
            <v>Expenditure:  Transfers and Subsidies - Operational:  Allocations In-kind - Departmental Agencies and Accounts:  National Departmental Agencies - National Metrology Institute of South Africa</v>
          </cell>
          <cell r="R9132" t="str">
            <v>2</v>
          </cell>
          <cell r="S9132" t="str">
            <v>51</v>
          </cell>
          <cell r="T9132" t="str">
            <v>534</v>
          </cell>
          <cell r="U9132" t="str">
            <v>0</v>
          </cell>
          <cell r="V9132" t="str">
            <v>NAT DPT AGEN - NAT METROLOGY INST OF SA</v>
          </cell>
        </row>
        <row r="9133">
          <cell r="Q9133" t="str">
            <v>Expenditure:  Transfers and Subsidies - Operational:  Allocations In-kind - Departmental Agencies and Accounts:  National Departmental Agencies - National Monuments Council</v>
          </cell>
          <cell r="R9133" t="str">
            <v>2</v>
          </cell>
          <cell r="S9133" t="str">
            <v>51</v>
          </cell>
          <cell r="T9133" t="str">
            <v>535</v>
          </cell>
          <cell r="U9133" t="str">
            <v>0</v>
          </cell>
          <cell r="V9133" t="str">
            <v>NAT DPT AGEN - NAT MONUMENTS COUNCIL</v>
          </cell>
        </row>
        <row r="9134">
          <cell r="Q9134" t="str">
            <v>Expenditure:  Transfers and Subsidies - Operational:  Allocations In-kind - Departmental Agencies and Accounts:  National Departmental Agencies - National Museum Bloemfontein</v>
          </cell>
          <cell r="R9134" t="str">
            <v>2</v>
          </cell>
          <cell r="S9134" t="str">
            <v>51</v>
          </cell>
          <cell r="T9134" t="str">
            <v>536</v>
          </cell>
          <cell r="U9134" t="str">
            <v>0</v>
          </cell>
          <cell r="V9134" t="str">
            <v>NAT DPT AGEN - NAT MUSEUM BLOEMFONTEIN</v>
          </cell>
        </row>
        <row r="9135">
          <cell r="Q9135" t="str">
            <v>Expenditure:  Transfers and Subsidies - Operational:  Allocations In-kind - Departmental Agencies and Accounts:  National Departmental Agencies - National Nuclear Regulator</v>
          </cell>
          <cell r="R9135" t="str">
            <v>2</v>
          </cell>
          <cell r="S9135" t="str">
            <v>51</v>
          </cell>
          <cell r="T9135" t="str">
            <v>537</v>
          </cell>
          <cell r="U9135" t="str">
            <v>0</v>
          </cell>
          <cell r="V9135" t="str">
            <v>NAT DPT AGEN - NAT NUCLEAR REGULATOR</v>
          </cell>
        </row>
        <row r="9136">
          <cell r="Q9136" t="str">
            <v>Expenditure:  Transfers and Subsidies - Operational:  Allocations In-kind - Departmental Agencies and Accounts:  National Departmental Agencies - National Productivity Institute</v>
          </cell>
          <cell r="R9136" t="str">
            <v>2</v>
          </cell>
          <cell r="S9136" t="str">
            <v>51</v>
          </cell>
          <cell r="T9136" t="str">
            <v>538</v>
          </cell>
          <cell r="U9136" t="str">
            <v>0</v>
          </cell>
          <cell r="V9136" t="str">
            <v>NAT DPT AGEN - NAT PRODUCT INSTITUTE</v>
          </cell>
        </row>
        <row r="9137">
          <cell r="Q9137" t="str">
            <v>Expenditure:  Transfers and Subsidies - Operational:  Allocations In-kind - Departmental Agencies and Accounts:  National Departmental Agencies - National Recreation and Access Trust</v>
          </cell>
          <cell r="R9137" t="str">
            <v>2</v>
          </cell>
          <cell r="S9137" t="str">
            <v>51</v>
          </cell>
          <cell r="T9137" t="str">
            <v>539</v>
          </cell>
          <cell r="U9137" t="str">
            <v>0</v>
          </cell>
          <cell r="V9137" t="str">
            <v>NAT DPT AGEN - NAT RECREA &amp; ACCESS TRUST</v>
          </cell>
        </row>
        <row r="9138">
          <cell r="Q9138" t="str">
            <v>Expenditure:  Transfers and Subsidies - Operational:  Allocations In-kind - Departmental Agencies and Accounts:  National Departmental Agencies - National Regulator for Compulsory Specification</v>
          </cell>
          <cell r="R9138" t="str">
            <v>2</v>
          </cell>
          <cell r="S9138" t="str">
            <v>51</v>
          </cell>
          <cell r="T9138" t="str">
            <v>540</v>
          </cell>
          <cell r="U9138" t="str">
            <v>0</v>
          </cell>
          <cell r="V9138" t="str">
            <v>NAT DPT AGEN - NAT REGU COMPUL SPECIFIC</v>
          </cell>
        </row>
        <row r="9139">
          <cell r="Q9139" t="str">
            <v>Expenditure:  Transfers and Subsidies - Operational:  Allocations In-kind - Departmental Agencies and Accounts:  National Departmental Agencies - National Research Foundation</v>
          </cell>
          <cell r="R9139" t="str">
            <v>2</v>
          </cell>
          <cell r="S9139" t="str">
            <v>51</v>
          </cell>
          <cell r="T9139" t="str">
            <v>541</v>
          </cell>
          <cell r="U9139" t="str">
            <v>0</v>
          </cell>
          <cell r="V9139" t="str">
            <v>NAT DPT AGEN - NAT RESEARCH FOUNDATION</v>
          </cell>
        </row>
        <row r="9140">
          <cell r="Q9140" t="str">
            <v>Expenditure:  Transfers and Subsidies - Operational:  Allocations In-kind - Departmental Agencies and Accounts:  National Departmental Agencies - National Sea Rescue Institute</v>
          </cell>
          <cell r="R9140" t="str">
            <v>2</v>
          </cell>
          <cell r="S9140" t="str">
            <v>51</v>
          </cell>
          <cell r="T9140" t="str">
            <v>542</v>
          </cell>
          <cell r="U9140" t="str">
            <v>0</v>
          </cell>
          <cell r="V9140" t="str">
            <v>NAT DPT AGEN - NAT SEA RESCUE INSTITUTE</v>
          </cell>
        </row>
        <row r="9141">
          <cell r="Q9141" t="str">
            <v>Expenditure:  Transfers and Subsidies - Operational:  Allocations In-kind - Departmental Agencies and Accounts:  National Departmental Agencies - National Skills Fund</v>
          </cell>
          <cell r="R9141" t="str">
            <v>2</v>
          </cell>
          <cell r="S9141" t="str">
            <v>51</v>
          </cell>
          <cell r="T9141" t="str">
            <v>543</v>
          </cell>
          <cell r="U9141" t="str">
            <v>0</v>
          </cell>
          <cell r="V9141" t="str">
            <v>NAT DPT AGEN - NAT SKILLS FUND</v>
          </cell>
        </row>
        <row r="9142">
          <cell r="Q9142" t="str">
            <v>Expenditure:  Transfers and Subsidies - Operational:  Allocations In-kind - Departmental Agencies and Accounts:  National Departmental Agencies - National Small Business Council</v>
          </cell>
          <cell r="R9142" t="str">
            <v>2</v>
          </cell>
          <cell r="S9142" t="str">
            <v>51</v>
          </cell>
          <cell r="T9142" t="str">
            <v>544</v>
          </cell>
          <cell r="U9142" t="str">
            <v>0</v>
          </cell>
          <cell r="V9142" t="str">
            <v>NAT DPT AGEN - NAT SMALL BUSINESS COUN</v>
          </cell>
        </row>
        <row r="9143">
          <cell r="Q9143" t="str">
            <v>Expenditure:  Transfers and Subsidies - Operational:  Allocations In-kind - Departmental Agencies and Accounts:  National Departmental Agencies - National Student Financial Aid Scheme</v>
          </cell>
          <cell r="R9143" t="str">
            <v>2</v>
          </cell>
          <cell r="S9143" t="str">
            <v>51</v>
          </cell>
          <cell r="T9143" t="str">
            <v>545</v>
          </cell>
          <cell r="U9143" t="str">
            <v>0</v>
          </cell>
          <cell r="V9143" t="str">
            <v>NAT DPT AGEN - NAT STUDENT FIN AID SCHE</v>
          </cell>
        </row>
        <row r="9144">
          <cell r="Q9144" t="str">
            <v>Expenditure:  Transfers and Subsidies - Operational:  Allocations In-kind - Departmental Agencies and Accounts:  National Departmental Agencies - National Urban Reconstruction and Housing Agency (NURCH)</v>
          </cell>
          <cell r="R9144" t="str">
            <v>2</v>
          </cell>
          <cell r="S9144" t="str">
            <v>51</v>
          </cell>
          <cell r="T9144" t="str">
            <v>546</v>
          </cell>
          <cell r="U9144" t="str">
            <v>0</v>
          </cell>
          <cell r="V9144" t="str">
            <v>NAT DPT AGEN - NAT URBAN RECON &amp; HOUS AG</v>
          </cell>
        </row>
        <row r="9145">
          <cell r="Q9145" t="str">
            <v>Expenditure:  Transfers and Subsidies - Operational:  Allocations In-kind - Departmental Agencies and Accounts:  National Departmental Agencies - National Year 2000 Decision Support Centre</v>
          </cell>
          <cell r="R9145" t="str">
            <v>2</v>
          </cell>
          <cell r="S9145" t="str">
            <v>51</v>
          </cell>
          <cell r="T9145" t="str">
            <v>547</v>
          </cell>
          <cell r="U9145" t="str">
            <v>0</v>
          </cell>
          <cell r="V9145" t="str">
            <v>NAT DPT AGEN - NAT Y 2000 DECIS SUP CTRE</v>
          </cell>
        </row>
        <row r="9146">
          <cell r="Q9146" t="str">
            <v>Expenditure:  Transfers and Subsidies - Operational:  Allocations In-kind - Departmental Agencies and Accounts:  National Departmental Agencies - National Youth Commission</v>
          </cell>
          <cell r="R9146" t="str">
            <v>2</v>
          </cell>
          <cell r="S9146" t="str">
            <v>51</v>
          </cell>
          <cell r="T9146" t="str">
            <v>548</v>
          </cell>
          <cell r="U9146" t="str">
            <v>0</v>
          </cell>
          <cell r="V9146" t="str">
            <v>NAT DPT AGEN - NAT YOUTH COMMISSION</v>
          </cell>
        </row>
        <row r="9147">
          <cell r="Q9147" t="str">
            <v>Expenditure:  Transfers and Subsidies - Operational:  Allocations In-kind - Departmental Agencies and Accounts:  National Departmental Agencies - National Youth Development Agency</v>
          </cell>
          <cell r="R9147" t="str">
            <v>2</v>
          </cell>
          <cell r="S9147" t="str">
            <v>51</v>
          </cell>
          <cell r="T9147" t="str">
            <v>549</v>
          </cell>
          <cell r="U9147" t="str">
            <v>0</v>
          </cell>
          <cell r="V9147" t="str">
            <v>NAT DPT AGEN - NAT YOUTH DEV AGENCY</v>
          </cell>
        </row>
        <row r="9148">
          <cell r="Q9148" t="str">
            <v>Expenditure:  Transfers and Subsidies - Operational:  Allocations In-kind - Departmental Agencies and Accounts:  National Departmental Agencies - National Zoological Gardens of South Africa Pretoria</v>
          </cell>
          <cell r="R9148" t="str">
            <v>2</v>
          </cell>
          <cell r="S9148" t="str">
            <v>51</v>
          </cell>
          <cell r="T9148" t="str">
            <v>550</v>
          </cell>
          <cell r="U9148" t="str">
            <v>0</v>
          </cell>
          <cell r="V9148" t="str">
            <v>NAT DPT AGEN - NAT ZOOLOGIC GARD SA PTA</v>
          </cell>
        </row>
        <row r="9149">
          <cell r="Q9149" t="str">
            <v>Expenditure:  Transfers and Subsidies - Operational:  Allocations In-kind - Departmental Agencies and Accounts:  National Departmental Agencies - National Museum</v>
          </cell>
          <cell r="R9149" t="str">
            <v>2</v>
          </cell>
          <cell r="S9149" t="str">
            <v>51</v>
          </cell>
          <cell r="T9149" t="str">
            <v>551</v>
          </cell>
          <cell r="U9149" t="str">
            <v>0</v>
          </cell>
          <cell r="V9149" t="str">
            <v>NAT DPT AGEN - NATIONAL MUSEUM</v>
          </cell>
        </row>
        <row r="9150">
          <cell r="Q9150" t="str">
            <v>Expenditure:  Transfers and Subsidies - Operational:  Allocations In-kind - Departmental Agencies and Accounts:  National Departmental Agencies - Nelson Mandela National Museum</v>
          </cell>
          <cell r="R9150" t="str">
            <v>2</v>
          </cell>
          <cell r="S9150" t="str">
            <v>51</v>
          </cell>
          <cell r="T9150" t="str">
            <v>552</v>
          </cell>
          <cell r="U9150" t="str">
            <v>0</v>
          </cell>
          <cell r="V9150" t="str">
            <v>NAT DPT AGEN - NELSON MANDELA NAT MUSEUM</v>
          </cell>
        </row>
        <row r="9151">
          <cell r="Q9151" t="str">
            <v>Expenditure:  Transfers and Subsidies - Operational:  Allocations In-kind - Departmental Agencies and Accounts:  National Departmental Agencies - Northern Flagship Institution</v>
          </cell>
          <cell r="R9151" t="str">
            <v>2</v>
          </cell>
          <cell r="S9151" t="str">
            <v>51</v>
          </cell>
          <cell r="T9151" t="str">
            <v>553</v>
          </cell>
          <cell r="U9151" t="str">
            <v>0</v>
          </cell>
          <cell r="V9151" t="str">
            <v>NAT DPT AGEN - NORTHERN FLAGSHIP INSTIT</v>
          </cell>
        </row>
        <row r="9152">
          <cell r="Q9152" t="str">
            <v>Expenditure:  Transfers and Subsidies - Operational:  Allocations In-kind - Departmental Agencies and Accounts:  National Departmental Agencies - PAN South Africa Language Board</v>
          </cell>
          <cell r="R9152" t="str">
            <v>2</v>
          </cell>
          <cell r="S9152" t="str">
            <v>51</v>
          </cell>
          <cell r="T9152" t="str">
            <v>554</v>
          </cell>
          <cell r="U9152" t="str">
            <v>0</v>
          </cell>
          <cell r="V9152" t="str">
            <v>NAT DPT AGEN - PAN SA LANGUAGE BOARD</v>
          </cell>
        </row>
        <row r="9153">
          <cell r="Q9153" t="str">
            <v>Expenditure:  Transfers and Subsidies - Operational:  Allocations In-kind - Departmental Agencies and Accounts:  National Departmental Agencies - Protechnik Laboratories</v>
          </cell>
          <cell r="R9153" t="str">
            <v>2</v>
          </cell>
          <cell r="S9153" t="str">
            <v>51</v>
          </cell>
          <cell r="T9153" t="str">
            <v>555</v>
          </cell>
          <cell r="U9153" t="str">
            <v>0</v>
          </cell>
          <cell r="V9153" t="str">
            <v>NAT DPT AGEN - PROTECHNIK LABORATORIES</v>
          </cell>
        </row>
        <row r="9154">
          <cell r="Q9154" t="str">
            <v>Expenditure:  Transfers and Subsidies - Operational:  Allocations In-kind - Departmental Agencies and Accounts:  National Departmental Agencies - Office of the Ombudsman Financial Service Providers</v>
          </cell>
          <cell r="R9154" t="str">
            <v>2</v>
          </cell>
          <cell r="S9154" t="str">
            <v>51</v>
          </cell>
          <cell r="T9154" t="str">
            <v>556</v>
          </cell>
          <cell r="U9154" t="str">
            <v>0</v>
          </cell>
          <cell r="V9154" t="str">
            <v>NAT DPT AGEN - OMBUDSMAN FIN SERV PROV</v>
          </cell>
        </row>
        <row r="9155">
          <cell r="Q9155" t="str">
            <v>Expenditure:  Transfers and Subsidies - Operational:  Allocations In-kind - Departmental Agencies and Accounts:  National Departmental Agencies - Office of the Pension Fund Adjudicator</v>
          </cell>
          <cell r="R9155" t="str">
            <v>2</v>
          </cell>
          <cell r="S9155" t="str">
            <v>51</v>
          </cell>
          <cell r="T9155" t="str">
            <v>557</v>
          </cell>
          <cell r="U9155" t="str">
            <v>0</v>
          </cell>
          <cell r="V9155" t="str">
            <v>NAT DPT AGEN - PENSION FUND ADJUDICATOR</v>
          </cell>
        </row>
        <row r="9156">
          <cell r="Q9156" t="str">
            <v>Expenditure:  Transfers and Subsidies - Operational:  Allocations In-kind - Departmental Agencies and Accounts:  National Departmental Agencies - Parliamentary Village Management Board</v>
          </cell>
          <cell r="R9156" t="str">
            <v>2</v>
          </cell>
          <cell r="S9156" t="str">
            <v>51</v>
          </cell>
          <cell r="T9156" t="str">
            <v>558</v>
          </cell>
          <cell r="U9156" t="str">
            <v>0</v>
          </cell>
          <cell r="V9156" t="str">
            <v>NAT DPT AGEN - PARL VILLAGE MANAG BOARD</v>
          </cell>
        </row>
        <row r="9157">
          <cell r="Q9157" t="str">
            <v>Expenditure:  Transfers and Subsidies - Operational:  Allocations In-kind - Departmental Agencies and Accounts:  National Departmental Agencies - People Housing Partner Trust</v>
          </cell>
          <cell r="R9157" t="str">
            <v>2</v>
          </cell>
          <cell r="S9157" t="str">
            <v>51</v>
          </cell>
          <cell r="T9157" t="str">
            <v>559</v>
          </cell>
          <cell r="U9157" t="str">
            <v>0</v>
          </cell>
          <cell r="V9157" t="str">
            <v>NAT DPT AGEN - PEOPLE HOUSING PART TRUST</v>
          </cell>
        </row>
        <row r="9158">
          <cell r="Q9158" t="str">
            <v>Expenditure:  Transfers and Subsidies - Operational:  Allocations In-kind - Departmental Agencies and Accounts:  National Departmental Agencies - Performing Art Council of the Free State</v>
          </cell>
          <cell r="R9158" t="str">
            <v>2</v>
          </cell>
          <cell r="S9158" t="str">
            <v>51</v>
          </cell>
          <cell r="T9158" t="str">
            <v>560</v>
          </cell>
          <cell r="U9158" t="str">
            <v>0</v>
          </cell>
          <cell r="V9158" t="str">
            <v>NAT DPT AGEN - PERFORM ART COUNCIL FS</v>
          </cell>
        </row>
        <row r="9159">
          <cell r="Q9159" t="str">
            <v>Expenditure:  Transfers and Subsidies - Operational:  Allocations In-kind - Departmental Agencies and Accounts:  National Departmental Agencies - Perishable Products Export Control Board</v>
          </cell>
          <cell r="R9159" t="str">
            <v>2</v>
          </cell>
          <cell r="S9159" t="str">
            <v>51</v>
          </cell>
          <cell r="T9159" t="str">
            <v>561</v>
          </cell>
          <cell r="U9159" t="str">
            <v>0</v>
          </cell>
          <cell r="V9159" t="str">
            <v>NAT DPT AGEN - PERISH PROD EXP CTRL BRD</v>
          </cell>
        </row>
        <row r="9160">
          <cell r="Q9160" t="str">
            <v>Expenditure:  Transfers and Subsidies - Operational:  Allocations In-kind - Departmental Agencies and Accounts:  National Departmental Agencies - Ports Regulator of South Africa</v>
          </cell>
          <cell r="R9160" t="str">
            <v>2</v>
          </cell>
          <cell r="S9160" t="str">
            <v>51</v>
          </cell>
          <cell r="T9160" t="str">
            <v>562</v>
          </cell>
          <cell r="U9160" t="str">
            <v>0</v>
          </cell>
          <cell r="V9160" t="str">
            <v>NAT DPT AGEN - PORTS REGULATOR OF SA</v>
          </cell>
        </row>
        <row r="9161">
          <cell r="Q9161" t="str">
            <v>Expenditure:  Transfers and Subsidies - Operational:  Allocations In-kind - Departmental Agencies and Accounts:  National Departmental Agencies - Philharmonic Orchestra Cape</v>
          </cell>
          <cell r="R9161" t="str">
            <v>2</v>
          </cell>
          <cell r="S9161" t="str">
            <v>51</v>
          </cell>
          <cell r="T9161" t="str">
            <v>563</v>
          </cell>
          <cell r="U9161" t="str">
            <v>0</v>
          </cell>
          <cell r="V9161" t="str">
            <v>NAT DPT AGEN - PHILHARMONIC ORCHES CAPE</v>
          </cell>
        </row>
        <row r="9162">
          <cell r="Q9162" t="str">
            <v>Expenditure:  Transfers and Subsidies - Operational:  Allocations In-kind - Departmental Agencies and Accounts:  National Departmental Agencies - Philharmonic Orchestra KwaZulu Natal</v>
          </cell>
          <cell r="R9162" t="str">
            <v>2</v>
          </cell>
          <cell r="S9162" t="str">
            <v>51</v>
          </cell>
          <cell r="T9162" t="str">
            <v>564</v>
          </cell>
          <cell r="U9162" t="str">
            <v>0</v>
          </cell>
          <cell r="V9162" t="str">
            <v>NAT DPT AGEN - PHILHARMONIC ORCHEST KZN</v>
          </cell>
        </row>
        <row r="9163">
          <cell r="Q9163" t="str">
            <v>Expenditure:  Transfers and Subsidies - Operational:  Allocations In-kind - Departmental Agencies and Accounts:  National Departmental Agencies - Playhouse Company</v>
          </cell>
          <cell r="R9163" t="str">
            <v>2</v>
          </cell>
          <cell r="S9163" t="str">
            <v>51</v>
          </cell>
          <cell r="T9163" t="str">
            <v>565</v>
          </cell>
          <cell r="U9163" t="str">
            <v>0</v>
          </cell>
          <cell r="V9163" t="str">
            <v>NAT DPT AGEN - PLAYHOUSE COMPANY</v>
          </cell>
        </row>
        <row r="9164">
          <cell r="Q9164" t="str">
            <v>Expenditure:  Transfers and Subsidies - Operational:  Allocations In-kind - Departmental Agencies and Accounts:  National Departmental Agencies - Premier's Economic Advisory Council (PEAC)</v>
          </cell>
          <cell r="R9164" t="str">
            <v>2</v>
          </cell>
          <cell r="S9164" t="str">
            <v>51</v>
          </cell>
          <cell r="T9164" t="str">
            <v>566</v>
          </cell>
          <cell r="U9164" t="str">
            <v>0</v>
          </cell>
          <cell r="V9164" t="str">
            <v>NAT DPT AGEN - PREM ECONOMIC ADV COUNCIL</v>
          </cell>
        </row>
        <row r="9165">
          <cell r="Q9165" t="str">
            <v>Expenditure:  Transfers and Subsidies - Operational:  Allocations In-kind - Departmental Agencies and Accounts:  National Departmental Agencies - Presidents Fund</v>
          </cell>
          <cell r="R9165" t="str">
            <v>2</v>
          </cell>
          <cell r="S9165" t="str">
            <v>51</v>
          </cell>
          <cell r="T9165" t="str">
            <v>567</v>
          </cell>
          <cell r="U9165" t="str">
            <v>0</v>
          </cell>
          <cell r="V9165" t="str">
            <v>NAT DPT AGEN - PRESIDENTS FUND</v>
          </cell>
        </row>
        <row r="9166">
          <cell r="Q9166" t="str">
            <v>Expenditure:  Transfers and Subsidies - Operational:  Allocations In-kind - Departmental Agencies and Accounts:  National Departmental Agencies - Private Security Industry Regulator Authority</v>
          </cell>
          <cell r="R9166" t="str">
            <v>2</v>
          </cell>
          <cell r="S9166" t="str">
            <v>51</v>
          </cell>
          <cell r="T9166" t="str">
            <v>568</v>
          </cell>
          <cell r="U9166" t="str">
            <v>0</v>
          </cell>
          <cell r="V9166" t="str">
            <v>NAT DPT AGEN - PRV SECUR INDUS REG AUTH</v>
          </cell>
        </row>
        <row r="9167">
          <cell r="Q9167" t="str">
            <v>Expenditure:  Transfers and Subsidies - Operational:  Allocations In-kind - Departmental Agencies and Accounts:  National Departmental Agencies - Productivity South Africa</v>
          </cell>
          <cell r="R9167" t="str">
            <v>2</v>
          </cell>
          <cell r="S9167" t="str">
            <v>51</v>
          </cell>
          <cell r="T9167" t="str">
            <v>569</v>
          </cell>
          <cell r="U9167" t="str">
            <v>0</v>
          </cell>
          <cell r="V9167" t="str">
            <v>NAT DPT AGEN - PRODUCTIVITY SOUTH AFRICA</v>
          </cell>
        </row>
        <row r="9168">
          <cell r="Q9168" t="str">
            <v>Expenditure:  Transfers and Subsidies - Operational:  Allocations In-kind - Departmental Agencies and Accounts:  National Departmental Agencies - Project  Development Facilities Trading Account</v>
          </cell>
          <cell r="R9168" t="str">
            <v>2</v>
          </cell>
          <cell r="S9168" t="str">
            <v>51</v>
          </cell>
          <cell r="T9168" t="str">
            <v>570</v>
          </cell>
          <cell r="U9168" t="str">
            <v>0</v>
          </cell>
          <cell r="V9168" t="str">
            <v>NAT DPT AGEN - DEVEL FACILITIES TRAD ACC</v>
          </cell>
        </row>
        <row r="9169">
          <cell r="Q9169" t="str">
            <v>Expenditure:  Transfers and Subsidies - Operational:  Allocations In-kind - Departmental Agencies and Accounts:  National Departmental Agencies - Property Management Trading Entity</v>
          </cell>
          <cell r="R9169" t="str">
            <v>2</v>
          </cell>
          <cell r="S9169" t="str">
            <v>51</v>
          </cell>
          <cell r="T9169" t="str">
            <v>571</v>
          </cell>
          <cell r="U9169" t="str">
            <v>0</v>
          </cell>
          <cell r="V9169" t="str">
            <v>NAT DPT AGEN - PROPERTY MAN TRAD ENTITY</v>
          </cell>
        </row>
        <row r="9170">
          <cell r="Q9170" t="str">
            <v>Expenditure:  Transfers and Subsidies - Operational:  Allocations In-kind - Departmental Agencies and Accounts:  National Departmental Agencies - Public Investment Commissioner</v>
          </cell>
          <cell r="R9170" t="str">
            <v>2</v>
          </cell>
          <cell r="S9170" t="str">
            <v>51</v>
          </cell>
          <cell r="T9170" t="str">
            <v>572</v>
          </cell>
          <cell r="U9170" t="str">
            <v>0</v>
          </cell>
          <cell r="V9170" t="str">
            <v>NAT DPT AGEN - PUBLIC INVEST COMMISSION</v>
          </cell>
        </row>
        <row r="9171">
          <cell r="Q9171" t="str">
            <v>Expenditure:  Transfers and Subsidies - Operational:  Allocations In-kind - Departmental Agencies and Accounts:  National Departmental Agencies - Public Service Commission</v>
          </cell>
          <cell r="R9171" t="str">
            <v>2</v>
          </cell>
          <cell r="S9171" t="str">
            <v>51</v>
          </cell>
          <cell r="T9171" t="str">
            <v>573</v>
          </cell>
          <cell r="U9171" t="str">
            <v>0</v>
          </cell>
          <cell r="V9171" t="str">
            <v>NAT DPT AGEN - PUBLIC SERVICE COMMISSION</v>
          </cell>
        </row>
        <row r="9172">
          <cell r="Q9172" t="str">
            <v xml:space="preserve">Expenditure:  Transfers and Subsidies - Operational:  Allocations In-kind - Departmental Agencies and Accounts:  National Departmental Agencies - Public Protector South Africa  </v>
          </cell>
          <cell r="R9172" t="str">
            <v>2</v>
          </cell>
          <cell r="S9172" t="str">
            <v>51</v>
          </cell>
          <cell r="T9172" t="str">
            <v>574</v>
          </cell>
          <cell r="U9172" t="str">
            <v>0</v>
          </cell>
          <cell r="V9172" t="str">
            <v>NAT DPT AGEN - PUBLIC PROTECTOR SA</v>
          </cell>
        </row>
        <row r="9173">
          <cell r="Q9173" t="str">
            <v>Expenditure:  Transfers and Subsidies - Operational:  Allocations In-kind - Departmental Agencies and Accounts:  National Departmental Agencies - Tompi Seleke Agricultural Train Centre</v>
          </cell>
          <cell r="R9173" t="str">
            <v>2</v>
          </cell>
          <cell r="S9173" t="str">
            <v>51</v>
          </cell>
          <cell r="T9173" t="str">
            <v>575</v>
          </cell>
          <cell r="U9173" t="str">
            <v>0</v>
          </cell>
          <cell r="V9173" t="str">
            <v>NAT DPT AGEN - TOMPI SELEKE AGR TRN CTRE</v>
          </cell>
        </row>
        <row r="9174">
          <cell r="Q9174" t="str">
            <v>Expenditure:  Transfers and Subsidies - Operational:  Allocations In-kind - Departmental Agencies and Accounts:  National Departmental Agencies - Owen Sithole Agricultural College</v>
          </cell>
          <cell r="R9174" t="str">
            <v>2</v>
          </cell>
          <cell r="S9174" t="str">
            <v>51</v>
          </cell>
          <cell r="T9174" t="str">
            <v>576</v>
          </cell>
          <cell r="U9174" t="str">
            <v>0</v>
          </cell>
          <cell r="V9174" t="str">
            <v>NAT DPT AGEN - OWEN SITHOLE AGRI COLL</v>
          </cell>
        </row>
        <row r="9175">
          <cell r="Q9175" t="str">
            <v>Expenditure:  Transfers and Subsidies - Operational:  Allocations In-kind - Departmental Agencies and Accounts:  National Departmental Agencies - Public Sector SETA</v>
          </cell>
          <cell r="R9175" t="str">
            <v>2</v>
          </cell>
          <cell r="S9175" t="str">
            <v>51</v>
          </cell>
          <cell r="T9175" t="str">
            <v>577</v>
          </cell>
          <cell r="U9175" t="str">
            <v>0</v>
          </cell>
          <cell r="V9175" t="str">
            <v>NAT DPT AGEN - PUBLIC SECTOR SETA</v>
          </cell>
        </row>
        <row r="9176">
          <cell r="Q9176" t="str">
            <v>Expenditure:  Transfers and Subsidies - Operational:  Allocations In-kind - Departmental Agencies and Accounts:  National Departmental Agencies - Quality Council for Trades and Occupations</v>
          </cell>
          <cell r="R9176" t="str">
            <v>2</v>
          </cell>
          <cell r="S9176" t="str">
            <v>51</v>
          </cell>
          <cell r="T9176" t="str">
            <v>578</v>
          </cell>
          <cell r="U9176" t="str">
            <v>0</v>
          </cell>
          <cell r="V9176" t="str">
            <v>NAT DPT AGEN - QUAL COUN FOR TRAD &amp; OCC</v>
          </cell>
        </row>
        <row r="9177">
          <cell r="Q9177" t="str">
            <v>Expenditure:  Transfers and Subsidies - Operational:  Allocations In-kind - Departmental Agencies and Accounts:  National Departmental Agencies - Railway Safety Regulator</v>
          </cell>
          <cell r="R9177" t="str">
            <v>2</v>
          </cell>
          <cell r="S9177" t="str">
            <v>51</v>
          </cell>
          <cell r="T9177" t="str">
            <v>579</v>
          </cell>
          <cell r="U9177" t="str">
            <v>0</v>
          </cell>
          <cell r="V9177" t="str">
            <v>NAT DPT AGEN - RAILWAY SAFETY REGULATOR</v>
          </cell>
        </row>
        <row r="9178">
          <cell r="Q9178" t="str">
            <v>Expenditure:  Transfers and Subsidies - Operational:  Allocations In-kind - Departmental Agencies and Accounts:  National Departmental Agencies - Registration of Deeds Trade Account</v>
          </cell>
          <cell r="R9178" t="str">
            <v>2</v>
          </cell>
          <cell r="S9178" t="str">
            <v>51</v>
          </cell>
          <cell r="T9178" t="str">
            <v>580</v>
          </cell>
          <cell r="U9178" t="str">
            <v>0</v>
          </cell>
          <cell r="V9178" t="str">
            <v>NAT DPT AGEN - REGIST OF DEEDS TRADE ACC</v>
          </cell>
        </row>
        <row r="9179">
          <cell r="Q9179" t="str">
            <v>Expenditure:  Transfers and Subsidies - Operational:  Allocations In-kind - Departmental Agencies and Accounts:  National Departmental Agencies - Rent Control Board</v>
          </cell>
          <cell r="R9179" t="str">
            <v>2</v>
          </cell>
          <cell r="S9179" t="str">
            <v>51</v>
          </cell>
          <cell r="T9179" t="str">
            <v>581</v>
          </cell>
          <cell r="U9179" t="str">
            <v>0</v>
          </cell>
          <cell r="V9179" t="str">
            <v>NAT DPT AGEN - RENT CONTROL BOARD</v>
          </cell>
        </row>
        <row r="9180">
          <cell r="Q9180" t="str">
            <v>Expenditure:  Transfers and Subsidies - Operational:  Allocations In-kind - Departmental Agencies and Accounts:  National Departmental Agencies - Road Accident Fund (Dept Agency)</v>
          </cell>
          <cell r="R9180" t="str">
            <v>2</v>
          </cell>
          <cell r="S9180" t="str">
            <v>51</v>
          </cell>
          <cell r="T9180" t="str">
            <v>582</v>
          </cell>
          <cell r="U9180" t="str">
            <v>0</v>
          </cell>
          <cell r="V9180" t="str">
            <v>NAT DPT AGEN - ROAD ACCIDENT FUND</v>
          </cell>
        </row>
        <row r="9181">
          <cell r="Q9181" t="str">
            <v>Expenditure:  Transfers and Subsidies - Operational:  Allocations In-kind - Departmental Agencies and Accounts:  National Departmental Agencies - Road Traffic Infringement Agency</v>
          </cell>
          <cell r="R9181" t="str">
            <v>2</v>
          </cell>
          <cell r="S9181" t="str">
            <v>51</v>
          </cell>
          <cell r="T9181" t="str">
            <v>583</v>
          </cell>
          <cell r="U9181" t="str">
            <v>0</v>
          </cell>
          <cell r="V9181" t="str">
            <v>NAT DPT AGEN - ROAD TRAFF INFRING AGENCY</v>
          </cell>
        </row>
        <row r="9182">
          <cell r="Q9182" t="str">
            <v>Expenditure:  Transfers and Subsidies - Operational:  Allocations In-kind - Departmental Agencies and Accounts:  National Departmental Agencies - Road Traffic Management Corporation</v>
          </cell>
          <cell r="R9182" t="str">
            <v>2</v>
          </cell>
          <cell r="S9182" t="str">
            <v>51</v>
          </cell>
          <cell r="T9182" t="str">
            <v>584</v>
          </cell>
          <cell r="U9182" t="str">
            <v>0</v>
          </cell>
          <cell r="V9182" t="str">
            <v>NAT DPT AGEN - ROAD TRAFFIC MAN CORP</v>
          </cell>
        </row>
        <row r="9183">
          <cell r="Q9183" t="str">
            <v>Expenditure:  Transfers and Subsidies - Operational:  Allocations In-kind - Departmental Agencies and Accounts:  National Departmental Agencies - Robin Island Museum</v>
          </cell>
          <cell r="R9183" t="str">
            <v>2</v>
          </cell>
          <cell r="S9183" t="str">
            <v>51</v>
          </cell>
          <cell r="T9183" t="str">
            <v>585</v>
          </cell>
          <cell r="U9183" t="str">
            <v>0</v>
          </cell>
          <cell r="V9183" t="str">
            <v>NAT DPT AGEN - ROBIN ISLAND MUSEUM</v>
          </cell>
        </row>
        <row r="9184">
          <cell r="Q9184" t="str">
            <v>Expenditure:  Transfers and Subsidies - Operational:  Allocations In-kind - Departmental Agencies and Accounts:  National Departmental Agencies - Rural Housing Loan Fund</v>
          </cell>
          <cell r="R9184" t="str">
            <v>2</v>
          </cell>
          <cell r="S9184" t="str">
            <v>51</v>
          </cell>
          <cell r="T9184" t="str">
            <v>586</v>
          </cell>
          <cell r="U9184" t="str">
            <v>0</v>
          </cell>
          <cell r="V9184" t="str">
            <v>NAT DPT AGEN - RURAL HOUSING LOAN FUND</v>
          </cell>
        </row>
        <row r="9185">
          <cell r="Q9185" t="str">
            <v>Expenditure:  Transfers and Subsidies - Operational:  Allocations In-kind - Departmental Agencies and Accounts:  National Departmental Agencies - South Africa Blind Workers Organisation Johannesburg</v>
          </cell>
          <cell r="R9185" t="str">
            <v>2</v>
          </cell>
          <cell r="S9185" t="str">
            <v>51</v>
          </cell>
          <cell r="T9185" t="str">
            <v>587</v>
          </cell>
          <cell r="U9185" t="str">
            <v>0</v>
          </cell>
          <cell r="V9185" t="str">
            <v>NAT DPT AGEN - BLIND WORKERS ORG JHB</v>
          </cell>
        </row>
        <row r="9186">
          <cell r="Q9186" t="str">
            <v>Expenditure:  Transfers and Subsidies - Operational:  Allocations In-kind - Departmental Agencies and Accounts:  National Departmental Agencies - South Africa Civil Aviation Authority</v>
          </cell>
          <cell r="R9186" t="str">
            <v>2</v>
          </cell>
          <cell r="S9186" t="str">
            <v>51</v>
          </cell>
          <cell r="T9186" t="str">
            <v>588</v>
          </cell>
          <cell r="U9186" t="str">
            <v>0</v>
          </cell>
          <cell r="V9186" t="str">
            <v>NAT DPT AGEN - SA CIVIL AVIATION AUTH</v>
          </cell>
        </row>
        <row r="9187">
          <cell r="Q9187" t="str">
            <v>Expenditure:  Transfers and Subsidies - Operational:  Allocations In-kind - Departmental Agencies and Accounts:  National Departmental Agencies - South Africa Council for Architects</v>
          </cell>
          <cell r="R9187" t="str">
            <v>2</v>
          </cell>
          <cell r="S9187" t="str">
            <v>51</v>
          </cell>
          <cell r="T9187" t="str">
            <v>589</v>
          </cell>
          <cell r="U9187" t="str">
            <v>0</v>
          </cell>
          <cell r="V9187" t="str">
            <v>NAT DPT AGEN - SA COUNCIL FOR ARCHITECTS</v>
          </cell>
        </row>
        <row r="9188">
          <cell r="Q9188" t="str">
            <v>Expenditure:  Transfers and Subsidies - Operational:  Allocations In-kind - Departmental Agencies and Accounts:  National Departmental Agencies - South Africa Council for Educators</v>
          </cell>
          <cell r="R9188" t="str">
            <v>2</v>
          </cell>
          <cell r="S9188" t="str">
            <v>51</v>
          </cell>
          <cell r="T9188" t="str">
            <v>590</v>
          </cell>
          <cell r="U9188" t="str">
            <v>0</v>
          </cell>
          <cell r="V9188" t="str">
            <v>NAT DPT AGEN - SA COUNCIL FOR EDUCATORS</v>
          </cell>
        </row>
        <row r="9189">
          <cell r="Q9189" t="str">
            <v>Expenditure:  Transfers and Subsidies - Operational:  Allocations In-kind - Departmental Agencies and Accounts:  National Departmental Agencies - South Africa Diamond Board</v>
          </cell>
          <cell r="R9189" t="str">
            <v>2</v>
          </cell>
          <cell r="S9189" t="str">
            <v>51</v>
          </cell>
          <cell r="T9189" t="str">
            <v>591</v>
          </cell>
          <cell r="U9189" t="str">
            <v>0</v>
          </cell>
          <cell r="V9189" t="str">
            <v>NAT DPT AGEN - SA DIAMOND BOARD</v>
          </cell>
        </row>
        <row r="9190">
          <cell r="Q9190" t="str">
            <v>Expenditure:  Transfers and Subsidies - Operational:  Allocations In-kind - Departmental Agencies and Accounts:  National Departmental Agencies - South Africa Diamond and Precious Metals Regulator</v>
          </cell>
          <cell r="R9190" t="str">
            <v>2</v>
          </cell>
          <cell r="S9190" t="str">
            <v>51</v>
          </cell>
          <cell r="T9190" t="str">
            <v>592</v>
          </cell>
          <cell r="U9190" t="str">
            <v>0</v>
          </cell>
          <cell r="V9190" t="str">
            <v>NAT DPT AGEN - SA DIAM&amp;PRECI METAL REGUL</v>
          </cell>
        </row>
        <row r="9191">
          <cell r="Q9191" t="str">
            <v>Expenditure:  Transfers and Subsidies - Operational:  Allocations In-kind - Departmental Agencies and Accounts:  National Departmental Agencies - South Africa Excellence Foundation</v>
          </cell>
          <cell r="R9191" t="str">
            <v>2</v>
          </cell>
          <cell r="S9191" t="str">
            <v>51</v>
          </cell>
          <cell r="T9191" t="str">
            <v>593</v>
          </cell>
          <cell r="U9191" t="str">
            <v>0</v>
          </cell>
          <cell r="V9191" t="str">
            <v>NAT DPT AGEN - SA EXCELLENCE FOUNDATION</v>
          </cell>
        </row>
        <row r="9192">
          <cell r="Q9192" t="str">
            <v>Expenditure:  Transfers and Subsidies - Operational:  Allocations In-kind - Departmental Agencies and Accounts:  National Departmental Agencies - South Africa Heritage Resources Agency</v>
          </cell>
          <cell r="R9192" t="str">
            <v>2</v>
          </cell>
          <cell r="S9192" t="str">
            <v>51</v>
          </cell>
          <cell r="T9192" t="str">
            <v>594</v>
          </cell>
          <cell r="U9192" t="str">
            <v>0</v>
          </cell>
          <cell r="V9192" t="str">
            <v>NAT DPT AGEN - SA HERITAGE RESOURCE AGEN</v>
          </cell>
        </row>
        <row r="9193">
          <cell r="Q9193" t="str">
            <v>Expenditure:  Transfers and Subsidies - Operational:  Allocations In-kind - Departmental Agencies and Accounts:  National Departmental Agencies - South Africa Housing  Development Board</v>
          </cell>
          <cell r="R9193" t="str">
            <v>2</v>
          </cell>
          <cell r="S9193" t="str">
            <v>51</v>
          </cell>
          <cell r="T9193" t="str">
            <v>595</v>
          </cell>
          <cell r="U9193" t="str">
            <v>0</v>
          </cell>
          <cell r="V9193" t="str">
            <v>NAT DPT AGEN - SA HOUSING  DEVEL BOARD</v>
          </cell>
        </row>
        <row r="9194">
          <cell r="Q9194" t="str">
            <v>Expenditure:  Transfers and Subsidies - Operational:  Allocations In-kind - Departmental Agencies and Accounts:  National Departmental Agencies - South Africa Housing Fund</v>
          </cell>
          <cell r="R9194" t="str">
            <v>2</v>
          </cell>
          <cell r="S9194" t="str">
            <v>51</v>
          </cell>
          <cell r="T9194" t="str">
            <v>596</v>
          </cell>
          <cell r="U9194" t="str">
            <v>0</v>
          </cell>
          <cell r="V9194" t="str">
            <v>NAT DPT AGEN - SA HOUSING FUND</v>
          </cell>
        </row>
        <row r="9195">
          <cell r="Q9195" t="str">
            <v>Expenditure:  Transfers and Subsidies - Operational:  Allocations In-kind - Departmental Agencies and Accounts:  National Departmental Agencies - South Africa Housing Trust Ltd</v>
          </cell>
          <cell r="R9195" t="str">
            <v>2</v>
          </cell>
          <cell r="S9195" t="str">
            <v>51</v>
          </cell>
          <cell r="T9195" t="str">
            <v>597</v>
          </cell>
          <cell r="U9195" t="str">
            <v>0</v>
          </cell>
          <cell r="V9195" t="str">
            <v>NAT DPT AGEN - SA HOUSING TRUST LTD</v>
          </cell>
        </row>
        <row r="9196">
          <cell r="Q9196" t="str">
            <v>Expenditure:  Transfers and Subsidies - Operational:  Allocations In-kind - Departmental Agencies and Accounts:  National Departmental Agencies - South Africa Institute for Drug Free Sport</v>
          </cell>
          <cell r="R9196" t="str">
            <v>2</v>
          </cell>
          <cell r="S9196" t="str">
            <v>51</v>
          </cell>
          <cell r="T9196" t="str">
            <v>598</v>
          </cell>
          <cell r="U9196" t="str">
            <v>0</v>
          </cell>
          <cell r="V9196" t="str">
            <v>NAT DPT AGEN - SA INST DRUG FREE SPORT</v>
          </cell>
        </row>
        <row r="9197">
          <cell r="Q9197" t="str">
            <v>Expenditure:  Transfers and Subsidies - Operational:  Allocations In-kind - Departmental Agencies and Accounts:  National Departmental Agencies - South Africa Library for Blind</v>
          </cell>
          <cell r="R9197" t="str">
            <v>2</v>
          </cell>
          <cell r="S9197" t="str">
            <v>51</v>
          </cell>
          <cell r="T9197" t="str">
            <v>599</v>
          </cell>
          <cell r="U9197" t="str">
            <v>0</v>
          </cell>
          <cell r="V9197" t="str">
            <v>NAT DPT AGEN - SA LIBRARY FOR BLIND</v>
          </cell>
        </row>
        <row r="9198">
          <cell r="Q9198" t="str">
            <v>Expenditure:  Transfers and Subsidies - Operational:  Allocations In-kind - Departmental Agencies and Accounts:  National Departmental Agencies - South Africa Local Government Association (SALGA)</v>
          </cell>
          <cell r="R9198" t="str">
            <v>2</v>
          </cell>
          <cell r="S9198" t="str">
            <v>51</v>
          </cell>
          <cell r="T9198" t="str">
            <v>600</v>
          </cell>
          <cell r="U9198" t="str">
            <v>0</v>
          </cell>
          <cell r="V9198" t="str">
            <v>NAT DPT AGEN - SA SA LOCAL GOVERN ASSOC</v>
          </cell>
        </row>
        <row r="9199">
          <cell r="Q9199" t="str">
            <v>Expenditure:  Transfers and Subsidies - Operational:  Allocations In-kind - Departmental Agencies and Accounts:  National Departmental Agencies - South Africa Maritime Safety Authority</v>
          </cell>
          <cell r="R9199" t="str">
            <v>2</v>
          </cell>
          <cell r="S9199" t="str">
            <v>51</v>
          </cell>
          <cell r="T9199" t="str">
            <v>601</v>
          </cell>
          <cell r="U9199" t="str">
            <v>0</v>
          </cell>
          <cell r="V9199" t="str">
            <v>NAT DPT AGEN - SA MARITIME SAFETY AUTHOR</v>
          </cell>
        </row>
        <row r="9200">
          <cell r="Q9200" t="str">
            <v>Expenditure:  Transfers and Subsidies - Operational:  Allocations In-kind - Departmental Agencies and Accounts:  National Departmental Agencies - South Africa Medical Research Council</v>
          </cell>
          <cell r="R9200" t="str">
            <v>2</v>
          </cell>
          <cell r="S9200" t="str">
            <v>51</v>
          </cell>
          <cell r="T9200" t="str">
            <v>602</v>
          </cell>
          <cell r="U9200" t="str">
            <v>0</v>
          </cell>
          <cell r="V9200" t="str">
            <v>NAT DPT AGEN - SA MEDICAL RESEARCH COUNC</v>
          </cell>
        </row>
        <row r="9201">
          <cell r="Q9201" t="str">
            <v>Expenditure:  Transfers and Subsidies - Operational:  Allocations In-kind - Departmental Agencies and Accounts:  National Departmental Agencies - South Africa Micro Finance Apex Fund</v>
          </cell>
          <cell r="R9201" t="str">
            <v>2</v>
          </cell>
          <cell r="S9201" t="str">
            <v>51</v>
          </cell>
          <cell r="T9201" t="str">
            <v>603</v>
          </cell>
          <cell r="U9201" t="str">
            <v>0</v>
          </cell>
          <cell r="V9201" t="str">
            <v>NAT DPT AGEN - SA MICRO FIN APEX FUND</v>
          </cell>
        </row>
        <row r="9202">
          <cell r="Q9202" t="str">
            <v>Expenditure:  Transfers and Subsidies - Operational:  Allocations In-kind - Departmental Agencies and Accounts:  National Departmental Agencies - South Africa National Accreditation System</v>
          </cell>
          <cell r="R9202" t="str">
            <v>2</v>
          </cell>
          <cell r="S9202" t="str">
            <v>51</v>
          </cell>
          <cell r="T9202" t="str">
            <v>604</v>
          </cell>
          <cell r="U9202" t="str">
            <v>0</v>
          </cell>
          <cell r="V9202" t="str">
            <v>NAT DPT AGEN - SA NAT ACCREDITATION SYS</v>
          </cell>
        </row>
        <row r="9203">
          <cell r="Q9203" t="str">
            <v>Expenditure:  Transfers and Subsidies - Operational:  Allocations In-kind - Departmental Agencies and Accounts:  National Departmental Agencies - South Africa National Biodiversity Institute (SANBI)</v>
          </cell>
          <cell r="R9203" t="str">
            <v>2</v>
          </cell>
          <cell r="S9203" t="str">
            <v>51</v>
          </cell>
          <cell r="T9203" t="str">
            <v>605</v>
          </cell>
          <cell r="U9203" t="str">
            <v>0</v>
          </cell>
          <cell r="V9203" t="str">
            <v>NAT DPT AGEN - SA NAT BIODIVERSITY INST</v>
          </cell>
        </row>
        <row r="9204">
          <cell r="Q9204" t="str">
            <v>Expenditure:  Transfers and Subsidies - Operational:  Allocations In-kind - Departmental Agencies and Accounts:  National Departmental Agencies - South Africa National Energy Development Institute</v>
          </cell>
          <cell r="R9204" t="str">
            <v>2</v>
          </cell>
          <cell r="S9204" t="str">
            <v>51</v>
          </cell>
          <cell r="T9204" t="str">
            <v>606</v>
          </cell>
          <cell r="U9204" t="str">
            <v>0</v>
          </cell>
          <cell r="V9204" t="str">
            <v>NAT DPT AGEN - SA NAT ENERGY DEV INSTIT</v>
          </cell>
        </row>
        <row r="9205">
          <cell r="Q9205" t="str">
            <v>Expenditure:  Transfers and Subsidies - Operational:  Allocations In-kind - Departmental Agencies and Accounts:  National Departmental Agencies - South Africa National Parks</v>
          </cell>
          <cell r="R9205" t="str">
            <v>2</v>
          </cell>
          <cell r="S9205" t="str">
            <v>51</v>
          </cell>
          <cell r="T9205" t="str">
            <v>607</v>
          </cell>
          <cell r="U9205" t="str">
            <v>0</v>
          </cell>
          <cell r="V9205" t="str">
            <v>NAT DPT AGEN - SA NATIONAL PARKS</v>
          </cell>
        </row>
        <row r="9206">
          <cell r="Q9206" t="str">
            <v>Expenditure:  Transfers and Subsidies - Operational:  Allocations In-kind - Departmental Agencies and Accounts:  National Departmental Agencies - South Africa National Roads Agency</v>
          </cell>
          <cell r="R9206" t="str">
            <v>2</v>
          </cell>
          <cell r="S9206" t="str">
            <v>51</v>
          </cell>
          <cell r="T9206" t="str">
            <v>608</v>
          </cell>
          <cell r="U9206" t="str">
            <v>0</v>
          </cell>
          <cell r="V9206" t="str">
            <v>NAT DPT AGEN - SA NATIONAL ROADS AGENCY</v>
          </cell>
        </row>
        <row r="9207">
          <cell r="Q9207" t="str">
            <v>Expenditure:  Transfers and Subsidies - Operational:  Allocations In-kind - Departmental Agencies and Accounts:  National Departmental Agencies - South Africa National Space Agency</v>
          </cell>
          <cell r="R9207" t="str">
            <v>2</v>
          </cell>
          <cell r="S9207" t="str">
            <v>51</v>
          </cell>
          <cell r="T9207" t="str">
            <v>609</v>
          </cell>
          <cell r="U9207" t="str">
            <v>0</v>
          </cell>
          <cell r="V9207" t="str">
            <v>NAT DPT AGEN - SA NATIONAL SPACE AGENCY</v>
          </cell>
        </row>
        <row r="9208">
          <cell r="Q9208" t="str">
            <v>Expenditure:  Transfers and Subsidies - Operational:  Allocations In-kind - Departmental Agencies and Accounts:  National Departmental Agencies - South Africa Qualifications Authority(SAQA)</v>
          </cell>
          <cell r="R9208" t="str">
            <v>2</v>
          </cell>
          <cell r="S9208" t="str">
            <v>51</v>
          </cell>
          <cell r="T9208" t="str">
            <v>610</v>
          </cell>
          <cell r="U9208" t="str">
            <v>0</v>
          </cell>
          <cell r="V9208" t="str">
            <v>NAT DPT AGEN - SA QUALIFICATIONS AUTHOR</v>
          </cell>
        </row>
        <row r="9209">
          <cell r="Q9209" t="str">
            <v>Expenditure:  Transfers and Subsidies - Operational:  Allocations In-kind - Departmental Agencies and Accounts:  National Departmental Agencies - South Africa Quality Institute</v>
          </cell>
          <cell r="R9209" t="str">
            <v>2</v>
          </cell>
          <cell r="S9209" t="str">
            <v>51</v>
          </cell>
          <cell r="T9209" t="str">
            <v>611</v>
          </cell>
          <cell r="U9209" t="str">
            <v>0</v>
          </cell>
          <cell r="V9209" t="str">
            <v>NAT DPT AGEN - SA QUALITY INSTITUTE</v>
          </cell>
        </row>
        <row r="9210">
          <cell r="Q9210" t="str">
            <v>Expenditure:  Transfers and Subsidies - Operational:  Allocations In-kind - Departmental Agencies and Accounts:  National Departmental Agencies - South Africa Revenue Service (SARS)</v>
          </cell>
          <cell r="R9210" t="str">
            <v>2</v>
          </cell>
          <cell r="S9210" t="str">
            <v>51</v>
          </cell>
          <cell r="T9210" t="str">
            <v>612</v>
          </cell>
          <cell r="U9210" t="str">
            <v>0</v>
          </cell>
          <cell r="V9210" t="str">
            <v>NAT DPT AGEN - SA REVENUE SERVICE</v>
          </cell>
        </row>
        <row r="9211">
          <cell r="Q9211" t="str">
            <v>Expenditure:  Transfers and Subsidies - Operational:  Allocations In-kind - Departmental Agencies and Accounts:  National Departmental Agencies - South Africa Road Board</v>
          </cell>
          <cell r="R9211" t="str">
            <v>2</v>
          </cell>
          <cell r="S9211" t="str">
            <v>51</v>
          </cell>
          <cell r="T9211" t="str">
            <v>613</v>
          </cell>
          <cell r="U9211" t="str">
            <v>0</v>
          </cell>
          <cell r="V9211" t="str">
            <v>NAT DPT AGEN - SA ROAD BOARD</v>
          </cell>
        </row>
        <row r="9212">
          <cell r="Q9212" t="str">
            <v>Expenditure:  Transfers and Subsidies - Operational:  Allocations In-kind - Departmental Agencies and Accounts:  National Departmental Agencies - South Africa Road Safety Council</v>
          </cell>
          <cell r="R9212" t="str">
            <v>2</v>
          </cell>
          <cell r="S9212" t="str">
            <v>51</v>
          </cell>
          <cell r="T9212" t="str">
            <v>614</v>
          </cell>
          <cell r="U9212" t="str">
            <v>0</v>
          </cell>
          <cell r="V9212" t="str">
            <v>NAT DPT AGEN - SA ROAD SAFETY COUNCIL</v>
          </cell>
        </row>
        <row r="9213">
          <cell r="Q9213" t="str">
            <v>Expenditure:  Transfers and Subsidies - Operational:  Allocations In-kind - Departmental Agencies and Accounts:  National Departmental Agencies - South Africa Sport Commission</v>
          </cell>
          <cell r="R9213" t="str">
            <v>2</v>
          </cell>
          <cell r="S9213" t="str">
            <v>51</v>
          </cell>
          <cell r="T9213" t="str">
            <v>615</v>
          </cell>
          <cell r="U9213" t="str">
            <v>0</v>
          </cell>
          <cell r="V9213" t="str">
            <v>NAT DPT AGEN - SA SPORT COMMISSION</v>
          </cell>
        </row>
        <row r="9214">
          <cell r="Q9214" t="str">
            <v>Expenditure:  Transfers and Subsidies - Operational:  Allocations In-kind - Departmental Agencies and Accounts:  National Departmental Agencies - South Africa Tourism</v>
          </cell>
          <cell r="R9214" t="str">
            <v>2</v>
          </cell>
          <cell r="S9214" t="str">
            <v>51</v>
          </cell>
          <cell r="T9214" t="str">
            <v>616</v>
          </cell>
          <cell r="U9214" t="str">
            <v>0</v>
          </cell>
          <cell r="V9214" t="str">
            <v>NAT DPT AGEN - SA TOURISM</v>
          </cell>
        </row>
        <row r="9215">
          <cell r="Q9215" t="str">
            <v>Expenditure:  Transfers and Subsidies - Operational:  Allocations In-kind - Departmental Agencies and Accounts:  National Departmental Agencies - South Africa Weather Service</v>
          </cell>
          <cell r="R9215" t="str">
            <v>2</v>
          </cell>
          <cell r="S9215" t="str">
            <v>51</v>
          </cell>
          <cell r="T9215" t="str">
            <v>617</v>
          </cell>
          <cell r="U9215" t="str">
            <v>0</v>
          </cell>
          <cell r="V9215" t="str">
            <v>NAT DPT AGEN - SA WEATHER SERVICE</v>
          </cell>
        </row>
        <row r="9216">
          <cell r="Q9216" t="str">
            <v>Expenditure:  Transfers and Subsidies - Operational:  Allocations In-kind - Departmental Agencies and Accounts:  National Departmental Agencies - South African Chapter of the African Renaissance (SACAR)</v>
          </cell>
          <cell r="R9216" t="str">
            <v>2</v>
          </cell>
          <cell r="S9216" t="str">
            <v>51</v>
          </cell>
          <cell r="T9216" t="str">
            <v>618</v>
          </cell>
          <cell r="U9216" t="str">
            <v>0</v>
          </cell>
          <cell r="V9216" t="str">
            <v>NAT DPT AGEN - SA CHAPTER AFRICAN RENAIS</v>
          </cell>
        </row>
        <row r="9217">
          <cell r="Q9217" t="str">
            <v>Expenditure:  Transfers and Subsidies - Operational:  Allocations In-kind - Departmental Agencies and Accounts:  National Departmental Agencies - Safety and Security Sector SETA</v>
          </cell>
          <cell r="R9217" t="str">
            <v>2</v>
          </cell>
          <cell r="S9217" t="str">
            <v>51</v>
          </cell>
          <cell r="T9217" t="str">
            <v>619</v>
          </cell>
          <cell r="U9217" t="str">
            <v>0</v>
          </cell>
          <cell r="V9217" t="str">
            <v>NAT DPT AGEN - SAF &amp; SECUR SECTOR SETA</v>
          </cell>
        </row>
        <row r="9218">
          <cell r="Q9218" t="str">
            <v>Expenditure:  Transfers and Subsidies - Operational:  Allocations In-kind - Departmental Agencies and Accounts:  National Departmental Agencies - PALAMA</v>
          </cell>
          <cell r="R9218" t="str">
            <v>2</v>
          </cell>
          <cell r="S9218" t="str">
            <v>51</v>
          </cell>
          <cell r="T9218" t="str">
            <v>620</v>
          </cell>
          <cell r="U9218" t="str">
            <v>0</v>
          </cell>
          <cell r="V9218" t="str">
            <v>NAT DPT AGEN - PALAMA</v>
          </cell>
        </row>
        <row r="9219">
          <cell r="Q9219" t="str">
            <v>Expenditure:  Transfers and Subsidies - Operational:  Allocations In-kind - Departmental Agencies and Accounts:  National Departmental Agencies - Secret Service</v>
          </cell>
          <cell r="R9219" t="str">
            <v>2</v>
          </cell>
          <cell r="S9219" t="str">
            <v>51</v>
          </cell>
          <cell r="T9219" t="str">
            <v>621</v>
          </cell>
          <cell r="U9219" t="str">
            <v>0</v>
          </cell>
          <cell r="V9219" t="str">
            <v>NAT DPT AGEN - SECRET SERVICE</v>
          </cell>
        </row>
        <row r="9220">
          <cell r="Q9220" t="str">
            <v>Expenditure:  Transfers and Subsidies - Operational:  Allocations In-kind - Departmental Agencies and Accounts:  National Departmental Agencies - Servcon Housing Solution (Pty) Ltd</v>
          </cell>
          <cell r="R9220" t="str">
            <v>2</v>
          </cell>
          <cell r="S9220" t="str">
            <v>51</v>
          </cell>
          <cell r="T9220" t="str">
            <v>622</v>
          </cell>
          <cell r="U9220" t="str">
            <v>0</v>
          </cell>
          <cell r="V9220" t="str">
            <v>NAT DPT AGEN - SERVCON HOUSING SOLUTION</v>
          </cell>
        </row>
        <row r="9221">
          <cell r="Q9221" t="str">
            <v>Expenditure:  Transfers and Subsidies - Operational:  Allocations In-kind - Departmental Agencies and Accounts:  National Departmental Agencies - Services Sector SETA</v>
          </cell>
          <cell r="R9221" t="str">
            <v>2</v>
          </cell>
          <cell r="S9221" t="str">
            <v>51</v>
          </cell>
          <cell r="T9221" t="str">
            <v>623</v>
          </cell>
          <cell r="U9221" t="str">
            <v>0</v>
          </cell>
          <cell r="V9221" t="str">
            <v>NAT DPT AGEN - SERVICES SECTOR SETA</v>
          </cell>
        </row>
        <row r="9222">
          <cell r="Q9222" t="str">
            <v>Expenditure:  Transfers and Subsidies - Operational:  Allocations In-kind - Departmental Agencies and Accounts:  National Departmental Agencies - Small Enterprise Development Agency</v>
          </cell>
          <cell r="R9222" t="str">
            <v>2</v>
          </cell>
          <cell r="S9222" t="str">
            <v>51</v>
          </cell>
          <cell r="T9222" t="str">
            <v>624</v>
          </cell>
          <cell r="U9222" t="str">
            <v>0</v>
          </cell>
          <cell r="V9222" t="str">
            <v>NAT DPT AGEN - SMALL ENTERP DEV AGENCY</v>
          </cell>
        </row>
        <row r="9223">
          <cell r="Q9223" t="str">
            <v>Expenditure:  Transfers and Subsidies - Operational:  Allocations In-kind - Departmental Agencies and Accounts:  National Departmental Agencies - Social Housing Foundation</v>
          </cell>
          <cell r="R9223" t="str">
            <v>2</v>
          </cell>
          <cell r="S9223" t="str">
            <v>51</v>
          </cell>
          <cell r="T9223" t="str">
            <v>625</v>
          </cell>
          <cell r="U9223" t="str">
            <v>0</v>
          </cell>
          <cell r="V9223" t="str">
            <v>NAT DPT AGEN - SOCIAL HOUSING FOUNDATION</v>
          </cell>
        </row>
        <row r="9224">
          <cell r="Q9224" t="str">
            <v>Expenditure:  Transfers and Subsidies - Operational:  Allocations In-kind - Departmental Agencies and Accounts:  National Departmental Agencies - Social Housing Regulatory Authority</v>
          </cell>
          <cell r="R9224" t="str">
            <v>2</v>
          </cell>
          <cell r="S9224" t="str">
            <v>51</v>
          </cell>
          <cell r="T9224" t="str">
            <v>626</v>
          </cell>
          <cell r="U9224" t="str">
            <v>0</v>
          </cell>
          <cell r="V9224" t="str">
            <v>NAT DPT AGEN - SOC HOUSING REGULAT AUTH</v>
          </cell>
        </row>
        <row r="9225">
          <cell r="Q9225" t="str">
            <v>Expenditure:  Transfers and Subsidies - Operational:  Allocations In-kind - Departmental Agencies and Accounts:  National Departmental Agencies - South Africa Social Security Agency (SASSA)</v>
          </cell>
          <cell r="R9225" t="str">
            <v>2</v>
          </cell>
          <cell r="S9225" t="str">
            <v>51</v>
          </cell>
          <cell r="T9225" t="str">
            <v>627</v>
          </cell>
          <cell r="U9225" t="str">
            <v>0</v>
          </cell>
          <cell r="V9225" t="str">
            <v>NAT DPT AGEN - SA SOCIAL SECURITY AGENCY</v>
          </cell>
        </row>
        <row r="9226">
          <cell r="Q9226" t="str">
            <v>Expenditure:  Transfers and Subsidies - Operational:  Allocations In-kind - Departmental Agencies and Accounts:  National Departmental Agencies - Special Investigation Unit</v>
          </cell>
          <cell r="R9226" t="str">
            <v>2</v>
          </cell>
          <cell r="S9226" t="str">
            <v>51</v>
          </cell>
          <cell r="T9226" t="str">
            <v>628</v>
          </cell>
          <cell r="U9226" t="str">
            <v>0</v>
          </cell>
          <cell r="V9226" t="str">
            <v>NAT DPT AGEN - SPECIAL INVESTIGATION UNI</v>
          </cell>
        </row>
        <row r="9227">
          <cell r="Q9227" t="str">
            <v>Expenditure:  Transfers and Subsidies - Operational:  Allocations In-kind - Departmental Agencies and Accounts:  National Departmental Agencies - State Information Technology Agency (SITA)</v>
          </cell>
          <cell r="R9227" t="str">
            <v>2</v>
          </cell>
          <cell r="S9227" t="str">
            <v>51</v>
          </cell>
          <cell r="T9227" t="str">
            <v>629</v>
          </cell>
          <cell r="U9227" t="str">
            <v>0</v>
          </cell>
          <cell r="V9227" t="str">
            <v>NAT DPT AGEN - INFORMATION TECH AGENCY</v>
          </cell>
        </row>
        <row r="9228">
          <cell r="Q9228" t="str">
            <v>Expenditure:  Transfers and Subsidies - Operational:  Allocations In-kind - Departmental Agencies and Accounts:  National Departmental Agencies - South Africa State Theatre</v>
          </cell>
          <cell r="R9228" t="str">
            <v>2</v>
          </cell>
          <cell r="S9228" t="str">
            <v>51</v>
          </cell>
          <cell r="T9228" t="str">
            <v>630</v>
          </cell>
          <cell r="U9228" t="str">
            <v>0</v>
          </cell>
          <cell r="V9228" t="str">
            <v>NAT DPT AGEN - SA STATE THEATRE</v>
          </cell>
        </row>
        <row r="9229">
          <cell r="Q9229" t="str">
            <v>Expenditure:  Transfers and Subsidies - Operational:  Allocations In-kind - Departmental Agencies and Accounts:  National Departmental Agencies - Taung Agricultural College</v>
          </cell>
          <cell r="R9229" t="str">
            <v>2</v>
          </cell>
          <cell r="S9229" t="str">
            <v>51</v>
          </cell>
          <cell r="T9229" t="str">
            <v>631</v>
          </cell>
          <cell r="U9229" t="str">
            <v>0</v>
          </cell>
          <cell r="V9229" t="str">
            <v>NAT DPT AGEN - TAUNG AGRI COLLEGE</v>
          </cell>
        </row>
        <row r="9230">
          <cell r="Q9230" t="str">
            <v>Expenditure:  Transfers and Subsidies - Operational:  Allocations In-kind - Departmental Agencies and Accounts:  National Departmental Agencies - Tau Trading Association</v>
          </cell>
          <cell r="R9230" t="str">
            <v>2</v>
          </cell>
          <cell r="S9230" t="str">
            <v>51</v>
          </cell>
          <cell r="T9230" t="str">
            <v>632</v>
          </cell>
          <cell r="U9230" t="str">
            <v>0</v>
          </cell>
          <cell r="V9230" t="str">
            <v>NAT DPT AGEN - TAU TRADING ASSOCIATION</v>
          </cell>
        </row>
        <row r="9231">
          <cell r="Q9231" t="str">
            <v>Expenditure:  Transfers and Subsidies - Operational:  Allocations In-kind - Departmental Agencies and Accounts:  National Departmental Agencies - Technology for Women in Business</v>
          </cell>
          <cell r="R9231" t="str">
            <v>2</v>
          </cell>
          <cell r="S9231" t="str">
            <v>51</v>
          </cell>
          <cell r="T9231" t="str">
            <v>633</v>
          </cell>
          <cell r="U9231" t="str">
            <v>0</v>
          </cell>
          <cell r="V9231" t="str">
            <v>NAT DPT AGEN - TECHN FOR WOMEN IN BUSIN</v>
          </cell>
        </row>
        <row r="9232">
          <cell r="Q9232" t="str">
            <v>Expenditure:  Transfers and Subsidies - Operational:  Allocations In-kind - Departmental Agencies and Accounts:  National Departmental Agencies - Technology Innovation Agency</v>
          </cell>
          <cell r="R9232" t="str">
            <v>2</v>
          </cell>
          <cell r="S9232" t="str">
            <v>51</v>
          </cell>
          <cell r="T9232" t="str">
            <v>634</v>
          </cell>
          <cell r="U9232" t="str">
            <v>0</v>
          </cell>
          <cell r="V9232" t="str">
            <v>NAT DPT AGEN - TECHN INNOVATION AGENCY</v>
          </cell>
        </row>
        <row r="9233">
          <cell r="Q9233" t="str">
            <v>Expenditure:  Transfers and Subsidies - Operational:  Allocations In-kind - Departmental Agencies and Accounts:  National Departmental Agencies - The Cooperative Banks Development Agency</v>
          </cell>
          <cell r="R9233" t="str">
            <v>2</v>
          </cell>
          <cell r="S9233" t="str">
            <v>51</v>
          </cell>
          <cell r="T9233" t="str">
            <v>635</v>
          </cell>
          <cell r="U9233" t="str">
            <v>0</v>
          </cell>
          <cell r="V9233" t="str">
            <v>NAT DPT AGEN - COOPERAT BANKS DEV AGENCY</v>
          </cell>
        </row>
        <row r="9234">
          <cell r="Q9234" t="str">
            <v>Expenditure:  Transfers and Subsidies - Operational:  Allocations In-kind - Departmental Agencies and Accounts:  National Departmental Agencies - Thubelisha Homes</v>
          </cell>
          <cell r="R9234" t="str">
            <v>2</v>
          </cell>
          <cell r="S9234" t="str">
            <v>51</v>
          </cell>
          <cell r="T9234" t="str">
            <v>636</v>
          </cell>
          <cell r="U9234" t="str">
            <v>0</v>
          </cell>
          <cell r="V9234" t="str">
            <v>NAT DPT AGEN - THUBELISHA HOMES</v>
          </cell>
        </row>
        <row r="9235">
          <cell r="Q9235" t="str">
            <v>Expenditure:  Transfers and Subsidies - Operational:  Allocations In-kind - Departmental Agencies and Accounts:  National Departmental Agencies - Tompi Seleka Agricultural College</v>
          </cell>
          <cell r="R9235" t="str">
            <v>2</v>
          </cell>
          <cell r="S9235" t="str">
            <v>51</v>
          </cell>
          <cell r="T9235" t="str">
            <v>637</v>
          </cell>
          <cell r="U9235" t="str">
            <v>0</v>
          </cell>
          <cell r="V9235" t="str">
            <v>NAT DPT AGEN - TOMPI SELEKA AGRIC COLLEG</v>
          </cell>
        </row>
        <row r="9236">
          <cell r="Q9236" t="str">
            <v>Expenditure:  Transfers and Subsidies - Operational:  Allocations In-kind - Departmental Agencies and Accounts:  National Departmental Agencies - Tourism Hospitality and Sport SETA</v>
          </cell>
          <cell r="R9236" t="str">
            <v>2</v>
          </cell>
          <cell r="S9236" t="str">
            <v>51</v>
          </cell>
          <cell r="T9236" t="str">
            <v>638</v>
          </cell>
          <cell r="U9236" t="str">
            <v>0</v>
          </cell>
          <cell r="V9236" t="str">
            <v>NAT DPT AGEN - TOURM HOSPIT &amp; SPORT SETA</v>
          </cell>
        </row>
        <row r="9237">
          <cell r="Q9237" t="str">
            <v>Expenditure:  Transfers and Subsidies - Operational:  Allocations In-kind - Departmental Agencies and Accounts:  National Departmental Agencies - Trade and Investment South Africa</v>
          </cell>
          <cell r="R9237" t="str">
            <v>2</v>
          </cell>
          <cell r="S9237" t="str">
            <v>51</v>
          </cell>
          <cell r="T9237" t="str">
            <v>639</v>
          </cell>
          <cell r="U9237" t="str">
            <v>0</v>
          </cell>
          <cell r="V9237" t="str">
            <v>NAT DPT AGEN - TRADE &amp; INVESTMENT SA</v>
          </cell>
        </row>
        <row r="9238">
          <cell r="Q9238" t="str">
            <v>Expenditure:  Transfers and Subsidies - Operational:  Allocations In-kind - Departmental Agencies and Accounts:  National Departmental Agencies - Transport SETA</v>
          </cell>
          <cell r="R9238" t="str">
            <v>2</v>
          </cell>
          <cell r="S9238" t="str">
            <v>51</v>
          </cell>
          <cell r="T9238" t="str">
            <v>640</v>
          </cell>
          <cell r="U9238" t="str">
            <v>0</v>
          </cell>
          <cell r="V9238" t="str">
            <v>NAT DPT AGEN - TRANSPORT SETA</v>
          </cell>
        </row>
        <row r="9239">
          <cell r="Q9239" t="str">
            <v>Expenditure:  Transfers and Subsidies - Operational:  Allocations In-kind - Departmental Agencies and Accounts:  National Departmental Agencies - Tsolo Agricultural College</v>
          </cell>
          <cell r="R9239" t="str">
            <v>2</v>
          </cell>
          <cell r="S9239" t="str">
            <v>51</v>
          </cell>
          <cell r="T9239" t="str">
            <v>641</v>
          </cell>
          <cell r="U9239" t="str">
            <v>0</v>
          </cell>
          <cell r="V9239" t="str">
            <v>NAT DPT AGEN - TSOLO AGRIC COLLEGE</v>
          </cell>
        </row>
        <row r="9240">
          <cell r="Q9240" t="str">
            <v>Expenditure:  Transfers and Subsidies - Operational:  Allocations In-kind - Departmental Agencies and Accounts:  National Departmental Agencies - Umalusi Council Quality Assurance in General and Further Education and Training Institutions</v>
          </cell>
          <cell r="R9240" t="str">
            <v>2</v>
          </cell>
          <cell r="S9240" t="str">
            <v>51</v>
          </cell>
          <cell r="T9240" t="str">
            <v>642</v>
          </cell>
          <cell r="U9240" t="str">
            <v>0</v>
          </cell>
          <cell r="V9240" t="str">
            <v>NAT DPT AGEN - UMALUSI QUA ASS &amp; FET INS</v>
          </cell>
        </row>
        <row r="9241">
          <cell r="Q9241" t="str">
            <v>Expenditure:  Transfers and Subsidies - Operational:  Allocations In-kind - Departmental Agencies and Accounts:  National Departmental Agencies - Umsombomvu Fund</v>
          </cell>
          <cell r="R9241" t="str">
            <v>2</v>
          </cell>
          <cell r="S9241" t="str">
            <v>51</v>
          </cell>
          <cell r="T9241" t="str">
            <v>643</v>
          </cell>
          <cell r="U9241" t="str">
            <v>0</v>
          </cell>
          <cell r="V9241" t="str">
            <v>NAT DPT AGEN - UMSOMBOMVU FUND</v>
          </cell>
        </row>
        <row r="9242">
          <cell r="Q9242" t="str">
            <v>Expenditure:  Transfers and Subsidies - Operational:  Allocations In-kind - Departmental Agencies and Accounts:  National Departmental Agencies - Universal Service and Access Agency South Africa</v>
          </cell>
          <cell r="R9242" t="str">
            <v>2</v>
          </cell>
          <cell r="S9242" t="str">
            <v>51</v>
          </cell>
          <cell r="T9242" t="str">
            <v>644</v>
          </cell>
          <cell r="U9242" t="str">
            <v>0</v>
          </cell>
          <cell r="V9242" t="str">
            <v>NAT DPT AGEN - UNI SERV &amp; ACCESS AGEN SA</v>
          </cell>
        </row>
        <row r="9243">
          <cell r="Q9243" t="str">
            <v>Expenditure:  Transfers and Subsidies - Operational:  Allocations In-kind - Departmental Agencies and Accounts:  National Departmental Agencies - Universal Service and Access Fund</v>
          </cell>
          <cell r="R9243" t="str">
            <v>2</v>
          </cell>
          <cell r="S9243" t="str">
            <v>51</v>
          </cell>
          <cell r="T9243" t="str">
            <v>645</v>
          </cell>
          <cell r="U9243" t="str">
            <v>0</v>
          </cell>
          <cell r="V9243" t="str">
            <v>NAT DPT AGEN - UNIVER SERV &amp; ACCESS FUND</v>
          </cell>
        </row>
        <row r="9244">
          <cell r="Q9244" t="str">
            <v>Expenditure:  Transfers and Subsidies - Operational:  Allocations In-kind - Departmental Agencies and Accounts:  National Departmental Agencies - Urban Transport Fund</v>
          </cell>
          <cell r="R9244" t="str">
            <v>2</v>
          </cell>
          <cell r="S9244" t="str">
            <v>51</v>
          </cell>
          <cell r="T9244" t="str">
            <v>646</v>
          </cell>
          <cell r="U9244" t="str">
            <v>0</v>
          </cell>
          <cell r="V9244" t="str">
            <v>NAT DPT AGEN - URBAN TRANSPORT FUND</v>
          </cell>
        </row>
        <row r="9245">
          <cell r="Q9245" t="str">
            <v>Expenditure:  Transfers and Subsidies - Operational:  Allocations In-kind - Departmental Agencies and Accounts:  National Departmental Agencies - Voortrekker Museum</v>
          </cell>
          <cell r="R9245" t="str">
            <v>2</v>
          </cell>
          <cell r="S9245" t="str">
            <v>51</v>
          </cell>
          <cell r="T9245" t="str">
            <v>647</v>
          </cell>
          <cell r="U9245" t="str">
            <v>0</v>
          </cell>
          <cell r="V9245" t="str">
            <v>NAT DPT AGEN - VOORTREKKER MUSEUM</v>
          </cell>
        </row>
        <row r="9246">
          <cell r="Q9246" t="str">
            <v>Expenditure:  Transfers and Subsidies - Operational:  Allocations In-kind - Departmental Agencies and Accounts:  National Departmental Agencies - Wage Board</v>
          </cell>
          <cell r="R9246" t="str">
            <v>2</v>
          </cell>
          <cell r="S9246" t="str">
            <v>51</v>
          </cell>
          <cell r="T9246" t="str">
            <v>648</v>
          </cell>
          <cell r="U9246" t="str">
            <v>0</v>
          </cell>
          <cell r="V9246" t="str">
            <v>NAT DPT AGEN - WAGE BOARD</v>
          </cell>
        </row>
        <row r="9247">
          <cell r="Q9247" t="str">
            <v>Expenditure:  Transfers and Subsidies - Operational:  Allocations In-kind - Departmental Agencies and Accounts:  National Departmental Agencies - War Museum Boer Republic</v>
          </cell>
          <cell r="R9247" t="str">
            <v>2</v>
          </cell>
          <cell r="S9247" t="str">
            <v>51</v>
          </cell>
          <cell r="T9247" t="str">
            <v>649</v>
          </cell>
          <cell r="U9247" t="str">
            <v>0</v>
          </cell>
          <cell r="V9247" t="str">
            <v>NAT DPT AGEN - WAR MUSEUM BOER REPUBLIC</v>
          </cell>
        </row>
        <row r="9248">
          <cell r="Q9248" t="str">
            <v>Expenditure:  Transfers and Subsidies - Operational:  Allocations In-kind - Departmental Agencies and Accounts:  National Departmental Agencies - Water Research Commission</v>
          </cell>
          <cell r="R9248" t="str">
            <v>2</v>
          </cell>
          <cell r="S9248" t="str">
            <v>51</v>
          </cell>
          <cell r="T9248" t="str">
            <v>650</v>
          </cell>
          <cell r="U9248" t="str">
            <v>0</v>
          </cell>
          <cell r="V9248" t="str">
            <v>NAT DPT AGEN - WATER RESEARCH COMMISSION</v>
          </cell>
        </row>
        <row r="9249">
          <cell r="Q9249" t="str">
            <v>Expenditure:  Transfers and Subsidies - Operational:  Allocations In-kind - Departmental Agencies and Accounts:  National Departmental Agencies - Water Trading Account</v>
          </cell>
          <cell r="R9249" t="str">
            <v>2</v>
          </cell>
          <cell r="S9249" t="str">
            <v>51</v>
          </cell>
          <cell r="T9249" t="str">
            <v>651</v>
          </cell>
          <cell r="U9249" t="str">
            <v>0</v>
          </cell>
          <cell r="V9249" t="str">
            <v>NAT DPT AGEN - WATER TRADING ACCOUNT</v>
          </cell>
        </row>
        <row r="9250">
          <cell r="Q9250" t="str">
            <v>Expenditure:  Transfers and Subsidies - Operational:  Allocations In-kind - Departmental Agencies and Accounts:  National Departmental Agencies - Wholesale and Retail Sector SETA</v>
          </cell>
          <cell r="R9250" t="str">
            <v>2</v>
          </cell>
          <cell r="S9250" t="str">
            <v>51</v>
          </cell>
          <cell r="T9250" t="str">
            <v>652</v>
          </cell>
          <cell r="U9250" t="str">
            <v>0</v>
          </cell>
          <cell r="V9250" t="str">
            <v>NAT DPT AGEN - W/SALE &amp; RETAIL SEC SETA</v>
          </cell>
        </row>
        <row r="9251">
          <cell r="Q9251" t="str">
            <v>Expenditure:  Transfers and Subsidies - Operational:  Allocations In-kind - Departmental Agencies and Accounts:  National Departmental Agencies - William Humphreys Art Gallery</v>
          </cell>
          <cell r="R9251" t="str">
            <v>2</v>
          </cell>
          <cell r="S9251" t="str">
            <v>51</v>
          </cell>
          <cell r="T9251" t="str">
            <v>653</v>
          </cell>
          <cell r="U9251" t="str">
            <v>0</v>
          </cell>
          <cell r="V9251" t="str">
            <v>NAT DPT AGEN - WILLIAM HUMPHREYS ART GAL</v>
          </cell>
        </row>
        <row r="9252">
          <cell r="Q9252" t="str">
            <v>Expenditure:  Transfers and Subsidies - Operational:  Allocations In-kind - Departmental Agencies and Accounts:  National Departmental Agencies - Windybrow Theatre</v>
          </cell>
          <cell r="R9252" t="str">
            <v>2</v>
          </cell>
          <cell r="S9252" t="str">
            <v>51</v>
          </cell>
          <cell r="T9252" t="str">
            <v>654</v>
          </cell>
          <cell r="U9252" t="str">
            <v>0</v>
          </cell>
          <cell r="V9252" t="str">
            <v>NAT DPT AGEN - WINDYBROW THEATRE</v>
          </cell>
        </row>
        <row r="9253">
          <cell r="Q9253" t="str">
            <v>Expenditure:  Transfers and Subsidies - Operational:  Allocations In-kind - Departmental Agencies and Accounts:  National Departmental Agencies - Woordeboek Afrikaanse Taal (WAT) Paarl</v>
          </cell>
          <cell r="R9253" t="str">
            <v>2</v>
          </cell>
          <cell r="S9253" t="str">
            <v>51</v>
          </cell>
          <cell r="T9253" t="str">
            <v>655</v>
          </cell>
          <cell r="U9253" t="str">
            <v>0</v>
          </cell>
          <cell r="V9253" t="str">
            <v>NAT DPT AGEN - WOORDEBOEK AFRIKAANS TAAL</v>
          </cell>
        </row>
        <row r="9254">
          <cell r="Q9254" t="str">
            <v>Expenditure:  Transfers and Subsidies - Operational:  Allocations In-kind - Departmental Agencies and Accounts:  National Departmental Agencies - World Summit Johannesburg</v>
          </cell>
          <cell r="R9254" t="str">
            <v>2</v>
          </cell>
          <cell r="S9254" t="str">
            <v>51</v>
          </cell>
          <cell r="T9254" t="str">
            <v>656</v>
          </cell>
          <cell r="U9254" t="str">
            <v>0</v>
          </cell>
          <cell r="V9254" t="str">
            <v>NAT DPT AGEN - WORLD SUMMIT JOHANNESBURG</v>
          </cell>
        </row>
        <row r="9255">
          <cell r="Q9255" t="str">
            <v>Expenditure:  Transfers and Subsidies - Operational:  Allocations In-kind - District Municipalities</v>
          </cell>
          <cell r="R9255">
            <v>0</v>
          </cell>
          <cell r="V9255" t="str">
            <v>T&amp;S OPS: ALL IN-KIND DISTRICT MUNICIPAL</v>
          </cell>
        </row>
        <row r="9256">
          <cell r="Q9256" t="str">
            <v>Expenditure:  Transfers and Subsidies - Operational:  Allocations In-kind - District Municipalities:  Eastern Cape</v>
          </cell>
          <cell r="R9256">
            <v>0</v>
          </cell>
          <cell r="V9256" t="str">
            <v>T&amp;S OPS: ALL IN-KIND DM EASTERN CAPE</v>
          </cell>
        </row>
        <row r="9257">
          <cell r="Q9257" t="str">
            <v>Expenditure:  Transfers and Subsidies - Operational:  Allocations In-kind - District Municipalities:  Eastern Cape - DC 10:  Cacadu</v>
          </cell>
          <cell r="R9257">
            <v>0</v>
          </cell>
          <cell r="V9257" t="str">
            <v>DM EC: CACADU</v>
          </cell>
        </row>
        <row r="9258">
          <cell r="Q9258" t="str">
            <v>Expenditure:  Transfers and Subsidies - Operational:  Allocations In-kind - District Municipalities:  Eastern Cape - DC 10:  Cacadu - Community and Social Services</v>
          </cell>
          <cell r="R9258">
            <v>0</v>
          </cell>
          <cell r="V9258" t="str">
            <v>DM EC: CACADU - COMM &amp; SOC SERV</v>
          </cell>
        </row>
        <row r="9259">
          <cell r="Q9259" t="str">
            <v>Expenditure:  Transfers and Subsidies - Operational:  Allocations In-kind - District Municipalities:  Eastern Cape - DC 10:  Cacadu - Environmental Protection</v>
          </cell>
          <cell r="R9259">
            <v>0</v>
          </cell>
          <cell r="V9259" t="str">
            <v>DM EC: CACADU - ENVIRON PROTECTION</v>
          </cell>
        </row>
        <row r="9260">
          <cell r="Q9260" t="str">
            <v>Expenditure:  Transfers and Subsidies - Operational:  Allocations In-kind - District Municipalities:  Eastern Cape - DC 10:  Cacadu - Executive and Council</v>
          </cell>
          <cell r="R9260">
            <v>0</v>
          </cell>
          <cell r="V9260" t="str">
            <v>DM EC: CACADU - EXECUTIVE &amp; COUNCIL</v>
          </cell>
        </row>
        <row r="9261">
          <cell r="Q9261" t="str">
            <v>Expenditure:  Transfers and Subsidies - Operational:  Allocations In-kind - District Municipalities:  Eastern Cape - DC 10:  Cacadu - Finance and Admin</v>
          </cell>
          <cell r="R9261">
            <v>0</v>
          </cell>
          <cell r="V9261" t="str">
            <v>DM EC: CACADU - FINANCE &amp; ADMIN</v>
          </cell>
        </row>
        <row r="9262">
          <cell r="Q9262" t="str">
            <v>Expenditure:  Transfers and Subsidies - Operational:  Allocations In-kind - District Municipalities:  Eastern Cape - DC 10:  Cacadu - Health</v>
          </cell>
          <cell r="R9262">
            <v>0</v>
          </cell>
          <cell r="V9262" t="str">
            <v>DM EC: CACADU - HEALTH</v>
          </cell>
        </row>
        <row r="9263">
          <cell r="Q9263" t="str">
            <v>Expenditure:  Transfers and Subsidies - Operational:  Allocations In-kind - District Municipalities:  Eastern Cape - DC 10:  Cacadu - Housing</v>
          </cell>
          <cell r="R9263">
            <v>0</v>
          </cell>
          <cell r="V9263" t="str">
            <v>DM EC: CACADU - HOUSING</v>
          </cell>
        </row>
        <row r="9264">
          <cell r="Q9264" t="str">
            <v>Expenditure:  Transfers and Subsidies - Operational:  Allocations In-kind - District Municipalities:  Eastern Cape - DC 10:  Cacadu - Planning and Development</v>
          </cell>
          <cell r="R9264">
            <v>0</v>
          </cell>
          <cell r="V9264" t="str">
            <v>DM EC: CACADU - PLANNING &amp; DEVEL</v>
          </cell>
        </row>
        <row r="9265">
          <cell r="Q9265" t="str">
            <v>Expenditure:  Transfers and Subsidies - Operational:  Allocations In-kind - District Municipalities:  Eastern Cape - DC 10:  Cacadu - Public Safety</v>
          </cell>
          <cell r="R9265">
            <v>0</v>
          </cell>
          <cell r="V9265" t="str">
            <v>DM EC: CACADU - PUBLIC SAFETY</v>
          </cell>
        </row>
        <row r="9266">
          <cell r="Q9266" t="str">
            <v>Expenditure:  Transfers and Subsidies - Operational:  Allocations In-kind - District Municipalities:  Eastern Cape - DC 10:  Cacadu - Road Transport</v>
          </cell>
          <cell r="R9266">
            <v>0</v>
          </cell>
          <cell r="V9266" t="str">
            <v>DM EC: CACADU - ROAD TRANSPORT</v>
          </cell>
        </row>
        <row r="9267">
          <cell r="Q9267" t="str">
            <v>Expenditure:  Transfers and Subsidies - Operational:  Allocations In-kind - District Municipalities:  Eastern Cape - DC 10:  Cacadu - Sport and Recreation</v>
          </cell>
          <cell r="R9267">
            <v>0</v>
          </cell>
          <cell r="V9267" t="str">
            <v>DM EC: CACADU - SPORT &amp; RECREATION</v>
          </cell>
        </row>
        <row r="9268">
          <cell r="Q9268" t="str">
            <v>Expenditure:  Transfers and Subsidies - Operational:  Allocations In-kind - District Municipalities:  Eastern Cape - DC 10:  Cacadu - Waste Water Management</v>
          </cell>
          <cell r="R9268">
            <v>0</v>
          </cell>
          <cell r="V9268" t="str">
            <v>DM EC: CACADU - WASTE WATER MAN</v>
          </cell>
        </row>
        <row r="9269">
          <cell r="Q9269" t="str">
            <v>Expenditure:  Transfers and Subsidies - Operational:  Allocations In-kind - District Municipalities:  Eastern Cape - DC 10:  Cacadu - Water</v>
          </cell>
          <cell r="R9269">
            <v>0</v>
          </cell>
          <cell r="V9269" t="str">
            <v>DM EC: CACADU - WATER</v>
          </cell>
        </row>
        <row r="9270">
          <cell r="Q9270" t="str">
            <v>Expenditure:  Transfers and Subsidies - Operational:  Allocations In-kind - District Municipalities:  Eastern Cape - DC 12:   Amatole</v>
          </cell>
          <cell r="R9270">
            <v>0</v>
          </cell>
          <cell r="V9270" t="str">
            <v>DM EC: AMATOLE</v>
          </cell>
        </row>
        <row r="9271">
          <cell r="Q9271" t="str">
            <v>Expenditure:  Transfers and Subsidies - Operational:  Allocations In-kind - District Municipalities:  Eastern Cape - DC 12:   Amatole - Community and Social Services</v>
          </cell>
          <cell r="R9271">
            <v>0</v>
          </cell>
          <cell r="V9271" t="str">
            <v>DM EC: AMATOLE - COMM &amp; SOC SERV</v>
          </cell>
        </row>
        <row r="9272">
          <cell r="Q9272" t="str">
            <v>Expenditure:  Transfers and Subsidies - Operational:  Allocations In-kind - District Municipalities:  Eastern Cape - DC 12:   Amatole - Environmental Protection</v>
          </cell>
          <cell r="R9272">
            <v>0</v>
          </cell>
          <cell r="V9272" t="str">
            <v>DM EC: AMATOLE - ENVIRON PROTECTION</v>
          </cell>
        </row>
        <row r="9273">
          <cell r="Q9273" t="str">
            <v>Expenditure:  Transfers and Subsidies - Operational:  Allocations In-kind - District Municipalities:  Eastern Cape - DC 12:   Amatole - Executive and Council</v>
          </cell>
          <cell r="R9273">
            <v>0</v>
          </cell>
          <cell r="V9273" t="str">
            <v>DM EC: AMATOLE - EXECUTIVE &amp; COUNCIL</v>
          </cell>
        </row>
        <row r="9274">
          <cell r="Q9274" t="str">
            <v>Expenditure:  Transfers and Subsidies - Operational:  Allocations In-kind - District Municipalities:  Eastern Cape - DC 12:   Amatole - Finance and Admin</v>
          </cell>
          <cell r="R9274">
            <v>0</v>
          </cell>
          <cell r="V9274" t="str">
            <v>DM EC: AMATOLE - FINANCE &amp; ADMIN</v>
          </cell>
        </row>
        <row r="9275">
          <cell r="Q9275" t="str">
            <v>Expenditure:  Transfers and Subsidies - Operational:  Allocations In-kind - District Municipalities:  Eastern Cape - DC 12:   Amatole - Health</v>
          </cell>
          <cell r="R9275">
            <v>0</v>
          </cell>
          <cell r="V9275" t="str">
            <v>DM EC: AMATOLE - HEALTH</v>
          </cell>
        </row>
        <row r="9276">
          <cell r="Q9276" t="str">
            <v>Expenditure:  Transfers and Subsidies - Operational:  Allocations In-kind - District Municipalities:  Eastern Cape - DC 12:   Amatole - Housing</v>
          </cell>
          <cell r="R9276">
            <v>0</v>
          </cell>
          <cell r="V9276" t="str">
            <v>DM EC: AMATOLE - HOUSING</v>
          </cell>
        </row>
        <row r="9277">
          <cell r="Q9277" t="str">
            <v>Expenditure:  Transfers and Subsidies - Operational:  Allocations In-kind - District Municipalities:  Eastern Cape - DC 12:   Amatole - Planning and Development</v>
          </cell>
          <cell r="R9277">
            <v>0</v>
          </cell>
          <cell r="V9277" t="str">
            <v>DM EC: AMATOLE - PLANNING &amp; DEVEL</v>
          </cell>
        </row>
        <row r="9278">
          <cell r="Q9278" t="str">
            <v>Expenditure:  Transfers and Subsidies - Operational:  Allocations In-kind - District Municipalities:  Eastern Cape - DC 12:   Amatole - Public Safety</v>
          </cell>
          <cell r="R9278">
            <v>0</v>
          </cell>
          <cell r="V9278" t="str">
            <v>DM EC: AMATOLE - PUBLIC SAFETY</v>
          </cell>
        </row>
        <row r="9279">
          <cell r="Q9279" t="str">
            <v>Expenditure:  Transfers and Subsidies - Operational:  Allocations In-kind - District Municipalities:  Eastern Cape - DC 12:   Amatole - Road Transport</v>
          </cell>
          <cell r="R9279">
            <v>0</v>
          </cell>
          <cell r="V9279" t="str">
            <v>DM EC: AMATOLE - ROAD TRANSPORT</v>
          </cell>
        </row>
        <row r="9280">
          <cell r="Q9280" t="str">
            <v>Expenditure:  Transfers and Subsidies - Operational:  Allocations In-kind - District Municipalities:  Eastern Cape - DC 12:   Amatole - Sport and Recreation</v>
          </cell>
          <cell r="R9280">
            <v>0</v>
          </cell>
          <cell r="V9280" t="str">
            <v>DM EC: AMATOLE - SPORT &amp; RECREATION</v>
          </cell>
        </row>
        <row r="9281">
          <cell r="Q9281" t="str">
            <v>Expenditure:  Transfers and Subsidies - Operational:  Allocations In-kind - District Municipalities:  Eastern Cape - DC 12:   Amatole - Waste Water Management</v>
          </cell>
          <cell r="R9281">
            <v>0</v>
          </cell>
          <cell r="V9281" t="str">
            <v>DM EC: AMATOLE - WASTE WATER MAN</v>
          </cell>
        </row>
        <row r="9282">
          <cell r="Q9282" t="str">
            <v>Expenditure:  Transfers and Subsidies - Operational:  Allocations In-kind - District Municipalities:  Eastern Cape - DC 12:   Amatole - Water</v>
          </cell>
          <cell r="R9282">
            <v>0</v>
          </cell>
          <cell r="V9282" t="str">
            <v>DM EC: AMATOLE - WATER</v>
          </cell>
        </row>
        <row r="9283">
          <cell r="Q9283" t="str">
            <v xml:space="preserve">Expenditure:  Transfers and Subsidies - Operational:  Allocations In-kind - District Municipalities:  Eastern Cape - DC 13:  Chris Hani </v>
          </cell>
          <cell r="R9283">
            <v>0</v>
          </cell>
          <cell r="V9283" t="str">
            <v>DM EC: CHRIS HANI</v>
          </cell>
        </row>
        <row r="9284">
          <cell r="Q9284" t="str">
            <v>Expenditure:  Transfers and Subsidies - Operational:  Allocations In-kind - District Municipalities:  Eastern Cape - DC 13:  Chris Hani - Community and Social Services</v>
          </cell>
          <cell r="R9284">
            <v>0</v>
          </cell>
          <cell r="V9284" t="str">
            <v>DM EC: CHRIS HANI - COMM &amp; SOC SERV</v>
          </cell>
        </row>
        <row r="9285">
          <cell r="Q9285" t="str">
            <v>Expenditure:  Transfers and Subsidies - Operational:  Allocations In-kind - District Municipalities:  Eastern Cape - DC 13:  Chris Hani - Environmental Protection</v>
          </cell>
          <cell r="R9285">
            <v>0</v>
          </cell>
          <cell r="V9285" t="str">
            <v>DM EC: CHRIS HANI - ENVIRON PROTECTION</v>
          </cell>
        </row>
        <row r="9286">
          <cell r="Q9286" t="str">
            <v>Expenditure:  Transfers and Subsidies - Operational:  Allocations In-kind - District Municipalities:  Eastern Cape - DC 13:  Chris Hani - Executive and Council</v>
          </cell>
          <cell r="R9286">
            <v>0</v>
          </cell>
          <cell r="V9286" t="str">
            <v>DM EC: CHRIS HANI - EXECUTIVE &amp; COUNCIL</v>
          </cell>
        </row>
        <row r="9287">
          <cell r="Q9287" t="str">
            <v>Expenditure:  Transfers and Subsidies - Operational:  Allocations In-kind - District Municipalities:  Eastern Cape - DC 13:  Chris Hani - Finance and Admin</v>
          </cell>
          <cell r="R9287">
            <v>0</v>
          </cell>
          <cell r="V9287" t="str">
            <v>DM EC: CHRIS HANI - FINANCE &amp; ADMIN</v>
          </cell>
        </row>
        <row r="9288">
          <cell r="Q9288" t="str">
            <v>Expenditure:  Transfers and Subsidies - Operational:  Allocations In-kind - District Municipalities:  Eastern Cape - DC 13:  Chris Hani - Health</v>
          </cell>
          <cell r="R9288">
            <v>0</v>
          </cell>
          <cell r="V9288" t="str">
            <v>DM EC: CHRIS HANI - HEALTH</v>
          </cell>
        </row>
        <row r="9289">
          <cell r="Q9289" t="str">
            <v>Expenditure:  Transfers and Subsidies - Operational:  Allocations In-kind - District Municipalities:  Eastern Cape - DC 13:  Chris Hani - Housing</v>
          </cell>
          <cell r="R9289">
            <v>0</v>
          </cell>
          <cell r="V9289" t="str">
            <v>DM EC: CHRIS HANI - HOUSING</v>
          </cell>
        </row>
        <row r="9290">
          <cell r="Q9290" t="str">
            <v>Expenditure:  Transfers and Subsidies - Operational:  Allocations In-kind - District Municipalities:  Eastern Cape - DC 13:  Chris Hani - Planning and Development</v>
          </cell>
          <cell r="R9290">
            <v>0</v>
          </cell>
          <cell r="V9290" t="str">
            <v>DM EC: CHRIS HANI - PLANNING &amp; DEVEL</v>
          </cell>
        </row>
        <row r="9291">
          <cell r="Q9291" t="str">
            <v>Expenditure:  Transfers and Subsidies - Operational:  Allocations In-kind - District Municipalities:  Eastern Cape - DC 13:  Chris Hani - Public Safety</v>
          </cell>
          <cell r="R9291">
            <v>0</v>
          </cell>
          <cell r="V9291" t="str">
            <v>DM EC: CHRIS HANI - PUBLIC SAFETY</v>
          </cell>
        </row>
        <row r="9292">
          <cell r="Q9292" t="str">
            <v>Expenditure:  Transfers and Subsidies - Operational:  Allocations In-kind - District Municipalities:  Eastern Cape - DC 13:  Chris Hani - Road Transport</v>
          </cell>
          <cell r="R9292">
            <v>0</v>
          </cell>
          <cell r="V9292" t="str">
            <v>DM EC: CHRIS HANI - ROAD TRANSPORT</v>
          </cell>
        </row>
        <row r="9293">
          <cell r="Q9293" t="str">
            <v>Expenditure:  Transfers and Subsidies - Operational:  Allocations In-kind - District Municipalities:  Eastern Cape - DC 13:  Chris Hani - Sport and Recreation</v>
          </cell>
          <cell r="R9293">
            <v>0</v>
          </cell>
          <cell r="V9293" t="str">
            <v>DM EC: CHRIS HANI - SPORT &amp; RECREATION</v>
          </cell>
        </row>
        <row r="9294">
          <cell r="Q9294" t="str">
            <v>Expenditure:  Transfers and Subsidies - Operational:  Allocations In-kind - District Municipalities:  Eastern Cape - DC 13:  Chris Hani - Waste Water Management</v>
          </cell>
          <cell r="R9294">
            <v>0</v>
          </cell>
          <cell r="V9294" t="str">
            <v>DM EC: CHRIS HANI - WASTE WATER MAN</v>
          </cell>
        </row>
        <row r="9295">
          <cell r="Q9295" t="str">
            <v>Expenditure:  Transfers and Subsidies - Operational:  Allocations In-kind - District Municipalities:  Eastern Cape - DC 13:  Chris Hani - Water</v>
          </cell>
          <cell r="R9295">
            <v>0</v>
          </cell>
          <cell r="V9295" t="str">
            <v>DM EC: CHRIS HANI - WATER</v>
          </cell>
        </row>
        <row r="9296">
          <cell r="Q9296" t="str">
            <v>Expenditure:  Transfers and Subsidies - Operational:  Allocations In-kind - District Municipalities:  Eastern Cape - DC 14:  Ukhahlamba</v>
          </cell>
          <cell r="R9296">
            <v>0</v>
          </cell>
          <cell r="V9296" t="str">
            <v>DM EC: UKHAHLAMBA</v>
          </cell>
        </row>
        <row r="9297">
          <cell r="Q9297" t="str">
            <v>Expenditure:  Transfers and Subsidies - Operational:  Allocations In-kind - District Municipalities:  Eastern Cape - DC 14:  Ukhahlamba - Community and Social Services</v>
          </cell>
          <cell r="R9297">
            <v>0</v>
          </cell>
          <cell r="V9297" t="str">
            <v>DM EC: UKHAHLAMBA - COMM &amp; SOC SERV</v>
          </cell>
        </row>
        <row r="9298">
          <cell r="Q9298" t="str">
            <v>Expenditure:  Transfers and Subsidies - Operational:  Allocations In-kind - District Municipalities:  Eastern Cape - DC 14:  Ukhahlamba - Environmental Protection</v>
          </cell>
          <cell r="R9298">
            <v>0</v>
          </cell>
          <cell r="V9298" t="str">
            <v>DM EC: UKHAHLAMBA - ENVIRON PROTECTION</v>
          </cell>
        </row>
        <row r="9299">
          <cell r="Q9299" t="str">
            <v>Expenditure:  Transfers and Subsidies - Operational:  Allocations In-kind - District Municipalities:  Eastern Cape - DC 14:  Ukhahlamba - Executive and Council</v>
          </cell>
          <cell r="R9299">
            <v>0</v>
          </cell>
          <cell r="V9299" t="str">
            <v>DM EC: UKHAHLAMBA - EXECUTIVE &amp; COUNCIL</v>
          </cell>
        </row>
        <row r="9300">
          <cell r="Q9300" t="str">
            <v>Expenditure:  Transfers and Subsidies - Operational:  Allocations In-kind - District Municipalities:  Eastern Cape - DC 14:  Ukhahlamba - Finance and Admin</v>
          </cell>
          <cell r="R9300">
            <v>0</v>
          </cell>
          <cell r="V9300" t="str">
            <v>DM EC: UKHAHLAMBA - FINANCE &amp; ADMIN</v>
          </cell>
        </row>
        <row r="9301">
          <cell r="Q9301" t="str">
            <v>Expenditure:  Transfers and Subsidies - Operational:  Allocations In-kind - District Municipalities:  Eastern Cape - DC 14:  Ukhahlamba - Health</v>
          </cell>
          <cell r="R9301">
            <v>0</v>
          </cell>
          <cell r="V9301" t="str">
            <v>DM EC: UKHAHLAMBA - HEALTH</v>
          </cell>
        </row>
        <row r="9302">
          <cell r="Q9302" t="str">
            <v>Expenditure:  Transfers and Subsidies - Operational:  Allocations In-kind - District Municipalities:  Eastern Cape - DC 14:  Ukhahlamba - Housing</v>
          </cell>
          <cell r="R9302">
            <v>0</v>
          </cell>
          <cell r="V9302" t="str">
            <v>DM EC: UKHAHLAMBA - HOUSING</v>
          </cell>
        </row>
        <row r="9303">
          <cell r="Q9303" t="str">
            <v>Expenditure:  Transfers and Subsidies - Operational:  Allocations In-kind - District Municipalities:  Eastern Cape - DC 14:  Ukhahlamba - Planning and Development</v>
          </cell>
          <cell r="R9303">
            <v>0</v>
          </cell>
          <cell r="V9303" t="str">
            <v>DM EC: UKHAHLAMBA - PLANNING &amp; DEVEL</v>
          </cell>
        </row>
        <row r="9304">
          <cell r="Q9304" t="str">
            <v>Expenditure:  Transfers and Subsidies - Operational:  Allocations In-kind - District Municipalities:  Eastern Cape - DC 14:  Ukhahlamba - Public Safety</v>
          </cell>
          <cell r="R9304">
            <v>0</v>
          </cell>
          <cell r="V9304" t="str">
            <v>DM EC: UKHAHLAMBA - PUBLIC SAFETY</v>
          </cell>
        </row>
        <row r="9305">
          <cell r="Q9305" t="str">
            <v>Expenditure:  Transfers and Subsidies - Operational:  Allocations In-kind - District Municipalities:  Eastern Cape - DC 14:  Ukhahlamba - Road Transport</v>
          </cell>
          <cell r="R9305">
            <v>0</v>
          </cell>
          <cell r="V9305" t="str">
            <v>DM EC: UKHAHLAMBA - ROAD TRANSPORT</v>
          </cell>
        </row>
        <row r="9306">
          <cell r="Q9306" t="str">
            <v>Expenditure:  Transfers and Subsidies - Operational:  Allocations In-kind - District Municipalities:  Eastern Cape - DC 14:  Ukhahlamba - Sport and Recreation</v>
          </cell>
          <cell r="R9306">
            <v>0</v>
          </cell>
          <cell r="V9306" t="str">
            <v>DM EC: UKHAHLAMBA - SPORT &amp; RECREATION</v>
          </cell>
        </row>
        <row r="9307">
          <cell r="Q9307" t="str">
            <v>Expenditure:  Transfers and Subsidies - Operational:  Allocations In-kind - District Municipalities:  Eastern Cape - DC 14:  Ukhahlamba - Waste Water Management</v>
          </cell>
          <cell r="R9307">
            <v>0</v>
          </cell>
          <cell r="V9307" t="str">
            <v>DM EC: UKHAHLAMBA - WASTE WATER MAN</v>
          </cell>
        </row>
        <row r="9308">
          <cell r="Q9308" t="str">
            <v>Expenditure:  Transfers and Subsidies - Operational:  Allocations In-kind - District Municipalities:  Eastern Cape - DC 14:  Ukhahlamba - Water</v>
          </cell>
          <cell r="R9308">
            <v>0</v>
          </cell>
          <cell r="V9308" t="str">
            <v>DM EC: UKHAHLAMBA - WATER</v>
          </cell>
        </row>
        <row r="9309">
          <cell r="Q9309" t="str">
            <v>Expenditure:  Transfers and Subsidies - Operational:  Allocations In-kind - District Municipalities:  Eastern Cape - DC 15:  OR Tambo</v>
          </cell>
          <cell r="R9309">
            <v>0</v>
          </cell>
          <cell r="V9309" t="str">
            <v>DM EC: OR TAMBO</v>
          </cell>
        </row>
        <row r="9310">
          <cell r="Q9310" t="str">
            <v>Expenditure:  Transfers and Subsidies - Operational:  Allocations In-kind - District Municipalities:  Eastern Cape - DC 15:  OR Tambo - Community and Social Services</v>
          </cell>
          <cell r="R9310">
            <v>0</v>
          </cell>
          <cell r="V9310" t="str">
            <v>DM EC: OR TAMBO - COMM &amp; SOC SERV</v>
          </cell>
        </row>
        <row r="9311">
          <cell r="Q9311" t="str">
            <v>Expenditure:  Transfers and Subsidies - Operational:  Allocations In-kind - District Municipalities:  Eastern Cape - DC 15:  OR Tambo - Environmental Protection</v>
          </cell>
          <cell r="R9311">
            <v>0</v>
          </cell>
          <cell r="V9311" t="str">
            <v>DM EC: OR TAMBO - ENVIRON PROTECTION</v>
          </cell>
        </row>
        <row r="9312">
          <cell r="Q9312" t="str">
            <v>Expenditure:  Transfers and Subsidies - Operational:  Allocations In-kind - District Municipalities:  Eastern Cape - DC 15:  OR Tambo - Executive and Council</v>
          </cell>
          <cell r="R9312">
            <v>0</v>
          </cell>
          <cell r="V9312" t="str">
            <v>DM EC: OR TAMBO - EXECUTIVE &amp; COUNCIL</v>
          </cell>
        </row>
        <row r="9313">
          <cell r="Q9313" t="str">
            <v>Expenditure:  Transfers and Subsidies - Operational:  Allocations In-kind - District Municipalities:  Eastern Cape - DC 15:  OR Tambo - Finance and Admin</v>
          </cell>
          <cell r="R9313">
            <v>0</v>
          </cell>
          <cell r="V9313" t="str">
            <v>DM EC: OR TAMBO - FINANCE &amp; ADMIN</v>
          </cell>
        </row>
        <row r="9314">
          <cell r="Q9314" t="str">
            <v>Expenditure:  Transfers and Subsidies - Operational:  Allocations In-kind - District Municipalities:  Eastern Cape - DC 15:  OR Tambo - Health</v>
          </cell>
          <cell r="R9314">
            <v>0</v>
          </cell>
          <cell r="V9314" t="str">
            <v>DM EC: OR TAMBO - HEALTH</v>
          </cell>
        </row>
        <row r="9315">
          <cell r="Q9315" t="str">
            <v>Expenditure:  Transfers and Subsidies - Operational:  Allocations In-kind - District Municipalities:  Eastern Cape - DC 15:  OR Tambo - Housing</v>
          </cell>
          <cell r="R9315">
            <v>0</v>
          </cell>
          <cell r="V9315" t="str">
            <v>DM EC: OR TAMBO - HOUSING</v>
          </cell>
        </row>
        <row r="9316">
          <cell r="Q9316" t="str">
            <v>Expenditure:  Transfers and Subsidies - Operational:  Allocations In-kind - District Municipalities:  Eastern Cape - DC 15:  OR Tambo - Planning and Development</v>
          </cell>
          <cell r="R9316">
            <v>0</v>
          </cell>
          <cell r="V9316" t="str">
            <v>DM EC: OR TAMBO - PLANNING &amp; DEVEL</v>
          </cell>
        </row>
        <row r="9317">
          <cell r="Q9317" t="str">
            <v>Expenditure:  Transfers and Subsidies - Operational:  Allocations In-kind - District Municipalities:  Eastern Cape - DC 15:  OR Tambo - Public Safety</v>
          </cell>
          <cell r="R9317">
            <v>0</v>
          </cell>
          <cell r="V9317" t="str">
            <v>DM EC: OR TAMBO - PUBLIC SAFETY</v>
          </cell>
        </row>
        <row r="9318">
          <cell r="Q9318" t="str">
            <v>Expenditure:  Transfers and Subsidies - Operational:  Allocations In-kind - District Municipalities:  Eastern Cape - DC 15:  OR Tambo - Road Transport</v>
          </cell>
          <cell r="R9318">
            <v>0</v>
          </cell>
          <cell r="V9318" t="str">
            <v>DM EC: OR TAMBO - ROAD TRANSPORT</v>
          </cell>
        </row>
        <row r="9319">
          <cell r="Q9319" t="str">
            <v>Expenditure:  Transfers and Subsidies - Operational:  Allocations In-kind - District Municipalities:  Eastern Cape - DC 15:  OR Tambo - Sport and Recreation</v>
          </cell>
          <cell r="R9319">
            <v>0</v>
          </cell>
          <cell r="V9319" t="str">
            <v>DM EC: OR TAMBO - SPORT &amp; RECREATION</v>
          </cell>
        </row>
        <row r="9320">
          <cell r="Q9320" t="str">
            <v>Expenditure:  Transfers and Subsidies - Operational:  Allocations In-kind - District Municipalities:  Eastern Cape - DC 15:  OR Tambo - Waste Water Management</v>
          </cell>
          <cell r="R9320">
            <v>0</v>
          </cell>
          <cell r="V9320" t="str">
            <v>DM EC: OR TAMBO - WASTE WATER MAN</v>
          </cell>
        </row>
        <row r="9321">
          <cell r="Q9321" t="str">
            <v>Expenditure:  Transfers and Subsidies - Operational:  Allocations In-kind - District Municipalities:  Eastern Cape - DC 15:  OR Tambo - Water</v>
          </cell>
          <cell r="R9321">
            <v>0</v>
          </cell>
          <cell r="V9321" t="str">
            <v>DM EC: OR TAMBO - WATER</v>
          </cell>
        </row>
        <row r="9322">
          <cell r="Q9322" t="str">
            <v>Expenditure:  Transfers and Subsidies - Operational:  Allocations In-kind - District Municipalities:  Eastern Cape - DC 44:  Alfred Nzo</v>
          </cell>
          <cell r="R9322">
            <v>0</v>
          </cell>
          <cell r="V9322" t="str">
            <v>DM EC: ALFRED NZO</v>
          </cell>
        </row>
        <row r="9323">
          <cell r="Q9323" t="str">
            <v>Expenditure:  Transfers and Subsidies - Operational:  Allocations In-kind - District Municipalities:  Eastern Cape - DC 44:  Alfred Nzo:  Community and Social Services</v>
          </cell>
          <cell r="R9323">
            <v>0</v>
          </cell>
          <cell r="V9323" t="str">
            <v>DM EC: ALFRED NZO - COMM &amp; SOC SERV</v>
          </cell>
        </row>
        <row r="9324">
          <cell r="Q9324" t="str">
            <v>Expenditure:  Transfers and Subsidies - Operational:  Allocations In-kind - District Municipalities:  Eastern Cape - DC 44:  Alfred Nzo:  Environmental Protection</v>
          </cell>
          <cell r="R9324">
            <v>0</v>
          </cell>
          <cell r="V9324" t="str">
            <v>DM EC: ALFRED NZO - ENVIRON PROTECTION</v>
          </cell>
        </row>
        <row r="9325">
          <cell r="Q9325" t="str">
            <v>Expenditure:  Transfers and Subsidies - Operational:  Allocations In-kind - District Municipalities:  Eastern Cape - DC 44:  Alfred Nzo -Executive and Council</v>
          </cell>
          <cell r="R9325">
            <v>0</v>
          </cell>
          <cell r="V9325" t="str">
            <v>DM EC: ALFRED NZO - EXECUTIVE &amp; COUNCIL</v>
          </cell>
        </row>
        <row r="9326">
          <cell r="Q9326" t="str">
            <v>Expenditure:  Transfers and Subsidies - Operational:  Allocations In-kind - District Municipalities:  Eastern Cape - DC 44:  Alfred Nzo:  Finance and Admin</v>
          </cell>
          <cell r="R9326">
            <v>0</v>
          </cell>
          <cell r="V9326" t="str">
            <v>DM EC: ALFRED NZO - FINANCE &amp; ADMIN</v>
          </cell>
        </row>
        <row r="9327">
          <cell r="Q9327" t="str">
            <v>Expenditure:  Transfers and Subsidies - Operational:  Allocations In-kind - District Municipalities:  Eastern Cape - DC 44:  Alfred Nzo:  Health</v>
          </cell>
          <cell r="R9327">
            <v>0</v>
          </cell>
          <cell r="V9327" t="str">
            <v>DM EC: ALFRED NZO - HEALTH</v>
          </cell>
        </row>
        <row r="9328">
          <cell r="Q9328" t="str">
            <v>Expenditure:  Transfers and Subsidies - Operational:  Allocations In-kind - District Municipalities:  Eastern Cape - DC 44:  Alfred Nzo:  Housing</v>
          </cell>
          <cell r="R9328">
            <v>0</v>
          </cell>
          <cell r="V9328" t="str">
            <v>DM EC: ALFRED NZO - HOUSING</v>
          </cell>
        </row>
        <row r="9329">
          <cell r="Q9329" t="str">
            <v>Expenditure:  Transfers and Subsidies - Operational:  Allocations In-kind - District Municipalities:  Eastern Cape - DC 44:  Alfred Nzo:  Planning and Development</v>
          </cell>
          <cell r="R9329">
            <v>0</v>
          </cell>
          <cell r="V9329" t="str">
            <v>DM EC: ALFRED NZO - PLANNING &amp; DEVEL</v>
          </cell>
        </row>
        <row r="9330">
          <cell r="Q9330" t="str">
            <v>Expenditure:  Transfers and Subsidies - Operational:  Allocations In-kind - District Municipalities:  Eastern Cape - DC 44:  Alfred Nzo:  Public Safety</v>
          </cell>
          <cell r="R9330">
            <v>0</v>
          </cell>
          <cell r="V9330" t="str">
            <v>DM EC: ALFRED NZO - PUBLIC SAFETY</v>
          </cell>
        </row>
        <row r="9331">
          <cell r="Q9331" t="str">
            <v>Expenditure:  Transfers and Subsidies - Operational:  Allocations In-kind - District Municipalities:  Eastern Cape - DC 44:  Alfred Nzo:  Road Transport</v>
          </cell>
          <cell r="R9331">
            <v>0</v>
          </cell>
          <cell r="V9331" t="str">
            <v>DM EC: ALFRED NZO - ROAD TRANSPORT</v>
          </cell>
        </row>
        <row r="9332">
          <cell r="Q9332" t="str">
            <v>Expenditure:  Transfers and Subsidies - Operational:  Allocations In-kind - District Municipalities:  Eastern Cape - DC 44:  Alfred Nzo:  Sport and Recreation</v>
          </cell>
          <cell r="R9332">
            <v>0</v>
          </cell>
          <cell r="V9332" t="str">
            <v>DM EC: ALFRED NZO - SPORT &amp; RECREATION</v>
          </cell>
        </row>
        <row r="9333">
          <cell r="Q9333" t="str">
            <v>Expenditure:  Transfers and Subsidies - Operational:  Allocations In-kind - District Municipalities:  Eastern Cape - DC 44:  Alfred Nzo:  Waste Water Management</v>
          </cell>
          <cell r="R9333">
            <v>0</v>
          </cell>
          <cell r="V9333" t="str">
            <v>DM EC: ALFRED NZO - WASTE WATER MAN</v>
          </cell>
        </row>
        <row r="9334">
          <cell r="Q9334" t="str">
            <v>Expenditure:  Transfers and Subsidies - Operational:  Allocations In-kind - District Municipalities:  Eastern Cape - DC 44:  Alfred Nzo:  Water</v>
          </cell>
          <cell r="R9334">
            <v>0</v>
          </cell>
          <cell r="V9334" t="str">
            <v>DM EC: ALFRED NZO - WATER</v>
          </cell>
        </row>
        <row r="9335">
          <cell r="Q9335" t="str">
            <v>Expenditure:  Transfers and Subsidies - Operational:  Allocations In-kind - District Municipalities:  Free State</v>
          </cell>
          <cell r="R9335">
            <v>0</v>
          </cell>
          <cell r="V9335" t="str">
            <v>T&amp;S OPS: ALL IN-KIND DM FREE STATE</v>
          </cell>
        </row>
        <row r="9336">
          <cell r="Q9336" t="str">
            <v>Expenditure:  Transfers and Subsidies - Operational:  Allocations In-kind - District Municipalities:  Free State - DC 16:  Xhariep</v>
          </cell>
          <cell r="R9336">
            <v>0</v>
          </cell>
          <cell r="V9336" t="str">
            <v>DM FS: XHARIEP</v>
          </cell>
        </row>
        <row r="9337">
          <cell r="Q9337" t="str">
            <v>Expenditure:  Transfers and Subsidies - Operational:  Allocations In-kind - District Municipalities:  Free State - DC 16:  Xhariep - Community and Social Services</v>
          </cell>
          <cell r="R9337">
            <v>0</v>
          </cell>
          <cell r="V9337" t="str">
            <v>DM FS: XHARIEP - COMM &amp; SOC SERV</v>
          </cell>
        </row>
        <row r="9338">
          <cell r="Q9338" t="str">
            <v>Expenditure:  Transfers and Subsidies - Operational:  Allocations In-kind - District Municipalities:  Free State - DC 16:  Xhariep - Environmental Protection</v>
          </cell>
          <cell r="R9338">
            <v>0</v>
          </cell>
          <cell r="V9338" t="str">
            <v>DM FS: XHARIEP - ENVIRON PROTECTION</v>
          </cell>
        </row>
        <row r="9339">
          <cell r="Q9339" t="str">
            <v>Expenditure:  Transfers and Subsidies - Operational:  Allocations In-kind - District Municipalities:  Free State - DC 16:  Xhariep - Executive and Council</v>
          </cell>
          <cell r="R9339">
            <v>0</v>
          </cell>
          <cell r="V9339" t="str">
            <v>DM FS: XHARIEP - EXECUTIVE &amp; COUNCIL</v>
          </cell>
        </row>
        <row r="9340">
          <cell r="Q9340" t="str">
            <v>Expenditure:  Transfers and Subsidies - Operational:  Allocations In-kind - District Municipalities:  Free State - DC 16:  Xhariep - Finance and Admin</v>
          </cell>
          <cell r="R9340">
            <v>0</v>
          </cell>
          <cell r="V9340" t="str">
            <v>DM FS: XHARIEP - FINANCE &amp; ADMIN</v>
          </cell>
        </row>
        <row r="9341">
          <cell r="Q9341" t="str">
            <v>Expenditure:  Transfers and Subsidies - Operational:  Allocations In-kind - District Municipalities:  Free State - DC 16:  Xhariep - Health</v>
          </cell>
          <cell r="R9341">
            <v>0</v>
          </cell>
          <cell r="V9341" t="str">
            <v>DM FS: XHARIEP - HEALTH</v>
          </cell>
        </row>
        <row r="9342">
          <cell r="Q9342" t="str">
            <v>Expenditure:  Transfers and Subsidies - Operational:  Allocations In-kind - District Municipalities:  Free State - DC 16:  Xhariep - Housing</v>
          </cell>
          <cell r="R9342">
            <v>0</v>
          </cell>
          <cell r="V9342" t="str">
            <v>DM FS: XHARIEP - HOUSING</v>
          </cell>
        </row>
        <row r="9343">
          <cell r="Q9343" t="str">
            <v>Expenditure:  Transfers and Subsidies - Operational:  Allocations In-kind - District Municipalities:  Free State - DC 16:  Xhariep - Planning and Development</v>
          </cell>
          <cell r="R9343">
            <v>0</v>
          </cell>
          <cell r="V9343" t="str">
            <v>DM FS: XHARIEP - PLANNING &amp; DEVEL</v>
          </cell>
        </row>
        <row r="9344">
          <cell r="Q9344" t="str">
            <v>Expenditure:  Transfers and Subsidies - Operational:  Allocations In-kind - District Municipalities:  Free State - DC 16:  Xhariep - Public Safety</v>
          </cell>
          <cell r="R9344">
            <v>0</v>
          </cell>
          <cell r="V9344" t="str">
            <v>DM FS: XHARIEP - PUBLIC SAFETY</v>
          </cell>
        </row>
        <row r="9345">
          <cell r="Q9345" t="str">
            <v>Expenditure:  Transfers and Subsidies - Operational:  Allocations In-kind - District Municipalities:  Free State - DC 16:  Xhariep - Road Transport</v>
          </cell>
          <cell r="R9345">
            <v>0</v>
          </cell>
          <cell r="V9345" t="str">
            <v>DM FS: XHARIEP - ROAD TRANSPORT</v>
          </cell>
        </row>
        <row r="9346">
          <cell r="Q9346" t="str">
            <v>Expenditure:  Transfers and Subsidies - Operational:  Allocations In-kind - District Municipalities:  Free State - DC 16:  Xhariep - Sport and Recreation</v>
          </cell>
          <cell r="R9346">
            <v>0</v>
          </cell>
          <cell r="V9346" t="str">
            <v>DM FS: XHARIEP - SPORT &amp; RECREATION</v>
          </cell>
        </row>
        <row r="9347">
          <cell r="Q9347" t="str">
            <v>Expenditure:  Transfers and Subsidies - Operational:  Allocations In-kind - District Municipalities:  Free State - DC 16:  Xhariep - Waste Water Management</v>
          </cell>
          <cell r="R9347">
            <v>0</v>
          </cell>
          <cell r="V9347" t="str">
            <v>DM FS: XHARIEP - WASTE WATER MAN</v>
          </cell>
        </row>
        <row r="9348">
          <cell r="Q9348" t="str">
            <v>Expenditure:  Transfers and Subsidies - Operational:  Allocations In-kind - District Municipalities:  Free State - DC 16:  Xhariep - Water</v>
          </cell>
          <cell r="R9348">
            <v>0</v>
          </cell>
          <cell r="V9348" t="str">
            <v>DM FS: XHARIEP - WATER</v>
          </cell>
        </row>
        <row r="9349">
          <cell r="Q9349" t="str">
            <v>Expenditure:  Transfers and Subsidies - Operational:  Allocations In-kind - District Municipalities:  Free State - DC 17:  Motheo</v>
          </cell>
          <cell r="R9349">
            <v>0</v>
          </cell>
          <cell r="V9349" t="str">
            <v>DM FS: MOTHEO</v>
          </cell>
        </row>
        <row r="9350">
          <cell r="Q9350" t="str">
            <v>Expenditure:  Transfers and Subsidies - Operational:  Allocations In-kind - District Municipalities:  Free State - DC 17:  Motheo - Community and Social Services</v>
          </cell>
          <cell r="R9350">
            <v>0</v>
          </cell>
          <cell r="V9350" t="str">
            <v>DM FS: MOTHEO - COMM &amp; SOC SERV</v>
          </cell>
        </row>
        <row r="9351">
          <cell r="Q9351" t="str">
            <v>Expenditure:  Transfers and Subsidies - Operational:  Allocations In-kind - District Municipalities:  Free State - DC 17:  Motheo - Environmental Protection</v>
          </cell>
          <cell r="R9351">
            <v>0</v>
          </cell>
          <cell r="V9351" t="str">
            <v>DM FS: MOTHEO - ENVIRON PROTECTION</v>
          </cell>
        </row>
        <row r="9352">
          <cell r="Q9352" t="str">
            <v>Expenditure:  Transfers and Subsidies - Operational:  Allocations In-kind - District Municipalities:  Free State - DC 17:  Motheo - Executive and Council</v>
          </cell>
          <cell r="R9352">
            <v>0</v>
          </cell>
          <cell r="V9352" t="str">
            <v>DM FS: MOTHEO - EXECUTIVE &amp; COUNCIL</v>
          </cell>
        </row>
        <row r="9353">
          <cell r="Q9353" t="str">
            <v>Expenditure:  Transfers and Subsidies - Operational:  Allocations In-kind - District Municipalities:  Free State - DC 17:  Motheo - Finance and Admin</v>
          </cell>
          <cell r="R9353">
            <v>0</v>
          </cell>
          <cell r="V9353" t="str">
            <v>DM FS: MOTHEO - FINANCE &amp; ADMIN</v>
          </cell>
        </row>
        <row r="9354">
          <cell r="Q9354" t="str">
            <v>Expenditure:  Transfers and Subsidies - Operational:  Allocations In-kind - District Municipalities:  Free State - DC 17:  Motheo - Health</v>
          </cell>
          <cell r="R9354">
            <v>0</v>
          </cell>
          <cell r="V9354" t="str">
            <v>DM FS: MOTHEO - HEALTH</v>
          </cell>
        </row>
        <row r="9355">
          <cell r="Q9355" t="str">
            <v>Expenditure:  Transfers and Subsidies - Operational:  Allocations In-kind - District Municipalities:  Free State - DC 17:  Motheo - Housing</v>
          </cell>
          <cell r="R9355">
            <v>0</v>
          </cell>
          <cell r="V9355" t="str">
            <v>DM FS: MOTHEO - HOUSING</v>
          </cell>
        </row>
        <row r="9356">
          <cell r="Q9356" t="str">
            <v>Expenditure:  Transfers and Subsidies - Operational:  Allocations In-kind - District Municipalities:  Free State - DC 17:  Motheo - Planning and Development</v>
          </cell>
          <cell r="R9356">
            <v>0</v>
          </cell>
          <cell r="V9356" t="str">
            <v>DM FS: MOTHEO - PLANNING &amp; DEVEL</v>
          </cell>
        </row>
        <row r="9357">
          <cell r="Q9357" t="str">
            <v>Expenditure:  Transfers and Subsidies - Operational:  Allocations In-kind - District Municipalities:  Free State - DC 17:  Motheo - Public Safety</v>
          </cell>
          <cell r="R9357">
            <v>0</v>
          </cell>
          <cell r="V9357" t="str">
            <v>DM FS: MOTHEO - PUBLIC SAFETY</v>
          </cell>
        </row>
        <row r="9358">
          <cell r="Q9358" t="str">
            <v>Expenditure:  Transfers and Subsidies - Operational:  Allocations In-kind - District Municipalities:  Free State - DC 17:  Motheo - Road Transport</v>
          </cell>
          <cell r="R9358">
            <v>0</v>
          </cell>
          <cell r="V9358" t="str">
            <v>DM FS: MOTHEO - ROAD TRANSPORT</v>
          </cell>
        </row>
        <row r="9359">
          <cell r="Q9359" t="str">
            <v>Expenditure:  Transfers and Subsidies - Operational:  Allocations In-kind - District Municipalities:  Free State - DC 17:  Motheo - Sport and Recreation</v>
          </cell>
          <cell r="R9359">
            <v>0</v>
          </cell>
          <cell r="V9359" t="str">
            <v>DM FS: MOTHEO - SPORT &amp; RECREATION</v>
          </cell>
        </row>
        <row r="9360">
          <cell r="Q9360" t="str">
            <v>Expenditure:  Transfers and Subsidies - Operational:  Allocations In-kind - District Municipalities:  Free State - DC 17:  Motheo - Waste Water Management</v>
          </cell>
          <cell r="R9360">
            <v>0</v>
          </cell>
          <cell r="V9360" t="str">
            <v>DM FS: MOTHEO - WASTE WATER MAN</v>
          </cell>
        </row>
        <row r="9361">
          <cell r="Q9361" t="str">
            <v>Expenditure:  Transfers and Subsidies - Operational:  Allocations In-kind - District Municipalities:  Free State - DC 17:  Motheo - Water</v>
          </cell>
          <cell r="R9361">
            <v>0</v>
          </cell>
          <cell r="V9361" t="str">
            <v>DM FS: MOTHEO - WATER</v>
          </cell>
        </row>
        <row r="9362">
          <cell r="Q9362" t="str">
            <v>Expenditure:  Transfers and Subsidies - Operational:  Allocations In-kind - District Municipalities:  Free State - DC 18:  Lejweleputswa</v>
          </cell>
          <cell r="R9362">
            <v>0</v>
          </cell>
          <cell r="V9362" t="str">
            <v>DM FS: LEJWELEPUTSWA</v>
          </cell>
        </row>
        <row r="9363">
          <cell r="Q9363" t="str">
            <v>Expenditure:  Transfers and Subsidies - Operational:  Allocations In-kind - District Municipalities:  Free State - DC 18:  Lejweleputswa - Community and Social Services</v>
          </cell>
          <cell r="R9363">
            <v>0</v>
          </cell>
          <cell r="V9363" t="str">
            <v>DM FS: LEJWELEPUTSWA - COMM &amp; SOC SERV</v>
          </cell>
        </row>
        <row r="9364">
          <cell r="Q9364" t="str">
            <v>Expenditure:  Transfers and Subsidies - Operational:  Allocations In-kind - District Municipalities:  Free State - DC 18:  Lejweleputswa - Environmental Protection</v>
          </cell>
          <cell r="R9364">
            <v>0</v>
          </cell>
          <cell r="V9364" t="str">
            <v>DM FS: LEJWELEPUTSWA - ENVIRO PROTECTION</v>
          </cell>
        </row>
        <row r="9365">
          <cell r="Q9365" t="str">
            <v>Expenditure:  Transfers and Subsidies - Operational:  Allocations In-kind - District Municipalities:  Free State - DC 18:  Lejweleputswa - Executive and Council</v>
          </cell>
          <cell r="R9365">
            <v>0</v>
          </cell>
          <cell r="V9365" t="str">
            <v>DM FS: LEJWELEPUTSWA - EXECUT &amp; COUNCIL</v>
          </cell>
        </row>
        <row r="9366">
          <cell r="Q9366" t="str">
            <v>Expenditure:  Transfers and Subsidies - Operational:  Allocations In-kind - District Municipalities:  Free State - DC 18:  Lejweleputswa - Finance and Admin</v>
          </cell>
          <cell r="R9366">
            <v>0</v>
          </cell>
          <cell r="V9366" t="str">
            <v>DM FS: LEJWELEPUTSWA - FINANCE &amp; ADMIN</v>
          </cell>
        </row>
        <row r="9367">
          <cell r="Q9367" t="str">
            <v>Expenditure:  Transfers and Subsidies - Operational:  Allocations In-kind - District Municipalities:  Free State - DC 18:  Lejweleputswa - Health</v>
          </cell>
          <cell r="R9367">
            <v>0</v>
          </cell>
          <cell r="V9367" t="str">
            <v>DM FS: LEJWELEPUTSWA - HEALTH</v>
          </cell>
        </row>
        <row r="9368">
          <cell r="Q9368" t="str">
            <v>Expenditure:  Transfers and Subsidies - Operational:  Allocations In-kind - District Municipalities:  Free State - DC 18:  Lejweleputswa - Housing</v>
          </cell>
          <cell r="R9368">
            <v>0</v>
          </cell>
          <cell r="V9368" t="str">
            <v>DM FS: LEJWELEPUTSWA - HOUSING</v>
          </cell>
        </row>
        <row r="9369">
          <cell r="Q9369" t="str">
            <v>Expenditure:  Transfers and Subsidies - Operational:  Allocations In-kind - District Municipalities:  Free State - DC 18:  Lejweleputswa - Planning and Development</v>
          </cell>
          <cell r="R9369">
            <v>0</v>
          </cell>
          <cell r="V9369" t="str">
            <v>DM FS: LEJWELEPUTSWA - PLANNING &amp; DEVEL</v>
          </cell>
        </row>
        <row r="9370">
          <cell r="Q9370" t="str">
            <v>Expenditure:  Transfers and Subsidies - Operational:  Allocations In-kind - District Municipalities:  Free State - DC 18:  Lejweleputswa - Public Safety</v>
          </cell>
          <cell r="R9370">
            <v>0</v>
          </cell>
          <cell r="V9370" t="str">
            <v>DM FS: LEJWELEPUTSWA - PUBLIC SAFETY</v>
          </cell>
        </row>
        <row r="9371">
          <cell r="Q9371" t="str">
            <v>Expenditure:  Transfers and Subsidies - Operational:  Allocations In-kind - District Municipalities:  Free State - DC 18:  Lejweleputswa - Road Transport</v>
          </cell>
          <cell r="R9371">
            <v>0</v>
          </cell>
          <cell r="V9371" t="str">
            <v>DM FS: LEJWELEPUTSWA - ROAD TRANSPORT</v>
          </cell>
        </row>
        <row r="9372">
          <cell r="Q9372" t="str">
            <v>Expenditure:  Transfers and Subsidies - Operational:  Allocations In-kind - District Municipalities:  Free State - DC 18:  Lejweleputswa - Sport and Recreation</v>
          </cell>
          <cell r="R9372">
            <v>0</v>
          </cell>
          <cell r="V9372" t="str">
            <v>DM FS: LEJWELEPUTSWA - SPORT &amp; RECREAT</v>
          </cell>
        </row>
        <row r="9373">
          <cell r="Q9373" t="str">
            <v>Expenditure:  Transfers and Subsidies - Operational:  Allocations In-kind - District Municipalities:  Free State - DC 18:  Lejweleputswa - Waste Water Management</v>
          </cell>
          <cell r="R9373">
            <v>0</v>
          </cell>
          <cell r="V9373" t="str">
            <v>DM FS: LEJWELEPUTSWA - WASTE WATER MAN</v>
          </cell>
        </row>
        <row r="9374">
          <cell r="Q9374" t="str">
            <v>Expenditure:  Transfers and Subsidies - Operational:  Allocations In-kind - District Municipalities:  Free State - DC 18:  Lejweleputswa - Water</v>
          </cell>
          <cell r="R9374">
            <v>0</v>
          </cell>
          <cell r="V9374" t="str">
            <v>DM FS: LEJWELEPUTSWA - WATER</v>
          </cell>
        </row>
        <row r="9375">
          <cell r="Q9375" t="str">
            <v>Expenditure:  Transfers and Subsidies - Operational:  Allocations In-kind - District Municipalities:  Free State - DC 19:  Thabo Mofutsanyane</v>
          </cell>
          <cell r="R9375">
            <v>0</v>
          </cell>
          <cell r="V9375" t="str">
            <v>DM FS: THABO MOFUTSANYANE</v>
          </cell>
        </row>
        <row r="9376">
          <cell r="Q9376" t="str">
            <v>Expenditure:  Transfers and Subsidies - Operational:  Allocations In-kind - District Municipalities:  Free State - DC 19:  Thabo Mofutsanyane - Community and Social Services</v>
          </cell>
          <cell r="R9376">
            <v>0</v>
          </cell>
          <cell r="V9376" t="str">
            <v>DM FS: THABO MOFUTS - COMM &amp; SOC SERV</v>
          </cell>
        </row>
        <row r="9377">
          <cell r="Q9377" t="str">
            <v>Expenditure:  Transfers and Subsidies - Operational:  Allocations In-kind - District Municipalities:  Free State - DC 19:  Thabo Mofutsanyane - Environmental Protection</v>
          </cell>
          <cell r="R9377">
            <v>0</v>
          </cell>
          <cell r="V9377" t="str">
            <v>DM FS: THABO MOFUTS - ENVIRON PROTECTION</v>
          </cell>
        </row>
        <row r="9378">
          <cell r="Q9378" t="str">
            <v>Expenditure:  Transfers and Subsidies - Operational:  Allocations In-kind - District Municipalities:  Free State - DC 19:  Thabo Mofutsanyane - Executive and Council</v>
          </cell>
          <cell r="R9378">
            <v>0</v>
          </cell>
          <cell r="V9378" t="str">
            <v>DM FS: THABO MOFUTS - EXECUTIV &amp; COUNCIL</v>
          </cell>
        </row>
        <row r="9379">
          <cell r="Q9379" t="str">
            <v>Expenditure:  Transfers and Subsidies - Operational:  Allocations In-kind - District Municipalities:  Free State - DC 19:  Thabo Mofutsanyane - Finance and Admin</v>
          </cell>
          <cell r="R9379">
            <v>0</v>
          </cell>
          <cell r="V9379" t="str">
            <v>DM FS: THABO MOFUTS - FINANCE &amp; ADMIN</v>
          </cell>
        </row>
        <row r="9380">
          <cell r="Q9380" t="str">
            <v>Expenditure:  Transfers and Subsidies - Operational:  Allocations In-kind - District Municipalities:  Free State - DC 19:  Thabo Mofutsanyane - Health</v>
          </cell>
          <cell r="R9380">
            <v>0</v>
          </cell>
          <cell r="V9380" t="str">
            <v>DM FS: THABO MOFUTS - HEALTH</v>
          </cell>
        </row>
        <row r="9381">
          <cell r="Q9381" t="str">
            <v>Expenditure:  Transfers and Subsidies - Operational:  Allocations In-kind - District Municipalities:  Free State - DC 19:  Thabo Mofutsanyane - Housing</v>
          </cell>
          <cell r="R9381">
            <v>0</v>
          </cell>
          <cell r="V9381" t="str">
            <v>DM FS: THABO MOFUTS - HOUSING</v>
          </cell>
        </row>
        <row r="9382">
          <cell r="Q9382" t="str">
            <v>Expenditure:  Transfers and Subsidies - Operational:  Allocations In-kind - District Municipalities:  Free State - DC 19:  Thabo Mofutsanyane - Planning and Development</v>
          </cell>
          <cell r="R9382">
            <v>0</v>
          </cell>
          <cell r="V9382" t="str">
            <v>DM FS: THABO MOFUTS - PLANNING &amp; DEVEL</v>
          </cell>
        </row>
        <row r="9383">
          <cell r="Q9383" t="str">
            <v>Expenditure:  Transfers and Subsidies - Operational:  Allocations In-kind - District Municipalities:  Free State - DC 19:  Thabo Mofutsanyane - Public Safety</v>
          </cell>
          <cell r="R9383">
            <v>0</v>
          </cell>
          <cell r="V9383" t="str">
            <v>DM FS: THABO MOFUTS - PUBLIC SAFETY</v>
          </cell>
        </row>
        <row r="9384">
          <cell r="Q9384" t="str">
            <v>Expenditure:  Transfers and Subsidies - Operational:  Allocations In-kind - District Municipalities:  Free State - DC 19:  Thabo Mofutsanyane - Road Transport</v>
          </cell>
          <cell r="R9384">
            <v>0</v>
          </cell>
          <cell r="V9384" t="str">
            <v>DM FS: THABO MOFUTS - ROAD TRANSPORT</v>
          </cell>
        </row>
        <row r="9385">
          <cell r="Q9385" t="str">
            <v>Expenditure:  Transfers and Subsidies - Operational:  Allocations In-kind - District Municipalities:  Free State - DC 19:  Thabo Mofutsanyane - Sport and Recreation</v>
          </cell>
          <cell r="R9385">
            <v>0</v>
          </cell>
          <cell r="V9385" t="str">
            <v>DM FS: THABO MOFUTS - SPORT &amp; RECREATION</v>
          </cell>
        </row>
        <row r="9386">
          <cell r="Q9386" t="str">
            <v>Expenditure:  Transfers and Subsidies - Operational:  Allocations In-kind - District Municipalities:  Free State - DC 19:  Thabo Mofutsanyane - Waste Water Management</v>
          </cell>
          <cell r="R9386">
            <v>0</v>
          </cell>
          <cell r="V9386" t="str">
            <v>DM FS: THABO MOFUTS - WASTE WATER MAN</v>
          </cell>
        </row>
        <row r="9387">
          <cell r="Q9387" t="str">
            <v>Expenditure:  Transfers and Subsidies - Operational:  Allocations In-kind - District Municipalities:  Free State - DC 19:  Thabo Mofutsanyane - Water</v>
          </cell>
          <cell r="R9387">
            <v>0</v>
          </cell>
          <cell r="V9387" t="str">
            <v>DM FS: THABO MOFUTS - WATER</v>
          </cell>
        </row>
        <row r="9388">
          <cell r="Q9388" t="str">
            <v>Expenditure:  Transfers and Subsidies - Operational:  Allocations In-kind - District Municipalities:  Free State - DC 20:  Fazile Dabi</v>
          </cell>
          <cell r="R9388">
            <v>0</v>
          </cell>
          <cell r="V9388" t="str">
            <v>DM FS: FAZILE DABI</v>
          </cell>
        </row>
        <row r="9389">
          <cell r="Q9389" t="str">
            <v>Expenditure:  Transfers and Subsidies - Operational:  Allocations In-kind - District Municipalities:  Free State - DC 20:  Fazile Dabi - Community and Social Services</v>
          </cell>
          <cell r="R9389">
            <v>0</v>
          </cell>
          <cell r="V9389" t="str">
            <v>DM FS: FAZILE DABI - COMM &amp; SOC SERV</v>
          </cell>
        </row>
        <row r="9390">
          <cell r="Q9390" t="str">
            <v>Expenditure:  Transfers and Subsidies - Operational:  Allocations In-kind - District Municipalities:  Free State - DC 20:  Fazile Dabi - Environmental Protection</v>
          </cell>
          <cell r="R9390">
            <v>0</v>
          </cell>
          <cell r="V9390" t="str">
            <v>DM FS: FAZILE DABI - ENVIRON PROTECTION</v>
          </cell>
        </row>
        <row r="9391">
          <cell r="Q9391" t="str">
            <v>Expenditure:  Transfers and Subsidies - Operational:  Allocations In-kind - District Municipalities:  Free State - DC 20:  Fazile Dabi - Executive and Council</v>
          </cell>
          <cell r="R9391">
            <v>0</v>
          </cell>
          <cell r="V9391" t="str">
            <v>DM FS: FAZILE DABI - EXECUTIVE &amp; COUNCIL</v>
          </cell>
        </row>
        <row r="9392">
          <cell r="Q9392" t="str">
            <v>Expenditure:  Transfers and Subsidies - Operational:  Allocations In-kind - District Municipalities:  Free State - DC 20:  Fazile Dabi - Finance and Admin</v>
          </cell>
          <cell r="R9392">
            <v>0</v>
          </cell>
          <cell r="V9392" t="str">
            <v>DM FS: FAZILE DABI - FINANCE &amp; ADMIN</v>
          </cell>
        </row>
        <row r="9393">
          <cell r="Q9393" t="str">
            <v>Expenditure:  Transfers and Subsidies - Operational:  Allocations In-kind - District Municipalities:  Free State - DC 20:  Fazile Dabi - Health</v>
          </cell>
          <cell r="R9393">
            <v>0</v>
          </cell>
          <cell r="V9393" t="str">
            <v>DM FS: FAZILE DABI - HEALTH</v>
          </cell>
        </row>
        <row r="9394">
          <cell r="Q9394" t="str">
            <v>Expenditure:  Transfers and Subsidies - Operational:  Allocations In-kind - District Municipalities:  Free State - DC 20:  Fazile Dabi - Housing</v>
          </cell>
          <cell r="R9394">
            <v>0</v>
          </cell>
          <cell r="V9394" t="str">
            <v>DM FS: FAZILE DABI - HOUSING</v>
          </cell>
        </row>
        <row r="9395">
          <cell r="Q9395" t="str">
            <v>Expenditure:  Transfers and Subsidies - Operational:  Allocations In-kind - District Municipalities:  Free State - DC 20:  Fazile Dabi - Planning and Development</v>
          </cell>
          <cell r="R9395">
            <v>0</v>
          </cell>
          <cell r="V9395" t="str">
            <v>DM FS: FAZILE DABI - PLANNING &amp; DEVEL</v>
          </cell>
        </row>
        <row r="9396">
          <cell r="Q9396" t="str">
            <v>Expenditure:  Transfers and Subsidies - Operational:  Allocations In-kind - District Municipalities:  Free State - DC 20:  Fazile Dabi - Public Safety</v>
          </cell>
          <cell r="R9396">
            <v>0</v>
          </cell>
          <cell r="V9396" t="str">
            <v>DM FS: FAZILE DABI - PUBLIC SAFETY</v>
          </cell>
        </row>
        <row r="9397">
          <cell r="Q9397" t="str">
            <v>Expenditure:  Transfers and Subsidies - Operational:  Allocations In-kind - District Municipalities:  Free State - DC 20:  Fazile Dabi - Road Transport</v>
          </cell>
          <cell r="R9397">
            <v>0</v>
          </cell>
          <cell r="V9397" t="str">
            <v>DM FS: FAZILE DABI - ROAD TRANSPORT</v>
          </cell>
        </row>
        <row r="9398">
          <cell r="Q9398" t="str">
            <v>Expenditure:  Transfers and Subsidies - Operational:  Allocations In-kind - District Municipalities:  Free State - DC 20:  Fazile Dabi - Sport and Recreation</v>
          </cell>
          <cell r="R9398">
            <v>0</v>
          </cell>
          <cell r="V9398" t="str">
            <v>DM FS: FAZILE DABI - SPORT &amp; RECREATION</v>
          </cell>
        </row>
        <row r="9399">
          <cell r="Q9399" t="str">
            <v>Expenditure:  Transfers and Subsidies - Operational:  Allocations In-kind - District Municipalities:  Free State - DC 20:  Fazile Dabi - Waste Water Management</v>
          </cell>
          <cell r="R9399">
            <v>0</v>
          </cell>
          <cell r="V9399" t="str">
            <v>DM FS: FAZILE DABI - WASTE WATER MAN</v>
          </cell>
        </row>
        <row r="9400">
          <cell r="Q9400" t="str">
            <v>Expenditure:  Transfers and Subsidies - Operational:  Allocations In-kind - District Municipalities:  Free State - DC 20:  Fazile Dabi - Water</v>
          </cell>
          <cell r="R9400">
            <v>0</v>
          </cell>
          <cell r="V9400" t="str">
            <v>DM FS: FAZILE DABI - WATER</v>
          </cell>
        </row>
        <row r="9401">
          <cell r="Q9401" t="str">
            <v>Expenditure:  Transfers and Subsidies - Operational:  Allocations In-kind - District Municipalities:  Gauteng</v>
          </cell>
          <cell r="R9401">
            <v>0</v>
          </cell>
          <cell r="V9401" t="str">
            <v>T&amp;S OPS: ALL IN-KIND DM GAUTENG</v>
          </cell>
        </row>
        <row r="9402">
          <cell r="Q9402" t="str">
            <v>Expenditure:  Transfers and Subsidies - Operational:  Allocations In-kind - District Municipalities:  Gauteng - DC 46:  Metsweding</v>
          </cell>
          <cell r="R9402">
            <v>0</v>
          </cell>
          <cell r="V9402" t="str">
            <v>DM GP: METSWEDING</v>
          </cell>
        </row>
        <row r="9403">
          <cell r="Q9403" t="str">
            <v>Expenditure:  Transfers and Subsidies - Operational:  Allocations In-kind - District Municipalities:  Gauteng - DC 46:  Metsweding - Community and Social Services</v>
          </cell>
          <cell r="R9403">
            <v>0</v>
          </cell>
          <cell r="V9403" t="str">
            <v>DM GP: METSWEDING - COMM &amp; SOC SERV</v>
          </cell>
        </row>
        <row r="9404">
          <cell r="Q9404" t="str">
            <v>Expenditure:  Transfers and Subsidies - Operational:  Allocations In-kind - District Municipalities:  Gauteng - DC 46:  Metsweding - Environmental Protection</v>
          </cell>
          <cell r="R9404">
            <v>0</v>
          </cell>
          <cell r="V9404" t="str">
            <v>DM GP: METSWEDING - ENVIRON PROTECTION</v>
          </cell>
        </row>
        <row r="9405">
          <cell r="Q9405" t="str">
            <v>Expenditure:  Transfers and Subsidies - Operational:  Allocations In-kind - District Municipalities:  Gauteng - DC 46:  Metsweding - Executive and Council</v>
          </cell>
          <cell r="R9405">
            <v>0</v>
          </cell>
          <cell r="V9405" t="str">
            <v>DM GP: METSWEDING - EXECUTIVE &amp; COUNCIL</v>
          </cell>
        </row>
        <row r="9406">
          <cell r="Q9406" t="str">
            <v>Expenditure:  Transfers and Subsidies - Operational:  Allocations In-kind - District Municipalities:  Gauteng - DC 46:  Metsweding - Finance and Admin</v>
          </cell>
          <cell r="R9406">
            <v>0</v>
          </cell>
          <cell r="V9406" t="str">
            <v>DM GP: METSWEDING - FINANCE &amp; ADMIN</v>
          </cell>
        </row>
        <row r="9407">
          <cell r="Q9407" t="str">
            <v>Expenditure:  Transfers and Subsidies - Operational:  Allocations In-kind - District Municipalities:  Gauteng - DC 46:  Metsweding - Health</v>
          </cell>
          <cell r="R9407">
            <v>0</v>
          </cell>
          <cell r="V9407" t="str">
            <v>DM GP: METSWEDING - HEALTH</v>
          </cell>
        </row>
        <row r="9408">
          <cell r="Q9408" t="str">
            <v>Expenditure:  Transfers and Subsidies - Operational:  Allocations In-kind - District Municipalities:  Gauteng - DC 46:  Metsweding - Housing</v>
          </cell>
          <cell r="R9408">
            <v>0</v>
          </cell>
          <cell r="V9408" t="str">
            <v>DM GP: METSWEDING - HOUSING</v>
          </cell>
        </row>
        <row r="9409">
          <cell r="Q9409" t="str">
            <v>Expenditure:  Transfers and Subsidies - Operational:  Allocations In-kind - District Municipalities:  Gauteng - DC 46:  Metsweding - Planning and Development</v>
          </cell>
          <cell r="R9409">
            <v>0</v>
          </cell>
          <cell r="V9409" t="str">
            <v>DM GP: METSWEDING - PLANNING &amp; DEVEL</v>
          </cell>
        </row>
        <row r="9410">
          <cell r="Q9410" t="str">
            <v>Expenditure:  Transfers and Subsidies - Operational:  Allocations In-kind - District Municipalities:  Gauteng - DC 46:  Metsweding - Public Safety</v>
          </cell>
          <cell r="R9410">
            <v>0</v>
          </cell>
          <cell r="V9410" t="str">
            <v>DM GP: METSWEDING - PUBLIC SAFETY</v>
          </cell>
        </row>
        <row r="9411">
          <cell r="Q9411" t="str">
            <v>Expenditure:  Transfers and Subsidies - Operational:  Allocations In-kind - District Municipalities:  Gauteng - DC 46:  Metsweding - Road Transport</v>
          </cell>
          <cell r="R9411">
            <v>0</v>
          </cell>
          <cell r="V9411" t="str">
            <v>DM GP: METSWEDING - ROAD TRANSPORT</v>
          </cell>
        </row>
        <row r="9412">
          <cell r="Q9412" t="str">
            <v>Expenditure:  Transfers and Subsidies - Operational:  Allocations In-kind - District Municipalities:  Gauteng - DC 46:  Metsweding - Sport and Recreation</v>
          </cell>
          <cell r="R9412">
            <v>0</v>
          </cell>
          <cell r="V9412" t="str">
            <v>DM GP: METSWEDING - SPORT &amp; RECREATION</v>
          </cell>
        </row>
        <row r="9413">
          <cell r="Q9413" t="str">
            <v>Expenditure:  Transfers and Subsidies - Operational:  Allocations In-kind - District Municipalities:  Gauteng - DC 46:  Metsweding - Waste Water Management</v>
          </cell>
          <cell r="R9413">
            <v>0</v>
          </cell>
          <cell r="V9413" t="str">
            <v>DM GP: METSWEDING - WASTE WATER MAN</v>
          </cell>
        </row>
        <row r="9414">
          <cell r="Q9414" t="str">
            <v>Expenditure:  Transfers and Subsidies - Operational:  Allocations In-kind - District Municipalities:  Gauteng - DC 46:  Metsweding - Water</v>
          </cell>
          <cell r="R9414">
            <v>0</v>
          </cell>
          <cell r="V9414" t="str">
            <v>DM GP: METSWEDING - WATER</v>
          </cell>
        </row>
        <row r="9415">
          <cell r="Q9415" t="str">
            <v>Expenditure:  Transfers and Subsidies - Operational:  Allocations In-kind - District Municipalities:  Gauteng:  DC 42 - Sedibeng</v>
          </cell>
          <cell r="R9415">
            <v>0</v>
          </cell>
          <cell r="V9415" t="str">
            <v>DM GP: SEDIBENG</v>
          </cell>
        </row>
        <row r="9416">
          <cell r="Q9416" t="str">
            <v>Expenditure:  Transfers and Subsidies - Operational:  Allocations In-kind - District Municipalities:  Gauteng - DC 42:  Sedibeng - Community and Social Services</v>
          </cell>
          <cell r="R9416">
            <v>0</v>
          </cell>
          <cell r="V9416" t="str">
            <v>DM GP: SEDIBENG - COMM &amp; SOC SERV</v>
          </cell>
        </row>
        <row r="9417">
          <cell r="Q9417" t="str">
            <v>Expenditure:  Transfers and Subsidies - Operational:  Allocations In-kind - District Municipalities:  Gauteng - DC 42:  Sedibeng - Environmental Protection</v>
          </cell>
          <cell r="R9417">
            <v>0</v>
          </cell>
          <cell r="V9417" t="str">
            <v>DM GP: SEDIBENG - ENVIRON PROTECTION</v>
          </cell>
        </row>
        <row r="9418">
          <cell r="Q9418" t="str">
            <v>Expenditure:  Transfers and Subsidies - Operational:  Allocations In-kind - District Municipalities:  Gauteng - DC 42:  Sedibeng - Executive and Council</v>
          </cell>
          <cell r="R9418">
            <v>0</v>
          </cell>
          <cell r="V9418" t="str">
            <v>DM GP: SEDIBENG - EXECUTIVE &amp; COUNCIL</v>
          </cell>
        </row>
        <row r="9419">
          <cell r="Q9419" t="str">
            <v>Expenditure:  Transfers and Subsidies - Operational:  Allocations In-kind - District Municipalities:  Gauteng - DC 42:  Sedibeng - Finance and Admin</v>
          </cell>
          <cell r="R9419">
            <v>0</v>
          </cell>
          <cell r="V9419" t="str">
            <v>DM GP: SEDIBENG - FINANCE &amp; ADMIN</v>
          </cell>
        </row>
        <row r="9420">
          <cell r="Q9420" t="str">
            <v>Expenditure:  Transfers and Subsidies - Operational:  Allocations In-kind - District Municipalities:  Gauteng - DC 42:  Sedibeng - Health</v>
          </cell>
          <cell r="R9420">
            <v>0</v>
          </cell>
          <cell r="V9420" t="str">
            <v>DM GP: SEDIBENG - HEALTH</v>
          </cell>
        </row>
        <row r="9421">
          <cell r="Q9421" t="str">
            <v>Expenditure:  Transfers and Subsidies - Operational:  Allocations In-kind - District Municipalities:  Gauteng - DC 42:  Sedibeng - Housing</v>
          </cell>
          <cell r="R9421">
            <v>0</v>
          </cell>
          <cell r="V9421" t="str">
            <v>DM GP: SEDIBENG - HOUSING</v>
          </cell>
        </row>
        <row r="9422">
          <cell r="Q9422" t="str">
            <v>Expenditure:  Transfers and Subsidies - Operational:  Allocations In-kind - District Municipalities:  Gauteng - DC 42:  Sedibeng - Planning and Development</v>
          </cell>
          <cell r="R9422">
            <v>0</v>
          </cell>
          <cell r="V9422" t="str">
            <v>DM GP: SEDIBENG - PLANNING &amp; DEVEL</v>
          </cell>
        </row>
        <row r="9423">
          <cell r="Q9423" t="str">
            <v>Expenditure:  Transfers and Subsidies - Operational:  Allocations In-kind - District Municipalities:  Gauteng - DC 42:  Sedibeng - Public Safety</v>
          </cell>
          <cell r="R9423">
            <v>0</v>
          </cell>
          <cell r="V9423" t="str">
            <v>DM GP: SEDIBENG - PUBLIC SAFETY</v>
          </cell>
        </row>
        <row r="9424">
          <cell r="Q9424" t="str">
            <v>Expenditure:  Transfers and Subsidies - Operational:  Allocations In-kind - District Municipalities:  Gauteng - DC 42:  Sedibeng - Road Transport</v>
          </cell>
          <cell r="R9424">
            <v>0</v>
          </cell>
          <cell r="V9424" t="str">
            <v>DM GP: SEDIBENG - ROAD TRANSPORT</v>
          </cell>
        </row>
        <row r="9425">
          <cell r="Q9425" t="str">
            <v>Expenditure:  Transfers and Subsidies - Operational:  Allocations In-kind - District Municipalities:  Gauteng - DC 42:  Sedibeng - Sport and Recreation</v>
          </cell>
          <cell r="R9425">
            <v>0</v>
          </cell>
          <cell r="V9425" t="str">
            <v>DM GP: SEDIBENG - SPORT &amp; RECREATION</v>
          </cell>
        </row>
        <row r="9426">
          <cell r="Q9426" t="str">
            <v>Expenditure:  Transfers and Subsidies - Operational:  Allocations In-kind - District Municipalities:  Gauteng - DC 42:  Sedibeng - Waste Water Management</v>
          </cell>
          <cell r="R9426">
            <v>0</v>
          </cell>
          <cell r="V9426" t="str">
            <v>DM GP: SEDIBENG - WASTE WATER MAN</v>
          </cell>
        </row>
        <row r="9427">
          <cell r="Q9427" t="str">
            <v>Expenditure:  Transfers and Subsidies - Operational:  Allocations In-kind - District Municipalities:  Gauteng - DC 42:  Sedibeng - Water</v>
          </cell>
          <cell r="R9427">
            <v>0</v>
          </cell>
          <cell r="V9427" t="str">
            <v>DM GP: SEDIBENG - WATER</v>
          </cell>
        </row>
        <row r="9428">
          <cell r="Q9428" t="str">
            <v>Expenditure:  Transfers and Subsidies - Operational:  Allocations In-kind - District Municipalities:  Gauteng - DC 48:  West Rand</v>
          </cell>
          <cell r="R9428">
            <v>0</v>
          </cell>
          <cell r="V9428" t="str">
            <v>DM GP: WEST RAND</v>
          </cell>
        </row>
        <row r="9429">
          <cell r="Q9429" t="str">
            <v>Expenditure:  Transfers and Subsidies - Operational:  Allocations In-kind - District Municipalities:  Gauteng - DC 48:  West Rand - Community and Social Services</v>
          </cell>
          <cell r="R9429">
            <v>0</v>
          </cell>
          <cell r="V9429" t="str">
            <v>DM GP: WEST RAND - COMM &amp; SOC SERV</v>
          </cell>
        </row>
        <row r="9430">
          <cell r="Q9430" t="str">
            <v>Expenditure:  Transfers and Subsidies - Operational:  Allocations In-kind - District Municipalities:  Gauteng - DC 48:  West Rand - Environmental Protection</v>
          </cell>
          <cell r="R9430">
            <v>0</v>
          </cell>
          <cell r="V9430" t="str">
            <v>DM GP: WEST RAND - ENVIRON PROTECTION</v>
          </cell>
        </row>
        <row r="9431">
          <cell r="Q9431" t="str">
            <v>Expenditure:  Transfers and Subsidies - Operational:  Allocations In-kind - District Municipalities:  Gauteng - DC 48:  West Rand - Executive and Council</v>
          </cell>
          <cell r="R9431">
            <v>0</v>
          </cell>
          <cell r="V9431" t="str">
            <v>DM GP: WEST RAND - EXECUTIVE &amp; COUNCIL</v>
          </cell>
        </row>
        <row r="9432">
          <cell r="Q9432" t="str">
            <v>Expenditure:  Transfers and Subsidies - Operational:  Allocations In-kind - District Municipalities:  Gauteng - DC 48:  West Rand - Finance and Admin</v>
          </cell>
          <cell r="R9432">
            <v>0</v>
          </cell>
          <cell r="V9432" t="str">
            <v>DM GP: WEST RAND - FINANCE &amp; ADMIN</v>
          </cell>
        </row>
        <row r="9433">
          <cell r="Q9433" t="str">
            <v>Expenditure:  Transfers and Subsidies - Operational:  Allocations In-kind - District Municipalities:  Gauteng - DC 48:  West Rand - Health</v>
          </cell>
          <cell r="R9433">
            <v>0</v>
          </cell>
          <cell r="V9433" t="str">
            <v>DM GP: WEST RAND - HEALTH</v>
          </cell>
        </row>
        <row r="9434">
          <cell r="Q9434" t="str">
            <v>Expenditure:  Transfers and Subsidies - Operational:  Allocations In-kind - District Municipalities:  Gauteng - DC 48:  West Rand - Housing</v>
          </cell>
          <cell r="R9434">
            <v>0</v>
          </cell>
          <cell r="V9434" t="str">
            <v>DM GP: WEST RAND - HOUSING</v>
          </cell>
        </row>
        <row r="9435">
          <cell r="Q9435" t="str">
            <v>Expenditure:  Transfers and Subsidies - Operational:  Allocations In-kind - District Municipalities:  Gauteng - DC 48:  West Rand - Planning and Development</v>
          </cell>
          <cell r="R9435">
            <v>0</v>
          </cell>
          <cell r="V9435" t="str">
            <v>DM GP: WEST RAND - PLANNING &amp; DEVEL</v>
          </cell>
        </row>
        <row r="9436">
          <cell r="Q9436" t="str">
            <v>Expenditure:  Transfers and Subsidies - Operational:  Allocations In-kind - District Municipalities:  Gauteng - DC 48:  West Rand - Public Safety</v>
          </cell>
          <cell r="R9436">
            <v>0</v>
          </cell>
          <cell r="V9436" t="str">
            <v>DM GP: WEST RAND - PUBLIC SAFETY</v>
          </cell>
        </row>
        <row r="9437">
          <cell r="Q9437" t="str">
            <v>Expenditure:  Transfers and Subsidies - Operational:  Allocations In-kind - District Municipalities:  Gauteng - DC 48:  West Rand - Road Transport</v>
          </cell>
          <cell r="R9437">
            <v>0</v>
          </cell>
          <cell r="V9437" t="str">
            <v>DM GP: WEST RAND - ROAD TRANSPORT</v>
          </cell>
        </row>
        <row r="9438">
          <cell r="Q9438" t="str">
            <v>Expenditure:  Transfers and Subsidies - Operational:  Allocations In-kind - District Municipalities:  Gauteng - DC 48:  West Rand - Sport and Recreation</v>
          </cell>
          <cell r="R9438">
            <v>0</v>
          </cell>
          <cell r="V9438" t="str">
            <v>DM GP: WEST RAND - SPORT &amp; RECREATION</v>
          </cell>
        </row>
        <row r="9439">
          <cell r="Q9439" t="str">
            <v>Expenditure:  Transfers and Subsidies - Operational:  Allocations In-kind - District Municipalities:  Gauteng - DC 48:  West Rand - Waste Water Management</v>
          </cell>
          <cell r="R9439">
            <v>0</v>
          </cell>
          <cell r="V9439" t="str">
            <v>DM GP: WEST RAND - WASTE WATER MAN</v>
          </cell>
        </row>
        <row r="9440">
          <cell r="Q9440" t="str">
            <v>Expenditure:  Transfers and Subsidies - Operational:  Allocations In-kind - District Municipalities:  Gauteng - DC 48:  West Rand - Water</v>
          </cell>
          <cell r="R9440">
            <v>0</v>
          </cell>
          <cell r="V9440" t="str">
            <v>DM GP: WEST RAND - WATER</v>
          </cell>
        </row>
        <row r="9441">
          <cell r="Q9441" t="str">
            <v>Expenditure:  Transfers and Subsidies - Operational:  Allocations In-kind - District Municipalities:  KwaZulu-Natal</v>
          </cell>
          <cell r="R9441">
            <v>0</v>
          </cell>
          <cell r="V9441" t="str">
            <v>T&amp;S OPS: ALL IN-KIND DM KZN</v>
          </cell>
        </row>
        <row r="9442">
          <cell r="Q9442" t="str">
            <v>Expenditure:  Transfers and Subsidies - Operational:  Allocations In-kind - District Municipalities:  KwaZulu-Natal - DC 21:  Ugu</v>
          </cell>
          <cell r="R9442">
            <v>0</v>
          </cell>
          <cell r="V9442" t="str">
            <v>DM KZN: UGU</v>
          </cell>
        </row>
        <row r="9443">
          <cell r="Q9443" t="str">
            <v>Expenditure:  Transfers and Subsidies - Operational:  Allocations In-kind - District Municipalities:  KwaZulu-Natal - DC 21:  Ugu - Community and Social Services</v>
          </cell>
          <cell r="R9443">
            <v>0</v>
          </cell>
          <cell r="V9443" t="str">
            <v>DM KZN: UGU - COMM &amp; SOC SERV</v>
          </cell>
        </row>
        <row r="9444">
          <cell r="Q9444" t="str">
            <v>Expenditure:  Transfers and Subsidies - Operational:  Allocations In-kind - District Municipalities:  KwaZulu-Natal - DC 21:  Ugu - Environmental Protection</v>
          </cell>
          <cell r="R9444">
            <v>0</v>
          </cell>
          <cell r="V9444" t="str">
            <v>DM KZN: UGU - ENVIRON PROTECTION</v>
          </cell>
        </row>
        <row r="9445">
          <cell r="Q9445" t="str">
            <v>Expenditure:  Transfers and Subsidies - Operational:  Allocations In-kind - District Municipalities:  KwaZulu-Natal - DC 21:  Ugu - Executive and Council</v>
          </cell>
          <cell r="R9445">
            <v>0</v>
          </cell>
          <cell r="V9445" t="str">
            <v>DM KZN: UGU - EXECUTIVE &amp; COUNCIL</v>
          </cell>
        </row>
        <row r="9446">
          <cell r="Q9446" t="str">
            <v>Expenditure:  Transfers and Subsidies - Operational:  Allocations In-kind - District Municipalities:  KwaZulu-Natal - DC 21:  Ugu - Finance and Admin</v>
          </cell>
          <cell r="R9446">
            <v>0</v>
          </cell>
          <cell r="V9446" t="str">
            <v>DM KZN: UGU - FINANCE &amp; ADMIN</v>
          </cell>
        </row>
        <row r="9447">
          <cell r="Q9447" t="str">
            <v>Expenditure:  Transfers and Subsidies - Operational:  Allocations In-kind - District Municipalities:  KwaZulu-Natal - DC 21:  Ugu - Health</v>
          </cell>
          <cell r="R9447">
            <v>0</v>
          </cell>
          <cell r="V9447" t="str">
            <v>DM KZN: UGU - HEALTH</v>
          </cell>
        </row>
        <row r="9448">
          <cell r="Q9448" t="str">
            <v>Expenditure:  Transfers and Subsidies - Operational:  Allocations In-kind - District Municipalities:  KwaZulu-Natal - DC 21:  Ugu - Housing</v>
          </cell>
          <cell r="R9448">
            <v>0</v>
          </cell>
          <cell r="V9448" t="str">
            <v>DM KZN: UGU - HOUSING</v>
          </cell>
        </row>
        <row r="9449">
          <cell r="Q9449" t="str">
            <v>Expenditure:  Transfers and Subsidies - Operational:  Allocations In-kind - District Municipalities:  KwaZulu-Natal - DC 21:  Ugu - Planning and Development</v>
          </cell>
          <cell r="R9449">
            <v>0</v>
          </cell>
          <cell r="V9449" t="str">
            <v>DM KZN: UGU - PLANNING &amp; DEVEL</v>
          </cell>
        </row>
        <row r="9450">
          <cell r="Q9450" t="str">
            <v>Expenditure:  Transfers and Subsidies - Operational:  Allocations In-kind - District Municipalities:  KwaZulu-Natal - DC 21:  Ugu - Public Safety</v>
          </cell>
          <cell r="R9450">
            <v>0</v>
          </cell>
          <cell r="V9450" t="str">
            <v>DM KZN: UGU - PUBLIC SAFETY</v>
          </cell>
        </row>
        <row r="9451">
          <cell r="Q9451" t="str">
            <v>Expenditure:  Transfers and Subsidies - Operational:  Allocations In-kind - District Municipalities:  KwaZulu-Natal - DC 21:  Ugu - Road Transport</v>
          </cell>
          <cell r="R9451">
            <v>0</v>
          </cell>
          <cell r="V9451" t="str">
            <v>DM KZN: UGU - ROAD TRANSPORT</v>
          </cell>
        </row>
        <row r="9452">
          <cell r="Q9452" t="str">
            <v>Expenditure:  Transfers and Subsidies - Operational:  Allocations In-kind - District Municipalities:  KwaZulu-Natal - DC 21:  Ugu - Sport and Recreation</v>
          </cell>
          <cell r="R9452">
            <v>0</v>
          </cell>
          <cell r="V9452" t="str">
            <v>DM KZN: UGU - SPORT &amp; RECREATION</v>
          </cell>
        </row>
        <row r="9453">
          <cell r="Q9453" t="str">
            <v>Expenditure:  Transfers and Subsidies - Operational:  Allocations In-kind - District Municipalities:  KwaZulu-Natal - DC 21:  Ugu - Waste Water Management</v>
          </cell>
          <cell r="R9453">
            <v>0</v>
          </cell>
          <cell r="V9453" t="str">
            <v>DM KZN: UGU - WASTE WATER MAN</v>
          </cell>
        </row>
        <row r="9454">
          <cell r="Q9454" t="str">
            <v>Expenditure:  Transfers and Subsidies - Operational:  Allocations In-kind - District Municipalities:  KwaZulu-Natal - DC 21:  Ugu - Water</v>
          </cell>
          <cell r="R9454">
            <v>0</v>
          </cell>
          <cell r="V9454" t="str">
            <v>DM KZN: UGU - WATER</v>
          </cell>
        </row>
        <row r="9455">
          <cell r="Q9455" t="str">
            <v>Expenditure:  Transfers and Subsidies - Operational:  Allocations In-kind - District Municipalities:  KwaZulu-Natal - DC 22:  Umgungundlovu</v>
          </cell>
          <cell r="R9455">
            <v>0</v>
          </cell>
          <cell r="V9455" t="str">
            <v>DM KZN: UMGUNGUNDLOVU</v>
          </cell>
        </row>
        <row r="9456">
          <cell r="Q9456" t="str">
            <v>Expenditure:  Transfers and Subsidies - Operational:  Allocations In-kind - District Municipalities:  KwaZulu-Natal - DC 22:  Umgungundlovu - Community and Social Services</v>
          </cell>
          <cell r="R9456">
            <v>0</v>
          </cell>
          <cell r="V9456" t="str">
            <v>DM KZN: UMGUNGUNDLOVU - COMM &amp; SOC SERV</v>
          </cell>
        </row>
        <row r="9457">
          <cell r="Q9457" t="str">
            <v>Expenditure:  Transfers and Subsidies - Operational:  Allocations In-kind - District Municipalities:  KwaZulu-Natal - DC 22:  Umgungundlovu - Environmental Protection</v>
          </cell>
          <cell r="R9457">
            <v>0</v>
          </cell>
          <cell r="V9457" t="str">
            <v>DM KZN: UMGUNGUNDLOVU - ENVIRON PROTECT</v>
          </cell>
        </row>
        <row r="9458">
          <cell r="Q9458" t="str">
            <v>Expenditure:  Transfers and Subsidies - Operational:  Allocations In-kind - District Municipalities:  KwaZulu-Natal - DC 22:  Umgungundlovu - Executive and Council</v>
          </cell>
          <cell r="R9458">
            <v>0</v>
          </cell>
          <cell r="V9458" t="str">
            <v>DM KZN: UMGUNGUNDLOVU - EXECUT &amp; COUNCIL</v>
          </cell>
        </row>
        <row r="9459">
          <cell r="Q9459" t="str">
            <v>Expenditure:  Transfers and Subsidies - Operational:  Allocations In-kind - District Municipalities:  KwaZulu-Natal - DC 22:  Umgungundlovu - Finance and Admin</v>
          </cell>
          <cell r="R9459">
            <v>0</v>
          </cell>
          <cell r="V9459" t="str">
            <v>DM KZN: UMGUNGUNDLOVU - FINANCE &amp; ADMIN</v>
          </cell>
        </row>
        <row r="9460">
          <cell r="Q9460" t="str">
            <v>Expenditure:  Transfers and Subsidies - Operational:  Allocations In-kind - District Municipalities:  KwaZulu-Natal - DC 22:  Umgungundlovu - Health</v>
          </cell>
          <cell r="R9460">
            <v>0</v>
          </cell>
          <cell r="V9460" t="str">
            <v>DM KZN: UMGUNGUNDLOVU - HEALTH</v>
          </cell>
        </row>
        <row r="9461">
          <cell r="Q9461" t="str">
            <v>Expenditure:  Transfers and Subsidies - Operational:  Allocations In-kind - District Municipalities:  KwaZulu-Natal - DC 22:  Umgungundlovu - Housing</v>
          </cell>
          <cell r="R9461">
            <v>0</v>
          </cell>
          <cell r="V9461" t="str">
            <v>DM KZN: UMGUNGUNDLOVU - HOUSING</v>
          </cell>
        </row>
        <row r="9462">
          <cell r="Q9462" t="str">
            <v>Expenditure:  Transfers and Subsidies - Operational:  Allocations In-kind - District Municipalities:  KwaZulu-Natal - DC 22:  Umgungundlovu - Planning and Development</v>
          </cell>
          <cell r="R9462">
            <v>0</v>
          </cell>
          <cell r="V9462" t="str">
            <v>DM KZN: UMGUNGUNDLOVU - PLANNING &amp; DEVEL</v>
          </cell>
        </row>
        <row r="9463">
          <cell r="Q9463" t="str">
            <v>Expenditure:  Transfers and Subsidies - Operational:  Allocations In-kind - District Municipalities:  KwaZulu-Natal - DC 22:  Umgungundlovu - Public Safety</v>
          </cell>
          <cell r="R9463">
            <v>0</v>
          </cell>
          <cell r="V9463" t="str">
            <v>DM KZN: UMGUNGUNDLOVU - PUBLIC SAFETY</v>
          </cell>
        </row>
        <row r="9464">
          <cell r="Q9464" t="str">
            <v>Expenditure:  Transfers and Subsidies - Operational:  Allocations In-kind - District Municipalities:  KwaZulu-Natal - DC 22:  Umgungundlovu - Road Transport</v>
          </cell>
          <cell r="R9464">
            <v>0</v>
          </cell>
          <cell r="V9464" t="str">
            <v>DM KZN: UMGUNGUNDLOVU - ROAD TRANSPORT</v>
          </cell>
        </row>
        <row r="9465">
          <cell r="Q9465" t="str">
            <v>Expenditure:  Transfers and Subsidies - Operational:  Allocations In-kind - District Municipalities:  KwaZulu-Natal - DC 22:  Umgungundlovu - Sport and Recreation</v>
          </cell>
          <cell r="R9465">
            <v>0</v>
          </cell>
          <cell r="V9465" t="str">
            <v>DM KZN: UMGUNGUNDLOVU - SPORT &amp; RECREAT</v>
          </cell>
        </row>
        <row r="9466">
          <cell r="Q9466" t="str">
            <v>Expenditure:  Transfers and Subsidies - Operational:  Allocations In-kind - District Municipalities:  KwaZulu-Natal - DC 22:  Umgungundlovu - Waste Water Management</v>
          </cell>
          <cell r="R9466">
            <v>0</v>
          </cell>
          <cell r="V9466" t="str">
            <v>DM KZN: UMGUNGUNDLOVU - WASTE WATER MAN</v>
          </cell>
        </row>
        <row r="9467">
          <cell r="Q9467" t="str">
            <v>Expenditure:  Transfers and Subsidies - Operational:  Allocations In-kind - District Municipalities:  KwaZulu-Natal - DC 22:  Umgungundlovu - Water</v>
          </cell>
          <cell r="R9467">
            <v>0</v>
          </cell>
          <cell r="V9467" t="str">
            <v>DM KZN: UMGUNGUNDLOVU - WATER</v>
          </cell>
        </row>
        <row r="9468">
          <cell r="Q9468" t="str">
            <v xml:space="preserve">Expenditure:  Transfers and Subsidies - Operational:  Allocations In-kind - District Municipalities:  KwaZulu-Natal - DC 23:  Uthekela </v>
          </cell>
          <cell r="R9468">
            <v>0</v>
          </cell>
          <cell r="V9468" t="str">
            <v>DM KZN: UTHEKELA</v>
          </cell>
        </row>
        <row r="9469">
          <cell r="Q9469" t="str">
            <v>Expenditure:  Transfers and Subsidies - Operational:  Allocations In-kind - District Municipalities:  KwaZulu-Natal - DC 23:  Uthekela:  Community and Social Services</v>
          </cell>
          <cell r="R9469">
            <v>0</v>
          </cell>
          <cell r="V9469" t="str">
            <v>DM KZN: UTHEKELA - COMM &amp; SOC SERV</v>
          </cell>
        </row>
        <row r="9470">
          <cell r="Q9470" t="str">
            <v>Expenditure:  Transfers and Subsidies - Operational:  Allocations In-kind - District Municipalities:  KwaZulu-Natal - DC 23:  Uthekela:  Environmental Protection</v>
          </cell>
          <cell r="R9470">
            <v>0</v>
          </cell>
          <cell r="V9470" t="str">
            <v>DM KZN: UTHEKELA - ENVIRON PROTECTION</v>
          </cell>
        </row>
        <row r="9471">
          <cell r="Q9471" t="str">
            <v>Expenditure:  Transfers and Subsidies - Operational:  Allocations In-kind - District Municipalities:  KwaZulu-Natal - DC 23:  Uthekela:  Executive and Council</v>
          </cell>
          <cell r="R9471">
            <v>0</v>
          </cell>
          <cell r="V9471" t="str">
            <v>DM KZN: UTHEKELA - EXECUTIVE &amp; COUNCIL</v>
          </cell>
        </row>
        <row r="9472">
          <cell r="Q9472" t="str">
            <v>Expenditure:  Transfers and Subsidies - Operational:  Allocations In-kind - District Municipalities:  KwaZulu-Natal - DC 23:  Uthekela:  Finance and Admin</v>
          </cell>
          <cell r="R9472">
            <v>0</v>
          </cell>
          <cell r="V9472" t="str">
            <v>DM KZN: UTHEKELA - FINANCE &amp; ADMIN</v>
          </cell>
        </row>
        <row r="9473">
          <cell r="Q9473" t="str">
            <v>Expenditure:  Transfers and Subsidies - Operational:  Allocations In-kind - District Municipalities:  KwaZulu-Natal - DC 23:  Uthekela  - Health</v>
          </cell>
          <cell r="R9473">
            <v>0</v>
          </cell>
          <cell r="V9473" t="str">
            <v>DM KZN: UTHEKELA - HEALTH</v>
          </cell>
        </row>
        <row r="9474">
          <cell r="Q9474" t="str">
            <v>Expenditure:  Transfers and Subsidies - Operational:  Allocations In-kind - District Municipalities:  KwaZulu-Natal - DC 23:  Uthekela:  Housing</v>
          </cell>
          <cell r="R9474">
            <v>0</v>
          </cell>
          <cell r="V9474" t="str">
            <v>DM KZN: UTHEKELA - HOUSING</v>
          </cell>
        </row>
        <row r="9475">
          <cell r="Q9475" t="str">
            <v>Expenditure:  Transfers and Subsidies - Operational:  Allocations In-kind - District Municipalities:  KwaZulu-Natal - DC 23:  Uthekela:  Planning and Development</v>
          </cell>
          <cell r="R9475">
            <v>0</v>
          </cell>
          <cell r="V9475" t="str">
            <v>DM KZN: UTHEKELA - PLANNING &amp; DEVEL</v>
          </cell>
        </row>
        <row r="9476">
          <cell r="Q9476" t="str">
            <v>Expenditure:  Transfers and Subsidies - Operational:  Allocations In-kind - District Municipalities:  KwaZulu-Natal - DC 23:  Uthekela:  Public Safety</v>
          </cell>
          <cell r="R9476">
            <v>0</v>
          </cell>
          <cell r="V9476" t="str">
            <v>DM KZN: UTHEKELA - PUBLIC SAFETY</v>
          </cell>
        </row>
        <row r="9477">
          <cell r="Q9477" t="str">
            <v>Expenditure:  Transfers and Subsidies - Operational:  Allocations In-kind - District Municipalities:  KwaZulu-Natal - DC 23:  Uthekela:  Road Transport</v>
          </cell>
          <cell r="R9477">
            <v>0</v>
          </cell>
          <cell r="V9477" t="str">
            <v>DM KZN: UTHEKELA - ROAD TRANSPORT</v>
          </cell>
        </row>
        <row r="9478">
          <cell r="Q9478" t="str">
            <v>Expenditure:  Transfers and Subsidies - Operational:  Allocations In-kind - District Municipalities:  KwaZulu-Natal - DC 23:  Uthekela:  Sport and Recreation</v>
          </cell>
          <cell r="R9478">
            <v>0</v>
          </cell>
          <cell r="V9478" t="str">
            <v>DM KZN: UTHEKELA - SPORT &amp; RECREATION</v>
          </cell>
        </row>
        <row r="9479">
          <cell r="Q9479" t="str">
            <v>Expenditure:  Transfers and Subsidies - Operational:  Allocations In-kind - District Municipalities:  KwaZulu-Natal - DC 23:  Uthekela:  Waste Water Management</v>
          </cell>
          <cell r="R9479">
            <v>0</v>
          </cell>
          <cell r="V9479" t="str">
            <v>DM KZN: UTHEKELA - WASTE WATER MAN</v>
          </cell>
        </row>
        <row r="9480">
          <cell r="Q9480" t="str">
            <v>Expenditure:  Transfers and Subsidies - Operational:  Allocations In-kind - District Municipalities:  KwaZulu-Natal - DC 23:  Uthekela:  Water</v>
          </cell>
          <cell r="R9480">
            <v>0</v>
          </cell>
          <cell r="V9480" t="str">
            <v>DM KZN: UTHEKELA - WATER</v>
          </cell>
        </row>
        <row r="9481">
          <cell r="Q9481" t="str">
            <v>Expenditure:  Transfers and Subsidies - Operational:  Allocations In-kind - District Municipalities:  KwaZulu-Natal - DC 24:  Umznyathi</v>
          </cell>
          <cell r="R9481">
            <v>0</v>
          </cell>
          <cell r="V9481" t="str">
            <v>DM KZN: UMZNYATHI</v>
          </cell>
        </row>
        <row r="9482">
          <cell r="Q9482" t="str">
            <v>Expenditure:  Transfers and Subsidies - Operational:  Allocations In-kind - District Municipalities:  KwaZulu-Natal - DC 24:  Umznyathi - Community and Social Services</v>
          </cell>
          <cell r="R9482">
            <v>0</v>
          </cell>
          <cell r="V9482" t="str">
            <v>DM KZN: UMZNYATHI - COMM &amp; SOC SERV</v>
          </cell>
        </row>
        <row r="9483">
          <cell r="Q9483" t="str">
            <v>Expenditure:  Transfers and Subsidies - Operational:  Allocations In-kind - District Municipalities:  KwaZulu-Natal - DC 24:  Umznyathi - Environmental Protection</v>
          </cell>
          <cell r="R9483">
            <v>0</v>
          </cell>
          <cell r="V9483" t="str">
            <v>DM KZN: UMZNYATHI - ENVIRON PROTECTION</v>
          </cell>
        </row>
        <row r="9484">
          <cell r="Q9484" t="str">
            <v>Expenditure:  Transfers and Subsidies - Operational:  Allocations In-kind - District Municipalities:  KwaZulu-Natal - DC 24:  Umznyathi - Executive and Council</v>
          </cell>
          <cell r="R9484">
            <v>0</v>
          </cell>
          <cell r="V9484" t="str">
            <v>DM KZN: UMZNYATHI - EXECUTIVE &amp; COUNCIL</v>
          </cell>
        </row>
        <row r="9485">
          <cell r="Q9485" t="str">
            <v>Expenditure:  Transfers and Subsidies - Operational:  Allocations In-kind - District Municipalities:  KwaZulu-Natal - DC 24:  Umznyathi - Finance and Admin</v>
          </cell>
          <cell r="R9485">
            <v>0</v>
          </cell>
          <cell r="V9485" t="str">
            <v>DM KZN: UMZNYATHI - FINANCE &amp; ADMIN</v>
          </cell>
        </row>
        <row r="9486">
          <cell r="Q9486" t="str">
            <v>Expenditure:  Transfers and Subsidies - Operational:  Allocations In-kind - District Municipalities:  KwaZulu-Natal - DC 24:  Umznyathi - Health</v>
          </cell>
          <cell r="R9486">
            <v>0</v>
          </cell>
          <cell r="V9486" t="str">
            <v>DM KZN: UMZNYATHI - HEALTH</v>
          </cell>
        </row>
        <row r="9487">
          <cell r="Q9487" t="str">
            <v>Expenditure:  Transfers and Subsidies - Operational:  Allocations In-kind - District Municipalities:  KwaZulu-Natal - DC 24:  Umznyathi - Housing</v>
          </cell>
          <cell r="R9487">
            <v>0</v>
          </cell>
          <cell r="V9487" t="str">
            <v>DM KZN: UMZNYATHI - HOUSING</v>
          </cell>
        </row>
        <row r="9488">
          <cell r="Q9488" t="str">
            <v>Expenditure:  Transfers and Subsidies - Operational:  Allocations In-kind - District Municipalities:  KwaZulu-Natal - DC 24:  Umznyathi - Planning and Development</v>
          </cell>
          <cell r="R9488">
            <v>0</v>
          </cell>
          <cell r="V9488" t="str">
            <v>DM KZN: UMZNYATHI - PLANNING &amp; DEVEL</v>
          </cell>
        </row>
        <row r="9489">
          <cell r="Q9489" t="str">
            <v>Expenditure:  Transfers and Subsidies - Operational:  Allocations In-kind - District Municipalities:  KwaZulu-Natal - DC 24:  Umznyathi - Public Safety</v>
          </cell>
          <cell r="R9489">
            <v>0</v>
          </cell>
          <cell r="V9489" t="str">
            <v>DM KZN: UMZNYATHI - PUBLIC SAFETY</v>
          </cell>
        </row>
        <row r="9490">
          <cell r="Q9490" t="str">
            <v>Expenditure:  Transfers and Subsidies - Operational:  Allocations In-kind - District Municipalities:  KwaZulu-Natal - DC 24:  Umznyathi - Road Transport</v>
          </cell>
          <cell r="R9490">
            <v>0</v>
          </cell>
          <cell r="V9490" t="str">
            <v>DM KZN: UMZNYATHI - ROAD TRANSPORT</v>
          </cell>
        </row>
        <row r="9491">
          <cell r="Q9491" t="str">
            <v>Expenditure:  Transfers and Subsidies - Operational:  Allocations In-kind - District Municipalities:  KwaZulu-Natal - DC 24:  Umznyathi - Sport and Recreation</v>
          </cell>
          <cell r="R9491">
            <v>0</v>
          </cell>
          <cell r="V9491" t="str">
            <v>DM KZN: UMZNYATHI - SPORT &amp; RECREATION</v>
          </cell>
        </row>
        <row r="9492">
          <cell r="Q9492" t="str">
            <v>Expenditure:  Transfers and Subsidies - Operational:  Allocations In-kind - District Municipalities:  KwaZulu-Natal - DC 24:  Umznyathi - Waste Water Management</v>
          </cell>
          <cell r="R9492">
            <v>0</v>
          </cell>
          <cell r="V9492" t="str">
            <v>DM KZN: UMZNYATHI - WASTE WATER MAN</v>
          </cell>
        </row>
        <row r="9493">
          <cell r="Q9493" t="str">
            <v>Expenditure:  Transfers and Subsidies - Operational:  Allocations In-kind - District Municipalities:  KwaZulu-Natal - DC 24:  Umznyathi - Water</v>
          </cell>
          <cell r="R9493">
            <v>0</v>
          </cell>
          <cell r="V9493" t="str">
            <v>DM KZN: UMZNYATHI - WATER</v>
          </cell>
        </row>
        <row r="9494">
          <cell r="Q9494" t="str">
            <v>Expenditure:  Transfers and Subsidies - Operational:  Allocations In-kind - District Municipalities:  KwaZulu-Natal - DC 25:  Amajuba</v>
          </cell>
          <cell r="R9494">
            <v>0</v>
          </cell>
          <cell r="V9494" t="str">
            <v>DM KZN: AMAJUBA</v>
          </cell>
        </row>
        <row r="9495">
          <cell r="Q9495" t="str">
            <v>Expenditure:  Transfers and Subsidies - Operational:  Allocations In-kind - District Municipalities:  KwaZulu-Natal - DC 25:  Amajuba - Community and Social Services</v>
          </cell>
          <cell r="R9495">
            <v>0</v>
          </cell>
          <cell r="V9495" t="str">
            <v>DM KZN: AMAJUBA - COMM &amp; SOC SERV</v>
          </cell>
        </row>
        <row r="9496">
          <cell r="Q9496" t="str">
            <v>Expenditure:  Transfers and Subsidies - Operational:  Allocations In-kind - District Municipalities:  KwaZulu-Natal - DC 25:  Amajuba - Environmental Protection</v>
          </cell>
          <cell r="R9496">
            <v>0</v>
          </cell>
          <cell r="V9496" t="str">
            <v>DM KZN: AMAJUBA - ENVIRON PROTECTION</v>
          </cell>
        </row>
        <row r="9497">
          <cell r="Q9497" t="str">
            <v>Expenditure:  Transfers and Subsidies - Operational:  Allocations In-kind - District Municipalities:  KwaZulu-Natal - DC 25:  Amajuba - Executive and Council</v>
          </cell>
          <cell r="R9497">
            <v>0</v>
          </cell>
          <cell r="V9497" t="str">
            <v>DM KZN: AMAJUBA - EXECUTIVE &amp; COUNCIL</v>
          </cell>
        </row>
        <row r="9498">
          <cell r="Q9498" t="str">
            <v>Expenditure:  Transfers and Subsidies - Operational:  Allocations In-kind - District Municipalities:  KwaZulu-Natal - DC 25:  Amajuba - Finance and Admin</v>
          </cell>
          <cell r="R9498">
            <v>0</v>
          </cell>
          <cell r="V9498" t="str">
            <v>DM KZN: AMAJUBA - FINANCE &amp; ADMIN</v>
          </cell>
        </row>
        <row r="9499">
          <cell r="Q9499" t="str">
            <v>Expenditure:  Transfers and Subsidies - Operational:  Allocations In-kind - District Municipalities:  KwaZulu-Natal - DC 25:  Amajuba - Health</v>
          </cell>
          <cell r="R9499">
            <v>0</v>
          </cell>
          <cell r="V9499" t="str">
            <v>DM KZN: AMAJUBA - HEALTH</v>
          </cell>
        </row>
        <row r="9500">
          <cell r="Q9500" t="str">
            <v>Expenditure:  Transfers and Subsidies - Operational:  Allocations In-kind - District Municipalities:  KwaZulu-Natal - DC 25:  Amajuba - Housing</v>
          </cell>
          <cell r="R9500">
            <v>0</v>
          </cell>
          <cell r="V9500" t="str">
            <v>DM KZN: AMAJUBA - HOUSING</v>
          </cell>
        </row>
        <row r="9501">
          <cell r="Q9501" t="str">
            <v>Expenditure:  Transfers and Subsidies - Operational:  Allocations In-kind - District Municipalities:  KwaZulu-Natal - DC 25:  Amajuba - Planning and Development</v>
          </cell>
          <cell r="R9501">
            <v>0</v>
          </cell>
          <cell r="V9501" t="str">
            <v>DM KZN: AMAJUBA - PLANNING &amp; DEVEL</v>
          </cell>
        </row>
        <row r="9502">
          <cell r="Q9502" t="str">
            <v>Expenditure:  Transfers and Subsidies - Operational:  Allocations In-kind - District Municipalities:  KwaZulu-Natal - DC 25:  Amajuba - Public Safety</v>
          </cell>
          <cell r="R9502">
            <v>0</v>
          </cell>
          <cell r="V9502" t="str">
            <v>DM KZN: AMAJUBA - PUBLIC SAFETY</v>
          </cell>
        </row>
        <row r="9503">
          <cell r="Q9503" t="str">
            <v>Expenditure:  Transfers and Subsidies - Operational:  Allocations In-kind - District Municipalities:  KwaZulu-Natal - DC 25:  Amajuba - Road Transport</v>
          </cell>
          <cell r="R9503">
            <v>0</v>
          </cell>
          <cell r="V9503" t="str">
            <v>DM KZN: AMAJUBA - ROAD TRANSPORT</v>
          </cell>
        </row>
        <row r="9504">
          <cell r="Q9504" t="str">
            <v>Expenditure:  Transfers and Subsidies - Operational:  Allocations In-kind - District Municipalities:  KwaZulu-Natal - DC 25:  Amajuba - Sport and Recreation</v>
          </cell>
          <cell r="R9504">
            <v>0</v>
          </cell>
          <cell r="V9504" t="str">
            <v>DM KZN: AMAJUBA - SPORT &amp; RECREATION</v>
          </cell>
        </row>
        <row r="9505">
          <cell r="Q9505" t="str">
            <v>Expenditure:  Transfers and Subsidies - Operational:  Allocations In-kind - District Municipalities:  KwaZulu-Natal - DC 25:  Amajuba - Waste Water Management</v>
          </cell>
          <cell r="R9505">
            <v>0</v>
          </cell>
          <cell r="V9505" t="str">
            <v>DM KZN: AMAJUBA - WASTE WATER MAN</v>
          </cell>
        </row>
        <row r="9506">
          <cell r="Q9506" t="str">
            <v>Expenditure:  Transfers and Subsidies - Operational:  Allocations In-kind - District Municipalities:  KwaZulu-Natal - DC 25:  Amajuba - Water</v>
          </cell>
          <cell r="R9506">
            <v>0</v>
          </cell>
          <cell r="V9506" t="str">
            <v>DM KZN: AMAJUBA - WATER</v>
          </cell>
        </row>
        <row r="9507">
          <cell r="Q9507" t="str">
            <v>Expenditure:  Transfers and Subsidies - Operational:  Allocations In-kind - District Municipalities:  KwaZulu-Natal - DC 26:  Zululand</v>
          </cell>
          <cell r="R9507">
            <v>0</v>
          </cell>
          <cell r="V9507" t="str">
            <v>DM KZN: ZULULAND</v>
          </cell>
        </row>
        <row r="9508">
          <cell r="Q9508" t="str">
            <v>Expenditure:  Transfers and Subsidies - Operational:  Allocations In-kind - District Municipalities:  KwaZulu-Natal - DC 26:  Zululand - Community and Social Services</v>
          </cell>
          <cell r="R9508">
            <v>0</v>
          </cell>
          <cell r="V9508" t="str">
            <v>DM KZN: ZULULAND - COMM &amp; SOC SERV</v>
          </cell>
        </row>
        <row r="9509">
          <cell r="Q9509" t="str">
            <v>Expenditure:  Transfers and Subsidies - Operational:  Allocations In-kind - District Municipalities:  KwaZulu-Natal - DC 26:  Zululand - Environmental Protection</v>
          </cell>
          <cell r="R9509">
            <v>0</v>
          </cell>
          <cell r="V9509" t="str">
            <v>DM KZN: ZULULAND - ENVIRON PROTECTION</v>
          </cell>
        </row>
        <row r="9510">
          <cell r="Q9510" t="str">
            <v>Expenditure:  Transfers and Subsidies - Operational:  Allocations In-kind - District Municipalities:  KwaZulu-Natal - DC 26:  Zululand - Executive and Council</v>
          </cell>
          <cell r="R9510">
            <v>0</v>
          </cell>
          <cell r="V9510" t="str">
            <v>DM KZN: ZULULAND - EXECUTIVE &amp; COUNCIL</v>
          </cell>
        </row>
        <row r="9511">
          <cell r="Q9511" t="str">
            <v>Expenditure:  Transfers and Subsidies - Operational:  Allocations In-kind - District Municipalities:  KwaZulu-Natal - DC 26:  Zululand - Finance and Admin</v>
          </cell>
          <cell r="R9511">
            <v>0</v>
          </cell>
          <cell r="V9511" t="str">
            <v>DM KZN: ZULULAND - FINANCE &amp; ADMIN</v>
          </cell>
        </row>
        <row r="9512">
          <cell r="Q9512" t="str">
            <v>Expenditure:  Transfers and Subsidies - Operational:  Allocations In-kind - District Municipalities:  KwaZulu-Natal - DC 26:  Zululand - Health</v>
          </cell>
          <cell r="R9512">
            <v>0</v>
          </cell>
          <cell r="V9512" t="str">
            <v>DM KZN: ZULULAND - HEALTH</v>
          </cell>
        </row>
        <row r="9513">
          <cell r="Q9513" t="str">
            <v>Expenditure:  Transfers and Subsidies - Operational:  Allocations In-kind - District Municipalities:  KwaZulu-Natal - DC 26:  Zululand - Housing</v>
          </cell>
          <cell r="R9513">
            <v>0</v>
          </cell>
          <cell r="V9513" t="str">
            <v>DM KZN: ZULULAND - HOUSING</v>
          </cell>
        </row>
        <row r="9514">
          <cell r="Q9514" t="str">
            <v>Expenditure:  Transfers and Subsidies - Operational:  Allocations In-kind - District Municipalities:  KwaZulu-Natal - DC 26:  Zululand - Planning and Development</v>
          </cell>
          <cell r="R9514">
            <v>0</v>
          </cell>
          <cell r="V9514" t="str">
            <v>DM KZN: ZULULAND - PLANNING &amp; DEVEL</v>
          </cell>
        </row>
        <row r="9515">
          <cell r="Q9515" t="str">
            <v>Expenditure:  Transfers and Subsidies - Operational:  Allocations In-kind - District Municipalities:  KwaZulu-Natal - DC 26:  Zululand - Public Safety</v>
          </cell>
          <cell r="R9515">
            <v>0</v>
          </cell>
          <cell r="V9515" t="str">
            <v>DM KZN: ZULULAND - PUBLIC SAFETY</v>
          </cell>
        </row>
        <row r="9516">
          <cell r="Q9516" t="str">
            <v>Expenditure:  Transfers and Subsidies - Operational:  Allocations In-kind - District Municipalities:  KwaZulu-Natal - DC 26:  Zululand - Road Transport</v>
          </cell>
          <cell r="R9516">
            <v>0</v>
          </cell>
          <cell r="V9516" t="str">
            <v>DM KZN: ZULULAND - ROAD TRANSPORT</v>
          </cell>
        </row>
        <row r="9517">
          <cell r="Q9517" t="str">
            <v>Expenditure:  Transfers and Subsidies - Operational:  Allocations In-kind - District Municipalities:  KwaZulu-Natal - DC 26:  Zululand - Sport and Recreation</v>
          </cell>
          <cell r="R9517">
            <v>0</v>
          </cell>
          <cell r="V9517" t="str">
            <v>DM KZN: ZULULAND - SPORT &amp; RECREATION</v>
          </cell>
        </row>
        <row r="9518">
          <cell r="Q9518" t="str">
            <v>Expenditure:  Transfers and Subsidies - Operational:  Allocations In-kind - District Municipalities:  KwaZulu-Natal - DC 26:  Zululand - Waste Water Management</v>
          </cell>
          <cell r="R9518">
            <v>0</v>
          </cell>
          <cell r="V9518" t="str">
            <v>DM KZN: ZULULAND - WASTE WATER MAN</v>
          </cell>
        </row>
        <row r="9519">
          <cell r="Q9519" t="str">
            <v>Expenditure:  Transfers and Subsidies - Operational:  Allocations In-kind - District Municipalities:  KwaZulu-Natal - DC 26:  Zululand - Water</v>
          </cell>
          <cell r="R9519">
            <v>0</v>
          </cell>
          <cell r="V9519" t="str">
            <v>DM KZN: ZULULAND - WATER</v>
          </cell>
        </row>
        <row r="9520">
          <cell r="Q9520" t="str">
            <v>Expenditure:  Transfers and Subsidies - Operational:  Allocations In-kind - District Municipalities:  KwaZulu-Natal - DC 27:  Umkhanyakude</v>
          </cell>
          <cell r="R9520">
            <v>0</v>
          </cell>
          <cell r="V9520" t="str">
            <v>DM KZN: UMKHANYAKUDE</v>
          </cell>
        </row>
        <row r="9521">
          <cell r="Q9521" t="str">
            <v>Expenditure:  Transfers and Subsidies - Operational:  Allocations In-kind - District Municipalities:  KwaZulu-Natal - DC 27:  Umkhanyakude -  Community and Social Services</v>
          </cell>
          <cell r="R9521">
            <v>0</v>
          </cell>
          <cell r="V9521" t="str">
            <v>DM KZN: UMKHANYAKUDE - COMM &amp; SOC SERV</v>
          </cell>
        </row>
        <row r="9522">
          <cell r="Q9522" t="str">
            <v>Expenditure:  Transfers and Subsidies - Operational:  Allocations In-kind - District Municipalities:  KwaZulu-Natal - DC 27:  Umkhanyakude -  Environmental Protection</v>
          </cell>
          <cell r="R9522">
            <v>0</v>
          </cell>
          <cell r="V9522" t="str">
            <v>DM KZN: UMKHANYAKUDE - ENVIRO PROTECTION</v>
          </cell>
        </row>
        <row r="9523">
          <cell r="Q9523" t="str">
            <v>Expenditure:  Transfers and Subsidies - Operational:  Allocations In-kind - District Municipalities:  KwaZulu-Natal - DC 27:  Umkhanyakude -  Executive and Council</v>
          </cell>
          <cell r="R9523">
            <v>0</v>
          </cell>
          <cell r="V9523" t="str">
            <v>DM KZN: UMKHANYAKUDE - EXECUTI &amp; COUNCIL</v>
          </cell>
        </row>
        <row r="9524">
          <cell r="Q9524" t="str">
            <v>Expenditure:  Transfers and Subsidies - Operational:  Allocations In-kind - District Municipalities:  KwaZulu-Natal - DC 27:  Umkhanyakude -  Finance and Admin</v>
          </cell>
          <cell r="R9524">
            <v>0</v>
          </cell>
          <cell r="V9524" t="str">
            <v>DM KZN: UMKHANYAKUDE - FINANCE &amp; ADMIN</v>
          </cell>
        </row>
        <row r="9525">
          <cell r="Q9525" t="str">
            <v>Expenditure:  Transfers and Subsidies - Operational:  Allocations In-kind - District Municipalities:  KwaZulu-Natal - DC 27:  Umkhanyakude -  Health</v>
          </cell>
          <cell r="R9525">
            <v>0</v>
          </cell>
          <cell r="V9525" t="str">
            <v>DM KZN: UMKHANYAKUDE - HEALTH</v>
          </cell>
        </row>
        <row r="9526">
          <cell r="Q9526" t="str">
            <v>Expenditure:  Transfers and Subsidies - Operational:  Allocations In-kind - District Municipalities:  KwaZulu-Natal - DC 27:  Umkhanyakude -  Housing</v>
          </cell>
          <cell r="R9526">
            <v>0</v>
          </cell>
          <cell r="V9526" t="str">
            <v>DM KZN: UMKHANYAKUDE - HOUSING</v>
          </cell>
        </row>
        <row r="9527">
          <cell r="Q9527" t="str">
            <v>Expenditure:  Transfers and Subsidies - Operational:  Allocations In-kind - District Municipalities:  KwaZulu-Natal - DC 27:  Umkhanyakude -  Planning and Development</v>
          </cell>
          <cell r="R9527">
            <v>0</v>
          </cell>
          <cell r="V9527" t="str">
            <v>DM KZN: UMKHANYAKUDE - PLANNING &amp; DEVEL</v>
          </cell>
        </row>
        <row r="9528">
          <cell r="Q9528" t="str">
            <v>Expenditure:  Transfers and Subsidies - Operational:  Allocations In-kind - District Municipalities:  KwaZulu-Natal - DC 27:  Umkhanyakude -  Public Safety</v>
          </cell>
          <cell r="R9528">
            <v>0</v>
          </cell>
          <cell r="V9528" t="str">
            <v>DM KZN: UMKHANYAKUDE - PUBLIC SAFETY</v>
          </cell>
        </row>
        <row r="9529">
          <cell r="Q9529" t="str">
            <v>Expenditure:  Transfers and Subsidies - Operational:  Allocations In-kind - District Municipalities:  KwaZulu-Natal - DC 27:  Umkhanyakude -  Road Transport</v>
          </cell>
          <cell r="R9529">
            <v>0</v>
          </cell>
          <cell r="V9529" t="str">
            <v>DM KZN: UMKHANYAKUDE - ROAD TRANSPORT</v>
          </cell>
        </row>
        <row r="9530">
          <cell r="Q9530" t="str">
            <v>Expenditure:  Transfers and Subsidies - Operational:  Allocations In-kind - District Municipalities:  KwaZulu-Natal - DC 27:  Umkhanyakude -  Sport and Recreation</v>
          </cell>
          <cell r="R9530">
            <v>0</v>
          </cell>
          <cell r="V9530" t="str">
            <v>DM KZN: UMKHANYAKUDE - SPORT &amp; RECREAT</v>
          </cell>
        </row>
        <row r="9531">
          <cell r="Q9531" t="str">
            <v>Expenditure:  Transfers and Subsidies - Operational:  Allocations In-kind - District Municipalities:  KwaZulu-Natal - DC 27:  Umkhanyakude -  Waste Water Management</v>
          </cell>
          <cell r="R9531">
            <v>0</v>
          </cell>
          <cell r="V9531" t="str">
            <v>DM KZN: UMKHANYAKUDE - WASTE WATER MAN</v>
          </cell>
        </row>
        <row r="9532">
          <cell r="Q9532" t="str">
            <v>Expenditure:  Transfers and Subsidies - Operational:  Allocations In-kind - District Municipalities:  KwaZulu-Natal - DC 27:  Umkhanyakude -  Water</v>
          </cell>
          <cell r="R9532">
            <v>0</v>
          </cell>
          <cell r="V9532" t="str">
            <v>DM KZN: UMKHANYAKUDE - WATER</v>
          </cell>
        </row>
        <row r="9533">
          <cell r="Q9533" t="str">
            <v>Expenditure:  Transfers and Subsidies - Operational:  Allocations In-kind - District Municipalities:  KwaZulu-Natal - DC 28:  Uthungulu</v>
          </cell>
          <cell r="R9533">
            <v>0</v>
          </cell>
          <cell r="V9533" t="str">
            <v>DM KZN: UTHUNGULU</v>
          </cell>
        </row>
        <row r="9534">
          <cell r="Q9534" t="str">
            <v>Expenditure:  Transfers and Subsidies - Operational:  Allocations In-kind - District Municipalities:  KwaZulu-Natal - DC 28:  Uthungulu - Community and Social Services</v>
          </cell>
          <cell r="R9534">
            <v>0</v>
          </cell>
          <cell r="V9534" t="str">
            <v>DM KZN: UTHUNGULU - COMM &amp; SOC SERV</v>
          </cell>
        </row>
        <row r="9535">
          <cell r="Q9535" t="str">
            <v>Expenditure:  Transfers and Subsidies - Operational:  Allocations In-kind - District Municipalities:  KwaZulu-Natal - DC 28:  Uthungulu - Environmental Protection</v>
          </cell>
          <cell r="R9535">
            <v>0</v>
          </cell>
          <cell r="V9535" t="str">
            <v>DM KZN: UTHUNGULU - ENVIRON PROTECTION</v>
          </cell>
        </row>
        <row r="9536">
          <cell r="Q9536" t="str">
            <v>Expenditure:  Transfers and Subsidies - Operational:  Allocations In-kind - District Municipalities:  KwaZulu-Natal - DC 28:  Uthungulu - Executive and Council</v>
          </cell>
          <cell r="R9536">
            <v>0</v>
          </cell>
          <cell r="V9536" t="str">
            <v>DM KZN: UTHUNGULU - EXECUTIVE &amp; COUNCIL</v>
          </cell>
        </row>
        <row r="9537">
          <cell r="Q9537" t="str">
            <v>Expenditure:  Transfers and Subsidies - Operational:  Allocations In-kind - District Municipalities:  KwaZulu-Natal - DC 28:  Uthungulu - Finance and Admin</v>
          </cell>
          <cell r="R9537">
            <v>0</v>
          </cell>
          <cell r="V9537" t="str">
            <v>DM KZN: UTHUNGULU - FINANCE &amp; ADMIN</v>
          </cell>
        </row>
        <row r="9538">
          <cell r="Q9538" t="str">
            <v>Expenditure:  Transfers and Subsidies - Operational:  Allocations In-kind - District Municipalities:  KwaZulu-Natal - DC 28:  Uthungulu - Health</v>
          </cell>
          <cell r="R9538">
            <v>0</v>
          </cell>
          <cell r="V9538" t="str">
            <v>DM KZN: UTHUNGULU - HEALTH</v>
          </cell>
        </row>
        <row r="9539">
          <cell r="Q9539" t="str">
            <v>Expenditure:  Transfers and Subsidies - Operational:  Allocations In-kind - District Municipalities:  KwaZulu-Natal - DC 28:  Uthungulu - Housing</v>
          </cell>
          <cell r="R9539">
            <v>0</v>
          </cell>
          <cell r="V9539" t="str">
            <v>DM KZN: UTHUNGULU - HOUSING</v>
          </cell>
        </row>
        <row r="9540">
          <cell r="Q9540" t="str">
            <v>Expenditure:  Transfers and Subsidies - Operational:  Allocations In-kind - District Municipalities:  KwaZulu-Natal - DC 28:  Uthungulu - Planning and Development</v>
          </cell>
          <cell r="R9540">
            <v>0</v>
          </cell>
          <cell r="V9540" t="str">
            <v>DM KZN: UTHUNGULU - PLANNING &amp; DEVEL</v>
          </cell>
        </row>
        <row r="9541">
          <cell r="Q9541" t="str">
            <v>Expenditure:  Transfers and Subsidies - Operational:  Allocations In-kind - District Municipalities:  KwaZulu-Natal - DC 28:  Uthungulu - Public Safety</v>
          </cell>
          <cell r="R9541">
            <v>0</v>
          </cell>
          <cell r="V9541" t="str">
            <v>DM KZN: UTHUNGULU - PUBLIC SAFETY</v>
          </cell>
        </row>
        <row r="9542">
          <cell r="Q9542" t="str">
            <v>Expenditure:  Transfers and Subsidies - Operational:  Allocations In-kind - District Municipalities:  KwaZulu-Natal - DC 28:  Uthungulu - Road Transport</v>
          </cell>
          <cell r="R9542">
            <v>0</v>
          </cell>
          <cell r="V9542" t="str">
            <v>DM KZN: UTHUNGULU - ROAD TRANSPORT</v>
          </cell>
        </row>
        <row r="9543">
          <cell r="Q9543" t="str">
            <v>Expenditure:  Transfers and Subsidies - Operational:  Allocations In-kind - District Municipalities:  KwaZulu-Natal - DC 28:  Uthungulu - Sport and Recreation</v>
          </cell>
          <cell r="R9543">
            <v>0</v>
          </cell>
          <cell r="V9543" t="str">
            <v>DM KZN: UTHUNGULU - SPORT &amp; RECREATION</v>
          </cell>
        </row>
        <row r="9544">
          <cell r="Q9544" t="str">
            <v>Expenditure:  Transfers and Subsidies - Operational:  Allocations In-kind - District Municipalities:  KwaZulu-Natal - DC 28:  Uthungulu - Waste Water Management</v>
          </cell>
          <cell r="R9544">
            <v>0</v>
          </cell>
          <cell r="V9544" t="str">
            <v>DM KZN: UTHUNGULU - WASTE WATER MAN</v>
          </cell>
        </row>
        <row r="9545">
          <cell r="Q9545" t="str">
            <v>Expenditure:  Transfers and Subsidies - Operational:  Allocations In-kind - District Municipalities:  KwaZulu-Natal - DC 28:  Uthungulu - Water</v>
          </cell>
          <cell r="R9545">
            <v>0</v>
          </cell>
          <cell r="V9545" t="str">
            <v>DM KZN: UTHUNGULU - WATER</v>
          </cell>
        </row>
        <row r="9546">
          <cell r="Q9546" t="str">
            <v>Expenditure:  Transfers and Subsidies - Operational:  Allocations In-kind - District Municipalities:  KwaZulu-Natal - DC 29:  Ilembe</v>
          </cell>
          <cell r="R9546">
            <v>0</v>
          </cell>
          <cell r="V9546" t="str">
            <v>DM KZN: ILEMBE</v>
          </cell>
        </row>
        <row r="9547">
          <cell r="Q9547" t="str">
            <v>Expenditure:  Transfers and Subsidies - Operational:  Allocations In-kind - District Municipalities:  KwaZulu-Natal - DC 29:  Ilembe - Community and Social Services</v>
          </cell>
          <cell r="R9547">
            <v>0</v>
          </cell>
          <cell r="V9547" t="str">
            <v>DM KZN: ILEMBE - COMM &amp; SOC SERV</v>
          </cell>
        </row>
        <row r="9548">
          <cell r="Q9548" t="str">
            <v>Expenditure:  Transfers and Subsidies - Operational:  Allocations In-kind - District Municipalities:  KwaZulu-Natal - DC 29:  Ilembe - Environmental Protection</v>
          </cell>
          <cell r="R9548">
            <v>0</v>
          </cell>
          <cell r="V9548" t="str">
            <v>DM KZN: ILEMBE - ENVIRON PROTECTION</v>
          </cell>
        </row>
        <row r="9549">
          <cell r="Q9549" t="str">
            <v>Expenditure:  Transfers and Subsidies - Operational:  Allocations In-kind - District Municipalities:  KwaZulu-Natal - DC 29:  Ilembe - Executive and Council</v>
          </cell>
          <cell r="R9549">
            <v>0</v>
          </cell>
          <cell r="V9549" t="str">
            <v>DM KZN: ILEMBE - EXECUTIVE &amp; COUNCIL</v>
          </cell>
        </row>
        <row r="9550">
          <cell r="Q9550" t="str">
            <v>Expenditure:  Transfers and Subsidies - Operational:  Allocations In-kind - District Municipalities:  KwaZulu-Natal - DC 29:  Ilembe - Finance and Admin</v>
          </cell>
          <cell r="R9550">
            <v>0</v>
          </cell>
          <cell r="V9550" t="str">
            <v>DM KZN: ILEMBE - FINANCE &amp; ADMIN</v>
          </cell>
        </row>
        <row r="9551">
          <cell r="Q9551" t="str">
            <v>Expenditure:  Transfers and Subsidies - Operational:  Allocations In-kind - District Municipalities:  KwaZulu-Natal - DC 29:  Ilembe - Health</v>
          </cell>
          <cell r="R9551">
            <v>0</v>
          </cell>
          <cell r="V9551" t="str">
            <v>DM KZN: ILEMBE - HEALTH</v>
          </cell>
        </row>
        <row r="9552">
          <cell r="Q9552" t="str">
            <v>Expenditure:  Transfers and Subsidies - Operational:  Allocations In-kind - District Municipalities:  KwaZulu-Natal - DC 29:  Ilembe - Housing</v>
          </cell>
          <cell r="R9552">
            <v>0</v>
          </cell>
          <cell r="V9552" t="str">
            <v>DM KZN: ILEMBE - HOUSING</v>
          </cell>
        </row>
        <row r="9553">
          <cell r="Q9553" t="str">
            <v>Expenditure:  Transfers and Subsidies - Operational:  Allocations In-kind - District Municipalities:  KwaZulu-Natal - DC 29:  Ilembe - Planning and Development</v>
          </cell>
          <cell r="R9553">
            <v>0</v>
          </cell>
          <cell r="V9553" t="str">
            <v>DM KZN: ILEMBE - PLANNING &amp; DEVEL</v>
          </cell>
        </row>
        <row r="9554">
          <cell r="Q9554" t="str">
            <v>Expenditure:  Transfers and Subsidies - Operational:  Allocations In-kind - District Municipalities:  KwaZulu-Natal - DC 29:  Ilembe - Public Safety</v>
          </cell>
          <cell r="R9554">
            <v>0</v>
          </cell>
          <cell r="V9554" t="str">
            <v>DM KZN: ILEMBE - PUBLIC SAFETY</v>
          </cell>
        </row>
        <row r="9555">
          <cell r="Q9555" t="str">
            <v>Expenditure:  Transfers and Subsidies - Operational:  Allocations In-kind - District Municipalities:  KwaZulu-Natal - DC 29:  Ilembe - Road Transport</v>
          </cell>
          <cell r="R9555">
            <v>0</v>
          </cell>
          <cell r="V9555" t="str">
            <v>DM KZN: ILEMBE - ROAD TRANSPORT</v>
          </cell>
        </row>
        <row r="9556">
          <cell r="Q9556" t="str">
            <v>Expenditure:  Transfers and Subsidies - Operational:  Allocations In-kind - District Municipalities:  KwaZulu-Natal - DC 29:  Ilembe - Sport and Recreation</v>
          </cell>
          <cell r="R9556">
            <v>0</v>
          </cell>
          <cell r="V9556" t="str">
            <v>DM KZN: ILEMBE - SPORT &amp; RECREATION</v>
          </cell>
        </row>
        <row r="9557">
          <cell r="Q9557" t="str">
            <v>Expenditure:  Transfers and Subsidies - Operational:  Allocations In-kind - District Municipalities:  KwaZulu-Natal - DC 29:  Ilembe - Waste Water Management</v>
          </cell>
          <cell r="R9557">
            <v>0</v>
          </cell>
          <cell r="V9557" t="str">
            <v>DM KZN: ILEMBE - WASTE WATER MAN</v>
          </cell>
        </row>
        <row r="9558">
          <cell r="Q9558" t="str">
            <v>Expenditure:  Transfers and Subsidies - Operational:  Allocations In-kind - District Municipalities:  KwaZulu-Natal - DC 29:  Ilembe - Water</v>
          </cell>
          <cell r="R9558">
            <v>0</v>
          </cell>
          <cell r="V9558" t="str">
            <v>DM KZN: ILEMBE - WATER</v>
          </cell>
        </row>
        <row r="9559">
          <cell r="Q9559" t="str">
            <v>Expenditure:  Transfers and Subsidies - Operational:  Allocations In-kind - District Municipalities:  KwaZulu-Natal - DC 43:  Sisonke</v>
          </cell>
          <cell r="R9559">
            <v>0</v>
          </cell>
          <cell r="V9559" t="str">
            <v>DM KZN: SISONKE</v>
          </cell>
        </row>
        <row r="9560">
          <cell r="Q9560" t="str">
            <v>Expenditure:  Transfers and Subsidies - Operational:  Allocations In-kind - District Municipalities:  KwaZulu-Natal - DC 43:  Sisonke - Community and Social Services</v>
          </cell>
          <cell r="R9560">
            <v>0</v>
          </cell>
          <cell r="V9560" t="str">
            <v>DM KZN: SISONKE - COMM &amp; SOC SERV</v>
          </cell>
        </row>
        <row r="9561">
          <cell r="Q9561" t="str">
            <v>Expenditure:  Transfers and Subsidies - Operational:  Allocations In-kind - District Municipalities:  KwaZulu-Natal - DC 43:  Sisonke - Environmental Protection</v>
          </cell>
          <cell r="R9561">
            <v>0</v>
          </cell>
          <cell r="V9561" t="str">
            <v>DM KZN: SISONKE - ENVIRON PROTECTION</v>
          </cell>
        </row>
        <row r="9562">
          <cell r="Q9562" t="str">
            <v>Expenditure:  Transfers and Subsidies - Operational:  Allocations In-kind - District Municipalities:  KwaZulu-Natal - DC 43:  Sisonke - Executive and Council</v>
          </cell>
          <cell r="R9562">
            <v>0</v>
          </cell>
          <cell r="V9562" t="str">
            <v>DM KZN: SISONKE - EXECUTIVE &amp; COUNCIL</v>
          </cell>
        </row>
        <row r="9563">
          <cell r="Q9563" t="str">
            <v>Expenditure:  Transfers and Subsidies - Operational:  Allocations In-kind - District Municipalities:  KwaZulu-Natal - DC 43:  Sisonke - Finance and Admin</v>
          </cell>
          <cell r="R9563">
            <v>0</v>
          </cell>
          <cell r="V9563" t="str">
            <v>DM KZN: SISONKE - FINANCE &amp; ADMIN</v>
          </cell>
        </row>
        <row r="9564">
          <cell r="Q9564" t="str">
            <v>Expenditure:  Transfers and Subsidies - Operational:  Allocations In-kind - District Municipalities:  KwaZulu-Natal - DC 43:  Sisonke - Health</v>
          </cell>
          <cell r="R9564">
            <v>0</v>
          </cell>
          <cell r="V9564" t="str">
            <v>DM KZN: SISONKE - HEALTH</v>
          </cell>
        </row>
        <row r="9565">
          <cell r="Q9565" t="str">
            <v>Expenditure:  Transfers and Subsidies - Operational:  Allocations In-kind - District Municipalities:  KwaZulu-Natal - DC 43:  Sisonke - Housing</v>
          </cell>
          <cell r="R9565">
            <v>0</v>
          </cell>
          <cell r="V9565" t="str">
            <v>DM KZN: SISONKE - HOUSING</v>
          </cell>
        </row>
        <row r="9566">
          <cell r="Q9566" t="str">
            <v>Expenditure:  Transfers and Subsidies - Operational:  Allocations In-kind - District Municipalities:  KwaZulu-Natal - DC 43:  Sisonke - Planning and Development</v>
          </cell>
          <cell r="R9566">
            <v>0</v>
          </cell>
          <cell r="V9566" t="str">
            <v>DM KZN: SISONKE - PLANNING &amp; DEVEL</v>
          </cell>
        </row>
        <row r="9567">
          <cell r="Q9567" t="str">
            <v>Expenditure:  Transfers and Subsidies - Operational:  Allocations In-kind - District Municipalities:  KwaZulu-Natal - DC 43:  Sisonke - Public Safety</v>
          </cell>
          <cell r="R9567">
            <v>0</v>
          </cell>
          <cell r="V9567" t="str">
            <v>DM KZN: SISONKE - PUBLIC SAFETY</v>
          </cell>
        </row>
        <row r="9568">
          <cell r="Q9568" t="str">
            <v>Expenditure:  Transfers and Subsidies - Operational:  Allocations In-kind - District Municipalities:  KwaZulu-Natal - DC 43:  Sisonke - Road Transport</v>
          </cell>
          <cell r="R9568">
            <v>0</v>
          </cell>
          <cell r="V9568" t="str">
            <v>DM KZN: SISONKE - ROAD TRANSPORT</v>
          </cell>
        </row>
        <row r="9569">
          <cell r="Q9569" t="str">
            <v>Expenditure:  Transfers and Subsidies - Operational:  Allocations In-kind - District Municipalities:  KwaZulu-Natal - DC 43:  Sisonke - Sport and Recreation</v>
          </cell>
          <cell r="R9569">
            <v>0</v>
          </cell>
          <cell r="V9569" t="str">
            <v>DM KZN: SISONKE - SPORT &amp; RECREATION</v>
          </cell>
        </row>
        <row r="9570">
          <cell r="Q9570" t="str">
            <v>Expenditure:  Transfers and Subsidies - Operational:  Allocations In-kind - District Municipalities:  KwaZulu-Natal - DC 43:  Sisonke - Waste Water Management</v>
          </cell>
          <cell r="R9570">
            <v>0</v>
          </cell>
          <cell r="V9570" t="str">
            <v>DM KZN: SISONKE - WASTE WATER MAN</v>
          </cell>
        </row>
        <row r="9571">
          <cell r="Q9571" t="str">
            <v>Expenditure:  Transfers and Subsidies - Operational:  Allocations In-kind - District Municipalities:  KwaZulu-Natal - DC 43:  Sisonke - Water</v>
          </cell>
          <cell r="R9571">
            <v>0</v>
          </cell>
          <cell r="V9571" t="str">
            <v>DM KZN: SISONKE - WATER</v>
          </cell>
        </row>
        <row r="9572">
          <cell r="Q9572" t="str">
            <v>Expenditure:  Transfers and Subsidies - Operational:  Allocations In-kind - District Municipalities:  Limpopo</v>
          </cell>
          <cell r="R9572">
            <v>0</v>
          </cell>
          <cell r="V9572" t="str">
            <v>T&amp;S OPS: ALL IN-KIND DM LIMPOPO</v>
          </cell>
        </row>
        <row r="9573">
          <cell r="Q9573" t="str">
            <v>Expenditure:  Transfers and Subsidies - Operational:  Allocations In-kind - District Municipalities:  Limpopo - DC 47:  Greater Sekhukune</v>
          </cell>
          <cell r="R9573">
            <v>0</v>
          </cell>
          <cell r="V9573" t="str">
            <v>DM LP: SEKHUKUNE</v>
          </cell>
        </row>
        <row r="9574">
          <cell r="Q9574" t="str">
            <v>Expenditure:  Transfers and Subsidies - Operational:  Allocations In-kind - District Municipalities:  Limpopo - DC 47:  Greater Sekhukune - Community and Social Services</v>
          </cell>
          <cell r="R9574">
            <v>0</v>
          </cell>
          <cell r="V9574" t="str">
            <v>DM LP: SEKHUKUNE - COMM &amp; SOC SERV</v>
          </cell>
        </row>
        <row r="9575">
          <cell r="Q9575" t="str">
            <v>Expenditure:  Transfers and Subsidies - Operational:  Allocations In-kind - District Municipalities:  Limpopo - DC 47:  Greater Sekhukune - Environmental Protection</v>
          </cell>
          <cell r="R9575">
            <v>0</v>
          </cell>
          <cell r="V9575" t="str">
            <v>DM LP: SEKHUKUNE - ENVIRON PROTECTION</v>
          </cell>
        </row>
        <row r="9576">
          <cell r="Q9576" t="str">
            <v>Expenditure:  Transfers and Subsidies - Operational:  Allocations In-kind - District Municipalities:  Limpopo - DC 47:  Greater Sekhukune - Executive and Council</v>
          </cell>
          <cell r="R9576">
            <v>0</v>
          </cell>
          <cell r="V9576" t="str">
            <v>DM LP: SEKHUKUNE - EXECUTIVE &amp; COUNCIL</v>
          </cell>
        </row>
        <row r="9577">
          <cell r="Q9577" t="str">
            <v>Expenditure:  Transfers and Subsidies - Operational:  Allocations In-kind - District Municipalities:  Limpopo - DC 47:  Greater Sekhukune - Finance and Admin</v>
          </cell>
          <cell r="R9577">
            <v>0</v>
          </cell>
          <cell r="V9577" t="str">
            <v>DM LP: SEKHUKUNE - FINANCE &amp; ADMIN</v>
          </cell>
        </row>
        <row r="9578">
          <cell r="Q9578" t="str">
            <v>Expenditure:  Transfers and Subsidies - Operational:  Allocations In-kind - District Municipalities:  Limpopo - DC 47:  Greater Sekhukune - Health</v>
          </cell>
          <cell r="R9578">
            <v>0</v>
          </cell>
          <cell r="V9578" t="str">
            <v>DM LP: SEKHUKUNE - HEALTH</v>
          </cell>
        </row>
        <row r="9579">
          <cell r="Q9579" t="str">
            <v>Expenditure:  Transfers and Subsidies - Operational:  Allocations In-kind - District Municipalities:  Limpopo - DC 47:  Greater Sekhukune - Housing</v>
          </cell>
          <cell r="R9579">
            <v>0</v>
          </cell>
          <cell r="V9579" t="str">
            <v>DM LP: SEKHUKUNE - HOUSING</v>
          </cell>
        </row>
        <row r="9580">
          <cell r="Q9580" t="str">
            <v>Expenditure:  Transfers and Subsidies - Operational:  Allocations In-kind - District Municipalities:  Limpopo - DC 47:  Greater Sekhukune - Planning and Development</v>
          </cell>
          <cell r="R9580">
            <v>0</v>
          </cell>
          <cell r="V9580" t="str">
            <v>DM LP: SEKHUKUNE - PLANNING &amp; DEVEL</v>
          </cell>
        </row>
        <row r="9581">
          <cell r="Q9581" t="str">
            <v>Expenditure:  Transfers and Subsidies - Operational:  Allocations In-kind - District Municipalities:  Limpopo - DC 47:  Greater Sekhukune - Public Safety</v>
          </cell>
          <cell r="R9581">
            <v>0</v>
          </cell>
          <cell r="V9581" t="str">
            <v>DM LP: SEKHUKUNE - PUBLIC SAFETY</v>
          </cell>
        </row>
        <row r="9582">
          <cell r="Q9582" t="str">
            <v>Expenditure:  Transfers and Subsidies - Operational:  Allocations In-kind - District Municipalities:  Limpopo - DC 47:  Greater Sekhukune - Road Transport</v>
          </cell>
          <cell r="R9582">
            <v>0</v>
          </cell>
          <cell r="V9582" t="str">
            <v>DM LP: SEKHUKUNE - ROAD TRANSPORT</v>
          </cell>
        </row>
        <row r="9583">
          <cell r="Q9583" t="str">
            <v>Expenditure:  Transfers and Subsidies - Operational:  Allocations In-kind - District Municipalities:  Limpopo - DC 47:  Greater Sekhukune - Sport and Recreation</v>
          </cell>
          <cell r="R9583">
            <v>0</v>
          </cell>
          <cell r="V9583" t="str">
            <v>DM LP: SEKHUKUNE - SPORT &amp; RECREATION</v>
          </cell>
        </row>
        <row r="9584">
          <cell r="Q9584" t="str">
            <v>Expenditure:  Transfers and Subsidies - Operational:  Allocations In-kind - District Municipalities:  Limpopo - DC 47:  Greater Sekhukune - Waste Water Management</v>
          </cell>
          <cell r="R9584">
            <v>0</v>
          </cell>
          <cell r="V9584" t="str">
            <v>DM LP: SEKHUKUNE - WASTE WATER MAN</v>
          </cell>
        </row>
        <row r="9585">
          <cell r="Q9585" t="str">
            <v>Expenditure:  Transfers and Subsidies - Operational:  Allocations In-kind - District Municipalities:  Limpopo - DC 47:  Greater Sekhukune - Water</v>
          </cell>
          <cell r="R9585">
            <v>0</v>
          </cell>
          <cell r="V9585" t="str">
            <v>DM LP: SEKHUKUNE - WATER</v>
          </cell>
        </row>
        <row r="9586">
          <cell r="Q9586" t="str">
            <v>Expenditure:  Transfers and Subsidies - Operational:  Allocations In-kind - District Municipalities:  Limpopo - DC 33:  Mopani</v>
          </cell>
          <cell r="R9586">
            <v>0</v>
          </cell>
          <cell r="V9586" t="str">
            <v>DM LP: MOPANI</v>
          </cell>
        </row>
        <row r="9587">
          <cell r="Q9587" t="str">
            <v>Expenditure:  Transfers and Subsidies - Operational:  Allocations In-kind - District Municipalities:  Limpopo - DC 33:  Mopani - Community and Social Services</v>
          </cell>
          <cell r="R9587">
            <v>0</v>
          </cell>
          <cell r="V9587" t="str">
            <v>DM LP: MOPANI - COMM &amp; SOC SERV</v>
          </cell>
        </row>
        <row r="9588">
          <cell r="Q9588" t="str">
            <v>Expenditure:  Transfers and Subsidies - Operational:  Allocations In-kind - District Municipalities:  Limpopo - DC 33:  Mopani - Environmental Protection</v>
          </cell>
          <cell r="R9588">
            <v>0</v>
          </cell>
          <cell r="V9588" t="str">
            <v>DM LP: MOPANI - ENVIRON PROTECTION</v>
          </cell>
        </row>
        <row r="9589">
          <cell r="Q9589" t="str">
            <v>Expenditure:  Transfers and Subsidies - Operational:  Allocations In-kind - District Municipalities:  Limpopo - DC 33:  Mopani - Executive and Council</v>
          </cell>
          <cell r="R9589">
            <v>0</v>
          </cell>
          <cell r="V9589" t="str">
            <v>DM LP: MOPANI - EXECUTIVE &amp; COUNCIL</v>
          </cell>
        </row>
        <row r="9590">
          <cell r="Q9590" t="str">
            <v>Expenditure:  Transfers and Subsidies - Operational:  Allocations In-kind - District Municipalities:  Limpopo - DC 33:  Mopani - Finance and Admin</v>
          </cell>
          <cell r="R9590">
            <v>0</v>
          </cell>
          <cell r="V9590" t="str">
            <v>DM LP: MOPANI - FINANCE &amp; ADMIN</v>
          </cell>
        </row>
        <row r="9591">
          <cell r="Q9591" t="str">
            <v>Expenditure:  Transfers and Subsidies - Operational:  Allocations In-kind - District Municipalities:  Limpopo - DC 33:  Mopani - Health</v>
          </cell>
          <cell r="R9591">
            <v>0</v>
          </cell>
          <cell r="V9591" t="str">
            <v>DM LP: MOPANI - HEALTH</v>
          </cell>
        </row>
        <row r="9592">
          <cell r="Q9592" t="str">
            <v>Expenditure:  Transfers and Subsidies - Operational:  Allocations In-kind - District Municipalities:  Limpopo - DC 33:  Mopani - Housing</v>
          </cell>
          <cell r="R9592">
            <v>0</v>
          </cell>
          <cell r="V9592" t="str">
            <v>DM LP: MOPANI - HOUSING</v>
          </cell>
        </row>
        <row r="9593">
          <cell r="Q9593" t="str">
            <v>Expenditure:  Transfers and Subsidies - Operational:  Allocations In-kind - District Municipalities:  Limpopo - DC 33:  Mopani - Planning and Development</v>
          </cell>
          <cell r="R9593">
            <v>0</v>
          </cell>
          <cell r="V9593" t="str">
            <v>DM LP: MOPANI - PLANNING &amp; DEVEL</v>
          </cell>
        </row>
        <row r="9594">
          <cell r="Q9594" t="str">
            <v>Expenditure:  Transfers and Subsidies - Operational:  Allocations In-kind - District Municipalities:  Limpopo - DC 33:  Mopani - Public Safety</v>
          </cell>
          <cell r="R9594">
            <v>0</v>
          </cell>
          <cell r="V9594" t="str">
            <v>DM LP: MOPANI - PUBLIC SAFETY</v>
          </cell>
        </row>
        <row r="9595">
          <cell r="Q9595" t="str">
            <v>Expenditure:  Transfers and Subsidies - Operational:  Allocations In-kind - District Municipalities:  Limpopo - DC 33:  Mopani - Road Transport</v>
          </cell>
          <cell r="R9595">
            <v>0</v>
          </cell>
          <cell r="V9595" t="str">
            <v>DM LP: MOPANI - ROAD TRANSPORT</v>
          </cell>
        </row>
        <row r="9596">
          <cell r="Q9596" t="str">
            <v>Expenditure:  Transfers and Subsidies - Operational:  Allocations In-kind - District Municipalities:  Limpopo - DC 33:  Mopani - Sport and Recreation</v>
          </cell>
          <cell r="R9596">
            <v>0</v>
          </cell>
          <cell r="V9596" t="str">
            <v>DM LP: MOPANI - SPORT &amp; RECREATION</v>
          </cell>
        </row>
        <row r="9597">
          <cell r="Q9597" t="str">
            <v>Expenditure:  Transfers and Subsidies - Operational:  Allocations In-kind - District Municipalities:  Limpopo - DC 33:  Mopani - Waste Water Management</v>
          </cell>
          <cell r="R9597">
            <v>0</v>
          </cell>
          <cell r="V9597" t="str">
            <v>DM LP: MOPANI - WASTE WATER MAN</v>
          </cell>
        </row>
        <row r="9598">
          <cell r="Q9598" t="str">
            <v>Expenditure:  Transfers and Subsidies - Operational:  Allocations In-kind - District Municipalities:  Limpopo - DC 33:  Mopani - Water</v>
          </cell>
          <cell r="R9598">
            <v>0</v>
          </cell>
          <cell r="V9598" t="str">
            <v>DM LP: MOPANI - WATER</v>
          </cell>
        </row>
        <row r="9599">
          <cell r="Q9599" t="str">
            <v>Expenditure:  Transfers and Subsidies - Operational:  Allocations In-kind - District Municipalities:  Limpopo - DC 34:  Vhembe</v>
          </cell>
          <cell r="R9599">
            <v>0</v>
          </cell>
          <cell r="V9599" t="str">
            <v>DM LP: VHEMBE</v>
          </cell>
        </row>
        <row r="9600">
          <cell r="Q9600" t="str">
            <v>Expenditure:  Transfers and Subsidies - Operational:  Allocations In-kind - District Municipalities:  Limpopo - DC 34:  Vhembe - Community and Social Services</v>
          </cell>
          <cell r="R9600">
            <v>0</v>
          </cell>
          <cell r="V9600" t="str">
            <v>DM LP: VHEMBE - COMM &amp; SOC SERV</v>
          </cell>
        </row>
        <row r="9601">
          <cell r="Q9601" t="str">
            <v>Expenditure:  Transfers and Subsidies - Operational:  Allocations In-kind - District Municipalities:  Limpopo - DC 34:  Vhembe - Environmental Protection</v>
          </cell>
          <cell r="R9601">
            <v>0</v>
          </cell>
          <cell r="V9601" t="str">
            <v>DM LP: VHEMBE - ENVIRON PROTECTION</v>
          </cell>
        </row>
        <row r="9602">
          <cell r="Q9602" t="str">
            <v>Expenditure:  Transfers and Subsidies - Operational:  Allocations In-kind - District Municipalities:  Limpopo - DC 34:  Vhembe - Executive and Council</v>
          </cell>
          <cell r="R9602">
            <v>0</v>
          </cell>
          <cell r="V9602" t="str">
            <v>DM LP: VHEMBE - EXECUTIVE &amp; COUNCIL</v>
          </cell>
        </row>
        <row r="9603">
          <cell r="Q9603" t="str">
            <v>Expenditure:  Transfers and Subsidies - Operational:  Allocations In-kind - District Municipalities:  Limpopo - DC 34:  Vhembe - Finance and Admin</v>
          </cell>
          <cell r="R9603">
            <v>0</v>
          </cell>
          <cell r="V9603" t="str">
            <v>DM LP: VHEMBE - FINANCE &amp; ADMIN</v>
          </cell>
        </row>
        <row r="9604">
          <cell r="Q9604" t="str">
            <v>Expenditure:  Transfers and Subsidies - Operational:  Allocations In-kind - District Municipalities:  Limpopo - DC 34:  Vhembe - Health</v>
          </cell>
          <cell r="R9604">
            <v>0</v>
          </cell>
          <cell r="V9604" t="str">
            <v>DM LP: VHEMBE - HEALTH</v>
          </cell>
        </row>
        <row r="9605">
          <cell r="Q9605" t="str">
            <v>Expenditure:  Transfers and Subsidies - Operational:  Allocations In-kind - District Municipalities:  Limpopo - DC 34:  Vhembe - Housing</v>
          </cell>
          <cell r="R9605">
            <v>0</v>
          </cell>
          <cell r="V9605" t="str">
            <v>DM LP: VHEMBE - HOUSING</v>
          </cell>
        </row>
        <row r="9606">
          <cell r="Q9606" t="str">
            <v>Expenditure:  Transfers and Subsidies - Operational:  Allocations In-kind - District Municipalities:  Limpopo - DC 34:  Vhembe - Planning and Development</v>
          </cell>
          <cell r="R9606">
            <v>0</v>
          </cell>
          <cell r="V9606" t="str">
            <v>DM LP: VHEMBE - PLANNING &amp; DEVEL</v>
          </cell>
        </row>
        <row r="9607">
          <cell r="Q9607" t="str">
            <v>Expenditure:  Transfers and Subsidies - Operational:  Allocations In-kind - District Municipalities:  Limpopo - DC 34:  Vhembe - Public Safety</v>
          </cell>
          <cell r="R9607">
            <v>0</v>
          </cell>
          <cell r="V9607" t="str">
            <v>DM LP: VHEMBE - PUBLIC SAFETY</v>
          </cell>
        </row>
        <row r="9608">
          <cell r="Q9608" t="str">
            <v>Expenditure:  Transfers and Subsidies - Operational:  Allocations In-kind - District Municipalities:  Limpopo - DC 34:  Vhembe - Road Transport</v>
          </cell>
          <cell r="R9608">
            <v>0</v>
          </cell>
          <cell r="V9608" t="str">
            <v>DM LP: VHEMBE - ROAD TRANSPORT</v>
          </cell>
        </row>
        <row r="9609">
          <cell r="Q9609" t="str">
            <v>Expenditure:  Transfers and Subsidies - Operational:  Allocations In-kind - District Municipalities:  Limpopo - DC 34:  Vhembe - Sport and Recreation</v>
          </cell>
          <cell r="R9609">
            <v>0</v>
          </cell>
          <cell r="V9609" t="str">
            <v>DM LP: VHEMBE - SPORT &amp; RECREATION</v>
          </cell>
        </row>
        <row r="9610">
          <cell r="Q9610" t="str">
            <v>Expenditure:  Transfers and Subsidies - Operational:  Allocations In-kind - District Municipalities:  Limpopo - DC 34:  Vhembe - Waste Water Management</v>
          </cell>
          <cell r="R9610">
            <v>0</v>
          </cell>
          <cell r="V9610" t="str">
            <v>DM LP: VHEMBE - WASTE WATER MAN</v>
          </cell>
        </row>
        <row r="9611">
          <cell r="Q9611" t="str">
            <v>Expenditure:  Transfers and Subsidies - Operational:  Allocations In-kind - District Municipalities:  Limpopo - DC 34:  Vhembe - Water</v>
          </cell>
          <cell r="R9611">
            <v>0</v>
          </cell>
          <cell r="V9611" t="str">
            <v>DM LP: VHEMBE - WATER</v>
          </cell>
        </row>
        <row r="9612">
          <cell r="Q9612" t="str">
            <v>Expenditure:  Transfers and Subsidies - Operational:  Allocations In-kind - District Municipalities:  Limpopo - DC 35:  Capricorn</v>
          </cell>
          <cell r="R9612">
            <v>0</v>
          </cell>
          <cell r="V9612" t="str">
            <v>DM LP: CAPRICORN</v>
          </cell>
        </row>
        <row r="9613">
          <cell r="Q9613" t="str">
            <v>Expenditure:  Transfers and Subsidies - Operational:  Allocations In-kind - District Municipalities:  Limpopo - DC 35:  Capricorn - Community and Social Services</v>
          </cell>
          <cell r="R9613">
            <v>0</v>
          </cell>
          <cell r="V9613" t="str">
            <v>DM LP: CAPRICORN - COMM &amp; SOC SERV</v>
          </cell>
        </row>
        <row r="9614">
          <cell r="Q9614" t="str">
            <v>Expenditure:  Transfers and Subsidies - Operational:  Allocations In-kind - District Municipalities:  Limpopo - DC 35:  Capricorn - Environmental Protection</v>
          </cell>
          <cell r="R9614">
            <v>0</v>
          </cell>
          <cell r="V9614" t="str">
            <v>DM LP: CAPRICORN - ENVIRON PROTECTION</v>
          </cell>
        </row>
        <row r="9615">
          <cell r="Q9615" t="str">
            <v>Expenditure:  Transfers and Subsidies - Operational:  Allocations In-kind - District Municipalities:  Limpopo - DC 35:  Capricorn - Executive and Council</v>
          </cell>
          <cell r="R9615">
            <v>0</v>
          </cell>
          <cell r="V9615" t="str">
            <v>DM LP: CAPRICORN - EXECUTIVE &amp; COUNCIL</v>
          </cell>
        </row>
        <row r="9616">
          <cell r="Q9616" t="str">
            <v>Expenditure:  Transfers and Subsidies - Operational:  Allocations In-kind - District Municipalities:  Limpopo - DC 35:  Capricorn - Finance and Admin</v>
          </cell>
          <cell r="R9616">
            <v>0</v>
          </cell>
          <cell r="V9616" t="str">
            <v>DM LP: CAPRICORN - FINANCE &amp; ADMIN</v>
          </cell>
        </row>
        <row r="9617">
          <cell r="Q9617" t="str">
            <v>Expenditure:  Transfers and Subsidies - Operational:  Allocations In-kind - District Municipalities:  Limpopo - DC 35:  Capricorn - Health</v>
          </cell>
          <cell r="R9617">
            <v>0</v>
          </cell>
          <cell r="V9617" t="str">
            <v>DM LP: CAPRICORN - HEALTH</v>
          </cell>
        </row>
        <row r="9618">
          <cell r="Q9618" t="str">
            <v>Expenditure:  Transfers and Subsidies - Operational:  Allocations In-kind - District Municipalities:  Limpopo - DC 35:  Capricorn - Housing</v>
          </cell>
          <cell r="R9618">
            <v>0</v>
          </cell>
          <cell r="V9618" t="str">
            <v>DM LP: CAPRICORN - HOUSING</v>
          </cell>
        </row>
        <row r="9619">
          <cell r="Q9619" t="str">
            <v>Expenditure:  Transfers and Subsidies - Operational:  Allocations In-kind - District Municipalities:  Limpopo - DC 35:  Capricorn - Planning and Development</v>
          </cell>
          <cell r="R9619">
            <v>0</v>
          </cell>
          <cell r="V9619" t="str">
            <v>DM LP: CAPRICORN - PLANNING &amp; DEVEL</v>
          </cell>
        </row>
        <row r="9620">
          <cell r="Q9620" t="str">
            <v>Expenditure:  Transfers and Subsidies - Operational:  Allocations In-kind - District Municipalities:  Limpopo - DC 35:  Capricorn - Public Safety</v>
          </cell>
          <cell r="R9620">
            <v>0</v>
          </cell>
          <cell r="V9620" t="str">
            <v>DM LP: CAPRICORN - PUBLIC SAFETY</v>
          </cell>
        </row>
        <row r="9621">
          <cell r="Q9621" t="str">
            <v>Expenditure:  Transfers and Subsidies - Operational:  Allocations In-kind - District Municipalities:  Limpopo - DC 35:  Capricorn - Road Transport</v>
          </cell>
          <cell r="R9621">
            <v>0</v>
          </cell>
          <cell r="V9621" t="str">
            <v>DM LP: CAPRICORN - ROAD TRANSPORT</v>
          </cell>
        </row>
        <row r="9622">
          <cell r="Q9622" t="str">
            <v>Expenditure:  Transfers and Subsidies - Operational:  Allocations In-kind - District Municipalities:  Limpopo - DC 35:  Capricorn - Sport and Recreation</v>
          </cell>
          <cell r="R9622">
            <v>0</v>
          </cell>
          <cell r="V9622" t="str">
            <v>DM LP: CAPRICORN - SPORT &amp; RECREATION</v>
          </cell>
        </row>
        <row r="9623">
          <cell r="Q9623" t="str">
            <v>Expenditure:  Transfers and Subsidies - Operational:  Allocations In-kind - District Municipalities:  Limpopo - DC 35:  Capricorn - Waste Water Management</v>
          </cell>
          <cell r="R9623">
            <v>0</v>
          </cell>
          <cell r="V9623" t="str">
            <v>DM LP: CAPRICORN - WASTE WATER MAN</v>
          </cell>
        </row>
        <row r="9624">
          <cell r="Q9624" t="str">
            <v>Expenditure:  Transfers and Subsidies - Operational:  Allocations In-kind - District Municipalities:  Limpopo - DC 35:  Capricorn - Water</v>
          </cell>
          <cell r="R9624">
            <v>0</v>
          </cell>
          <cell r="V9624" t="str">
            <v>DM LP: CAPRICORN - WATER</v>
          </cell>
        </row>
        <row r="9625">
          <cell r="Q9625" t="str">
            <v>Expenditure:  Transfers and Subsidies - Operational:  Allocations In-kind - District Municipalities:  Limpopo - DC 36:  Waterberg</v>
          </cell>
          <cell r="R9625">
            <v>0</v>
          </cell>
          <cell r="V9625" t="str">
            <v>DM LP: WATERBERG</v>
          </cell>
        </row>
        <row r="9626">
          <cell r="Q9626" t="str">
            <v>Expenditure:  Transfers and Subsidies - Operational:  Allocations In-kind - District Municipalities:  Limpopo - DC 36:  Waterberg - Community and Social Services</v>
          </cell>
          <cell r="R9626">
            <v>0</v>
          </cell>
          <cell r="V9626" t="str">
            <v>DM LP: WATERBERG - COMM &amp; SOC SERV</v>
          </cell>
        </row>
        <row r="9627">
          <cell r="Q9627" t="str">
            <v>Expenditure:  Transfers and Subsidies - Operational:  Allocations In-kind - District Municipalities:  Limpopo - DC 36:  Waterberg - Environmental Protection</v>
          </cell>
          <cell r="R9627">
            <v>0</v>
          </cell>
          <cell r="V9627" t="str">
            <v>DM LP: WATERBERG - ENVIRON PROTECTION</v>
          </cell>
        </row>
        <row r="9628">
          <cell r="Q9628" t="str">
            <v>Expenditure:  Transfers and Subsidies - Operational:  Allocations In-kind - District Municipalities:  Limpopo - DC 36:  Waterberg - Executive and Council</v>
          </cell>
          <cell r="R9628">
            <v>0</v>
          </cell>
          <cell r="V9628" t="str">
            <v>DM LP: WATERBERG - EXECUTIVE &amp; COUNCIL</v>
          </cell>
        </row>
        <row r="9629">
          <cell r="Q9629" t="str">
            <v>Expenditure:  Transfers and Subsidies - Operational:  Allocations In-kind - District Municipalities:  Limpopo - DC 36:  Waterberg - Finance and Admin</v>
          </cell>
          <cell r="R9629">
            <v>0</v>
          </cell>
          <cell r="V9629" t="str">
            <v>DM LP: WATERBERG - FINANCE &amp; ADMIN</v>
          </cell>
        </row>
        <row r="9630">
          <cell r="Q9630" t="str">
            <v>Expenditure:  Transfers and Subsidies - Operational:  Allocations In-kind - District Municipalities:  Limpopo - DC 36:  Waterberg - Health</v>
          </cell>
          <cell r="R9630">
            <v>0</v>
          </cell>
          <cell r="V9630" t="str">
            <v>DM LP: WATERBERG - HEALTH</v>
          </cell>
        </row>
        <row r="9631">
          <cell r="Q9631" t="str">
            <v>Expenditure:  Transfers and Subsidies - Operational:  Allocations In-kind - District Municipalities:  Limpopo - DC 36:  Waterberg - Housing</v>
          </cell>
          <cell r="R9631">
            <v>0</v>
          </cell>
          <cell r="V9631" t="str">
            <v>DM LP: WATERBERG - HOUSING</v>
          </cell>
        </row>
        <row r="9632">
          <cell r="Q9632" t="str">
            <v>Expenditure:  Transfers and Subsidies - Operational:  Allocations In-kind - District Municipalities:  Limpopo - DC 36:  Waterberg - Planning and Development</v>
          </cell>
          <cell r="R9632">
            <v>0</v>
          </cell>
          <cell r="V9632" t="str">
            <v>DM LP: WATERBERG - PLANNING &amp; DEVEL</v>
          </cell>
        </row>
        <row r="9633">
          <cell r="Q9633" t="str">
            <v>Expenditure:  Transfers and Subsidies - Operational:  Allocations In-kind - District Municipalities:  Limpopo - DC 36:  Waterberg - Public Safety</v>
          </cell>
          <cell r="R9633">
            <v>0</v>
          </cell>
          <cell r="V9633" t="str">
            <v>DM LP: WATERBERG - PUBLIC SAFETY</v>
          </cell>
        </row>
        <row r="9634">
          <cell r="Q9634" t="str">
            <v>Expenditure:  Transfers and Subsidies - Operational:  Allocations In-kind - District Municipalities:  Limpopo - DC 36:  Waterberg - Road Transport</v>
          </cell>
          <cell r="R9634">
            <v>0</v>
          </cell>
          <cell r="V9634" t="str">
            <v>DM LP: WATERBERG - ROAD TRANSPORT</v>
          </cell>
        </row>
        <row r="9635">
          <cell r="Q9635" t="str">
            <v>Expenditure:  Transfers and Subsidies - Operational:  Allocations In-kind - District Municipalities:  Limpopo - DC 36:  Waterberg - Sport and Recreation</v>
          </cell>
          <cell r="R9635">
            <v>0</v>
          </cell>
          <cell r="V9635" t="str">
            <v>DM LP: WATERBERG - SPORT &amp; RECREATION</v>
          </cell>
        </row>
        <row r="9636">
          <cell r="Q9636" t="str">
            <v>Expenditure:  Transfers and Subsidies - Operational:  Allocations In-kind - District Municipalities:  Limpopo - DC 36:  Waterberg - Waste Water Management</v>
          </cell>
          <cell r="R9636">
            <v>0</v>
          </cell>
          <cell r="V9636" t="str">
            <v>DM LP: WATERBERG - WASTE WATER MAN</v>
          </cell>
        </row>
        <row r="9637">
          <cell r="Q9637" t="str">
            <v>Expenditure:  Transfers and Subsidies - Operational:  Allocations In-kind - District Municipalities:  Limpopo - DC 36:  Waterberg - Water</v>
          </cell>
          <cell r="R9637">
            <v>0</v>
          </cell>
          <cell r="V9637" t="str">
            <v>DM LP: WATERBERG - WATER</v>
          </cell>
        </row>
        <row r="9638">
          <cell r="Q9638" t="str">
            <v>Expenditure:  Transfers and Subsidies - Operational:  Allocations In-kind - District Municipalities:  Mpumalanga</v>
          </cell>
          <cell r="R9638">
            <v>0</v>
          </cell>
          <cell r="V9638" t="str">
            <v>T&amp;S OPS: ALL IN-KIND DM MPUMALANGA</v>
          </cell>
        </row>
        <row r="9639">
          <cell r="Q9639" t="str">
            <v>Expenditure:  Transfers and Subsidies - Operational:  Allocations In-kind - District Municipalities:  Mpumalanga - DC 30:  Gert Sibande</v>
          </cell>
          <cell r="R9639">
            <v>0</v>
          </cell>
          <cell r="V9639" t="str">
            <v>DM MP: GERT SIBANDE</v>
          </cell>
        </row>
        <row r="9640">
          <cell r="Q9640" t="str">
            <v>Expenditure:  Transfers and Subsidies - Operational:  Allocations In-kind - District Municipalities:  Mpumalanga - DC 30:  Gert Sibande - Community and Social Services</v>
          </cell>
          <cell r="R9640">
            <v>0</v>
          </cell>
          <cell r="V9640" t="str">
            <v>DM MP: GERT SIBANDE - COMM &amp; SOC SERV</v>
          </cell>
        </row>
        <row r="9641">
          <cell r="Q9641" t="str">
            <v>Expenditure:  Transfers and Subsidies - Operational:  Allocations In-kind - District Municipalities:  Mpumalanga - DC 30:  Gert Sibande - Environmental Protection</v>
          </cell>
          <cell r="R9641">
            <v>0</v>
          </cell>
          <cell r="V9641" t="str">
            <v>DM MP: GERT SIBANDE - ENVIRON PROTECTION</v>
          </cell>
        </row>
        <row r="9642">
          <cell r="Q9642" t="str">
            <v>Expenditure:  Transfers and Subsidies - Operational:  Allocations In-kind - District Municipalities:  Mpumalanga - DC 30:  Gert Sibande - Executive and Council</v>
          </cell>
          <cell r="R9642">
            <v>0</v>
          </cell>
          <cell r="V9642" t="str">
            <v>DM MP: GERT SIBANDE - EXECUTIV &amp; COUNCIL</v>
          </cell>
        </row>
        <row r="9643">
          <cell r="Q9643" t="str">
            <v>Expenditure:  Transfers and Subsidies - Operational:  Allocations In-kind - District Municipalities:  Mpumalanga - DC 30:  Gert Sibande - Finance and Admin</v>
          </cell>
          <cell r="R9643">
            <v>0</v>
          </cell>
          <cell r="V9643" t="str">
            <v>DM MP: GERT SIBANDE - FINANCE &amp; ADMIN</v>
          </cell>
        </row>
        <row r="9644">
          <cell r="Q9644" t="str">
            <v>Expenditure:  Transfers and Subsidies - Operational:  Allocations In-kind - District Municipalities:  Mpumalanga - DC 30:  Gert Sibande - Health</v>
          </cell>
          <cell r="R9644">
            <v>0</v>
          </cell>
          <cell r="V9644" t="str">
            <v>DM MP: GERT SIBANDE - HEALTH</v>
          </cell>
        </row>
        <row r="9645">
          <cell r="Q9645" t="str">
            <v>Expenditure:  Transfers and Subsidies - Operational:  Allocations In-kind - District Municipalities:  Mpumalanga - DC 30:  Gert Sibande - Housing</v>
          </cell>
          <cell r="R9645">
            <v>0</v>
          </cell>
          <cell r="V9645" t="str">
            <v>DM MP: GERT SIBANDE - HOUSING</v>
          </cell>
        </row>
        <row r="9646">
          <cell r="Q9646" t="str">
            <v>Expenditure:  Transfers and Subsidies - Operational:  Allocations In-kind - District Municipalities:  Mpumalanga - DC 30:  Gert Sibande - Planning and Development</v>
          </cell>
          <cell r="R9646">
            <v>0</v>
          </cell>
          <cell r="V9646" t="str">
            <v>DM MP: GERT SIBANDE - PLANNING &amp; DEVEL</v>
          </cell>
        </row>
        <row r="9647">
          <cell r="Q9647" t="str">
            <v>Expenditure:  Transfers and Subsidies - Operational:  Allocations In-kind - District Municipalities:  Mpumalanga - DC 30:  Gert Sibande - Public Safety</v>
          </cell>
          <cell r="R9647">
            <v>0</v>
          </cell>
          <cell r="V9647" t="str">
            <v>DM MP: GERT SIBANDE - PUBLIC SAFETY</v>
          </cell>
        </row>
        <row r="9648">
          <cell r="Q9648" t="str">
            <v>Expenditure:  Transfers and Subsidies - Operational:  Allocations In-kind - District Municipalities:  Mpumalanga - DC 30:  Gert Sibande - Road Transport</v>
          </cell>
          <cell r="R9648">
            <v>0</v>
          </cell>
          <cell r="V9648" t="str">
            <v>DM MP: GERT SIBANDE - ROAD TRANSPORT</v>
          </cell>
        </row>
        <row r="9649">
          <cell r="Q9649" t="str">
            <v>Expenditure:  Transfers and Subsidies - Operational:  Allocations In-kind - District Municipalities:  Mpumalanga - DC 30:  Gert Sibande - Sport and Recreation</v>
          </cell>
          <cell r="R9649">
            <v>0</v>
          </cell>
          <cell r="V9649" t="str">
            <v>DM MP: GERT SIBANDE - SPORT &amp; RECREATION</v>
          </cell>
        </row>
        <row r="9650">
          <cell r="Q9650" t="str">
            <v>Expenditure:  Transfers and Subsidies - Operational:  Allocations In-kind - District Municipalities:  Mpumalanga - DC 30:  Gert Sibande - Waste Water Management</v>
          </cell>
          <cell r="R9650">
            <v>0</v>
          </cell>
          <cell r="V9650" t="str">
            <v>DM MP: GERT SIBANDE - WASTE WATER MAN</v>
          </cell>
        </row>
        <row r="9651">
          <cell r="Q9651" t="str">
            <v>Expenditure:  Transfers and Subsidies - Operational:  Allocations In-kind - District Municipalities:  Mpumalanga - DC 30:  Gert Sibande - Water</v>
          </cell>
          <cell r="R9651">
            <v>0</v>
          </cell>
          <cell r="V9651" t="str">
            <v>DM MP: GERT SIBANDE - WATER</v>
          </cell>
        </row>
        <row r="9652">
          <cell r="Q9652" t="str">
            <v>Expenditure:  Transfers and Subsidies - Operational:  Allocations In-kind - District Municipalities:  Mpumalanga - DC 31:  Nkangala</v>
          </cell>
          <cell r="R9652">
            <v>0</v>
          </cell>
          <cell r="V9652" t="str">
            <v>DM MP: NKANGALA</v>
          </cell>
        </row>
        <row r="9653">
          <cell r="Q9653" t="str">
            <v>Expenditure:  Transfers and Subsidies - Operational:  Allocations In-kind - District Municipalities:  Mpumalanga - DC 31:  Nkangala - Community and Social Services</v>
          </cell>
          <cell r="R9653">
            <v>0</v>
          </cell>
          <cell r="V9653" t="str">
            <v>DM MP: NKANGALA - COMM &amp; SOC SERV</v>
          </cell>
        </row>
        <row r="9654">
          <cell r="Q9654" t="str">
            <v>Expenditure:  Transfers and Subsidies - Operational:  Allocations In-kind - District Municipalities:  Mpumalanga - DC 31:  Nkangala - Environmental Protection</v>
          </cell>
          <cell r="R9654">
            <v>0</v>
          </cell>
          <cell r="V9654" t="str">
            <v>DM MP: NKANGALA - ENVIRON PROTECTION</v>
          </cell>
        </row>
        <row r="9655">
          <cell r="Q9655" t="str">
            <v>Expenditure:  Transfers and Subsidies - Operational:  Allocations In-kind - District Municipalities:  Mpumalanga - DC 31:  Nkangala - Executive and Council</v>
          </cell>
          <cell r="R9655">
            <v>0</v>
          </cell>
          <cell r="V9655" t="str">
            <v>DM MP: NKANGALA - EXECUTIVE &amp; COUNCIL</v>
          </cell>
        </row>
        <row r="9656">
          <cell r="Q9656" t="str">
            <v>Expenditure:  Transfers and Subsidies - Operational:  Allocations In-kind - District Municipalities:  Mpumalanga - DC 31:  Nkangala - Finance and Admin</v>
          </cell>
          <cell r="R9656">
            <v>0</v>
          </cell>
          <cell r="V9656" t="str">
            <v>DM MP: NKANGALA - FINANCE &amp; ADMIN</v>
          </cell>
        </row>
        <row r="9657">
          <cell r="Q9657" t="str">
            <v>Expenditure:  Transfers and Subsidies - Operational:  Allocations In-kind - District Municipalities:  Mpumalanga - DC 31:  Nkangala - Health</v>
          </cell>
          <cell r="R9657">
            <v>0</v>
          </cell>
          <cell r="V9657" t="str">
            <v>DM MP: NKANGALA - HEALTH</v>
          </cell>
        </row>
        <row r="9658">
          <cell r="Q9658" t="str">
            <v>Expenditure:  Transfers and Subsidies - Operational:  Allocations In-kind - District Municipalities:  Mpumalanga - DC 31:  Nkangala - Housing</v>
          </cell>
          <cell r="R9658">
            <v>0</v>
          </cell>
          <cell r="V9658" t="str">
            <v>DM MP: NKANGALA - HOUSING</v>
          </cell>
        </row>
        <row r="9659">
          <cell r="Q9659" t="str">
            <v>Expenditure:  Transfers and Subsidies - Operational:  Allocations In-kind - District Municipalities:  Mpumalanga - DC 31:  Nkangala - Planning and Development</v>
          </cell>
          <cell r="R9659">
            <v>0</v>
          </cell>
          <cell r="V9659" t="str">
            <v>DM MP: NKANGALA - PLANNING &amp; DEVEL</v>
          </cell>
        </row>
        <row r="9660">
          <cell r="Q9660" t="str">
            <v>Expenditure:  Transfers and Subsidies - Operational:  Allocations In-kind - District Municipalities:  Mpumalanga - DC 31:  Nkangala - Public Safety</v>
          </cell>
          <cell r="R9660">
            <v>0</v>
          </cell>
          <cell r="V9660" t="str">
            <v>DM MP: NKANGALA - PUBLIC SAFETY</v>
          </cell>
        </row>
        <row r="9661">
          <cell r="Q9661" t="str">
            <v>Expenditure:  Transfers and Subsidies - Operational:  Allocations In-kind - District Municipalities:  Mpumalanga - DC 31:  Nkangala - Road Transport</v>
          </cell>
          <cell r="R9661">
            <v>0</v>
          </cell>
          <cell r="V9661" t="str">
            <v>DM MP: NKANGALA - ROAD TRANSPORT</v>
          </cell>
        </row>
        <row r="9662">
          <cell r="Q9662" t="str">
            <v>Expenditure:  Transfers and Subsidies - Operational:  Allocations In-kind - District Municipalities:  Mpumalanga - DC 31:  Nkangala - Sport and Recreation</v>
          </cell>
          <cell r="R9662">
            <v>0</v>
          </cell>
          <cell r="V9662" t="str">
            <v>DM MP: NKANGALA - SPORT &amp; RECREATION</v>
          </cell>
        </row>
        <row r="9663">
          <cell r="Q9663" t="str">
            <v>Expenditure:  Transfers and Subsidies - Operational:  Allocations In-kind - District Municipalities:  Mpumalanga - DC 31:  Nkangala - Waste Water Management</v>
          </cell>
          <cell r="R9663">
            <v>0</v>
          </cell>
          <cell r="V9663" t="str">
            <v>DM MP: NKANGALA - WASTE WATER MAN</v>
          </cell>
        </row>
        <row r="9664">
          <cell r="Q9664" t="str">
            <v>Expenditure:  Transfers and Subsidies - Operational:  Allocations In-kind - District Municipalities:  Mpumalanga - DC 31:  Nkangala - Water</v>
          </cell>
          <cell r="R9664">
            <v>0</v>
          </cell>
          <cell r="V9664" t="str">
            <v>DM MP: NKANGALA - WATER</v>
          </cell>
        </row>
        <row r="9665">
          <cell r="Q9665" t="str">
            <v>Expenditure:  Transfers and Subsidies - Operational:  Allocations In-kind - District Municipalities:  Mpumalanga - DC 32:  Ehlanzeni</v>
          </cell>
          <cell r="R9665">
            <v>0</v>
          </cell>
          <cell r="V9665" t="str">
            <v>DM MP: EHLANZENI</v>
          </cell>
        </row>
        <row r="9666">
          <cell r="Q9666" t="str">
            <v>Expenditure:  Transfers and Subsidies - Operational:  Allocations In-kind - District Municipalities:  Mpumalanga - DC 32:  Ehlanzeni - Community and Social Services</v>
          </cell>
          <cell r="R9666">
            <v>0</v>
          </cell>
          <cell r="V9666" t="str">
            <v>DM MP: EHLANZENI - COMM &amp; SOC SERV</v>
          </cell>
        </row>
        <row r="9667">
          <cell r="Q9667" t="str">
            <v>Expenditure:  Transfers and Subsidies - Operational:  Allocations In-kind - District Municipalities:  Mpumalanga - DC 32:  Ehlanzeni - Environmental Protection</v>
          </cell>
          <cell r="R9667">
            <v>0</v>
          </cell>
          <cell r="V9667" t="str">
            <v>DM MP: EHLANZENI - ENVIRON PROTECTION</v>
          </cell>
        </row>
        <row r="9668">
          <cell r="Q9668" t="str">
            <v>Expenditure:  Transfers and Subsidies - Operational:  Allocations In-kind - District Municipalities:  Mpumalanga - DC 32:  Ehlanzeni - Executive and Council</v>
          </cell>
          <cell r="R9668">
            <v>0</v>
          </cell>
          <cell r="V9668" t="str">
            <v>DM MP: EHLANZENI - EXECUTIVE &amp; COUNCIL</v>
          </cell>
        </row>
        <row r="9669">
          <cell r="Q9669" t="str">
            <v>Expenditure:  Transfers and Subsidies - Operational:  Allocations In-kind - District Municipalities:  Mpumalanga - DC 32:  Ehlanzeni - Finance and Admin</v>
          </cell>
          <cell r="R9669">
            <v>0</v>
          </cell>
          <cell r="V9669" t="str">
            <v>DM MP: EHLANZENI - FINANCE &amp; ADMIN</v>
          </cell>
        </row>
        <row r="9670">
          <cell r="Q9670" t="str">
            <v>Expenditure:  Transfers and Subsidies - Operational:  Allocations In-kind - District Municipalities:  Mpumalanga - DC 32:  Ehlanzeni - Health</v>
          </cell>
          <cell r="R9670">
            <v>0</v>
          </cell>
          <cell r="V9670" t="str">
            <v>DM MP: EHLANZENI - HEALTH</v>
          </cell>
        </row>
        <row r="9671">
          <cell r="Q9671" t="str">
            <v>Expenditure:  Transfers and Subsidies - Operational:  Allocations In-kind - District Municipalities:  Mpumalanga - DC 32:  Ehlanzeni - Housing</v>
          </cell>
          <cell r="R9671">
            <v>0</v>
          </cell>
          <cell r="V9671" t="str">
            <v>DM MP: EHLANZENI - HOUSING</v>
          </cell>
        </row>
        <row r="9672">
          <cell r="Q9672" t="str">
            <v>Expenditure:  Transfers and Subsidies - Operational:  Allocations In-kind - District Municipalities:  Mpumalanga - DC 32:  Ehlanzeni - Planning and Development</v>
          </cell>
          <cell r="R9672">
            <v>0</v>
          </cell>
          <cell r="V9672" t="str">
            <v>DM MP: EHLANZENI - PLANNING &amp; DEVEL</v>
          </cell>
        </row>
        <row r="9673">
          <cell r="Q9673" t="str">
            <v>Expenditure:  Transfers and Subsidies - Operational:  Allocations In-kind - District Municipalities:  Mpumalanga - DC 32:  Ehlanzeni - Public Safety</v>
          </cell>
          <cell r="R9673">
            <v>0</v>
          </cell>
          <cell r="V9673" t="str">
            <v>DM MP: EHLANZENI - PUBLIC SAFETY</v>
          </cell>
        </row>
        <row r="9674">
          <cell r="Q9674" t="str">
            <v>Expenditure:  Transfers and Subsidies - Operational:  Allocations In-kind - District Municipalities:  Mpumalanga - DC 32:  Ehlanzeni - Road Transport</v>
          </cell>
          <cell r="R9674">
            <v>0</v>
          </cell>
          <cell r="V9674" t="str">
            <v>DM MP: EHLANZENI - ROAD TRANSPORT</v>
          </cell>
        </row>
        <row r="9675">
          <cell r="Q9675" t="str">
            <v>Expenditure:  Transfers and Subsidies - Operational:  Allocations In-kind - District Municipalities:  Mpumalanga - DC 32:  Ehlanzeni - Sport and Recreation</v>
          </cell>
          <cell r="R9675">
            <v>0</v>
          </cell>
          <cell r="V9675" t="str">
            <v>DM MP: EHLANZENI - SPORT &amp; RECREATION</v>
          </cell>
        </row>
        <row r="9676">
          <cell r="Q9676" t="str">
            <v>Expenditure:  Transfers and Subsidies - Operational:  Allocations In-kind - District Municipalities:  Mpumalanga - DC 32:  Ehlanzeni - Waste Water Management</v>
          </cell>
          <cell r="R9676">
            <v>0</v>
          </cell>
          <cell r="V9676" t="str">
            <v>DM MP: EHLANZENI - WASTE WATER MAN</v>
          </cell>
        </row>
        <row r="9677">
          <cell r="Q9677" t="str">
            <v>Expenditure:  Transfers and Subsidies - Operational:  Allocations In-kind - District Municipalities:  Mpumalanga - DC 32:  Ehlanzeni - Water</v>
          </cell>
          <cell r="R9677">
            <v>0</v>
          </cell>
          <cell r="V9677" t="str">
            <v>DM MP: EHLANZENI - WATER</v>
          </cell>
        </row>
        <row r="9678">
          <cell r="Q9678" t="str">
            <v>Expenditure:  Transfers and Subsidies - Operational:  Allocations In-kind - District Municipalities:  Northern Cape</v>
          </cell>
          <cell r="R9678">
            <v>0</v>
          </cell>
          <cell r="V9678" t="str">
            <v>T&amp;S OPS: ALL IN-KIND DM NORTHERN CAPE</v>
          </cell>
        </row>
        <row r="9679">
          <cell r="Q9679" t="str">
            <v>Expenditure:  Transfers and Subsidies - Operational:  Allocations In-kind - District Municipalities:  Northern Cape - DC 45:  John Taolo</v>
          </cell>
          <cell r="R9679">
            <v>0</v>
          </cell>
          <cell r="V9679" t="str">
            <v>DM NC: JOHN TAOLO</v>
          </cell>
        </row>
        <row r="9680">
          <cell r="Q9680" t="str">
            <v>Expenditure:  Transfers and Subsidies - Operational:  Allocations In-kind - District Municipalities:  Northern Cape - DC 45:  John Taolo - Community and Social Services</v>
          </cell>
          <cell r="R9680">
            <v>0</v>
          </cell>
          <cell r="V9680" t="str">
            <v>DM NC: JOHN TAOLO - COMM &amp; SOC SERV</v>
          </cell>
        </row>
        <row r="9681">
          <cell r="Q9681" t="str">
            <v>Expenditure:  Transfers and Subsidies - Operational:  Allocations In-kind - District Municipalities:  Northern Cape - DC 45:  John Taolo - Environmental Protection</v>
          </cell>
          <cell r="R9681">
            <v>0</v>
          </cell>
          <cell r="V9681" t="str">
            <v>DM NC: JOHN TAOLO - ENVIRON PROTECTION</v>
          </cell>
        </row>
        <row r="9682">
          <cell r="Q9682" t="str">
            <v>Expenditure:  Transfers and Subsidies - Operational:  Allocations In-kind - District Municipalities:  Northern Cape - DC 45:  John Taolo - Executive and Council</v>
          </cell>
          <cell r="R9682">
            <v>0</v>
          </cell>
          <cell r="V9682" t="str">
            <v>DM NC: JOHN TAOLO - EXECUTIVE &amp; COUNCIL</v>
          </cell>
        </row>
        <row r="9683">
          <cell r="Q9683" t="str">
            <v>Expenditure:  Transfers and Subsidies - Operational:  Allocations In-kind - District Municipalities:  Northern Cape - DC 45:  John Taolo - Finance and Admin</v>
          </cell>
          <cell r="R9683">
            <v>0</v>
          </cell>
          <cell r="V9683" t="str">
            <v>DM NC: JOHN TAOLO - FINANCE &amp; ADMIN</v>
          </cell>
        </row>
        <row r="9684">
          <cell r="Q9684" t="str">
            <v>Expenditure:  Transfers and Subsidies - Operational:  Allocations In-kind - District Municipalities:  Northern Cape - DC 45:  John Taolo - Health</v>
          </cell>
          <cell r="R9684">
            <v>0</v>
          </cell>
          <cell r="V9684" t="str">
            <v>DM NC: JOHN TAOLO - HEALTH</v>
          </cell>
        </row>
        <row r="9685">
          <cell r="Q9685" t="str">
            <v>Expenditure:  Transfers and Subsidies - Operational:  Allocations In-kind - District Municipalities:  Northern Cape - DC 45:  John Taolo - Housing</v>
          </cell>
          <cell r="R9685">
            <v>0</v>
          </cell>
          <cell r="V9685" t="str">
            <v>DM NC: JOHN TAOLO - HOUSING</v>
          </cell>
        </row>
        <row r="9686">
          <cell r="Q9686" t="str">
            <v>Expenditure:  Transfers and Subsidies - Operational:  Allocations In-kind - District Municipalities:  Northern Cape - DC 45:  John Taolo - Planning and Development</v>
          </cell>
          <cell r="R9686">
            <v>0</v>
          </cell>
          <cell r="V9686" t="str">
            <v>DM NC: JOHN TAOLO - PLANNING &amp; DEVEL</v>
          </cell>
        </row>
        <row r="9687">
          <cell r="Q9687" t="str">
            <v>Expenditure:  Transfers and Subsidies - Operational:  Allocations In-kind - District Municipalities:  Northern Cape - DC 45:  John Taolo - Public Safety</v>
          </cell>
          <cell r="R9687">
            <v>0</v>
          </cell>
          <cell r="V9687" t="str">
            <v>DM NC: JOHN TAOLO - PUBLIC SAFETY</v>
          </cell>
        </row>
        <row r="9688">
          <cell r="Q9688" t="str">
            <v>Expenditure:  Transfers and Subsidies - Operational:  Allocations In-kind - District Municipalities:  Northern Cape - DC 45:  John Taolo - Road Transport</v>
          </cell>
          <cell r="R9688">
            <v>0</v>
          </cell>
          <cell r="V9688" t="str">
            <v>DM NC: JOHN TAOLO - ROAD TRANSPORT</v>
          </cell>
        </row>
        <row r="9689">
          <cell r="Q9689" t="str">
            <v>Expenditure:  Transfers and Subsidies - Operational:  Allocations In-kind - District Municipalities:  Northern Cape - DC 45:  John Taolo - Sport and Recreation</v>
          </cell>
          <cell r="R9689">
            <v>0</v>
          </cell>
          <cell r="V9689" t="str">
            <v>DM NC: JOHN TAOLO - SPORT &amp; RECREATION</v>
          </cell>
        </row>
        <row r="9690">
          <cell r="Q9690" t="str">
            <v>Expenditure:  Transfers and Subsidies - Operational:  Allocations In-kind - District Municipalities:  Northern Cape - DC 45:  John Taolo - Waste Water Management</v>
          </cell>
          <cell r="R9690">
            <v>0</v>
          </cell>
          <cell r="V9690" t="str">
            <v>DM NC: JOHN TAOLO - WASTE WATER MAN</v>
          </cell>
        </row>
        <row r="9691">
          <cell r="Q9691" t="str">
            <v>Expenditure:  Transfers and Subsidies - Operational:  Allocations In-kind - District Municipalities:  Northern Cape - DC 45:  John Taolo - Water</v>
          </cell>
          <cell r="R9691">
            <v>0</v>
          </cell>
          <cell r="V9691" t="str">
            <v>DM NC: JOHN TAOLO - WATER</v>
          </cell>
        </row>
        <row r="9692">
          <cell r="Q9692" t="str">
            <v xml:space="preserve">Expenditure:  Transfers and Subsidies - Operational:  Allocations In-kind - District Municipalities:  Northern Cape - DC 6:  Namakwa </v>
          </cell>
          <cell r="R9692">
            <v>0</v>
          </cell>
          <cell r="V9692" t="str">
            <v>DM NC: NAMAKWA</v>
          </cell>
        </row>
        <row r="9693">
          <cell r="Q9693" t="str">
            <v>Expenditure:  Transfers and Subsidies - Operational:  Allocations In-kind - District Municipalities:  Northern Cape - DC 6:  Namakwa - Community and Social Services</v>
          </cell>
          <cell r="R9693">
            <v>0</v>
          </cell>
          <cell r="V9693" t="str">
            <v>DM NC: NAMAKWA - COMM &amp; SOC SERV</v>
          </cell>
        </row>
        <row r="9694">
          <cell r="Q9694" t="str">
            <v>Expenditure:  Transfers and Subsidies - Operational:  Allocations In-kind - District Municipalities:  Northern Cape - DC 6:  Namakwa - Environmental Protection</v>
          </cell>
          <cell r="R9694">
            <v>0</v>
          </cell>
          <cell r="V9694" t="str">
            <v>DM NC: NAMAKWA - ENVIRON PROTECTION</v>
          </cell>
        </row>
        <row r="9695">
          <cell r="Q9695" t="str">
            <v>Expenditure:  Transfers and Subsidies - Operational:  Allocations In-kind - District Municipalities:  Northern Cape - DC 6:  Namakwa - Executive and Council</v>
          </cell>
          <cell r="R9695">
            <v>0</v>
          </cell>
          <cell r="V9695" t="str">
            <v>DM NC: NAMAKWA - EXECUTIVE &amp; COUNCIL</v>
          </cell>
        </row>
        <row r="9696">
          <cell r="Q9696" t="str">
            <v>Expenditure:  Transfers and Subsidies - Operational:  Allocations In-kind - District Municipalities:  Northern Cape - DC 6:  Namakwa - Finance and Admin</v>
          </cell>
          <cell r="R9696">
            <v>0</v>
          </cell>
          <cell r="V9696" t="str">
            <v>DM NC: NAMAKWA - FINANCE &amp; ADMIN</v>
          </cell>
        </row>
        <row r="9697">
          <cell r="Q9697" t="str">
            <v>Expenditure:  Transfers and Subsidies - Operational:  Allocations In-kind - District Municipalities:  Northern Cape - DC 6:  Namakwa - Health</v>
          </cell>
          <cell r="R9697">
            <v>0</v>
          </cell>
          <cell r="V9697" t="str">
            <v>DM NC: NAMAKWA - HEALTH</v>
          </cell>
        </row>
        <row r="9698">
          <cell r="Q9698" t="str">
            <v>Expenditure:  Transfers and Subsidies - Operational:  Allocations In-kind - District Municipalities:  Northern Cape - DC 6:  Namakwa - Housing</v>
          </cell>
          <cell r="R9698">
            <v>0</v>
          </cell>
          <cell r="V9698" t="str">
            <v>DM NC: NAMAKWA - HOUSING</v>
          </cell>
        </row>
        <row r="9699">
          <cell r="Q9699" t="str">
            <v>Expenditure:  Transfers and Subsidies - Operational:  Allocations In-kind - District Municipalities:  Northern Cape - DC 6:  Namakwa - Planning and Development</v>
          </cell>
          <cell r="R9699">
            <v>0</v>
          </cell>
          <cell r="V9699" t="str">
            <v>DM NC: NAMAKWA - PLANNING &amp; DEVEL</v>
          </cell>
        </row>
        <row r="9700">
          <cell r="Q9700" t="str">
            <v>Expenditure:  Transfers and Subsidies - Operational:  Allocations In-kind - District Municipalities:  Northern Cape - DC 6:  Namakwa - Public Safety</v>
          </cell>
          <cell r="R9700">
            <v>0</v>
          </cell>
          <cell r="V9700" t="str">
            <v>DM NC: NAMAKWA - PUBLIC SAFETY</v>
          </cell>
        </row>
        <row r="9701">
          <cell r="Q9701" t="str">
            <v>Expenditure:  Transfers and Subsidies - Operational:  Allocations In-kind - District Municipalities:  Northern Cape - DC 6:  Namakwa - Road Transport</v>
          </cell>
          <cell r="R9701">
            <v>0</v>
          </cell>
          <cell r="V9701" t="str">
            <v>DM NC: NAMAKWA - ROAD TRANSPORT</v>
          </cell>
        </row>
        <row r="9702">
          <cell r="Q9702" t="str">
            <v>Expenditure:  Transfers and Subsidies - Operational:  Allocations In-kind - District Municipalities:  Northern Cape - DC 6:  Namakwa - Sport and Recreation</v>
          </cell>
          <cell r="R9702">
            <v>0</v>
          </cell>
          <cell r="V9702" t="str">
            <v>DM NC: NAMAKWA - SPORT &amp; RECREATION</v>
          </cell>
        </row>
        <row r="9703">
          <cell r="Q9703" t="str">
            <v>Expenditure:  Transfers and Subsidies - Operational:  Allocations In-kind - District Municipalities:  Northern Cape - DC 6:  Namakwa - Waste Water Management</v>
          </cell>
          <cell r="R9703">
            <v>0</v>
          </cell>
          <cell r="V9703" t="str">
            <v>DM NC: NAMAKWA - WASTE WATER MAN</v>
          </cell>
        </row>
        <row r="9704">
          <cell r="Q9704" t="str">
            <v>Expenditure:  Transfers and Subsidies - Operational:  Allocations In-kind - District Municipalities:  Northern Cape - DC 6:  Namakwa - Water</v>
          </cell>
          <cell r="R9704">
            <v>0</v>
          </cell>
          <cell r="V9704" t="str">
            <v>DM NC: NAMAKWA - WATER</v>
          </cell>
        </row>
        <row r="9705">
          <cell r="Q9705" t="str">
            <v>Expenditure:  Transfers and Subsidies - Operational:  Allocations In-kind - District Municipalities:  Northern Cape - DC 7:  Pixley</v>
          </cell>
          <cell r="R9705">
            <v>0</v>
          </cell>
          <cell r="V9705" t="str">
            <v>DM NC: PIXLEY</v>
          </cell>
        </row>
        <row r="9706">
          <cell r="Q9706" t="str">
            <v>Expenditure:  Transfers and Subsidies - Operational:  Allocations In-kind - District Municipalities:  Northern Cape - DC 7:  Pixley - Community and Social Services</v>
          </cell>
          <cell r="R9706">
            <v>0</v>
          </cell>
          <cell r="V9706" t="str">
            <v>DM NC: PIXLEY - COMM &amp; SOC SERV</v>
          </cell>
        </row>
        <row r="9707">
          <cell r="Q9707" t="str">
            <v>Expenditure:  Transfers and Subsidies - Operational:  Allocations In-kind - District Municipalities:  Northern Cape - DC 7:  Pixley - Environmental Protection</v>
          </cell>
          <cell r="R9707">
            <v>0</v>
          </cell>
          <cell r="V9707" t="str">
            <v>DM NC: PIXLEY - ENVIRON PROTECTION</v>
          </cell>
        </row>
        <row r="9708">
          <cell r="Q9708" t="str">
            <v>Expenditure:  Transfers and Subsidies - Operational:  Allocations In-kind - District Municipalities:  Northern Cape - DC 7:  Pixley - Executive and Council</v>
          </cell>
          <cell r="R9708">
            <v>0</v>
          </cell>
          <cell r="V9708" t="str">
            <v>DM NC: PIXLEY - EXECUTIVE &amp; COUNCIL</v>
          </cell>
        </row>
        <row r="9709">
          <cell r="Q9709" t="str">
            <v>Expenditure:  Transfers and Subsidies - Operational:  Allocations In-kind - District Municipalities:  Northern Cape - DC 7:  Pixley - Finance and Admin</v>
          </cell>
          <cell r="R9709">
            <v>0</v>
          </cell>
          <cell r="V9709" t="str">
            <v>DM NC: PIXLEY - FINANCE &amp; ADMIN</v>
          </cell>
        </row>
        <row r="9710">
          <cell r="Q9710" t="str">
            <v>Expenditure:  Transfers and Subsidies - Operational:  Allocations In-kind - District Municipalities:  Northern Cape - DC 7:  Pixley - Health</v>
          </cell>
          <cell r="R9710">
            <v>0</v>
          </cell>
          <cell r="V9710" t="str">
            <v>DM NC: PIXLEY - HEALTH</v>
          </cell>
        </row>
        <row r="9711">
          <cell r="Q9711" t="str">
            <v>Expenditure:  Transfers and Subsidies - Operational:  Allocations In-kind - District Municipalities:  Northern Cape - DC 7:  Pixley - Housing</v>
          </cell>
          <cell r="R9711">
            <v>0</v>
          </cell>
          <cell r="V9711" t="str">
            <v>DM NC: PIXLEY - HOUSING</v>
          </cell>
        </row>
        <row r="9712">
          <cell r="Q9712" t="str">
            <v>Expenditure:  Transfers and Subsidies - Operational:  Allocations In-kind - District Municipalities:  Northern Cape - DC 7:  Pixley - Planning and Development</v>
          </cell>
          <cell r="R9712">
            <v>0</v>
          </cell>
          <cell r="V9712" t="str">
            <v>DM NC: PIXLEY - PLANNING &amp; DEVEL</v>
          </cell>
        </row>
        <row r="9713">
          <cell r="Q9713" t="str">
            <v>Expenditure:  Transfers and Subsidies - Operational:  Allocations In-kind - District Municipalities:  Northern Cape - DC 7:  Pixley - Public Safety</v>
          </cell>
          <cell r="R9713">
            <v>0</v>
          </cell>
          <cell r="V9713" t="str">
            <v>DM NC: PIXLEY - PUBLIC SAFETY</v>
          </cell>
        </row>
        <row r="9714">
          <cell r="Q9714" t="str">
            <v>Expenditure:  Transfers and Subsidies - Operational:  Allocations In-kind - District Municipalities:  Northern Cape - DC 7:  Pixley - Road Transport</v>
          </cell>
          <cell r="R9714">
            <v>0</v>
          </cell>
          <cell r="V9714" t="str">
            <v>DM NC: PIXLEY - ROAD TRANSPORT</v>
          </cell>
        </row>
        <row r="9715">
          <cell r="Q9715" t="str">
            <v>Expenditure:  Transfers and Subsidies - Operational:  Allocations In-kind - District Municipalities:  Northern Cape - DC 7:  Pixley - Sport and Recreation</v>
          </cell>
          <cell r="R9715">
            <v>0</v>
          </cell>
          <cell r="V9715" t="str">
            <v>DM NC: PIXLEY - SPORT &amp; RECREATION</v>
          </cell>
        </row>
        <row r="9716">
          <cell r="Q9716" t="str">
            <v>Expenditure:  Transfers and Subsidies - Operational:  Allocations In-kind - District Municipalities:  Northern Cape - DC 7:  Pixley - Waste Water Management</v>
          </cell>
          <cell r="R9716">
            <v>0</v>
          </cell>
          <cell r="V9716" t="str">
            <v>DM NC: PIXLEY - WASTE WATER MAN</v>
          </cell>
        </row>
        <row r="9717">
          <cell r="Q9717" t="str">
            <v>Expenditure:  Transfers and Subsidies - Operational:  Allocations In-kind - District Municipalities:  Northern Cape - DC 7:  Pixley - Water</v>
          </cell>
          <cell r="R9717">
            <v>0</v>
          </cell>
          <cell r="V9717" t="str">
            <v>DM NC: PIXLEY - WATER</v>
          </cell>
        </row>
        <row r="9718">
          <cell r="Q9718" t="str">
            <v>Expenditure:  Transfers and Subsidies - Operational:  Allocations In-kind - District Municipalities:  Northern Cape - DC 8:  Siyanda</v>
          </cell>
          <cell r="R9718">
            <v>0</v>
          </cell>
          <cell r="V9718" t="str">
            <v>DM NC: SIYANDA</v>
          </cell>
        </row>
        <row r="9719">
          <cell r="Q9719" t="str">
            <v>Expenditure:  Transfers and Subsidies - Operational:  Allocations In-kind - District Municipalities:  Northern Cape - DC 8:  Siyanda - Community and Social Services</v>
          </cell>
          <cell r="R9719">
            <v>0</v>
          </cell>
          <cell r="V9719" t="str">
            <v>DM NC: SIYANDA - COMM &amp; SOC SERV</v>
          </cell>
        </row>
        <row r="9720">
          <cell r="Q9720" t="str">
            <v>Expenditure:  Transfers and Subsidies - Operational:  Allocations In-kind - District Municipalities:  Northern Cape - DC 8:  Siyanda - Environmental Protection</v>
          </cell>
          <cell r="R9720">
            <v>0</v>
          </cell>
          <cell r="V9720" t="str">
            <v>DM NC: SIYANDA - ENVIRON PROTECTION</v>
          </cell>
        </row>
        <row r="9721">
          <cell r="Q9721" t="str">
            <v>Expenditure:  Transfers and Subsidies - Operational:  Allocations In-kind - District Municipalities:  Northern Cape - DC 8:  Siyanda - Executive and Council</v>
          </cell>
          <cell r="R9721">
            <v>0</v>
          </cell>
          <cell r="V9721" t="str">
            <v>DM NC: SIYANDA - EXECUTIVE &amp; COUNCIL</v>
          </cell>
        </row>
        <row r="9722">
          <cell r="Q9722" t="str">
            <v>Expenditure:  Transfers and Subsidies - Operational:  Allocations In-kind - District Municipalities:  Northern Cape - DC 8:  Siyanda - Finance and Admin</v>
          </cell>
          <cell r="R9722">
            <v>0</v>
          </cell>
          <cell r="V9722" t="str">
            <v>DM NC: SIYANDA - FINANCE &amp; ADMIN</v>
          </cell>
        </row>
        <row r="9723">
          <cell r="Q9723" t="str">
            <v>Expenditure:  Transfers and Subsidies - Operational:  Allocations In-kind - District Municipalities:  Northern Cape - DC 8:  Siyanda - Health</v>
          </cell>
          <cell r="R9723">
            <v>0</v>
          </cell>
          <cell r="V9723" t="str">
            <v>DM NC: SIYANDA - HEALTH</v>
          </cell>
        </row>
        <row r="9724">
          <cell r="Q9724" t="str">
            <v>Expenditure:  Transfers and Subsidies - Operational:  Allocations In-kind - District Municipalities:  Northern Cape - DC 8:  Siyanda - Housing</v>
          </cell>
          <cell r="R9724">
            <v>0</v>
          </cell>
          <cell r="V9724" t="str">
            <v>DM NC: SIYANDA - HOUSING</v>
          </cell>
        </row>
        <row r="9725">
          <cell r="Q9725" t="str">
            <v>Expenditure:  Transfers and Subsidies - Operational:  Allocations In-kind - District Municipalities:  Northern Cape - DC 8:  Siyanda - Planning and Development</v>
          </cell>
          <cell r="R9725">
            <v>0</v>
          </cell>
          <cell r="V9725" t="str">
            <v>DM NC: SIYANDA - PLANNING &amp; DEVEL</v>
          </cell>
        </row>
        <row r="9726">
          <cell r="Q9726" t="str">
            <v>Expenditure:  Transfers and Subsidies - Operational:  Allocations In-kind - District Municipalities:  Northern Cape - DC 8:  Siyanda - Public Safety</v>
          </cell>
          <cell r="R9726">
            <v>0</v>
          </cell>
          <cell r="V9726" t="str">
            <v>DM NC: SIYANDA - PUBLIC SAFETY</v>
          </cell>
        </row>
        <row r="9727">
          <cell r="Q9727" t="str">
            <v>Expenditure:  Transfers and Subsidies - Operational:  Allocations In-kind - District Municipalities:  Northern Cape - DC 8:  Siyanda - Road Transport</v>
          </cell>
          <cell r="R9727">
            <v>0</v>
          </cell>
          <cell r="V9727" t="str">
            <v>DM NC: SIYANDA - ROAD TRANSPORT</v>
          </cell>
        </row>
        <row r="9728">
          <cell r="Q9728" t="str">
            <v>Expenditure:  Transfers and Subsidies - Operational:  Allocations In-kind - District Municipalities:  Northern Cape - DC 8:  Siyanda - Sport and Recreation</v>
          </cell>
          <cell r="R9728">
            <v>0</v>
          </cell>
          <cell r="V9728" t="str">
            <v>DM NC: SIYANDA - SPORT &amp; RECREATION</v>
          </cell>
        </row>
        <row r="9729">
          <cell r="Q9729" t="str">
            <v>Expenditure:  Transfers and Subsidies - Operational:  Allocations In-kind - District Municipalities:  Northern Cape - DC 8:  Siyanda - Waste Water Management</v>
          </cell>
          <cell r="R9729">
            <v>0</v>
          </cell>
          <cell r="V9729" t="str">
            <v>DM NC: SIYANDA - WASTE WATER MAN</v>
          </cell>
        </row>
        <row r="9730">
          <cell r="Q9730" t="str">
            <v>Expenditure:  Transfers and Subsidies - Operational:  Allocations In-kind - District Municipalities:  Northern Cape - DC 8:  Siyanda - Water</v>
          </cell>
          <cell r="R9730">
            <v>0</v>
          </cell>
          <cell r="V9730" t="str">
            <v>DM NC: SIYANDA - WATER</v>
          </cell>
        </row>
        <row r="9731">
          <cell r="Q9731" t="str">
            <v>Expenditure:  Transfers and Subsidies - Operational:  Allocations In-kind - District Municipalities:  Northern Cape - DC 9:  Frances Baard</v>
          </cell>
          <cell r="R9731">
            <v>0</v>
          </cell>
          <cell r="V9731" t="str">
            <v>DM NC: FRANCES BAARD</v>
          </cell>
        </row>
        <row r="9732">
          <cell r="Q9732" t="str">
            <v>Expenditure:  Transfers and Subsidies - Operational:  Allocations In-kind - District Municipalities:  Northern Cape - DC 9:  Frances Baard - Community and Social Services</v>
          </cell>
          <cell r="R9732">
            <v>0</v>
          </cell>
          <cell r="V9732" t="str">
            <v>DM NC: FRANCES BAARD - COMM &amp; SOC SERV</v>
          </cell>
        </row>
        <row r="9733">
          <cell r="Q9733" t="str">
            <v>Expenditure:  Transfers and Subsidies - Operational:  Allocations In-kind - District Municipalities:  Northern Cape - DC 9:  Frances Baard - Environmental Protection</v>
          </cell>
          <cell r="R9733">
            <v>0</v>
          </cell>
          <cell r="V9733" t="str">
            <v>DM NC: FRANCES BAARD - ENVIRON PROTECT</v>
          </cell>
        </row>
        <row r="9734">
          <cell r="Q9734" t="str">
            <v>Expenditure:  Transfers and Subsidies - Operational:  Allocations In-kind - District Municipalities:  Northern Cape - DC 9:  Frances Baard - Executive and Council</v>
          </cell>
          <cell r="R9734">
            <v>0</v>
          </cell>
          <cell r="V9734" t="str">
            <v>DM NC: FRANCES BAARD - EXECUT &amp; COUNCIL</v>
          </cell>
        </row>
        <row r="9735">
          <cell r="Q9735" t="str">
            <v>Expenditure:  Transfers and Subsidies - Operational:  Allocations In-kind - District Municipalities:  Northern Cape - DC 9:  Frances Baard - Finance and Admin</v>
          </cell>
          <cell r="R9735">
            <v>0</v>
          </cell>
          <cell r="V9735" t="str">
            <v>DM NC: FRANCES BAARD - FINANCE &amp; ADMIN</v>
          </cell>
        </row>
        <row r="9736">
          <cell r="Q9736" t="str">
            <v>Expenditure:  Transfers and Subsidies - Operational:  Allocations In-kind - District Municipalities:  Northern Cape - DC 9:  Frances Baard - Health</v>
          </cell>
          <cell r="R9736">
            <v>0</v>
          </cell>
          <cell r="V9736" t="str">
            <v>DM NC: FRANCES BAARD - HEALTH</v>
          </cell>
        </row>
        <row r="9737">
          <cell r="Q9737" t="str">
            <v>Expenditure:  Transfers and Subsidies - Operational:  Allocations In-kind - District Municipalities:  Northern Cape - DC 9:  Frances Baard - Housing</v>
          </cell>
          <cell r="R9737">
            <v>0</v>
          </cell>
          <cell r="V9737" t="str">
            <v>DM NC: FRANCES BAARD - HOUSING</v>
          </cell>
        </row>
        <row r="9738">
          <cell r="Q9738" t="str">
            <v>Expenditure:  Transfers and Subsidies - Operational:  Allocations In-kind - District Municipalities:  Northern Cape - DC 9:  Frances Baard - Planning and Development</v>
          </cell>
          <cell r="R9738">
            <v>0</v>
          </cell>
          <cell r="V9738" t="str">
            <v>DM NC: FRANCES BAARD - PLANNING &amp; DEVEL</v>
          </cell>
        </row>
        <row r="9739">
          <cell r="Q9739" t="str">
            <v>Expenditure:  Transfers and Subsidies - Operational:  Allocations In-kind - District Municipalities:  Northern Cape - DC 9:  Frances Baard - Public Safety</v>
          </cell>
          <cell r="R9739">
            <v>0</v>
          </cell>
          <cell r="V9739" t="str">
            <v>DM NC: FRANCES BAARD - PUBLIC SAFETY</v>
          </cell>
        </row>
        <row r="9740">
          <cell r="Q9740" t="str">
            <v>Expenditure:  Transfers and Subsidies - Operational:  Allocations In-kind - District Municipalities:  Northern Cape - DC 9:  Frances Baard - Road Transport</v>
          </cell>
          <cell r="R9740">
            <v>0</v>
          </cell>
          <cell r="V9740" t="str">
            <v>DM NC: FRANCES BAARD - ROAD TRANSPORT</v>
          </cell>
        </row>
        <row r="9741">
          <cell r="Q9741" t="str">
            <v>Expenditure:  Transfers and Subsidies - Operational:  Allocations In-kind - District Municipalities:  Northern Cape - DC 9:  Frances Baard - Sport and Recreation</v>
          </cell>
          <cell r="R9741">
            <v>0</v>
          </cell>
          <cell r="V9741" t="str">
            <v>DM NC: FRANCES BAARD - SPORT &amp; RECREAT</v>
          </cell>
        </row>
        <row r="9742">
          <cell r="Q9742" t="str">
            <v>Expenditure:  Transfers and Subsidies - Operational:  Allocations In-kind - District Municipalities:  Northern Cape - DC 9:  Frances Baard - Waste Water Management</v>
          </cell>
          <cell r="R9742">
            <v>0</v>
          </cell>
          <cell r="V9742" t="str">
            <v>DM NC: FRANCES BAARD - WASTE WATER MAN</v>
          </cell>
        </row>
        <row r="9743">
          <cell r="Q9743" t="str">
            <v>Expenditure:  Transfers and Subsidies - Operational:  Allocations In-kind - District Municipalities:  Northern Cape - DC 9:  Frances Baard - Water</v>
          </cell>
          <cell r="R9743">
            <v>0</v>
          </cell>
          <cell r="V9743" t="str">
            <v>DM NC: FRANCES BAARD - WATER</v>
          </cell>
        </row>
        <row r="9744">
          <cell r="Q9744" t="str">
            <v>Expenditure:  Transfers and Subsidies - Operational:  Allocations In-kind - District Municipalities:  North West</v>
          </cell>
          <cell r="R9744">
            <v>0</v>
          </cell>
          <cell r="V9744" t="str">
            <v>T&amp;S OPS: ALL IN-KIND DM NORTH WEST</v>
          </cell>
        </row>
        <row r="9745">
          <cell r="Q9745" t="str">
            <v>Expenditure:  Transfers and Subsidies - Operational:  Allocations In-kind - District Municipalities:  North West - DC 37:  Bojanala</v>
          </cell>
          <cell r="R9745">
            <v>0</v>
          </cell>
          <cell r="V9745" t="str">
            <v>DM NW: BOJANALA</v>
          </cell>
        </row>
        <row r="9746">
          <cell r="Q9746" t="str">
            <v>Expenditure:  Transfers and Subsidies - Operational:  Allocations In-kind - District Municipalities:  North West - DC 37:  Bojanala - Community and Social Services</v>
          </cell>
          <cell r="R9746">
            <v>0</v>
          </cell>
          <cell r="V9746" t="str">
            <v>DM NW: BOJANALA - COMM &amp; SOC SERV</v>
          </cell>
        </row>
        <row r="9747">
          <cell r="Q9747" t="str">
            <v>Expenditure:  Transfers and Subsidies - Operational:  Allocations In-kind - District Municipalities:  North West - DC 37:  Bojanala - Environmental Protection</v>
          </cell>
          <cell r="R9747">
            <v>0</v>
          </cell>
          <cell r="V9747" t="str">
            <v>DM NW: BOJANALA - ENVIRON PROTECTION</v>
          </cell>
        </row>
        <row r="9748">
          <cell r="Q9748" t="str">
            <v>Expenditure:  Transfers and Subsidies - Operational:  Allocations In-kind - District Municipalities:  North West - DC 37:  Bojanala - Executive and Council</v>
          </cell>
          <cell r="R9748">
            <v>0</v>
          </cell>
          <cell r="V9748" t="str">
            <v>DM NW: BOJANALA - EXECUTIVE &amp; COUNCIL</v>
          </cell>
        </row>
        <row r="9749">
          <cell r="Q9749" t="str">
            <v>Expenditure:  Transfers and Subsidies - Operational:  Allocations In-kind - District Municipalities:  North West - DC 37:  Bojanala - Finance and Admin</v>
          </cell>
          <cell r="R9749">
            <v>0</v>
          </cell>
          <cell r="V9749" t="str">
            <v>DM NW: BOJANALA - FINANCE &amp; ADMIN</v>
          </cell>
        </row>
        <row r="9750">
          <cell r="Q9750" t="str">
            <v>Expenditure:  Transfers and Subsidies - Operational:  Allocations In-kind - District Municipalities:  North West - DC 37:  Bojanala - Health</v>
          </cell>
          <cell r="R9750">
            <v>0</v>
          </cell>
          <cell r="V9750" t="str">
            <v>DM NW: BOJANALA - HEALTH</v>
          </cell>
        </row>
        <row r="9751">
          <cell r="Q9751" t="str">
            <v>Expenditure:  Transfers and Subsidies - Operational:  Allocations In-kind - District Municipalities:  North West - DC 37:  Bojanala - Housing</v>
          </cell>
          <cell r="R9751">
            <v>0</v>
          </cell>
          <cell r="V9751" t="str">
            <v>DM NW: BOJANALA - HOUSING</v>
          </cell>
        </row>
        <row r="9752">
          <cell r="Q9752" t="str">
            <v>Expenditure:  Transfers and Subsidies - Operational:  Allocations In-kind - District Municipalities:  North West - DC 37:  Bojanala - Planning and Development</v>
          </cell>
          <cell r="R9752">
            <v>0</v>
          </cell>
          <cell r="V9752" t="str">
            <v>DM NW: BOJANALA - PLANNING &amp; DEVEL</v>
          </cell>
        </row>
        <row r="9753">
          <cell r="Q9753" t="str">
            <v>Expenditure:  Transfers and Subsidies - Operational:  Allocations In-kind - District Municipalities:  North West - DC 37:  Bojanala - Public Safety</v>
          </cell>
          <cell r="R9753">
            <v>0</v>
          </cell>
          <cell r="V9753" t="str">
            <v>DM NW: BOJANALA - PUBLIC SAFETY</v>
          </cell>
        </row>
        <row r="9754">
          <cell r="Q9754" t="str">
            <v>Expenditure:  Transfers and Subsidies - Operational:  Allocations In-kind - District Municipalities:  North West - DC 37:  Bojanala - Road Transport</v>
          </cell>
          <cell r="R9754">
            <v>0</v>
          </cell>
          <cell r="V9754" t="str">
            <v>DM NW: BOJANALA - ROAD TRANSPORT</v>
          </cell>
        </row>
        <row r="9755">
          <cell r="Q9755" t="str">
            <v>Expenditure:  Transfers and Subsidies - Operational:  Allocations In-kind - District Municipalities:  North West - DC 37:  Bojanala - Sport and Recreation</v>
          </cell>
          <cell r="R9755">
            <v>0</v>
          </cell>
          <cell r="V9755" t="str">
            <v>DM NW: BOJANALA - SPORT &amp; RECREATION</v>
          </cell>
        </row>
        <row r="9756">
          <cell r="Q9756" t="str">
            <v>Expenditure:  Transfers and Subsidies - Operational:  Allocations In-kind - District Municipalities:  North West - DC 37:  Bojanala - Waste Water Management</v>
          </cell>
          <cell r="R9756">
            <v>0</v>
          </cell>
          <cell r="V9756" t="str">
            <v>DM NW: BOJANALA - WASTE WATER MAN</v>
          </cell>
        </row>
        <row r="9757">
          <cell r="Q9757" t="str">
            <v>Expenditure:  Transfers and Subsidies - Operational:  Allocations In-kind - District Municipalities:  North West - DC 37:  Bojanala - Water</v>
          </cell>
          <cell r="R9757">
            <v>0</v>
          </cell>
          <cell r="V9757" t="str">
            <v>DM NW: BOJANALA - WATER</v>
          </cell>
        </row>
        <row r="9758">
          <cell r="Q9758" t="str">
            <v>Expenditure:  Transfers and Subsidies - Operational:  Allocations In-kind - District Municipalities:  North West - DC 38:  Ngaka</v>
          </cell>
          <cell r="R9758">
            <v>0</v>
          </cell>
          <cell r="V9758" t="str">
            <v>DM NW: NGAKA</v>
          </cell>
        </row>
        <row r="9759">
          <cell r="Q9759" t="str">
            <v>Expenditure:  Transfers and Subsidies - Operational:  Allocations In-kind - District Municipalities:  North West - DC 38:  Ngaka - Community and Social Services</v>
          </cell>
          <cell r="R9759">
            <v>0</v>
          </cell>
          <cell r="V9759" t="str">
            <v>DM NW: NGAKA - COMM &amp; SOC SERV</v>
          </cell>
        </row>
        <row r="9760">
          <cell r="Q9760" t="str">
            <v>Expenditure:  Transfers and Subsidies - Operational:  Allocations In-kind - District Municipalities:  North West - DC 38:  Ngaka - Environmental Protection</v>
          </cell>
          <cell r="R9760">
            <v>0</v>
          </cell>
          <cell r="V9760" t="str">
            <v>DM NW: NGAKA - ENVIRON PROTECTION</v>
          </cell>
        </row>
        <row r="9761">
          <cell r="Q9761" t="str">
            <v>Expenditure:  Transfers and Subsidies - Operational:  Allocations In-kind - District Municipalities:  North West - DC 38:  Ngaka - Executive and Council</v>
          </cell>
          <cell r="R9761">
            <v>0</v>
          </cell>
          <cell r="V9761" t="str">
            <v>DM NW: NGAKA - EXECUTIVE &amp; COUNCIL</v>
          </cell>
        </row>
        <row r="9762">
          <cell r="Q9762" t="str">
            <v>Expenditure:  Transfers and Subsidies - Operational:  Allocations In-kind - District Municipalities:  North West - DC 38:  Ngaka - Finance and Admin</v>
          </cell>
          <cell r="R9762">
            <v>0</v>
          </cell>
          <cell r="V9762" t="str">
            <v>DM NW: NGAKA - FINANCE &amp; ADMIN</v>
          </cell>
        </row>
        <row r="9763">
          <cell r="Q9763" t="str">
            <v>Expenditure:  Transfers and Subsidies - Operational:  Allocations In-kind - District Municipalities:  North West - DC 38:  Ngaka - Health</v>
          </cell>
          <cell r="R9763">
            <v>0</v>
          </cell>
          <cell r="V9763" t="str">
            <v>DM NW: NGAKA - HEALTH</v>
          </cell>
        </row>
        <row r="9764">
          <cell r="Q9764" t="str">
            <v>Expenditure:  Transfers and Subsidies - Operational:  Allocations In-kind - District Municipalities:  North West - DC 38:  Ngaka - Housing</v>
          </cell>
          <cell r="R9764">
            <v>0</v>
          </cell>
          <cell r="V9764" t="str">
            <v>DM NW: NGAKA - HOUSING</v>
          </cell>
        </row>
        <row r="9765">
          <cell r="Q9765" t="str">
            <v>Expenditure:  Transfers and Subsidies - Operational:  Allocations In-kind - District Municipalities:  North West - DC 38:  Ngaka - Planning and Development</v>
          </cell>
          <cell r="R9765">
            <v>0</v>
          </cell>
          <cell r="V9765" t="str">
            <v>DM NW: NGAKA - PLANNING &amp; DEVEL</v>
          </cell>
        </row>
        <row r="9766">
          <cell r="Q9766" t="str">
            <v>Expenditure:  Transfers and Subsidies - Operational:  Allocations In-kind - District Municipalities:  North West - DC 38:  Ngaka - Public Safety</v>
          </cell>
          <cell r="R9766">
            <v>0</v>
          </cell>
          <cell r="V9766" t="str">
            <v>DM NW: NGAKA - PUBLIC SAFETY</v>
          </cell>
        </row>
        <row r="9767">
          <cell r="Q9767" t="str">
            <v>Expenditure:  Transfers and Subsidies - Operational:  Allocations In-kind - District Municipalities:  North West - DC 38:  Ngaka - Road Transport</v>
          </cell>
          <cell r="R9767">
            <v>0</v>
          </cell>
          <cell r="V9767" t="str">
            <v>DM NW: NGAKA - ROAD TRANSPORT</v>
          </cell>
        </row>
        <row r="9768">
          <cell r="Q9768" t="str">
            <v>Expenditure:  Transfers and Subsidies - Operational:  Allocations In-kind - District Municipalities:  North West - DC 38:  Ngaka - Sport and Recreation</v>
          </cell>
          <cell r="R9768">
            <v>0</v>
          </cell>
          <cell r="V9768" t="str">
            <v>DM NW: NGAKA - SPORT &amp; RECREATION</v>
          </cell>
        </row>
        <row r="9769">
          <cell r="Q9769" t="str">
            <v>Expenditure:  Transfers and Subsidies - Operational:  Allocations In-kind - District Municipalities:  North West - DC 38:  Ngaka - Waste Water Management</v>
          </cell>
          <cell r="R9769">
            <v>0</v>
          </cell>
          <cell r="V9769" t="str">
            <v>DM NW: NGAKA - WASTE WATER MAN</v>
          </cell>
        </row>
        <row r="9770">
          <cell r="Q9770" t="str">
            <v>Expenditure:  Transfers and Subsidies - Operational:  Allocations In-kind - District Municipalities:  North West - DC 38:  Ngaka - Water</v>
          </cell>
          <cell r="R9770">
            <v>0</v>
          </cell>
          <cell r="V9770" t="str">
            <v>DM NW: NGAKA - WATER</v>
          </cell>
        </row>
        <row r="9771">
          <cell r="Q9771" t="str">
            <v>Expenditure:  Transfers and Subsidies - Operational:  Allocations In-kind - District Municipalities:  North West - DC 39:  Dr Ruth Segomtsi</v>
          </cell>
          <cell r="R9771">
            <v>0</v>
          </cell>
          <cell r="V9771" t="str">
            <v>DM NW: DR RUTH SEGOMTSI</v>
          </cell>
        </row>
        <row r="9772">
          <cell r="Q9772" t="str">
            <v>Expenditure:  Transfers and Subsidies - Operational:  Allocations In-kind - District Municipalities:  North West - DC 39:  Dr Ruth Segomtsi - Community and Social Services</v>
          </cell>
          <cell r="R9772">
            <v>0</v>
          </cell>
          <cell r="V9772" t="str">
            <v>DM NW: DR RUTH SEG - COMM &amp; SOC SERV</v>
          </cell>
        </row>
        <row r="9773">
          <cell r="Q9773" t="str">
            <v>Expenditure:  Transfers and Subsidies - Operational:  Allocations In-kind - District Municipalities:  North West - DC 39:  Dr Ruth Segomtsi - Environmental Protection</v>
          </cell>
          <cell r="R9773">
            <v>0</v>
          </cell>
          <cell r="V9773" t="str">
            <v>DM NW: DR RUTH SEG - ENVIRON PROTECTION</v>
          </cell>
        </row>
        <row r="9774">
          <cell r="Q9774" t="str">
            <v>Expenditure:  Transfers and Subsidies - Operational:  Allocations In-kind - District Municipalities:  North West - DC 39:  Dr Ruth Segomtsi - Executive and Council</v>
          </cell>
          <cell r="R9774">
            <v>0</v>
          </cell>
          <cell r="V9774" t="str">
            <v>DM NW: DR RUTH SEG - EXECUTIV &amp; COUNCIL</v>
          </cell>
        </row>
        <row r="9775">
          <cell r="Q9775" t="str">
            <v>Expenditure:  Transfers and Subsidies - Operational:  Allocations In-kind - District Municipalities:  North West - DC 39:  Dr Ruth Segomtsi - Finance and Admin</v>
          </cell>
          <cell r="R9775">
            <v>0</v>
          </cell>
          <cell r="V9775" t="str">
            <v>DM NW: DR RUTH SEG - FINANCE &amp; ADMIN</v>
          </cell>
        </row>
        <row r="9776">
          <cell r="Q9776" t="str">
            <v>Expenditure:  Transfers and Subsidies - Operational:  Allocations In-kind - District Municipalities:  North West - DC 39:  Dr Ruth Segomtsi - Health</v>
          </cell>
          <cell r="R9776">
            <v>0</v>
          </cell>
          <cell r="V9776" t="str">
            <v>DM NW: DR RUTH SEG - HEALTH</v>
          </cell>
        </row>
        <row r="9777">
          <cell r="Q9777" t="str">
            <v>Expenditure:  Transfers and Subsidies - Operational:  Allocations In-kind - District Municipalities:  North West - DC 39:  Dr Ruth Segomtsi - Housing</v>
          </cell>
          <cell r="R9777">
            <v>0</v>
          </cell>
          <cell r="V9777" t="str">
            <v>DM NW: DR RUTH SEG - HOUSING</v>
          </cell>
        </row>
        <row r="9778">
          <cell r="Q9778" t="str">
            <v>Expenditure:  Transfers and Subsidies - Operational:  Allocations In-kind - District Municipalities:  North West - DC 39:  Dr Ruth Segomtsi - Planning and Development</v>
          </cell>
          <cell r="R9778">
            <v>0</v>
          </cell>
          <cell r="V9778" t="str">
            <v>DM NW: DR RUTH SEG - PLANNING &amp; DEVEL</v>
          </cell>
        </row>
        <row r="9779">
          <cell r="Q9779" t="str">
            <v>Expenditure:  Transfers and Subsidies - Operational:  Allocations In-kind - District Municipalities:  North West - DC 39:  Dr Ruth Segomtsi - Public Safety</v>
          </cell>
          <cell r="R9779">
            <v>0</v>
          </cell>
          <cell r="V9779" t="str">
            <v>DM NW: DR RUTH SEG - PUBLIC SAFETY</v>
          </cell>
        </row>
        <row r="9780">
          <cell r="Q9780" t="str">
            <v>Expenditure:  Transfers and Subsidies - Operational:  Allocations In-kind - District Municipalities:  North West - DC 39:  Dr Ruth Segomtsi - Road Transport</v>
          </cell>
          <cell r="R9780">
            <v>0</v>
          </cell>
          <cell r="V9780" t="str">
            <v>DM NW: DR RUTH SEG - ROAD TRANSPORT</v>
          </cell>
        </row>
        <row r="9781">
          <cell r="Q9781" t="str">
            <v>Expenditure:  Transfers and Subsidies - Operational:  Allocations In-kind - District Municipalities:  North West - DC 39:  Dr Ruth Segomtsi - Sport and Recreation</v>
          </cell>
          <cell r="R9781">
            <v>0</v>
          </cell>
          <cell r="V9781" t="str">
            <v>DM NW: DR RUTH SEG - SPORT &amp; RECREATION</v>
          </cell>
        </row>
        <row r="9782">
          <cell r="Q9782" t="str">
            <v>Expenditure:  Transfers and Subsidies - Operational:  Allocations In-kind - District Municipalities:  North West - DC 39:  Dr Ruth Segomtsi - Waste Water Management</v>
          </cell>
          <cell r="R9782">
            <v>0</v>
          </cell>
          <cell r="V9782" t="str">
            <v>DM NW: DR RUTH SEG - WASTE WATER MAN</v>
          </cell>
        </row>
        <row r="9783">
          <cell r="Q9783" t="str">
            <v xml:space="preserve">Expenditure:  Transfers and Subsidies - Operational:  Allocations In-kind - District Municipalities:  North West - DC 39:  Dr Ruth Segomtsi - Water </v>
          </cell>
          <cell r="R9783">
            <v>0</v>
          </cell>
          <cell r="V9783" t="str">
            <v>DM NW: DR RUTH SEG - WATER</v>
          </cell>
        </row>
        <row r="9784">
          <cell r="Q9784" t="str">
            <v>Expenditure:  Transfers and Subsidies - Operational:  Allocations In-kind - District Municipalities:  North West - DC 40:  Dr Kenneth Kaunda</v>
          </cell>
          <cell r="R9784">
            <v>0</v>
          </cell>
          <cell r="V9784" t="str">
            <v>DM NW: DR KK</v>
          </cell>
        </row>
        <row r="9785">
          <cell r="Q9785" t="str">
            <v>Expenditure:  Transfers and Subsidies - Operational:  Allocations In-kind - District Municipalities:  North West - DC 40:  Dr Kenneth Kaunda - Community and Social Services</v>
          </cell>
          <cell r="R9785">
            <v>0</v>
          </cell>
          <cell r="V9785" t="str">
            <v>DM NW: DR KK - COMM &amp; SOC SERV</v>
          </cell>
        </row>
        <row r="9786">
          <cell r="Q9786" t="str">
            <v>Expenditure:  Transfers and Subsidies - Operational:  Allocations In-kind - District Municipalities:  North West - DC 40:  Dr Kenneth Kaunda - Environmental Protection</v>
          </cell>
          <cell r="R9786">
            <v>0</v>
          </cell>
          <cell r="V9786" t="str">
            <v>DM NW: DR KK - ENVIRON PROTECTION</v>
          </cell>
        </row>
        <row r="9787">
          <cell r="Q9787" t="str">
            <v>Expenditure:  Transfers and Subsidies - Operational:  Allocations In-kind - District Municipalities:  North West - DC 40:  Dr Kenneth Kaunda - Executive and Council</v>
          </cell>
          <cell r="R9787">
            <v>0</v>
          </cell>
          <cell r="V9787" t="str">
            <v>DM NW: DR KK - EXECUTIVE &amp; COUNCIL</v>
          </cell>
        </row>
        <row r="9788">
          <cell r="Q9788" t="str">
            <v>Expenditure:  Transfers and Subsidies - Operational:  Allocations In-kind - District Municipalities:  North West - DC 40:  Dr Kenneth Kaunda - Finance and Admin</v>
          </cell>
          <cell r="R9788">
            <v>0</v>
          </cell>
          <cell r="V9788" t="str">
            <v>DM NW: DR KK - FINANCE &amp; ADMIN</v>
          </cell>
        </row>
        <row r="9789">
          <cell r="Q9789" t="str">
            <v>Expenditure:  Transfers and Subsidies - Operational:  Allocations In-kind - District Municipalities:  North West - DC 40:  Dr Kenneth Kaunda - Health</v>
          </cell>
          <cell r="R9789">
            <v>0</v>
          </cell>
          <cell r="V9789" t="str">
            <v>DM NW: DR KK - HEALTH</v>
          </cell>
        </row>
        <row r="9790">
          <cell r="Q9790" t="str">
            <v>Expenditure:  Transfers and Subsidies - Operational:  Allocations In-kind - District Municipalities:  North West - DC 40:  Dr Kenneth Kaunda - Housing</v>
          </cell>
          <cell r="R9790">
            <v>0</v>
          </cell>
          <cell r="V9790" t="str">
            <v>DM NW: DR KK - HOUSING</v>
          </cell>
        </row>
        <row r="9791">
          <cell r="Q9791" t="str">
            <v>Expenditure:  Transfers and Subsidies - Operational:  Allocations In-kind - District Municipalities:  North West - DC 40:  Dr Kenneth Kaunda - Planning and Development</v>
          </cell>
          <cell r="R9791">
            <v>0</v>
          </cell>
          <cell r="V9791" t="str">
            <v>DM NW: DR KK - PLANNING &amp; DEVEL</v>
          </cell>
        </row>
        <row r="9792">
          <cell r="Q9792" t="str">
            <v>Expenditure:  Transfers and Subsidies - Operational:  Allocations In-kind - District Municipalities:  North West - DC 40:  Dr Kenneth Kaunda - Public Safety</v>
          </cell>
          <cell r="R9792">
            <v>0</v>
          </cell>
          <cell r="V9792" t="str">
            <v>DM NW: DR KK - PUBLIC SAFETY</v>
          </cell>
        </row>
        <row r="9793">
          <cell r="Q9793" t="str">
            <v>Expenditure:  Transfers and Subsidies - Operational:  Allocations In-kind - District Municipalities:  North West - DC 40:  Dr Kenneth Kaunda - Road Transport</v>
          </cell>
          <cell r="R9793">
            <v>0</v>
          </cell>
          <cell r="V9793" t="str">
            <v>DM NW: DR KK - ROAD TRANSPORT</v>
          </cell>
        </row>
        <row r="9794">
          <cell r="Q9794" t="str">
            <v>Expenditure:  Transfers and Subsidies - Operational:  Allocations In-kind - District Municipalities:  North West - DC 40:  Dr Kenneth Kaunda - Sport and Recreation</v>
          </cell>
          <cell r="R9794">
            <v>0</v>
          </cell>
          <cell r="V9794" t="str">
            <v>DM NW: DR KK - SPORT &amp; RECREATION</v>
          </cell>
        </row>
        <row r="9795">
          <cell r="Q9795" t="str">
            <v>Expenditure:  Transfers and Subsidies - Operational:  Allocations In-kind - District Municipalities:  North West - DC 40:  Dr Kenneth Kaunda - Waste Water Management</v>
          </cell>
          <cell r="R9795">
            <v>0</v>
          </cell>
          <cell r="V9795" t="str">
            <v>DM NW: DR KK - WASTE WATER MAN</v>
          </cell>
        </row>
        <row r="9796">
          <cell r="Q9796" t="str">
            <v>Expenditure:  Transfers and Subsidies - Operational:  Allocations In-kind - District Municipalities:  North West - DC 40:  Dr Kenneth Kaunda - Water</v>
          </cell>
          <cell r="R9796">
            <v>0</v>
          </cell>
          <cell r="V9796" t="str">
            <v>DM NW: DR KK - WATER</v>
          </cell>
        </row>
        <row r="9797">
          <cell r="Q9797" t="str">
            <v>Expenditure:  Transfers and Subsidies - Operational:  Allocations In-kind - District Municipalities:  Western Cape</v>
          </cell>
          <cell r="R9797">
            <v>0</v>
          </cell>
          <cell r="V9797" t="str">
            <v>T&amp;S OPS: ALL IN-KIND DM WESTERN CAPE</v>
          </cell>
        </row>
        <row r="9798">
          <cell r="Q9798" t="str">
            <v>Expenditure:  Transfers and Subsidies - Operational:  Allocations In-kind - District Municipalities:  Western Cape - DC 1:  West Coast</v>
          </cell>
          <cell r="R9798">
            <v>0</v>
          </cell>
          <cell r="V9798" t="str">
            <v>DM WC: WEST COAST</v>
          </cell>
        </row>
        <row r="9799">
          <cell r="Q9799" t="str">
            <v>Expenditure:  Transfers and Subsidies - Operational:  Allocations In-kind - District Municipalities:  Western Cape - DC 1:  West Coast - Community and Social Services</v>
          </cell>
          <cell r="R9799">
            <v>0</v>
          </cell>
          <cell r="V9799" t="str">
            <v>DM WC: WEST COAST - COMM &amp; SOC SERV</v>
          </cell>
        </row>
        <row r="9800">
          <cell r="Q9800" t="str">
            <v>Expenditure:  Transfers and Subsidies - Operational:  Allocations In-kind - District Municipalities:  Western Cape - DC 1:  West Coast - Environmental Protection</v>
          </cell>
          <cell r="R9800">
            <v>0</v>
          </cell>
          <cell r="V9800" t="str">
            <v>DM WC: WEST COAST - ENVIRON PROTECTION</v>
          </cell>
        </row>
        <row r="9801">
          <cell r="Q9801" t="str">
            <v>Expenditure:  Transfers and Subsidies - Operational:  Allocations In-kind - District Municipalities:  Western Cape - DC 1:  West Coast - Executive and Council</v>
          </cell>
          <cell r="R9801">
            <v>0</v>
          </cell>
          <cell r="V9801" t="str">
            <v>DM WC: WEST COAST - EXECUTIVE &amp; COUNCIL</v>
          </cell>
        </row>
        <row r="9802">
          <cell r="Q9802" t="str">
            <v>Expenditure:  Transfers and Subsidies - Operational:  Allocations In-kind - District Municipalities:  Western Cape - DC 1:  West Coast - Finance and Admin</v>
          </cell>
          <cell r="R9802">
            <v>0</v>
          </cell>
          <cell r="V9802" t="str">
            <v>DM WC: WEST COAST - FINANCE &amp; ADMIN</v>
          </cell>
        </row>
        <row r="9803">
          <cell r="Q9803" t="str">
            <v>Expenditure:  Transfers and Subsidies - Operational:  Allocations In-kind - District Municipalities:  Western Cape - DC 1:  West Coast - Health</v>
          </cell>
          <cell r="R9803">
            <v>0</v>
          </cell>
          <cell r="V9803" t="str">
            <v>DM WC: WEST COAST - HEALTH</v>
          </cell>
        </row>
        <row r="9804">
          <cell r="Q9804" t="str">
            <v>Expenditure:  Transfers and Subsidies - Operational:  Allocations In-kind - District Municipalities:  Western Cape - DC 1:  West Coast - Housing</v>
          </cell>
          <cell r="R9804">
            <v>0</v>
          </cell>
          <cell r="V9804" t="str">
            <v>DM WC: WEST COAST - HOUSING</v>
          </cell>
        </row>
        <row r="9805">
          <cell r="Q9805" t="str">
            <v>Expenditure:  Transfers and Subsidies - Operational:  Allocations In-kind - District Municipalities:  Western Cape - DC 1:  West Coast - Planning and Development</v>
          </cell>
          <cell r="R9805">
            <v>0</v>
          </cell>
          <cell r="V9805" t="str">
            <v>DM WC: WEST COAST - PLANNING &amp; DEVEL</v>
          </cell>
        </row>
        <row r="9806">
          <cell r="Q9806" t="str">
            <v>Expenditure:  Transfers and Subsidies - Operational:  Allocations In-kind - District Municipalities:  Western Cape - DC 1:  West Coast - Public Safety</v>
          </cell>
          <cell r="R9806">
            <v>0</v>
          </cell>
          <cell r="V9806" t="str">
            <v>DM WC: WEST COAST - PUBLIC SAFETY</v>
          </cell>
        </row>
        <row r="9807">
          <cell r="Q9807" t="str">
            <v>Expenditure:  Transfers and Subsidies - Operational:  Allocations In-kind - District Municipalities:  Western Cape - DC 1:  West Coast - Road Transport</v>
          </cell>
          <cell r="R9807">
            <v>0</v>
          </cell>
          <cell r="V9807" t="str">
            <v>DM WC: WEST COAST - ROAD TRANSPORT</v>
          </cell>
        </row>
        <row r="9808">
          <cell r="Q9808" t="str">
            <v>Expenditure:  Transfers and Subsidies - Operational:  Allocations In-kind - District Municipalities:  Western Cape - DC 1:  West Coast - Sport and Recreation</v>
          </cell>
          <cell r="R9808">
            <v>0</v>
          </cell>
          <cell r="V9808" t="str">
            <v>DM WC: WEST COAST - SPORT &amp; RECREATION</v>
          </cell>
        </row>
        <row r="9809">
          <cell r="Q9809" t="str">
            <v>Expenditure:  Transfers and Subsidies - Operational:  Allocations In-kind - District Municipalities:  Western Cape - DC 1:  West Coast - Waste Water Management</v>
          </cell>
          <cell r="R9809">
            <v>0</v>
          </cell>
          <cell r="V9809" t="str">
            <v>DM WC: WEST COAST - WASTE WATER MAN</v>
          </cell>
        </row>
        <row r="9810">
          <cell r="Q9810" t="str">
            <v>Expenditure:  Transfers and Subsidies - Operational:  Allocations In-kind - District Municipalities:  Western Cape - DC 1:  West Coast - Water</v>
          </cell>
          <cell r="R9810">
            <v>0</v>
          </cell>
          <cell r="V9810" t="str">
            <v>DM WC: WEST COAST - WATER</v>
          </cell>
        </row>
        <row r="9811">
          <cell r="Q9811" t="str">
            <v>Expenditure:  Transfers and Subsidies - Operational:  Allocations In-kind - District Municipalities:  Western Cape - DC 2:  Cape Winelands</v>
          </cell>
          <cell r="R9811">
            <v>0</v>
          </cell>
          <cell r="V9811" t="str">
            <v>DM WC: CAPE WINELANDS</v>
          </cell>
        </row>
        <row r="9812">
          <cell r="Q9812" t="str">
            <v>Expenditure:  Transfers and Subsidies - Operational:  Allocations In-kind - District Municipalities:  Western Cape - DC 2:  Cape Winelands - Community and Social Services</v>
          </cell>
          <cell r="R9812">
            <v>0</v>
          </cell>
          <cell r="V9812" t="str">
            <v>DM WC: CAPE WINEL - COMM &amp; SOC SERV</v>
          </cell>
        </row>
        <row r="9813">
          <cell r="Q9813" t="str">
            <v>Expenditure:  Transfers and Subsidies - Operational:  Allocations In-kind - District Municipalities:  Western Cape - DC 2:  Cape Winelands - Environmental Protection</v>
          </cell>
          <cell r="R9813">
            <v>0</v>
          </cell>
          <cell r="V9813" t="str">
            <v>DM WC: CAPE WINEL - ENVIRON PROTECTION</v>
          </cell>
        </row>
        <row r="9814">
          <cell r="Q9814" t="str">
            <v>Expenditure:  Transfers and Subsidies - Operational:  Allocations In-kind - District Municipalities:  Western Cape - DC 2:  Cape Winelands - Executive and Council</v>
          </cell>
          <cell r="R9814">
            <v>0</v>
          </cell>
          <cell r="V9814" t="str">
            <v>DM WC: CAPE WINEL - EXECUTIVE &amp; COUNCIL</v>
          </cell>
        </row>
        <row r="9815">
          <cell r="Q9815" t="str">
            <v>Expenditure:  Transfers and Subsidies - Operational:  Allocations In-kind - District Municipalities:  Western Cape - DC 2:  Cape Winelands - Finance and Admin</v>
          </cell>
          <cell r="R9815">
            <v>0</v>
          </cell>
          <cell r="V9815" t="str">
            <v>DM WC: CAPE WINEL - FINANCE &amp; ADMIN</v>
          </cell>
        </row>
        <row r="9816">
          <cell r="Q9816" t="str">
            <v>Expenditure:  Transfers and Subsidies - Operational:  Allocations In-kind - District Municipalities:  Western Cape - DC 2:  Cape Winelands - Health</v>
          </cell>
          <cell r="R9816">
            <v>0</v>
          </cell>
          <cell r="V9816" t="str">
            <v>DM WC: CAPE WINEL - HEALTH</v>
          </cell>
        </row>
        <row r="9817">
          <cell r="Q9817" t="str">
            <v>Expenditure:  Transfers and Subsidies - Operational:  Allocations In-kind - District Municipalities:  Western Cape - DC 2:  Cape Winelands - Housing</v>
          </cell>
          <cell r="R9817">
            <v>0</v>
          </cell>
          <cell r="V9817" t="str">
            <v>DM WC: CAPE WINEL - HOUSING</v>
          </cell>
        </row>
        <row r="9818">
          <cell r="Q9818" t="str">
            <v>Expenditure:  Transfers and Subsidies - Operational:  Allocations In-kind - District Municipalities:  Western Cape - DC 2:  Cape Winelands - Planning and Development</v>
          </cell>
          <cell r="R9818">
            <v>0</v>
          </cell>
          <cell r="V9818" t="str">
            <v>DM WC: CAPE WINEL - PLANNING &amp; DEVEL</v>
          </cell>
        </row>
        <row r="9819">
          <cell r="Q9819" t="str">
            <v>Expenditure:  Transfers and Subsidies - Operational:  Allocations In-kind - District Municipalities:  Western Cape - DC 2:  Cape Winelands - Public Safety</v>
          </cell>
          <cell r="R9819">
            <v>0</v>
          </cell>
          <cell r="V9819" t="str">
            <v>DM WC: CAPE WINEL - PUBLIC SAFETY</v>
          </cell>
        </row>
        <row r="9820">
          <cell r="Q9820" t="str">
            <v>Expenditure:  Transfers and Subsidies - Operational:  Allocations In-kind - District Municipalities:  Western Cape - DC 2:  Cape Winelands - Road Transport</v>
          </cell>
          <cell r="R9820">
            <v>0</v>
          </cell>
          <cell r="V9820" t="str">
            <v>DM WC: CAPE WINEL - ROAD TRANSPORT</v>
          </cell>
        </row>
        <row r="9821">
          <cell r="Q9821" t="str">
            <v>Expenditure:  Transfers and Subsidies - Operational:  Allocations In-kind - District Municipalities:  Western Cape - DC 2:  Cape Winelands - Sport and Recreation</v>
          </cell>
          <cell r="R9821">
            <v>0</v>
          </cell>
          <cell r="V9821" t="str">
            <v>DM WC: CAPE WINEL - SPORT &amp; RECREATION</v>
          </cell>
        </row>
        <row r="9822">
          <cell r="Q9822" t="str">
            <v>Expenditure:  Transfers and Subsidies - Operational:  Allocations In-kind - District Municipalities:  Western Cape - DC 2:  Cape Winelands - Waste Water Management</v>
          </cell>
          <cell r="R9822">
            <v>0</v>
          </cell>
          <cell r="V9822" t="str">
            <v>DM WC: CAPE WINEL - WASTE WATER MAN</v>
          </cell>
        </row>
        <row r="9823">
          <cell r="Q9823" t="str">
            <v>Expenditure:  Transfers and Subsidies - Operational:  Allocations In-kind - District Municipalities:  Western Cape - DC 2:  Cape Winelands - Water</v>
          </cell>
          <cell r="R9823">
            <v>0</v>
          </cell>
          <cell r="V9823" t="str">
            <v>DM WC: CAPE WINEL - WATER</v>
          </cell>
        </row>
        <row r="9824">
          <cell r="Q9824" t="str">
            <v>Expenditure:  Transfers and Subsidies - Operational:  Allocations In-kind - District Municipalities:  Western Cape - DC 3:  Overberg</v>
          </cell>
          <cell r="R9824">
            <v>0</v>
          </cell>
          <cell r="V9824" t="str">
            <v>DM WC: OVERBERG</v>
          </cell>
        </row>
        <row r="9825">
          <cell r="Q9825" t="str">
            <v>Expenditure:  Transfers and Subsidies - Operational:  Allocations In-kind - District Municipalities:  Western Cape - DC 3:  Overberg - Community and Social Services</v>
          </cell>
          <cell r="R9825">
            <v>0</v>
          </cell>
          <cell r="V9825" t="str">
            <v>DM WC: OVERBERG - COMM &amp; SOC SERV</v>
          </cell>
        </row>
        <row r="9826">
          <cell r="Q9826" t="str">
            <v>Expenditure:  Transfers and Subsidies - Operational:  Allocations In-kind - District Municipalities:  Western Cape - DC 3:  Overberg - Environmental Protection</v>
          </cell>
          <cell r="R9826">
            <v>0</v>
          </cell>
          <cell r="V9826" t="str">
            <v>DM WC: OVERBERG - ENVIRON PROTECTION</v>
          </cell>
        </row>
        <row r="9827">
          <cell r="Q9827" t="str">
            <v>Expenditure:  Transfers and Subsidies - Operational:  Allocations In-kind - District Municipalities:  Western Cape - DC 3:  Overberg - Executive and Council</v>
          </cell>
          <cell r="R9827">
            <v>0</v>
          </cell>
          <cell r="V9827" t="str">
            <v>DM WC: OVERBERG - EXECUTIVE &amp; COUNCIL</v>
          </cell>
        </row>
        <row r="9828">
          <cell r="Q9828" t="str">
            <v>Expenditure:  Transfers and Subsidies - Operational:  Allocations In-kind - District Municipalities:  Western Cape - DC 3:  Overberg - Finance and Admin</v>
          </cell>
          <cell r="R9828">
            <v>0</v>
          </cell>
          <cell r="V9828" t="str">
            <v>DM WC: OVERBERG - FINANCE &amp; ADMIN</v>
          </cell>
        </row>
        <row r="9829">
          <cell r="Q9829" t="str">
            <v>Expenditure:  Transfers and Subsidies - Operational:  Allocations In-kind - District Municipalities:  Western Cape - DC 3:  Overberg - Health</v>
          </cell>
          <cell r="R9829">
            <v>0</v>
          </cell>
          <cell r="V9829" t="str">
            <v>DM WC: OVERBERG - HEALTH</v>
          </cell>
        </row>
        <row r="9830">
          <cell r="Q9830" t="str">
            <v>Expenditure:  Transfers and Subsidies - Operational:  Allocations In-kind - District Municipalities:  Western Cape - DC 3:  Overberg - Housing</v>
          </cell>
          <cell r="R9830">
            <v>0</v>
          </cell>
          <cell r="V9830" t="str">
            <v>DM WC: OVERBERG - HOUSING</v>
          </cell>
        </row>
        <row r="9831">
          <cell r="Q9831" t="str">
            <v>Expenditure:  Transfers and Subsidies - Operational:  Allocations In-kind - District Municipalities:  Western Cape - DC 3:  Overberg - Planning and Development</v>
          </cell>
          <cell r="R9831">
            <v>0</v>
          </cell>
          <cell r="V9831" t="str">
            <v>DM WC: OVERBERG - PLANNING &amp; DEVEL</v>
          </cell>
        </row>
        <row r="9832">
          <cell r="Q9832" t="str">
            <v>Expenditure:  Transfers and Subsidies - Operational:  Allocations In-kind - District Municipalities:  Western Cape - DC 3:  Overberg - Public Safety</v>
          </cell>
          <cell r="R9832">
            <v>0</v>
          </cell>
          <cell r="V9832" t="str">
            <v>DM WC: OVERBERG - PUBLIC SAFETY</v>
          </cell>
        </row>
        <row r="9833">
          <cell r="Q9833" t="str">
            <v>Expenditure:  Transfers and Subsidies - Operational:  Allocations In-kind - District Municipalities:  Western Cape - DC 3:  Overberg - Road Transport</v>
          </cell>
          <cell r="R9833">
            <v>0</v>
          </cell>
          <cell r="V9833" t="str">
            <v>DM WC: OVERBERG - ROAD TRANSPORT</v>
          </cell>
        </row>
        <row r="9834">
          <cell r="Q9834" t="str">
            <v>Expenditure:  Transfers and Subsidies - Operational:  Allocations In-kind - District Municipalities:  Western Cape - DC 3:  Overberg - Sport and Recreation</v>
          </cell>
          <cell r="R9834">
            <v>0</v>
          </cell>
          <cell r="V9834" t="str">
            <v>DM WC: OVERBERG - SPORT &amp; RECREATION</v>
          </cell>
        </row>
        <row r="9835">
          <cell r="Q9835" t="str">
            <v>Expenditure:  Transfers and Subsidies - Operational:  Allocations In-kind - District Municipalities:  Western Cape - DC 3:  Overberg - Waste Water Management</v>
          </cell>
          <cell r="R9835">
            <v>0</v>
          </cell>
          <cell r="V9835" t="str">
            <v>DM WC: OVERBERG - WASTE WATER MAN</v>
          </cell>
        </row>
        <row r="9836">
          <cell r="Q9836" t="str">
            <v>Expenditure:  Transfers and Subsidies - Operational:  Allocations In-kind - District Municipalities:  Western Cape - DC 3:  Overberg - Water</v>
          </cell>
          <cell r="R9836">
            <v>0</v>
          </cell>
          <cell r="V9836" t="str">
            <v>DM WC: OVERBERG - WATER</v>
          </cell>
        </row>
        <row r="9837">
          <cell r="Q9837" t="str">
            <v>Expenditure:  Transfers and Subsidies - Operational:  Allocations In-kind - District Municipalities:  Western Cape - DC 4:  Eden District</v>
          </cell>
          <cell r="R9837">
            <v>0</v>
          </cell>
          <cell r="V9837" t="str">
            <v>DM WC: EDEN</v>
          </cell>
        </row>
        <row r="9838">
          <cell r="Q9838" t="str">
            <v>Expenditure:  Transfers and Subsidies - Operational:  Allocations In-kind - District Municipalities:  Western Cape - DC 4:  Eden District - Community and Social Services</v>
          </cell>
          <cell r="R9838">
            <v>0</v>
          </cell>
          <cell r="V9838" t="str">
            <v>DM WC: EDEN - COMM &amp; SOC SERV</v>
          </cell>
        </row>
        <row r="9839">
          <cell r="Q9839" t="str">
            <v>Expenditure:  Transfers and Subsidies - Operational:  Allocations In-kind - District Municipalities:  Western Cape - DC 4:  Eden District - Environmental Protection</v>
          </cell>
          <cell r="R9839">
            <v>0</v>
          </cell>
          <cell r="V9839" t="str">
            <v>DM WC: EDEN - ENVIRON PROTECTION</v>
          </cell>
        </row>
        <row r="9840">
          <cell r="Q9840" t="str">
            <v>Expenditure:  Transfers and Subsidies - Operational:  Allocations In-kind - District Municipalities:  Western Cape - DC 4:  Eden District - Executive and Council</v>
          </cell>
          <cell r="R9840">
            <v>0</v>
          </cell>
          <cell r="V9840" t="str">
            <v>DM WC: EDEN - EXECUTIVE &amp; COUNCIL</v>
          </cell>
        </row>
        <row r="9841">
          <cell r="Q9841" t="str">
            <v>Expenditure:  Transfers and Subsidies - Operational:  Allocations In-kind - District Municipalities:  Western Cape - DC 4:  Eden District - Finance and Admin</v>
          </cell>
          <cell r="R9841">
            <v>0</v>
          </cell>
          <cell r="V9841" t="str">
            <v>DM WC: EDEN - FINANCE &amp; ADMIN</v>
          </cell>
        </row>
        <row r="9842">
          <cell r="Q9842" t="str">
            <v>Expenditure:  Transfers and Subsidies - Operational:  Allocations In-kind - District Municipalities:  Western Cape - DC 4:  Eden District - Health</v>
          </cell>
          <cell r="R9842">
            <v>0</v>
          </cell>
          <cell r="V9842" t="str">
            <v>DM WC: EDEN - HEALTH</v>
          </cell>
        </row>
        <row r="9843">
          <cell r="Q9843" t="str">
            <v>Expenditure:  Transfers and Subsidies - Operational:  Allocations In-kind - District Municipalities:  Western Cape - DC 4:  Eden District - Housing</v>
          </cell>
          <cell r="R9843">
            <v>0</v>
          </cell>
          <cell r="V9843" t="str">
            <v>DM WC: EDEN - HOUSING</v>
          </cell>
        </row>
        <row r="9844">
          <cell r="Q9844" t="str">
            <v>Expenditure:  Transfers and Subsidies - Operational:  Allocations In-kind - District Municipalities:  Western Cape - DC 4:  Eden District - Planning and Development</v>
          </cell>
          <cell r="R9844">
            <v>0</v>
          </cell>
          <cell r="V9844" t="str">
            <v>DM WC: EDEN - PLANNING &amp; DEVEL</v>
          </cell>
        </row>
        <row r="9845">
          <cell r="Q9845" t="str">
            <v>Expenditure:  Transfers and Subsidies - Operational:  Allocations In-kind - District Municipalities:  Western Cape - DC 4:  Eden District - Public Safety</v>
          </cell>
          <cell r="R9845">
            <v>0</v>
          </cell>
          <cell r="V9845" t="str">
            <v>DM WC: EDEN - PUBLIC SAFETY</v>
          </cell>
        </row>
        <row r="9846">
          <cell r="Q9846" t="str">
            <v>Expenditure:  Transfers and Subsidies - Operational:  Allocations In-kind - District Municipalities:  Western Cape - DC 4:  Eden District - Road Transport</v>
          </cell>
          <cell r="R9846">
            <v>0</v>
          </cell>
          <cell r="V9846" t="str">
            <v>DM WC: EDEN - ROAD TRANSPORT</v>
          </cell>
        </row>
        <row r="9847">
          <cell r="Q9847" t="str">
            <v>Expenditure:  Transfers and Subsidies - Operational:  Allocations In-kind - District Municipalities:  Western Cape - DC 4:  Eden District - Sport and Recreation</v>
          </cell>
          <cell r="R9847">
            <v>0</v>
          </cell>
          <cell r="V9847" t="str">
            <v>DM WC: EDEN - SPORT &amp; RECREATION</v>
          </cell>
        </row>
        <row r="9848">
          <cell r="Q9848" t="str">
            <v>Expenditure:  Transfers and Subsidies - Operational:  Allocations In-kind - District Municipalities:  Western Cape - DC 4:  Eden District - Waste Water Management</v>
          </cell>
          <cell r="R9848">
            <v>0</v>
          </cell>
          <cell r="V9848" t="str">
            <v>DM WC: EDEN - WASTE WATER MAN</v>
          </cell>
        </row>
        <row r="9849">
          <cell r="Q9849" t="str">
            <v>Expenditure:  Transfers and Subsidies - Operational:  Allocations In-kind - District Municipalities:  Western Cape - DC 4:  Eden District - Water</v>
          </cell>
          <cell r="R9849">
            <v>0</v>
          </cell>
          <cell r="V9849" t="str">
            <v>DM WC: EDEN - WATER</v>
          </cell>
        </row>
        <row r="9850">
          <cell r="Q9850" t="str">
            <v>Expenditure:  Transfers and Subsidies - Operational:  Allocations In-kind - District Municipalities:  Western Cape - DC 5:  Central Karoo</v>
          </cell>
          <cell r="R9850">
            <v>0</v>
          </cell>
          <cell r="V9850" t="str">
            <v>DM WC: CENTRAL KAROO</v>
          </cell>
        </row>
        <row r="9851">
          <cell r="Q9851" t="str">
            <v>Expenditure:  Transfers and Subsidies - Operational:  Allocations In-kind - District Municipalities:  Western Cape - DC 5:  Central Karoo - Community and Social Services</v>
          </cell>
          <cell r="R9851">
            <v>0</v>
          </cell>
          <cell r="V9851" t="str">
            <v>DM WC: CENT KAROO - COMM &amp; SOC SERV</v>
          </cell>
        </row>
        <row r="9852">
          <cell r="Q9852" t="str">
            <v>Expenditure:  Transfers and Subsidies - Operational:  Allocations In-kind - District Municipalities:  Western Cape - DC 5:  Central Karoo - Environmental Protection</v>
          </cell>
          <cell r="R9852">
            <v>0</v>
          </cell>
          <cell r="V9852" t="str">
            <v>DM WC: CENT KAROO - ENVIRON PROTECTION</v>
          </cell>
        </row>
        <row r="9853">
          <cell r="Q9853" t="str">
            <v>Expenditure:  Transfers and Subsidies - Operational:  Allocations In-kind - District Municipalities:  Western Cape - DC 5:  Central Karoo - Executive and Council</v>
          </cell>
          <cell r="R9853">
            <v>0</v>
          </cell>
          <cell r="V9853" t="str">
            <v>DM WC: CENT KAROO - EXECUTIVE &amp; COUNCIL</v>
          </cell>
        </row>
        <row r="9854">
          <cell r="Q9854" t="str">
            <v>Expenditure:  Transfers and Subsidies - Operational:  Allocations In-kind - District Municipalities:  Western Cape - DC 5:  Central Karoo - Finance and Admin</v>
          </cell>
          <cell r="R9854">
            <v>0</v>
          </cell>
          <cell r="V9854" t="str">
            <v>DM WC: CENT KAROO - FINANCE &amp; ADMIN</v>
          </cell>
        </row>
        <row r="9855">
          <cell r="Q9855" t="str">
            <v>Expenditure:  Transfers and Subsidies - Operational:  Allocations In-kind - District Municipalities:  Western Cape - DC 5:  Central Karoo - Health</v>
          </cell>
          <cell r="R9855">
            <v>0</v>
          </cell>
          <cell r="V9855" t="str">
            <v>DM WC: CENT KAROO - HEALTH</v>
          </cell>
        </row>
        <row r="9856">
          <cell r="Q9856" t="str">
            <v>Expenditure:  Transfers and Subsidies - Operational:  Allocations In-kind - District Municipalities:  Western Cape - DC 5:  Central Karoo - Housing</v>
          </cell>
          <cell r="R9856">
            <v>0</v>
          </cell>
          <cell r="V9856" t="str">
            <v>DM WC: CENT KAROO - HOUSING</v>
          </cell>
        </row>
        <row r="9857">
          <cell r="Q9857" t="str">
            <v>Expenditure:  Transfers and Subsidies - Operational:  Allocations In-kind - District Municipalities:  Western Cape - DC 5:  Central Karoo - Planning and Development</v>
          </cell>
          <cell r="R9857">
            <v>0</v>
          </cell>
          <cell r="V9857" t="str">
            <v>DM WC: CENT KAROO - PLANNING &amp; DEVEL</v>
          </cell>
        </row>
        <row r="9858">
          <cell r="Q9858" t="str">
            <v>Expenditure:  Transfers and Subsidies - Operational:  Allocations In-kind - District Municipalities:  Western Cape - DC 5:  Central Karoo - Public Safety</v>
          </cell>
          <cell r="R9858">
            <v>0</v>
          </cell>
          <cell r="V9858" t="str">
            <v>DM WC: CENT KAROO - PUBLIC SAFETY</v>
          </cell>
        </row>
        <row r="9859">
          <cell r="Q9859" t="str">
            <v>Expenditure:  Transfers and Subsidies - Operational:  Allocations In-kind - District Municipalities:  Western Cape - DC 5:  Central Karoo - Road Transport</v>
          </cell>
          <cell r="R9859">
            <v>0</v>
          </cell>
          <cell r="V9859" t="str">
            <v>DM WC: CENT KAROO - ROAD TRANSPORT</v>
          </cell>
        </row>
        <row r="9860">
          <cell r="Q9860" t="str">
            <v>Expenditure:  Transfers and Subsidies - Operational:  Allocations In-kind - District Municipalities:  Western Cape - DC 5:  Central Karoo - Sport and Recreation</v>
          </cell>
          <cell r="R9860">
            <v>0</v>
          </cell>
          <cell r="V9860" t="str">
            <v>DM WC: CENT KAROO - SPORT &amp; RECREATION</v>
          </cell>
        </row>
        <row r="9861">
          <cell r="Q9861" t="str">
            <v>Expenditure:  Transfers and Subsidies - Operational:  Allocations In-kind - District Municipalities:  Western Cape - DC 5:  Central Karoo - Waste Water Management</v>
          </cell>
          <cell r="R9861">
            <v>0</v>
          </cell>
          <cell r="V9861" t="str">
            <v>DM WC: CENT KAROO - WASTE WATER MAN</v>
          </cell>
        </row>
        <row r="9862">
          <cell r="Q9862" t="str">
            <v>Expenditure:  Transfers and Subsidies - Operational:  Allocations In-kind - District Municipalities:  Western Cape - DC 5:  Central Karoo - Water</v>
          </cell>
          <cell r="R9862">
            <v>0</v>
          </cell>
          <cell r="V9862" t="str">
            <v>DM WC: CENT KAROO - WATER</v>
          </cell>
        </row>
        <row r="9863">
          <cell r="Q9863" t="str">
            <v>Expenditure:  Transfers and Subsidies - Operational:  Allocations In-kind - Foreign Government and International Organisations</v>
          </cell>
          <cell r="R9863">
            <v>0</v>
          </cell>
          <cell r="V9863" t="str">
            <v>T&amp;S OPS: ALL IN-KIND FORG GOV &amp; INT ORG</v>
          </cell>
        </row>
        <row r="9864">
          <cell r="Q9864" t="str">
            <v>Expenditure:  Transfers and Subsidies - Operational:  Allocations In-kind - Foreign Government and International Organisations:  African Development Bank</v>
          </cell>
          <cell r="R9864" t="str">
            <v>2</v>
          </cell>
          <cell r="S9864" t="str">
            <v>54</v>
          </cell>
          <cell r="T9864" t="str">
            <v>001</v>
          </cell>
          <cell r="U9864" t="str">
            <v>0</v>
          </cell>
          <cell r="V9864" t="str">
            <v>FORN GOV/INT ORG - AFRICAN DEVELOP BANK</v>
          </cell>
        </row>
        <row r="9865">
          <cell r="Q9865" t="str">
            <v>Expenditure:  Transfers and Subsidies - Operational:  Allocations In-kind - Foreign Government and International Organisations:  African Program Rethinking Development Economy</v>
          </cell>
          <cell r="R9865" t="str">
            <v>2</v>
          </cell>
          <cell r="S9865" t="str">
            <v>54</v>
          </cell>
          <cell r="T9865" t="str">
            <v>002</v>
          </cell>
          <cell r="U9865" t="str">
            <v>0</v>
          </cell>
          <cell r="V9865" t="str">
            <v>FORN GOV/INT ORG - PROG RETHINK DEV ECON</v>
          </cell>
        </row>
        <row r="9866">
          <cell r="Q9866" t="str">
            <v>Expenditure:  Transfers and Subsidies - Operational:  Allocations In-kind - Foreign Government and International Organisations:  Asia-Africa Legal Consultation Organisation (AALCO)</v>
          </cell>
          <cell r="R9866" t="str">
            <v>2</v>
          </cell>
          <cell r="S9866" t="str">
            <v>54</v>
          </cell>
          <cell r="T9866" t="str">
            <v>003</v>
          </cell>
          <cell r="U9866" t="str">
            <v>0</v>
          </cell>
          <cell r="V9866" t="str">
            <v>FORN GOV/INT ORG -  AFRICA/ASIA LEGA ORG</v>
          </cell>
        </row>
        <row r="9867">
          <cell r="Q9867" t="str">
            <v>Expenditure:  Transfers and Subsidies - Operational:  Allocations In-kind - Foreign Government and International Organisations:  Association for African University</v>
          </cell>
          <cell r="R9867" t="str">
            <v>2</v>
          </cell>
          <cell r="S9867" t="str">
            <v>54</v>
          </cell>
          <cell r="T9867" t="str">
            <v>004</v>
          </cell>
          <cell r="U9867" t="str">
            <v>0</v>
          </cell>
          <cell r="V9867" t="str">
            <v>FORN GOV/INT ORG - ASSOC - AFRICAN UNIV</v>
          </cell>
        </row>
        <row r="9868">
          <cell r="Q9868" t="str">
            <v>Expenditure:  Transfers and Subsidies - Operational:  Allocations In-kind - Foreign Government and International Organisations:  Collaborative African Budget Reform Initiative</v>
          </cell>
          <cell r="R9868" t="str">
            <v>2</v>
          </cell>
          <cell r="S9868" t="str">
            <v>54</v>
          </cell>
          <cell r="T9868" t="str">
            <v>005</v>
          </cell>
          <cell r="U9868" t="str">
            <v>0</v>
          </cell>
          <cell r="V9868" t="str">
            <v>FORN GOV/INT ORG - AFRICAN BUD REFM INIT</v>
          </cell>
        </row>
        <row r="9869">
          <cell r="Q9869" t="str">
            <v>Expenditure:  Transfers and Subsidies - Operational:  Allocations In-kind - Foreign Government and International Organisations:  Cop 12, Kenya</v>
          </cell>
          <cell r="R9869" t="str">
            <v>2</v>
          </cell>
          <cell r="S9869" t="str">
            <v>54</v>
          </cell>
          <cell r="T9869" t="str">
            <v>006</v>
          </cell>
          <cell r="U9869" t="str">
            <v>0</v>
          </cell>
          <cell r="V9869" t="str">
            <v>FORN GOV/INT ORG - COP 12 KENYA</v>
          </cell>
        </row>
        <row r="9870">
          <cell r="Q9870" t="str">
            <v>Expenditure:  Transfers and Subsidies - Operational:  Allocations In-kind - Foreign Government and International Organisations:  Common Wealth Magistrate and Judicial Association (CMJA)</v>
          </cell>
          <cell r="R9870" t="str">
            <v>2</v>
          </cell>
          <cell r="S9870" t="str">
            <v>54</v>
          </cell>
          <cell r="T9870" t="str">
            <v>007</v>
          </cell>
          <cell r="U9870" t="str">
            <v>0</v>
          </cell>
          <cell r="V9870" t="str">
            <v>FORN GOV/INT ORG - CW MAGIS &amp; JUDIC ASS</v>
          </cell>
        </row>
        <row r="9871">
          <cell r="Q9871" t="str">
            <v>Expenditure:  Transfers and Subsidies - Operational:  Allocations In-kind - Foreign Government and International Organisations:  Common Wealth Fund Technology Cooperation</v>
          </cell>
          <cell r="R9871" t="str">
            <v>2</v>
          </cell>
          <cell r="S9871" t="str">
            <v>54</v>
          </cell>
          <cell r="T9871" t="str">
            <v>008</v>
          </cell>
          <cell r="U9871" t="str">
            <v>0</v>
          </cell>
          <cell r="V9871" t="str">
            <v>FORN GOV/INT ORG - CW FUND TECHN COOPER</v>
          </cell>
        </row>
        <row r="9872">
          <cell r="Q9872" t="str">
            <v>Expenditure:  Transfers and Subsidies - Operational:  Allocations In-kind - Foreign Government and International Organisations:  FIFA</v>
          </cell>
          <cell r="R9872" t="str">
            <v>2</v>
          </cell>
          <cell r="S9872" t="str">
            <v>54</v>
          </cell>
          <cell r="T9872" t="str">
            <v>009</v>
          </cell>
          <cell r="U9872" t="str">
            <v>0</v>
          </cell>
          <cell r="V9872" t="str">
            <v>FORN GOV/INT ORG - FIFA</v>
          </cell>
        </row>
        <row r="9873">
          <cell r="Q9873" t="str">
            <v>Expenditure:  Transfers and Subsidies - Operational:  Allocations In-kind - Foreign Government and International Organisations:  Foreign Rates and Taxes (FIGO)</v>
          </cell>
          <cell r="R9873" t="str">
            <v>2</v>
          </cell>
          <cell r="S9873" t="str">
            <v>54</v>
          </cell>
          <cell r="T9873" t="str">
            <v>010</v>
          </cell>
          <cell r="U9873" t="str">
            <v>0</v>
          </cell>
          <cell r="V9873" t="str">
            <v>FORN GOV/INT ORG - FOREIGN RATES &amp; TAXES</v>
          </cell>
        </row>
        <row r="9874">
          <cell r="Q9874" t="str">
            <v>Expenditure:  Transfers and Subsidies - Operational:  Allocations In-kind - Foreign Government and International Organisations:  Fulbright Commission</v>
          </cell>
          <cell r="R9874" t="str">
            <v>2</v>
          </cell>
          <cell r="S9874" t="str">
            <v>54</v>
          </cell>
          <cell r="T9874" t="str">
            <v>011</v>
          </cell>
          <cell r="U9874" t="str">
            <v>0</v>
          </cell>
          <cell r="V9874" t="str">
            <v>FORN GOV/INT ORG - FULBRIGHT COMMISSION</v>
          </cell>
        </row>
        <row r="9875">
          <cell r="Q9875" t="str">
            <v>Expenditure:  Transfers and Subsidies - Operational:  Allocations In-kind - Foreign Government and International Organisations:  Gambian Government Local Office</v>
          </cell>
          <cell r="R9875" t="str">
            <v>2</v>
          </cell>
          <cell r="S9875" t="str">
            <v>54</v>
          </cell>
          <cell r="T9875" t="str">
            <v>012</v>
          </cell>
          <cell r="U9875" t="str">
            <v>0</v>
          </cell>
          <cell r="V9875" t="str">
            <v>FORN GOV/INT ORG - GAMBIAN GOV LOCAL OFF</v>
          </cell>
        </row>
        <row r="9876">
          <cell r="Q9876" t="str">
            <v>Expenditure:  Transfers and Subsidies - Operational:  Allocations In-kind - Foreign Government and International Organisations:  Global Environment Fund (GEF)</v>
          </cell>
          <cell r="R9876" t="str">
            <v>2</v>
          </cell>
          <cell r="S9876" t="str">
            <v>54</v>
          </cell>
          <cell r="T9876" t="str">
            <v>013</v>
          </cell>
          <cell r="U9876" t="str">
            <v>0</v>
          </cell>
          <cell r="V9876" t="str">
            <v>FORN GOV/INT ORG - GLOBAL ENVIRON FUND</v>
          </cell>
        </row>
        <row r="9877">
          <cell r="Q9877" t="str">
            <v>Expenditure:  Transfers and Subsidies - Operational:  Allocations In-kind - Foreign Government and International Organisations:  Guidance Council and Youth  Development:  Malawi</v>
          </cell>
          <cell r="R9877" t="str">
            <v>2</v>
          </cell>
          <cell r="S9877" t="str">
            <v>54</v>
          </cell>
          <cell r="T9877" t="str">
            <v>014</v>
          </cell>
          <cell r="U9877" t="str">
            <v>0</v>
          </cell>
          <cell r="V9877" t="str">
            <v>FORN GOV/INT ORG - YOUTH  DEV: MALAWI</v>
          </cell>
        </row>
        <row r="9878">
          <cell r="Q9878" t="str">
            <v>Expenditure:  Transfers and Subsidies - Operational:  Allocations In-kind - Foreign Government and International Organisations:  Highly Indebted Poor Centre (HIPC)</v>
          </cell>
          <cell r="R9878" t="str">
            <v>2</v>
          </cell>
          <cell r="S9878" t="str">
            <v>54</v>
          </cell>
          <cell r="T9878" t="str">
            <v>015</v>
          </cell>
          <cell r="U9878" t="str">
            <v>0</v>
          </cell>
          <cell r="V9878" t="str">
            <v>FORN GOV/INT ORG - HIGH INDEBT POOR CTR</v>
          </cell>
        </row>
        <row r="9879">
          <cell r="Q9879" t="str">
            <v>Expenditure:  Transfers and Subsidies - Operational:  Allocations In-kind - Foreign Government and International Organisations:  India- Brazil-South African Dialogue Forum (IBSA)</v>
          </cell>
          <cell r="R9879" t="str">
            <v>2</v>
          </cell>
          <cell r="S9879" t="str">
            <v>54</v>
          </cell>
          <cell r="T9879" t="str">
            <v>016</v>
          </cell>
          <cell r="U9879" t="str">
            <v>0</v>
          </cell>
          <cell r="V9879" t="str">
            <v>FORN GOV/INT ORG - IND/BRA/SA DIALOG FOR</v>
          </cell>
        </row>
        <row r="9880">
          <cell r="Q9880" t="str">
            <v>Expenditure:  Transfers and Subsidies - Operational:  Allocations In-kind - Foreign Government and International Organisations:  India-Brazil-South Africa Trilateral Committee</v>
          </cell>
          <cell r="R9880" t="str">
            <v>2</v>
          </cell>
          <cell r="S9880" t="str">
            <v>54</v>
          </cell>
          <cell r="T9880" t="str">
            <v>017</v>
          </cell>
          <cell r="U9880" t="str">
            <v>0</v>
          </cell>
          <cell r="V9880" t="str">
            <v>FORN GOV/INT ORG - IND/BRA/SA TRILAT COM</v>
          </cell>
        </row>
        <row r="9881">
          <cell r="Q9881" t="str">
            <v>Expenditure:  Transfers and Subsidies - Operational:  Allocations In-kind - Foreign Government and International Organisations:  International Communication Union (FIGO)</v>
          </cell>
          <cell r="R9881" t="str">
            <v>2</v>
          </cell>
          <cell r="S9881" t="str">
            <v>54</v>
          </cell>
          <cell r="T9881" t="str">
            <v>018</v>
          </cell>
          <cell r="U9881" t="str">
            <v>0</v>
          </cell>
          <cell r="V9881" t="str">
            <v>FORN GOV/INT ORG - INTER COM UNION</v>
          </cell>
        </row>
        <row r="9882">
          <cell r="Q9882" t="str">
            <v>Expenditure:  Transfers and Subsidies - Operational:  Allocations In-kind - Foreign Government and International Organisations:  International Fund Faculty for Immunization</v>
          </cell>
          <cell r="R9882" t="str">
            <v>2</v>
          </cell>
          <cell r="S9882" t="str">
            <v>54</v>
          </cell>
          <cell r="T9882" t="str">
            <v>019</v>
          </cell>
          <cell r="U9882" t="str">
            <v>0</v>
          </cell>
          <cell r="V9882" t="str">
            <v>FORN GOV/INT ORG - INTER FUND FOR IMMUNI</v>
          </cell>
        </row>
        <row r="9883">
          <cell r="Q9883" t="str">
            <v>Expenditure:  Transfers and Subsidies - Operational:  Allocations In-kind - Foreign Government and International Organisations:  Investment Climate Facility</v>
          </cell>
          <cell r="R9883" t="str">
            <v>2</v>
          </cell>
          <cell r="S9883" t="str">
            <v>54</v>
          </cell>
          <cell r="T9883" t="str">
            <v>020</v>
          </cell>
          <cell r="U9883" t="str">
            <v>0</v>
          </cell>
          <cell r="V9883" t="str">
            <v>FORN GOV/INT ORG - INVEST CLIMATE FACIL</v>
          </cell>
        </row>
        <row r="9884">
          <cell r="Q9884" t="str">
            <v>Expenditure:  Transfers and Subsidies - Operational:  Allocations In-kind - Foreign Government and International Organisations:  Komati River Basin Water Authority</v>
          </cell>
          <cell r="R9884" t="str">
            <v>2</v>
          </cell>
          <cell r="S9884" t="str">
            <v>54</v>
          </cell>
          <cell r="T9884" t="str">
            <v>021</v>
          </cell>
          <cell r="U9884" t="str">
            <v>0</v>
          </cell>
          <cell r="V9884" t="str">
            <v>FORN GOV/INT ORG - KOMATI BASIN WAT AUTH</v>
          </cell>
        </row>
        <row r="9885">
          <cell r="Q9885" t="str">
            <v>Expenditure:  Transfers and Subsidies - Operational:  Allocations In-kind - Foreign Government and International Organisations:  Lesotho and Namibia</v>
          </cell>
          <cell r="R9885" t="str">
            <v>2</v>
          </cell>
          <cell r="S9885" t="str">
            <v>54</v>
          </cell>
          <cell r="T9885" t="str">
            <v>022</v>
          </cell>
          <cell r="U9885" t="str">
            <v>0</v>
          </cell>
          <cell r="V9885" t="str">
            <v>FORN GOV/INT ORG - LESOTHO &amp; NAMIBIA</v>
          </cell>
        </row>
        <row r="9886">
          <cell r="Q9886" t="str">
            <v xml:space="preserve">Expenditure:  Transfers and Subsidies - Operational:  Allocations In-kind - Foreign Government and International Organisations:  Organisation for Economic Co-operation and Development </v>
          </cell>
          <cell r="R9886" t="str">
            <v>2</v>
          </cell>
          <cell r="S9886" t="str">
            <v>54</v>
          </cell>
          <cell r="T9886" t="str">
            <v>023</v>
          </cell>
          <cell r="U9886" t="str">
            <v>0</v>
          </cell>
          <cell r="V9886" t="str">
            <v>FORN GOV/INT ORG - ECONOMIC CO-OP &amp; DEV</v>
          </cell>
        </row>
        <row r="9887">
          <cell r="Q9887" t="str">
            <v xml:space="preserve">Expenditure:  Transfers and Subsidies - Operational:  Allocations In-kind - Foreign Government and International Organisations:  Permanent Court of Arbitration </v>
          </cell>
          <cell r="R9887" t="str">
            <v>2</v>
          </cell>
          <cell r="S9887" t="str">
            <v>54</v>
          </cell>
          <cell r="T9887" t="str">
            <v>024</v>
          </cell>
          <cell r="U9887" t="str">
            <v>0</v>
          </cell>
          <cell r="V9887" t="str">
            <v>FORN GOV/INT ORG - PERM COURT OF ARBITR</v>
          </cell>
        </row>
        <row r="9888">
          <cell r="Q9888" t="str">
            <v xml:space="preserve">Expenditure:  Transfers and Subsidies - Operational:  Allocations In-kind - Foreign Government and International Organisations:  United Kingdom Tax </v>
          </cell>
          <cell r="R9888" t="str">
            <v>2</v>
          </cell>
          <cell r="S9888" t="str">
            <v>54</v>
          </cell>
          <cell r="T9888" t="str">
            <v>025</v>
          </cell>
          <cell r="U9888" t="str">
            <v>0</v>
          </cell>
          <cell r="V9888" t="str">
            <v xml:space="preserve">FORN GOV/INT ORG - UNITED KINGDOM TAX </v>
          </cell>
        </row>
        <row r="9889">
          <cell r="Q9889" t="str">
            <v>Expenditure:  Transfers and Subsidies - Operational:  Allocations In-kind - Foreign Government and International Organisations:  World Bank</v>
          </cell>
          <cell r="R9889" t="str">
            <v>2</v>
          </cell>
          <cell r="S9889" t="str">
            <v>54</v>
          </cell>
          <cell r="T9889" t="str">
            <v>026</v>
          </cell>
          <cell r="U9889" t="str">
            <v>0</v>
          </cell>
          <cell r="V9889" t="str">
            <v>FORN GOV/INT ORG - WORLD BANK</v>
          </cell>
        </row>
        <row r="9890">
          <cell r="Q9890" t="str">
            <v xml:space="preserve">Expenditure:  Transfers and Subsidies - Operational:  Allocations In-kind - Households </v>
          </cell>
          <cell r="R9890">
            <v>0</v>
          </cell>
          <cell r="V9890" t="str">
            <v>T&amp;S OPS: ALL IN-KIND HOUSHOLDS</v>
          </cell>
        </row>
        <row r="9891">
          <cell r="Q9891" t="str">
            <v>Expenditure:  Transfers and Subsidies - Operational:  Allocations In-kind - Households:  Employee Social Benefits</v>
          </cell>
          <cell r="R9891">
            <v>0</v>
          </cell>
          <cell r="V9891" t="str">
            <v>HH: EMPLOYEE SOCIAL BENEFITS</v>
          </cell>
        </row>
        <row r="9892">
          <cell r="Q9892" t="str">
            <v>Expenditure:  Transfers and Subsidies - Operational:  Allocations In-kind - Households:  Employee Social Benefits - Injury on Duty</v>
          </cell>
          <cell r="R9892" t="str">
            <v>2</v>
          </cell>
          <cell r="S9892" t="str">
            <v>54</v>
          </cell>
          <cell r="T9892" t="str">
            <v>050</v>
          </cell>
          <cell r="U9892" t="str">
            <v>0</v>
          </cell>
          <cell r="V9892" t="str">
            <v>HH ESB: INJURY ON DUTY</v>
          </cell>
        </row>
        <row r="9893">
          <cell r="Q9893" t="str">
            <v>Expenditure:  Transfers and Subsidies - Operational:  Allocations In-kind - Households:  Employee Social Benefits - Post Retirement Benefit</v>
          </cell>
          <cell r="R9893" t="str">
            <v>2</v>
          </cell>
          <cell r="S9893" t="str">
            <v>54</v>
          </cell>
          <cell r="T9893" t="str">
            <v>051</v>
          </cell>
          <cell r="U9893" t="str">
            <v>0</v>
          </cell>
          <cell r="V9893" t="str">
            <v>HH ESB: POST RETIREMENT BENEFIT</v>
          </cell>
        </row>
        <row r="9894">
          <cell r="Q9894" t="str">
            <v>Expenditure:  Transfers and Subsidies - Operational:  Allocations In-kind - Households:  Employee Social Benefits - Severance Package</v>
          </cell>
          <cell r="R9894" t="str">
            <v>2</v>
          </cell>
          <cell r="S9894" t="str">
            <v>54</v>
          </cell>
          <cell r="T9894" t="str">
            <v>052</v>
          </cell>
          <cell r="U9894" t="str">
            <v>0</v>
          </cell>
          <cell r="V9894" t="str">
            <v>HH ESB: SEVERANCE PACKAGE</v>
          </cell>
        </row>
        <row r="9895">
          <cell r="Q9895" t="str">
            <v>Expenditure:  Transfers and Subsidies - Operational:  Allocations In-kind - Households:  Employee Social Benefits - Leave Gratuity</v>
          </cell>
          <cell r="R9895" t="str">
            <v>2</v>
          </cell>
          <cell r="S9895" t="str">
            <v>54</v>
          </cell>
          <cell r="T9895" t="str">
            <v>053</v>
          </cell>
          <cell r="U9895" t="str">
            <v>0</v>
          </cell>
          <cell r="V9895" t="str">
            <v>HH ESB: LEAVE GRATUITY</v>
          </cell>
        </row>
        <row r="9896">
          <cell r="Q9896" t="str">
            <v>Expenditure:  Transfers and Subsidies - Operational:  Allocations In-kind - Households:  Social Security Payments</v>
          </cell>
          <cell r="R9896">
            <v>0</v>
          </cell>
          <cell r="V9896" t="str">
            <v>HH: SOCIAL SECURITY PAYMENTS</v>
          </cell>
        </row>
        <row r="9897">
          <cell r="Q9897" t="str">
            <v>Expenditure:  Transfers and Subsidies - Operational:  Allocations In-kind - Households:  Social Security Payments - Payment of Social Security</v>
          </cell>
          <cell r="R9897" t="str">
            <v>2</v>
          </cell>
          <cell r="S9897" t="str">
            <v>54</v>
          </cell>
          <cell r="T9897" t="str">
            <v>054</v>
          </cell>
          <cell r="U9897" t="str">
            <v>0</v>
          </cell>
          <cell r="V9897" t="str">
            <v>HH SSP: PAYMENT OF SOCIAL SECURITY</v>
          </cell>
        </row>
        <row r="9898">
          <cell r="Q9898" t="str">
            <v>Expenditure:  Transfers and Subsidies - Operational:  Allocations In-kind - Households:  Social Assistance</v>
          </cell>
          <cell r="R9898">
            <v>0</v>
          </cell>
          <cell r="V9898" t="str">
            <v>HH SSP: SOCIAL ASSISTANCE</v>
          </cell>
        </row>
        <row r="9899">
          <cell r="Q9899" t="str">
            <v>Expenditure:  Transfers and Subsidies - Operational:  Allocations In-kind - Households:  Social Assistance - Care Dependency</v>
          </cell>
          <cell r="R9899" t="str">
            <v>2</v>
          </cell>
          <cell r="S9899" t="str">
            <v>54</v>
          </cell>
          <cell r="T9899" t="str">
            <v>055</v>
          </cell>
          <cell r="U9899" t="str">
            <v>0</v>
          </cell>
          <cell r="V9899" t="str">
            <v>HH SSP SOC ASS: CARE DEPENDENCY</v>
          </cell>
        </row>
        <row r="9900">
          <cell r="Q9900" t="str">
            <v>Expenditure:  Transfers and Subsidies - Operational:  Allocations In-kind - Households:  Social Assistance - Child Supp Grant</v>
          </cell>
          <cell r="R9900" t="str">
            <v>2</v>
          </cell>
          <cell r="S9900" t="str">
            <v>54</v>
          </cell>
          <cell r="T9900" t="str">
            <v>056</v>
          </cell>
          <cell r="U9900" t="str">
            <v>0</v>
          </cell>
          <cell r="V9900" t="str">
            <v>HH SSP SOC ASS: CHILD SUPP GRANT</v>
          </cell>
        </row>
        <row r="9901">
          <cell r="Q9901" t="str">
            <v>Expenditure:  Transfers and Subsidies - Operational:  Allocations In-kind - Households:  Social Assistance - Clothing Provided</v>
          </cell>
          <cell r="R9901" t="str">
            <v>2</v>
          </cell>
          <cell r="S9901" t="str">
            <v>54</v>
          </cell>
          <cell r="T9901" t="str">
            <v>057</v>
          </cell>
          <cell r="U9901" t="str">
            <v>0</v>
          </cell>
          <cell r="V9901" t="str">
            <v>HH SSP SOC ASS: CLOTHING PROVIDED</v>
          </cell>
        </row>
        <row r="9902">
          <cell r="Q9902" t="str">
            <v>Expenditure:  Transfers and Subsidies - Operational:  Allocations In-kind - Households:  Social Assistance - Disability Grant</v>
          </cell>
          <cell r="R9902" t="str">
            <v>2</v>
          </cell>
          <cell r="S9902" t="str">
            <v>54</v>
          </cell>
          <cell r="T9902" t="str">
            <v>058</v>
          </cell>
          <cell r="U9902" t="str">
            <v>0</v>
          </cell>
          <cell r="V9902" t="str">
            <v>HH SSP SOC ASS: DISABILITY GRANT</v>
          </cell>
        </row>
        <row r="9903">
          <cell r="Q9903" t="str">
            <v>Expenditure:  Transfers and Subsidies - Operational:  Allocations In-kind - Households:  Social Assistance - Ex Servicemen</v>
          </cell>
          <cell r="R9903" t="str">
            <v>2</v>
          </cell>
          <cell r="S9903" t="str">
            <v>54</v>
          </cell>
          <cell r="T9903" t="str">
            <v>059</v>
          </cell>
          <cell r="U9903" t="str">
            <v>0</v>
          </cell>
          <cell r="V9903" t="str">
            <v>HH SSP SOC ASS: EX SERVICEMEN</v>
          </cell>
        </row>
        <row r="9904">
          <cell r="Q9904" t="str">
            <v>Expenditure:  Transfers and Subsidies - Operational:  Allocations In-kind - Households:  Social Assistance - Excursions Place of Safety</v>
          </cell>
          <cell r="R9904" t="str">
            <v>2</v>
          </cell>
          <cell r="S9904" t="str">
            <v>54</v>
          </cell>
          <cell r="T9904" t="str">
            <v>060</v>
          </cell>
          <cell r="U9904" t="str">
            <v>0</v>
          </cell>
          <cell r="V9904" t="str">
            <v>HH SSP SOC ASS: EXCURSIONS PLACE OF SAFE</v>
          </cell>
        </row>
        <row r="9905">
          <cell r="Q9905" t="str">
            <v>Expenditure:  Transfers and Subsidies - Operational:  Allocations In-kind - Households:  Social Assistance - Foster Care Grant</v>
          </cell>
          <cell r="R9905" t="str">
            <v>2</v>
          </cell>
          <cell r="S9905" t="str">
            <v>54</v>
          </cell>
          <cell r="T9905" t="str">
            <v>061</v>
          </cell>
          <cell r="U9905" t="str">
            <v>0</v>
          </cell>
          <cell r="V9905" t="str">
            <v>HH SSP SOC ASS: FOSTER CARE GRANT</v>
          </cell>
        </row>
        <row r="9906">
          <cell r="Q9906" t="str">
            <v>Expenditure:  Transfers and Subsidies - Operational:  Allocations In-kind - Households:  Social Assistance - Grant In Aid</v>
          </cell>
          <cell r="R9906" t="str">
            <v>2</v>
          </cell>
          <cell r="S9906" t="str">
            <v>54</v>
          </cell>
          <cell r="T9906" t="str">
            <v>062</v>
          </cell>
          <cell r="U9906" t="str">
            <v>0</v>
          </cell>
          <cell r="V9906" t="str">
            <v>HH SSP SOC ASS: GRANT IN AID</v>
          </cell>
        </row>
        <row r="9907">
          <cell r="Q9907" t="str">
            <v>Expenditure:  Transfers and Subsidies - Operational:  Allocations In-kind - Households:  Social Assistance - Old Age Grant</v>
          </cell>
          <cell r="R9907" t="str">
            <v>2</v>
          </cell>
          <cell r="S9907" t="str">
            <v>54</v>
          </cell>
          <cell r="T9907" t="str">
            <v>063</v>
          </cell>
          <cell r="U9907" t="str">
            <v>0</v>
          </cell>
          <cell r="V9907" t="str">
            <v>HH SSP SOC ASS: OLD AGE GRANT</v>
          </cell>
        </row>
        <row r="9908">
          <cell r="Q9908" t="str">
            <v>Expenditure:  Transfers and Subsidies - Operational:  Allocations In-kind - Households:  Social Assistance - Poverty Relief</v>
          </cell>
          <cell r="R9908" t="str">
            <v>2</v>
          </cell>
          <cell r="S9908" t="str">
            <v>54</v>
          </cell>
          <cell r="T9908" t="str">
            <v>064</v>
          </cell>
          <cell r="U9908" t="str">
            <v>0</v>
          </cell>
          <cell r="V9908" t="str">
            <v>HH SSP SOC ASS: POVERTY RELIEF</v>
          </cell>
        </row>
        <row r="9909">
          <cell r="Q9909" t="str">
            <v>Expenditure:  Transfers and Subsidies - Operational:  Allocations In-kind - Households:  Other Transfers (Cash)</v>
          </cell>
          <cell r="R9909">
            <v>0</v>
          </cell>
          <cell r="V9909" t="str">
            <v>HH: OTHER TRANSFERS (CASH)</v>
          </cell>
        </row>
        <row r="9910">
          <cell r="Q9910" t="str">
            <v>Expenditure:  Transfers and Subsidies - Operational:  Allocations In-kind - Households:  Other Transfers (Cash) - Bursaries (Non-Employee)</v>
          </cell>
          <cell r="R9910" t="str">
            <v>2</v>
          </cell>
          <cell r="S9910" t="str">
            <v>54</v>
          </cell>
          <cell r="T9910" t="str">
            <v>065</v>
          </cell>
          <cell r="U9910" t="str">
            <v>0</v>
          </cell>
          <cell r="V9910" t="str">
            <v>HH: BURSARIES NON-EMPLOYEE CASH</v>
          </cell>
        </row>
        <row r="9911">
          <cell r="Q9911" t="str">
            <v>Expenditure:  Transfers and Subsidies - Operational:  Allocations In-kind - Households:  Other Transfers (Cash) - Taxi ReOperationalisation</v>
          </cell>
          <cell r="R9911" t="str">
            <v>2</v>
          </cell>
          <cell r="S9911" t="str">
            <v>54</v>
          </cell>
          <cell r="T9911" t="str">
            <v>066</v>
          </cell>
          <cell r="U9911" t="str">
            <v>0</v>
          </cell>
          <cell r="V9911" t="str">
            <v>HH OTH TRANS: TAXI RECAPITALISATION</v>
          </cell>
        </row>
        <row r="9912">
          <cell r="Q9912" t="str">
            <v>Expenditure:  Transfers and Subsidies - Operational:  Allocations In-kind - Households:  Other Transfers (Cash) - Farmer Support Households (Cash)</v>
          </cell>
          <cell r="R9912" t="str">
            <v>2</v>
          </cell>
          <cell r="S9912" t="str">
            <v>54</v>
          </cell>
          <cell r="T9912" t="str">
            <v>067</v>
          </cell>
          <cell r="U9912" t="str">
            <v>0</v>
          </cell>
          <cell r="V9912" t="str">
            <v>HH OTH TRANS: FARMER SUPPORT HOUSEHOLDS</v>
          </cell>
        </row>
        <row r="9913">
          <cell r="Q9913" t="str">
            <v xml:space="preserve">Expenditure:  Transfers and Subsidies - Operational:  Allocations In-kind - Households:  Other Transfers (Cash) - Other (National Housing Programme) </v>
          </cell>
          <cell r="R9913">
            <v>0</v>
          </cell>
          <cell r="V9913" t="str">
            <v xml:space="preserve">HH OTH TRANS: NAT HOUSING PROGRAMME </v>
          </cell>
        </row>
        <row r="9914">
          <cell r="Q9914" t="str">
            <v xml:space="preserve">Expenditure:  Transfers and Subsidies - Operational:  Allocations In-kind - Households:  Other Transfers (Cash) - Other (National Housing Programme):  Housing Support </v>
          </cell>
          <cell r="R9914">
            <v>0</v>
          </cell>
          <cell r="V9914" t="str">
            <v>HH OTH TRANS: NAT HOUS PRG HOUSING SUPP</v>
          </cell>
        </row>
        <row r="9915">
          <cell r="Q9915" t="str">
            <v>Expenditure:  Transfers and Subsidies - Operational:  Allocations In-kind - Households:  Other Transfers (Cash) - Other (National Housing Programme):  Housing Support - Consolidation Support (Housing)</v>
          </cell>
          <cell r="R9915" t="str">
            <v>2</v>
          </cell>
          <cell r="S9915" t="str">
            <v>54</v>
          </cell>
          <cell r="T9915" t="str">
            <v>068</v>
          </cell>
          <cell r="U9915" t="str">
            <v>0</v>
          </cell>
          <cell r="V9915" t="str">
            <v>HH OTH TRANS: HOUSING - CONSOL SUPPORT</v>
          </cell>
        </row>
        <row r="9916">
          <cell r="Q9916" t="str">
            <v>Expenditure:  Transfers and Subsidies - Operational:  Allocations In-kind - Households:  Other Transfers (Cash) - Other (National Housing Programme):  Housing Support - Emergency Housing Assistance</v>
          </cell>
          <cell r="R9916" t="str">
            <v>2</v>
          </cell>
          <cell r="S9916" t="str">
            <v>54</v>
          </cell>
          <cell r="T9916" t="str">
            <v>069</v>
          </cell>
          <cell r="U9916" t="str">
            <v>0</v>
          </cell>
          <cell r="V9916" t="str">
            <v>HH OTH TRANS: HOUSING - EMER HOUSING ASS</v>
          </cell>
        </row>
        <row r="9917">
          <cell r="Q9917" t="str">
            <v>Expenditure:  Transfers and Subsidies - Operational:  Allocations In-kind - Households:  Other Transfers (Cash) - Other (National Housing Programme):  Housing Support - Individual Support (Housing)</v>
          </cell>
          <cell r="R9917" t="str">
            <v>2</v>
          </cell>
          <cell r="S9917" t="str">
            <v>54</v>
          </cell>
          <cell r="T9917" t="str">
            <v>070</v>
          </cell>
          <cell r="U9917" t="str">
            <v>0</v>
          </cell>
          <cell r="V9917" t="str">
            <v>HH OTH TRANS: HOUSING - INDIVIDUAL SUPP</v>
          </cell>
        </row>
        <row r="9918">
          <cell r="Q9918" t="str">
            <v>Expenditure:  Transfers and Subsidies - Operational:  Allocations In-kind - Households:  Other Transfers (Cash) - Other (National Housing Programme):  Housing Support - Institutional Support (Housing)</v>
          </cell>
          <cell r="R9918" t="str">
            <v>2</v>
          </cell>
          <cell r="S9918" t="str">
            <v>54</v>
          </cell>
          <cell r="T9918" t="str">
            <v>071</v>
          </cell>
          <cell r="U9918" t="str">
            <v>0</v>
          </cell>
          <cell r="V9918" t="str">
            <v>HH OTH TRANS: HOUSING - INSTITUTION SUPP</v>
          </cell>
        </row>
        <row r="9919">
          <cell r="Q9919" t="str">
            <v>Expenditure:  Transfers and Subsidies - Operational:  Allocations In-kind - Households:  Other Transfers (Cash) - Other (National Housing Programme):  Housing Support - Peoples Housing Process (Housing)</v>
          </cell>
          <cell r="R9919" t="str">
            <v>2</v>
          </cell>
          <cell r="S9919" t="str">
            <v>54</v>
          </cell>
          <cell r="T9919" t="str">
            <v>072</v>
          </cell>
          <cell r="U9919" t="str">
            <v>0</v>
          </cell>
          <cell r="V9919" t="str">
            <v>HH OTH TRANS: HOUSING - PEOPLE HOUS PROC</v>
          </cell>
        </row>
        <row r="9920">
          <cell r="Q9920" t="str">
            <v>Expenditure:  Transfers and Subsidies - Operational:  Allocations In-kind - Households:  Other Transfers (Cash) - Other (National Housing Programme):  Housing Support - Phasing Out Programme (Housing)</v>
          </cell>
          <cell r="R9920" t="str">
            <v>2</v>
          </cell>
          <cell r="S9920" t="str">
            <v>54</v>
          </cell>
          <cell r="T9920" t="str">
            <v>073</v>
          </cell>
          <cell r="U9920" t="str">
            <v>0</v>
          </cell>
          <cell r="V9920" t="str">
            <v>HH OTH TRANS: HOUSING - PHAS OUT PROGRAM</v>
          </cell>
        </row>
        <row r="9921">
          <cell r="Q9921" t="str">
            <v>Expenditure:  Transfers and Subsidies - Operational:  Allocations In-kind - Households:  Other Transfers (Cash) - Other (National Housing Programme):  Housing Support - Project Linked Support (Housing)</v>
          </cell>
          <cell r="R9921" t="str">
            <v>2</v>
          </cell>
          <cell r="S9921" t="str">
            <v>54</v>
          </cell>
          <cell r="T9921" t="str">
            <v>074</v>
          </cell>
          <cell r="U9921" t="str">
            <v>0</v>
          </cell>
          <cell r="V9921" t="str">
            <v>HH OTH TRANS: HOUSING - PROJ LINKED SUPP</v>
          </cell>
        </row>
        <row r="9922">
          <cell r="Q9922" t="str">
            <v>Expenditure:  Transfers and Subsidies - Operational:  Allocations In-kind - Households:  Other Transfers (Cash) - Other (National Housing Programme):  Housing Support - Relocation Ass Support (Housing)</v>
          </cell>
          <cell r="R9922" t="str">
            <v>2</v>
          </cell>
          <cell r="S9922" t="str">
            <v>54</v>
          </cell>
          <cell r="T9922" t="str">
            <v>075</v>
          </cell>
          <cell r="U9922" t="str">
            <v>0</v>
          </cell>
          <cell r="V9922" t="str">
            <v>HH OTH TRANS: HOUSING - RELOCAT ASS SUPP</v>
          </cell>
        </row>
        <row r="9923">
          <cell r="Q9923" t="str">
            <v>Expenditure:  Transfers and Subsidies - Operational:  Allocations In-kind - Households:  Other Transfers (Cash) - Other (National Housing Programme):  Housing Support - Rural Support Informal Land (Housing)</v>
          </cell>
          <cell r="R9923" t="str">
            <v>2</v>
          </cell>
          <cell r="S9923" t="str">
            <v>54</v>
          </cell>
          <cell r="T9923" t="str">
            <v>076</v>
          </cell>
          <cell r="U9923" t="str">
            <v>0</v>
          </cell>
          <cell r="V9923" t="str">
            <v>HH OTH TRANS: HOUSING - RUR SUP INFR LND</v>
          </cell>
        </row>
        <row r="9924">
          <cell r="Q9924" t="str">
            <v>Expenditure:  Transfers and Subsidies - Operational:  Allocations In-kind - Households:  Other Transfers (Cash) - Other (National Housing Programme):  Housing Support - Upgrading of Informal Settlement</v>
          </cell>
          <cell r="R9924" t="str">
            <v>2</v>
          </cell>
          <cell r="S9924" t="str">
            <v>54</v>
          </cell>
          <cell r="T9924" t="str">
            <v>077</v>
          </cell>
          <cell r="U9924" t="str">
            <v>0</v>
          </cell>
          <cell r="V9924" t="str">
            <v>HH OTH TRANS: HOUSING - UPGRD INFR SETTL</v>
          </cell>
        </row>
        <row r="9925">
          <cell r="Q9925" t="str">
            <v>Expenditure:  Transfers and Subsidies - Operational:  Allocations In-kind - Households:  Other Transfers (Cash) - Other (National Housing Programme):  Discount Benefit Scheme (Housing</v>
          </cell>
          <cell r="R9925" t="str">
            <v>2</v>
          </cell>
          <cell r="S9925" t="str">
            <v>54</v>
          </cell>
          <cell r="T9925" t="str">
            <v>078</v>
          </cell>
          <cell r="U9925" t="str">
            <v>0</v>
          </cell>
          <cell r="V9925" t="str">
            <v>HH OTH TRANS: HOUSING - DISC BENEFIT SCH</v>
          </cell>
        </row>
        <row r="9926">
          <cell r="Q9926" t="str">
            <v>Expenditure:  Transfers and Subsidies - Operational:  Allocations In-kind - Households:  Other Transfers (Cash) - Human Settlement Re-development Programme</v>
          </cell>
          <cell r="R9926" t="str">
            <v>2</v>
          </cell>
          <cell r="S9926" t="str">
            <v>54</v>
          </cell>
          <cell r="T9926" t="str">
            <v>079</v>
          </cell>
          <cell r="U9926" t="str">
            <v>0</v>
          </cell>
          <cell r="V9926" t="str">
            <v>HH OTH TRANS: HOUSING - HMN SET RE-D PRG</v>
          </cell>
        </row>
        <row r="9927">
          <cell r="Q9927" t="str">
            <v>Expenditure:  Transfers and Subsidies - Operational:  Allocations In-kind - Households:  Other Transfers (Cash) - Pocket Money Households (Cash)</v>
          </cell>
          <cell r="R9927" t="str">
            <v>2</v>
          </cell>
          <cell r="S9927" t="str">
            <v>54</v>
          </cell>
          <cell r="T9927" t="str">
            <v>080</v>
          </cell>
          <cell r="U9927" t="str">
            <v>0</v>
          </cell>
          <cell r="V9927" t="str">
            <v>HH OTH TRANS: HOUSING - POCKET MONEY HH</v>
          </cell>
        </row>
        <row r="9928">
          <cell r="Q9928" t="str">
            <v xml:space="preserve">Expenditure:  Transfers and Subsidies - Operational:  Allocations In-kind - Non-profit Institutions </v>
          </cell>
          <cell r="R9928">
            <v>0</v>
          </cell>
          <cell r="V9928" t="str">
            <v>T&amp;S OPS: ALL IN-KIND NON-PROFIT INSTITU</v>
          </cell>
        </row>
        <row r="9929">
          <cell r="Q9929" t="str">
            <v>Expenditure:  Transfers and Subsidies - Operational:  Allocations In-kind - Non-Profit Institutions:  Buyisa-E-Bag</v>
          </cell>
          <cell r="R9929" t="str">
            <v>2</v>
          </cell>
          <cell r="S9929" t="str">
            <v>54</v>
          </cell>
          <cell r="T9929" t="str">
            <v>250</v>
          </cell>
          <cell r="U9929" t="str">
            <v>0</v>
          </cell>
          <cell r="V9929" t="str">
            <v>NON-PROF: BUYISA-E-BAG</v>
          </cell>
        </row>
        <row r="9930">
          <cell r="Q9930" t="str">
            <v>Expenditure:  Transfers and Subsidies - Operational:  Allocations In-kind - Non-Profit Institutions:  Cape Town Civilian Blind Society</v>
          </cell>
          <cell r="R9930" t="str">
            <v>2</v>
          </cell>
          <cell r="S9930" t="str">
            <v>54</v>
          </cell>
          <cell r="T9930" t="str">
            <v>251</v>
          </cell>
          <cell r="U9930" t="str">
            <v>0</v>
          </cell>
          <cell r="V9930" t="str">
            <v>NON-PROF: CAPE TOWN CIVILIAN BLIND SOCI</v>
          </cell>
        </row>
        <row r="9931">
          <cell r="Q9931" t="str">
            <v>Expenditure:  Transfers and Subsidies - Operational:  Allocations In-kind - Non-Profit Institutions:  Centre for African Renaissance Studies (CARS)</v>
          </cell>
          <cell r="R9931" t="str">
            <v>2</v>
          </cell>
          <cell r="S9931" t="str">
            <v>54</v>
          </cell>
          <cell r="T9931" t="str">
            <v>252</v>
          </cell>
          <cell r="U9931" t="str">
            <v>0</v>
          </cell>
          <cell r="V9931" t="str">
            <v>NON-PROF: CENTRE AFRICAN RENAIS STUDIES</v>
          </cell>
        </row>
        <row r="9932">
          <cell r="Q9932" t="str">
            <v>Expenditure:  Transfers and Subsidies - Operational:  Allocations In-kind - Non-Profit Institutions:  Clerical Assist (Pole Parties)</v>
          </cell>
          <cell r="R9932" t="str">
            <v>2</v>
          </cell>
          <cell r="S9932" t="str">
            <v>54</v>
          </cell>
          <cell r="T9932" t="str">
            <v>253</v>
          </cell>
          <cell r="U9932" t="str">
            <v>0</v>
          </cell>
          <cell r="V9932" t="str">
            <v>NON-PROF: CLERICAL ASSIST (POLE PARTIES)</v>
          </cell>
        </row>
        <row r="9933">
          <cell r="Q9933" t="str">
            <v>Expenditure:  Transfers and Subsidies - Operational:  Allocations In-kind - Non-Profit Institutions:  Constituency Allowance (Pole Parties)</v>
          </cell>
          <cell r="R9933" t="str">
            <v>2</v>
          </cell>
          <cell r="S9933" t="str">
            <v>54</v>
          </cell>
          <cell r="T9933" t="str">
            <v>254</v>
          </cell>
          <cell r="U9933" t="str">
            <v>0</v>
          </cell>
          <cell r="V9933" t="str">
            <v>NON-PROF: CONSTIT ALLOW (POLE PARTIES)</v>
          </cell>
        </row>
        <row r="9934">
          <cell r="Q9934" t="str">
            <v>Expenditure:  Transfers and Subsidies - Operational:  Allocations In-kind - Non-Profit Institutions:  International Conservation Union</v>
          </cell>
          <cell r="R9934" t="str">
            <v>2</v>
          </cell>
          <cell r="S9934" t="str">
            <v>54</v>
          </cell>
          <cell r="T9934" t="str">
            <v>255</v>
          </cell>
          <cell r="U9934" t="str">
            <v>0</v>
          </cell>
          <cell r="V9934" t="str">
            <v>NON-PROF: INTERNATIONAL CONSERVAT UNION</v>
          </cell>
        </row>
        <row r="9935">
          <cell r="Q9935" t="str">
            <v>Expenditure:  Transfers and Subsidies - Operational:  Allocations In-kind - Non-Profit Institutions:  Johannesburg Society to Help Civilian Blind</v>
          </cell>
          <cell r="R9935" t="str">
            <v>2</v>
          </cell>
          <cell r="S9935" t="str">
            <v>54</v>
          </cell>
          <cell r="T9935" t="str">
            <v>256</v>
          </cell>
          <cell r="U9935" t="str">
            <v>0</v>
          </cell>
          <cell r="V9935" t="str">
            <v>NON-PROF: JHB SOC TO HELP CIVILIAN BLIND</v>
          </cell>
        </row>
        <row r="9936">
          <cell r="Q9936" t="str">
            <v>Expenditure:  Transfers and Subsidies - Operational:  Allocations In-kind - Non-Profit Institutions:  National Indian Blind Society</v>
          </cell>
          <cell r="R9936" t="str">
            <v>2</v>
          </cell>
          <cell r="S9936" t="str">
            <v>54</v>
          </cell>
          <cell r="T9936" t="str">
            <v>257</v>
          </cell>
          <cell r="U9936" t="str">
            <v>0</v>
          </cell>
          <cell r="V9936" t="str">
            <v>NON-PROF: NATIONAL INDIAN BLIND SOCIETY</v>
          </cell>
        </row>
        <row r="9937">
          <cell r="Q9937" t="str">
            <v>Expenditure:  Transfers and Subsidies - Operational:  Allocations In-kind - Non-Profit Institutions:  National Society for the Blind</v>
          </cell>
          <cell r="R9937" t="str">
            <v>2</v>
          </cell>
          <cell r="S9937" t="str">
            <v>54</v>
          </cell>
          <cell r="T9937" t="str">
            <v>258</v>
          </cell>
          <cell r="U9937" t="str">
            <v>0</v>
          </cell>
          <cell r="V9937" t="str">
            <v>NON-PROF: NATIONAL SOCIETY FOR THE BLIND</v>
          </cell>
        </row>
        <row r="9938">
          <cell r="Q9938" t="str">
            <v>Expenditure:  Transfers and Subsidies - Operational:  Allocations In-kind - Non-Profit Institutions:  National Business Trust</v>
          </cell>
          <cell r="R9938" t="str">
            <v>2</v>
          </cell>
          <cell r="S9938" t="str">
            <v>54</v>
          </cell>
          <cell r="T9938" t="str">
            <v>259</v>
          </cell>
          <cell r="U9938" t="str">
            <v>0</v>
          </cell>
          <cell r="V9938" t="str">
            <v>NON-PROF: NATIONAL BUSINESS TRUST</v>
          </cell>
        </row>
        <row r="9939">
          <cell r="Q9939" t="str">
            <v>Expenditure:  Transfers and Subsidies - Operational:  Allocations In-kind - Non-Profit Institutions:  National Council Blind Subs</v>
          </cell>
          <cell r="R9939" t="str">
            <v>2</v>
          </cell>
          <cell r="S9939" t="str">
            <v>54</v>
          </cell>
          <cell r="T9939" t="str">
            <v>260</v>
          </cell>
          <cell r="U9939" t="str">
            <v>0</v>
          </cell>
          <cell r="V9939" t="str">
            <v>NON-PROF: NATIONAL COUNCIL BLIND SUBS</v>
          </cell>
        </row>
        <row r="9940">
          <cell r="Q9940" t="str">
            <v>Expenditure:  Transfers and Subsidies - Operational:  Allocations In-kind - Non-Profit Institutions:  National Council Deaf Subs</v>
          </cell>
          <cell r="R9940" t="str">
            <v>2</v>
          </cell>
          <cell r="S9940" t="str">
            <v>54</v>
          </cell>
          <cell r="T9940" t="str">
            <v>261</v>
          </cell>
          <cell r="U9940" t="str">
            <v>0</v>
          </cell>
          <cell r="V9940" t="str">
            <v>NON-PROF: NATIONAL COUNCIL DEAF SUBS</v>
          </cell>
        </row>
        <row r="9941">
          <cell r="Q9941" t="str">
            <v>Expenditure:  Transfers and Subsidies - Operational:  Allocations In-kind - Non-Profit Institutions:  National Council Physical Disability</v>
          </cell>
          <cell r="R9941" t="str">
            <v>2</v>
          </cell>
          <cell r="S9941" t="str">
            <v>54</v>
          </cell>
          <cell r="T9941" t="str">
            <v>262</v>
          </cell>
          <cell r="U9941" t="str">
            <v>0</v>
          </cell>
          <cell r="V9941" t="str">
            <v>NON-PROF: NAT COUNCIL PHYSIC DISABILITY</v>
          </cell>
        </row>
        <row r="9942">
          <cell r="Q9942" t="str">
            <v>Expenditure:  Transfers and Subsidies - Operational:  Allocations In-kind - Non-Profit Institutions:  National Off-Road Workshop</v>
          </cell>
          <cell r="R9942" t="str">
            <v>2</v>
          </cell>
          <cell r="S9942" t="str">
            <v>54</v>
          </cell>
          <cell r="T9942" t="str">
            <v>263</v>
          </cell>
          <cell r="U9942" t="str">
            <v>0</v>
          </cell>
          <cell r="V9942" t="str">
            <v>NON-PROF: NATIONAL OFF-ROAD WORKSHOP</v>
          </cell>
        </row>
        <row r="9943">
          <cell r="Q9943" t="str">
            <v>Expenditure:  Transfers and Subsidies - Operational:  Allocations In-kind - Non-Profit Institutions:  Other Non-profit Institutions</v>
          </cell>
          <cell r="R9943" t="str">
            <v>2</v>
          </cell>
          <cell r="S9943" t="str">
            <v>54</v>
          </cell>
          <cell r="T9943" t="str">
            <v>264</v>
          </cell>
          <cell r="U9943" t="str">
            <v>0</v>
          </cell>
          <cell r="V9943" t="str">
            <v>NON-PROF: OTHER NON-PROFIT INSTITUTIONS</v>
          </cell>
        </row>
        <row r="9944">
          <cell r="Q9944" t="str">
            <v>Expenditure:  Transfers and Subsidies - Operational:  Allocations In-kind - Non-Profit Institutions:  Political Parties</v>
          </cell>
          <cell r="R9944" t="str">
            <v>2</v>
          </cell>
          <cell r="S9944" t="str">
            <v>54</v>
          </cell>
          <cell r="T9944" t="str">
            <v>265</v>
          </cell>
          <cell r="U9944" t="str">
            <v>0</v>
          </cell>
          <cell r="V9944" t="str">
            <v>NON-PROF: POLITICAL PARTIES</v>
          </cell>
        </row>
        <row r="9945">
          <cell r="Q9945" t="str">
            <v>Expenditure:  Transfers and Subsidies - Operational:  Allocations In-kind - Non-Profit Institutions:  Pretoria Society for The Blind</v>
          </cell>
          <cell r="R9945" t="str">
            <v>2</v>
          </cell>
          <cell r="S9945" t="str">
            <v>54</v>
          </cell>
          <cell r="T9945" t="str">
            <v>266</v>
          </cell>
          <cell r="U9945" t="str">
            <v>0</v>
          </cell>
          <cell r="V9945" t="str">
            <v>NON-PROF: PRETORIA SOCIETY FOR THE BLIND</v>
          </cell>
        </row>
        <row r="9946">
          <cell r="Q9946" t="str">
            <v>Expenditure:  Transfers and Subsidies - Operational:  Allocations In-kind - Non-Profit Institutions:  South African National Tuberculosis Association (SANTA)</v>
          </cell>
          <cell r="R9946" t="str">
            <v>2</v>
          </cell>
          <cell r="S9946" t="str">
            <v>54</v>
          </cell>
          <cell r="T9946" t="str">
            <v>267</v>
          </cell>
          <cell r="U9946" t="str">
            <v>0</v>
          </cell>
          <cell r="V9946" t="str">
            <v>NON-PROF: NAT TUBERCULOSIS ASSOCIATION</v>
          </cell>
        </row>
        <row r="9947">
          <cell r="Q9947" t="str">
            <v>Expenditure:  Transfers and Subsidies - Operational:  Allocations In-kind - Non-Profit Institutions:  Services for the Blind and Visual Handicapped</v>
          </cell>
          <cell r="R9947" t="str">
            <v>2</v>
          </cell>
          <cell r="S9947" t="str">
            <v>54</v>
          </cell>
          <cell r="T9947" t="str">
            <v>268</v>
          </cell>
          <cell r="U9947" t="str">
            <v>0</v>
          </cell>
          <cell r="V9947" t="str">
            <v>NON-PROF: SERV - BLIND &amp; VISUAL HANDICAP</v>
          </cell>
        </row>
        <row r="9948">
          <cell r="Q9948" t="str">
            <v>Expenditure:  Transfers and Subsidies - Operational:  Allocations In-kind - Non-Profit Institutions:  South Africa Climate Action Network</v>
          </cell>
          <cell r="R9948" t="str">
            <v>2</v>
          </cell>
          <cell r="S9948" t="str">
            <v>54</v>
          </cell>
          <cell r="T9948" t="str">
            <v>269</v>
          </cell>
          <cell r="U9948" t="str">
            <v>0</v>
          </cell>
          <cell r="V9948" t="str">
            <v>NON-PROF: SA CLIMATE ACTION NETWORK</v>
          </cell>
        </row>
        <row r="9949">
          <cell r="Q9949" t="str">
            <v>Expenditure:  Transfers and Subsidies - Operational:  Allocations In-kind - Non-Profit Institutions:  Workshop and Home Blind Worcester</v>
          </cell>
          <cell r="R9949" t="str">
            <v>2</v>
          </cell>
          <cell r="S9949" t="str">
            <v>54</v>
          </cell>
          <cell r="T9949" t="str">
            <v>270</v>
          </cell>
          <cell r="U9949" t="str">
            <v>0</v>
          </cell>
          <cell r="V9949" t="str">
            <v>NON-PROF: W/SHOP &amp; HOME BLIND WORCESTER</v>
          </cell>
        </row>
        <row r="9950">
          <cell r="Q9950" t="str">
            <v>Expenditure:  Transfers and Subsidies - Operational:  Allocations In-kind - Non-Profit Institutions:  Work Centres for the Disabled</v>
          </cell>
          <cell r="R9950" t="str">
            <v>2</v>
          </cell>
          <cell r="S9950" t="str">
            <v>54</v>
          </cell>
          <cell r="T9950" t="str">
            <v>271</v>
          </cell>
          <cell r="U9950" t="str">
            <v>0</v>
          </cell>
          <cell r="V9950" t="str">
            <v>NON-PROF: WORK CENTRES FOR THE DISABLED</v>
          </cell>
        </row>
        <row r="9951">
          <cell r="Q9951" t="str">
            <v>Expenditure:  Transfers and Subsidies - Operational:  Allocations In-kind - Non-Profit Institutions:  Public Schools</v>
          </cell>
          <cell r="R9951">
            <v>0</v>
          </cell>
          <cell r="V9951" t="str">
            <v>T&amp;S OPS: ALL IN-KIND N-PROF PUB SCHOOLS</v>
          </cell>
        </row>
        <row r="9952">
          <cell r="Q9952" t="str">
            <v>Expenditure:  Transfers and Subsidies - Operational:  Allocations In-kind - Non-Profit Institutions:  Public Schools - Section 20 Schools</v>
          </cell>
          <cell r="R9952" t="str">
            <v>2</v>
          </cell>
          <cell r="S9952" t="str">
            <v>54</v>
          </cell>
          <cell r="T9952" t="str">
            <v>272</v>
          </cell>
          <cell r="U9952" t="str">
            <v>0</v>
          </cell>
          <cell r="V9952" t="str">
            <v>N-P PUB SCH: SECTION 20 SCHOOLS</v>
          </cell>
        </row>
        <row r="9953">
          <cell r="Q9953" t="str">
            <v>Expenditure:  Transfers and Subsidies - Operational:  Allocations In-kind - Non-Profit Institutions:  Public Schools - Section 21 Schools</v>
          </cell>
          <cell r="R9953">
            <v>0</v>
          </cell>
          <cell r="V9953" t="str">
            <v>T&amp;S OPS: ALL IN-KIND N-P PUB SCH SEC 21</v>
          </cell>
        </row>
        <row r="9954">
          <cell r="Q9954" t="str">
            <v>Expenditure:  Transfers and Subsidies - Operational:  Allocations In-kind - Non-Profit Institutions:  Public Schools - Section 21 Schools:  Learning, Training Support Material</v>
          </cell>
          <cell r="R9954" t="str">
            <v>2</v>
          </cell>
          <cell r="S9954" t="str">
            <v>54</v>
          </cell>
          <cell r="T9954" t="str">
            <v>273</v>
          </cell>
          <cell r="U9954" t="str">
            <v>0</v>
          </cell>
          <cell r="V9954" t="str">
            <v>N-P SEC 21 SCH: LEARNING TRAIN SUPP MAT</v>
          </cell>
        </row>
        <row r="9955">
          <cell r="Q9955" t="str">
            <v>Expenditure:  Transfers and Subsidies - Operational:  Allocations In-kind - Non-Profit Institutions:  Public Schools - Section 21 Schools:  Utilities</v>
          </cell>
          <cell r="R9955" t="str">
            <v>2</v>
          </cell>
          <cell r="S9955" t="str">
            <v>54</v>
          </cell>
          <cell r="T9955" t="str">
            <v>274</v>
          </cell>
          <cell r="U9955" t="str">
            <v>0</v>
          </cell>
          <cell r="V9955" t="str">
            <v>N-P SEC 21 SCH: UTILITIES</v>
          </cell>
        </row>
        <row r="9956">
          <cell r="Q9956" t="str">
            <v>Expenditure:  Transfers and Subsidies - Operational:  Allocations In-kind - Non-Profit Institutions:  Public Schools - Section 21 Schools:  Maintenance</v>
          </cell>
          <cell r="R9956" t="str">
            <v>2</v>
          </cell>
          <cell r="S9956" t="str">
            <v>54</v>
          </cell>
          <cell r="T9956" t="str">
            <v>275</v>
          </cell>
          <cell r="U9956" t="str">
            <v>0</v>
          </cell>
          <cell r="V9956" t="str">
            <v>N-P SEC 21 SCH: MAINTENANCE</v>
          </cell>
        </row>
        <row r="9957">
          <cell r="Q9957" t="str">
            <v>Expenditure:  Transfers and Subsidies - Operational:  Allocations In-kind - Non-Profit Institutions:  Public Schools - Section 21 Schools:  Services Rendered</v>
          </cell>
          <cell r="R9957" t="str">
            <v>2</v>
          </cell>
          <cell r="S9957" t="str">
            <v>54</v>
          </cell>
          <cell r="T9957" t="str">
            <v>276</v>
          </cell>
          <cell r="U9957" t="str">
            <v>0</v>
          </cell>
          <cell r="V9957" t="str">
            <v>N-P SEC 21 SCH: SERVICES RENDERED</v>
          </cell>
        </row>
        <row r="9958">
          <cell r="Q9958" t="str">
            <v>Expenditure:  Transfers and Subsidies - Operational:  Allocations In-kind - Non-Profit Institutions:  Public Schools - Other Educational Institutions</v>
          </cell>
          <cell r="R9958">
            <v>0</v>
          </cell>
          <cell r="V9958" t="str">
            <v>T&amp;S OPS: ALL IN-KIND N-P PUB SCH OTHER</v>
          </cell>
        </row>
        <row r="9959">
          <cell r="Q9959" t="str">
            <v>Expenditure:  Transfers and Subsidies - Operational:  Allocations In-kind - Non-Profit Institutions:  Public Schools - Other Educational Institutions:  School Support (Other Educational Institutions)</v>
          </cell>
          <cell r="R9959" t="str">
            <v>2</v>
          </cell>
          <cell r="S9959" t="str">
            <v>54</v>
          </cell>
          <cell r="T9959" t="str">
            <v>277</v>
          </cell>
          <cell r="U9959" t="str">
            <v>0</v>
          </cell>
          <cell r="V9959" t="str">
            <v>N-P UB SCH: SCHOOL SUPP (OTH EDUC INST)</v>
          </cell>
        </row>
        <row r="9960">
          <cell r="Q9960" t="str">
            <v>Expenditure:  Transfers and Subsidies - Operational:  Allocations In-kind - Non-Profit Institutions:  Engel House Art Collect: Pretoria</v>
          </cell>
          <cell r="R9960" t="str">
            <v>2</v>
          </cell>
          <cell r="S9960" t="str">
            <v>54</v>
          </cell>
          <cell r="T9960" t="str">
            <v>278</v>
          </cell>
          <cell r="U9960" t="str">
            <v>0</v>
          </cell>
          <cell r="V9960" t="str">
            <v>NON PROF: ENGEL HOUSE ART COLLECTION PTA</v>
          </cell>
        </row>
        <row r="9961">
          <cell r="Q9961" t="str">
            <v>Expenditure:  Transfers and Subsidies - Operational:  Allocations In-kind - Non-Profit Institutions:  Business Arts South Africa</v>
          </cell>
          <cell r="R9961" t="str">
            <v>2</v>
          </cell>
          <cell r="S9961" t="str">
            <v>54</v>
          </cell>
          <cell r="T9961" t="str">
            <v>279</v>
          </cell>
          <cell r="U9961" t="str">
            <v>0</v>
          </cell>
          <cell r="V9961" t="str">
            <v>NON PROF: BUSINESS ARTS SOUTH AFRICA</v>
          </cell>
        </row>
        <row r="9962">
          <cell r="Q9962" t="str">
            <v>Expenditure:  Transfers and Subsidies - Operational:  Allocations In-kind - Non-Profit Institutions:  Blind South Africa</v>
          </cell>
          <cell r="R9962" t="str">
            <v>2</v>
          </cell>
          <cell r="S9962" t="str">
            <v>54</v>
          </cell>
          <cell r="T9962" t="str">
            <v>280</v>
          </cell>
          <cell r="U9962" t="str">
            <v>0</v>
          </cell>
          <cell r="V9962" t="str">
            <v>NON PROF: BLIND SOUTH AFRICA</v>
          </cell>
        </row>
        <row r="9963">
          <cell r="Q9963" t="str">
            <v>Expenditure:  Transfers and Subsidies - Operational:  Allocations In-kind - Non-Profit Institutions:  South Africa Transplant Sports Association (SATSA)</v>
          </cell>
          <cell r="R9963" t="str">
            <v>2</v>
          </cell>
          <cell r="S9963" t="str">
            <v>54</v>
          </cell>
          <cell r="T9963" t="str">
            <v>281</v>
          </cell>
          <cell r="U9963" t="str">
            <v>0</v>
          </cell>
          <cell r="V9963" t="str">
            <v>NON PROF: SA TRANSPLANT SPORTS ASSOC</v>
          </cell>
        </row>
        <row r="9964">
          <cell r="Q9964" t="str">
            <v xml:space="preserve">Expenditure:  Transfers and Subsidies - Operational:  Allocations In-kind - Private Enterprises </v>
          </cell>
          <cell r="R9964">
            <v>0</v>
          </cell>
          <cell r="V9964" t="str">
            <v>T&amp;S OPS: ALL IN-KIND PRIVATE ENTERPRISES</v>
          </cell>
        </row>
        <row r="9965">
          <cell r="Q9965" t="str">
            <v>Expenditure:  Transfers and Subsidies - Operational:  Allocations In-kind - Private Enterprises:  Subsidies to Non-financial Private Enterprises</v>
          </cell>
          <cell r="R9965">
            <v>0</v>
          </cell>
          <cell r="V9965" t="str">
            <v>T&amp;S OPS: ALL IN-K PRIV ENT NON FIN SUBS</v>
          </cell>
        </row>
        <row r="9966">
          <cell r="Q9966" t="str">
            <v>Expenditure:  Transfers and Subsidies - Operational:  Allocations In-kind - Private Enterprises:  Subsidies to Non-financial Private Enterprises - Product</v>
          </cell>
          <cell r="R9966" t="str">
            <v>2</v>
          </cell>
          <cell r="S9966" t="str">
            <v>54</v>
          </cell>
          <cell r="T9966" t="str">
            <v>300</v>
          </cell>
          <cell r="U9966" t="str">
            <v>0</v>
          </cell>
          <cell r="V9966" t="str">
            <v>PRIV ENT: SUBS N-FIN ENTPR - PRODUCT</v>
          </cell>
        </row>
        <row r="9967">
          <cell r="Q9967" t="str">
            <v>Expenditure:  Transfers and Subsidies - Operational:  Allocations In-kind - Private Enterprises:  Subsidies to Non-financial Private Enterprises - Production</v>
          </cell>
          <cell r="R9967" t="str">
            <v>2</v>
          </cell>
          <cell r="S9967" t="str">
            <v>54</v>
          </cell>
          <cell r="T9967" t="str">
            <v>301</v>
          </cell>
          <cell r="U9967" t="str">
            <v>0</v>
          </cell>
          <cell r="V9967" t="str">
            <v>PRIV ENT: SUBS N-FIN ENTPR - PRODUCTION</v>
          </cell>
        </row>
        <row r="9968">
          <cell r="Q9968" t="str">
            <v>Expenditure:  Transfers and Subsidies - Operational:  Allocations In-kind - Private Enterprises:  Subsidies to Financial Private Enterprise</v>
          </cell>
          <cell r="R9968">
            <v>0</v>
          </cell>
          <cell r="V9968" t="str">
            <v>T&amp;S OPS: ALL IN-K PRIV ENT FIN SUBS</v>
          </cell>
        </row>
        <row r="9969">
          <cell r="Q9969" t="str">
            <v>Expenditure:  Transfers and Subsidies - Operational:  Allocations In-kind - Private Enterprises:  Subsidies to Financial Private Enterprise - Product</v>
          </cell>
          <cell r="R9969" t="str">
            <v>2</v>
          </cell>
          <cell r="S9969" t="str">
            <v>54</v>
          </cell>
          <cell r="T9969" t="str">
            <v>302</v>
          </cell>
          <cell r="U9969" t="str">
            <v>0</v>
          </cell>
          <cell r="V9969" t="str">
            <v>PRIV ENT: SUBS FIN ENTPR - PRODUCT</v>
          </cell>
        </row>
        <row r="9970">
          <cell r="Q9970" t="str">
            <v>Expenditure:  Transfers and Subsidies - Operational:  Allocations In-kind - Private Enterprises:  Subsidies to Financial Private Enterprise - Production</v>
          </cell>
          <cell r="R9970" t="str">
            <v>2</v>
          </cell>
          <cell r="S9970" t="str">
            <v>54</v>
          </cell>
          <cell r="T9970" t="str">
            <v>303</v>
          </cell>
          <cell r="U9970" t="str">
            <v>0</v>
          </cell>
          <cell r="V9970" t="str">
            <v>PRIV ENT: SUBS FIN ENTPR - PRODUCTION</v>
          </cell>
        </row>
        <row r="9971">
          <cell r="Q9971" t="str">
            <v>Expenditure:  Transfers and Subsidies - Operational:  Allocations In-kind - Private Enterprises:  Other Transfers Private Enterprises</v>
          </cell>
          <cell r="R9971">
            <v>0</v>
          </cell>
          <cell r="V9971" t="str">
            <v>T&amp;S OPS: ALL IN-K PRIV ENTR OTH TRF</v>
          </cell>
        </row>
        <row r="9972">
          <cell r="Q9972" t="str">
            <v>Expenditure:  Transfers and Subsidies - Operational:  Allocations In-kind - Private Enterprises:  Other Transfers Private Enterprises:  Ditsela</v>
          </cell>
          <cell r="R9972" t="str">
            <v>2</v>
          </cell>
          <cell r="S9972" t="str">
            <v>54</v>
          </cell>
          <cell r="T9972" t="str">
            <v>304</v>
          </cell>
          <cell r="U9972" t="str">
            <v>0</v>
          </cell>
          <cell r="V9972" t="str">
            <v>PRIV ENT: OTH TRF -DITSELA</v>
          </cell>
        </row>
        <row r="9973">
          <cell r="Q9973" t="str">
            <v>Expenditure:  Transfers and Subsidies - Operational:  Allocations In-kind - Private Enterprises:  Other Transfers Private Enterprises:  Mining Companies</v>
          </cell>
          <cell r="R9973" t="str">
            <v>2</v>
          </cell>
          <cell r="S9973" t="str">
            <v>54</v>
          </cell>
          <cell r="T9973" t="str">
            <v>305</v>
          </cell>
          <cell r="U9973" t="str">
            <v>0</v>
          </cell>
          <cell r="V9973" t="str">
            <v>PRIV ENT: OTH TRF -MINING COMPANIES</v>
          </cell>
        </row>
        <row r="9974">
          <cell r="Q9974" t="str">
            <v>Expenditure:  Transfers and Subsidies - Operational:  Allocations In-kind - Private Enterprises:  Other Transfers Private Enterprises:  Non-Grid Households</v>
          </cell>
          <cell r="R9974" t="str">
            <v>2</v>
          </cell>
          <cell r="S9974" t="str">
            <v>54</v>
          </cell>
          <cell r="T9974" t="str">
            <v>306</v>
          </cell>
          <cell r="U9974" t="str">
            <v>0</v>
          </cell>
          <cell r="V9974" t="str">
            <v>PRIV ENT: OTH TRF -NON-GRID HOUSEHOLDS</v>
          </cell>
        </row>
        <row r="9975">
          <cell r="Q9975" t="str">
            <v>Expenditure:  Transfers and Subsidies - Operational:  Allocations In-kind - Private Enterprises:  Other Transfers Private Enterprises:  Red Meat Industry Forum</v>
          </cell>
          <cell r="R9975" t="str">
            <v>2</v>
          </cell>
          <cell r="S9975" t="str">
            <v>54</v>
          </cell>
          <cell r="T9975" t="str">
            <v>307</v>
          </cell>
          <cell r="U9975" t="str">
            <v>0</v>
          </cell>
          <cell r="V9975" t="str">
            <v>PRIV ENT: OTH TRF -RED MEAT INDUST FORUM</v>
          </cell>
        </row>
        <row r="9976">
          <cell r="Q9976" t="str">
            <v>Expenditure:  Transfers and Subsidies - Operational:  Allocations In-kind - Private Enterprises:  Other Transfers Private Enterprises:  Scholar Patrol Insurance</v>
          </cell>
          <cell r="R9976" t="str">
            <v>2</v>
          </cell>
          <cell r="S9976" t="str">
            <v>54</v>
          </cell>
          <cell r="T9976" t="str">
            <v>308</v>
          </cell>
          <cell r="U9976" t="str">
            <v>0</v>
          </cell>
          <cell r="V9976" t="str">
            <v>PRIV ENT: OTH TRF -SCHOLAR PATROL INSUR</v>
          </cell>
        </row>
        <row r="9977">
          <cell r="Q9977" t="str">
            <v>Expenditure:  Transfers and Subsidies - Operational:  Allocations In-kind - Provincial Departments</v>
          </cell>
          <cell r="R9977">
            <v>0</v>
          </cell>
          <cell r="V9977" t="str">
            <v>T&amp;S OPS: ALL IN-KIND PROVINCIAL DEPART</v>
          </cell>
        </row>
        <row r="9978">
          <cell r="Q9978" t="str">
            <v>Expenditure:  Transfers and Subsidies - Operational:  Allocations In-kind - Provincial Departments:  Eastern Cape</v>
          </cell>
          <cell r="R9978">
            <v>0</v>
          </cell>
          <cell r="V9978" t="str">
            <v>T&amp;S OPS: ALL IN-KIND PROV DEPT EC</v>
          </cell>
        </row>
        <row r="9979">
          <cell r="Q9979" t="str">
            <v>Expenditure:  Transfers and Subsidies - Operational:  Allocations In-kind - Provincial Departments:  Eastern Cape - Health</v>
          </cell>
          <cell r="R9979">
            <v>0</v>
          </cell>
          <cell r="V9979" t="str">
            <v>PD EC - HEALTH</v>
          </cell>
        </row>
        <row r="9980">
          <cell r="Q9980" t="str">
            <v>Expenditure:  Transfers and Subsidies - Operational:  Allocations In-kind - Provincial Departments:  Eastern Cape - Public Transport</v>
          </cell>
          <cell r="R9980">
            <v>0</v>
          </cell>
          <cell r="V9980" t="str">
            <v>PD EC - PUBLIC TRANSPORT</v>
          </cell>
        </row>
        <row r="9981">
          <cell r="Q9981" t="str">
            <v>Expenditure:  Transfers and Subsidies - Operational:  Allocations In-kind - Provincial Departments:  Eastern Cape - Housing</v>
          </cell>
          <cell r="R9981">
            <v>0</v>
          </cell>
          <cell r="V9981" t="str">
            <v>PD EC - HOUSING</v>
          </cell>
        </row>
        <row r="9982">
          <cell r="Q9982" t="str">
            <v>Expenditure:  Transfers and Subsidies - Operational:  Allocations In-kind - Provincial Departments:  Eastern Cape - Sports and Recreation</v>
          </cell>
          <cell r="R9982">
            <v>0</v>
          </cell>
          <cell r="V9982" t="str">
            <v>PD EC - SPORTS &amp; RECREATION</v>
          </cell>
        </row>
        <row r="9983">
          <cell r="Q9983" t="str">
            <v>Expenditure:  Transfers and Subsidies - Operational:  Allocations In-kind - Provincial Departments:  Eastern Cape - Disaster and Emergency Services</v>
          </cell>
          <cell r="R9983">
            <v>0</v>
          </cell>
          <cell r="V9983" t="str">
            <v>PD EC - DISASTER &amp; EMERGENCY SERVICES</v>
          </cell>
        </row>
        <row r="9984">
          <cell r="Q9984" t="str">
            <v>Expenditure:  Transfers and Subsidies - Operational:  Allocations In-kind - Provincial Departments:  Eastern Cape - Libraries, Archives and Museums</v>
          </cell>
          <cell r="R9984">
            <v>0</v>
          </cell>
          <cell r="V9984" t="str">
            <v>PD EC - LIBRARIES ARCHIVES &amp; MUSEUMS</v>
          </cell>
        </row>
        <row r="9985">
          <cell r="Q9985" t="str">
            <v>Expenditure:  Transfers and Subsidies - Operational:  Allocations In-kind - Provincial Departments:  Eastern Cape - Maintenance of Road Infrastructure</v>
          </cell>
          <cell r="R9985">
            <v>0</v>
          </cell>
          <cell r="V9985" t="str">
            <v>PD EC - MAINT OF ROAD INFRASTRUCTURE</v>
          </cell>
        </row>
        <row r="9986">
          <cell r="Q9986" t="str">
            <v>Expenditure:  Transfers and Subsidies - Operational:  Allocations In-kind - Provincial Departments:  Eastern Cape - Maintenance of Water Supply Infrastructure</v>
          </cell>
          <cell r="R9986">
            <v>0</v>
          </cell>
          <cell r="V9986" t="str">
            <v>PD EC - MAINT OF WATER SUPPLY INFRASTRUC</v>
          </cell>
        </row>
        <row r="9987">
          <cell r="Q9987" t="str">
            <v>Expenditure:  Transfers and Subsidies - Operational:  Allocations In-kind - Provincial Departments:  Eastern Cape - Maintenance of Waste Water Infrastructure</v>
          </cell>
          <cell r="R9987">
            <v>0</v>
          </cell>
          <cell r="V9987" t="str">
            <v>PD EC - MAINT OF WASTE WATER INFRASTRUC</v>
          </cell>
        </row>
        <row r="9988">
          <cell r="Q9988" t="str">
            <v>Expenditure:  Transfers and Subsidies - Operational:  Allocations In-kind - Provincial Departments:  Eastern Cape - Capacity Building</v>
          </cell>
          <cell r="R9988">
            <v>0</v>
          </cell>
          <cell r="V9988" t="str">
            <v>PD EC - CAPACITY BUILDING</v>
          </cell>
        </row>
        <row r="9989">
          <cell r="Q9989" t="str">
            <v>Expenditure:  Transfers and Subsidies - Operational:  Allocations In-kind - Provincial Departments:  Eastern Cape - Other</v>
          </cell>
          <cell r="R9989">
            <v>0</v>
          </cell>
          <cell r="V9989" t="str">
            <v>PD EC - OTHER</v>
          </cell>
        </row>
        <row r="9990">
          <cell r="Q9990" t="str">
            <v>Expenditure:  Transfers and Subsidies - Operational:  Allocations In-kind - Provincial Departments:  Free State</v>
          </cell>
          <cell r="R9990">
            <v>0</v>
          </cell>
          <cell r="V9990" t="str">
            <v>T&amp;S OPS: ALL IN-KIND PROV DEPT FS</v>
          </cell>
        </row>
        <row r="9991">
          <cell r="Q9991" t="str">
            <v>Expenditure:  Transfers and Subsidies - Operational:  Allocations In-kind - Provincial Departments:  Free State - Health</v>
          </cell>
          <cell r="R9991">
            <v>0</v>
          </cell>
          <cell r="V9991" t="str">
            <v>PD FS - HEALTH</v>
          </cell>
        </row>
        <row r="9992">
          <cell r="Q9992" t="str">
            <v>Expenditure:  Transfers and Subsidies - Operational:  Allocations In-kind - Provincial Departments:  Free State - Public Transport</v>
          </cell>
          <cell r="R9992">
            <v>0</v>
          </cell>
          <cell r="V9992" t="str">
            <v>PD FS - PUBLIC TRANSPORT</v>
          </cell>
        </row>
        <row r="9993">
          <cell r="Q9993" t="str">
            <v>Expenditure:  Transfers and Subsidies - Operational:  Allocations In-kind - Provincial Departments:  Free State - Housing</v>
          </cell>
          <cell r="R9993">
            <v>0</v>
          </cell>
          <cell r="V9993" t="str">
            <v>PD FS - HOUSING</v>
          </cell>
        </row>
        <row r="9994">
          <cell r="Q9994" t="str">
            <v>Expenditure:  Transfers and Subsidies - Operational:  Allocations In-kind - Provincial Departments:  Free State - Sports and Recreation</v>
          </cell>
          <cell r="R9994">
            <v>0</v>
          </cell>
          <cell r="V9994" t="str">
            <v>PD FS - SPORTS &amp; RECREATION</v>
          </cell>
        </row>
        <row r="9995">
          <cell r="Q9995" t="str">
            <v>Expenditure:  Transfers and Subsidies - Operational:  Allocations In-kind - Provincial Departments:  Free State - Disaster and Emergency Services</v>
          </cell>
          <cell r="R9995">
            <v>0</v>
          </cell>
          <cell r="V9995" t="str">
            <v>PD FS - DISASTER &amp; EMERGENCY SERVICES</v>
          </cell>
        </row>
        <row r="9996">
          <cell r="Q9996" t="str">
            <v>Expenditure:  Transfers and Subsidies - Operational:  Allocations In-kind - Provincial Departments:  Free State - Libraries, Archives and Museums</v>
          </cell>
          <cell r="R9996">
            <v>0</v>
          </cell>
          <cell r="V9996" t="str">
            <v>PD FS - LIBRARIES ARCHIVES &amp; MUSEUMS</v>
          </cell>
        </row>
        <row r="9997">
          <cell r="Q9997" t="str">
            <v>Expenditure:  Transfers and Subsidies - Operational:  Allocations In-kind - Provincial Departments:  Free State - Maintenance of Road Infrastructure</v>
          </cell>
          <cell r="R9997">
            <v>0</v>
          </cell>
          <cell r="V9997" t="str">
            <v>PD FS - MAINT OF ROAD INFRASTRUCTURE</v>
          </cell>
        </row>
        <row r="9998">
          <cell r="Q9998" t="str">
            <v>Expenditure:  Transfers and Subsidies - Operational:  Allocations In-kind - Provincial Departments:  Free State - Maintenance of Water Supply Infrastructure</v>
          </cell>
          <cell r="R9998">
            <v>0</v>
          </cell>
          <cell r="V9998" t="str">
            <v>PD FS - MAINT OF WATER SUPPLY INFRASTRUC</v>
          </cell>
        </row>
        <row r="9999">
          <cell r="Q9999" t="str">
            <v>Expenditure:  Transfers and Subsidies - Operational:  Allocations In-kind - Provincial Departments:  Free State - Maintenance of Waste Water Infrastructure</v>
          </cell>
          <cell r="R9999">
            <v>0</v>
          </cell>
          <cell r="V9999" t="str">
            <v>PD FS - MAINT OF WASTE WATER INFRASTRUC</v>
          </cell>
        </row>
        <row r="10000">
          <cell r="Q10000" t="str">
            <v>Expenditure:  Transfers and Subsidies - Operational:  Allocations In-kind - Provincial Departments:  Free State - Capacity Building</v>
          </cell>
          <cell r="R10000">
            <v>0</v>
          </cell>
          <cell r="V10000" t="str">
            <v>PD FS - CAPACITY BUILDING</v>
          </cell>
        </row>
        <row r="10001">
          <cell r="Q10001" t="str">
            <v>Expenditure:  Transfers and Subsidies - Operational:  Allocations In-kind - Provincial Departments:  Free State - Other</v>
          </cell>
          <cell r="R10001">
            <v>0</v>
          </cell>
          <cell r="V10001" t="str">
            <v>PD FS - OTHER</v>
          </cell>
        </row>
        <row r="10002">
          <cell r="Q10002" t="str">
            <v>Expenditure:  Transfers and Subsidies - Operational:  Allocations In-kind - Provincial Departments:  Gauteng</v>
          </cell>
          <cell r="R10002">
            <v>0</v>
          </cell>
          <cell r="V10002" t="str">
            <v>T&amp;S OPS: ALL IN-KIND PROV DEPT GP</v>
          </cell>
        </row>
        <row r="10003">
          <cell r="Q10003" t="str">
            <v>Expenditure:  Transfers and Subsidies - Operational:  Allocations In-kind - Provincial Departments:  Gauteng - Health</v>
          </cell>
          <cell r="R10003">
            <v>0</v>
          </cell>
          <cell r="V10003" t="str">
            <v>PD GP - HEALTH</v>
          </cell>
        </row>
        <row r="10004">
          <cell r="Q10004" t="str">
            <v>Expenditure:  Transfers and Subsidies - Operational:  Allocations In-kind - Provincial Departments:  Gauteng - Public Transport</v>
          </cell>
          <cell r="R10004">
            <v>0</v>
          </cell>
          <cell r="V10004" t="str">
            <v>PD GP - PUBLIC TRANSPORT</v>
          </cell>
        </row>
        <row r="10005">
          <cell r="Q10005" t="str">
            <v>Expenditure:  Transfers and Subsidies - Operational:  Allocations In-kind - Provincial Departments:  Gauteng - Housing</v>
          </cell>
          <cell r="R10005">
            <v>0</v>
          </cell>
          <cell r="V10005" t="str">
            <v>PD GP - HOUSING</v>
          </cell>
        </row>
        <row r="10006">
          <cell r="Q10006" t="str">
            <v>Expenditure:  Transfers and Subsidies - Operational:  Allocations In-kind - Provincial Departments:  Gauteng - Sports and Recreation</v>
          </cell>
          <cell r="R10006">
            <v>0</v>
          </cell>
          <cell r="V10006" t="str">
            <v>PD GP - SPORTS &amp; RECREATION</v>
          </cell>
        </row>
        <row r="10007">
          <cell r="Q10007" t="str">
            <v>Expenditure:  Transfers and Subsidies - Operational:  Allocations In-kind - Provincial Departments:  Gauteng - Disaster and Emergency Services</v>
          </cell>
          <cell r="R10007">
            <v>0</v>
          </cell>
          <cell r="V10007" t="str">
            <v>PD GP - DISASTER &amp; EMERGENCY SERVICES</v>
          </cell>
        </row>
        <row r="10008">
          <cell r="Q10008" t="str">
            <v>Expenditure:  Transfers and Subsidies - Operational:  Allocations In-kind - Provincial Departments:  Gauteng - Libraries, Archives and Museums</v>
          </cell>
          <cell r="R10008">
            <v>0</v>
          </cell>
          <cell r="V10008" t="str">
            <v>PD GP - LIBRARIES ARCHIVES &amp; MUSEUMS</v>
          </cell>
        </row>
        <row r="10009">
          <cell r="Q10009" t="str">
            <v>Expenditure:  Transfers and Subsidies - Operational:  Allocations In-kind - Provincial Departments:  Gauteng - Maintenance of Road Infrastructure</v>
          </cell>
          <cell r="R10009">
            <v>0</v>
          </cell>
          <cell r="V10009" t="str">
            <v>PD GP - MAINT OF ROAD INFRASTRUCTURE</v>
          </cell>
        </row>
        <row r="10010">
          <cell r="Q10010" t="str">
            <v>Expenditure:  Transfers and Subsidies - Operational:  Allocations In-kind - Provincial Departments:  Gauteng - Maintenance of Water Supply Infrastructure</v>
          </cell>
          <cell r="R10010">
            <v>0</v>
          </cell>
          <cell r="V10010" t="str">
            <v>PD GP - MAINT OF WATER SUPPLY INFRASTRUC</v>
          </cell>
        </row>
        <row r="10011">
          <cell r="Q10011" t="str">
            <v>Expenditure:  Transfers and Subsidies - Operational:  Allocations In-kind - Provincial Departments:  Gauteng - Maintenance of Waste Water Infrastructure</v>
          </cell>
          <cell r="R10011">
            <v>0</v>
          </cell>
          <cell r="V10011" t="str">
            <v>PD GP - MAINT OF WASTE WATER INFRASTRUC</v>
          </cell>
        </row>
        <row r="10012">
          <cell r="Q10012" t="str">
            <v>Expenditure:  Transfers and Subsidies - Operational:  Allocations In-kind - Provincial Departments:  Gauteng - Capacity Building</v>
          </cell>
          <cell r="R10012">
            <v>0</v>
          </cell>
          <cell r="V10012" t="str">
            <v>PD GP - CAPACITY BUILDING</v>
          </cell>
        </row>
        <row r="10013">
          <cell r="Q10013" t="str">
            <v>Expenditure:  Transfers and Subsidies - Operational:  Allocations In-kind - Provincial Departments:  Gauteng - Other</v>
          </cell>
          <cell r="R10013">
            <v>0</v>
          </cell>
          <cell r="V10013" t="str">
            <v>PD GP - OTHER</v>
          </cell>
        </row>
        <row r="10014">
          <cell r="Q10014" t="str">
            <v>Expenditure:  Transfers and Subsidies - Operational:  Allocations In-kind - Provincial Departments:  KwaZulu-Natal</v>
          </cell>
          <cell r="R10014">
            <v>0</v>
          </cell>
          <cell r="V10014" t="str">
            <v>T&amp;S OPS: ALL IN-KIND PROV DEPT KZN</v>
          </cell>
        </row>
        <row r="10015">
          <cell r="Q10015" t="str">
            <v>Expenditure:  Transfers and Subsidies - Operational:  Allocations In-kind - Provincial Departments:  KwaZulu-Natal - Health</v>
          </cell>
          <cell r="R10015">
            <v>0</v>
          </cell>
          <cell r="V10015" t="str">
            <v>PD KZN - HEALTH</v>
          </cell>
        </row>
        <row r="10016">
          <cell r="Q10016" t="str">
            <v>Expenditure:  Transfers and Subsidies - Operational:  Allocations In-kind - Provincial Departments:  KwaZulu-Natal - Public Transport</v>
          </cell>
          <cell r="R10016">
            <v>0</v>
          </cell>
          <cell r="V10016" t="str">
            <v>PD KZN - PUBLIC TRANSPORT</v>
          </cell>
        </row>
        <row r="10017">
          <cell r="Q10017" t="str">
            <v>Expenditure:  Transfers and Subsidies - Operational:  Allocations In-kind - Provincial Departments:  KwaZulu-Natal - Housing</v>
          </cell>
          <cell r="R10017">
            <v>0</v>
          </cell>
          <cell r="V10017" t="str">
            <v>PD KZN - HOUSING</v>
          </cell>
        </row>
        <row r="10018">
          <cell r="Q10018" t="str">
            <v>Expenditure:  Transfers and Subsidies - Operational:  Allocations In-kind - Provincial Departments:  KwaZulu-Natal - Sports and Recreation</v>
          </cell>
          <cell r="R10018">
            <v>0</v>
          </cell>
          <cell r="V10018" t="str">
            <v>PD KZN - SPORTS &amp; RECREATION</v>
          </cell>
        </row>
        <row r="10019">
          <cell r="Q10019" t="str">
            <v>Expenditure:  Transfers and Subsidies - Operational:  Allocations In-kind - Provincial Departments:  KwaZulu-Natal - Disaster and Emergency Services</v>
          </cell>
          <cell r="R10019">
            <v>0</v>
          </cell>
          <cell r="V10019" t="str">
            <v>PD KZN - DISASTER &amp; EMERGENCY SERVICES</v>
          </cell>
        </row>
        <row r="10020">
          <cell r="Q10020" t="str">
            <v>Expenditure:  Transfers and Subsidies - Operational:  Allocations In-kind - Provincial Departments:  KwaZulu-Natal - Libraries, Archives and Museums</v>
          </cell>
          <cell r="R10020">
            <v>0</v>
          </cell>
          <cell r="V10020" t="str">
            <v>PD KZN - LIBRARIES ARCHIVES &amp; MUSEUMS</v>
          </cell>
        </row>
        <row r="10021">
          <cell r="Q10021" t="str">
            <v>Expenditure:  Transfers and Subsidies - Operational:  Allocations In-kind - Provincial Departments:  KwaZulu-Natal - Maintenance of Road Infrastructure</v>
          </cell>
          <cell r="R10021">
            <v>0</v>
          </cell>
          <cell r="V10021" t="str">
            <v>PD KZN - MAINT OF ROAD INFRASTRUCTURE</v>
          </cell>
        </row>
        <row r="10022">
          <cell r="Q10022" t="str">
            <v>Expenditure:  Transfers and Subsidies - Operational:  Allocations In-kind - Provincial Departments:  KwaZulu-Natal - Maintenance of Water Supply Infrastructure</v>
          </cell>
          <cell r="R10022">
            <v>0</v>
          </cell>
          <cell r="V10022" t="str">
            <v>PD KZN - MAINT OF WATER SUPPLY INFRASTRU</v>
          </cell>
        </row>
        <row r="10023">
          <cell r="Q10023" t="str">
            <v>Expenditure:  Transfers and Subsidies - Operational:  Allocations In-kind - Provincial Departments:  KwaZulu-Natal - Maintenance of Waste Water Infrastructure</v>
          </cell>
          <cell r="R10023">
            <v>0</v>
          </cell>
          <cell r="V10023" t="str">
            <v>PD KZN - MAINT OF WASTE WATER INFRASTRUC</v>
          </cell>
        </row>
        <row r="10024">
          <cell r="Q10024" t="str">
            <v>Expenditure:  Transfers and Subsidies - Operational:  Allocations In-kind - Provincial Departments:  KwaZulu-Natal - Capacity Building</v>
          </cell>
          <cell r="R10024">
            <v>0</v>
          </cell>
          <cell r="V10024" t="str">
            <v>PD KZN - CAPACITY BUILDING</v>
          </cell>
        </row>
        <row r="10025">
          <cell r="Q10025" t="str">
            <v>Expenditure:  Transfers and Subsidies - Operational:  Allocations In-kind - Provincial Departments:  KwaZulu-Natal - Other</v>
          </cell>
          <cell r="R10025">
            <v>0</v>
          </cell>
          <cell r="V10025" t="str">
            <v>PD KZN - OTHER</v>
          </cell>
        </row>
        <row r="10026">
          <cell r="Q10026" t="str">
            <v>Expenditure:  Transfers and Subsidies - Operational:  Allocations In-kind - Provincial Departments:  Limpopo</v>
          </cell>
          <cell r="R10026">
            <v>0</v>
          </cell>
          <cell r="V10026" t="str">
            <v>T&amp;S OPS: ALL IN-KIND PROV DEPT LP</v>
          </cell>
        </row>
        <row r="10027">
          <cell r="Q10027" t="str">
            <v>Expenditure:  Transfers and Subsidies - Operational:  Allocations In-kind - Provincial Departments:  Limpopo - Health</v>
          </cell>
          <cell r="R10027">
            <v>0</v>
          </cell>
          <cell r="V10027" t="str">
            <v>PD LP - HEALTH</v>
          </cell>
        </row>
        <row r="10028">
          <cell r="Q10028" t="str">
            <v>Expenditure:  Transfers and Subsidies - Operational:  Allocations In-kind - Provincial Departments:  Limpopo - Public Transport</v>
          </cell>
          <cell r="R10028">
            <v>0</v>
          </cell>
          <cell r="V10028" t="str">
            <v>PD LP - PUBLIC TRANSPORT</v>
          </cell>
        </row>
        <row r="10029">
          <cell r="Q10029" t="str">
            <v>Expenditure:  Transfers and Subsidies - Operational:  Allocations In-kind - Provincial Departments:  Limpopo - Housing</v>
          </cell>
          <cell r="R10029">
            <v>0</v>
          </cell>
          <cell r="V10029" t="str">
            <v>PD LP - HOUSING</v>
          </cell>
        </row>
        <row r="10030">
          <cell r="Q10030" t="str">
            <v>Expenditure:  Transfers and Subsidies - Operational:  Allocations In-kind - Provincial Departments:  Limpopo - Sports and Recreation</v>
          </cell>
          <cell r="R10030">
            <v>0</v>
          </cell>
          <cell r="V10030" t="str">
            <v>PD LP - SPORTS &amp; RECREATION</v>
          </cell>
        </row>
        <row r="10031">
          <cell r="Q10031" t="str">
            <v>Expenditure:  Transfers and Subsidies - Operational:  Allocations In-kind - Provincial Departments:  Limpopo - Disaster and Emergency Services</v>
          </cell>
          <cell r="R10031">
            <v>0</v>
          </cell>
          <cell r="V10031" t="str">
            <v>PD LP - DISASTER &amp; EMERGENCY SERVICES</v>
          </cell>
        </row>
        <row r="10032">
          <cell r="Q10032" t="str">
            <v>Expenditure:  Transfers and Subsidies - Operational:  Allocations In-kind - Provincial Departments:  Limpopo - Libraries, Archives and Museums</v>
          </cell>
          <cell r="R10032">
            <v>0</v>
          </cell>
          <cell r="V10032" t="str">
            <v>PD LP - LIBRARIES ARCHIVES &amp; MUSEUMS</v>
          </cell>
        </row>
        <row r="10033">
          <cell r="Q10033" t="str">
            <v>Expenditure:  Transfers and Subsidies - Operational:  Allocations In-kind - Provincial Departments:  Limpopo - Maintenance of Road Infrastructure</v>
          </cell>
          <cell r="R10033">
            <v>0</v>
          </cell>
          <cell r="V10033" t="str">
            <v>PD LP - MAINT OF ROAD INFRASTRUCTURE</v>
          </cell>
        </row>
        <row r="10034">
          <cell r="Q10034" t="str">
            <v>Expenditure:  Transfers and Subsidies - Operational:  Allocations In-kind - Provincial Departments:  Limpopo - Maintenance of Water Supply Infrastructure</v>
          </cell>
          <cell r="R10034">
            <v>0</v>
          </cell>
          <cell r="V10034" t="str">
            <v>PD LP - MAINT OF WATER SUPPLY INFRASTRUC</v>
          </cell>
        </row>
        <row r="10035">
          <cell r="Q10035" t="str">
            <v>Expenditure:  Transfers and Subsidies - Operational:  Allocations In-kind - Provincial Departments:  Limpopo - Maintenance of Waste Water Infrastructure</v>
          </cell>
          <cell r="R10035">
            <v>0</v>
          </cell>
          <cell r="V10035" t="str">
            <v>PD LP - MAINT OF WASTE WATER INFRASTRUC</v>
          </cell>
        </row>
        <row r="10036">
          <cell r="Q10036" t="str">
            <v>Expenditure:  Transfers and Subsidies - Operational:  Allocations In-kind - Provincial Departments:  Limpopo - Capacity Building</v>
          </cell>
          <cell r="R10036">
            <v>0</v>
          </cell>
          <cell r="V10036" t="str">
            <v>PD LP - CAPACITY BUILDING</v>
          </cell>
        </row>
        <row r="10037">
          <cell r="Q10037" t="str">
            <v>Expenditure:  Transfers and Subsidies - Operational:  Allocations In-kind - Provincial Departments:  Limpopo - Other</v>
          </cell>
          <cell r="R10037">
            <v>0</v>
          </cell>
          <cell r="V10037" t="str">
            <v>PD LP - OTHER</v>
          </cell>
        </row>
        <row r="10038">
          <cell r="Q10038" t="str">
            <v>Expenditure:  Transfers and Subsidies - Operational:  Allocations In-kind - Provincial Departments:  Mpumalanga</v>
          </cell>
          <cell r="R10038">
            <v>0</v>
          </cell>
          <cell r="V10038" t="str">
            <v>T&amp;S OPS: ALL IN-KIND PROV DEPT MP</v>
          </cell>
        </row>
        <row r="10039">
          <cell r="Q10039" t="str">
            <v>Expenditure:  Transfers and Subsidies - Operational:  Allocations In-kind - Provincial Departments:  Mpumalanga - Health</v>
          </cell>
          <cell r="R10039">
            <v>0</v>
          </cell>
          <cell r="V10039" t="str">
            <v>PD MP - HEALTH</v>
          </cell>
        </row>
        <row r="10040">
          <cell r="Q10040" t="str">
            <v>Expenditure:  Transfers and Subsidies - Operational:  Allocations In-kind - Provincial Departments:  Mpumalanga - Public Transport</v>
          </cell>
          <cell r="R10040">
            <v>0</v>
          </cell>
          <cell r="V10040" t="str">
            <v>PD MP - PUBLIC TRANSPORT</v>
          </cell>
        </row>
        <row r="10041">
          <cell r="Q10041" t="str">
            <v>Expenditure:  Transfers and Subsidies - Operational:  Allocations In-kind - Provincial Departments:  Mpumalanga - Housing</v>
          </cell>
          <cell r="R10041">
            <v>0</v>
          </cell>
          <cell r="V10041" t="str">
            <v>PD MP - HOUSING</v>
          </cell>
        </row>
        <row r="10042">
          <cell r="Q10042" t="str">
            <v>Expenditure:  Transfers and Subsidies - Operational:  Allocations In-kind - Provincial Departments:  Mpumalanga - Sports and Recreation</v>
          </cell>
          <cell r="R10042">
            <v>0</v>
          </cell>
          <cell r="V10042" t="str">
            <v>PD MP - SPORTS &amp; RECREATION</v>
          </cell>
        </row>
        <row r="10043">
          <cell r="Q10043" t="str">
            <v>Expenditure:  Transfers and Subsidies - Operational:  Allocations In-kind - Provincial Departments:  Mpumalanga - Disaster and Emergency Services</v>
          </cell>
          <cell r="R10043">
            <v>0</v>
          </cell>
          <cell r="V10043" t="str">
            <v>PD MP - DISASTER &amp; EMERGENCY SERVICES</v>
          </cell>
        </row>
        <row r="10044">
          <cell r="Q10044" t="str">
            <v>Expenditure:  Transfers and Subsidies - Operational:  Allocations In-kind - Provincial Departments:  Mpumalanga - Libraries, Archives and Museums</v>
          </cell>
          <cell r="R10044">
            <v>0</v>
          </cell>
          <cell r="V10044" t="str">
            <v>PD MP - LIBRARIES ARCHIVES &amp; MUSEUMS</v>
          </cell>
        </row>
        <row r="10045">
          <cell r="Q10045" t="str">
            <v>Expenditure:  Transfers and Subsidies - Operational:  Allocations In-kind - Provincial Departments:  Mpumalanga - Maintenance of Road Infrastructure</v>
          </cell>
          <cell r="R10045">
            <v>0</v>
          </cell>
          <cell r="V10045" t="str">
            <v>PD MP - MAINT OF ROAD INFRASTRUCTURE</v>
          </cell>
        </row>
        <row r="10046">
          <cell r="Q10046" t="str">
            <v>Expenditure:  Transfers and Subsidies - Operational:  Allocations In-kind - Provincial Departments:  Mpumalanga - Maintenance of Water Supply Infrastructure</v>
          </cell>
          <cell r="R10046">
            <v>0</v>
          </cell>
          <cell r="V10046" t="str">
            <v>PD MP - MAINT OF WATER SUPPLY INFRASTRUC</v>
          </cell>
        </row>
        <row r="10047">
          <cell r="Q10047" t="str">
            <v>Expenditure:  Transfers and Subsidies - Operational:  Allocations In-kind - Provincial Departments:  Mpumalanga - Maintenance of Waste Water Infrastructure</v>
          </cell>
          <cell r="R10047">
            <v>0</v>
          </cell>
          <cell r="V10047" t="str">
            <v>PD MP - MAINT OF WASTE WATER INFRASTRUC</v>
          </cell>
        </row>
        <row r="10048">
          <cell r="Q10048" t="str">
            <v>Expenditure:  Transfers and Subsidies - Operational:  Allocations In-kind - Provincial Departments:  Mpumalanga - Capacity Building</v>
          </cell>
          <cell r="R10048">
            <v>0</v>
          </cell>
          <cell r="V10048" t="str">
            <v>PD MP - CAPACITY BUILDING</v>
          </cell>
        </row>
        <row r="10049">
          <cell r="Q10049" t="str">
            <v>Expenditure:  Transfers and Subsidies - Operational:  Allocations In-kind - Provincial Departments:  Mpumalanga - Other</v>
          </cell>
          <cell r="R10049">
            <v>0</v>
          </cell>
          <cell r="V10049" t="str">
            <v>PD MP - OTHER</v>
          </cell>
        </row>
        <row r="10050">
          <cell r="Q10050" t="str">
            <v>Expenditure:  Transfers and Subsidies - Operational:  Allocations In-kind - Provincial Departments:  Northern Cape</v>
          </cell>
          <cell r="R10050">
            <v>0</v>
          </cell>
          <cell r="V10050" t="str">
            <v>T&amp;S OPS: ALL IN-KIND PROV DEPT NC</v>
          </cell>
        </row>
        <row r="10051">
          <cell r="Q10051" t="str">
            <v>Expenditure:  Transfers and Subsidies - Operational:  Allocations In-kind - Provincial Departments:  Northern Cape - Health</v>
          </cell>
          <cell r="R10051">
            <v>0</v>
          </cell>
          <cell r="V10051" t="str">
            <v>PD NC - HEALTH</v>
          </cell>
        </row>
        <row r="10052">
          <cell r="Q10052" t="str">
            <v>Expenditure:  Transfers and Subsidies - Operational:  Allocations In-kind - Provincial Departments:  Northern Cape - Public Transport</v>
          </cell>
          <cell r="R10052">
            <v>0</v>
          </cell>
          <cell r="V10052" t="str">
            <v>PD NC - PUBLIC TRANSPORT</v>
          </cell>
        </row>
        <row r="10053">
          <cell r="Q10053" t="str">
            <v>Expenditure:  Transfers and Subsidies - Operational:  Allocations In-kind - Provincial Departments:  Northern Cape - Housing</v>
          </cell>
          <cell r="R10053">
            <v>0</v>
          </cell>
          <cell r="V10053" t="str">
            <v>PD NC - HOUSING</v>
          </cell>
        </row>
        <row r="10054">
          <cell r="Q10054" t="str">
            <v>Expenditure:  Transfers and Subsidies - Operational:  Allocations In-kind - Provincial Departments:  Northern Cape - Sports and Recreation</v>
          </cell>
          <cell r="R10054">
            <v>0</v>
          </cell>
          <cell r="V10054" t="str">
            <v>PD NC - SPORTS &amp; RECREATION</v>
          </cell>
        </row>
        <row r="10055">
          <cell r="Q10055" t="str">
            <v>Expenditure:  Transfers and Subsidies - Operational:  Allocations In-kind - Provincial Departments:  Northern Cape - Disaster and Emergency Services</v>
          </cell>
          <cell r="R10055">
            <v>0</v>
          </cell>
          <cell r="V10055" t="str">
            <v>PD NC - DISASTER &amp; EMERGENCY SERVICES</v>
          </cell>
        </row>
        <row r="10056">
          <cell r="Q10056" t="str">
            <v>Expenditure:  Transfers and Subsidies - Operational:  Allocations In-kind - Provincial Departments:  Northern Cape - Libraries, Archives and Museums</v>
          </cell>
          <cell r="R10056">
            <v>0</v>
          </cell>
          <cell r="V10056" t="str">
            <v>PD NC - LIBRARIES ARCHIVES &amp; MUSEUMS</v>
          </cell>
        </row>
        <row r="10057">
          <cell r="Q10057" t="str">
            <v>Expenditure:  Transfers and Subsidies - Operational:  Allocations In-kind - Provincial Departments:  Northern Cape - Maintenance of Road Infrastructure</v>
          </cell>
          <cell r="R10057">
            <v>0</v>
          </cell>
          <cell r="V10057" t="str">
            <v>PD NC - MAINT OF ROAD INFRASTRUCTURE</v>
          </cell>
        </row>
        <row r="10058">
          <cell r="Q10058" t="str">
            <v>Expenditure:  Transfers and Subsidies - Operational:  Allocations In-kind - Provincial Departments:  Northern Cape - Maintenance of Water Supply Infrastructure</v>
          </cell>
          <cell r="R10058">
            <v>0</v>
          </cell>
          <cell r="V10058" t="str">
            <v>PD NC - MAINT OF WATER SUPPLY INFRASTRUC</v>
          </cell>
        </row>
        <row r="10059">
          <cell r="Q10059" t="str">
            <v>Expenditure:  Transfers and Subsidies - Operational:  Allocations In-kind - Provincial Departments:  Northern Cape - Maintenance of Waste Water Infrastructure</v>
          </cell>
          <cell r="R10059">
            <v>0</v>
          </cell>
          <cell r="V10059" t="str">
            <v>PD NC - MAINT OF WASTE WATER INFRASTRUC</v>
          </cell>
        </row>
        <row r="10060">
          <cell r="Q10060" t="str">
            <v>Expenditure:  Transfers and Subsidies - Operational:  Allocations In-kind - Provincial Departments:  Northern Cape - Capacity Building</v>
          </cell>
          <cell r="R10060">
            <v>0</v>
          </cell>
          <cell r="V10060" t="str">
            <v>PD NC - CAPACITY BUILDING</v>
          </cell>
        </row>
        <row r="10061">
          <cell r="Q10061" t="str">
            <v>Expenditure:  Transfers and Subsidies - Operational:  Allocations In-kind - Provincial Departments:  Northern Cape - Other</v>
          </cell>
          <cell r="R10061">
            <v>0</v>
          </cell>
          <cell r="V10061" t="str">
            <v>PD NC - OTHER</v>
          </cell>
        </row>
        <row r="10062">
          <cell r="Q10062" t="str">
            <v>Expenditure:  Transfers and Subsidies - Operational:  Allocations In-kind - Provincial Departments:  North West</v>
          </cell>
          <cell r="R10062">
            <v>0</v>
          </cell>
          <cell r="V10062" t="str">
            <v>T&amp;S OPS: ALL IN-KIND PROV DEPT NW</v>
          </cell>
        </row>
        <row r="10063">
          <cell r="Q10063" t="str">
            <v>Expenditure:  Transfers and Subsidies - Operational:  Allocations In-kind - Provincial Departments:  North West - Health</v>
          </cell>
          <cell r="R10063">
            <v>0</v>
          </cell>
          <cell r="V10063" t="str">
            <v>PD NW - HEALTH</v>
          </cell>
        </row>
        <row r="10064">
          <cell r="Q10064" t="str">
            <v>Expenditure:  Transfers and Subsidies - Operational:  Allocations In-kind - Provincial Departments:  North West - Public Transport</v>
          </cell>
          <cell r="R10064">
            <v>0</v>
          </cell>
          <cell r="V10064" t="str">
            <v>PD NW - PUBLIC TRANSPORT</v>
          </cell>
        </row>
        <row r="10065">
          <cell r="Q10065" t="str">
            <v>Expenditure:  Transfers and Subsidies - Operational:  Allocations In-kind - Provincial Departments:  North West - Housing</v>
          </cell>
          <cell r="R10065">
            <v>0</v>
          </cell>
          <cell r="V10065" t="str">
            <v>PD NW - HOUSING</v>
          </cell>
        </row>
        <row r="10066">
          <cell r="Q10066" t="str">
            <v>Expenditure:  Transfers and Subsidies - Operational:  Allocations In-kind - Provincial Departments:  North West - Sports and Recreation</v>
          </cell>
          <cell r="R10066">
            <v>0</v>
          </cell>
          <cell r="V10066" t="str">
            <v>PD NW - SPORTS &amp; RECREATION</v>
          </cell>
        </row>
        <row r="10067">
          <cell r="Q10067" t="str">
            <v>Expenditure:  Transfers and Subsidies - Operational:  Allocations In-kind - Provincial Departments:  North West - Disaster and Emergency Services</v>
          </cell>
          <cell r="R10067">
            <v>0</v>
          </cell>
          <cell r="V10067" t="str">
            <v>PD NW - DISASTER &amp; EMERGENCY SERVICES</v>
          </cell>
        </row>
        <row r="10068">
          <cell r="Q10068" t="str">
            <v>Expenditure:  Transfers and Subsidies - Operational:  Allocations In-kind - Provincial Departments:  North West - Libraries, Archives and Museums</v>
          </cell>
          <cell r="R10068">
            <v>0</v>
          </cell>
          <cell r="V10068" t="str">
            <v>PD NW - LIBRARIES ARCHIVES &amp; MUSEUMS</v>
          </cell>
        </row>
        <row r="10069">
          <cell r="Q10069" t="str">
            <v>Expenditure:  Transfers and Subsidies - Operational:  Allocations In-kind - Provincial Departments:  North West - Maintenance of Road Infrastructure</v>
          </cell>
          <cell r="R10069">
            <v>0</v>
          </cell>
          <cell r="V10069" t="str">
            <v>PD NW - MAINT OF ROAD INFRASTRUCTURE</v>
          </cell>
        </row>
        <row r="10070">
          <cell r="Q10070" t="str">
            <v>Expenditure:  Transfers and Subsidies - Operational:  Allocations In-kind - Provincial Departments:  North West - Maintenance of Water Supply Infrastructure</v>
          </cell>
          <cell r="R10070">
            <v>0</v>
          </cell>
          <cell r="V10070" t="str">
            <v>PD NW - MAINT OF WATER SUPPLY INFRASTRUC</v>
          </cell>
        </row>
        <row r="10071">
          <cell r="Q10071" t="str">
            <v>Expenditure:  Transfers and Subsidies - Operational:  Allocations In-kind - Provincial Departments:  North West - Maintenance of Waste Water Infrastructure</v>
          </cell>
          <cell r="R10071">
            <v>0</v>
          </cell>
          <cell r="V10071" t="str">
            <v>PD NW - MAINT OF WASTE WATER INFRASTRUC</v>
          </cell>
        </row>
        <row r="10072">
          <cell r="Q10072" t="str">
            <v>Expenditure:  Transfers and Subsidies - Operational:  Allocations In-kind - Provincial Departments:  North West - Capacity Building</v>
          </cell>
          <cell r="R10072">
            <v>0</v>
          </cell>
          <cell r="V10072" t="str">
            <v>PD NW - CAPACITY BUILDING</v>
          </cell>
        </row>
        <row r="10073">
          <cell r="Q10073" t="str">
            <v>Expenditure:  Transfers and Subsidies - Operational:  Allocations In-kind - Provincial Departments:  North West - Other</v>
          </cell>
          <cell r="R10073">
            <v>0</v>
          </cell>
          <cell r="V10073" t="str">
            <v>PD NW - OTHER</v>
          </cell>
        </row>
        <row r="10074">
          <cell r="Q10074" t="str">
            <v>Expenditure:  Transfers and Subsidies - Operational:  Allocations In-kind - Provincial Departments:  Western Cape</v>
          </cell>
          <cell r="R10074">
            <v>0</v>
          </cell>
          <cell r="V10074" t="str">
            <v>T&amp;S OPS: ALL IN-KIND PROV DEPT WC</v>
          </cell>
        </row>
        <row r="10075">
          <cell r="Q10075" t="str">
            <v>Expenditure:  Transfers and Subsidies - Operational:  Allocations In-kind - Provincial Departments:  Western Cape - Health</v>
          </cell>
          <cell r="R10075">
            <v>0</v>
          </cell>
          <cell r="V10075" t="str">
            <v>PD WC - HEALTH</v>
          </cell>
        </row>
        <row r="10076">
          <cell r="Q10076" t="str">
            <v>Expenditure:  Transfers and Subsidies - Operational:  Allocations In-kind - Provincial Departments:  Western Cape - Public Transport</v>
          </cell>
          <cell r="R10076">
            <v>0</v>
          </cell>
          <cell r="V10076" t="str">
            <v>PD WC - PUBLIC TRANSPORT</v>
          </cell>
        </row>
        <row r="10077">
          <cell r="Q10077" t="str">
            <v>Expenditure:  Transfers and Subsidies - Operational:  Allocations In-kind - Provincial Departments:  Western Cape - Housing</v>
          </cell>
          <cell r="R10077">
            <v>0</v>
          </cell>
          <cell r="V10077" t="str">
            <v>PD WC - HOUSING</v>
          </cell>
        </row>
        <row r="10078">
          <cell r="Q10078" t="str">
            <v>Expenditure:  Transfers and Subsidies - Operational:  Allocations In-kind - Provincial Departments:  Western Cape - Sports and Recreation</v>
          </cell>
          <cell r="R10078">
            <v>0</v>
          </cell>
          <cell r="V10078" t="str">
            <v>PD WC - SPORTS &amp; RECREATION</v>
          </cell>
        </row>
        <row r="10079">
          <cell r="Q10079" t="str">
            <v>Expenditure:  Transfers and Subsidies - Operational:  Allocations In-kind - Provincial Departments:  Western Cape - Disaster and Emergency Services</v>
          </cell>
          <cell r="R10079">
            <v>0</v>
          </cell>
          <cell r="V10079" t="str">
            <v>PD WC - DISASTER &amp; EMERGENCY SERVICES</v>
          </cell>
        </row>
        <row r="10080">
          <cell r="Q10080" t="str">
            <v>Expenditure:  Transfers and Subsidies - Operational:  Allocations In-kind - Provincial Departments:  Western Cape - Libraries, Archives and Museums</v>
          </cell>
          <cell r="R10080">
            <v>0</v>
          </cell>
          <cell r="V10080" t="str">
            <v>PD WC - LIBRARIES ARCHIVES &amp; MUSEUMS</v>
          </cell>
        </row>
        <row r="10081">
          <cell r="Q10081" t="str">
            <v>Expenditure:  Transfers and Subsidies - Operational:  Allocations In-kind - Provincial Departments:  Western Cape - Maintenance of Road Infrastructure</v>
          </cell>
          <cell r="R10081">
            <v>0</v>
          </cell>
          <cell r="V10081" t="str">
            <v>PD WC - MAINT OF ROAD INFRASTRUCTURE</v>
          </cell>
        </row>
        <row r="10082">
          <cell r="Q10082" t="str">
            <v>Expenditure:  Transfers and Subsidies - Operational:  Allocations In-kind - Provincial Departments:  Western Cape - Maintenance of Water Supply Infrastructure</v>
          </cell>
          <cell r="R10082">
            <v>0</v>
          </cell>
          <cell r="V10082" t="str">
            <v>PD WC - MAINT OF WATER SUPPLY INFRASTRUC</v>
          </cell>
        </row>
        <row r="10083">
          <cell r="Q10083" t="str">
            <v>Expenditure:  Transfers and Subsidies - Operational:  Allocations In-kind - Provincial Departments:  Western Cape - Maintenance of Waste Water Infrastructure</v>
          </cell>
          <cell r="R10083">
            <v>0</v>
          </cell>
          <cell r="V10083" t="str">
            <v>PD WC - MAINT OF WASTE WATER INFRASTRUC</v>
          </cell>
        </row>
        <row r="10084">
          <cell r="Q10084" t="str">
            <v>Expenditure:  Transfers and Subsidies - Operational:  Allocations In-kind - Provincial Departments:  Western Cape - Capacity Building</v>
          </cell>
          <cell r="R10084">
            <v>0</v>
          </cell>
          <cell r="V10084" t="str">
            <v>PD WC - CAPACITY BUILDING</v>
          </cell>
        </row>
        <row r="10085">
          <cell r="Q10085" t="str">
            <v>Expenditure:  Transfers and Subsidies - Operational:  Allocations In-kind - Provincial Departments:  Western Cape - Other</v>
          </cell>
          <cell r="R10085">
            <v>0</v>
          </cell>
          <cell r="V10085" t="str">
            <v>PD WC - OTHER</v>
          </cell>
        </row>
        <row r="10086">
          <cell r="Q10086" t="str">
            <v xml:space="preserve">Expenditure:  Transfers and Subsidies - Operational:  Allocations In-kind - Public Corporations </v>
          </cell>
          <cell r="R10086">
            <v>0</v>
          </cell>
          <cell r="V10086" t="str">
            <v>T&amp;S OPS: ALL IN-KIND PUBLIC CORPORATIONS</v>
          </cell>
        </row>
        <row r="10087">
          <cell r="Q10087" t="str">
            <v>Expenditure:  Transfers and Subsidies - Operational:  Allocations In-kind - Public Corporations:  Non Financial Public Corporations</v>
          </cell>
          <cell r="R10087">
            <v>0</v>
          </cell>
          <cell r="V10087" t="str">
            <v>T&amp;S OPS: ALL IN-KIND PUBL CORP NON-FIAN</v>
          </cell>
        </row>
        <row r="10088">
          <cell r="Q10088" t="str">
            <v>Expenditure:  Transfers and Subsidies - Operational:  Allocations In-kind - Public Corporations:  Non Financial Public Corporations - Product</v>
          </cell>
          <cell r="R10088" t="str">
            <v>2</v>
          </cell>
          <cell r="S10088" t="str">
            <v>54</v>
          </cell>
          <cell r="T10088" t="str">
            <v>700</v>
          </cell>
          <cell r="U10088" t="str">
            <v>0</v>
          </cell>
          <cell r="V10088" t="str">
            <v>PUB CORP: N-FIN CORP - PRODUCT</v>
          </cell>
        </row>
        <row r="10089">
          <cell r="Q10089" t="str">
            <v>Expenditure:  Transfers and Subsidies - Operational:  Allocations In-kind - Public Corporations:  Non Financial Public Corporations - Production</v>
          </cell>
          <cell r="R10089" t="str">
            <v>2</v>
          </cell>
          <cell r="S10089" t="str">
            <v>54</v>
          </cell>
          <cell r="T10089" t="str">
            <v>701</v>
          </cell>
          <cell r="U10089" t="str">
            <v>0</v>
          </cell>
          <cell r="V10089" t="str">
            <v>PUB CORP: N-FIN CORP - PRODUCTION</v>
          </cell>
        </row>
        <row r="10090">
          <cell r="Q10090" t="str">
            <v>Expenditure:  Transfers and Subsidies - Operational:  Allocations In-kind - Public Corporations:  Financial Public Corporations</v>
          </cell>
          <cell r="R10090">
            <v>0</v>
          </cell>
          <cell r="V10090" t="str">
            <v>T&amp;S OPS: ALL IN-KIND PUBL CORP FINANCIAL</v>
          </cell>
        </row>
        <row r="10091">
          <cell r="Q10091" t="str">
            <v>Expenditure:  Transfers and Subsidies - Operational:  Allocations In-kind - Public Corporations:  Financial Public Corporations - Product</v>
          </cell>
          <cell r="R10091" t="str">
            <v>2</v>
          </cell>
          <cell r="S10091" t="str">
            <v>54</v>
          </cell>
          <cell r="T10091" t="str">
            <v>702</v>
          </cell>
          <cell r="U10091" t="str">
            <v>0</v>
          </cell>
          <cell r="V10091" t="str">
            <v>PUB CORP: FINANCIAL CORP - PRODUCT</v>
          </cell>
        </row>
        <row r="10092">
          <cell r="Q10092" t="str">
            <v>Expenditure:  Transfers and Subsidies - Operational:  Allocations In-kind - Public Corporations:  Financial Public Corporations - Production</v>
          </cell>
          <cell r="R10092" t="str">
            <v>2</v>
          </cell>
          <cell r="S10092" t="str">
            <v>54</v>
          </cell>
          <cell r="T10092" t="str">
            <v>703</v>
          </cell>
          <cell r="U10092" t="str">
            <v>0</v>
          </cell>
          <cell r="V10092" t="str">
            <v>PUB CORP: FINANCIAL CORP - PRODUCTION</v>
          </cell>
        </row>
        <row r="10093">
          <cell r="Q10093" t="str">
            <v>Expenditure:  Transfers and Subsidies - Operational:  Allocations In-kind - Public Corporations:  Other Transfers Public Corporations</v>
          </cell>
          <cell r="R10093">
            <v>0</v>
          </cell>
          <cell r="V10093" t="str">
            <v>T&amp;S OPS: ALL IN-KIND PUBL CORP NON-FIAN</v>
          </cell>
        </row>
        <row r="10094">
          <cell r="Q10094" t="str">
            <v xml:space="preserve">Expenditure:  Transfers and Subsidies - Operational:  Allocations In-kind - Public Corporations:  Other Transfers Public Corporations - Air Traffic and Navigation Services Company </v>
          </cell>
          <cell r="R10094" t="str">
            <v>2</v>
          </cell>
          <cell r="S10094" t="str">
            <v>54</v>
          </cell>
          <cell r="T10094" t="str">
            <v>704</v>
          </cell>
          <cell r="U10094" t="str">
            <v>0</v>
          </cell>
          <cell r="V10094" t="str">
            <v>PUB CORP O/TRF: AIR TRAF &amp; NAV SERV COMP</v>
          </cell>
        </row>
        <row r="10095">
          <cell r="Q10095" t="str">
            <v>Expenditure:  Transfers and Subsidies - Operational:  Allocations In-kind - Public Corporations:  Other Transfers Public Corporations - Airports Company</v>
          </cell>
          <cell r="R10095" t="str">
            <v>2</v>
          </cell>
          <cell r="S10095" t="str">
            <v>54</v>
          </cell>
          <cell r="T10095" t="str">
            <v>705</v>
          </cell>
          <cell r="U10095" t="str">
            <v>0</v>
          </cell>
          <cell r="V10095" t="str">
            <v>PUB CORP O/TRF: AIRPORTS COMPANY</v>
          </cell>
        </row>
        <row r="10096">
          <cell r="Q10096" t="str">
            <v>Expenditure:  Transfers and Subsidies - Operational:  Allocations In-kind - Public Corporations:  Other Transfers Public Corporations - Albany Coast Water Board</v>
          </cell>
          <cell r="R10096" t="str">
            <v>2</v>
          </cell>
          <cell r="S10096" t="str">
            <v>54</v>
          </cell>
          <cell r="T10096" t="str">
            <v>706</v>
          </cell>
          <cell r="U10096" t="str">
            <v>0</v>
          </cell>
          <cell r="V10096" t="str">
            <v>PUB CORP O/TRF: ALBANY COAST WATER BOARD</v>
          </cell>
        </row>
        <row r="10097">
          <cell r="Q10097" t="str">
            <v>Expenditure:  Transfers and Subsidies - Operational:  Allocations In-kind - Public Corporations:  Other Transfers Public Corporations - Alexkor Ltd</v>
          </cell>
          <cell r="R10097" t="str">
            <v>2</v>
          </cell>
          <cell r="S10097" t="str">
            <v>54</v>
          </cell>
          <cell r="T10097" t="str">
            <v>707</v>
          </cell>
          <cell r="U10097" t="str">
            <v>0</v>
          </cell>
          <cell r="V10097" t="str">
            <v>PUB CORP O/TRF: ALEXKOR LTD</v>
          </cell>
        </row>
        <row r="10098">
          <cell r="Q10098" t="str">
            <v>Expenditure:  Transfers and Subsidies - Operational:  Allocations In-kind - Public Corporations:  Other Transfers Public Corporations - Amatola Water Board</v>
          </cell>
          <cell r="R10098" t="str">
            <v>2</v>
          </cell>
          <cell r="S10098" t="str">
            <v>54</v>
          </cell>
          <cell r="T10098" t="str">
            <v>708</v>
          </cell>
          <cell r="U10098" t="str">
            <v>0</v>
          </cell>
          <cell r="V10098" t="str">
            <v>PUB CORP O/TRF: AMATOLA WATER BOARD</v>
          </cell>
        </row>
        <row r="10099">
          <cell r="Q10099" t="str">
            <v>Expenditure:  Transfers and Subsidies - Operational:  Allocations In-kind - Public Corporations:  Other Transfers Public Corporations - Armaments Corporation of South Africa</v>
          </cell>
          <cell r="R10099" t="str">
            <v>2</v>
          </cell>
          <cell r="S10099" t="str">
            <v>54</v>
          </cell>
          <cell r="T10099" t="str">
            <v>709</v>
          </cell>
          <cell r="U10099" t="str">
            <v>0</v>
          </cell>
          <cell r="V10099" t="str">
            <v>PUB CORP O/TRF: ARMAMENTS CORPORATION SA</v>
          </cell>
        </row>
        <row r="10100">
          <cell r="Q10100" t="str">
            <v>Expenditure:  Transfers and Subsidies - Operational:  Allocations In-kind - Public Corporations:  Other Transfers Public Corporations - Aventura</v>
          </cell>
          <cell r="R10100" t="str">
            <v>2</v>
          </cell>
          <cell r="S10100" t="str">
            <v>54</v>
          </cell>
          <cell r="T10100" t="str">
            <v>710</v>
          </cell>
          <cell r="U10100" t="str">
            <v>0</v>
          </cell>
          <cell r="V10100" t="str">
            <v>PUB CORP O/TRF: AVENTURA</v>
          </cell>
        </row>
        <row r="10101">
          <cell r="Q10101" t="str">
            <v>Expenditure:  Transfers and Subsidies - Operational:  Allocations In-kind - Public Corporations:  Other Transfers Public Corporations - Bala Farms (Pty) Ltd</v>
          </cell>
          <cell r="R10101" t="str">
            <v>2</v>
          </cell>
          <cell r="S10101" t="str">
            <v>54</v>
          </cell>
          <cell r="T10101" t="str">
            <v>711</v>
          </cell>
          <cell r="U10101" t="str">
            <v>0</v>
          </cell>
          <cell r="V10101" t="str">
            <v>PUB CORP O/TRF: BALA FARMS (PTY) LTD</v>
          </cell>
        </row>
        <row r="10102">
          <cell r="Q10102" t="str">
            <v>Expenditure:  Transfers and Subsidies - Operational:  Allocations In-kind - Public Corporations:  Other Transfers Public Corporations - Bloem Water</v>
          </cell>
          <cell r="R10102" t="str">
            <v>2</v>
          </cell>
          <cell r="S10102" t="str">
            <v>54</v>
          </cell>
          <cell r="T10102" t="str">
            <v>712</v>
          </cell>
          <cell r="U10102" t="str">
            <v>0</v>
          </cell>
          <cell r="V10102" t="str">
            <v>PUB CORP O/TRF: BLOEM WATER</v>
          </cell>
        </row>
        <row r="10103">
          <cell r="Q10103" t="str">
            <v>Expenditure:  Transfers and Subsidies - Operational:  Allocations In-kind - Public Corporations:  Other Transfers Public Corporations - Botshelo Water</v>
          </cell>
          <cell r="R10103" t="str">
            <v>2</v>
          </cell>
          <cell r="S10103" t="str">
            <v>54</v>
          </cell>
          <cell r="T10103" t="str">
            <v>713</v>
          </cell>
          <cell r="U10103" t="str">
            <v>0</v>
          </cell>
          <cell r="V10103" t="str">
            <v>PUB CORP O/TRF: BOTSHELO WATER</v>
          </cell>
        </row>
        <row r="10104">
          <cell r="Q10104" t="str">
            <v>Expenditure:  Transfers and Subsidies - Operational:  Allocations In-kind - Public Corporations:  Other Transfers Public Corporations - Bushbuckridge Water Board</v>
          </cell>
          <cell r="R10104" t="str">
            <v>2</v>
          </cell>
          <cell r="S10104" t="str">
            <v>54</v>
          </cell>
          <cell r="T10104" t="str">
            <v>714</v>
          </cell>
          <cell r="U10104" t="str">
            <v>0</v>
          </cell>
          <cell r="V10104" t="str">
            <v>PUB CORP O/TRF: BUSHBUCKRIDGE WATER BRD</v>
          </cell>
        </row>
        <row r="10105">
          <cell r="Q10105" t="str">
            <v>Expenditure:  Transfers and Subsidies - Operational:  Allocations In-kind - Public Corporations:  Other Transfers Public Corporations - Casidra (Pty) Ltd</v>
          </cell>
          <cell r="R10105" t="str">
            <v>2</v>
          </cell>
          <cell r="S10105" t="str">
            <v>54</v>
          </cell>
          <cell r="T10105" t="str">
            <v>715</v>
          </cell>
          <cell r="U10105" t="str">
            <v>0</v>
          </cell>
          <cell r="V10105" t="str">
            <v>PUB CORP O/TRF: CASIDRA (PTY) LTD</v>
          </cell>
        </row>
        <row r="10106">
          <cell r="Q10106" t="str">
            <v>Expenditure:  Transfers and Subsidies - Operational:  Allocations In-kind - Public Corporations:  Other Transfers Public Corporations - Central Energy Fund (Pty) Ltd (CEF)</v>
          </cell>
          <cell r="R10106" t="str">
            <v>2</v>
          </cell>
          <cell r="S10106" t="str">
            <v>54</v>
          </cell>
          <cell r="T10106" t="str">
            <v>716</v>
          </cell>
          <cell r="U10106" t="str">
            <v>0</v>
          </cell>
          <cell r="V10106" t="str">
            <v>PUB CORP O/TRF: CENTRAL ENERGY FUND</v>
          </cell>
        </row>
        <row r="10107">
          <cell r="Q10107" t="str">
            <v>Expenditure:  Transfers and Subsidies - Operational:  Allocations In-kind - Public Corporations:  Other Transfers Public Corporations - Coega Development Corporation</v>
          </cell>
          <cell r="R10107" t="str">
            <v>2</v>
          </cell>
          <cell r="S10107" t="str">
            <v>54</v>
          </cell>
          <cell r="T10107" t="str">
            <v>717</v>
          </cell>
          <cell r="U10107" t="str">
            <v>0</v>
          </cell>
          <cell r="V10107" t="str">
            <v>PUB CORP O/TRF: COEGA DEV CORPORATION</v>
          </cell>
        </row>
        <row r="10108">
          <cell r="Q10108" t="str">
            <v>Expenditure:  Transfers and Subsidies - Operational:  Allocations In-kind - Public Corporations:  Other Transfers Public Corporations - Council for Mineral Technology (MINTEK)</v>
          </cell>
          <cell r="R10108" t="str">
            <v>2</v>
          </cell>
          <cell r="S10108" t="str">
            <v>54</v>
          </cell>
          <cell r="T10108" t="str">
            <v>718</v>
          </cell>
          <cell r="U10108" t="str">
            <v>0</v>
          </cell>
          <cell r="V10108" t="str">
            <v>PUB CORP O/TRF: COUNCIL MINERAL TECHN</v>
          </cell>
        </row>
        <row r="10109">
          <cell r="Q10109" t="str">
            <v>Expenditure:  Transfers and Subsidies - Operational:  Allocations In-kind - Public Corporations:  Other Transfers Public Corporations - Council Science and Industrial Research (CSIR)</v>
          </cell>
          <cell r="R10109" t="str">
            <v>2</v>
          </cell>
          <cell r="S10109" t="str">
            <v>54</v>
          </cell>
          <cell r="T10109" t="str">
            <v>719</v>
          </cell>
          <cell r="U10109" t="str">
            <v>0</v>
          </cell>
          <cell r="V10109" t="str">
            <v>PUB CORP O/TRF: COUNCIL SCI &amp; INDUST RES</v>
          </cell>
        </row>
        <row r="10110">
          <cell r="Q10110" t="str">
            <v>Expenditure:  Transfers and Subsidies - Operational:  Allocations In-kind - Public Corporations:  Other Transfers Public Corporations - Cowslip Investments (Pty) Ltd</v>
          </cell>
          <cell r="R10110" t="str">
            <v>2</v>
          </cell>
          <cell r="S10110" t="str">
            <v>54</v>
          </cell>
          <cell r="T10110" t="str">
            <v>720</v>
          </cell>
          <cell r="U10110" t="str">
            <v>0</v>
          </cell>
          <cell r="V10110" t="str">
            <v>PUB CORP O/TRF: COWSLIP INVESTMENTS</v>
          </cell>
        </row>
        <row r="10111">
          <cell r="Q10111" t="str">
            <v>Expenditure:  Transfers and Subsidies - Operational:  Allocations In-kind - Public Corporations:  Other Transfers Public Corporations - Development Bank of South Africa</v>
          </cell>
          <cell r="R10111" t="str">
            <v>2</v>
          </cell>
          <cell r="S10111" t="str">
            <v>54</v>
          </cell>
          <cell r="T10111" t="str">
            <v>721</v>
          </cell>
          <cell r="U10111" t="str">
            <v>0</v>
          </cell>
          <cell r="V10111" t="str">
            <v>PUB CORP O/TRF: DEVELOPMENT BANK OF SA</v>
          </cell>
        </row>
        <row r="10112">
          <cell r="Q10112" t="str">
            <v>Expenditure:  Transfers and Subsidies - Operational:  Allocations In-kind - Public Corporations:  Other Transfers Public Corporations - Denel</v>
          </cell>
          <cell r="R10112" t="str">
            <v>2</v>
          </cell>
          <cell r="S10112" t="str">
            <v>54</v>
          </cell>
          <cell r="T10112" t="str">
            <v>722</v>
          </cell>
          <cell r="U10112" t="str">
            <v>0</v>
          </cell>
          <cell r="V10112" t="str">
            <v>PUB CORP O/TRF: DENEL</v>
          </cell>
        </row>
        <row r="10113">
          <cell r="Q10113" t="str">
            <v>Expenditure:  Transfers and Subsidies - Operational:  Allocations In-kind - Public Corporations:  Other Transfers Public Corporations - Development Corporation Eastern Cape</v>
          </cell>
          <cell r="R10113" t="str">
            <v>2</v>
          </cell>
          <cell r="S10113" t="str">
            <v>54</v>
          </cell>
          <cell r="T10113" t="str">
            <v>723</v>
          </cell>
          <cell r="U10113" t="str">
            <v>0</v>
          </cell>
          <cell r="V10113" t="str">
            <v>PUB CORP O/TRF: DEV CORPOR EASTERN CAPE</v>
          </cell>
        </row>
        <row r="10114">
          <cell r="Q10114" t="str">
            <v>Expenditure:  Transfers and Subsidies - Operational:  Allocations In-kind - Public Corporations:  Other Transfers Public Corporations - East London Industrial Development Zone Corporation</v>
          </cell>
          <cell r="R10114" t="str">
            <v>2</v>
          </cell>
          <cell r="S10114" t="str">
            <v>54</v>
          </cell>
          <cell r="T10114" t="str">
            <v>724</v>
          </cell>
          <cell r="U10114" t="str">
            <v>0</v>
          </cell>
          <cell r="V10114" t="str">
            <v>PUB CORP O/TRF:  EL IND DEV ZONE CORP</v>
          </cell>
        </row>
        <row r="10115">
          <cell r="Q10115" t="str">
            <v>Expenditure:  Transfers and Subsidies - Operational:  Allocations In-kind - Public Corporations:  Other Transfers Public Corporations - ESKOM</v>
          </cell>
          <cell r="R10115" t="str">
            <v>2</v>
          </cell>
          <cell r="S10115" t="str">
            <v>54</v>
          </cell>
          <cell r="T10115" t="str">
            <v>725</v>
          </cell>
          <cell r="U10115" t="str">
            <v>0</v>
          </cell>
          <cell r="V10115" t="str">
            <v>PUB CORP O/TRF: ESKOM</v>
          </cell>
        </row>
        <row r="10116">
          <cell r="Q10116" t="str">
            <v>Expenditure:  Transfers and Subsidies - Operational:  Allocations In-kind - Public Corporations:  Other Transfers Public Corporations - Export Credit Insurance Corporation of South Africa</v>
          </cell>
          <cell r="R10116" t="str">
            <v>2</v>
          </cell>
          <cell r="S10116" t="str">
            <v>54</v>
          </cell>
          <cell r="T10116" t="str">
            <v>726</v>
          </cell>
          <cell r="U10116" t="str">
            <v>0</v>
          </cell>
          <cell r="V10116" t="str">
            <v>PUB CORP O/TRF: EXPORT CDT INSUR CORP SA</v>
          </cell>
        </row>
        <row r="10117">
          <cell r="Q10117" t="str">
            <v>Expenditure:  Transfers and Subsidies - Operational:  Allocations In-kind - Public Corporations:  Other Transfers Public Corporations - Fines and Penalties</v>
          </cell>
          <cell r="R10117" t="str">
            <v>2</v>
          </cell>
          <cell r="S10117" t="str">
            <v>54</v>
          </cell>
          <cell r="T10117" t="str">
            <v>727</v>
          </cell>
          <cell r="U10117" t="str">
            <v>0</v>
          </cell>
          <cell r="V10117" t="str">
            <v>PUB CORP O/TRF: FINES &amp; PENALTIES</v>
          </cell>
        </row>
        <row r="10118">
          <cell r="Q10118" t="str">
            <v>Expenditure:  Transfers and Subsidies - Operational:  Allocations In-kind - Public Corporations:  Other Transfers Public Corporations - Free State Development Corporation</v>
          </cell>
          <cell r="R10118" t="str">
            <v>2</v>
          </cell>
          <cell r="S10118" t="str">
            <v>54</v>
          </cell>
          <cell r="T10118" t="str">
            <v>728</v>
          </cell>
          <cell r="U10118" t="str">
            <v>0</v>
          </cell>
          <cell r="V10118" t="str">
            <v>PUB CORP O/TRF: FREE STATE DEV CORPOR</v>
          </cell>
        </row>
        <row r="10119">
          <cell r="Q10119" t="str">
            <v>Expenditure:  Transfers and Subsidies - Operational:  Allocations In-kind - Public Corporations:  Other Transfers Public Corporations - Forest Sector Charter Council</v>
          </cell>
          <cell r="R10119" t="str">
            <v>2</v>
          </cell>
          <cell r="S10119" t="str">
            <v>54</v>
          </cell>
          <cell r="T10119" t="str">
            <v>729</v>
          </cell>
          <cell r="U10119" t="str">
            <v>0</v>
          </cell>
          <cell r="V10119" t="str">
            <v>PUB CORP O/TRF: FOREST SEC CHARTER COUN</v>
          </cell>
        </row>
        <row r="10120">
          <cell r="Q10120" t="str">
            <v>Expenditure:  Transfers and Subsidies - Operational:  Allocations In-kind - Public Corporations:  Other Transfers Public Corporations - Fund for Research into Industrial Development, Growth and Equity (FRIDGE)</v>
          </cell>
          <cell r="R10120" t="str">
            <v>2</v>
          </cell>
          <cell r="S10120" t="str">
            <v>54</v>
          </cell>
          <cell r="T10120" t="str">
            <v>730</v>
          </cell>
          <cell r="U10120" t="str">
            <v>0</v>
          </cell>
          <cell r="V10120" t="str">
            <v>PUB CORP O/TRF:  REC IND DEV GWTH &amp; EQUI</v>
          </cell>
        </row>
        <row r="10121">
          <cell r="Q10121" t="str">
            <v>Expenditure:  Transfers and Subsidies - Operational:  Allocations In-kind - Public Corporations:  Other Transfers Public Corporations - Gateway Airport Authority Ltd</v>
          </cell>
          <cell r="R10121" t="str">
            <v>2</v>
          </cell>
          <cell r="S10121" t="str">
            <v>54</v>
          </cell>
          <cell r="T10121" t="str">
            <v>731</v>
          </cell>
          <cell r="U10121" t="str">
            <v>0</v>
          </cell>
          <cell r="V10121" t="str">
            <v>PUB CORP O/TRF: GATEWAY AIRPORT AUTH LTD</v>
          </cell>
        </row>
        <row r="10122">
          <cell r="Q10122" t="str">
            <v>Expenditure:  Transfers and Subsidies - Operational:  Allocations In-kind - Public Corporations:  Other Transfers Public Corporations - Ikangala Water</v>
          </cell>
          <cell r="R10122" t="str">
            <v>2</v>
          </cell>
          <cell r="S10122" t="str">
            <v>54</v>
          </cell>
          <cell r="T10122" t="str">
            <v>732</v>
          </cell>
          <cell r="U10122" t="str">
            <v>0</v>
          </cell>
          <cell r="V10122" t="str">
            <v>PUB CORP O/TRF: IKANGALA WATER</v>
          </cell>
        </row>
        <row r="10123">
          <cell r="Q10123" t="str">
            <v>Expenditure:  Transfers and Subsidies - Operational:  Allocations In-kind - Public Corporations:  Other Transfers Public Corporations - Inala Farms (Pty) Ltd</v>
          </cell>
          <cell r="R10123" t="str">
            <v>2</v>
          </cell>
          <cell r="S10123" t="str">
            <v>54</v>
          </cell>
          <cell r="T10123" t="str">
            <v>733</v>
          </cell>
          <cell r="U10123" t="str">
            <v>0</v>
          </cell>
          <cell r="V10123" t="str">
            <v>PUB CORP O/TRF: INALA FARMS (PTY) LTD</v>
          </cell>
        </row>
        <row r="10124">
          <cell r="Q10124" t="str">
            <v>Expenditure:  Transfers and Subsidies - Operational:  Allocations In-kind - Public Corporations:  Other Transfers Public Corporations - Independent  Development Trust</v>
          </cell>
          <cell r="R10124" t="str">
            <v>2</v>
          </cell>
          <cell r="S10124" t="str">
            <v>54</v>
          </cell>
          <cell r="T10124" t="str">
            <v>734</v>
          </cell>
          <cell r="U10124" t="str">
            <v>0</v>
          </cell>
          <cell r="V10124" t="str">
            <v>PUB CORP O/TRF: INDEPENDENT  DEVEL TRUST</v>
          </cell>
        </row>
        <row r="10125">
          <cell r="Q10125" t="str">
            <v>Expenditure:  Transfers and Subsidies - Operational:  Allocations In-kind - Public Corporations:  Other Transfers Public Corporations - Industrial Development Corporation of South Africa Ltd</v>
          </cell>
          <cell r="R10125" t="str">
            <v>2</v>
          </cell>
          <cell r="S10125" t="str">
            <v>54</v>
          </cell>
          <cell r="T10125" t="str">
            <v>735</v>
          </cell>
          <cell r="U10125" t="str">
            <v>0</v>
          </cell>
          <cell r="V10125" t="str">
            <v>PUB CORP O/TRF: INDUS DEV  CORP OF SA</v>
          </cell>
        </row>
        <row r="10126">
          <cell r="Q10126" t="str">
            <v>Expenditure:  Transfers and Subsidies - Operational:  Allocations In-kind - Public Corporations:  Other Transfers Public Corporations - Broadband Infraco</v>
          </cell>
          <cell r="R10126" t="str">
            <v>2</v>
          </cell>
          <cell r="S10126" t="str">
            <v>54</v>
          </cell>
          <cell r="T10126" t="str">
            <v>736</v>
          </cell>
          <cell r="U10126" t="str">
            <v>0</v>
          </cell>
          <cell r="V10126" t="str">
            <v>PUB CORP O/TRF: BROADBAND INFRACO</v>
          </cell>
        </row>
        <row r="10127">
          <cell r="Q10127" t="str">
            <v>Expenditure:  Transfers and Subsidies - Operational:  Allocations In-kind - Public Corporations:  Other Transfers Public Corporations - ITHALA  Development Finance Corporation</v>
          </cell>
          <cell r="R10127" t="str">
            <v>2</v>
          </cell>
          <cell r="S10127" t="str">
            <v>54</v>
          </cell>
          <cell r="T10127" t="str">
            <v>737</v>
          </cell>
          <cell r="U10127" t="str">
            <v>0</v>
          </cell>
          <cell r="V10127" t="str">
            <v>PUB CORP O/TRF:  ITHALA  DEV FINAN CORP</v>
          </cell>
        </row>
        <row r="10128">
          <cell r="Q10128" t="str">
            <v>Expenditure:  Transfers and Subsidies - Operational:  Allocations In-kind - Public Corporations:  Other Transfers Public Corporations - Kalahari-East Water Board</v>
          </cell>
          <cell r="R10128" t="str">
            <v>2</v>
          </cell>
          <cell r="S10128" t="str">
            <v>54</v>
          </cell>
          <cell r="T10128" t="str">
            <v>738</v>
          </cell>
          <cell r="U10128" t="str">
            <v>0</v>
          </cell>
          <cell r="V10128" t="str">
            <v>PUB CORP O/TRF: KALAHARI-EAST WATER BRD</v>
          </cell>
        </row>
        <row r="10129">
          <cell r="Q10129" t="str">
            <v>Expenditure:  Transfers and Subsidies - Operational:  Allocations In-kind - Public Corporations:  Other Transfers Public Corporations - Kalahari-West Water Board</v>
          </cell>
          <cell r="R10129" t="str">
            <v>2</v>
          </cell>
          <cell r="S10129" t="str">
            <v>54</v>
          </cell>
          <cell r="T10129" t="str">
            <v>739</v>
          </cell>
          <cell r="U10129" t="str">
            <v>0</v>
          </cell>
          <cell r="V10129" t="str">
            <v>PUB CORP O/TRF: KALAHARI-WEST WATER BRD</v>
          </cell>
        </row>
        <row r="10130">
          <cell r="Q10130" t="str">
            <v>Expenditure:  Transfers and Subsidies - Operational:  Allocations In-kind - Public Corporations:  Other Transfers Public Corporations - Khula Enterprises</v>
          </cell>
          <cell r="R10130" t="str">
            <v>2</v>
          </cell>
          <cell r="S10130" t="str">
            <v>54</v>
          </cell>
          <cell r="T10130" t="str">
            <v>740</v>
          </cell>
          <cell r="U10130" t="str">
            <v>0</v>
          </cell>
          <cell r="V10130" t="str">
            <v>PUB CORP O/TRF: KHULA ENTERPRISES</v>
          </cell>
        </row>
        <row r="10131">
          <cell r="Q10131" t="str">
            <v>Expenditure:  Transfers and Subsidies - Operational:  Allocations In-kind - Public Corporations:  Other Transfers Public Corporations - Land and Agricultural Bank of South Africa</v>
          </cell>
          <cell r="R10131" t="str">
            <v>2</v>
          </cell>
          <cell r="S10131" t="str">
            <v>54</v>
          </cell>
          <cell r="T10131" t="str">
            <v>741</v>
          </cell>
          <cell r="U10131" t="str">
            <v>0</v>
          </cell>
          <cell r="V10131" t="str">
            <v>PUB CORP O/TRF: LAND &amp; AGRIC BANK SA</v>
          </cell>
        </row>
        <row r="10132">
          <cell r="Q10132" t="str">
            <v>Expenditure:  Transfers and Subsidies - Operational:  Allocations In-kind - Public Corporations:  Other Transfers Public Corporations - Lepelle Northern Water</v>
          </cell>
          <cell r="R10132" t="str">
            <v>2</v>
          </cell>
          <cell r="S10132" t="str">
            <v>54</v>
          </cell>
          <cell r="T10132" t="str">
            <v>742</v>
          </cell>
          <cell r="U10132" t="str">
            <v>0</v>
          </cell>
          <cell r="V10132" t="str">
            <v>PUB CORP O/TRF: LEPELLE NORTHERN WATER</v>
          </cell>
        </row>
        <row r="10133">
          <cell r="Q10133" t="str">
            <v>Expenditure:  Transfers and Subsidies - Operational:  Allocations In-kind - Public Corporations:  Other Transfers Public Corporations - Magalies Water</v>
          </cell>
          <cell r="R10133" t="str">
            <v>2</v>
          </cell>
          <cell r="S10133" t="str">
            <v>54</v>
          </cell>
          <cell r="T10133" t="str">
            <v>743</v>
          </cell>
          <cell r="U10133" t="str">
            <v>0</v>
          </cell>
          <cell r="V10133" t="str">
            <v>PUB CORP O/TRF: MAGALIES WATER</v>
          </cell>
        </row>
        <row r="10134">
          <cell r="Q10134" t="str">
            <v>Expenditure:  Transfers and Subsidies - Operational:  Allocations In-kind - Public Corporations:  Other Transfers Public Corporations - Mafikeng Industrial Development Zone (Pty)Ltd</v>
          </cell>
          <cell r="R10134" t="str">
            <v>2</v>
          </cell>
          <cell r="S10134" t="str">
            <v>54</v>
          </cell>
          <cell r="T10134" t="str">
            <v>744</v>
          </cell>
          <cell r="U10134" t="str">
            <v>0</v>
          </cell>
          <cell r="V10134" t="str">
            <v>PUB CORP O/TRF: MAHIKENG INDUST DEV ZONE</v>
          </cell>
        </row>
        <row r="10135">
          <cell r="Q10135" t="str">
            <v>Expenditure:  Transfers and Subsidies - Operational:  Allocations In-kind - Public Corporations:  Other Transfers Public Corporations - Mayibuye Transport Corporation</v>
          </cell>
          <cell r="R10135" t="str">
            <v>2</v>
          </cell>
          <cell r="S10135" t="str">
            <v>54</v>
          </cell>
          <cell r="T10135" t="str">
            <v>745</v>
          </cell>
          <cell r="U10135" t="str">
            <v>0</v>
          </cell>
          <cell r="V10135" t="str">
            <v>PUB CORP O/TRF: MAYIBUYE TRANSPORT CORP</v>
          </cell>
        </row>
        <row r="10136">
          <cell r="Q10136" t="str">
            <v>Expenditure:  Transfers and Subsidies - Operational:  Allocations In-kind - Public Corporations:  Other Transfers Public Corporations - Mhlathuze Water</v>
          </cell>
          <cell r="R10136" t="str">
            <v>2</v>
          </cell>
          <cell r="S10136" t="str">
            <v>54</v>
          </cell>
          <cell r="T10136" t="str">
            <v>746</v>
          </cell>
          <cell r="U10136" t="str">
            <v>0</v>
          </cell>
          <cell r="V10136" t="str">
            <v>PUB CORP O/TRF: MHLATHUZE WATER</v>
          </cell>
        </row>
        <row r="10137">
          <cell r="Q10137" t="str">
            <v>Expenditure:  Transfers and Subsidies - Operational:  Allocations In-kind - Public Corporations:  Other Transfers Public Corporations - Mjindi Farming (Pty) Ltd</v>
          </cell>
          <cell r="R10137" t="str">
            <v>2</v>
          </cell>
          <cell r="S10137" t="str">
            <v>54</v>
          </cell>
          <cell r="T10137" t="str">
            <v>747</v>
          </cell>
          <cell r="U10137" t="str">
            <v>0</v>
          </cell>
          <cell r="V10137" t="str">
            <v>PUB CORP O/TRF: MJINDI FARMING (PTY) LTD</v>
          </cell>
        </row>
        <row r="10138">
          <cell r="Q10138" t="str">
            <v>Expenditure:  Transfers and Subsidies - Operational:  Allocations In-kind - Public Corporations:  Other Transfers Public Corporations - Mpendle Ntambanana Agri Company</v>
          </cell>
          <cell r="R10138" t="str">
            <v>2</v>
          </cell>
          <cell r="S10138" t="str">
            <v>54</v>
          </cell>
          <cell r="T10138" t="str">
            <v>748</v>
          </cell>
          <cell r="U10138" t="str">
            <v>0</v>
          </cell>
          <cell r="V10138" t="str">
            <v>PUB CORP O/TRF: MPENDLE NTAMBANANA AGRI</v>
          </cell>
        </row>
        <row r="10139">
          <cell r="Q10139" t="str">
            <v>Expenditure:  Transfers and Subsidies - Operational:  Allocations In-kind - Public Corporations:  Other Transfers Public Corporations - Mpumalanga Agricultural Development Corporation</v>
          </cell>
          <cell r="R10139" t="str">
            <v>2</v>
          </cell>
          <cell r="S10139" t="str">
            <v>54</v>
          </cell>
          <cell r="T10139" t="str">
            <v>749</v>
          </cell>
          <cell r="U10139" t="str">
            <v>0</v>
          </cell>
          <cell r="V10139" t="str">
            <v>PUB CORP O/TRF: MPUMALANGA AGRI DEV CORP</v>
          </cell>
        </row>
        <row r="10140">
          <cell r="Q10140" t="str">
            <v>Expenditure:  Transfers and Subsidies - Operational:  Allocations In-kind - Public Corporations:  Other Transfers Public Corporations - Mpumalanga Economic Growth Agency</v>
          </cell>
          <cell r="R10140" t="str">
            <v>2</v>
          </cell>
          <cell r="S10140" t="str">
            <v>54</v>
          </cell>
          <cell r="T10140" t="str">
            <v>750</v>
          </cell>
          <cell r="U10140" t="str">
            <v>0</v>
          </cell>
          <cell r="V10140" t="str">
            <v>PUB CORP O/TRF: MPUMA ECON GROWTH AGEN</v>
          </cell>
        </row>
        <row r="10141">
          <cell r="Q10141" t="str">
            <v>Expenditure:  Transfers and Subsidies - Operational:  Allocations In-kind - Public Corporations:  Other Transfers Public Corporations - Mpumalanga Housing Finance Company</v>
          </cell>
          <cell r="R10141" t="str">
            <v>2</v>
          </cell>
          <cell r="S10141" t="str">
            <v>54</v>
          </cell>
          <cell r="T10141" t="str">
            <v>751</v>
          </cell>
          <cell r="U10141" t="str">
            <v>0</v>
          </cell>
          <cell r="V10141" t="str">
            <v>PUB CORP O/TRF: MPUMA HOUSING FIN COMP</v>
          </cell>
        </row>
        <row r="10142">
          <cell r="Q10142" t="str">
            <v>Expenditure:  Transfers and Subsidies - Operational:  Allocations In-kind - Public Corporations:  Other Transfers Public Corporations - Namaqua Water Board</v>
          </cell>
          <cell r="R10142" t="str">
            <v>2</v>
          </cell>
          <cell r="S10142" t="str">
            <v>54</v>
          </cell>
          <cell r="T10142" t="str">
            <v>752</v>
          </cell>
          <cell r="U10142" t="str">
            <v>0</v>
          </cell>
          <cell r="V10142" t="str">
            <v>PUB CORP O/TRF: NAMAQUA WATER BOARD</v>
          </cell>
        </row>
        <row r="10143">
          <cell r="Q10143" t="str">
            <v>Expenditure:  Transfers and Subsidies - Operational:  Allocations In-kind - Public Corporations:  Other Transfers Public Corporations - NCERA Farms (Pty) Ltd</v>
          </cell>
          <cell r="R10143" t="str">
            <v>2</v>
          </cell>
          <cell r="S10143" t="str">
            <v>54</v>
          </cell>
          <cell r="T10143" t="str">
            <v>753</v>
          </cell>
          <cell r="U10143" t="str">
            <v>0</v>
          </cell>
          <cell r="V10143" t="str">
            <v>PUB CORP O/TRF: NCERA FARMS (PTY) LTD</v>
          </cell>
        </row>
        <row r="10144">
          <cell r="Q10144" t="str">
            <v>Expenditure:  Transfers and Subsidies - Operational:  Allocations In-kind - Public Corporations:  Other Transfers Public Corporations - Non-Grid Schools (Eskom Tsi)</v>
          </cell>
          <cell r="R10144" t="str">
            <v>2</v>
          </cell>
          <cell r="S10144" t="str">
            <v>54</v>
          </cell>
          <cell r="T10144" t="str">
            <v>754</v>
          </cell>
          <cell r="U10144" t="str">
            <v>0</v>
          </cell>
          <cell r="V10144" t="str">
            <v>PUB CORP O/TRF: NON-GRID SCH (ESKOM TSI)</v>
          </cell>
        </row>
        <row r="10145">
          <cell r="Q10145" t="str">
            <v>Expenditure:  Transfers and Subsidies - Operational:  Allocations In-kind - Public Corporations:  Other Transfers Public Corporations - Northern Province Development Corporation</v>
          </cell>
          <cell r="R10145" t="str">
            <v>2</v>
          </cell>
          <cell r="S10145" t="str">
            <v>54</v>
          </cell>
          <cell r="T10145" t="str">
            <v>755</v>
          </cell>
          <cell r="U10145" t="str">
            <v>0</v>
          </cell>
          <cell r="V10145" t="str">
            <v>PUB CORP O/TRF: NORTHERN PROV DEV CORP</v>
          </cell>
        </row>
        <row r="10146">
          <cell r="Q10146" t="str">
            <v>Expenditure:  Transfers and Subsidies - Operational:  Allocations In-kind - Public Corporations:  Other Transfers Public Corporations - Ntsika Enterprises</v>
          </cell>
          <cell r="R10146" t="str">
            <v>2</v>
          </cell>
          <cell r="S10146" t="str">
            <v>54</v>
          </cell>
          <cell r="T10146" t="str">
            <v>756</v>
          </cell>
          <cell r="U10146" t="str">
            <v>0</v>
          </cell>
          <cell r="V10146" t="str">
            <v>PUB CORP O/TRF: NTSIKA ENTERPRISES</v>
          </cell>
        </row>
        <row r="10147">
          <cell r="Q10147" t="str">
            <v>Expenditure:  Transfers and Subsidies - Operational:  Allocations In-kind - Public Corporations:  Other Transfers Public Corporations - North West Development Corporation</v>
          </cell>
          <cell r="R10147" t="str">
            <v>2</v>
          </cell>
          <cell r="S10147" t="str">
            <v>54</v>
          </cell>
          <cell r="T10147" t="str">
            <v>757</v>
          </cell>
          <cell r="U10147" t="str">
            <v>0</v>
          </cell>
          <cell r="V10147" t="str">
            <v>PUB CORP O/TRF: NORTH WEST DEV CORP</v>
          </cell>
        </row>
        <row r="10148">
          <cell r="Q10148" t="str">
            <v>Expenditure:  Transfers and Subsidies - Operational:  Allocations In-kind - Public Corporations:  Other Transfers Public Corporations - North West Water Supply Authority Board</v>
          </cell>
          <cell r="R10148" t="str">
            <v>2</v>
          </cell>
          <cell r="S10148" t="str">
            <v>54</v>
          </cell>
          <cell r="T10148" t="str">
            <v>758</v>
          </cell>
          <cell r="U10148" t="str">
            <v>0</v>
          </cell>
          <cell r="V10148" t="str">
            <v>PUB CORP O/TRF: NW WATER SUPPLY AUTH BRD</v>
          </cell>
        </row>
        <row r="10149">
          <cell r="Q10149" t="str">
            <v>Expenditure:  Transfers and Subsidies - Operational:  Allocations In-kind - Public Corporations:  Other Transfers Public Corporations - Onderstepoort Biological Products</v>
          </cell>
          <cell r="R10149" t="str">
            <v>2</v>
          </cell>
          <cell r="S10149" t="str">
            <v>54</v>
          </cell>
          <cell r="T10149" t="str">
            <v>759</v>
          </cell>
          <cell r="U10149" t="str">
            <v>0</v>
          </cell>
          <cell r="V10149" t="str">
            <v>PUB CORP O/TRF: ONDERSTEPOORT BIOL PROD</v>
          </cell>
        </row>
        <row r="10150">
          <cell r="Q10150" t="str">
            <v>Expenditure:  Transfers and Subsidies - Operational:  Allocations In-kind - Public Corporations:  Other Transfers Public Corporations - Overberg Water</v>
          </cell>
          <cell r="R10150" t="str">
            <v>2</v>
          </cell>
          <cell r="S10150" t="str">
            <v>54</v>
          </cell>
          <cell r="T10150" t="str">
            <v>760</v>
          </cell>
          <cell r="U10150" t="str">
            <v>0</v>
          </cell>
          <cell r="V10150" t="str">
            <v>PUB CORP O/TRF: OVERBERG WATER</v>
          </cell>
        </row>
        <row r="10151">
          <cell r="Q10151" t="str">
            <v>Expenditure:  Transfers and Subsidies - Operational:  Allocations In-kind - Public Corporations:  Other Transfers Public Corporations - Passenger Rail Agency of South Africa</v>
          </cell>
          <cell r="R10151" t="str">
            <v>2</v>
          </cell>
          <cell r="S10151" t="str">
            <v>54</v>
          </cell>
          <cell r="T10151" t="str">
            <v>761</v>
          </cell>
          <cell r="U10151" t="str">
            <v>0</v>
          </cell>
          <cell r="V10151" t="str">
            <v>PUB CORP O/TRF: PASSENGER RAIL AGENCY SA</v>
          </cell>
        </row>
        <row r="10152">
          <cell r="Q10152" t="str">
            <v>Expenditure:  Transfers and Subsidies - Operational:  Allocations In-kind - Public Corporations:  Other Transfers Public Corporations - Pebble Bed Modular Reactor (PBMR)</v>
          </cell>
          <cell r="R10152" t="str">
            <v>2</v>
          </cell>
          <cell r="S10152" t="str">
            <v>54</v>
          </cell>
          <cell r="T10152" t="str">
            <v>762</v>
          </cell>
          <cell r="U10152" t="str">
            <v>0</v>
          </cell>
          <cell r="V10152" t="str">
            <v>PUB CORP O/TRF: PEBBLE BED MODUL REACTOR</v>
          </cell>
        </row>
        <row r="10153">
          <cell r="Q10153" t="str">
            <v>Expenditure:  Transfers and Subsidies - Operational:  Allocations In-kind - Public Corporations:  Other Transfers Public Corporations - Pelladrift Water Board</v>
          </cell>
          <cell r="R10153" t="str">
            <v>2</v>
          </cell>
          <cell r="S10153" t="str">
            <v>54</v>
          </cell>
          <cell r="T10153" t="str">
            <v>763</v>
          </cell>
          <cell r="U10153" t="str">
            <v>0</v>
          </cell>
          <cell r="V10153" t="str">
            <v>PUB CORP O/TRF: PELLADRIFT WATER BOARD</v>
          </cell>
        </row>
        <row r="10154">
          <cell r="Q10154" t="str">
            <v>Expenditure:  Transfers and Subsidies - Operational:  Allocations In-kind - Public Corporations:  Other Transfers Public Corporations - Public Invest Corporation Ltd</v>
          </cell>
          <cell r="R10154" t="str">
            <v>2</v>
          </cell>
          <cell r="S10154" t="str">
            <v>54</v>
          </cell>
          <cell r="T10154" t="str">
            <v>764</v>
          </cell>
          <cell r="U10154" t="str">
            <v>0</v>
          </cell>
          <cell r="V10154" t="str">
            <v>PUB CORP O/TRF: PUBLIC INVEST CORP LTD</v>
          </cell>
        </row>
        <row r="10155">
          <cell r="Q10155" t="str">
            <v>Expenditure:  Transfers and Subsidies - Operational:  Allocations In-kind - Public Corporations:  Other Transfers Public Corporations - Rand Water</v>
          </cell>
          <cell r="R10155" t="str">
            <v>2</v>
          </cell>
          <cell r="S10155" t="str">
            <v>54</v>
          </cell>
          <cell r="T10155" t="str">
            <v>765</v>
          </cell>
          <cell r="U10155" t="str">
            <v>0</v>
          </cell>
          <cell r="V10155" t="str">
            <v>PUB CORP O/TRF: RAND WATER</v>
          </cell>
        </row>
        <row r="10156">
          <cell r="Q10156" t="str">
            <v>Expenditure:  Transfers and Subsidies - Operational:  Allocations In-kind - Public Corporations:  Other Transfers Public Corporations - South Africa Agricultural Academy</v>
          </cell>
          <cell r="R10156" t="str">
            <v>2</v>
          </cell>
          <cell r="S10156" t="str">
            <v>54</v>
          </cell>
          <cell r="T10156" t="str">
            <v>766</v>
          </cell>
          <cell r="U10156" t="str">
            <v>0</v>
          </cell>
          <cell r="V10156" t="str">
            <v>PUB CORP O/TRF: SA AGRICULTURAL ACADEMY</v>
          </cell>
        </row>
        <row r="10157">
          <cell r="Q10157" t="str">
            <v>Expenditure:  Transfers and Subsidies - Operational:  Allocations In-kind - Public Corporations:  Other Transfers Public Corporations - South Africa Broadcasting Corp Ltd</v>
          </cell>
          <cell r="R10157" t="str">
            <v>2</v>
          </cell>
          <cell r="S10157" t="str">
            <v>54</v>
          </cell>
          <cell r="T10157" t="str">
            <v>767</v>
          </cell>
          <cell r="U10157" t="str">
            <v>0</v>
          </cell>
          <cell r="V10157" t="str">
            <v>PUB CORP O/TRF: SA BROADCASTING CORP</v>
          </cell>
        </row>
        <row r="10158">
          <cell r="Q10158" t="str">
            <v>Expenditure:  Transfers and Subsidies - Operational:  Allocations In-kind - Public Corporations:  Other Transfers Public Corporations - South Africa Bureau of Standards (SABS)</v>
          </cell>
          <cell r="R10158" t="str">
            <v>2</v>
          </cell>
          <cell r="S10158" t="str">
            <v>54</v>
          </cell>
          <cell r="T10158" t="str">
            <v>768</v>
          </cell>
          <cell r="U10158" t="str">
            <v>0</v>
          </cell>
          <cell r="V10158" t="str">
            <v>PUB CORP O/TRF: SA BUREAU OF STANDARDS</v>
          </cell>
        </row>
        <row r="10159">
          <cell r="Q10159" t="str">
            <v>Expenditure:  Transfers and Subsidies - Operational:  Allocations In-kind - Public Corporations:  Other Transfers Public Corporations - South Africa Express (SAX)</v>
          </cell>
          <cell r="R10159" t="str">
            <v>2</v>
          </cell>
          <cell r="S10159" t="str">
            <v>54</v>
          </cell>
          <cell r="T10159" t="str">
            <v>769</v>
          </cell>
          <cell r="U10159" t="str">
            <v>0</v>
          </cell>
          <cell r="V10159" t="str">
            <v>PUB CORP O/TRF: SA EXPRESS</v>
          </cell>
        </row>
        <row r="10160">
          <cell r="Q10160" t="str">
            <v>Expenditure:  Transfers and Subsidies - Operational:  Allocations In-kind - Public Corporations:  Other Transfers Public Corporations - South Africa Forestry Company Ltd</v>
          </cell>
          <cell r="R10160" t="str">
            <v>2</v>
          </cell>
          <cell r="S10160" t="str">
            <v>54</v>
          </cell>
          <cell r="T10160" t="str">
            <v>770</v>
          </cell>
          <cell r="U10160" t="str">
            <v>0</v>
          </cell>
          <cell r="V10160" t="str">
            <v>PUB CORP O/TRF: SA FORESTRY COMPANY LTD</v>
          </cell>
        </row>
        <row r="10161">
          <cell r="Q10161" t="str">
            <v>Expenditure:  Transfers and Subsidies - Operational:  Allocations In-kind - Public Corporations:  Other Transfers Public Corporations - South Africa Nuclear Energy Corp</v>
          </cell>
          <cell r="R10161" t="str">
            <v>2</v>
          </cell>
          <cell r="S10161" t="str">
            <v>54</v>
          </cell>
          <cell r="T10161" t="str">
            <v>771</v>
          </cell>
          <cell r="U10161" t="str">
            <v>0</v>
          </cell>
          <cell r="V10161" t="str">
            <v>PUB CORP O/TRF: SA NUCLEAR ENERGY CORP</v>
          </cell>
        </row>
        <row r="10162">
          <cell r="Q10162" t="str">
            <v>Expenditure:  Transfers and Subsidies - Operational:  Allocations In-kind - Public Corporations:  Other Transfers Public Corporations - South Africa Post Office Ltd</v>
          </cell>
          <cell r="R10162" t="str">
            <v>2</v>
          </cell>
          <cell r="S10162" t="str">
            <v>54</v>
          </cell>
          <cell r="T10162" t="str">
            <v>772</v>
          </cell>
          <cell r="U10162" t="str">
            <v>0</v>
          </cell>
          <cell r="V10162" t="str">
            <v>PUB CORP O/TRF: SA POST OFFICE LTD</v>
          </cell>
        </row>
        <row r="10163">
          <cell r="Q10163" t="str">
            <v>Expenditure:  Transfers and Subsidies - Operational:  Allocations In-kind - Public Corporations:  Other Transfers Public Corporations - South Africa Rail Commuter Corporation Ltd</v>
          </cell>
          <cell r="R10163" t="str">
            <v>2</v>
          </cell>
          <cell r="S10163" t="str">
            <v>54</v>
          </cell>
          <cell r="T10163" t="str">
            <v>773</v>
          </cell>
          <cell r="U10163" t="str">
            <v>0</v>
          </cell>
          <cell r="V10163" t="str">
            <v>PUB CORP O/TRF: SA RAIL COMMUTER CORP</v>
          </cell>
        </row>
        <row r="10164">
          <cell r="Q10164" t="str">
            <v>Expenditure:  Transfers and Subsidies - Operational:  Allocations In-kind - Public Corporations:  Other Transfers Public Corporations - South Africa Special Risk Ins Ass (SASRIA)</v>
          </cell>
          <cell r="R10164" t="str">
            <v>2</v>
          </cell>
          <cell r="S10164" t="str">
            <v>54</v>
          </cell>
          <cell r="T10164" t="str">
            <v>774</v>
          </cell>
          <cell r="U10164" t="str">
            <v>0</v>
          </cell>
          <cell r="V10164" t="str">
            <v>PUB CORP O/TRF: SA SPECIAL RISK INS ASS</v>
          </cell>
        </row>
        <row r="10165">
          <cell r="Q10165" t="str">
            <v>Expenditure:  Transfers and Subsidies - Operational:  Allocations In-kind - Public Corporations:  Other Transfers Public Corporations - South African Airways</v>
          </cell>
          <cell r="R10165" t="str">
            <v>2</v>
          </cell>
          <cell r="S10165" t="str">
            <v>54</v>
          </cell>
          <cell r="T10165" t="str">
            <v>775</v>
          </cell>
          <cell r="U10165" t="str">
            <v>0</v>
          </cell>
          <cell r="V10165" t="str">
            <v>PUB CORP O/TRF: SA AIRWAYS</v>
          </cell>
        </row>
        <row r="10166">
          <cell r="Q10166" t="str">
            <v>Expenditure:  Transfers and Subsidies - Operational:  Allocations In-kind - Public Corporations:  Other Transfers Public Corporations - Sedibeng Water</v>
          </cell>
          <cell r="R10166" t="str">
            <v>2</v>
          </cell>
          <cell r="S10166" t="str">
            <v>54</v>
          </cell>
          <cell r="T10166" t="str">
            <v>776</v>
          </cell>
          <cell r="U10166" t="str">
            <v>0</v>
          </cell>
          <cell r="V10166" t="str">
            <v>PUB CORP O/TRF: SEDIBENG WATER</v>
          </cell>
        </row>
        <row r="10167">
          <cell r="Q10167" t="str">
            <v>Expenditure:  Transfers and Subsidies - Operational:  Allocations In-kind - Public Corporations:  Other Transfers Public Corporations - Sentech</v>
          </cell>
          <cell r="R10167" t="str">
            <v>2</v>
          </cell>
          <cell r="S10167" t="str">
            <v>54</v>
          </cell>
          <cell r="T10167" t="str">
            <v>777</v>
          </cell>
          <cell r="U10167" t="str">
            <v>0</v>
          </cell>
          <cell r="V10167" t="str">
            <v>PUB CORP O/TRF: SENTECH</v>
          </cell>
        </row>
        <row r="10168">
          <cell r="Q10168" t="str">
            <v>Expenditure:  Transfers and Subsidies - Operational:  Allocations In-kind - Public Corporations:  Other Transfers Public Corporations - State Diamond Trader</v>
          </cell>
          <cell r="R10168" t="str">
            <v>2</v>
          </cell>
          <cell r="S10168" t="str">
            <v>54</v>
          </cell>
          <cell r="T10168" t="str">
            <v>778</v>
          </cell>
          <cell r="U10168" t="str">
            <v>0</v>
          </cell>
          <cell r="V10168" t="str">
            <v>PUB CORP O/TRF: STATE DIAMOND TRADER</v>
          </cell>
        </row>
        <row r="10169">
          <cell r="Q10169" t="str">
            <v>Expenditure:  Transfers and Subsidies - Operational:  Allocations In-kind - Public Corporations:  Other Transfers Public Corporations - Telkom South Africa Ltd</v>
          </cell>
          <cell r="R10169" t="str">
            <v>2</v>
          </cell>
          <cell r="S10169" t="str">
            <v>54</v>
          </cell>
          <cell r="T10169" t="str">
            <v>779</v>
          </cell>
          <cell r="U10169" t="str">
            <v>0</v>
          </cell>
          <cell r="V10169" t="str">
            <v>PUB CORP O/TRF: TELKOM SOUTH AFRICA LTD</v>
          </cell>
        </row>
        <row r="10170">
          <cell r="Q10170" t="str">
            <v>Expenditure:  Transfers and Subsidies - Operational:  Allocations In-kind - Public Corporations:  Other Transfers Public Corporations - Trade Fundi (Pty) Ltd</v>
          </cell>
          <cell r="R10170" t="str">
            <v>2</v>
          </cell>
          <cell r="S10170" t="str">
            <v>54</v>
          </cell>
          <cell r="T10170" t="str">
            <v>780</v>
          </cell>
          <cell r="U10170" t="str">
            <v>0</v>
          </cell>
          <cell r="V10170" t="str">
            <v>PUB CORP O/TRF: TRADE FUNDI (PTY) LTD</v>
          </cell>
        </row>
        <row r="10171">
          <cell r="Q10171" t="str">
            <v>Expenditure:  Transfers and Subsidies - Operational:  Allocations In-kind - Public Corporations:  Other Transfers Public Corporations - Trans-Caledon Tunnel Authority (TCTA)</v>
          </cell>
          <cell r="R10171" t="str">
            <v>2</v>
          </cell>
          <cell r="S10171" t="str">
            <v>54</v>
          </cell>
          <cell r="T10171" t="str">
            <v>781</v>
          </cell>
          <cell r="U10171" t="str">
            <v>0</v>
          </cell>
          <cell r="V10171" t="str">
            <v>PUB CORP O/TRF: TRANS-CALEDON TUNNEL AUT</v>
          </cell>
        </row>
        <row r="10172">
          <cell r="Q10172" t="str">
            <v>Expenditure:  Transfers and Subsidies - Operational:  Allocations In-kind - Public Corporations:  Other Transfers Public Corporations - Transnet Limited</v>
          </cell>
          <cell r="R10172" t="str">
            <v>2</v>
          </cell>
          <cell r="S10172" t="str">
            <v>54</v>
          </cell>
          <cell r="T10172" t="str">
            <v>782</v>
          </cell>
          <cell r="U10172" t="str">
            <v>0</v>
          </cell>
          <cell r="V10172" t="str">
            <v>PUB CORP O/TRF: TRANSNET LIMITED</v>
          </cell>
        </row>
        <row r="10173">
          <cell r="Q10173" t="str">
            <v>Expenditure:  Transfers and Subsidies - Operational:  Allocations In-kind - Public Corporations:  Other Transfers Public Corporations - Umgeni Water</v>
          </cell>
          <cell r="R10173" t="str">
            <v>2</v>
          </cell>
          <cell r="S10173" t="str">
            <v>54</v>
          </cell>
          <cell r="T10173" t="str">
            <v>783</v>
          </cell>
          <cell r="U10173" t="str">
            <v>0</v>
          </cell>
          <cell r="V10173" t="str">
            <v>PUB CORP O/TRF: UMGENI WATER</v>
          </cell>
        </row>
        <row r="10174">
          <cell r="Q10174" t="str">
            <v>Expenditure:  Transfers and Subsidies - Operational:  Allocations In-kind - Public Corporations:  Other Transfers Public Corporations - Umsobomvu Youth Fund</v>
          </cell>
          <cell r="R10174" t="str">
            <v>2</v>
          </cell>
          <cell r="S10174" t="str">
            <v>54</v>
          </cell>
          <cell r="T10174" t="str">
            <v>784</v>
          </cell>
          <cell r="U10174" t="str">
            <v>0</v>
          </cell>
          <cell r="V10174" t="str">
            <v>PUB CORP O/TRF: UMSOBOMVU YOUTH FUND</v>
          </cell>
        </row>
        <row r="10175">
          <cell r="Q10175" t="str">
            <v>Expenditure:  Transfers and Subsidies - Operational:  Allocations In-kind - Higher Educational Institutions</v>
          </cell>
          <cell r="R10175">
            <v>0</v>
          </cell>
          <cell r="V10175" t="str">
            <v>T&amp;S OPS: ALL IN-KIND HIGHER EDUC INSTI</v>
          </cell>
        </row>
        <row r="10176">
          <cell r="Q10176" t="str">
            <v>Expenditure:  Transfers and Subsidies - Operational:  Allocations In-kind - Higher Educational Institutions:  Cape Peninsula University of Technology</v>
          </cell>
          <cell r="R10176" t="str">
            <v>2</v>
          </cell>
          <cell r="S10176" t="str">
            <v>54</v>
          </cell>
          <cell r="T10176" t="str">
            <v>850</v>
          </cell>
          <cell r="U10176" t="str">
            <v>0</v>
          </cell>
          <cell r="V10176" t="str">
            <v>H/EDU INST: CAPE PENINSULA UNIV OF TECH</v>
          </cell>
        </row>
        <row r="10177">
          <cell r="Q10177" t="str">
            <v>Expenditure:  Transfers and Subsidies - Operational:  Allocations In-kind - Higher Educational Institutions:  Central University of Technology Free state</v>
          </cell>
          <cell r="R10177" t="str">
            <v>2</v>
          </cell>
          <cell r="S10177" t="str">
            <v>54</v>
          </cell>
          <cell r="T10177" t="str">
            <v>851</v>
          </cell>
          <cell r="U10177" t="str">
            <v>0</v>
          </cell>
          <cell r="V10177" t="str">
            <v>H/EDU INST: UNI OF TECHNOLOGY FREE STATE</v>
          </cell>
        </row>
        <row r="10178">
          <cell r="Q10178" t="str">
            <v>Expenditure:  Transfers and Subsidies - Operational:  Allocations In-kind - Higher Educational Institutions:  Durban University of Technology</v>
          </cell>
          <cell r="R10178" t="str">
            <v>2</v>
          </cell>
          <cell r="S10178" t="str">
            <v>54</v>
          </cell>
          <cell r="T10178" t="str">
            <v>852</v>
          </cell>
          <cell r="U10178" t="str">
            <v>0</v>
          </cell>
          <cell r="V10178" t="str">
            <v>H/EDU INST: DURBAN UNIV OF TECH</v>
          </cell>
        </row>
        <row r="10179">
          <cell r="Q10179" t="str">
            <v>Expenditure:  Transfers and Subsidies - Operational:  Allocations In-kind - Higher Educational Institutions:  Mangosuthu University of Technology</v>
          </cell>
          <cell r="R10179" t="str">
            <v>2</v>
          </cell>
          <cell r="S10179" t="str">
            <v>54</v>
          </cell>
          <cell r="T10179" t="str">
            <v>853</v>
          </cell>
          <cell r="U10179" t="str">
            <v>0</v>
          </cell>
          <cell r="V10179" t="str">
            <v>H/EDU INST: MANGOSUTHU UNIV OF TECH</v>
          </cell>
        </row>
        <row r="10180">
          <cell r="Q10180" t="str">
            <v>Expenditure:  Transfers and Subsidies - Operational:  Allocations In-kind - Higher Educational Institutions:  Nelson Mandela Metropolitan University</v>
          </cell>
          <cell r="R10180" t="str">
            <v>2</v>
          </cell>
          <cell r="S10180" t="str">
            <v>54</v>
          </cell>
          <cell r="T10180" t="str">
            <v>854</v>
          </cell>
          <cell r="U10180" t="str">
            <v>0</v>
          </cell>
          <cell r="V10180" t="str">
            <v>H/EDU INST: NELSON MANDELA METROPOL UNIV</v>
          </cell>
        </row>
        <row r="10181">
          <cell r="Q10181" t="str">
            <v>Expenditure:  Transfers and Subsidies - Operational:  Allocations In-kind - Higher Educational Institutions:  North West University</v>
          </cell>
          <cell r="R10181" t="str">
            <v>2</v>
          </cell>
          <cell r="S10181" t="str">
            <v>54</v>
          </cell>
          <cell r="T10181" t="str">
            <v>855</v>
          </cell>
          <cell r="U10181" t="str">
            <v>0</v>
          </cell>
          <cell r="V10181" t="str">
            <v>H/EDU INST: NORTH WEST UNIVERSITY</v>
          </cell>
        </row>
        <row r="10182">
          <cell r="Q10182" t="str">
            <v>Expenditure:  Transfers and Subsidies - Operational:  Allocations In-kind - Higher Educational Institutions:  Rhodes University</v>
          </cell>
          <cell r="R10182" t="str">
            <v>2</v>
          </cell>
          <cell r="S10182" t="str">
            <v>54</v>
          </cell>
          <cell r="T10182" t="str">
            <v>856</v>
          </cell>
          <cell r="U10182" t="str">
            <v>0</v>
          </cell>
          <cell r="V10182" t="str">
            <v>H/EDU INST: RHODES UNIVERSITY</v>
          </cell>
        </row>
        <row r="10183">
          <cell r="Q10183" t="str">
            <v>Expenditure:  Transfers and Subsidies - Operational:  Allocations In-kind - Higher Educational Institutions:  Tshwane University of Technology</v>
          </cell>
          <cell r="R10183" t="str">
            <v>2</v>
          </cell>
          <cell r="S10183" t="str">
            <v>54</v>
          </cell>
          <cell r="T10183" t="str">
            <v>857</v>
          </cell>
          <cell r="U10183" t="str">
            <v>0</v>
          </cell>
          <cell r="V10183" t="str">
            <v>H/EDU INST: TSHWANE UNIVERSITY OF TECH</v>
          </cell>
        </row>
        <row r="10184">
          <cell r="Q10184" t="str">
            <v>Expenditure:  Transfers and Subsidies - Operational:  Allocations In-kind - Higher Educational Institutions:  University of Cape Town</v>
          </cell>
          <cell r="R10184" t="str">
            <v>2</v>
          </cell>
          <cell r="S10184" t="str">
            <v>54</v>
          </cell>
          <cell r="T10184" t="str">
            <v>858</v>
          </cell>
          <cell r="U10184" t="str">
            <v>0</v>
          </cell>
          <cell r="V10184" t="str">
            <v>H/EDU INST: UNIVERSITY OF CAPE TOWN</v>
          </cell>
        </row>
        <row r="10185">
          <cell r="Q10185" t="str">
            <v>Expenditure:  Transfers and Subsidies - Operational:  Allocations In-kind - Higher Educational Institutions:  University of Fort Hare</v>
          </cell>
          <cell r="R10185" t="str">
            <v>2</v>
          </cell>
          <cell r="S10185" t="str">
            <v>54</v>
          </cell>
          <cell r="T10185" t="str">
            <v>859</v>
          </cell>
          <cell r="U10185" t="str">
            <v>0</v>
          </cell>
          <cell r="V10185" t="str">
            <v>H/EDU INST: UNIVERSITY OF FORT HARE</v>
          </cell>
        </row>
        <row r="10186">
          <cell r="Q10186" t="str">
            <v>Expenditure:  Transfers and Subsidies - Operational:  Allocations In-kind - Higher Educational Institutions:  University of Johannesburg</v>
          </cell>
          <cell r="R10186" t="str">
            <v>2</v>
          </cell>
          <cell r="S10186" t="str">
            <v>54</v>
          </cell>
          <cell r="T10186" t="str">
            <v>860</v>
          </cell>
          <cell r="U10186" t="str">
            <v>0</v>
          </cell>
          <cell r="V10186" t="str">
            <v>H/EDU INST: UNIVERSITY OF JOHANNESBURG</v>
          </cell>
        </row>
        <row r="10187">
          <cell r="Q10187" t="str">
            <v>Expenditure:  Transfers and Subsidies - Operational:  Allocations In-kind - Higher Educational Institutions:  University of KwaZulu-Natal</v>
          </cell>
          <cell r="R10187" t="str">
            <v>2</v>
          </cell>
          <cell r="S10187" t="str">
            <v>54</v>
          </cell>
          <cell r="T10187" t="str">
            <v>861</v>
          </cell>
          <cell r="U10187" t="str">
            <v>0</v>
          </cell>
          <cell r="V10187" t="str">
            <v>H/EDU INST: UNIVERSITY OF KWAZULU NATAL</v>
          </cell>
        </row>
        <row r="10188">
          <cell r="Q10188" t="str">
            <v>Expenditure:  Transfers and Subsidies - Operational:  Allocations In-kind - Higher Educational Institutions:  University of Limpopo</v>
          </cell>
          <cell r="R10188" t="str">
            <v>2</v>
          </cell>
          <cell r="S10188" t="str">
            <v>54</v>
          </cell>
          <cell r="T10188" t="str">
            <v>862</v>
          </cell>
          <cell r="U10188" t="str">
            <v>0</v>
          </cell>
          <cell r="V10188" t="str">
            <v>H/EDU INST: UNIVERSITY OF LIMPOPO</v>
          </cell>
        </row>
        <row r="10189">
          <cell r="Q10189" t="str">
            <v>Expenditure:  Transfers and Subsidies - Operational:  Allocations In-kind - Higher Educational Institutions:  University of Pretoria</v>
          </cell>
          <cell r="R10189" t="str">
            <v>2</v>
          </cell>
          <cell r="S10189" t="str">
            <v>54</v>
          </cell>
          <cell r="T10189" t="str">
            <v>863</v>
          </cell>
          <cell r="U10189" t="str">
            <v>0</v>
          </cell>
          <cell r="V10189" t="str">
            <v>H/EDU INST: UNIVERSITY OF PRETORIA</v>
          </cell>
        </row>
        <row r="10190">
          <cell r="Q10190" t="str">
            <v>Expenditure:  Transfers and Subsidies - Operational:  Allocations In-kind - Higher Educational Institutions:  University of South Africa</v>
          </cell>
          <cell r="R10190" t="str">
            <v>2</v>
          </cell>
          <cell r="S10190" t="str">
            <v>54</v>
          </cell>
          <cell r="T10190" t="str">
            <v>864</v>
          </cell>
          <cell r="U10190" t="str">
            <v>0</v>
          </cell>
          <cell r="V10190" t="str">
            <v>H/EDU INST: UNIVERSITY OF SOUTH AFRICA</v>
          </cell>
        </row>
        <row r="10191">
          <cell r="Q10191" t="str">
            <v>Expenditure:  Transfers and Subsidies - Operational:  Allocations In-kind - Higher Educational Institutions:  University of Stellenbosch</v>
          </cell>
          <cell r="R10191" t="str">
            <v>2</v>
          </cell>
          <cell r="S10191" t="str">
            <v>54</v>
          </cell>
          <cell r="T10191" t="str">
            <v>865</v>
          </cell>
          <cell r="U10191" t="str">
            <v>0</v>
          </cell>
          <cell r="V10191" t="str">
            <v>H/EDU INST: UNIVERSITY OF STELLENBOSCH</v>
          </cell>
        </row>
        <row r="10192">
          <cell r="Q10192" t="str">
            <v>Expenditure:  Transfers and Subsidies - Operational:  Allocations In-kind - Higher Educational Institutions:  University of The Free State</v>
          </cell>
          <cell r="R10192" t="str">
            <v>2</v>
          </cell>
          <cell r="S10192" t="str">
            <v>54</v>
          </cell>
          <cell r="T10192" t="str">
            <v>866</v>
          </cell>
          <cell r="U10192" t="str">
            <v>0</v>
          </cell>
          <cell r="V10192" t="str">
            <v>H/EDU INST: UNIVERSITY OF THE FREE STATE</v>
          </cell>
        </row>
        <row r="10193">
          <cell r="Q10193" t="str">
            <v>Expenditure:  Transfers and Subsidies - Operational:  Allocations In-kind - Higher Educational Institutions:  University of the Western Cape</v>
          </cell>
          <cell r="R10193" t="str">
            <v>2</v>
          </cell>
          <cell r="S10193" t="str">
            <v>54</v>
          </cell>
          <cell r="T10193" t="str">
            <v>867</v>
          </cell>
          <cell r="U10193" t="str">
            <v>0</v>
          </cell>
          <cell r="V10193" t="str">
            <v>H/EDU INST: UNIVERSITY OF WESTERN CAPE</v>
          </cell>
        </row>
        <row r="10194">
          <cell r="Q10194" t="str">
            <v>Expenditure:  Transfers and Subsidies - Operational:  Allocations In-kind - Higher Educational Institutions:  University of the Witwatersrand</v>
          </cell>
          <cell r="R10194" t="str">
            <v>2</v>
          </cell>
          <cell r="S10194" t="str">
            <v>54</v>
          </cell>
          <cell r="T10194" t="str">
            <v>868</v>
          </cell>
          <cell r="U10194" t="str">
            <v>0</v>
          </cell>
          <cell r="V10194" t="str">
            <v>H/EDU INST: UNIVERSITY OF WITWATERSRAND</v>
          </cell>
        </row>
        <row r="10195">
          <cell r="Q10195" t="str">
            <v>Expenditure:  Transfers and Subsidies - Operational:  Allocations In-kind - Higher Educational Institutions:  University of Venda</v>
          </cell>
          <cell r="R10195" t="str">
            <v>2</v>
          </cell>
          <cell r="S10195" t="str">
            <v>54</v>
          </cell>
          <cell r="T10195" t="str">
            <v>869</v>
          </cell>
          <cell r="U10195" t="str">
            <v>0</v>
          </cell>
          <cell r="V10195" t="str">
            <v>H/EDU INST: UNIVERSITY OF VENDA</v>
          </cell>
        </row>
        <row r="10196">
          <cell r="Q10196" t="str">
            <v>Expenditure:  Transfers and Subsidies - Operational:  Allocations In-kind - Higher Educational Institutions:  University of Zululand</v>
          </cell>
          <cell r="R10196" t="str">
            <v>2</v>
          </cell>
          <cell r="S10196" t="str">
            <v>54</v>
          </cell>
          <cell r="T10196" t="str">
            <v>870</v>
          </cell>
          <cell r="U10196" t="str">
            <v>0</v>
          </cell>
          <cell r="V10196" t="str">
            <v>H/EDU INST: UNIVERSITY OF ZULULAND</v>
          </cell>
        </row>
        <row r="10197">
          <cell r="Q10197" t="str">
            <v>Expenditure:  Transfers and Subsidies - Operational:  Allocations In-kind - Higher Educational Institutions:  Vaal University of Technology</v>
          </cell>
          <cell r="R10197" t="str">
            <v>2</v>
          </cell>
          <cell r="S10197" t="str">
            <v>54</v>
          </cell>
          <cell r="T10197" t="str">
            <v>871</v>
          </cell>
          <cell r="U10197" t="str">
            <v>0</v>
          </cell>
          <cell r="V10197" t="str">
            <v>H/EDU INST: VAAL UNIVERSITY OF TECH</v>
          </cell>
        </row>
        <row r="10198">
          <cell r="Q10198" t="str">
            <v>Expenditure:  Transfers and Subsidies - Operational:  Allocations In-kind - Higher Educational Institutions:  Walter Sisulu University, Technology and Science Eastern Cape</v>
          </cell>
          <cell r="R10198" t="str">
            <v>2</v>
          </cell>
          <cell r="S10198" t="str">
            <v>54</v>
          </cell>
          <cell r="T10198" t="str">
            <v>872</v>
          </cell>
          <cell r="U10198" t="str">
            <v>0</v>
          </cell>
          <cell r="V10198" t="str">
            <v>H/EDU INST: WALTER SIS UNI TECH &amp; SCI EC</v>
          </cell>
        </row>
        <row r="10199">
          <cell r="Q10199" t="str">
            <v>Expenditure:  Transfers and Subsidies - Operational:  Monetary Allocations</v>
          </cell>
          <cell r="R10199">
            <v>0</v>
          </cell>
          <cell r="V10199" t="str">
            <v>TRANS &amp; SUBS OPS:  MONETARY ALLOCATIONS</v>
          </cell>
        </row>
        <row r="10200">
          <cell r="Q10200" t="str">
            <v>Expenditure:  Transfers and Subsidies - Operational:  Monetary Allocations - Departmental Agencies and Accounts</v>
          </cell>
          <cell r="R10200">
            <v>0</v>
          </cell>
          <cell r="V10200" t="str">
            <v>T&amp;S OPS: MONETARY DEPT AGENCIES &amp; ACC</v>
          </cell>
        </row>
        <row r="10201">
          <cell r="Q10201" t="str">
            <v xml:space="preserve">Expenditure:  Transfers and Subsidies - Operational:  Monetary Allocations - Departmental Agencies and Accounts:  Social Security Funds  </v>
          </cell>
          <cell r="R10201">
            <v>0</v>
          </cell>
          <cell r="V10201" t="str">
            <v>TS O MONET DPT AGEN &amp; ACC SOC SEC FUNDS</v>
          </cell>
        </row>
        <row r="10202">
          <cell r="Q10202" t="str">
            <v>Expenditure:  Transfers and Subsidies - Operational:  Monetary Allocations - Departmental Agencies and Accounts:  Social Security Funds - Compensation Commissioner (Compensation Fund)</v>
          </cell>
          <cell r="R10202" t="str">
            <v>2</v>
          </cell>
          <cell r="S10202" t="str">
            <v>55</v>
          </cell>
          <cell r="T10202" t="str">
            <v>001</v>
          </cell>
          <cell r="U10202" t="str">
            <v>0</v>
          </cell>
          <cell r="V10202" t="str">
            <v>S SEC - COMPENSATION COMMISSIONER</v>
          </cell>
        </row>
        <row r="10203">
          <cell r="Q10203" t="str">
            <v>Expenditure:  Transfers and Subsidies - Operational:  Monetary Allocations - Departmental Agencies and Accounts:  Social Security Funds - Social Security Funds: Road Accident Fund</v>
          </cell>
          <cell r="R10203" t="str">
            <v>2</v>
          </cell>
          <cell r="S10203" t="str">
            <v>55</v>
          </cell>
          <cell r="T10203" t="str">
            <v>002</v>
          </cell>
          <cell r="U10203" t="str">
            <v>0</v>
          </cell>
          <cell r="V10203" t="str">
            <v>S SEC - ROAD ACCIDENT FUND</v>
          </cell>
        </row>
        <row r="10204">
          <cell r="Q10204" t="str">
            <v>Expenditure:  Transfers and Subsidies - Operational:  Monetary Allocations - Departmental Agencies and Accounts:  Social Security Funds - Social Security Funds: Unemployment Insurance Fund</v>
          </cell>
          <cell r="R10204" t="str">
            <v>2</v>
          </cell>
          <cell r="S10204" t="str">
            <v>55</v>
          </cell>
          <cell r="T10204" t="str">
            <v>003</v>
          </cell>
          <cell r="U10204" t="str">
            <v>0</v>
          </cell>
          <cell r="V10204" t="str">
            <v>S SEC - UNEMPLOYMENT INSURANCE</v>
          </cell>
        </row>
        <row r="10205">
          <cell r="Q10205" t="str">
            <v>Expenditure:  Transfers and Subsidies - Operational:  Monetary Allocations - Departmental Agencies and Accounts:  Provincial Departmental Agencies</v>
          </cell>
          <cell r="R10205">
            <v>0</v>
          </cell>
          <cell r="V10205" t="str">
            <v>TS O MONET DPT AGEN &amp; ACC PROV DEPT AGE</v>
          </cell>
        </row>
        <row r="10206">
          <cell r="Q10206" t="str">
            <v>Expenditure:  Transfers and Subsidies - Operational:  Monetary Allocations - Departmental Agencies and Accounts:  Provincial Departmental Agencies - Academy of Sport</v>
          </cell>
          <cell r="R10206" t="str">
            <v>2</v>
          </cell>
          <cell r="S10206" t="str">
            <v>55</v>
          </cell>
          <cell r="T10206" t="str">
            <v>100</v>
          </cell>
          <cell r="U10206" t="str">
            <v>0</v>
          </cell>
          <cell r="V10206" t="str">
            <v>PRV DPT AGEN - ACADEMY OF SPORT</v>
          </cell>
        </row>
        <row r="10207">
          <cell r="Q10207" t="str">
            <v>Expenditure:  Transfers and Subsidies - Operational:  Monetary Allocations - Departmental Agencies and Accounts:  Provincial Departmental Agencies - Agricultural and Rural  Development Corporation</v>
          </cell>
          <cell r="R10207" t="str">
            <v>2</v>
          </cell>
          <cell r="S10207" t="str">
            <v>55</v>
          </cell>
          <cell r="T10207" t="str">
            <v>101</v>
          </cell>
          <cell r="U10207" t="str">
            <v>0</v>
          </cell>
          <cell r="V10207" t="str">
            <v>PRV DPT AGEN - AGRICUL &amp; RURAL  DEV CORP</v>
          </cell>
        </row>
        <row r="10208">
          <cell r="Q10208" t="str">
            <v>Expenditure:  Transfers and Subsidies - Operational:  Monetary Allocations - Departmental Agencies and Accounts:  Provincial Departmental Agencies - Agricultural Business Development Agency</v>
          </cell>
          <cell r="R10208" t="str">
            <v>2</v>
          </cell>
          <cell r="S10208" t="str">
            <v>55</v>
          </cell>
          <cell r="T10208" t="str">
            <v>102</v>
          </cell>
          <cell r="U10208" t="str">
            <v>0</v>
          </cell>
          <cell r="V10208" t="str">
            <v>PRV DPT AGEN - AGRICUL BUSIN DEV AGENCY</v>
          </cell>
        </row>
        <row r="10209">
          <cell r="Q10209" t="str">
            <v>Expenditure:  Transfers and Subsidies - Operational:  Monetary Allocations - Departmental Agencies and Accounts:  Provincial Departmental Agencies - Agricultural Development Trust</v>
          </cell>
          <cell r="R10209" t="str">
            <v>2</v>
          </cell>
          <cell r="S10209" t="str">
            <v>55</v>
          </cell>
          <cell r="T10209" t="str">
            <v>103</v>
          </cell>
          <cell r="U10209" t="str">
            <v>0</v>
          </cell>
          <cell r="V10209" t="str">
            <v>PRV DPT AGEN - AGRICULTURAL DEV TRUST</v>
          </cell>
        </row>
        <row r="10210">
          <cell r="Q10210" t="str">
            <v>Expenditure:  Transfers and Subsidies - Operational:  Monetary Allocations - Departmental Agencies and Accounts:  Provincial Departmental Agencies - Agricultural Services Corporation</v>
          </cell>
          <cell r="R10210" t="str">
            <v>2</v>
          </cell>
          <cell r="S10210" t="str">
            <v>55</v>
          </cell>
          <cell r="T10210" t="str">
            <v>104</v>
          </cell>
          <cell r="U10210" t="str">
            <v>0</v>
          </cell>
          <cell r="V10210" t="str">
            <v>PRV DPT AGEN - AGRICULTURAL SERV CORP</v>
          </cell>
        </row>
        <row r="10211">
          <cell r="Q10211" t="str">
            <v>Expenditure:  Transfers and Subsidies - Operational:  Monetary Allocations - Departmental Agencies and Accounts:  Provincial Departmental Agencies - Agricultural and Farming Development Trust</v>
          </cell>
          <cell r="R10211" t="str">
            <v>2</v>
          </cell>
          <cell r="S10211" t="str">
            <v>55</v>
          </cell>
          <cell r="T10211" t="str">
            <v>105</v>
          </cell>
          <cell r="U10211" t="str">
            <v>0</v>
          </cell>
          <cell r="V10211" t="str">
            <v>PRV DPT AGEN - AGRI &amp; FARMING DEV TRUST</v>
          </cell>
        </row>
        <row r="10212">
          <cell r="Q10212" t="str">
            <v>Expenditure:  Transfers and Subsidies - Operational:  Monetary Allocations - Departmental Agencies and Accounts:  Provincial Departmental Agencies - Amafa Akwazulu Natali</v>
          </cell>
          <cell r="R10212" t="str">
            <v>2</v>
          </cell>
          <cell r="S10212" t="str">
            <v>55</v>
          </cell>
          <cell r="T10212" t="str">
            <v>106</v>
          </cell>
          <cell r="U10212" t="str">
            <v>0</v>
          </cell>
          <cell r="V10212" t="str">
            <v>PRV DPT AGEN - AMAFA AKWAZULU NATALI</v>
          </cell>
        </row>
        <row r="10213">
          <cell r="Q10213" t="str">
            <v>Expenditure:  Transfers and Subsidies - Operational:  Monetary Allocations - Departmental Agencies and Accounts:  Provincial Departmental Agencies - Appeal Tribunals</v>
          </cell>
          <cell r="R10213" t="str">
            <v>2</v>
          </cell>
          <cell r="S10213" t="str">
            <v>55</v>
          </cell>
          <cell r="T10213" t="str">
            <v>107</v>
          </cell>
          <cell r="U10213" t="str">
            <v>0</v>
          </cell>
          <cell r="V10213" t="str">
            <v>PRV DPT AGEN - APPEAL TRIBUNALS</v>
          </cell>
        </row>
        <row r="10214">
          <cell r="Q10214" t="str">
            <v>Expenditure:  Transfers and Subsidies - Operational:  Monetary Allocations - Departmental Agencies and Accounts:  Provincial Departmental Agencies - Appropriation Technology Unit</v>
          </cell>
          <cell r="R10214" t="str">
            <v>2</v>
          </cell>
          <cell r="S10214" t="str">
            <v>55</v>
          </cell>
          <cell r="T10214" t="str">
            <v>108</v>
          </cell>
          <cell r="U10214" t="str">
            <v>0</v>
          </cell>
          <cell r="V10214" t="str">
            <v>PRV DPT AGEN - APPROPRIA TECHNOLOGY UNIT</v>
          </cell>
        </row>
        <row r="10215">
          <cell r="Q10215" t="str">
            <v>Expenditure:  Transfers and Subsidies - Operational:  Monetary Allocations - Departmental Agencies and Accounts:  Provincial Departmental Agencies - Arts and Cultural</v>
          </cell>
          <cell r="R10215" t="str">
            <v>2</v>
          </cell>
          <cell r="S10215" t="str">
            <v>55</v>
          </cell>
          <cell r="T10215" t="str">
            <v>109</v>
          </cell>
          <cell r="U10215" t="str">
            <v>0</v>
          </cell>
          <cell r="V10215" t="str">
            <v>PRV DPT AGEN - ARTS &amp; CULTURAL</v>
          </cell>
        </row>
        <row r="10216">
          <cell r="Q10216" t="str">
            <v>Expenditure:  Transfers and Subsidies - Operational:  Monetary Allocations - Departmental Agencies and Accounts:  Provincial Departmental Agencies - Arts Council</v>
          </cell>
          <cell r="R10216" t="str">
            <v>2</v>
          </cell>
          <cell r="S10216" t="str">
            <v>55</v>
          </cell>
          <cell r="T10216" t="str">
            <v>110</v>
          </cell>
          <cell r="U10216" t="str">
            <v>0</v>
          </cell>
          <cell r="V10216" t="str">
            <v>PRV DPT AGEN - ARTS COUNCIL</v>
          </cell>
        </row>
        <row r="10217">
          <cell r="Q10217" t="str">
            <v>Expenditure:  Transfers and Subsidies - Operational:  Monetary Allocations - Departmental Agencies and Accounts:  Provincial Departmental Agencies - Blue IQ Inv Holdings (Pty)</v>
          </cell>
          <cell r="R10217" t="str">
            <v>2</v>
          </cell>
          <cell r="S10217" t="str">
            <v>55</v>
          </cell>
          <cell r="T10217" t="str">
            <v>111</v>
          </cell>
          <cell r="U10217" t="str">
            <v>0</v>
          </cell>
          <cell r="V10217" t="str">
            <v>PRV DPT AGEN - BLUE IQ INV HOLDING (PTY)</v>
          </cell>
        </row>
        <row r="10218">
          <cell r="Q10218" t="str">
            <v>Expenditure:  Transfers and Subsidies - Operational:  Monetary Allocations - Departmental Agencies and Accounts:  Provincial Departmental Agencies - Centre for Investment and Marketing</v>
          </cell>
          <cell r="R10218" t="str">
            <v>2</v>
          </cell>
          <cell r="S10218" t="str">
            <v>55</v>
          </cell>
          <cell r="T10218" t="str">
            <v>112</v>
          </cell>
          <cell r="U10218" t="str">
            <v>0</v>
          </cell>
          <cell r="V10218" t="str">
            <v>PRV DPT AGEN - CENTRE INVEST &amp; MARKETING</v>
          </cell>
        </row>
        <row r="10219">
          <cell r="Q10219" t="str">
            <v>Expenditure:  Transfers and Subsidies - Operational:  Monetary Allocations - Departmental Agencies and Accounts:  Provincial Departmental Agencies - Commissioner for the Environment</v>
          </cell>
          <cell r="R10219" t="str">
            <v>2</v>
          </cell>
          <cell r="S10219" t="str">
            <v>55</v>
          </cell>
          <cell r="T10219" t="str">
            <v>113</v>
          </cell>
          <cell r="U10219" t="str">
            <v>0</v>
          </cell>
          <cell r="V10219" t="str">
            <v>PRV DPT AGEN - COMMISSION FOR ENVIRONMEN</v>
          </cell>
        </row>
        <row r="10220">
          <cell r="Q10220" t="str">
            <v>Expenditure:  Transfers and Subsidies - Operational:  Monetary Allocations - Departmental Agencies and Accounts:  Provincial Departmental Agencies - Communication Service</v>
          </cell>
          <cell r="R10220" t="str">
            <v>2</v>
          </cell>
          <cell r="S10220" t="str">
            <v>55</v>
          </cell>
          <cell r="T10220" t="str">
            <v>114</v>
          </cell>
          <cell r="U10220" t="str">
            <v>0</v>
          </cell>
          <cell r="V10220" t="str">
            <v>PRV DPT AGEN - COMMUNICATION SERVICE</v>
          </cell>
        </row>
        <row r="10221">
          <cell r="Q10221" t="str">
            <v>Expenditure:  Transfers and Subsidies - Operational:  Monetary Allocations - Departmental Agencies and Accounts:  Provincial Departmental Agencies - Consumer Affairs Court</v>
          </cell>
          <cell r="R10221" t="str">
            <v>2</v>
          </cell>
          <cell r="S10221" t="str">
            <v>55</v>
          </cell>
          <cell r="T10221" t="str">
            <v>115</v>
          </cell>
          <cell r="U10221" t="str">
            <v>0</v>
          </cell>
          <cell r="V10221" t="str">
            <v>PRV DPT AGEN - CONSUMER AFFAIRS COURT</v>
          </cell>
        </row>
        <row r="10222">
          <cell r="Q10222" t="str">
            <v>Expenditure:  Transfers and Subsidies - Operational:  Monetary Allocations - Departmental Agencies and Accounts:  Provincial Departmental Agencies - Cultural Commission</v>
          </cell>
          <cell r="R10222" t="str">
            <v>2</v>
          </cell>
          <cell r="S10222" t="str">
            <v>55</v>
          </cell>
          <cell r="T10222" t="str">
            <v>116</v>
          </cell>
          <cell r="U10222" t="str">
            <v>0</v>
          </cell>
          <cell r="V10222" t="str">
            <v>PRV DPT AGEN - CULTURAL COMMISSION</v>
          </cell>
        </row>
        <row r="10223">
          <cell r="Q10223" t="str">
            <v>Expenditure:  Transfers and Subsidies - Operational:  Monetary Allocations - Departmental Agencies and Accounts:  Provincial Departmental Agencies - Destination Marketing Organisation</v>
          </cell>
          <cell r="R10223" t="str">
            <v>2</v>
          </cell>
          <cell r="S10223" t="str">
            <v>55</v>
          </cell>
          <cell r="T10223" t="str">
            <v>117</v>
          </cell>
          <cell r="U10223" t="str">
            <v>0</v>
          </cell>
          <cell r="V10223" t="str">
            <v>PRV DPT AGEN - DESTINATION MARKETING ORG</v>
          </cell>
        </row>
        <row r="10224">
          <cell r="Q10224" t="str">
            <v>Expenditure:  Transfers and Subsidies - Operational:  Monetary Allocations - Departmental Agencies and Accounts:  Provincial Departmental Agencies - Development Enterprise</v>
          </cell>
          <cell r="R10224" t="str">
            <v>2</v>
          </cell>
          <cell r="S10224" t="str">
            <v>55</v>
          </cell>
          <cell r="T10224" t="str">
            <v>118</v>
          </cell>
          <cell r="U10224" t="str">
            <v>0</v>
          </cell>
          <cell r="V10224" t="str">
            <v>PRV DPT AGEN - DEVELOPMENT ENTERPRISE</v>
          </cell>
        </row>
        <row r="10225">
          <cell r="Q10225" t="str">
            <v>Expenditure:  Transfers and Subsidies - Operational:  Monetary Allocations - Departmental Agencies and Accounts:  Provincial Departmental Agencies - Development Tribunals</v>
          </cell>
          <cell r="R10225" t="str">
            <v>2</v>
          </cell>
          <cell r="S10225" t="str">
            <v>55</v>
          </cell>
          <cell r="T10225" t="str">
            <v>119</v>
          </cell>
          <cell r="U10225" t="str">
            <v>0</v>
          </cell>
          <cell r="V10225" t="str">
            <v>PRV DPT AGEN - DEVELOPMENT TRIBUNALS</v>
          </cell>
        </row>
        <row r="10226">
          <cell r="Q10226" t="str">
            <v>Expenditure:  Transfers and Subsidies - Operational:  Monetary Allocations - Departmental Agencies and Accounts:  Provincial Departmental Agencies - Eastern Cape Museums</v>
          </cell>
          <cell r="R10226" t="str">
            <v>2</v>
          </cell>
          <cell r="S10226" t="str">
            <v>55</v>
          </cell>
          <cell r="T10226" t="str">
            <v>120</v>
          </cell>
          <cell r="U10226" t="str">
            <v>0</v>
          </cell>
          <cell r="V10226" t="str">
            <v>PRV DPT AGEN - EASTERN CAPE MUSEUMS</v>
          </cell>
        </row>
        <row r="10227">
          <cell r="Q10227" t="str">
            <v>Expenditure:  Transfers and Subsidies - Operational:  Monetary Allocations - Departmental Agencies and Accounts:  Provincial Departmental Agencies - Gauteng Entrepreneurial Property</v>
          </cell>
          <cell r="R10227" t="str">
            <v>2</v>
          </cell>
          <cell r="S10227" t="str">
            <v>55</v>
          </cell>
          <cell r="T10227" t="str">
            <v>121</v>
          </cell>
          <cell r="U10227" t="str">
            <v>0</v>
          </cell>
          <cell r="V10227" t="str">
            <v>PRV DPT AGEN - GAUTENG ENTREPREN PROPERT</v>
          </cell>
        </row>
        <row r="10228">
          <cell r="Q10228" t="str">
            <v>Expenditure:  Transfers and Subsidies - Operational:  Monetary Allocations - Departmental Agencies and Accounts:  Provincial Departmental Agencies - Eastern Region Entrepreneurial Support Centre</v>
          </cell>
          <cell r="R10228" t="str">
            <v>2</v>
          </cell>
          <cell r="S10228" t="str">
            <v>55</v>
          </cell>
          <cell r="T10228" t="str">
            <v>122</v>
          </cell>
          <cell r="U10228" t="str">
            <v>0</v>
          </cell>
          <cell r="V10228" t="str">
            <v>PRV DPT AGEN - EAST REG ENTREP SUPP CTRE</v>
          </cell>
        </row>
        <row r="10229">
          <cell r="Q10229" t="str">
            <v>Expenditure:  Transfers and Subsidies - Operational:  Monetary Allocations - Departmental Agencies and Accounts:  Provincial Departmental Agencies - Economic  Development Agency</v>
          </cell>
          <cell r="R10229" t="str">
            <v>2</v>
          </cell>
          <cell r="S10229" t="str">
            <v>55</v>
          </cell>
          <cell r="T10229" t="str">
            <v>123</v>
          </cell>
          <cell r="U10229" t="str">
            <v>0</v>
          </cell>
          <cell r="V10229" t="str">
            <v>PRV DPT AGEN - ECONOMIC  DEVEL AGENCY</v>
          </cell>
        </row>
        <row r="10230">
          <cell r="Q10230" t="str">
            <v>Expenditure:  Transfers and Subsidies - Operational:  Monetary Allocations - Departmental Agencies and Accounts:  Provincial Departmental Agencies - Enterprise Propeller</v>
          </cell>
          <cell r="R10230" t="str">
            <v>2</v>
          </cell>
          <cell r="S10230" t="str">
            <v>55</v>
          </cell>
          <cell r="T10230" t="str">
            <v>124</v>
          </cell>
          <cell r="U10230" t="str">
            <v>0</v>
          </cell>
          <cell r="V10230" t="str">
            <v>PRV DPT AGEN - ENTERPRISE PROPELLER</v>
          </cell>
        </row>
        <row r="10231">
          <cell r="Q10231" t="str">
            <v>Expenditure:  Transfers and Subsidies - Operational:  Monetary Allocations - Departmental Agencies and Accounts:  Provincial Departmental Agencies - Ezemvelo Wildlife</v>
          </cell>
          <cell r="R10231" t="str">
            <v>2</v>
          </cell>
          <cell r="S10231" t="str">
            <v>55</v>
          </cell>
          <cell r="T10231" t="str">
            <v>125</v>
          </cell>
          <cell r="U10231" t="str">
            <v>0</v>
          </cell>
          <cell r="V10231" t="str">
            <v>PRV DPT AGEN - EZEMVELO WILDLIFE</v>
          </cell>
        </row>
        <row r="10232">
          <cell r="Q10232" t="str">
            <v>Expenditure:  Transfers and Subsidies - Operational:  Monetary Allocations - Departmental Agencies and Accounts:  Provincial Departmental Agencies - Gambling and Betting Board</v>
          </cell>
          <cell r="R10232" t="str">
            <v>2</v>
          </cell>
          <cell r="S10232" t="str">
            <v>55</v>
          </cell>
          <cell r="T10232" t="str">
            <v>126</v>
          </cell>
          <cell r="U10232" t="str">
            <v>0</v>
          </cell>
          <cell r="V10232" t="str">
            <v>PRV DPT AGEN - GAMBLING &amp; BETTING BOARD</v>
          </cell>
        </row>
        <row r="10233">
          <cell r="Q10233" t="str">
            <v>Expenditure:  Transfers and Subsidies - Operational:  Monetary Allocations - Departmental Agencies and Accounts:  Provincial Departmental Agencies - Gambling and Racing Board</v>
          </cell>
          <cell r="R10233" t="str">
            <v>2</v>
          </cell>
          <cell r="S10233" t="str">
            <v>55</v>
          </cell>
          <cell r="T10233" t="str">
            <v>127</v>
          </cell>
          <cell r="U10233" t="str">
            <v>0</v>
          </cell>
          <cell r="V10233" t="str">
            <v>PRV DPT AGEN - GAMBLING &amp; RACING BOARD</v>
          </cell>
        </row>
        <row r="10234">
          <cell r="Q10234" t="str">
            <v>Expenditure:  Transfers and Subsidies - Operational:  Monetary Allocations - Departmental Agencies and Accounts:  Provincial Departmental Agencies - Gambling Board</v>
          </cell>
          <cell r="R10234" t="str">
            <v>2</v>
          </cell>
          <cell r="S10234" t="str">
            <v>55</v>
          </cell>
          <cell r="T10234" t="str">
            <v>128</v>
          </cell>
          <cell r="U10234" t="str">
            <v>0</v>
          </cell>
          <cell r="V10234" t="str">
            <v>PRV DPT AGEN - GAMBLING BOARD</v>
          </cell>
        </row>
        <row r="10235">
          <cell r="Q10235" t="str">
            <v>Expenditure:  Transfers and Subsidies - Operational:  Monetary Allocations - Departmental Agencies and Accounts:  Provincial Departmental Agencies - Gaming Board</v>
          </cell>
          <cell r="R10235" t="str">
            <v>2</v>
          </cell>
          <cell r="S10235" t="str">
            <v>55</v>
          </cell>
          <cell r="T10235" t="str">
            <v>129</v>
          </cell>
          <cell r="U10235" t="str">
            <v>0</v>
          </cell>
          <cell r="V10235" t="str">
            <v>PRV DPT AGEN - GAMING BOARD</v>
          </cell>
        </row>
        <row r="10236">
          <cell r="Q10236" t="str">
            <v>Expenditure:  Transfers and Subsidies - Operational:  Monetary Allocations - Departmental Agencies and Accounts:  Provincial Departmental Agencies - Gateway International Airport</v>
          </cell>
          <cell r="R10236" t="str">
            <v>2</v>
          </cell>
          <cell r="S10236" t="str">
            <v>55</v>
          </cell>
          <cell r="T10236" t="str">
            <v>130</v>
          </cell>
          <cell r="U10236" t="str">
            <v>0</v>
          </cell>
          <cell r="V10236" t="str">
            <v>PRV DPT AGEN - GATEWAY INTERNAT AIRPORT</v>
          </cell>
        </row>
        <row r="10237">
          <cell r="Q10237" t="str">
            <v>Expenditure:  Transfers and Subsidies - Operational:  Monetary Allocations - Departmental Agencies and Accounts:  Provincial Departmental Agencies - Gauteng Fund</v>
          </cell>
          <cell r="R10237" t="str">
            <v>2</v>
          </cell>
          <cell r="S10237" t="str">
            <v>55</v>
          </cell>
          <cell r="T10237" t="str">
            <v>131</v>
          </cell>
          <cell r="U10237" t="str">
            <v>0</v>
          </cell>
          <cell r="V10237" t="str">
            <v>PRV DPT AGEN - GAUTENG FUND</v>
          </cell>
        </row>
        <row r="10238">
          <cell r="Q10238" t="str">
            <v>Expenditure:  Transfers and Subsidies - Operational:  Monetary Allocations - Departmental Agencies and Accounts:  Provincial Departmental Agencies - Gautrain Management Agency</v>
          </cell>
          <cell r="R10238" t="str">
            <v>2</v>
          </cell>
          <cell r="S10238" t="str">
            <v>55</v>
          </cell>
          <cell r="T10238" t="str">
            <v>132</v>
          </cell>
          <cell r="U10238" t="str">
            <v>0</v>
          </cell>
          <cell r="V10238" t="str">
            <v>PRV DPT AGEN - GAUTRAIN MANAG AGENCY</v>
          </cell>
        </row>
        <row r="10239">
          <cell r="Q10239" t="str">
            <v>Expenditure:  Transfers and Subsidies - Operational:  Monetary Allocations - Departmental Agencies and Accounts:  Provincial Departmental Agencies - Government Motor Transport</v>
          </cell>
          <cell r="R10239" t="str">
            <v>2</v>
          </cell>
          <cell r="S10239" t="str">
            <v>55</v>
          </cell>
          <cell r="T10239" t="str">
            <v>133</v>
          </cell>
          <cell r="U10239" t="str">
            <v>0</v>
          </cell>
          <cell r="V10239" t="str">
            <v>PRV DPT AGEN - GOVERN MOTOR TRANSPORT</v>
          </cell>
        </row>
        <row r="10240">
          <cell r="Q10240" t="str">
            <v>Expenditure:  Transfers and Subsidies - Operational:  Monetary Allocations - Departmental Agencies and Accounts:  Provincial Departmental Agencies - Heritage Western Cape</v>
          </cell>
          <cell r="R10240" t="str">
            <v>2</v>
          </cell>
          <cell r="S10240" t="str">
            <v>55</v>
          </cell>
          <cell r="T10240" t="str">
            <v>134</v>
          </cell>
          <cell r="U10240" t="str">
            <v>0</v>
          </cell>
          <cell r="V10240" t="str">
            <v>PRV DPT AGEN - HERITAGE WESTERN CAPE</v>
          </cell>
        </row>
        <row r="10241">
          <cell r="Q10241" t="str">
            <v>Expenditure:  Transfers and Subsidies - Operational:  Monetary Allocations - Departmental Agencies and Accounts:  Provincial Departmental Agencies - House of Traditional Leaders KwaZulu-Natal</v>
          </cell>
          <cell r="R10241" t="str">
            <v>2</v>
          </cell>
          <cell r="S10241" t="str">
            <v>55</v>
          </cell>
          <cell r="T10241" t="str">
            <v>135</v>
          </cell>
          <cell r="U10241" t="str">
            <v>0</v>
          </cell>
          <cell r="V10241" t="str">
            <v>PRV DPT AGEN - HOUSE OF TRAD LEADERS KZN</v>
          </cell>
        </row>
        <row r="10242">
          <cell r="Q10242" t="str">
            <v>Expenditure:  Transfers and Subsidies - Operational:  Monetary Allocations - Departmental Agencies and Accounts:  Provincial Departmental Agencies - Housing Board</v>
          </cell>
          <cell r="R10242" t="str">
            <v>2</v>
          </cell>
          <cell r="S10242" t="str">
            <v>55</v>
          </cell>
          <cell r="T10242" t="str">
            <v>136</v>
          </cell>
          <cell r="U10242" t="str">
            <v>0</v>
          </cell>
          <cell r="V10242" t="str">
            <v>PRV DPT AGEN - HOUSING BOARD</v>
          </cell>
        </row>
        <row r="10243">
          <cell r="Q10243" t="str">
            <v>Expenditure:  Transfers and Subsidies - Operational:  Monetary Allocations - Departmental Agencies and Accounts:  Provincial Departmental Agencies - Housing Corporation</v>
          </cell>
          <cell r="R10243" t="str">
            <v>2</v>
          </cell>
          <cell r="S10243" t="str">
            <v>55</v>
          </cell>
          <cell r="T10243" t="str">
            <v>137</v>
          </cell>
          <cell r="U10243" t="str">
            <v>0</v>
          </cell>
          <cell r="V10243" t="str">
            <v>PRV DPT AGEN - HOUSING CORPORATION</v>
          </cell>
        </row>
        <row r="10244">
          <cell r="Q10244" t="str">
            <v>Expenditure:  Transfers and Subsidies - Operational:  Monetary Allocations - Departmental Agencies and Accounts:  Provincial Departmental Agencies - Investment North West</v>
          </cell>
          <cell r="R10244" t="str">
            <v>2</v>
          </cell>
          <cell r="S10244" t="str">
            <v>55</v>
          </cell>
          <cell r="T10244" t="str">
            <v>138</v>
          </cell>
          <cell r="U10244" t="str">
            <v>0</v>
          </cell>
          <cell r="V10244" t="str">
            <v>PRV DPT AGEN - INVESTMENT NORTH WEST</v>
          </cell>
        </row>
        <row r="10245">
          <cell r="Q10245" t="str">
            <v>Expenditure:  Transfers and Subsidies - Operational:  Monetary Allocations - Departmental Agencies and Accounts:  Provincial Departmental Agencies - Investment and Trade Promotion Agency</v>
          </cell>
          <cell r="R10245" t="str">
            <v>2</v>
          </cell>
          <cell r="S10245" t="str">
            <v>55</v>
          </cell>
          <cell r="T10245" t="str">
            <v>139</v>
          </cell>
          <cell r="U10245" t="str">
            <v>0</v>
          </cell>
          <cell r="V10245" t="str">
            <v>PRV DPT AGEN - INVEST &amp; TRADE PROMO AGEN</v>
          </cell>
        </row>
        <row r="10246">
          <cell r="Q10246" t="str">
            <v>Expenditure:  Transfers and Subsidies - Operational:  Monetary Allocations - Departmental Agencies and Accounts:  Provincial Departmental Agencies - Investment Initiative</v>
          </cell>
          <cell r="R10246" t="str">
            <v>2</v>
          </cell>
          <cell r="S10246" t="str">
            <v>55</v>
          </cell>
          <cell r="T10246" t="str">
            <v>140</v>
          </cell>
          <cell r="U10246" t="str">
            <v>0</v>
          </cell>
          <cell r="V10246" t="str">
            <v>PRV DPT AGEN - INVESTMENT INITIATIVE</v>
          </cell>
        </row>
        <row r="10247">
          <cell r="Q10247" t="str">
            <v>Expenditure:  Transfers and Subsidies - Operational:  Monetary Allocations - Departmental Agencies and Accounts:  Provincial Departmental Agencies - Kalahari Kid Corporation</v>
          </cell>
          <cell r="R10247" t="str">
            <v>2</v>
          </cell>
          <cell r="S10247" t="str">
            <v>55</v>
          </cell>
          <cell r="T10247" t="str">
            <v>141</v>
          </cell>
          <cell r="U10247" t="str">
            <v>0</v>
          </cell>
          <cell r="V10247" t="str">
            <v>PRV DPT AGEN - KALAHARI KID CORPORATION</v>
          </cell>
        </row>
        <row r="10248">
          <cell r="Q10248" t="str">
            <v>Expenditure:  Transfers and Subsidies - Operational:  Monetary Allocations - Departmental Agencies and Accounts:  Provincial Departmental Agencies - Language Committee</v>
          </cell>
          <cell r="R10248" t="str">
            <v>2</v>
          </cell>
          <cell r="S10248" t="str">
            <v>55</v>
          </cell>
          <cell r="T10248" t="str">
            <v>142</v>
          </cell>
          <cell r="U10248" t="str">
            <v>0</v>
          </cell>
          <cell r="V10248" t="str">
            <v>PRV DPT AGEN - LANGUAGE COMMITTEE</v>
          </cell>
        </row>
        <row r="10249">
          <cell r="Q10249" t="str">
            <v>Expenditure:  Transfers and Subsidies - Operational:  Monetary Allocations - Departmental Agencies and Accounts:  Provincial Departmental Agencies - Liquor Board</v>
          </cell>
          <cell r="R10249" t="str">
            <v>2</v>
          </cell>
          <cell r="S10249" t="str">
            <v>55</v>
          </cell>
          <cell r="T10249" t="str">
            <v>143</v>
          </cell>
          <cell r="U10249" t="str">
            <v>0</v>
          </cell>
          <cell r="V10249" t="str">
            <v>PRV DPT AGEN - LIQUOR BOARD</v>
          </cell>
        </row>
        <row r="10250">
          <cell r="Q10250" t="str">
            <v>Expenditure:  Transfers and Subsidies - Operational:  Monetary Allocations - Departmental Agencies and Accounts:  Provincial Departmental Agencies - Local Business Centres</v>
          </cell>
          <cell r="R10250" t="str">
            <v>2</v>
          </cell>
          <cell r="S10250" t="str">
            <v>55</v>
          </cell>
          <cell r="T10250" t="str">
            <v>144</v>
          </cell>
          <cell r="U10250" t="str">
            <v>0</v>
          </cell>
          <cell r="V10250" t="str">
            <v>PRV DPT AGEN - LOCAL BUSINESS CENTRES</v>
          </cell>
        </row>
        <row r="10251">
          <cell r="Q10251" t="str">
            <v>Expenditure:  Transfers and Subsidies - Operational:  Monetary Allocations - Departmental Agencies and Accounts:  Provincial Departmental Agencies - Local Road Transport Board</v>
          </cell>
          <cell r="R10251" t="str">
            <v>2</v>
          </cell>
          <cell r="S10251" t="str">
            <v>55</v>
          </cell>
          <cell r="T10251" t="str">
            <v>145</v>
          </cell>
          <cell r="U10251" t="str">
            <v>0</v>
          </cell>
          <cell r="V10251" t="str">
            <v>PRV DPT AGEN - LOCAL ROAD TRANSP BOARD</v>
          </cell>
        </row>
        <row r="10252">
          <cell r="Q10252" t="str">
            <v>Expenditure:  Transfers and Subsidies - Operational:  Monetary Allocations - Departmental Agencies and Accounts:  Provincial Departmental Agencies - McGregor Museum Board</v>
          </cell>
          <cell r="R10252" t="str">
            <v>2</v>
          </cell>
          <cell r="S10252" t="str">
            <v>55</v>
          </cell>
          <cell r="T10252" t="str">
            <v>146</v>
          </cell>
          <cell r="U10252" t="str">
            <v>0</v>
          </cell>
          <cell r="V10252" t="str">
            <v>PRV DPT AGEN - MCGREGOR MUSEUM BOARD</v>
          </cell>
        </row>
        <row r="10253">
          <cell r="Q10253" t="str">
            <v>Expenditure:  Transfers and Subsidies - Operational:  Monetary Allocations - Departmental Agencies and Accounts:  Provincial Departmental Agencies - Mmabana Foundation</v>
          </cell>
          <cell r="R10253" t="str">
            <v>2</v>
          </cell>
          <cell r="S10253" t="str">
            <v>55</v>
          </cell>
          <cell r="T10253" t="str">
            <v>147</v>
          </cell>
          <cell r="U10253" t="str">
            <v>0</v>
          </cell>
          <cell r="V10253" t="str">
            <v>PRV DPT AGEN - MMABANA FOUNDATION</v>
          </cell>
        </row>
        <row r="10254">
          <cell r="Q10254" t="str">
            <v>Expenditure:  Transfers and Subsidies - Operational:  Monetary Allocations - Departmental Agencies and Accounts:  Provincial Departmental Agencies - Natal Arts Trust</v>
          </cell>
          <cell r="R10254" t="str">
            <v>2</v>
          </cell>
          <cell r="S10254" t="str">
            <v>55</v>
          </cell>
          <cell r="T10254" t="str">
            <v>148</v>
          </cell>
          <cell r="U10254" t="str">
            <v>0</v>
          </cell>
          <cell r="V10254" t="str">
            <v>PRV DPT AGEN - NATAL ARTS TRUST</v>
          </cell>
        </row>
        <row r="10255">
          <cell r="Q10255" t="str">
            <v>Expenditure:  Transfers and Subsidies - Operational:  Monetary Allocations - Departmental Agencies and Accounts:  Provincial Departmental Agencies - Natal Sharks Board</v>
          </cell>
          <cell r="R10255" t="str">
            <v>2</v>
          </cell>
          <cell r="S10255" t="str">
            <v>55</v>
          </cell>
          <cell r="T10255" t="str">
            <v>149</v>
          </cell>
          <cell r="U10255" t="str">
            <v>0</v>
          </cell>
          <cell r="V10255" t="str">
            <v>PRV DPT AGEN - NATAL SHARKS BOARD</v>
          </cell>
        </row>
        <row r="10256">
          <cell r="Q10256" t="str">
            <v>Expenditure:  Transfers and Subsidies - Operational:  Monetary Allocations - Departmental Agencies and Accounts:  Provincial Departmental Agencies - Natal Trust Fund</v>
          </cell>
          <cell r="R10256" t="str">
            <v>2</v>
          </cell>
          <cell r="S10256" t="str">
            <v>55</v>
          </cell>
          <cell r="T10256" t="str">
            <v>150</v>
          </cell>
          <cell r="U10256" t="str">
            <v>0</v>
          </cell>
          <cell r="V10256" t="str">
            <v>PRV DPT AGEN - NATAL TRUST FUND</v>
          </cell>
        </row>
        <row r="10257">
          <cell r="Q10257" t="str">
            <v>Expenditure:  Transfers and Subsidies - Operational:  Monetary Allocations - Departmental Agencies and Accounts:  Provincial Departmental Agencies - Nature Conservation Board</v>
          </cell>
          <cell r="R10257" t="str">
            <v>2</v>
          </cell>
          <cell r="S10257" t="str">
            <v>55</v>
          </cell>
          <cell r="T10257" t="str">
            <v>151</v>
          </cell>
          <cell r="U10257" t="str">
            <v>0</v>
          </cell>
          <cell r="V10257" t="str">
            <v>PRV DPT AGEN - NATURE CONSERVATION BOARD</v>
          </cell>
        </row>
        <row r="10258">
          <cell r="Q10258" t="str">
            <v>Expenditure:  Transfers and Subsidies - Operational:  Monetary Allocations - Departmental Agencies and Accounts:  Provincial Departmental Agencies - Panel of Mediators</v>
          </cell>
          <cell r="R10258" t="str">
            <v>2</v>
          </cell>
          <cell r="S10258" t="str">
            <v>55</v>
          </cell>
          <cell r="T10258" t="str">
            <v>152</v>
          </cell>
          <cell r="U10258" t="str">
            <v>0</v>
          </cell>
          <cell r="V10258" t="str">
            <v>PRV DPT AGEN - PANEL OF MEDIATORS</v>
          </cell>
        </row>
        <row r="10259">
          <cell r="Q10259" t="str">
            <v>Expenditure:  Transfers and Subsidies - Operational:  Monetary Allocations - Departmental Agencies and Accounts:  Provincial Departmental Agencies - Park and Tourism Board</v>
          </cell>
          <cell r="R10259" t="str">
            <v>2</v>
          </cell>
          <cell r="S10259" t="str">
            <v>55</v>
          </cell>
          <cell r="T10259" t="str">
            <v>153</v>
          </cell>
          <cell r="U10259" t="str">
            <v>0</v>
          </cell>
          <cell r="V10259" t="str">
            <v>PRV DPT AGEN - PARK &amp; TOURISM BOARD</v>
          </cell>
        </row>
        <row r="10260">
          <cell r="Q10260" t="str">
            <v>Expenditure:  Transfers and Subsidies - Operational:  Monetary Allocations - Departmental Agencies and Accounts:  Provincial Departmental Agencies - Parks Board</v>
          </cell>
          <cell r="R10260" t="str">
            <v>2</v>
          </cell>
          <cell r="S10260" t="str">
            <v>55</v>
          </cell>
          <cell r="T10260" t="str">
            <v>154</v>
          </cell>
          <cell r="U10260" t="str">
            <v>0</v>
          </cell>
          <cell r="V10260" t="str">
            <v>PRV DPT AGEN - PARKS BOARD</v>
          </cell>
        </row>
        <row r="10261">
          <cell r="Q10261" t="str">
            <v>Expenditure:  Transfers and Subsidies - Operational:  Monetary Allocations - Departmental Agencies and Accounts:  Provincial Departmental Agencies - Partnership Fund (GPF)</v>
          </cell>
          <cell r="R10261" t="str">
            <v>2</v>
          </cell>
          <cell r="S10261" t="str">
            <v>55</v>
          </cell>
          <cell r="T10261" t="str">
            <v>155</v>
          </cell>
          <cell r="U10261" t="str">
            <v>0</v>
          </cell>
          <cell r="V10261" t="str">
            <v>PRV DPT AGEN - PARTNERSHIP FUND (GPF)</v>
          </cell>
        </row>
        <row r="10262">
          <cell r="Q10262" t="str">
            <v>Expenditure:  Transfers and Subsidies - Operational:  Monetary Allocations - Departmental Agencies and Accounts:  Provincial Departmental Agencies - Phakisa Corporation</v>
          </cell>
          <cell r="R10262" t="str">
            <v>2</v>
          </cell>
          <cell r="S10262" t="str">
            <v>55</v>
          </cell>
          <cell r="T10262" t="str">
            <v>156</v>
          </cell>
          <cell r="U10262" t="str">
            <v>0</v>
          </cell>
          <cell r="V10262" t="str">
            <v>PRV DPT AGEN - PHAKISA CORPORATION</v>
          </cell>
        </row>
        <row r="10263">
          <cell r="Q10263" t="str">
            <v>Expenditure:  Transfers and Subsidies - Operational:  Monetary Allocations - Departmental Agencies and Accounts:  Provincial Departmental Agencies - Planning Commission</v>
          </cell>
          <cell r="R10263" t="str">
            <v>2</v>
          </cell>
          <cell r="S10263" t="str">
            <v>55</v>
          </cell>
          <cell r="T10263" t="str">
            <v>157</v>
          </cell>
          <cell r="U10263" t="str">
            <v>0</v>
          </cell>
          <cell r="V10263" t="str">
            <v>PRV DPT AGEN - PLANNING COMMISSION</v>
          </cell>
        </row>
        <row r="10264">
          <cell r="Q10264" t="str">
            <v>Expenditure:  Transfers and Subsidies - Operational:  Monetary Allocations - Departmental Agencies and Accounts:  Provincial Departmental Agencies - Provincial Aided Libraries</v>
          </cell>
          <cell r="R10264" t="str">
            <v>2</v>
          </cell>
          <cell r="S10264" t="str">
            <v>55</v>
          </cell>
          <cell r="T10264" t="str">
            <v>158</v>
          </cell>
          <cell r="U10264" t="str">
            <v>0</v>
          </cell>
          <cell r="V10264" t="str">
            <v>PRV DPT AGEN - PROV AIDED LIBRARIES</v>
          </cell>
        </row>
        <row r="10265">
          <cell r="Q10265" t="str">
            <v>Expenditure:  Transfers and Subsidies - Operational:  Monetary Allocations - Departmental Agencies and Accounts:  Provincial Departmental Agencies - Provincial Aids Council</v>
          </cell>
          <cell r="R10265" t="str">
            <v>2</v>
          </cell>
          <cell r="S10265" t="str">
            <v>55</v>
          </cell>
          <cell r="T10265" t="str">
            <v>159</v>
          </cell>
          <cell r="U10265" t="str">
            <v>0</v>
          </cell>
          <cell r="V10265" t="str">
            <v>PRV DPT AGEN - PROVINCIAL AIDS COUNCIL</v>
          </cell>
        </row>
        <row r="10266">
          <cell r="Q10266" t="str">
            <v>Expenditure:  Transfers and Subsidies - Operational:  Monetary Allocations - Departmental Agencies and Accounts:  Provincial Departmental Agencies - Provincial Arts and Culture Council</v>
          </cell>
          <cell r="R10266" t="str">
            <v>2</v>
          </cell>
          <cell r="S10266" t="str">
            <v>55</v>
          </cell>
          <cell r="T10266" t="str">
            <v>160</v>
          </cell>
          <cell r="U10266" t="str">
            <v>0</v>
          </cell>
          <cell r="V10266" t="str">
            <v>PRV DPT AGEN - PROV ARTS &amp; CULT COUNCIL</v>
          </cell>
        </row>
        <row r="10267">
          <cell r="Q10267" t="str">
            <v>Expenditure:  Transfers and Subsidies - Operational:  Monetary Allocations - Departmental Agencies and Accounts:  Provincial Departmental Agencies - Provincial Development Council</v>
          </cell>
          <cell r="R10267" t="str">
            <v>2</v>
          </cell>
          <cell r="S10267" t="str">
            <v>55</v>
          </cell>
          <cell r="T10267" t="str">
            <v>161</v>
          </cell>
          <cell r="U10267" t="str">
            <v>0</v>
          </cell>
          <cell r="V10267" t="str">
            <v>PRV DPT AGEN - PROV DEVELOPMENT COUNCIL</v>
          </cell>
        </row>
        <row r="10268">
          <cell r="Q10268" t="str">
            <v>Expenditure:  Transfers and Subsidies - Operational:  Monetary Allocations - Departmental Agencies and Accounts:  Provincial Departmental Agencies - Provincial Georg Name Committee</v>
          </cell>
          <cell r="R10268" t="str">
            <v>2</v>
          </cell>
          <cell r="S10268" t="str">
            <v>55</v>
          </cell>
          <cell r="T10268" t="str">
            <v>162</v>
          </cell>
          <cell r="U10268" t="str">
            <v>0</v>
          </cell>
          <cell r="V10268" t="str">
            <v>PRV DPT AGEN - PROV GEORG NAME COMMITTEE</v>
          </cell>
        </row>
        <row r="10269">
          <cell r="Q10269" t="str">
            <v>Expenditure:  Transfers and Subsidies - Operational:  Monetary Allocations - Departmental Agencies and Accounts:  Provincial Departmental Agencies - Provincial Heritage Resorts</v>
          </cell>
          <cell r="R10269" t="str">
            <v>2</v>
          </cell>
          <cell r="S10269" t="str">
            <v>55</v>
          </cell>
          <cell r="T10269" t="str">
            <v>163</v>
          </cell>
          <cell r="U10269" t="str">
            <v>0</v>
          </cell>
          <cell r="V10269" t="str">
            <v>PRV DPT AGEN - PROV HERITAGE RESORTS</v>
          </cell>
        </row>
        <row r="10270">
          <cell r="Q10270" t="str">
            <v>Expenditure:  Transfers and Subsidies - Operational:  Monetary Allocations - Departmental Agencies and Accounts:  Provincial Departmental Agencies - Provincial Housing Board</v>
          </cell>
          <cell r="R10270" t="str">
            <v>2</v>
          </cell>
          <cell r="S10270" t="str">
            <v>55</v>
          </cell>
          <cell r="T10270" t="str">
            <v>164</v>
          </cell>
          <cell r="U10270" t="str">
            <v>0</v>
          </cell>
          <cell r="V10270" t="str">
            <v>PRV DPT AGEN - PROVINCIAL HOUSING BOARD</v>
          </cell>
        </row>
        <row r="10271">
          <cell r="Q10271" t="str">
            <v>Expenditure:  Transfers and Subsidies - Operational:  Monetary Allocations - Departmental Agencies and Accounts:  Provincial Departmental Agencies - Provincial Language Commission</v>
          </cell>
          <cell r="R10271" t="str">
            <v>2</v>
          </cell>
          <cell r="S10271" t="str">
            <v>55</v>
          </cell>
          <cell r="T10271" t="str">
            <v>165</v>
          </cell>
          <cell r="U10271" t="str">
            <v>0</v>
          </cell>
          <cell r="V10271" t="str">
            <v>PRV DPT AGEN - PROV LANGUAGE COMMISSION</v>
          </cell>
        </row>
        <row r="10272">
          <cell r="Q10272" t="str">
            <v>Expenditure:  Transfers and Subsidies - Operational:  Monetary Allocations - Departmental Agencies and Accounts:  Provincial Departmental Agencies - Provincial Planning and Development Commission</v>
          </cell>
          <cell r="R10272" t="str">
            <v>2</v>
          </cell>
          <cell r="S10272" t="str">
            <v>55</v>
          </cell>
          <cell r="T10272" t="str">
            <v>166</v>
          </cell>
          <cell r="U10272" t="str">
            <v>0</v>
          </cell>
          <cell r="V10272" t="str">
            <v>PRV DPT AGEN - PROV PLANNING &amp; DEV COMM</v>
          </cell>
        </row>
        <row r="10273">
          <cell r="Q10273" t="str">
            <v>Expenditure:  Transfers and Subsidies - Operational:  Monetary Allocations - Departmental Agencies and Accounts:  Provincial Departmental Agencies - Regional Authorities</v>
          </cell>
          <cell r="R10273" t="str">
            <v>2</v>
          </cell>
          <cell r="S10273" t="str">
            <v>55</v>
          </cell>
          <cell r="T10273" t="str">
            <v>167</v>
          </cell>
          <cell r="U10273" t="str">
            <v>0</v>
          </cell>
          <cell r="V10273" t="str">
            <v>PRV DPT AGEN - REGIONAL AUTHORITIES</v>
          </cell>
        </row>
        <row r="10274">
          <cell r="Q10274" t="str">
            <v>Expenditure:  Transfers and Subsidies - Operational:  Monetary Allocations - Departmental Agencies and Accounts:  Provincial Departmental Agencies - Regional Training Trust</v>
          </cell>
          <cell r="R10274" t="str">
            <v>2</v>
          </cell>
          <cell r="S10274" t="str">
            <v>55</v>
          </cell>
          <cell r="T10274" t="str">
            <v>168</v>
          </cell>
          <cell r="U10274" t="str">
            <v>0</v>
          </cell>
          <cell r="V10274" t="str">
            <v>PRV DPT AGEN - REGIONAL TRAINING TRUST</v>
          </cell>
        </row>
        <row r="10275">
          <cell r="Q10275" t="str">
            <v>Expenditure:  Transfers and Subsidies - Operational:  Monetary Allocations - Departmental Agencies and Accounts:  Provincial Departmental Agencies - Rental House Tribunal</v>
          </cell>
          <cell r="R10275" t="str">
            <v>2</v>
          </cell>
          <cell r="S10275" t="str">
            <v>55</v>
          </cell>
          <cell r="T10275" t="str">
            <v>169</v>
          </cell>
          <cell r="U10275" t="str">
            <v>0</v>
          </cell>
          <cell r="V10275" t="str">
            <v>PRV DPT AGEN - RENTAL HOUSE TRIBUNAL</v>
          </cell>
        </row>
        <row r="10276">
          <cell r="Q10276" t="str">
            <v>Expenditure:  Transfers and Subsidies - Operational:  Monetary Allocations - Departmental Agencies and Accounts:  Provincial Departmental Agencies - Roads Agency</v>
          </cell>
          <cell r="R10276" t="str">
            <v>2</v>
          </cell>
          <cell r="S10276" t="str">
            <v>55</v>
          </cell>
          <cell r="T10276" t="str">
            <v>170</v>
          </cell>
          <cell r="U10276" t="str">
            <v>0</v>
          </cell>
          <cell r="V10276" t="str">
            <v>PRV DPT AGEN - ROADS AGENCY</v>
          </cell>
        </row>
        <row r="10277">
          <cell r="Q10277" t="str">
            <v>Expenditure:  Transfers and Subsidies - Operational:  Monetary Allocations - Departmental Agencies and Accounts:  Provincial Departmental Agencies - Rural Finance Corporation Ltd</v>
          </cell>
          <cell r="R10277" t="str">
            <v>2</v>
          </cell>
          <cell r="S10277" t="str">
            <v>55</v>
          </cell>
          <cell r="T10277" t="str">
            <v>171</v>
          </cell>
          <cell r="U10277" t="str">
            <v>0</v>
          </cell>
          <cell r="V10277" t="str">
            <v>PRV DPT AGEN - RURAL FINANCE CORP LTD</v>
          </cell>
        </row>
        <row r="10278">
          <cell r="Q10278" t="str">
            <v>Expenditure:  Transfers and Subsidies - Operational:  Monetary Allocations - Departmental Agencies and Accounts:  Provincial Departmental Agencies - Socio-Econ Consulting Council</v>
          </cell>
          <cell r="R10278" t="str">
            <v>2</v>
          </cell>
          <cell r="S10278" t="str">
            <v>55</v>
          </cell>
          <cell r="T10278" t="str">
            <v>172</v>
          </cell>
          <cell r="U10278" t="str">
            <v>0</v>
          </cell>
          <cell r="V10278" t="str">
            <v>PRV DPT AGEN - SOCIO-ECON CONSUL COUNCIL</v>
          </cell>
        </row>
        <row r="10279">
          <cell r="Q10279" t="str">
            <v>Expenditure:  Transfers and Subsidies - Operational:  Monetary Allocations - Departmental Agencies and Accounts:  Provincial Departmental Agencies - Sport Council</v>
          </cell>
          <cell r="R10279" t="str">
            <v>2</v>
          </cell>
          <cell r="S10279" t="str">
            <v>55</v>
          </cell>
          <cell r="T10279" t="str">
            <v>173</v>
          </cell>
          <cell r="U10279" t="str">
            <v>0</v>
          </cell>
          <cell r="V10279" t="str">
            <v>PRV DPT AGEN - SPORT COUNCIL</v>
          </cell>
        </row>
        <row r="10280">
          <cell r="Q10280" t="str">
            <v>Expenditure:  Transfers and Subsidies - Operational:  Monetary Allocations - Departmental Agencies and Accounts:  Provincial Departmental Agencies - Subsidiary Entity</v>
          </cell>
          <cell r="R10280" t="str">
            <v>2</v>
          </cell>
          <cell r="S10280" t="str">
            <v>55</v>
          </cell>
          <cell r="T10280" t="str">
            <v>174</v>
          </cell>
          <cell r="U10280" t="str">
            <v>0</v>
          </cell>
          <cell r="V10280" t="str">
            <v>PRV DPT AGEN - SUBSIDIARY ENTITY</v>
          </cell>
        </row>
        <row r="10281">
          <cell r="Q10281" t="str">
            <v>Expenditure:  Transfers and Subsidies - Operational:  Monetary Allocations - Departmental Agencies and Accounts:  Provincial Departmental Agencies - Taxi Council</v>
          </cell>
          <cell r="R10281" t="str">
            <v>2</v>
          </cell>
          <cell r="S10281" t="str">
            <v>55</v>
          </cell>
          <cell r="T10281" t="str">
            <v>175</v>
          </cell>
          <cell r="U10281" t="str">
            <v>0</v>
          </cell>
          <cell r="V10281" t="str">
            <v>PRV DPT AGEN - TAXI COUNCIL</v>
          </cell>
        </row>
        <row r="10282">
          <cell r="Q10282" t="str">
            <v>Expenditure:  Transfers and Subsidies - Operational:  Monetary Allocations - Departmental Agencies and Accounts:  Provincial Departmental Agencies - Tourism Authority</v>
          </cell>
          <cell r="R10282" t="str">
            <v>2</v>
          </cell>
          <cell r="S10282" t="str">
            <v>55</v>
          </cell>
          <cell r="T10282" t="str">
            <v>176</v>
          </cell>
          <cell r="U10282" t="str">
            <v>0</v>
          </cell>
          <cell r="V10282" t="str">
            <v>PRV DPT AGEN - TOURISM AUTHORITY</v>
          </cell>
        </row>
        <row r="10283">
          <cell r="Q10283" t="str">
            <v>Expenditure:  Transfers and Subsidies - Operational:  Monetary Allocations - Departmental Agencies and Accounts:  Provincial Departmental Agencies - Tourism Board</v>
          </cell>
          <cell r="R10283" t="str">
            <v>2</v>
          </cell>
          <cell r="S10283" t="str">
            <v>55</v>
          </cell>
          <cell r="T10283" t="str">
            <v>177</v>
          </cell>
          <cell r="U10283" t="str">
            <v>0</v>
          </cell>
          <cell r="V10283" t="str">
            <v>PRV DPT AGEN - TOURISM BOARD</v>
          </cell>
        </row>
        <row r="10284">
          <cell r="Q10284" t="str">
            <v>Expenditure:  Transfers and Subsidies - Operational:  Monetary Allocations - Departmental Agencies and Accounts:  Provincial Departmental Agencies - Provincial Departmental Agencies - Trade and Investment</v>
          </cell>
          <cell r="R10284" t="str">
            <v>2</v>
          </cell>
          <cell r="S10284" t="str">
            <v>55</v>
          </cell>
          <cell r="T10284" t="str">
            <v>178</v>
          </cell>
          <cell r="U10284" t="str">
            <v>0</v>
          </cell>
          <cell r="V10284" t="str">
            <v>PRV DPT AGEN - TRADE &amp; INVESTMENT</v>
          </cell>
        </row>
        <row r="10285">
          <cell r="Q10285" t="str">
            <v>Expenditure:  Transfers and Subsidies - Operational:  Monetary Allocations - Departmental Agencies and Accounts:  Provincial Departmental Agencies - Provincial Departmental Agencies - Umsekeli Municipal Support Service</v>
          </cell>
          <cell r="R10285" t="str">
            <v>2</v>
          </cell>
          <cell r="S10285" t="str">
            <v>55</v>
          </cell>
          <cell r="T10285" t="str">
            <v>179</v>
          </cell>
          <cell r="U10285" t="str">
            <v>0</v>
          </cell>
          <cell r="V10285" t="str">
            <v>PRV DPT AGEN - UMSEKELI MUN SUPP SERV</v>
          </cell>
        </row>
        <row r="10286">
          <cell r="Q10286" t="str">
            <v>Expenditure:  Transfers and Subsidies - Operational:  Monetary Allocations - Departmental Agencies and Accounts:  Provincial Departmental Agencies - Provincial Departmental Agencies - Xhasa ATC Agency (Gautrain Management Agency)</v>
          </cell>
          <cell r="R10286" t="str">
            <v>2</v>
          </cell>
          <cell r="S10286" t="str">
            <v>55</v>
          </cell>
          <cell r="T10286" t="str">
            <v>180</v>
          </cell>
          <cell r="U10286" t="str">
            <v>0</v>
          </cell>
          <cell r="V10286" t="str">
            <v>PRV DPT AGEN - GAUTRAIN MANAG AGENCY</v>
          </cell>
        </row>
        <row r="10287">
          <cell r="Q10287" t="str">
            <v>Expenditure:  Transfers and Subsidies - Operational:  Monetary Allocations - Departmental Agencies and Accounts:  Provincial Departmental Agencies - Youth Commission</v>
          </cell>
          <cell r="R10287" t="str">
            <v>2</v>
          </cell>
          <cell r="S10287" t="str">
            <v>55</v>
          </cell>
          <cell r="T10287" t="str">
            <v>181</v>
          </cell>
          <cell r="U10287" t="str">
            <v>0</v>
          </cell>
          <cell r="V10287" t="str">
            <v>PRV DPT AGEN - YOUTH COMMISSION</v>
          </cell>
        </row>
        <row r="10288">
          <cell r="Q10288" t="str">
            <v>Expenditure:  Transfers and Subsidies - Operational:  Monetary Allocations - Departmental Agencies and Accounts:  Provincial Departmental Agencies - Youth Development Trust</v>
          </cell>
          <cell r="R10288" t="str">
            <v>2</v>
          </cell>
          <cell r="S10288" t="str">
            <v>55</v>
          </cell>
          <cell r="T10288" t="str">
            <v>182</v>
          </cell>
          <cell r="U10288" t="str">
            <v>0</v>
          </cell>
          <cell r="V10288" t="str">
            <v>PRV DPT AGEN - YOUTH DEVELOPMENT TRUST</v>
          </cell>
        </row>
        <row r="10289">
          <cell r="Q10289" t="str">
            <v>Expenditure:  Transfers and Subsidies - Operational:  Monetary Allocations - Departmental Agencies and Accounts:  National Departmental Agencies</v>
          </cell>
          <cell r="R10289">
            <v>0</v>
          </cell>
          <cell r="V10289" t="str">
            <v>TS O MONET DPT AGEN &amp; ACC NAT DEPT AGEN</v>
          </cell>
        </row>
        <row r="10290">
          <cell r="Q10290" t="str">
            <v>Expenditure:  Transfers and Subsidies - Operational:  Monetary Allocations - Departmental Agencies and Accounts:  National Departmental Agencies - ZA Domain Name Authority</v>
          </cell>
          <cell r="R10290" t="str">
            <v>2</v>
          </cell>
          <cell r="S10290" t="str">
            <v>55</v>
          </cell>
          <cell r="T10290" t="str">
            <v>400</v>
          </cell>
          <cell r="U10290" t="str">
            <v>0</v>
          </cell>
          <cell r="V10290" t="str">
            <v>NAT DPT AGEN - ZA DOMAIN NAME AUTHORITY</v>
          </cell>
        </row>
        <row r="10291">
          <cell r="Q10291" t="str">
            <v>Expenditure:  Transfers and Subsidies - Operational:  Monetary Allocations - Departmental Agencies and Accounts:  National Departmental Agencies - Accounting Standards Board</v>
          </cell>
          <cell r="R10291" t="str">
            <v>2</v>
          </cell>
          <cell r="S10291" t="str">
            <v>55</v>
          </cell>
          <cell r="T10291" t="str">
            <v>401</v>
          </cell>
          <cell r="U10291" t="str">
            <v>0</v>
          </cell>
          <cell r="V10291" t="str">
            <v>NAT DPT AGEN - ACCOUNTING STANDARD BOARD</v>
          </cell>
        </row>
        <row r="10292">
          <cell r="Q10292" t="str">
            <v>Expenditure:  Transfers and Subsidies - Operational:  Monetary Allocations - Departmental Agencies and Accounts:  National Departmental Agencies - Africa Institute of South Africa</v>
          </cell>
          <cell r="R10292" t="str">
            <v>2</v>
          </cell>
          <cell r="S10292" t="str">
            <v>55</v>
          </cell>
          <cell r="T10292" t="str">
            <v>402</v>
          </cell>
          <cell r="U10292" t="str">
            <v>0</v>
          </cell>
          <cell r="V10292" t="str">
            <v>NAT DPT AGEN - AFRICA INSTITUTE OF SA</v>
          </cell>
        </row>
        <row r="10293">
          <cell r="Q10293" t="str">
            <v>Expenditure:  Transfers and Subsidies - Operational:  Monetary Allocations - Departmental Agencies and Accounts:  National Departmental Agencies - African Renaissance and Intern Fund</v>
          </cell>
          <cell r="R10293" t="str">
            <v>2</v>
          </cell>
          <cell r="S10293" t="str">
            <v>55</v>
          </cell>
          <cell r="T10293" t="str">
            <v>403</v>
          </cell>
          <cell r="U10293" t="str">
            <v>0</v>
          </cell>
          <cell r="V10293" t="str">
            <v>NAT DPT AGEN - AFRI RENAIS &amp; INTERN FUND</v>
          </cell>
        </row>
        <row r="10294">
          <cell r="Q10294" t="str">
            <v>Expenditure:  Transfers and Subsidies - Operational:  Monetary Allocations - Departmental Agencies and Accounts:  National Departmental Agencies - Afrikaanse Taalmuseum</v>
          </cell>
          <cell r="R10294" t="str">
            <v>2</v>
          </cell>
          <cell r="S10294" t="str">
            <v>55</v>
          </cell>
          <cell r="T10294" t="str">
            <v>404</v>
          </cell>
          <cell r="U10294" t="str">
            <v>0</v>
          </cell>
          <cell r="V10294" t="str">
            <v>NAT DPT AGEN - AFRIKAANSE TAALMUSEUM</v>
          </cell>
        </row>
        <row r="10295">
          <cell r="Q10295" t="str">
            <v>Expenditure:  Transfers and Subsidies - Operational:  Monetary Allocations - Departmental Agencies and Accounts:  National Departmental Agencies - Agricultural Sector Education and Train Authority</v>
          </cell>
          <cell r="R10295" t="str">
            <v>2</v>
          </cell>
          <cell r="S10295" t="str">
            <v>55</v>
          </cell>
          <cell r="T10295" t="str">
            <v>405</v>
          </cell>
          <cell r="U10295" t="str">
            <v>0</v>
          </cell>
          <cell r="V10295" t="str">
            <v>NAT DPT AGEN - AGRI SEC EDUC &amp; TRAIN AUT</v>
          </cell>
        </row>
        <row r="10296">
          <cell r="Q10296" t="str">
            <v>Expenditure:  Transfers and Subsidies - Operational:  Monetary Allocations - Departmental Agencies and Accounts:  National Departmental Agencies - Agricultural Land Holdings Acc</v>
          </cell>
          <cell r="R10296" t="str">
            <v>2</v>
          </cell>
          <cell r="S10296" t="str">
            <v>55</v>
          </cell>
          <cell r="T10296" t="str">
            <v>406</v>
          </cell>
          <cell r="U10296" t="str">
            <v>0</v>
          </cell>
          <cell r="V10296" t="str">
            <v>NAT DPT AGEN - AGRICAL LAND HOLDINGS ACC</v>
          </cell>
        </row>
        <row r="10297">
          <cell r="Q10297" t="str">
            <v>Expenditure:  Transfers and Subsidies - Operational:  Monetary Allocations - Departmental Agencies and Accounts:  National Departmental Agencies - Agricultural Research Council</v>
          </cell>
          <cell r="R10297" t="str">
            <v>2</v>
          </cell>
          <cell r="S10297" t="str">
            <v>55</v>
          </cell>
          <cell r="T10297" t="str">
            <v>407</v>
          </cell>
          <cell r="U10297" t="str">
            <v>0</v>
          </cell>
          <cell r="V10297" t="str">
            <v>NAT DPT AGEN - AGRICULT RESEARCH COUNCIL</v>
          </cell>
        </row>
        <row r="10298">
          <cell r="Q10298" t="str">
            <v>Expenditure:  Transfers and Subsidies - Operational:  Monetary Allocations - Departmental Agencies and Accounts:  National Departmental Agencies - Air Services Licensing Council</v>
          </cell>
          <cell r="R10298" t="str">
            <v>2</v>
          </cell>
          <cell r="S10298" t="str">
            <v>55</v>
          </cell>
          <cell r="T10298" t="str">
            <v>408</v>
          </cell>
          <cell r="U10298" t="str">
            <v>0</v>
          </cell>
          <cell r="V10298" t="str">
            <v>NAT DPT AGEN - AIR SERV LICEN COUNCIL</v>
          </cell>
        </row>
        <row r="10299">
          <cell r="Q10299" t="str">
            <v>Expenditure:  Transfers and Subsidies - Operational:  Monetary Allocations - Departmental Agencies and Accounts:  National Departmental Agencies - Artscape</v>
          </cell>
          <cell r="R10299" t="str">
            <v>2</v>
          </cell>
          <cell r="S10299" t="str">
            <v>55</v>
          </cell>
          <cell r="T10299" t="str">
            <v>409</v>
          </cell>
          <cell r="U10299" t="str">
            <v>0</v>
          </cell>
          <cell r="V10299" t="str">
            <v>NAT DPT AGEN - ARTSCAPE</v>
          </cell>
        </row>
        <row r="10300">
          <cell r="Q10300" t="str">
            <v>Expenditure:  Transfers and Subsidies - Operational:  Monetary Allocations - Departmental Agencies and Accounts:  National Departmental Agencies - Banking SETA</v>
          </cell>
          <cell r="R10300" t="str">
            <v>2</v>
          </cell>
          <cell r="S10300" t="str">
            <v>55</v>
          </cell>
          <cell r="T10300" t="str">
            <v>410</v>
          </cell>
          <cell r="U10300" t="str">
            <v>0</v>
          </cell>
          <cell r="V10300" t="str">
            <v>NAT DPT AGEN - BANKING SETA</v>
          </cell>
        </row>
        <row r="10301">
          <cell r="Q10301" t="str">
            <v>Expenditure:  Transfers and Subsidies - Operational:  Monetary Allocations - Departmental Agencies and Accounts:  National Departmental Agencies - Blyde River Canyon National Park</v>
          </cell>
          <cell r="R10301" t="str">
            <v>2</v>
          </cell>
          <cell r="S10301" t="str">
            <v>55</v>
          </cell>
          <cell r="T10301" t="str">
            <v>411</v>
          </cell>
          <cell r="U10301" t="str">
            <v>0</v>
          </cell>
          <cell r="V10301" t="str">
            <v>NAT DPT AGEN - BLYDE RIVER CANYON N/PARK</v>
          </cell>
        </row>
        <row r="10302">
          <cell r="Q10302" t="str">
            <v>Expenditure:  Transfers and Subsidies - Operational:  Monetary Allocations - Departmental Agencies and Accounts:  National Departmental Agencies - Board on Tariffs and Trade</v>
          </cell>
          <cell r="R10302" t="str">
            <v>2</v>
          </cell>
          <cell r="S10302" t="str">
            <v>55</v>
          </cell>
          <cell r="T10302" t="str">
            <v>412</v>
          </cell>
          <cell r="U10302" t="str">
            <v>0</v>
          </cell>
          <cell r="V10302" t="str">
            <v>NAT DPT AGEN - BOARD ON TARIFFS &amp; TRADE</v>
          </cell>
        </row>
        <row r="10303">
          <cell r="Q10303" t="str">
            <v>Expenditure:  Transfers and Subsidies - Operational:  Monetary Allocations - Departmental Agencies and Accounts:  National Departmental Agencies - Boxing South Africa</v>
          </cell>
          <cell r="R10303" t="str">
            <v>2</v>
          </cell>
          <cell r="S10303" t="str">
            <v>55</v>
          </cell>
          <cell r="T10303" t="str">
            <v>413</v>
          </cell>
          <cell r="U10303" t="str">
            <v>0</v>
          </cell>
          <cell r="V10303" t="str">
            <v>NAT DPT AGEN - BOXING SOUTH AFRICA</v>
          </cell>
        </row>
        <row r="10304">
          <cell r="Q10304" t="str">
            <v>Expenditure:  Transfers and Subsidies - Operational:  Monetary Allocations - Departmental Agencies and Accounts:  National Departmental Agencies - Breede River Catchment Management Agency</v>
          </cell>
          <cell r="R10304" t="str">
            <v>2</v>
          </cell>
          <cell r="S10304" t="str">
            <v>55</v>
          </cell>
          <cell r="T10304" t="str">
            <v>414</v>
          </cell>
          <cell r="U10304" t="str">
            <v>0</v>
          </cell>
          <cell r="V10304" t="str">
            <v xml:space="preserve">NAT DPT AGEN - BREEDE RIVER CATCH MAN </v>
          </cell>
        </row>
        <row r="10305">
          <cell r="Q10305" t="str">
            <v>Expenditure:  Transfers and Subsidies - Operational:  Monetary Allocations - Departmental Agencies and Accounts:  National Departmental Agencies - Business Arts of South Africa Johannesburg</v>
          </cell>
          <cell r="R10305" t="str">
            <v>2</v>
          </cell>
          <cell r="S10305" t="str">
            <v>55</v>
          </cell>
          <cell r="T10305" t="str">
            <v>415</v>
          </cell>
          <cell r="U10305" t="str">
            <v>0</v>
          </cell>
          <cell r="V10305" t="str">
            <v>NAT DPT AGEN - BUSINESS ARTS OF SA JHB</v>
          </cell>
        </row>
        <row r="10306">
          <cell r="Q10306" t="str">
            <v>Expenditure:  Transfers and Subsidies - Operational:  Monetary Allocations - Departmental Agencies and Accounts:  National Departmental Agencies - Cape Medical Depot Augmentation</v>
          </cell>
          <cell r="R10306" t="str">
            <v>2</v>
          </cell>
          <cell r="S10306" t="str">
            <v>55</v>
          </cell>
          <cell r="T10306" t="str">
            <v>416</v>
          </cell>
          <cell r="U10306" t="str">
            <v>0</v>
          </cell>
          <cell r="V10306" t="str">
            <v>NAT DPT AGEN - CAPE MED DEPOT AUGMENTAT</v>
          </cell>
        </row>
        <row r="10307">
          <cell r="Q10307" t="str">
            <v>Expenditure:  Transfers and Subsidies - Operational:  Monetary Allocations - Departmental Agencies and Accounts:  National Departmental Agencies - Castle Control Board</v>
          </cell>
          <cell r="R10307" t="str">
            <v>2</v>
          </cell>
          <cell r="S10307" t="str">
            <v>55</v>
          </cell>
          <cell r="T10307" t="str">
            <v>417</v>
          </cell>
          <cell r="U10307" t="str">
            <v>0</v>
          </cell>
          <cell r="V10307" t="str">
            <v>NAT DPT AGEN - CASTLE CONTROL BOARD</v>
          </cell>
        </row>
        <row r="10308">
          <cell r="Q10308" t="str">
            <v>Expenditure:  Transfers and Subsidies - Operational:  Monetary Allocations - Departmental Agencies and Accounts:  National Departmental Agencies - Cedara Agricultural College</v>
          </cell>
          <cell r="R10308" t="str">
            <v>2</v>
          </cell>
          <cell r="S10308" t="str">
            <v>55</v>
          </cell>
          <cell r="T10308" t="str">
            <v>418</v>
          </cell>
          <cell r="U10308" t="str">
            <v>0</v>
          </cell>
          <cell r="V10308" t="str">
            <v>NAT DPT AGEN - CEDARA AGRICUL COLLEGE</v>
          </cell>
        </row>
        <row r="10309">
          <cell r="Q10309" t="str">
            <v>Expenditure:  Transfers and Subsidies - Operational:  Monetary Allocations - Departmental Agencies and Accounts:  National Departmental Agencies - Chemical Industry Seta</v>
          </cell>
          <cell r="R10309" t="str">
            <v>2</v>
          </cell>
          <cell r="S10309" t="str">
            <v>55</v>
          </cell>
          <cell r="T10309" t="str">
            <v>419</v>
          </cell>
          <cell r="U10309" t="str">
            <v>0</v>
          </cell>
          <cell r="V10309" t="str">
            <v>NAT DPT AGEN - CHEMICAL INDUSTRY SETA</v>
          </cell>
        </row>
        <row r="10310">
          <cell r="Q10310" t="str">
            <v>Expenditure:  Transfers and Subsidies - Operational:  Monetary Allocations - Departmental Agencies and Accounts:  National Departmental Agencies - Clothing, Textile, Footwear and Leather SETA</v>
          </cell>
          <cell r="R10310" t="str">
            <v>2</v>
          </cell>
          <cell r="S10310" t="str">
            <v>55</v>
          </cell>
          <cell r="T10310" t="str">
            <v>420</v>
          </cell>
          <cell r="U10310" t="str">
            <v>0</v>
          </cell>
          <cell r="V10310" t="str">
            <v>NAT DPT AGEN - CLOT TEX FOOT &amp; LEAT SETA</v>
          </cell>
        </row>
        <row r="10311">
          <cell r="Q10311" t="str">
            <v>Expenditure:  Transfers and Subsidies - Operational:  Monetary Allocations - Departmental Agencies and Accounts:  National Departmental Agencies - Commissioner Conciliation, Mediation and Arbitration</v>
          </cell>
          <cell r="R10311" t="str">
            <v>2</v>
          </cell>
          <cell r="S10311" t="str">
            <v>55</v>
          </cell>
          <cell r="T10311" t="str">
            <v>421</v>
          </cell>
          <cell r="U10311" t="str">
            <v>0</v>
          </cell>
          <cell r="V10311" t="str">
            <v>NAT DPT AGEN - COM RECONCIL MED &amp; ARBITR</v>
          </cell>
        </row>
        <row r="10312">
          <cell r="Q10312" t="str">
            <v xml:space="preserve">Expenditure:  Transfers and Subsidies - Operational:  Monetary Allocations - Departmental Agencies and Accounts:  National Departmental Agencies - Community Promotion and Protection of Rights </v>
          </cell>
          <cell r="R10312" t="str">
            <v>2</v>
          </cell>
          <cell r="S10312" t="str">
            <v>55</v>
          </cell>
          <cell r="T10312" t="str">
            <v>422</v>
          </cell>
          <cell r="U10312" t="str">
            <v>0</v>
          </cell>
          <cell r="V10312" t="str">
            <v>NAT DPT AGEN - COM PROM &amp; PROT OF RIGHTS</v>
          </cell>
        </row>
        <row r="10313">
          <cell r="Q10313" t="str">
            <v>Expenditure:  Transfers and Subsidies - Operational:  Monetary Allocations - Departmental Agencies and Accounts:  National Departmental Agencies - Commission Gender Equality</v>
          </cell>
          <cell r="R10313" t="str">
            <v>2</v>
          </cell>
          <cell r="S10313" t="str">
            <v>55</v>
          </cell>
          <cell r="T10313" t="str">
            <v>423</v>
          </cell>
          <cell r="U10313" t="str">
            <v>0</v>
          </cell>
          <cell r="V10313" t="str">
            <v>NAT DPT AGEN - COMMIS GENDER EQUALITY</v>
          </cell>
        </row>
        <row r="10314">
          <cell r="Q10314" t="str">
            <v>Expenditure:  Transfers and Subsidies - Operational:  Monetary Allocations - Departmental Agencies and Accounts:  National Departmental Agencies - Companies and Intellectual Property Commission</v>
          </cell>
          <cell r="R10314" t="str">
            <v>2</v>
          </cell>
          <cell r="S10314" t="str">
            <v>55</v>
          </cell>
          <cell r="T10314" t="str">
            <v>424</v>
          </cell>
          <cell r="U10314" t="str">
            <v>0</v>
          </cell>
          <cell r="V10314" t="str">
            <v>NAT DPT AGEN - COMPA &amp; INTELLE PROP COMM</v>
          </cell>
        </row>
        <row r="10315">
          <cell r="Q10315" t="str">
            <v>Expenditure:  Transfers and Subsidies - Operational:  Monetary Allocations - Departmental Agencies and Accounts:  National Departmental Agencies - Compensation Fund Including Reserve Fund</v>
          </cell>
          <cell r="R10315" t="str">
            <v>2</v>
          </cell>
          <cell r="S10315" t="str">
            <v>55</v>
          </cell>
          <cell r="T10315" t="str">
            <v>425</v>
          </cell>
          <cell r="U10315" t="str">
            <v>0</v>
          </cell>
          <cell r="V10315" t="str">
            <v>NAT DPT AGEN - COMPEN FUND INC RESV FUND</v>
          </cell>
        </row>
        <row r="10316">
          <cell r="Q10316" t="str">
            <v>Expenditure:  Transfers and Subsidies - Operational:  Monetary Allocations - Departmental Agencies and Accounts:  National Departmental Agencies - Competition Board</v>
          </cell>
          <cell r="R10316" t="str">
            <v>2</v>
          </cell>
          <cell r="S10316" t="str">
            <v>55</v>
          </cell>
          <cell r="T10316" t="str">
            <v>426</v>
          </cell>
          <cell r="U10316" t="str">
            <v>0</v>
          </cell>
          <cell r="V10316" t="str">
            <v>NAT DPT AGEN - COMPETITION BOARD</v>
          </cell>
        </row>
        <row r="10317">
          <cell r="Q10317" t="str">
            <v>Expenditure:  Transfers and Subsidies - Operational:  Monetary Allocations - Departmental Agencies and Accounts:  National Departmental Agencies - Competition Commission</v>
          </cell>
          <cell r="R10317" t="str">
            <v>2</v>
          </cell>
          <cell r="S10317" t="str">
            <v>55</v>
          </cell>
          <cell r="T10317" t="str">
            <v>427</v>
          </cell>
          <cell r="U10317" t="str">
            <v>0</v>
          </cell>
          <cell r="V10317" t="str">
            <v>NAT DPT AGEN - COMPETITION COMMISSION</v>
          </cell>
        </row>
        <row r="10318">
          <cell r="Q10318" t="str">
            <v>Expenditure:  Transfers and Subsidies - Operational:  Monetary Allocations - Departmental Agencies and Accounts:  National Departmental Agencies - Competition Tribunal</v>
          </cell>
          <cell r="R10318" t="str">
            <v>2</v>
          </cell>
          <cell r="S10318" t="str">
            <v>55</v>
          </cell>
          <cell r="T10318" t="str">
            <v>428</v>
          </cell>
          <cell r="U10318" t="str">
            <v>0</v>
          </cell>
          <cell r="V10318" t="str">
            <v>NAT DPT AGEN - COMPETITION TRIBUNAL</v>
          </cell>
        </row>
        <row r="10319">
          <cell r="Q10319" t="str">
            <v>Expenditure:  Transfers and Subsidies - Operational:  Monetary Allocations - Departmental Agencies and Accounts:  National Departmental Agencies - Construction Industry Development Board</v>
          </cell>
          <cell r="R10319" t="str">
            <v>2</v>
          </cell>
          <cell r="S10319" t="str">
            <v>55</v>
          </cell>
          <cell r="T10319" t="str">
            <v>429</v>
          </cell>
          <cell r="U10319" t="str">
            <v>0</v>
          </cell>
          <cell r="V10319" t="str">
            <v>NAT DPT AGEN -  CONSTRUCT IND DEV BOARD</v>
          </cell>
        </row>
        <row r="10320">
          <cell r="Q10320" t="str">
            <v>Expenditure:  Transfers and Subsidies - Operational:  Monetary Allocations - Departmental Agencies and Accounts:  National Departmental Agencies - Construction SETA</v>
          </cell>
          <cell r="R10320" t="str">
            <v>2</v>
          </cell>
          <cell r="S10320" t="str">
            <v>55</v>
          </cell>
          <cell r="T10320" t="str">
            <v>430</v>
          </cell>
          <cell r="U10320" t="str">
            <v>0</v>
          </cell>
          <cell r="V10320" t="str">
            <v>NAT DPT AGEN - CONSTRUCTION SETA</v>
          </cell>
        </row>
        <row r="10321">
          <cell r="Q10321" t="str">
            <v>Expenditure:  Transfers and Subsidies - Operational:  Monetary Allocations - Departmental Agencies and Accounts:  National Departmental Agencies - Co-Op Banking  Development Agency (CBDA)</v>
          </cell>
          <cell r="R10321" t="str">
            <v>2</v>
          </cell>
          <cell r="S10321" t="str">
            <v>55</v>
          </cell>
          <cell r="T10321" t="str">
            <v>431</v>
          </cell>
          <cell r="U10321" t="str">
            <v>0</v>
          </cell>
          <cell r="V10321" t="str">
            <v>NAT DPT AGEN - CO-OP BANKING  DEV AGENCY</v>
          </cell>
        </row>
        <row r="10322">
          <cell r="Q10322" t="str">
            <v>Expenditure:  Transfers and Subsidies - Operational:  Monetary Allocations - Departmental Agencies and Accounts:  National Departmental Agencies - Council for Geosciences</v>
          </cell>
          <cell r="R10322" t="str">
            <v>2</v>
          </cell>
          <cell r="S10322" t="str">
            <v>55</v>
          </cell>
          <cell r="T10322" t="str">
            <v>432</v>
          </cell>
          <cell r="U10322" t="str">
            <v>0</v>
          </cell>
          <cell r="V10322" t="str">
            <v>NAT DPT AGEN - COUNCIL FOR GEOSCIENCES</v>
          </cell>
        </row>
        <row r="10323">
          <cell r="Q10323" t="str">
            <v>Expenditure:  Transfers and Subsidies - Operational:  Monetary Allocations - Departmental Agencies and Accounts:  National Departmental Agencies - Council for Medical Schemes</v>
          </cell>
          <cell r="R10323" t="str">
            <v>2</v>
          </cell>
          <cell r="S10323" t="str">
            <v>55</v>
          </cell>
          <cell r="T10323" t="str">
            <v>433</v>
          </cell>
          <cell r="U10323" t="str">
            <v>0</v>
          </cell>
          <cell r="V10323" t="str">
            <v>NAT DPT AGEN - COUNCIL FOR MEDICAL SCH</v>
          </cell>
        </row>
        <row r="10324">
          <cell r="Q10324" t="str">
            <v>Expenditure:  Transfers and Subsidies - Operational:  Monetary Allocations - Departmental Agencies and Accounts:  National Departmental Agencies - Council for Nuclear Safety</v>
          </cell>
          <cell r="R10324" t="str">
            <v>2</v>
          </cell>
          <cell r="S10324" t="str">
            <v>55</v>
          </cell>
          <cell r="T10324" t="str">
            <v>434</v>
          </cell>
          <cell r="U10324" t="str">
            <v>0</v>
          </cell>
          <cell r="V10324" t="str">
            <v>NAT DPT AGEN - COUNCIL NUCLEAR SAFETY</v>
          </cell>
        </row>
        <row r="10325">
          <cell r="Q10325" t="str">
            <v>Expenditure:  Transfers and Subsidies - Operational:  Monetary Allocations - Departmental Agencies and Accounts:  National Departmental Agencies - Council for Scientific and Industrial Research</v>
          </cell>
          <cell r="R10325" t="str">
            <v>2</v>
          </cell>
          <cell r="S10325" t="str">
            <v>55</v>
          </cell>
          <cell r="T10325" t="str">
            <v>435</v>
          </cell>
          <cell r="U10325" t="str">
            <v>0</v>
          </cell>
          <cell r="V10325" t="str">
            <v>NAT DPT AGEN - COUN SCIENT &amp; INDUST RESE</v>
          </cell>
        </row>
        <row r="10326">
          <cell r="Q10326" t="str">
            <v>Expenditure:  Transfers and Subsidies - Operational:  Monetary Allocations - Departmental Agencies and Accounts:  National Departmental Agencies - Council for the Built Environment (CBE)</v>
          </cell>
          <cell r="R10326" t="str">
            <v>2</v>
          </cell>
          <cell r="S10326" t="str">
            <v>55</v>
          </cell>
          <cell r="T10326" t="str">
            <v>436</v>
          </cell>
          <cell r="U10326" t="str">
            <v>0</v>
          </cell>
          <cell r="V10326" t="str">
            <v>NAT DPT AGEN -  COUNCIL BUILT ENVIRON</v>
          </cell>
        </row>
        <row r="10327">
          <cell r="Q10327" t="str">
            <v>Expenditure:  Transfers and Subsidies - Operational:  Monetary Allocations - Departmental Agencies and Accounts:  National Departmental Agencies - Council on Higher Education</v>
          </cell>
          <cell r="R10327" t="str">
            <v>2</v>
          </cell>
          <cell r="S10327" t="str">
            <v>55</v>
          </cell>
          <cell r="T10327" t="str">
            <v>437</v>
          </cell>
          <cell r="U10327" t="str">
            <v>0</v>
          </cell>
          <cell r="V10327" t="str">
            <v>NAT DPT AGEN - COUN ON HIGHER EDUCATION</v>
          </cell>
        </row>
        <row r="10328">
          <cell r="Q10328" t="str">
            <v>Expenditure:  Transfers and Subsidies - Operational:  Monetary Allocations - Departmental Agencies and Accounts:  National Departmental Agencies - Cross-Border Road Transport Agency</v>
          </cell>
          <cell r="R10328" t="str">
            <v>2</v>
          </cell>
          <cell r="S10328" t="str">
            <v>55</v>
          </cell>
          <cell r="T10328" t="str">
            <v>438</v>
          </cell>
          <cell r="U10328" t="str">
            <v>0</v>
          </cell>
          <cell r="V10328" t="str">
            <v>NAT DPT AGEN - CROSS-BORDER ROAD TRP AGE</v>
          </cell>
        </row>
        <row r="10329">
          <cell r="Q10329" t="str">
            <v>Expenditure:  Transfers and Subsidies - Operational:  Monetary Allocations - Departmental Agencies and Accounts:  National Departmental Agencies - Diabo</v>
          </cell>
          <cell r="R10329" t="str">
            <v>2</v>
          </cell>
          <cell r="S10329" t="str">
            <v>55</v>
          </cell>
          <cell r="T10329" t="str">
            <v>439</v>
          </cell>
          <cell r="U10329" t="str">
            <v>0</v>
          </cell>
          <cell r="V10329" t="str">
            <v>NAT DPT AGEN - DIABO</v>
          </cell>
        </row>
        <row r="10330">
          <cell r="Q10330" t="str">
            <v>Expenditure:  Transfers and Subsidies - Operational:  Monetary Allocations - Departmental Agencies and Accounts:  National Departmental Agencies - Ditsong:  Museums of South Africa</v>
          </cell>
          <cell r="R10330" t="str">
            <v>2</v>
          </cell>
          <cell r="S10330" t="str">
            <v>55</v>
          </cell>
          <cell r="T10330" t="str">
            <v>440</v>
          </cell>
          <cell r="U10330" t="str">
            <v>0</v>
          </cell>
          <cell r="V10330" t="str">
            <v>NAT DPT AGEN - DITSONG MUSEUMS OF SA</v>
          </cell>
        </row>
        <row r="10331">
          <cell r="Q10331" t="str">
            <v>Expenditure:  Transfers and Subsidies - Operational:  Monetary Allocations - Departmental Agencies and Accounts:  National Departmental Agencies - Education and Labour Relation Council</v>
          </cell>
          <cell r="R10331" t="str">
            <v>2</v>
          </cell>
          <cell r="S10331" t="str">
            <v>55</v>
          </cell>
          <cell r="T10331" t="str">
            <v>441</v>
          </cell>
          <cell r="U10331" t="str">
            <v>0</v>
          </cell>
          <cell r="V10331" t="str">
            <v>NAT DPT AGEN - EDUC &amp; LABOUR RELAT COUN</v>
          </cell>
        </row>
        <row r="10332">
          <cell r="Q10332" t="str">
            <v>Expenditure:  Transfers and Subsidies - Operational:  Monetary Allocations - Departmental Agencies and Accounts:  National Departmental Agencies - Glen Agricultural College</v>
          </cell>
          <cell r="R10332" t="str">
            <v>2</v>
          </cell>
          <cell r="S10332" t="str">
            <v>55</v>
          </cell>
          <cell r="T10332" t="str">
            <v>442</v>
          </cell>
          <cell r="U10332" t="str">
            <v>0</v>
          </cell>
          <cell r="V10332" t="str">
            <v>NAT DPT AGEN - GLEN AGRICULTURAL COLLEGE</v>
          </cell>
        </row>
        <row r="10333">
          <cell r="Q10333" t="str">
            <v>Expenditure:  Transfers and Subsidies - Operational:  Monetary Allocations - Departmental Agencies and Accounts:  National Departmental Agencies - Fort Cox Agricultural College</v>
          </cell>
          <cell r="R10333" t="str">
            <v>2</v>
          </cell>
          <cell r="S10333" t="str">
            <v>55</v>
          </cell>
          <cell r="T10333" t="str">
            <v>443</v>
          </cell>
          <cell r="U10333" t="str">
            <v>0</v>
          </cell>
          <cell r="V10333" t="str">
            <v>NAT DPT AGEN - FORT COX AGRICUL COLLEGE</v>
          </cell>
        </row>
        <row r="10334">
          <cell r="Q10334" t="str">
            <v>Expenditure:  Transfers and Subsidies - Operational:  Monetary Allocations - Departmental Agencies and Accounts:  National Departmental Agencies - Lowveld Agricultural College</v>
          </cell>
          <cell r="R10334" t="str">
            <v>2</v>
          </cell>
          <cell r="S10334" t="str">
            <v>55</v>
          </cell>
          <cell r="T10334" t="str">
            <v>444</v>
          </cell>
          <cell r="U10334" t="str">
            <v>0</v>
          </cell>
          <cell r="V10334" t="str">
            <v>NAT DPT AGEN - LOWVELD AGRICUL COLLEGE</v>
          </cell>
        </row>
        <row r="10335">
          <cell r="Q10335" t="str">
            <v>Expenditure:  Transfers and Subsidies - Operational:  Monetary Allocations - Departmental Agencies and Accounts:  National Departmental Agencies - Madzivhandila Agricultural College</v>
          </cell>
          <cell r="R10335" t="str">
            <v>2</v>
          </cell>
          <cell r="S10335" t="str">
            <v>55</v>
          </cell>
          <cell r="T10335" t="str">
            <v>445</v>
          </cell>
          <cell r="U10335" t="str">
            <v>0</v>
          </cell>
          <cell r="V10335" t="str">
            <v>NAT DPT AGEN -  MADZIVHANDILA AGRI COLL</v>
          </cell>
        </row>
        <row r="10336">
          <cell r="Q10336" t="str">
            <v>Expenditure:  Transfers and Subsidies - Operational:  Monetary Allocations - Departmental Agencies and Accounts:  National Departmental Agencies - Potchefstroom Agricultural College</v>
          </cell>
          <cell r="R10336" t="str">
            <v>2</v>
          </cell>
          <cell r="S10336" t="str">
            <v>55</v>
          </cell>
          <cell r="T10336" t="str">
            <v>446</v>
          </cell>
          <cell r="U10336" t="str">
            <v>0</v>
          </cell>
          <cell r="V10336" t="str">
            <v>NAT DPT AGEN - POTCH AGRICUL COLLEGE</v>
          </cell>
        </row>
        <row r="10337">
          <cell r="Q10337" t="str">
            <v>Expenditure:  Transfers and Subsidies - Operational:  Monetary Allocations - Departmental Agencies and Accounts:  National Departmental Agencies - Education, Training and Development Practices SETA</v>
          </cell>
          <cell r="R10337" t="str">
            <v>2</v>
          </cell>
          <cell r="S10337" t="str">
            <v>55</v>
          </cell>
          <cell r="T10337" t="str">
            <v>447</v>
          </cell>
          <cell r="U10337" t="str">
            <v>0</v>
          </cell>
          <cell r="V10337" t="str">
            <v>NAT DPT AGEN - TRAIN &amp; DEVEL PRAC SETA</v>
          </cell>
        </row>
        <row r="10338">
          <cell r="Q10338" t="str">
            <v>Expenditure:  Transfers and Subsidies - Operational:  Monetary Allocations - Departmental Agencies and Accounts:  National Departmental Agencies - Electricity Distribution Industry Holdings</v>
          </cell>
          <cell r="R10338" t="str">
            <v>2</v>
          </cell>
          <cell r="S10338" t="str">
            <v>55</v>
          </cell>
          <cell r="T10338" t="str">
            <v>448</v>
          </cell>
          <cell r="U10338" t="str">
            <v>0</v>
          </cell>
          <cell r="V10338" t="str">
            <v>NAT DPT AGEN - ELE DISTRIB INDUSTRY HOLD</v>
          </cell>
        </row>
        <row r="10339">
          <cell r="Q10339" t="str">
            <v>Expenditure:  Transfers and Subsidies - Operational:  Monetary Allocations - Departmental Agencies and Accounts:  National Departmental Agencies - Electricity Communications Sec (Pty)Ltd</v>
          </cell>
          <cell r="R10339" t="str">
            <v>2</v>
          </cell>
          <cell r="S10339" t="str">
            <v>55</v>
          </cell>
          <cell r="T10339" t="str">
            <v>449</v>
          </cell>
          <cell r="U10339" t="str">
            <v>0</v>
          </cell>
          <cell r="V10339" t="str">
            <v>NAT DPT AGEN - ELE COMMUNIC SEC (PTY)LTD</v>
          </cell>
        </row>
        <row r="10340">
          <cell r="Q10340" t="str">
            <v>Expenditure:  Transfers and Subsidies - Operational:  Monetary Allocations - Departmental Agencies and Accounts:  National Departmental Agencies - Elsenburg Agricultural College</v>
          </cell>
          <cell r="R10340" t="str">
            <v>2</v>
          </cell>
          <cell r="S10340" t="str">
            <v>55</v>
          </cell>
          <cell r="T10340" t="str">
            <v>450</v>
          </cell>
          <cell r="U10340" t="str">
            <v>0</v>
          </cell>
          <cell r="V10340" t="str">
            <v>NAT DPT AGEN - ELSENBURG AGRICUL COLLEGE</v>
          </cell>
        </row>
        <row r="10341">
          <cell r="Q10341" t="str">
            <v>Expenditure:  Transfers and Subsidies - Operational:  Monetary Allocations - Departmental Agencies and Accounts:  National Departmental Agencies - Employments Condition Commission</v>
          </cell>
          <cell r="R10341" t="str">
            <v>2</v>
          </cell>
          <cell r="S10341" t="str">
            <v>55</v>
          </cell>
          <cell r="T10341" t="str">
            <v>451</v>
          </cell>
          <cell r="U10341" t="str">
            <v>0</v>
          </cell>
          <cell r="V10341" t="str">
            <v>NAT DPT AGEN - EMPLOY CONDITION COMMIS</v>
          </cell>
        </row>
        <row r="10342">
          <cell r="Q10342" t="str">
            <v>Expenditure:  Transfers and Subsidies - Operational:  Monetary Allocations - Departmental Agencies and Accounts:  National Departmental Agencies - Energy Sector SETA</v>
          </cell>
          <cell r="R10342" t="str">
            <v>2</v>
          </cell>
          <cell r="S10342" t="str">
            <v>55</v>
          </cell>
          <cell r="T10342" t="str">
            <v>452</v>
          </cell>
          <cell r="U10342" t="str">
            <v>0</v>
          </cell>
          <cell r="V10342" t="str">
            <v>NAT DPT AGEN - ENERGY SECTOR SETA</v>
          </cell>
        </row>
        <row r="10343">
          <cell r="Q10343" t="str">
            <v>Expenditure:  Transfers and Subsidies - Operational:  Monetary Allocations - Departmental Agencies and Accounts:  National Departmental Agencies - Engelenburg House Art Collection Pretoria</v>
          </cell>
          <cell r="R10343" t="str">
            <v>2</v>
          </cell>
          <cell r="S10343" t="str">
            <v>55</v>
          </cell>
          <cell r="T10343" t="str">
            <v>453</v>
          </cell>
          <cell r="U10343" t="str">
            <v>0</v>
          </cell>
          <cell r="V10343" t="str">
            <v>NAT DPT AGEN - ENGELENBURG HOUSE ART PTA</v>
          </cell>
        </row>
        <row r="10344">
          <cell r="Q10344" t="str">
            <v>Expenditure:  Transfers and Subsidies - Operational:  Monetary Allocations - Departmental Agencies and Accounts:  National Departmental Agencies - Environmental Commissioner</v>
          </cell>
          <cell r="R10344" t="str">
            <v>2</v>
          </cell>
          <cell r="S10344" t="str">
            <v>55</v>
          </cell>
          <cell r="T10344" t="str">
            <v>454</v>
          </cell>
          <cell r="U10344" t="str">
            <v>0</v>
          </cell>
          <cell r="V10344" t="str">
            <v>NAT DPT AGEN - ENVIRONMENTAL COMMISSION</v>
          </cell>
        </row>
        <row r="10345">
          <cell r="Q10345" t="str">
            <v>Expenditure:  Transfers and Subsidies - Operational:  Monetary Allocations - Departmental Agencies and Accounts:  National Departmental Agencies - Equipment Trading Account</v>
          </cell>
          <cell r="R10345" t="str">
            <v>2</v>
          </cell>
          <cell r="S10345" t="str">
            <v>55</v>
          </cell>
          <cell r="T10345" t="str">
            <v>455</v>
          </cell>
          <cell r="U10345" t="str">
            <v>0</v>
          </cell>
          <cell r="V10345" t="str">
            <v>NAT DPT AGEN - EQUIPMENT TRADING ACCOUNT</v>
          </cell>
        </row>
        <row r="10346">
          <cell r="Q10346" t="str">
            <v>Expenditure:  Transfers and Subsidies - Operational:  Monetary Allocations - Departmental Agencies and Accounts:  National Departmental Agencies - Estate Agency Affairs Board</v>
          </cell>
          <cell r="R10346" t="str">
            <v>2</v>
          </cell>
          <cell r="S10346" t="str">
            <v>55</v>
          </cell>
          <cell r="T10346" t="str">
            <v>456</v>
          </cell>
          <cell r="U10346" t="str">
            <v>0</v>
          </cell>
          <cell r="V10346" t="str">
            <v>NAT DPT AGEN - ESTATE AGENCY AFFAI BOARD</v>
          </cell>
        </row>
        <row r="10347">
          <cell r="Q10347" t="str">
            <v>Expenditure:  Transfers and Subsidies - Operational:  Monetary Allocations - Departmental Agencies and Accounts:  National Departmental Agencies - Film and Publication Board</v>
          </cell>
          <cell r="R10347" t="str">
            <v>2</v>
          </cell>
          <cell r="S10347" t="str">
            <v>55</v>
          </cell>
          <cell r="T10347" t="str">
            <v>457</v>
          </cell>
          <cell r="U10347" t="str">
            <v>0</v>
          </cell>
          <cell r="V10347" t="str">
            <v>NAT DPT AGEN - FILM &amp; PUBLICAT BOARD</v>
          </cell>
        </row>
        <row r="10348">
          <cell r="Q10348" t="str">
            <v>Expenditure:  Transfers and Subsidies - Operational:  Monetary Allocations - Departmental Agencies and Accounts:  National Departmental Agencies - Financial Intelligence Centre</v>
          </cell>
          <cell r="R10348" t="str">
            <v>2</v>
          </cell>
          <cell r="S10348" t="str">
            <v>55</v>
          </cell>
          <cell r="T10348" t="str">
            <v>458</v>
          </cell>
          <cell r="U10348" t="str">
            <v>0</v>
          </cell>
          <cell r="V10348" t="str">
            <v>NAT DPT AGEN - FIN INTELLIGENCE CENTRE</v>
          </cell>
        </row>
        <row r="10349">
          <cell r="Q10349" t="str">
            <v>Expenditure:  Transfers and Subsidies - Operational:  Monetary Allocations - Departmental Agencies and Accounts:  National Departmental Agencies - Financial Service Board</v>
          </cell>
          <cell r="R10349" t="str">
            <v>2</v>
          </cell>
          <cell r="S10349" t="str">
            <v>55</v>
          </cell>
          <cell r="T10349" t="str">
            <v>459</v>
          </cell>
          <cell r="U10349" t="str">
            <v>0</v>
          </cell>
          <cell r="V10349" t="str">
            <v>NAT DPT AGEN - FINANCIAL SERVICE BOARD</v>
          </cell>
        </row>
        <row r="10350">
          <cell r="Q10350" t="str">
            <v>Expenditure:  Transfers and Subsidies - Operational:  Monetary Allocations - Departmental Agencies and Accounts:  National Departmental Agencies - Financial, Accounting, Management, Consulting and Other Financial Services SETA</v>
          </cell>
          <cell r="R10350" t="str">
            <v>2</v>
          </cell>
          <cell r="S10350" t="str">
            <v>55</v>
          </cell>
          <cell r="T10350" t="str">
            <v>460</v>
          </cell>
          <cell r="U10350" t="str">
            <v>0</v>
          </cell>
          <cell r="V10350" t="str">
            <v>NAT DPT AGEN - OTH FINANC SERVICES SETA</v>
          </cell>
        </row>
        <row r="10351">
          <cell r="Q10351" t="str">
            <v>Expenditure:  Transfers and Subsidies - Operational:  Monetary Allocations - Departmental Agencies and Accounts:  National Departmental Agencies - The Financial and Fiscal Commission</v>
          </cell>
          <cell r="R10351" t="str">
            <v>2</v>
          </cell>
          <cell r="S10351" t="str">
            <v>55</v>
          </cell>
          <cell r="T10351" t="str">
            <v>461</v>
          </cell>
          <cell r="U10351" t="str">
            <v>0</v>
          </cell>
          <cell r="V10351" t="str">
            <v>NAT DPT AGEN - THE FIN &amp; FISCAL COMMISSI</v>
          </cell>
        </row>
        <row r="10352">
          <cell r="Q10352" t="str">
            <v>Expenditure:  Transfers and Subsidies - Operational:  Monetary Allocations - Departmental Agencies and Accounts:  National Departmental Agencies - Fines and Penalties Departmental Agencies</v>
          </cell>
          <cell r="R10352" t="str">
            <v>2</v>
          </cell>
          <cell r="S10352" t="str">
            <v>55</v>
          </cell>
          <cell r="T10352" t="str">
            <v>462</v>
          </cell>
          <cell r="U10352" t="str">
            <v>0</v>
          </cell>
          <cell r="V10352" t="str">
            <v>NAT DPT AGEN - FOOD &amp; BEV MANUF IND SETA</v>
          </cell>
        </row>
        <row r="10353">
          <cell r="Q10353" t="str">
            <v>Expenditure:  Transfers and Subsidies - Operational:  Monetary Allocations - Departmental Agencies and Accounts:  National Departmental Agencies - Food and Beverage Manufacturing Industry SETA</v>
          </cell>
          <cell r="R10353" t="str">
            <v>2</v>
          </cell>
          <cell r="S10353" t="str">
            <v>55</v>
          </cell>
          <cell r="T10353" t="str">
            <v>463</v>
          </cell>
          <cell r="U10353" t="str">
            <v>0</v>
          </cell>
          <cell r="V10353" t="str">
            <v>NAT DPT AGEN - FOREST INDUSTRIES SETA</v>
          </cell>
        </row>
        <row r="10354">
          <cell r="Q10354" t="str">
            <v>Expenditure:  Transfers and Subsidies - Operational:  Monetary Allocations - Departmental Agencies and Accounts:  National Departmental Agencies - Forest Industries SETA</v>
          </cell>
          <cell r="R10354" t="str">
            <v>2</v>
          </cell>
          <cell r="S10354" t="str">
            <v>55</v>
          </cell>
          <cell r="T10354" t="str">
            <v>464</v>
          </cell>
          <cell r="U10354" t="str">
            <v>0</v>
          </cell>
          <cell r="V10354" t="str">
            <v>NAT DPT AGEN - FREEDOM PARK TRUST</v>
          </cell>
        </row>
        <row r="10355">
          <cell r="Q10355" t="str">
            <v>Expenditure:  Transfers and Subsidies - Operational:  Monetary Allocations - Departmental Agencies and Accounts:  National Departmental Agencies - Freedom Park Trust</v>
          </cell>
          <cell r="R10355" t="str">
            <v>2</v>
          </cell>
          <cell r="S10355" t="str">
            <v>55</v>
          </cell>
          <cell r="T10355" t="str">
            <v>465</v>
          </cell>
          <cell r="U10355" t="str">
            <v>0</v>
          </cell>
          <cell r="V10355" t="str">
            <v>NAT DPT AGEN - GADI AGRICUL COLLEGE</v>
          </cell>
        </row>
        <row r="10356">
          <cell r="Q10356" t="str">
            <v>Expenditure:  Transfers and Subsidies - Operational:  Monetary Allocations - Departmental Agencies and Accounts:  National Departmental Agencies - Gadi Agricultural College</v>
          </cell>
          <cell r="R10356" t="str">
            <v>2</v>
          </cell>
          <cell r="S10356" t="str">
            <v>55</v>
          </cell>
          <cell r="T10356" t="str">
            <v>466</v>
          </cell>
          <cell r="U10356" t="str">
            <v>0</v>
          </cell>
          <cell r="V10356" t="str">
            <v>NAT DPT AGEN - GAUTENG ORCHESTRA</v>
          </cell>
        </row>
        <row r="10357">
          <cell r="Q10357" t="str">
            <v>Expenditure:  Transfers and Subsidies - Operational:  Monetary Allocations - Departmental Agencies and Accounts:  National Departmental Agencies - Gauteng Orchestra</v>
          </cell>
          <cell r="R10357" t="str">
            <v>2</v>
          </cell>
          <cell r="S10357" t="str">
            <v>55</v>
          </cell>
          <cell r="T10357" t="str">
            <v>467</v>
          </cell>
          <cell r="U10357" t="str">
            <v>0</v>
          </cell>
          <cell r="V10357" t="str">
            <v>NAT DPT AGEN - GODISA TRUST</v>
          </cell>
        </row>
        <row r="10358">
          <cell r="Q10358" t="str">
            <v>Expenditure:  Transfers and Subsidies - Operational:  Monetary Allocations - Departmental Agencies and Accounts:  National Departmental Agencies - Godisa Trust</v>
          </cell>
          <cell r="R10358" t="str">
            <v>2</v>
          </cell>
          <cell r="S10358" t="str">
            <v>55</v>
          </cell>
          <cell r="T10358" t="str">
            <v>468</v>
          </cell>
          <cell r="U10358" t="str">
            <v>0</v>
          </cell>
          <cell r="V10358" t="str">
            <v>NAT DPT AGEN - GOVER PRINTING WORKS</v>
          </cell>
        </row>
        <row r="10359">
          <cell r="Q10359" t="str">
            <v>Expenditure:  Transfers and Subsidies - Operational:  Monetary Allocations - Departmental Agencies and Accounts:  National Departmental Agencies - Government Printing Works</v>
          </cell>
          <cell r="R10359" t="str">
            <v>2</v>
          </cell>
          <cell r="S10359" t="str">
            <v>55</v>
          </cell>
          <cell r="T10359" t="str">
            <v>469</v>
          </cell>
          <cell r="U10359" t="str">
            <v>0</v>
          </cell>
          <cell r="V10359" t="str">
            <v>NAT DPT AGEN - HEALTH &amp; WELFARE SETA</v>
          </cell>
        </row>
        <row r="10360">
          <cell r="Q10360" t="str">
            <v>Expenditure:  Transfers and Subsidies - Operational:  Monetary Allocations - Departmental Agencies and Accounts:  National Departmental Agencies - Health and Welfare SETA</v>
          </cell>
          <cell r="R10360" t="str">
            <v>2</v>
          </cell>
          <cell r="S10360" t="str">
            <v>55</v>
          </cell>
          <cell r="T10360" t="str">
            <v>470</v>
          </cell>
          <cell r="U10360" t="str">
            <v>0</v>
          </cell>
          <cell r="V10360" t="str">
            <v>NAT DPT AGEN - HOUSING DEVELOP AGENCY</v>
          </cell>
        </row>
        <row r="10361">
          <cell r="Q10361" t="str">
            <v>Expenditure:  Transfers and Subsidies - Operational:  Monetary Allocations - Departmental Agencies and Accounts:  National Departmental Agencies - Housing Development Agency</v>
          </cell>
          <cell r="R10361" t="str">
            <v>2</v>
          </cell>
          <cell r="S10361" t="str">
            <v>55</v>
          </cell>
          <cell r="T10361" t="str">
            <v>471</v>
          </cell>
          <cell r="U10361" t="str">
            <v>0</v>
          </cell>
          <cell r="V10361" t="str">
            <v>NAT DPT AGEN - SA HUMAN RIGHTS COMMISSIO</v>
          </cell>
        </row>
        <row r="10362">
          <cell r="Q10362" t="str">
            <v>Expenditure:  Transfers and Subsidies - Operational:  Monetary Allocations - Departmental Agencies and Accounts:  National Departmental Agencies - South Africa Human Rights Commission</v>
          </cell>
          <cell r="R10362" t="str">
            <v>2</v>
          </cell>
          <cell r="S10362" t="str">
            <v>55</v>
          </cell>
          <cell r="T10362" t="str">
            <v>472</v>
          </cell>
          <cell r="U10362" t="str">
            <v>0</v>
          </cell>
          <cell r="V10362" t="str">
            <v>NAT DPT AGEN - HUMAN SCIENC RES COUNCIL</v>
          </cell>
        </row>
        <row r="10363">
          <cell r="Q10363" t="str">
            <v>Expenditure:  Transfers and Subsidies - Operational:  Monetary Allocations - Departmental Agencies and Accounts:  National Departmental Agencies - Human Sciences Research Council (HSRC)</v>
          </cell>
          <cell r="R10363" t="str">
            <v>2</v>
          </cell>
          <cell r="S10363" t="str">
            <v>55</v>
          </cell>
          <cell r="T10363" t="str">
            <v>473</v>
          </cell>
          <cell r="U10363" t="str">
            <v>0</v>
          </cell>
          <cell r="V10363" t="str">
            <v>NAT DPT AGEN - IMMIGRANT SELECTION BOARD</v>
          </cell>
        </row>
        <row r="10364">
          <cell r="Q10364" t="str">
            <v>Expenditure:  Transfers and Subsidies - Operational:  Monetary Allocations - Departmental Agencies and Accounts:  National Departmental Agencies - Immigrants Selection Board</v>
          </cell>
          <cell r="R10364" t="str">
            <v>2</v>
          </cell>
          <cell r="S10364" t="str">
            <v>55</v>
          </cell>
          <cell r="T10364" t="str">
            <v>474</v>
          </cell>
          <cell r="U10364" t="str">
            <v>0</v>
          </cell>
          <cell r="V10364" t="str">
            <v>NAT DPT AGEN - COMMUNICAT AUTHORITY SA</v>
          </cell>
        </row>
        <row r="10365">
          <cell r="Q10365" t="str">
            <v>Expenditure:  Transfers and Subsidies - Operational:  Monetary Allocations - Departmental Agencies and Accounts:  National Departmental Agencies - Independent Communication Authority South Africa</v>
          </cell>
          <cell r="R10365" t="str">
            <v>2</v>
          </cell>
          <cell r="S10365" t="str">
            <v>55</v>
          </cell>
          <cell r="T10365" t="str">
            <v>475</v>
          </cell>
          <cell r="U10365" t="str">
            <v>0</v>
          </cell>
          <cell r="V10365" t="str">
            <v>NAT DPT AGEN - INDEPENDENT ELECT COMM</v>
          </cell>
        </row>
        <row r="10366">
          <cell r="Q10366" t="str">
            <v>Expenditure:  Transfers and Subsidies - Operational:  Monetary Allocations - Departmental Agencies and Accounts:  National Departmental Agencies - Independent Electoral Commission</v>
          </cell>
          <cell r="R10366" t="str">
            <v>2</v>
          </cell>
          <cell r="S10366" t="str">
            <v>55</v>
          </cell>
          <cell r="T10366" t="str">
            <v>476</v>
          </cell>
          <cell r="U10366" t="str">
            <v>0</v>
          </cell>
          <cell r="V10366" t="str">
            <v>NAT DPT AGEN - INDEPENDENT PORT REGULAT</v>
          </cell>
        </row>
        <row r="10367">
          <cell r="Q10367" t="str">
            <v>Expenditure:  Transfers and Subsidies - Operational:  Monetary Allocations - Departmental Agencies and Accounts:  National Departmental Agencies - Independent Port Regulator</v>
          </cell>
          <cell r="R10367" t="str">
            <v>2</v>
          </cell>
          <cell r="S10367" t="str">
            <v>55</v>
          </cell>
          <cell r="T10367" t="str">
            <v>477</v>
          </cell>
          <cell r="U10367" t="str">
            <v>0</v>
          </cell>
          <cell r="V10367" t="str">
            <v>NAT DPT AGEN - INDP REGULA BOARD AUDITOR</v>
          </cell>
        </row>
        <row r="10368">
          <cell r="Q10368" t="str">
            <v>Expenditure:  Transfers and Subsidies - Operational:  Monetary Allocations - Departmental Agencies and Accounts:  National Departmental Agencies - Independent Regulatory Board for Auditors</v>
          </cell>
          <cell r="R10368" t="str">
            <v>2</v>
          </cell>
          <cell r="S10368" t="str">
            <v>55</v>
          </cell>
          <cell r="T10368" t="str">
            <v>478</v>
          </cell>
          <cell r="U10368" t="str">
            <v>0</v>
          </cell>
          <cell r="V10368" t="str">
            <v>NAT DPT AGEN - IT/ELECTRO/TELCO TEC SETA</v>
          </cell>
        </row>
        <row r="10369">
          <cell r="Q10369" t="str">
            <v>Expenditure:  Transfers and Subsidies - Operational:  Monetary Allocations - Departmental Agencies and Accounts:  National Departmental Agencies - Information System, Electronic and Telecom Technical SETA</v>
          </cell>
          <cell r="R10369" t="str">
            <v>2</v>
          </cell>
          <cell r="S10369" t="str">
            <v>55</v>
          </cell>
          <cell r="T10369" t="str">
            <v>479</v>
          </cell>
          <cell r="U10369" t="str">
            <v>0</v>
          </cell>
          <cell r="V10369" t="str">
            <v>NAT DPT AGEN - INGONYAMA TRUST BOARD</v>
          </cell>
        </row>
        <row r="10370">
          <cell r="Q10370" t="str">
            <v>Expenditure:  Transfers and Subsidies - Operational:  Monetary Allocations - Departmental Agencies and Accounts:  National Departmental Agencies - Ingonyama Trust Board</v>
          </cell>
          <cell r="R10370" t="str">
            <v>2</v>
          </cell>
          <cell r="S10370" t="str">
            <v>55</v>
          </cell>
          <cell r="T10370" t="str">
            <v>480</v>
          </cell>
          <cell r="U10370" t="str">
            <v>0</v>
          </cell>
          <cell r="V10370" t="str">
            <v>NAT DPT AGEN -  INSTITUTE PUB FIN &amp; ACC</v>
          </cell>
        </row>
        <row r="10371">
          <cell r="Q10371" t="str">
            <v>Expenditure:  Transfers and Subsidies - Operational:  Monetary Allocations - Departmental Agencies and Accounts:  National Departmental Agencies - Institute Public Finance and Accounting</v>
          </cell>
          <cell r="R10371" t="str">
            <v>2</v>
          </cell>
          <cell r="S10371" t="str">
            <v>55</v>
          </cell>
          <cell r="T10371" t="str">
            <v>481</v>
          </cell>
          <cell r="U10371" t="str">
            <v>0</v>
          </cell>
          <cell r="V10371" t="str">
            <v>NAT DPT AGEN - INSURANCE SECTOR SETA</v>
          </cell>
        </row>
        <row r="10372">
          <cell r="Q10372" t="str">
            <v>Expenditure:  Transfers and Subsidies - Operational:  Monetary Allocations - Departmental Agencies and Accounts:  National Departmental Agencies - Insurance Sector SETA</v>
          </cell>
          <cell r="R10372" t="str">
            <v>2</v>
          </cell>
          <cell r="S10372" t="str">
            <v>55</v>
          </cell>
          <cell r="T10372" t="str">
            <v>482</v>
          </cell>
          <cell r="U10372" t="str">
            <v>0</v>
          </cell>
          <cell r="V10372" t="str">
            <v>NAT DPT AGEN - INTER MARKETING COUNCIL</v>
          </cell>
        </row>
        <row r="10373">
          <cell r="Q10373" t="str">
            <v>Expenditure:  Transfers and Subsidies - Operational:  Monetary Allocations - Departmental Agencies and Accounts:  National Departmental Agencies - International Marketing Council</v>
          </cell>
          <cell r="R10373" t="str">
            <v>2</v>
          </cell>
          <cell r="S10373" t="str">
            <v>55</v>
          </cell>
          <cell r="T10373" t="str">
            <v>483</v>
          </cell>
          <cell r="U10373" t="str">
            <v>0</v>
          </cell>
          <cell r="V10373" t="str">
            <v>NAT DPT AGEN - INTER TRADE &amp; ADMIN COMM</v>
          </cell>
        </row>
        <row r="10374">
          <cell r="Q10374" t="str">
            <v>Expenditure:  Transfers and Subsidies - Operational:  Monetary Allocations - Departmental Agencies and Accounts:  National Departmental Agencies - International Trade and Admin Commission</v>
          </cell>
          <cell r="R10374" t="str">
            <v>2</v>
          </cell>
          <cell r="S10374" t="str">
            <v>55</v>
          </cell>
          <cell r="T10374" t="str">
            <v>484</v>
          </cell>
          <cell r="U10374" t="str">
            <v>0</v>
          </cell>
          <cell r="V10374" t="str">
            <v>NAT DPT AGEN - INKOMATI CATCHMENT MAN AG</v>
          </cell>
        </row>
        <row r="10375">
          <cell r="Q10375" t="str">
            <v>Expenditure:  Transfers and Subsidies - Operational:  Monetary Allocations - Departmental Agencies and Accounts:  National Departmental Agencies - Inkomati Catchment Management Agency</v>
          </cell>
          <cell r="R10375" t="str">
            <v>2</v>
          </cell>
          <cell r="S10375" t="str">
            <v>55</v>
          </cell>
          <cell r="T10375" t="str">
            <v>485</v>
          </cell>
          <cell r="U10375" t="str">
            <v>0</v>
          </cell>
          <cell r="V10375" t="str">
            <v>NAT DPT AGEN - ISIGODLO TRUST</v>
          </cell>
        </row>
        <row r="10376">
          <cell r="Q10376" t="str">
            <v>Expenditure:  Transfers and Subsidies - Operational:  Monetary Allocations - Departmental Agencies and Accounts:  National Departmental Agencies - Isigodlo Trust</v>
          </cell>
          <cell r="R10376" t="str">
            <v>2</v>
          </cell>
          <cell r="S10376" t="str">
            <v>55</v>
          </cell>
          <cell r="T10376" t="str">
            <v>486</v>
          </cell>
          <cell r="U10376" t="str">
            <v>0</v>
          </cell>
          <cell r="V10376" t="str">
            <v>NAT DPT AGEN - ISIMANGALISO WETLAND PARK</v>
          </cell>
        </row>
        <row r="10377">
          <cell r="Q10377" t="str">
            <v>Expenditure:  Transfers and Subsidies - Operational:  Monetary Allocations - Departmental Agencies and Accounts:  National Departmental Agencies - Isimangaliso Wetland Park</v>
          </cell>
          <cell r="R10377" t="str">
            <v>2</v>
          </cell>
          <cell r="S10377" t="str">
            <v>55</v>
          </cell>
          <cell r="T10377" t="str">
            <v>487</v>
          </cell>
          <cell r="U10377" t="str">
            <v>0</v>
          </cell>
          <cell r="V10377" t="str">
            <v>NAT DPT AGEN - IZIKO MUSEUMS CAPE TOWN</v>
          </cell>
        </row>
        <row r="10378">
          <cell r="Q10378" t="str">
            <v>Expenditure:  Transfers and Subsidies - Operational:  Monetary Allocations - Departmental Agencies and Accounts:  National Departmental Agencies - Iziko Museums of Cape Town</v>
          </cell>
          <cell r="R10378" t="str">
            <v>2</v>
          </cell>
          <cell r="S10378" t="str">
            <v>55</v>
          </cell>
          <cell r="T10378" t="str">
            <v>488</v>
          </cell>
          <cell r="U10378" t="str">
            <v>0</v>
          </cell>
          <cell r="V10378" t="str">
            <v>NAT DPT AGEN - KHULISA</v>
          </cell>
        </row>
        <row r="10379">
          <cell r="Q10379" t="str">
            <v>Expenditure:  Transfers and Subsidies - Operational:  Monetary Allocations - Departmental Agencies and Accounts:  National Departmental Agencies - Khulisa</v>
          </cell>
          <cell r="R10379" t="str">
            <v>2</v>
          </cell>
          <cell r="S10379" t="str">
            <v>55</v>
          </cell>
          <cell r="T10379" t="str">
            <v>489</v>
          </cell>
          <cell r="U10379" t="str">
            <v>0</v>
          </cell>
          <cell r="V10379" t="str">
            <v>NAT DPT AGEN - LEGAL AID BOARD</v>
          </cell>
        </row>
        <row r="10380">
          <cell r="Q10380" t="str">
            <v>Expenditure:  Transfers and Subsidies - Operational:  Monetary Allocations - Departmental Agencies and Accounts:  National Departmental Agencies - Legal Aid Board</v>
          </cell>
          <cell r="R10380" t="str">
            <v>2</v>
          </cell>
          <cell r="S10380" t="str">
            <v>55</v>
          </cell>
          <cell r="T10380" t="str">
            <v>490</v>
          </cell>
          <cell r="U10380" t="str">
            <v>0</v>
          </cell>
          <cell r="V10380" t="str">
            <v>NAT DPT AGEN - LG WATER &amp; RELAT SER SETA</v>
          </cell>
        </row>
        <row r="10381">
          <cell r="Q10381" t="str">
            <v>Expenditure:  Transfers and Subsidies - Operational:  Monetary Allocations - Departmental Agencies and Accounts:  National Departmental Agencies - Local Government, Water and Related Service SETA</v>
          </cell>
          <cell r="R10381" t="str">
            <v>2</v>
          </cell>
          <cell r="S10381" t="str">
            <v>55</v>
          </cell>
          <cell r="T10381" t="str">
            <v>491</v>
          </cell>
          <cell r="U10381" t="str">
            <v>0</v>
          </cell>
          <cell r="V10381" t="str">
            <v>NAT DPT AGEN - LUTHULI MUSEUM</v>
          </cell>
        </row>
        <row r="10382">
          <cell r="Q10382" t="str">
            <v>Expenditure:  Transfers and Subsidies - Operational:  Monetary Allocations - Departmental Agencies and Accounts:  National Departmental Agencies - Luthuli Museum</v>
          </cell>
          <cell r="R10382" t="str">
            <v>2</v>
          </cell>
          <cell r="S10382" t="str">
            <v>55</v>
          </cell>
          <cell r="T10382" t="str">
            <v>492</v>
          </cell>
          <cell r="U10382" t="str">
            <v>0</v>
          </cell>
          <cell r="V10382" t="str">
            <v>NAT DPT AGEN - MANUFACTURING ADV COUNCIL</v>
          </cell>
        </row>
        <row r="10383">
          <cell r="Q10383" t="str">
            <v>Expenditure:  Transfers and Subsidies - Operational:  Monetary Allocations - Departmental Agencies and Accounts:  National Departmental Agencies - Manufacturing Advisory Council</v>
          </cell>
          <cell r="R10383" t="str">
            <v>2</v>
          </cell>
          <cell r="S10383" t="str">
            <v>55</v>
          </cell>
          <cell r="T10383" t="str">
            <v>493</v>
          </cell>
          <cell r="U10383" t="str">
            <v>0</v>
          </cell>
          <cell r="V10383" t="str">
            <v>NAT DPT AGEN - MANUFACTUR DEVELOP BOARD</v>
          </cell>
        </row>
        <row r="10384">
          <cell r="Q10384" t="str">
            <v>Expenditure:  Transfers and Subsidies - Operational:  Monetary Allocations - Departmental Agencies and Accounts:  National Departmental Agencies - Manufacturing Development Board</v>
          </cell>
          <cell r="R10384" t="str">
            <v>2</v>
          </cell>
          <cell r="S10384" t="str">
            <v>55</v>
          </cell>
          <cell r="T10384" t="str">
            <v>494</v>
          </cell>
          <cell r="U10384" t="str">
            <v>0</v>
          </cell>
          <cell r="V10384" t="str">
            <v>NAT DPT AGEN - MAN ENG &amp; RELAT SERV SETA</v>
          </cell>
        </row>
        <row r="10385">
          <cell r="Q10385" t="str">
            <v>Expenditure:  Transfers and Subsidies - Operational:  Monetary Allocations - Departmental Agencies and Accounts:  National Departmental Agencies - Manufacturing, Engineering, and Related Services SETA</v>
          </cell>
          <cell r="R10385" t="str">
            <v>2</v>
          </cell>
          <cell r="S10385" t="str">
            <v>55</v>
          </cell>
          <cell r="T10385" t="str">
            <v>495</v>
          </cell>
          <cell r="U10385" t="str">
            <v>0</v>
          </cell>
          <cell r="V10385" t="str">
            <v>NAT DPT AGEN - MARINE LIVING RESOUR FUND</v>
          </cell>
        </row>
        <row r="10386">
          <cell r="Q10386" t="str">
            <v>Expenditure:  Transfers and Subsidies - Operational:  Monetary Allocations - Departmental Agencies and Accounts:  National Departmental Agencies - Marine Living Resources Fund</v>
          </cell>
          <cell r="R10386" t="str">
            <v>2</v>
          </cell>
          <cell r="S10386" t="str">
            <v>55</v>
          </cell>
          <cell r="T10386" t="str">
            <v>496</v>
          </cell>
          <cell r="U10386" t="str">
            <v>0</v>
          </cell>
          <cell r="V10386" t="str">
            <v>NAT DPT AGEN - MARINE RES CO-ORDIN CTRE</v>
          </cell>
        </row>
        <row r="10387">
          <cell r="Q10387" t="str">
            <v>Expenditure:  Transfers and Subsidies - Operational:  Monetary Allocations - Departmental Agencies and Accounts:  National Departmental Agencies - Marine Rescue Co-ordination Centre</v>
          </cell>
          <cell r="R10387" t="str">
            <v>2</v>
          </cell>
          <cell r="S10387" t="str">
            <v>55</v>
          </cell>
          <cell r="T10387" t="str">
            <v>497</v>
          </cell>
          <cell r="U10387" t="str">
            <v>0</v>
          </cell>
          <cell r="V10387" t="str">
            <v>NAT DPT AGEN - MARKET THEATRE FOUNDATION</v>
          </cell>
        </row>
        <row r="10388">
          <cell r="Q10388" t="str">
            <v>Expenditure:  Transfers and Subsidies - Operational:  Monetary Allocations - Departmental Agencies and Accounts:  National Departmental Agencies - Market Theatre Foundation</v>
          </cell>
          <cell r="R10388" t="str">
            <v>2</v>
          </cell>
          <cell r="S10388" t="str">
            <v>55</v>
          </cell>
          <cell r="T10388" t="str">
            <v>498</v>
          </cell>
          <cell r="U10388" t="str">
            <v>0</v>
          </cell>
          <cell r="V10388" t="str">
            <v>NAT DPT AGEN - MARKET &amp; DISSEMI TRAD ACC</v>
          </cell>
        </row>
        <row r="10389">
          <cell r="Q10389" t="str">
            <v>Expenditure:  Transfers and Subsidies - Operational:  Monetary Allocations - Departmental Agencies and Accounts:  National Departmental Agencies - Marketing and Dissemination Trading Account</v>
          </cell>
          <cell r="R10389" t="str">
            <v>2</v>
          </cell>
          <cell r="S10389" t="str">
            <v>55</v>
          </cell>
          <cell r="T10389" t="str">
            <v>499</v>
          </cell>
          <cell r="U10389" t="str">
            <v>0</v>
          </cell>
          <cell r="V10389" t="str">
            <v>NAT DPT AGEN - MEDIA DEV &amp; DIVERSITY AGE</v>
          </cell>
        </row>
        <row r="10390">
          <cell r="Q10390" t="str">
            <v>Expenditure:  Transfers and Subsidies - Operational:  Monetary Allocations - Departmental Agencies and Accounts:  National Departmental Agencies - Media Development and Diversity Agency</v>
          </cell>
          <cell r="R10390" t="str">
            <v>2</v>
          </cell>
          <cell r="S10390" t="str">
            <v>55</v>
          </cell>
          <cell r="T10390" t="str">
            <v>500</v>
          </cell>
          <cell r="U10390" t="str">
            <v>0</v>
          </cell>
          <cell r="V10390" t="str">
            <v>NAT DPT AGEN - MED/ADV/PUBL/PRT/PAC SETA</v>
          </cell>
        </row>
        <row r="10391">
          <cell r="Q10391" t="str">
            <v>Expenditure:  Transfers and Subsidies - Operational:  Monetary Allocations - Departmental Agencies and Accounts:  National Departmental Agencies - Media, Advertising, Publishing, Print and Packaging SETA</v>
          </cell>
          <cell r="R10391" t="str">
            <v>2</v>
          </cell>
          <cell r="S10391" t="str">
            <v>55</v>
          </cell>
          <cell r="T10391" t="str">
            <v>501</v>
          </cell>
          <cell r="U10391" t="str">
            <v>0</v>
          </cell>
          <cell r="V10391" t="str">
            <v>NAT DPT AGEN - MEDIA RESEARCH COUN OF SA</v>
          </cell>
        </row>
        <row r="10392">
          <cell r="Q10392" t="str">
            <v>Expenditure:  Transfers and Subsidies - Operational:  Monetary Allocations - Departmental Agencies and Accounts:  National Departmental Agencies - Media Research Council of South Africa</v>
          </cell>
          <cell r="R10392" t="str">
            <v>2</v>
          </cell>
          <cell r="S10392" t="str">
            <v>55</v>
          </cell>
          <cell r="T10392" t="str">
            <v>502</v>
          </cell>
          <cell r="U10392" t="str">
            <v>0</v>
          </cell>
          <cell r="V10392" t="str">
            <v>NAT DPT AGEN - MEDICO LEGAL</v>
          </cell>
        </row>
        <row r="10393">
          <cell r="Q10393" t="str">
            <v>Expenditure:  Transfers and Subsidies - Operational:  Monetary Allocations - Departmental Agencies and Accounts:  National Departmental Agencies - Medico Legal</v>
          </cell>
          <cell r="R10393" t="str">
            <v>2</v>
          </cell>
          <cell r="S10393" t="str">
            <v>55</v>
          </cell>
          <cell r="T10393" t="str">
            <v>503</v>
          </cell>
          <cell r="U10393" t="str">
            <v>0</v>
          </cell>
          <cell r="V10393" t="str">
            <v>NAT DPT AGEN - MICRO FIN REGULAT COUN</v>
          </cell>
        </row>
        <row r="10394">
          <cell r="Q10394" t="str">
            <v>Expenditure:  Transfers and Subsidies - Operational:  Monetary Allocations - Departmental Agencies and Accounts:  National Departmental Agencies - Micro Finance Regulatory Council</v>
          </cell>
          <cell r="R10394" t="str">
            <v>2</v>
          </cell>
          <cell r="S10394" t="str">
            <v>55</v>
          </cell>
          <cell r="T10394" t="str">
            <v>504</v>
          </cell>
          <cell r="U10394" t="str">
            <v>0</v>
          </cell>
          <cell r="V10394" t="str">
            <v>NAT DPT AGEN - MINE HEALTH &amp; SAFETY COUN</v>
          </cell>
        </row>
        <row r="10395">
          <cell r="Q10395" t="str">
            <v>Expenditure:  Transfers and Subsidies - Operational:  Monetary Allocations - Departmental Agencies and Accounts:  National Departmental Agencies - Mine Health and Safety Council</v>
          </cell>
          <cell r="R10395" t="str">
            <v>2</v>
          </cell>
          <cell r="S10395" t="str">
            <v>55</v>
          </cell>
          <cell r="T10395" t="str">
            <v>505</v>
          </cell>
          <cell r="U10395" t="str">
            <v>0</v>
          </cell>
          <cell r="V10395" t="str">
            <v>NAT DPT AGEN - MINES &amp; WORKS COMPEN FUND</v>
          </cell>
        </row>
        <row r="10396">
          <cell r="Q10396" t="str">
            <v>Expenditure:  Transfers and Subsidies - Operational:  Monetary Allocations - Departmental Agencies and Accounts:  National Departmental Agencies - Mines and Works Compensation Fund</v>
          </cell>
          <cell r="R10396" t="str">
            <v>2</v>
          </cell>
          <cell r="S10396" t="str">
            <v>55</v>
          </cell>
          <cell r="T10396" t="str">
            <v>506</v>
          </cell>
          <cell r="U10396" t="str">
            <v>0</v>
          </cell>
          <cell r="V10396" t="str">
            <v>NAT DPT AGEN - MINING QUALIFICATION AUTH</v>
          </cell>
        </row>
        <row r="10397">
          <cell r="Q10397" t="str">
            <v>Expenditure:  Transfers and Subsidies - Operational:  Monetary Allocations - Departmental Agencies and Accounts:  National Departmental Agencies - Mining Qualifications Authority</v>
          </cell>
          <cell r="R10397" t="str">
            <v>2</v>
          </cell>
          <cell r="S10397" t="str">
            <v>55</v>
          </cell>
          <cell r="T10397" t="str">
            <v>507</v>
          </cell>
          <cell r="U10397" t="str">
            <v>0</v>
          </cell>
          <cell r="V10397" t="str">
            <v>NAT DPT AGEN - MUNICIPAL DEMARCAT BOARD</v>
          </cell>
        </row>
        <row r="10398">
          <cell r="Q10398" t="str">
            <v>Expenditure:  Transfers and Subsidies - Operational:  Monetary Allocations - Departmental Agencies and Accounts:  National Departmental Agencies - Municipal Demarcation Board</v>
          </cell>
          <cell r="R10398" t="str">
            <v>2</v>
          </cell>
          <cell r="S10398" t="str">
            <v>55</v>
          </cell>
          <cell r="T10398" t="str">
            <v>508</v>
          </cell>
          <cell r="U10398" t="str">
            <v>0</v>
          </cell>
          <cell r="V10398" t="str">
            <v>NAT DPT AGEN - MUNIC INFRA INVEST UNIT</v>
          </cell>
        </row>
        <row r="10399">
          <cell r="Q10399" t="str">
            <v>Expenditure:  Transfers and Subsidies - Operational:  Monetary Allocations - Departmental Agencies and Accounts:  National Departmental Agencies - Municipal Infrastructure Investment Unit</v>
          </cell>
          <cell r="R10399" t="str">
            <v>2</v>
          </cell>
          <cell r="S10399" t="str">
            <v>55</v>
          </cell>
          <cell r="T10399" t="str">
            <v>509</v>
          </cell>
          <cell r="U10399" t="str">
            <v>0</v>
          </cell>
          <cell r="V10399" t="str">
            <v>NAT DPT AGEN - NAT AGRI MARKETING COUNC</v>
          </cell>
        </row>
        <row r="10400">
          <cell r="Q10400" t="str">
            <v>Expenditure:  Transfers and Subsidies - Operational:  Monetary Allocations - Departmental Agencies and Accounts:  National Departmental Agencies - National Agricultural Marketing Council</v>
          </cell>
          <cell r="R10400" t="str">
            <v>2</v>
          </cell>
          <cell r="S10400" t="str">
            <v>55</v>
          </cell>
          <cell r="T10400" t="str">
            <v>510</v>
          </cell>
          <cell r="U10400" t="str">
            <v>0</v>
          </cell>
          <cell r="V10400" t="str">
            <v>NAT DPT AGEN - NAT ARCHIVES COMMISSION</v>
          </cell>
        </row>
        <row r="10401">
          <cell r="Q10401" t="str">
            <v>Expenditure:  Transfers and Subsidies - Operational:  Monetary Allocations - Departmental Agencies and Accounts:  National Departmental Agencies - National Archives Commission</v>
          </cell>
          <cell r="R10401" t="str">
            <v>2</v>
          </cell>
          <cell r="S10401" t="str">
            <v>55</v>
          </cell>
          <cell r="T10401" t="str">
            <v>511</v>
          </cell>
          <cell r="U10401" t="str">
            <v>0</v>
          </cell>
          <cell r="V10401" t="str">
            <v>NAT DPT AGEN - NATIONAL ARTS COUNCIL SA</v>
          </cell>
        </row>
        <row r="10402">
          <cell r="Q10402" t="str">
            <v>Expenditure:  Transfers and Subsidies - Operational:  Monetary Allocations - Departmental Agencies and Accounts:  National Departmental Agencies - National Arts Council South Africa</v>
          </cell>
          <cell r="R10402" t="str">
            <v>2</v>
          </cell>
          <cell r="S10402" t="str">
            <v>55</v>
          </cell>
          <cell r="T10402" t="str">
            <v>512</v>
          </cell>
          <cell r="U10402" t="str">
            <v>0</v>
          </cell>
          <cell r="V10402" t="str">
            <v>NAT DPT AGEN - NATIONAL BOTANICAL INSTIT</v>
          </cell>
        </row>
        <row r="10403">
          <cell r="Q10403" t="str">
            <v>Expenditure:  Transfers and Subsidies - Operational:  Monetary Allocations - Departmental Agencies and Accounts:  National Departmental Agencies - National Botanical Institute</v>
          </cell>
          <cell r="R10403" t="str">
            <v>2</v>
          </cell>
          <cell r="S10403" t="str">
            <v>55</v>
          </cell>
          <cell r="T10403" t="str">
            <v>513</v>
          </cell>
          <cell r="U10403" t="str">
            <v>0</v>
          </cell>
          <cell r="V10403" t="str">
            <v>NAT DPT AGEN - NAT CLEANER PRODUC CENTRE</v>
          </cell>
        </row>
        <row r="10404">
          <cell r="Q10404" t="str">
            <v>Expenditure:  Transfers and Subsidies - Operational:  Monetary Allocations - Departmental Agencies and Accounts:  National Departmental Agencies - National Cleaner Production Centre</v>
          </cell>
          <cell r="R10404" t="str">
            <v>2</v>
          </cell>
          <cell r="S10404" t="str">
            <v>55</v>
          </cell>
          <cell r="T10404" t="str">
            <v>514</v>
          </cell>
          <cell r="U10404" t="str">
            <v>0</v>
          </cell>
          <cell r="V10404" t="str">
            <v>NAT DPT AGEN - NAT CONSUMER COMMISSION</v>
          </cell>
        </row>
        <row r="10405">
          <cell r="Q10405" t="str">
            <v>Expenditure:  Transfers and Subsidies - Operational:  Monetary Allocations - Departmental Agencies and Accounts:  National Departmental Agencies - National Consumer Commission</v>
          </cell>
          <cell r="R10405" t="str">
            <v>2</v>
          </cell>
          <cell r="S10405" t="str">
            <v>55</v>
          </cell>
          <cell r="T10405" t="str">
            <v>515</v>
          </cell>
          <cell r="U10405" t="str">
            <v>0</v>
          </cell>
          <cell r="V10405" t="str">
            <v>NAT DPT AGEN - NAT CONSUMER TRIBUNAL</v>
          </cell>
        </row>
        <row r="10406">
          <cell r="Q10406" t="str">
            <v>Expenditure:  Transfers and Subsidies - Operational:  Monetary Allocations - Departmental Agencies and Accounts:  National Departmental Agencies - National Consumer Tribunal</v>
          </cell>
          <cell r="R10406" t="str">
            <v>2</v>
          </cell>
          <cell r="S10406" t="str">
            <v>55</v>
          </cell>
          <cell r="T10406" t="str">
            <v>516</v>
          </cell>
          <cell r="U10406" t="str">
            <v>0</v>
          </cell>
          <cell r="V10406" t="str">
            <v>NAT DPT AGEN - NAT CREDIT REGULATOR</v>
          </cell>
        </row>
        <row r="10407">
          <cell r="Q10407" t="str">
            <v>Expenditure:  Transfers and Subsidies - Operational:  Monetary Allocations - Departmental Agencies and Accounts:  National Departmental Agencies - National Credit Regulator</v>
          </cell>
          <cell r="R10407" t="str">
            <v>2</v>
          </cell>
          <cell r="S10407" t="str">
            <v>55</v>
          </cell>
          <cell r="T10407" t="str">
            <v>517</v>
          </cell>
          <cell r="U10407" t="str">
            <v>0</v>
          </cell>
          <cell r="V10407" t="str">
            <v>NAT DPT AGEN - NAT MAN ADV CTRE PROGRAME</v>
          </cell>
        </row>
        <row r="10408">
          <cell r="Q10408" t="str">
            <v>Expenditure:  Transfers and Subsidies - Operational:  Monetary Allocations - Departmental Agencies and Accounts:  National Departmental Agencies - National Coordination of Management, Advisory Centre Programme</v>
          </cell>
          <cell r="R10408" t="str">
            <v>2</v>
          </cell>
          <cell r="S10408" t="str">
            <v>55</v>
          </cell>
          <cell r="T10408" t="str">
            <v>518</v>
          </cell>
          <cell r="U10408" t="str">
            <v>0</v>
          </cell>
          <cell r="V10408" t="str">
            <v>NAT DPT AGEN - NAT DEVELOPMENT AGENCY</v>
          </cell>
        </row>
        <row r="10409">
          <cell r="Q10409" t="str">
            <v>Expenditure:  Transfers and Subsidies - Operational:  Monetary Allocations - Departmental Agencies and Accounts:  National Departmental Agencies - National Development Agency</v>
          </cell>
          <cell r="R10409" t="str">
            <v>2</v>
          </cell>
          <cell r="S10409" t="str">
            <v>55</v>
          </cell>
          <cell r="T10409" t="str">
            <v>519</v>
          </cell>
          <cell r="U10409" t="str">
            <v>0</v>
          </cell>
          <cell r="V10409" t="str">
            <v>NAT DPT AGEN - NAT ECON DEV &amp; LABR COUNC</v>
          </cell>
        </row>
        <row r="10410">
          <cell r="Q10410" t="str">
            <v>Expenditure:  Transfers and Subsidies - Operational:  Monetary Allocations - Departmental Agencies and Accounts:  National Departmental Agencies - National Economical, Development and Labour Council</v>
          </cell>
          <cell r="R10410" t="str">
            <v>2</v>
          </cell>
          <cell r="S10410" t="str">
            <v>55</v>
          </cell>
          <cell r="T10410" t="str">
            <v>520</v>
          </cell>
          <cell r="U10410" t="str">
            <v>0</v>
          </cell>
          <cell r="V10410" t="str">
            <v>NAT DPT AGEN - NAT ELEC MED INSTIT OF SA</v>
          </cell>
        </row>
        <row r="10411">
          <cell r="Q10411" t="str">
            <v>Expenditure:  Transfers and Subsidies - Operational:  Monetary Allocations - Departmental Agencies and Accounts:  National Departmental Agencies - National Electronic Media Institute of South Africa</v>
          </cell>
          <cell r="R10411" t="str">
            <v>2</v>
          </cell>
          <cell r="S10411" t="str">
            <v>55</v>
          </cell>
          <cell r="T10411" t="str">
            <v>521</v>
          </cell>
          <cell r="U10411" t="str">
            <v>0</v>
          </cell>
          <cell r="V10411" t="str">
            <v>NAT DPT AGEN - NAT EMPOWERMENT FUND</v>
          </cell>
        </row>
        <row r="10412">
          <cell r="Q10412" t="str">
            <v>Expenditure:  Transfers and Subsidies - Operational:  Monetary Allocations - Departmental Agencies and Accounts:  National Departmental Agencies - National Empowerment Fund</v>
          </cell>
          <cell r="R10412" t="str">
            <v>2</v>
          </cell>
          <cell r="S10412" t="str">
            <v>55</v>
          </cell>
          <cell r="T10412" t="str">
            <v>522</v>
          </cell>
          <cell r="U10412" t="str">
            <v>0</v>
          </cell>
          <cell r="V10412" t="str">
            <v>NAT DPT AGEN - NAT ENERGY REGULATOR SA</v>
          </cell>
        </row>
        <row r="10413">
          <cell r="Q10413" t="str">
            <v>Expenditure:  Transfers and Subsidies - Operational:  Monetary Allocations - Departmental Agencies and Accounts:  National Departmental Agencies - National Energy Regulator South Africa</v>
          </cell>
          <cell r="R10413" t="str">
            <v>2</v>
          </cell>
          <cell r="S10413" t="str">
            <v>55</v>
          </cell>
          <cell r="T10413" t="str">
            <v>523</v>
          </cell>
          <cell r="U10413" t="str">
            <v>0</v>
          </cell>
          <cell r="V10413" t="str">
            <v>NAT DPT AGEN - NAT ENG LITERARY MUSEUM</v>
          </cell>
        </row>
        <row r="10414">
          <cell r="Q10414" t="str">
            <v>Expenditure:  Transfers and Subsidies - Operational:  Monetary Allocations - Departmental Agencies and Accounts:  National Departmental Agencies - National Film and Video Foundation</v>
          </cell>
          <cell r="R10414" t="str">
            <v>2</v>
          </cell>
          <cell r="S10414" t="str">
            <v>55</v>
          </cell>
          <cell r="T10414" t="str">
            <v>524</v>
          </cell>
          <cell r="U10414" t="str">
            <v>0</v>
          </cell>
          <cell r="V10414" t="str">
            <v>NAT DPT AGEN - NAT FILM &amp; VIDEO FOUNDAT</v>
          </cell>
        </row>
        <row r="10415">
          <cell r="Q10415" t="str">
            <v>Expenditure:  Transfers and Subsidies - Operational:  Monetary Allocations - Departmental Agencies and Accounts:  National Departmental Agencies - National Film Board</v>
          </cell>
          <cell r="R10415" t="str">
            <v>2</v>
          </cell>
          <cell r="S10415" t="str">
            <v>55</v>
          </cell>
          <cell r="T10415" t="str">
            <v>525</v>
          </cell>
          <cell r="U10415" t="str">
            <v>0</v>
          </cell>
          <cell r="V10415" t="str">
            <v>NAT DPT AGEN - NAT FILM BOARD</v>
          </cell>
        </row>
        <row r="10416">
          <cell r="Q10416" t="str">
            <v>Expenditure:  Transfers and Subsidies - Operational:  Monetary Allocations - Departmental Agencies and Accounts:  National Departmental Agencies - National Gambling Board of South Africa</v>
          </cell>
          <cell r="R10416" t="str">
            <v>2</v>
          </cell>
          <cell r="S10416" t="str">
            <v>55</v>
          </cell>
          <cell r="T10416" t="str">
            <v>526</v>
          </cell>
          <cell r="U10416" t="str">
            <v>0</v>
          </cell>
          <cell r="V10416" t="str">
            <v>NAT DPT AGEN - NAT GAMBLING BOARD OF SA</v>
          </cell>
        </row>
        <row r="10417">
          <cell r="Q10417" t="str">
            <v>Expenditure:  Transfers and Subsidies - Operational:  Monetary Allocations - Departmental Agencies and Accounts:  National Departmental Agencies - Health Laboratory Service</v>
          </cell>
          <cell r="R10417" t="str">
            <v>2</v>
          </cell>
          <cell r="S10417" t="str">
            <v>55</v>
          </cell>
          <cell r="T10417" t="str">
            <v>527</v>
          </cell>
          <cell r="U10417" t="str">
            <v>0</v>
          </cell>
          <cell r="V10417" t="str">
            <v>NAT DPT AGEN - NAT HEALTH LABORAT SERV</v>
          </cell>
        </row>
        <row r="10418">
          <cell r="Q10418" t="str">
            <v>Expenditure:  Transfers and Subsidies - Operational:  Monetary Allocations - Departmental Agencies and Accounts:  National Departmental Agencies - National Heritage Council South Africa</v>
          </cell>
          <cell r="R10418" t="str">
            <v>2</v>
          </cell>
          <cell r="S10418" t="str">
            <v>55</v>
          </cell>
          <cell r="T10418" t="str">
            <v>528</v>
          </cell>
          <cell r="U10418" t="str">
            <v>0</v>
          </cell>
          <cell r="V10418" t="str">
            <v>NAT DPT AGEN - NAT HERITAGE COUNCIL SA</v>
          </cell>
        </row>
        <row r="10419">
          <cell r="Q10419" t="str">
            <v>Expenditure:  Transfers and Subsidies - Operational:  Monetary Allocations - Departmental Agencies and Accounts:  National Departmental Agencies - National Home Building Registration Council (NHBRC)</v>
          </cell>
          <cell r="R10419" t="str">
            <v>2</v>
          </cell>
          <cell r="S10419" t="str">
            <v>55</v>
          </cell>
          <cell r="T10419" t="str">
            <v>529</v>
          </cell>
          <cell r="U10419" t="str">
            <v>0</v>
          </cell>
          <cell r="V10419" t="str">
            <v>NAT DPT AGEN - NAT HOME BUILD REGIS COUN</v>
          </cell>
        </row>
        <row r="10420">
          <cell r="Q10420" t="str">
            <v xml:space="preserve">Expenditure:  Transfers and Subsidies - Operational:  Monetary Allocations - Departmental Agencies and Accounts:  National Departmental Agencies - National Housing Finance Corporation </v>
          </cell>
          <cell r="R10420" t="str">
            <v>2</v>
          </cell>
          <cell r="S10420" t="str">
            <v>55</v>
          </cell>
          <cell r="T10420" t="str">
            <v>530</v>
          </cell>
          <cell r="U10420" t="str">
            <v>0</v>
          </cell>
          <cell r="V10420" t="str">
            <v>NAT DPT AGEN - NAT HOUSING FINANCE CORP</v>
          </cell>
        </row>
        <row r="10421">
          <cell r="Q10421" t="str">
            <v>Expenditure:  Transfers and Subsidies - Operational:  Monetary Allocations - Departmental Agencies and Accounts:  National Departmental Agencies - National Library South Africa</v>
          </cell>
          <cell r="R10421" t="str">
            <v>2</v>
          </cell>
          <cell r="S10421" t="str">
            <v>55</v>
          </cell>
          <cell r="T10421" t="str">
            <v>531</v>
          </cell>
          <cell r="U10421" t="str">
            <v>0</v>
          </cell>
          <cell r="V10421" t="str">
            <v>NAT DPT AGEN - NAT LIBRARY SOUTH AFRICA</v>
          </cell>
        </row>
        <row r="10422">
          <cell r="Q10422" t="str">
            <v>Expenditure:  Transfers and Subsidies - Operational:  Monetary Allocations - Departmental Agencies and Accounts:  National Departmental Agencies - National Lotteries Board</v>
          </cell>
          <cell r="R10422" t="str">
            <v>2</v>
          </cell>
          <cell r="S10422" t="str">
            <v>55</v>
          </cell>
          <cell r="T10422" t="str">
            <v>532</v>
          </cell>
          <cell r="U10422" t="str">
            <v>0</v>
          </cell>
          <cell r="V10422" t="str">
            <v>NAT DPT AGEN - NAT LOTTERIES BOARD</v>
          </cell>
        </row>
        <row r="10423">
          <cell r="Q10423" t="str">
            <v>Expenditure:  Transfers and Subsidies - Operational:  Monetary Allocations - Departmental Agencies and Accounts:  National Departmental Agencies - National Metrology Institute of South Africa</v>
          </cell>
          <cell r="R10423" t="str">
            <v>2</v>
          </cell>
          <cell r="S10423" t="str">
            <v>55</v>
          </cell>
          <cell r="T10423" t="str">
            <v>533</v>
          </cell>
          <cell r="U10423" t="str">
            <v>0</v>
          </cell>
          <cell r="V10423" t="str">
            <v>NAT DPT AGEN - NAT METROLOGY INST OF SA</v>
          </cell>
        </row>
        <row r="10424">
          <cell r="Q10424" t="str">
            <v>Expenditure:  Transfers and Subsidies - Operational:  Monetary Allocations - Departmental Agencies and Accounts:  National Departmental Agencies - National Monuments Council</v>
          </cell>
          <cell r="R10424" t="str">
            <v>2</v>
          </cell>
          <cell r="S10424" t="str">
            <v>55</v>
          </cell>
          <cell r="T10424" t="str">
            <v>534</v>
          </cell>
          <cell r="U10424" t="str">
            <v>0</v>
          </cell>
          <cell r="V10424" t="str">
            <v>NAT DPT AGEN - NAT MONUMENTS COUNCIL</v>
          </cell>
        </row>
        <row r="10425">
          <cell r="Q10425" t="str">
            <v>Expenditure:  Transfers and Subsidies - Operational:  Monetary Allocations - Departmental Agencies and Accounts:  National Departmental Agencies - National Museum Bloemfontein</v>
          </cell>
          <cell r="R10425" t="str">
            <v>2</v>
          </cell>
          <cell r="S10425" t="str">
            <v>55</v>
          </cell>
          <cell r="T10425" t="str">
            <v>535</v>
          </cell>
          <cell r="U10425" t="str">
            <v>0</v>
          </cell>
          <cell r="V10425" t="str">
            <v>NAT DPT AGEN - NAT MUSEUM BLOEMFONTEIN</v>
          </cell>
        </row>
        <row r="10426">
          <cell r="Q10426" t="str">
            <v>Expenditure:  Transfers and Subsidies - Operational:  Monetary Allocations - Departmental Agencies and Accounts:  National Departmental Agencies - National Nuclear Regulator</v>
          </cell>
          <cell r="R10426" t="str">
            <v>2</v>
          </cell>
          <cell r="S10426" t="str">
            <v>55</v>
          </cell>
          <cell r="T10426" t="str">
            <v>536</v>
          </cell>
          <cell r="U10426" t="str">
            <v>0</v>
          </cell>
          <cell r="V10426" t="str">
            <v>NAT DPT AGEN - NAT NUCLEAR REGULATOR</v>
          </cell>
        </row>
        <row r="10427">
          <cell r="Q10427" t="str">
            <v>Expenditure:  Transfers and Subsidies - Operational:  Monetary Allocations - Departmental Agencies and Accounts:  National Departmental Agencies - National Productivity Institute</v>
          </cell>
          <cell r="R10427" t="str">
            <v>2</v>
          </cell>
          <cell r="S10427" t="str">
            <v>55</v>
          </cell>
          <cell r="T10427" t="str">
            <v>537</v>
          </cell>
          <cell r="U10427" t="str">
            <v>0</v>
          </cell>
          <cell r="V10427" t="str">
            <v>NAT DPT AGEN - NAT PRODUCT INSTITUTE</v>
          </cell>
        </row>
        <row r="10428">
          <cell r="Q10428" t="str">
            <v>Expenditure:  Transfers and Subsidies - Operational:  Monetary Allocations - Departmental Agencies and Accounts:  National Departmental Agencies - National Recreation and Access Trust</v>
          </cell>
          <cell r="R10428" t="str">
            <v>2</v>
          </cell>
          <cell r="S10428" t="str">
            <v>55</v>
          </cell>
          <cell r="T10428" t="str">
            <v>538</v>
          </cell>
          <cell r="U10428" t="str">
            <v>0</v>
          </cell>
          <cell r="V10428" t="str">
            <v>NAT DPT AGEN - NAT RECREA &amp; ACCESS TRUST</v>
          </cell>
        </row>
        <row r="10429">
          <cell r="Q10429" t="str">
            <v>Expenditure:  Transfers and Subsidies - Operational:  Monetary Allocations - Departmental Agencies and Accounts:  National Departmental Agencies - National Regulator for Compulsory Specification</v>
          </cell>
          <cell r="R10429" t="str">
            <v>2</v>
          </cell>
          <cell r="S10429" t="str">
            <v>55</v>
          </cell>
          <cell r="T10429" t="str">
            <v>539</v>
          </cell>
          <cell r="U10429" t="str">
            <v>0</v>
          </cell>
          <cell r="V10429" t="str">
            <v>NAT DPT AGEN - NAT REGU COMPUL SPECIFIC</v>
          </cell>
        </row>
        <row r="10430">
          <cell r="Q10430" t="str">
            <v>Expenditure:  Transfers and Subsidies - Operational:  Monetary Allocations - Departmental Agencies and Accounts:  National Departmental Agencies - National Research Foundation</v>
          </cell>
          <cell r="R10430" t="str">
            <v>2</v>
          </cell>
          <cell r="S10430" t="str">
            <v>55</v>
          </cell>
          <cell r="T10430" t="str">
            <v>540</v>
          </cell>
          <cell r="U10430" t="str">
            <v>0</v>
          </cell>
          <cell r="V10430" t="str">
            <v>NAT DPT AGEN - NAT RESEARCH FOUNDATION</v>
          </cell>
        </row>
        <row r="10431">
          <cell r="Q10431" t="str">
            <v>Expenditure:  Transfers and Subsidies - Operational:  Monetary Allocations - Departmental Agencies and Accounts:  National Departmental Agencies - National Sea Rescue Institute</v>
          </cell>
          <cell r="R10431" t="str">
            <v>2</v>
          </cell>
          <cell r="S10431" t="str">
            <v>55</v>
          </cell>
          <cell r="T10431" t="str">
            <v>541</v>
          </cell>
          <cell r="U10431" t="str">
            <v>0</v>
          </cell>
          <cell r="V10431" t="str">
            <v>NAT DPT AGEN - NAT SEA RESCUE INSTITUTE</v>
          </cell>
        </row>
        <row r="10432">
          <cell r="Q10432" t="str">
            <v>Expenditure:  Transfers and Subsidies - Operational:  Monetary Allocations - Departmental Agencies and Accounts:  National Departmental Agencies - National Skills Fund</v>
          </cell>
          <cell r="R10432" t="str">
            <v>2</v>
          </cell>
          <cell r="S10432" t="str">
            <v>55</v>
          </cell>
          <cell r="T10432" t="str">
            <v>542</v>
          </cell>
          <cell r="U10432" t="str">
            <v>0</v>
          </cell>
          <cell r="V10432" t="str">
            <v>NAT DPT AGEN - NAT SKILLS FUND</v>
          </cell>
        </row>
        <row r="10433">
          <cell r="Q10433" t="str">
            <v>Expenditure:  Transfers and Subsidies - Operational:  Monetary Allocations - Departmental Agencies and Accounts:  National Departmental Agencies - National Small Business Council</v>
          </cell>
          <cell r="R10433" t="str">
            <v>2</v>
          </cell>
          <cell r="S10433" t="str">
            <v>55</v>
          </cell>
          <cell r="T10433" t="str">
            <v>543</v>
          </cell>
          <cell r="U10433" t="str">
            <v>0</v>
          </cell>
          <cell r="V10433" t="str">
            <v>NAT DPT AGEN - NAT SMALL BUSINESS COUN</v>
          </cell>
        </row>
        <row r="10434">
          <cell r="Q10434" t="str">
            <v>Expenditure:  Transfers and Subsidies - Operational:  Monetary Allocations - Departmental Agencies and Accounts:  National Departmental Agencies - National Student Financial Aid Scheme</v>
          </cell>
          <cell r="R10434" t="str">
            <v>2</v>
          </cell>
          <cell r="S10434" t="str">
            <v>55</v>
          </cell>
          <cell r="T10434" t="str">
            <v>544</v>
          </cell>
          <cell r="U10434" t="str">
            <v>0</v>
          </cell>
          <cell r="V10434" t="str">
            <v>NAT DPT AGEN - NAT STUDENT FIN AID SCHE</v>
          </cell>
        </row>
        <row r="10435">
          <cell r="Q10435" t="str">
            <v>Expenditure:  Transfers and Subsidies - Operational:  Monetary Allocations - Departmental Agencies and Accounts:  National Departmental Agencies - National Urban Reconstruction and Housing Agency (NURCH)</v>
          </cell>
          <cell r="R10435" t="str">
            <v>2</v>
          </cell>
          <cell r="S10435" t="str">
            <v>55</v>
          </cell>
          <cell r="T10435" t="str">
            <v>545</v>
          </cell>
          <cell r="U10435" t="str">
            <v>0</v>
          </cell>
          <cell r="V10435" t="str">
            <v>NAT DPT AGEN - NAT URBAN RECON &amp; HOUS AG</v>
          </cell>
        </row>
        <row r="10436">
          <cell r="Q10436" t="str">
            <v>Expenditure:  Transfers and Subsidies - Operational:  Monetary Allocations - Departmental Agencies and Accounts:  National Departmental Agencies - National Year 2000 Decision Support Centre</v>
          </cell>
          <cell r="R10436" t="str">
            <v>2</v>
          </cell>
          <cell r="S10436" t="str">
            <v>55</v>
          </cell>
          <cell r="T10436" t="str">
            <v>546</v>
          </cell>
          <cell r="U10436" t="str">
            <v>0</v>
          </cell>
          <cell r="V10436" t="str">
            <v>NAT DPT AGEN - NAT Y 2000 DECIS SUP CTRE</v>
          </cell>
        </row>
        <row r="10437">
          <cell r="Q10437" t="str">
            <v>Expenditure:  Transfers and Subsidies - Operational:  Monetary Allocations - Departmental Agencies and Accounts:  National Departmental Agencies - National Youth Commission</v>
          </cell>
          <cell r="R10437" t="str">
            <v>2</v>
          </cell>
          <cell r="S10437" t="str">
            <v>55</v>
          </cell>
          <cell r="T10437" t="str">
            <v>547</v>
          </cell>
          <cell r="U10437" t="str">
            <v>0</v>
          </cell>
          <cell r="V10437" t="str">
            <v>NAT DPT AGEN - NAT YOUTH COMMISSION</v>
          </cell>
        </row>
        <row r="10438">
          <cell r="Q10438" t="str">
            <v>Expenditure:  Transfers and Subsidies - Operational:  Monetary Allocations - Departmental Agencies and Accounts:  National Departmental Agencies - National Youth Development Agency</v>
          </cell>
          <cell r="R10438" t="str">
            <v>2</v>
          </cell>
          <cell r="S10438" t="str">
            <v>55</v>
          </cell>
          <cell r="T10438" t="str">
            <v>548</v>
          </cell>
          <cell r="U10438" t="str">
            <v>0</v>
          </cell>
          <cell r="V10438" t="str">
            <v>NAT DPT AGEN - NAT YOUTH DEV AGENCY</v>
          </cell>
        </row>
        <row r="10439">
          <cell r="Q10439" t="str">
            <v>Expenditure:  Transfers and Subsidies - Operational:  Monetary Allocations - Departmental Agencies and Accounts:  National Departmental Agencies - National Zoological Gardens of South Africa Pretoria</v>
          </cell>
          <cell r="R10439" t="str">
            <v>2</v>
          </cell>
          <cell r="S10439" t="str">
            <v>55</v>
          </cell>
          <cell r="T10439" t="str">
            <v>549</v>
          </cell>
          <cell r="U10439" t="str">
            <v>0</v>
          </cell>
          <cell r="V10439" t="str">
            <v>NAT DPT AGEN - NAT ZOOLOGIC GARD SA PTA</v>
          </cell>
        </row>
        <row r="10440">
          <cell r="Q10440" t="str">
            <v>Expenditure:  Transfers and Subsidies - Operational:  Monetary Allocations - Departmental Agencies and Accounts:  National Departmental Agencies - National Museum</v>
          </cell>
          <cell r="R10440" t="str">
            <v>2</v>
          </cell>
          <cell r="S10440" t="str">
            <v>55</v>
          </cell>
          <cell r="T10440" t="str">
            <v>550</v>
          </cell>
          <cell r="U10440" t="str">
            <v>0</v>
          </cell>
          <cell r="V10440" t="str">
            <v>NAT DPT AGEN - NATIONAL MUSEUM</v>
          </cell>
        </row>
        <row r="10441">
          <cell r="Q10441" t="str">
            <v>Expenditure:  Transfers and Subsidies - Operational:  Monetary Allocations - Departmental Agencies and Accounts:  National Departmental Agencies - Nelson Mandela National Museum</v>
          </cell>
          <cell r="R10441" t="str">
            <v>2</v>
          </cell>
          <cell r="S10441" t="str">
            <v>55</v>
          </cell>
          <cell r="T10441" t="str">
            <v>551</v>
          </cell>
          <cell r="U10441" t="str">
            <v>0</v>
          </cell>
          <cell r="V10441" t="str">
            <v>NAT DPT AGEN - NELSON MANDELA NAT MUSEUM</v>
          </cell>
        </row>
        <row r="10442">
          <cell r="Q10442" t="str">
            <v>Expenditure:  Transfers and Subsidies - Operational:  Monetary Allocations - Departmental Agencies and Accounts:  National Departmental Agencies - Northern Flagship Institution</v>
          </cell>
          <cell r="R10442" t="str">
            <v>2</v>
          </cell>
          <cell r="S10442" t="str">
            <v>55</v>
          </cell>
          <cell r="T10442" t="str">
            <v>552</v>
          </cell>
          <cell r="U10442" t="str">
            <v>0</v>
          </cell>
          <cell r="V10442" t="str">
            <v>NAT DPT AGEN - NORTHERN FLAGSHIP INSTIT</v>
          </cell>
        </row>
        <row r="10443">
          <cell r="Q10443" t="str">
            <v>Expenditure:  Transfers and Subsidies - Operational:  Monetary Allocations - Departmental Agencies and Accounts:  National Departmental Agencies - PAN South Africa Language Board</v>
          </cell>
          <cell r="R10443" t="str">
            <v>2</v>
          </cell>
          <cell r="S10443" t="str">
            <v>55</v>
          </cell>
          <cell r="T10443" t="str">
            <v>553</v>
          </cell>
          <cell r="U10443" t="str">
            <v>0</v>
          </cell>
          <cell r="V10443" t="str">
            <v>NAT DPT AGEN - PAN SA LANGUAGE BOARD</v>
          </cell>
        </row>
        <row r="10444">
          <cell r="Q10444" t="str">
            <v>Expenditure:  Transfers and Subsidies - Operational:  Monetary Allocations - Departmental Agencies and Accounts:  National Departmental Agencies - Protechnik Laboratories</v>
          </cell>
          <cell r="R10444" t="str">
            <v>2</v>
          </cell>
          <cell r="S10444" t="str">
            <v>55</v>
          </cell>
          <cell r="T10444" t="str">
            <v>554</v>
          </cell>
          <cell r="U10444" t="str">
            <v>0</v>
          </cell>
          <cell r="V10444" t="str">
            <v>NAT DPT AGEN - PROTECHNIK LABORATORIES</v>
          </cell>
        </row>
        <row r="10445">
          <cell r="Q10445" t="str">
            <v>Expenditure:  Transfers and Subsidies - Operational:  Monetary Allocations - Departmental Agencies and Accounts:  National Departmental Agencies - Office of the Ombudsman Financial Service Providers</v>
          </cell>
          <cell r="R10445" t="str">
            <v>2</v>
          </cell>
          <cell r="S10445" t="str">
            <v>55</v>
          </cell>
          <cell r="T10445" t="str">
            <v>555</v>
          </cell>
          <cell r="U10445" t="str">
            <v>0</v>
          </cell>
          <cell r="V10445" t="str">
            <v>NAT DPT AGEN - OMBUDSMAN FIN SERV PROV</v>
          </cell>
        </row>
        <row r="10446">
          <cell r="Q10446" t="str">
            <v>Expenditure:  Transfers and Subsidies - Operational:  Monetary Allocations - Departmental Agencies and Accounts:  National Departmental Agencies - Office of the Pension Fund Adjudicator</v>
          </cell>
          <cell r="R10446" t="str">
            <v>2</v>
          </cell>
          <cell r="S10446" t="str">
            <v>55</v>
          </cell>
          <cell r="T10446" t="str">
            <v>556</v>
          </cell>
          <cell r="U10446" t="str">
            <v>0</v>
          </cell>
          <cell r="V10446" t="str">
            <v>NAT DPT AGEN - PENSION FUND ADJUDICATOR</v>
          </cell>
        </row>
        <row r="10447">
          <cell r="Q10447" t="str">
            <v>Expenditure:  Transfers and Subsidies - Operational:  Monetary Allocations - Departmental Agencies and Accounts:  National Departmental Agencies - Parliamentary Village Management Board</v>
          </cell>
          <cell r="R10447" t="str">
            <v>2</v>
          </cell>
          <cell r="S10447" t="str">
            <v>55</v>
          </cell>
          <cell r="T10447" t="str">
            <v>557</v>
          </cell>
          <cell r="U10447" t="str">
            <v>0</v>
          </cell>
          <cell r="V10447" t="str">
            <v>NAT DPT AGEN - PARL VILLAGE MANAG BOARD</v>
          </cell>
        </row>
        <row r="10448">
          <cell r="Q10448" t="str">
            <v>Expenditure:  Transfers and Subsidies - Operational:  Monetary Allocations - Departmental Agencies and Accounts:  National Departmental Agencies - People Housing Partner Trust</v>
          </cell>
          <cell r="R10448" t="str">
            <v>2</v>
          </cell>
          <cell r="S10448" t="str">
            <v>55</v>
          </cell>
          <cell r="T10448" t="str">
            <v>558</v>
          </cell>
          <cell r="U10448" t="str">
            <v>0</v>
          </cell>
          <cell r="V10448" t="str">
            <v>NAT DPT AGEN - PEOPLE HOUSING PART TRUST</v>
          </cell>
        </row>
        <row r="10449">
          <cell r="Q10449" t="str">
            <v>Expenditure:  Transfers and Subsidies - Operational:  Monetary Allocations - Departmental Agencies and Accounts:  National Departmental Agencies - Performing Art Council of the Free State</v>
          </cell>
          <cell r="R10449" t="str">
            <v>2</v>
          </cell>
          <cell r="S10449" t="str">
            <v>55</v>
          </cell>
          <cell r="T10449" t="str">
            <v>559</v>
          </cell>
          <cell r="U10449" t="str">
            <v>0</v>
          </cell>
          <cell r="V10449" t="str">
            <v>NAT DPT AGEN - PERFORM ART COUNCIL FS</v>
          </cell>
        </row>
        <row r="10450">
          <cell r="Q10450" t="str">
            <v>Expenditure:  Transfers and Subsidies - Operational:  Monetary Allocations - Departmental Agencies and Accounts:  National Departmental Agencies - Perishable Products Export Control Board</v>
          </cell>
          <cell r="R10450" t="str">
            <v>2</v>
          </cell>
          <cell r="S10450" t="str">
            <v>55</v>
          </cell>
          <cell r="T10450" t="str">
            <v>560</v>
          </cell>
          <cell r="U10450" t="str">
            <v>0</v>
          </cell>
          <cell r="V10450" t="str">
            <v>NAT DPT AGEN - PERISH PROD EXP CTRL BRD</v>
          </cell>
        </row>
        <row r="10451">
          <cell r="Q10451" t="str">
            <v>Expenditure:  Transfers and Subsidies - Operational:  Monetary Allocations - Departmental Agencies and Accounts:  National Departmental Agencies - Ports Regulator of South Africa</v>
          </cell>
          <cell r="R10451" t="str">
            <v>2</v>
          </cell>
          <cell r="S10451" t="str">
            <v>55</v>
          </cell>
          <cell r="T10451" t="str">
            <v>561</v>
          </cell>
          <cell r="U10451" t="str">
            <v>0</v>
          </cell>
          <cell r="V10451" t="str">
            <v>NAT DPT AGEN - PORTS REGULATOR OF SA</v>
          </cell>
        </row>
        <row r="10452">
          <cell r="Q10452" t="str">
            <v>Expenditure:  Transfers and Subsidies - Operational:  Monetary Allocations - Departmental Agencies and Accounts:  National Departmental Agencies - Philharmonic Orchestra Cape</v>
          </cell>
          <cell r="R10452" t="str">
            <v>2</v>
          </cell>
          <cell r="S10452" t="str">
            <v>55</v>
          </cell>
          <cell r="T10452" t="str">
            <v>562</v>
          </cell>
          <cell r="U10452" t="str">
            <v>0</v>
          </cell>
          <cell r="V10452" t="str">
            <v>NAT DPT AGEN - PHILHARMONIC ORCHES CAPE</v>
          </cell>
        </row>
        <row r="10453">
          <cell r="Q10453" t="str">
            <v>Expenditure:  Transfers and Subsidies - Operational:  Monetary Allocations - Departmental Agencies and Accounts:  National Departmental Agencies - Philharmonic Orchestra KwaZulu Natal</v>
          </cell>
          <cell r="R10453" t="str">
            <v>2</v>
          </cell>
          <cell r="S10453" t="str">
            <v>55</v>
          </cell>
          <cell r="T10453" t="str">
            <v>563</v>
          </cell>
          <cell r="U10453" t="str">
            <v>0</v>
          </cell>
          <cell r="V10453" t="str">
            <v>NAT DPT AGEN - PHILHARMONIC ORCHEST KZN</v>
          </cell>
        </row>
        <row r="10454">
          <cell r="Q10454" t="str">
            <v>Expenditure:  Transfers and Subsidies - Operational:  Monetary Allocations - Departmental Agencies and Accounts:  National Departmental Agencies - Playhouse Company</v>
          </cell>
          <cell r="R10454" t="str">
            <v>2</v>
          </cell>
          <cell r="S10454" t="str">
            <v>55</v>
          </cell>
          <cell r="T10454" t="str">
            <v>564</v>
          </cell>
          <cell r="U10454" t="str">
            <v>0</v>
          </cell>
          <cell r="V10454" t="str">
            <v>NAT DPT AGEN - PLAYHOUSE COMPANY</v>
          </cell>
        </row>
        <row r="10455">
          <cell r="Q10455" t="str">
            <v>Expenditure:  Transfers and Subsidies - Operational:  Monetary Allocations - Departmental Agencies and Accounts:  National Departmental Agencies - Premier's Economic Advisory Council (PEAC)</v>
          </cell>
          <cell r="R10455" t="str">
            <v>2</v>
          </cell>
          <cell r="S10455" t="str">
            <v>55</v>
          </cell>
          <cell r="T10455" t="str">
            <v>565</v>
          </cell>
          <cell r="U10455" t="str">
            <v>0</v>
          </cell>
          <cell r="V10455" t="str">
            <v>NAT DPT AGEN - PREM ECONOMIC ADV COUNCIL</v>
          </cell>
        </row>
        <row r="10456">
          <cell r="Q10456" t="str">
            <v>Expenditure:  Transfers and Subsidies - Operational:  Monetary Allocations - Departmental Agencies and Accounts:  National Departmental Agencies - Presidents Fund</v>
          </cell>
          <cell r="R10456" t="str">
            <v>2</v>
          </cell>
          <cell r="S10456" t="str">
            <v>55</v>
          </cell>
          <cell r="T10456" t="str">
            <v>566</v>
          </cell>
          <cell r="U10456" t="str">
            <v>0</v>
          </cell>
          <cell r="V10456" t="str">
            <v>NAT DPT AGEN - PRESIDENTS FUND</v>
          </cell>
        </row>
        <row r="10457">
          <cell r="Q10457" t="str">
            <v>Expenditure:  Transfers and Subsidies - Operational:  Monetary Allocations - Departmental Agencies and Accounts:  National Departmental Agencies - Private Security Industry Regulator Authority</v>
          </cell>
          <cell r="R10457" t="str">
            <v>2</v>
          </cell>
          <cell r="S10457" t="str">
            <v>55</v>
          </cell>
          <cell r="T10457" t="str">
            <v>567</v>
          </cell>
          <cell r="U10457" t="str">
            <v>0</v>
          </cell>
          <cell r="V10457" t="str">
            <v>NAT DPT AGEN - PRV SECUR INDUS REG AUTH</v>
          </cell>
        </row>
        <row r="10458">
          <cell r="Q10458" t="str">
            <v>Expenditure:  Transfers and Subsidies - Operational:  Monetary Allocations - Departmental Agencies and Accounts:  National Departmental Agencies - Productivity South Africa</v>
          </cell>
          <cell r="R10458" t="str">
            <v>2</v>
          </cell>
          <cell r="S10458" t="str">
            <v>55</v>
          </cell>
          <cell r="T10458" t="str">
            <v>568</v>
          </cell>
          <cell r="U10458" t="str">
            <v>0</v>
          </cell>
          <cell r="V10458" t="str">
            <v>NAT DPT AGEN - PRODUCTIVITY SOUTH AFRICA</v>
          </cell>
        </row>
        <row r="10459">
          <cell r="Q10459" t="str">
            <v>Expenditure:  Transfers and Subsidies - Operational:  Monetary Allocations - Departmental Agencies and Accounts:  National Departmental Agencies - Project  Development Facilities Trading Account</v>
          </cell>
          <cell r="R10459" t="str">
            <v>2</v>
          </cell>
          <cell r="S10459" t="str">
            <v>55</v>
          </cell>
          <cell r="T10459" t="str">
            <v>569</v>
          </cell>
          <cell r="U10459" t="str">
            <v>0</v>
          </cell>
          <cell r="V10459" t="str">
            <v>NAT DPT AGEN - DEVEL FACILITIES TRAD ACC</v>
          </cell>
        </row>
        <row r="10460">
          <cell r="Q10460" t="str">
            <v>Expenditure:  Transfers and Subsidies - Operational:  Monetary Allocations - Departmental Agencies and Accounts:  National Departmental Agencies - Property Management Trading Entity</v>
          </cell>
          <cell r="R10460" t="str">
            <v>2</v>
          </cell>
          <cell r="S10460" t="str">
            <v>55</v>
          </cell>
          <cell r="T10460" t="str">
            <v>570</v>
          </cell>
          <cell r="U10460" t="str">
            <v>0</v>
          </cell>
          <cell r="V10460" t="str">
            <v>NAT DPT AGEN - PROPERTY MAN TRAD ENTITY</v>
          </cell>
        </row>
        <row r="10461">
          <cell r="Q10461" t="str">
            <v>Expenditure:  Transfers and Subsidies - Operational:  Monetary Allocations - Departmental Agencies and Accounts:  National Departmental Agencies - Public Investment Commissioners</v>
          </cell>
          <cell r="R10461" t="str">
            <v>2</v>
          </cell>
          <cell r="S10461" t="str">
            <v>55</v>
          </cell>
          <cell r="T10461" t="str">
            <v>571</v>
          </cell>
          <cell r="U10461" t="str">
            <v>0</v>
          </cell>
          <cell r="V10461" t="str">
            <v>NAT DPT AGEN - PUBLIC INVEST COMMISSION</v>
          </cell>
        </row>
        <row r="10462">
          <cell r="Q10462" t="str">
            <v>Expenditure:  Transfers and Subsidies - Operational:  Monetary Allocations - Departmental Agencies and Accounts:  National Departmental Agencies - Public Service Commission</v>
          </cell>
          <cell r="R10462" t="str">
            <v>2</v>
          </cell>
          <cell r="S10462" t="str">
            <v>55</v>
          </cell>
          <cell r="T10462" t="str">
            <v>572</v>
          </cell>
          <cell r="U10462" t="str">
            <v>0</v>
          </cell>
          <cell r="V10462" t="str">
            <v>NAT DPT AGEN - PUBLIC SERVICE COMMISSION</v>
          </cell>
        </row>
        <row r="10463">
          <cell r="Q10463" t="str">
            <v xml:space="preserve">Expenditure:  Transfers and Subsidies - Operational:  Monetary Allocations - Departmental Agencies and Accounts:  National Departmental Agencies - Public Protector South Africa  </v>
          </cell>
          <cell r="R10463" t="str">
            <v>2</v>
          </cell>
          <cell r="S10463" t="str">
            <v>55</v>
          </cell>
          <cell r="T10463" t="str">
            <v>573</v>
          </cell>
          <cell r="U10463" t="str">
            <v>0</v>
          </cell>
          <cell r="V10463" t="str">
            <v>NAT DPT AGEN - PUBLIC PROTECTOR SA</v>
          </cell>
        </row>
        <row r="10464">
          <cell r="Q10464" t="str">
            <v>Expenditure:  Transfers and Subsidies - Operational:  Monetary Allocations - Departmental Agencies and Accounts:  National Departmental Agencies - Tompi Seleke Agricultural Train Centre</v>
          </cell>
          <cell r="R10464" t="str">
            <v>2</v>
          </cell>
          <cell r="S10464" t="str">
            <v>55</v>
          </cell>
          <cell r="T10464" t="str">
            <v>574</v>
          </cell>
          <cell r="U10464" t="str">
            <v>0</v>
          </cell>
          <cell r="V10464" t="str">
            <v>NAT DPT AGEN - TOMPI SELEKE AGR TRN CTRE</v>
          </cell>
        </row>
        <row r="10465">
          <cell r="Q10465" t="str">
            <v>Expenditure:  Transfers and Subsidies - Operational:  Monetary Allocations - Departmental Agencies and Accounts:  National Departmental Agencies - Owen Sithole Agricultural College</v>
          </cell>
          <cell r="R10465" t="str">
            <v>2</v>
          </cell>
          <cell r="S10465" t="str">
            <v>55</v>
          </cell>
          <cell r="T10465" t="str">
            <v>575</v>
          </cell>
          <cell r="U10465" t="str">
            <v>0</v>
          </cell>
          <cell r="V10465" t="str">
            <v>NAT DPT AGEN - OWEN SITHOLE AGRI COLL</v>
          </cell>
        </row>
        <row r="10466">
          <cell r="Q10466" t="str">
            <v>Expenditure:  Transfers and Subsidies - Operational:  Monetary Allocations - Departmental Agencies and Accounts:  National Departmental Agencies - Public Sector SETA</v>
          </cell>
          <cell r="R10466" t="str">
            <v>2</v>
          </cell>
          <cell r="S10466" t="str">
            <v>55</v>
          </cell>
          <cell r="T10466" t="str">
            <v>576</v>
          </cell>
          <cell r="U10466" t="str">
            <v>0</v>
          </cell>
          <cell r="V10466" t="str">
            <v>NAT DPT AGEN - PUBLIC SECTOR SETA</v>
          </cell>
        </row>
        <row r="10467">
          <cell r="Q10467" t="str">
            <v>Expenditure:  Transfers and Subsidies - Operational:  Monetary Allocations - Departmental Agencies and Accounts:  National Departmental Agencies - Quality Council for Trades and Occupations</v>
          </cell>
          <cell r="R10467" t="str">
            <v>2</v>
          </cell>
          <cell r="S10467" t="str">
            <v>55</v>
          </cell>
          <cell r="T10467" t="str">
            <v>577</v>
          </cell>
          <cell r="U10467" t="str">
            <v>0</v>
          </cell>
          <cell r="V10467" t="str">
            <v>NAT DPT AGEN - QUAL COUN FOR TRAD &amp; OCC</v>
          </cell>
        </row>
        <row r="10468">
          <cell r="Q10468" t="str">
            <v>Expenditure:  Transfers and Subsidies - Operational:  Monetary Allocations - Departmental Agencies and Accounts:  National Departmental Agencies - Railway Safety Regulator</v>
          </cell>
          <cell r="R10468" t="str">
            <v>2</v>
          </cell>
          <cell r="S10468" t="str">
            <v>55</v>
          </cell>
          <cell r="T10468" t="str">
            <v>578</v>
          </cell>
          <cell r="U10468" t="str">
            <v>0</v>
          </cell>
          <cell r="V10468" t="str">
            <v>NAT DPT AGEN - RAILWAY SAFETY REGULATOR</v>
          </cell>
        </row>
        <row r="10469">
          <cell r="Q10469" t="str">
            <v>Expenditure:  Transfers and Subsidies - Operational:  Monetary Allocations - Departmental Agencies and Accounts:  National Departmental Agencies - Registration of Deeds Trade Account</v>
          </cell>
          <cell r="R10469" t="str">
            <v>2</v>
          </cell>
          <cell r="S10469" t="str">
            <v>55</v>
          </cell>
          <cell r="T10469" t="str">
            <v>579</v>
          </cell>
          <cell r="U10469" t="str">
            <v>0</v>
          </cell>
          <cell r="V10469" t="str">
            <v>NAT DPT AGEN - REGIST OF DEEDS TRADE ACC</v>
          </cell>
        </row>
        <row r="10470">
          <cell r="Q10470" t="str">
            <v>Expenditure:  Transfers and Subsidies - Operational:  Monetary Allocations - Departmental Agencies and Accounts:  National Departmental Agencies - Rent Control Board</v>
          </cell>
          <cell r="R10470" t="str">
            <v>2</v>
          </cell>
          <cell r="S10470" t="str">
            <v>55</v>
          </cell>
          <cell r="T10470" t="str">
            <v>580</v>
          </cell>
          <cell r="U10470" t="str">
            <v>0</v>
          </cell>
          <cell r="V10470" t="str">
            <v>NAT DPT AGEN - RENT CONTROL BOARD</v>
          </cell>
        </row>
        <row r="10471">
          <cell r="Q10471" t="str">
            <v>Expenditure:  Transfers and Subsidies - Operational:  Monetary Allocations - Departmental Agencies and Accounts:  National Departmental Agencies - Road Accident Fund (Dept Agency)</v>
          </cell>
          <cell r="R10471" t="str">
            <v>2</v>
          </cell>
          <cell r="S10471" t="str">
            <v>55</v>
          </cell>
          <cell r="T10471" t="str">
            <v>581</v>
          </cell>
          <cell r="U10471" t="str">
            <v>0</v>
          </cell>
          <cell r="V10471" t="str">
            <v>NAT DPT AGEN - ROAD ACCIDENT FUND</v>
          </cell>
        </row>
        <row r="10472">
          <cell r="Q10472" t="str">
            <v>Expenditure:  Transfers and Subsidies - Operational:  Monetary Allocations - Departmental Agencies and Accounts:  National Departmental Agencies - Road Traffic Infringement Agency</v>
          </cell>
          <cell r="R10472" t="str">
            <v>2</v>
          </cell>
          <cell r="S10472" t="str">
            <v>55</v>
          </cell>
          <cell r="T10472" t="str">
            <v>582</v>
          </cell>
          <cell r="U10472" t="str">
            <v>0</v>
          </cell>
          <cell r="V10472" t="str">
            <v>NAT DPT AGEN - ROAD TRAFF INFRING AGENCY</v>
          </cell>
        </row>
        <row r="10473">
          <cell r="Q10473" t="str">
            <v>Expenditure:  Transfers and Subsidies - Operational:  Monetary Allocations - Departmental Agencies and Accounts:  National Departmental Agencies - Road Traffic Management Corporation</v>
          </cell>
          <cell r="R10473" t="str">
            <v>2</v>
          </cell>
          <cell r="S10473" t="str">
            <v>55</v>
          </cell>
          <cell r="T10473" t="str">
            <v>583</v>
          </cell>
          <cell r="U10473" t="str">
            <v>0</v>
          </cell>
          <cell r="V10473" t="str">
            <v>NAT DPT AGEN - ROAD TRAFFIC MAN CORP</v>
          </cell>
        </row>
        <row r="10474">
          <cell r="Q10474" t="str">
            <v>Expenditure:  Transfers and Subsidies - Operational:  Monetary Allocations - Departmental Agencies and Accounts:  National Departmental Agencies - Robin Island Museum</v>
          </cell>
          <cell r="R10474" t="str">
            <v>2</v>
          </cell>
          <cell r="S10474" t="str">
            <v>55</v>
          </cell>
          <cell r="T10474" t="str">
            <v>584</v>
          </cell>
          <cell r="U10474" t="str">
            <v>0</v>
          </cell>
          <cell r="V10474" t="str">
            <v>NAT DPT AGEN - ROBIN ISLAND MUSEUM</v>
          </cell>
        </row>
        <row r="10475">
          <cell r="Q10475" t="str">
            <v>Expenditure:  Transfers and Subsidies - Operational:  Monetary Allocations - Departmental Agencies and Accounts:  National Departmental Agencies - Rural Housing Loan Fund</v>
          </cell>
          <cell r="R10475" t="str">
            <v>2</v>
          </cell>
          <cell r="S10475" t="str">
            <v>55</v>
          </cell>
          <cell r="T10475" t="str">
            <v>585</v>
          </cell>
          <cell r="U10475" t="str">
            <v>0</v>
          </cell>
          <cell r="V10475" t="str">
            <v>NAT DPT AGEN - RURAL HOUSING LOAN FUND</v>
          </cell>
        </row>
        <row r="10476">
          <cell r="Q10476" t="str">
            <v>Expenditure:  Transfers and Subsidies - Operational:  Monetary Allocations - Departmental Agencies and Accounts:  National Departmental Agencies - South Africa Blind Workers Organisation Johannesburg</v>
          </cell>
          <cell r="R10476" t="str">
            <v>2</v>
          </cell>
          <cell r="S10476" t="str">
            <v>55</v>
          </cell>
          <cell r="T10476" t="str">
            <v>586</v>
          </cell>
          <cell r="U10476" t="str">
            <v>0</v>
          </cell>
          <cell r="V10476" t="str">
            <v>NAT DPT AGEN - BLIND WORKERS ORG JHB</v>
          </cell>
        </row>
        <row r="10477">
          <cell r="Q10477" t="str">
            <v>Expenditure:  Transfers and Subsidies - Operational:  Monetary Allocations - Departmental Agencies and Accounts:  National Departmental Agencies - South Africa Civil Aviation Authority</v>
          </cell>
          <cell r="R10477" t="str">
            <v>2</v>
          </cell>
          <cell r="S10477" t="str">
            <v>55</v>
          </cell>
          <cell r="T10477" t="str">
            <v>587</v>
          </cell>
          <cell r="U10477" t="str">
            <v>0</v>
          </cell>
          <cell r="V10477" t="str">
            <v>NAT DPT AGEN - SA CIVIL AVIATION AUTH</v>
          </cell>
        </row>
        <row r="10478">
          <cell r="Q10478" t="str">
            <v>Expenditure:  Transfers and Subsidies - Operational:  Monetary Allocations - Departmental Agencies and Accounts:  National Departmental Agencies - South Africa Council for Architects</v>
          </cell>
          <cell r="R10478" t="str">
            <v>2</v>
          </cell>
          <cell r="S10478" t="str">
            <v>55</v>
          </cell>
          <cell r="T10478" t="str">
            <v>588</v>
          </cell>
          <cell r="U10478" t="str">
            <v>0</v>
          </cell>
          <cell r="V10478" t="str">
            <v>NAT DPT AGEN - SA COUNCIL FOR ARCHITECTS</v>
          </cell>
        </row>
        <row r="10479">
          <cell r="Q10479" t="str">
            <v>Expenditure:  Transfers and Subsidies - Operational:  Monetary Allocations - Departmental Agencies and Accounts:  National Departmental Agencies - South Africa Council for Educators</v>
          </cell>
          <cell r="R10479" t="str">
            <v>2</v>
          </cell>
          <cell r="S10479" t="str">
            <v>55</v>
          </cell>
          <cell r="T10479" t="str">
            <v>589</v>
          </cell>
          <cell r="U10479" t="str">
            <v>0</v>
          </cell>
          <cell r="V10479" t="str">
            <v>NAT DPT AGEN - SA COUNCIL FOR EDUCATORS</v>
          </cell>
        </row>
        <row r="10480">
          <cell r="Q10480" t="str">
            <v>Expenditure:  Transfers and Subsidies - Operational:  Monetary Allocations - Departmental Agencies and Accounts:  National Departmental Agencies - South Africa Diamond Board</v>
          </cell>
          <cell r="R10480" t="str">
            <v>2</v>
          </cell>
          <cell r="S10480" t="str">
            <v>55</v>
          </cell>
          <cell r="T10480" t="str">
            <v>590</v>
          </cell>
          <cell r="U10480" t="str">
            <v>0</v>
          </cell>
          <cell r="V10480" t="str">
            <v>NAT DPT AGEN - SA DIAMOND BOARD</v>
          </cell>
        </row>
        <row r="10481">
          <cell r="Q10481" t="str">
            <v>Expenditure:  Transfers and Subsidies - Operational:  Monetary Allocations - Departmental Agencies and Accounts:  National Departmental Agencies - South Africa Diamond and Precious Metals Regulator</v>
          </cell>
          <cell r="R10481" t="str">
            <v>2</v>
          </cell>
          <cell r="S10481" t="str">
            <v>55</v>
          </cell>
          <cell r="T10481" t="str">
            <v>591</v>
          </cell>
          <cell r="U10481" t="str">
            <v>0</v>
          </cell>
          <cell r="V10481" t="str">
            <v>NAT DPT AGEN - SA DIAM&amp;PRECI METAL REGUL</v>
          </cell>
        </row>
        <row r="10482">
          <cell r="Q10482" t="str">
            <v>Expenditure:  Transfers and Subsidies - Operational:  Monetary Allocations - Departmental Agencies and Accounts:  National Departmental Agencies - South Africa Excellence Foundation</v>
          </cell>
          <cell r="R10482" t="str">
            <v>2</v>
          </cell>
          <cell r="S10482" t="str">
            <v>55</v>
          </cell>
          <cell r="T10482" t="str">
            <v>592</v>
          </cell>
          <cell r="U10482" t="str">
            <v>0</v>
          </cell>
          <cell r="V10482" t="str">
            <v>NAT DPT AGEN - SA EXCELLENCE FOUNDATION</v>
          </cell>
        </row>
        <row r="10483">
          <cell r="Q10483" t="str">
            <v>Expenditure:  Transfers and Subsidies - Operational:  Monetary Allocations - Departmental Agencies and Accounts:  National Departmental Agencies - South Africa Heritage Resources Agency</v>
          </cell>
          <cell r="R10483" t="str">
            <v>2</v>
          </cell>
          <cell r="S10483" t="str">
            <v>55</v>
          </cell>
          <cell r="T10483" t="str">
            <v>593</v>
          </cell>
          <cell r="U10483" t="str">
            <v>0</v>
          </cell>
          <cell r="V10483" t="str">
            <v>NAT DPT AGEN - SA HERITAGE RESOURCE AGEN</v>
          </cell>
        </row>
        <row r="10484">
          <cell r="Q10484" t="str">
            <v>Expenditure:  Transfers and Subsidies - Operational:  Monetary Allocations - Departmental Agencies and Accounts:  National Departmental Agencies - South Africa Housing  Development Board</v>
          </cell>
          <cell r="R10484" t="str">
            <v>2</v>
          </cell>
          <cell r="S10484" t="str">
            <v>55</v>
          </cell>
          <cell r="T10484" t="str">
            <v>594</v>
          </cell>
          <cell r="U10484" t="str">
            <v>0</v>
          </cell>
          <cell r="V10484" t="str">
            <v>NAT DPT AGEN - SA HOUSING  DEVEL BOARD</v>
          </cell>
        </row>
        <row r="10485">
          <cell r="Q10485" t="str">
            <v>Expenditure:  Transfers and Subsidies - Operational:  Monetary Allocations - Departmental Agencies and Accounts:  National Departmental Agencies - South Africa Housing Fund</v>
          </cell>
          <cell r="R10485" t="str">
            <v>2</v>
          </cell>
          <cell r="S10485" t="str">
            <v>55</v>
          </cell>
          <cell r="T10485" t="str">
            <v>595</v>
          </cell>
          <cell r="U10485" t="str">
            <v>0</v>
          </cell>
          <cell r="V10485" t="str">
            <v>NAT DPT AGEN - SA HOUSING FUND</v>
          </cell>
        </row>
        <row r="10486">
          <cell r="Q10486" t="str">
            <v>Expenditure:  Transfers and Subsidies - Operational:  Monetary Allocations - Departmental Agencies and Accounts:  National Departmental Agencies - South Africa Housing Trust Ltd</v>
          </cell>
          <cell r="R10486" t="str">
            <v>2</v>
          </cell>
          <cell r="S10486" t="str">
            <v>55</v>
          </cell>
          <cell r="T10486" t="str">
            <v>596</v>
          </cell>
          <cell r="U10486" t="str">
            <v>0</v>
          </cell>
          <cell r="V10486" t="str">
            <v>NAT DPT AGEN - SA HOUSING TRUST LTD</v>
          </cell>
        </row>
        <row r="10487">
          <cell r="Q10487" t="str">
            <v>Expenditure:  Transfers and Subsidies - Operational:  Monetary Allocations - Departmental Agencies and Accounts:  National Departmental Agencies - South Africa Institute for Drug Free Sport</v>
          </cell>
          <cell r="R10487" t="str">
            <v>2</v>
          </cell>
          <cell r="S10487" t="str">
            <v>55</v>
          </cell>
          <cell r="T10487" t="str">
            <v>597</v>
          </cell>
          <cell r="U10487" t="str">
            <v>0</v>
          </cell>
          <cell r="V10487" t="str">
            <v>NAT DPT AGEN - SA INST DRUG FREE SPORT</v>
          </cell>
        </row>
        <row r="10488">
          <cell r="Q10488" t="str">
            <v>Expenditure:  Transfers and Subsidies - Operational:  Monetary Allocations - Departmental Agencies and Accounts:  National Departmental Agencies - South Africa Library for Blind</v>
          </cell>
          <cell r="R10488" t="str">
            <v>2</v>
          </cell>
          <cell r="S10488" t="str">
            <v>55</v>
          </cell>
          <cell r="T10488" t="str">
            <v>598</v>
          </cell>
          <cell r="U10488" t="str">
            <v>0</v>
          </cell>
          <cell r="V10488" t="str">
            <v>NAT DPT AGEN - SA LIBRARY FOR BLIND</v>
          </cell>
        </row>
        <row r="10489">
          <cell r="Q10489" t="str">
            <v>Expenditure:  Transfers and Subsidies - Operational:  Monetary Allocations - Departmental Agencies and Accounts:  National Departmental Agencies - South Africa Local Government Association (SALGA)</v>
          </cell>
          <cell r="R10489" t="str">
            <v>2</v>
          </cell>
          <cell r="S10489" t="str">
            <v>55</v>
          </cell>
          <cell r="T10489" t="str">
            <v>599</v>
          </cell>
          <cell r="U10489" t="str">
            <v>0</v>
          </cell>
          <cell r="V10489" t="str">
            <v>NAT DPT AGEN - SA SA LOCAL GOVERN ASSOC</v>
          </cell>
        </row>
        <row r="10490">
          <cell r="Q10490" t="str">
            <v>Expenditure:  Transfers and Subsidies - Operational:  Monetary Allocations - Departmental Agencies and Accounts:  National Departmental Agencies - South Africa Maritime Safety Authority</v>
          </cell>
          <cell r="R10490" t="str">
            <v>2</v>
          </cell>
          <cell r="S10490" t="str">
            <v>55</v>
          </cell>
          <cell r="T10490" t="str">
            <v>600</v>
          </cell>
          <cell r="U10490" t="str">
            <v>0</v>
          </cell>
          <cell r="V10490" t="str">
            <v>NAT DPT AGEN - SA MARITIME SAFETY AUTHOR</v>
          </cell>
        </row>
        <row r="10491">
          <cell r="Q10491" t="str">
            <v>Expenditure:  Transfers and Subsidies - Operational:  Monetary Allocations - Departmental Agencies and Accounts:  National Departmental Agencies - South Africa Medical Research Council</v>
          </cell>
          <cell r="R10491" t="str">
            <v>2</v>
          </cell>
          <cell r="S10491" t="str">
            <v>55</v>
          </cell>
          <cell r="T10491" t="str">
            <v>601</v>
          </cell>
          <cell r="U10491" t="str">
            <v>0</v>
          </cell>
          <cell r="V10491" t="str">
            <v>NAT DPT AGEN - SA MEDICAL RESEARCH COUNC</v>
          </cell>
        </row>
        <row r="10492">
          <cell r="Q10492" t="str">
            <v>Expenditure:  Transfers and Subsidies - Operational:  Monetary Allocations - Departmental Agencies and Accounts:  National Departmental Agencies - South Africa Micro Finance Apex Fund</v>
          </cell>
          <cell r="R10492" t="str">
            <v>2</v>
          </cell>
          <cell r="S10492" t="str">
            <v>55</v>
          </cell>
          <cell r="T10492" t="str">
            <v>602</v>
          </cell>
          <cell r="U10492" t="str">
            <v>0</v>
          </cell>
          <cell r="V10492" t="str">
            <v>NAT DPT AGEN - SA MICRO FIN APEX FUND</v>
          </cell>
        </row>
        <row r="10493">
          <cell r="Q10493" t="str">
            <v>Expenditure:  Transfers and Subsidies - Operational:  Monetary Allocations - Departmental Agencies and Accounts:  National Departmental Agencies - South Africa National Accreditation System</v>
          </cell>
          <cell r="R10493" t="str">
            <v>2</v>
          </cell>
          <cell r="S10493" t="str">
            <v>55</v>
          </cell>
          <cell r="T10493" t="str">
            <v>603</v>
          </cell>
          <cell r="U10493" t="str">
            <v>0</v>
          </cell>
          <cell r="V10493" t="str">
            <v>NAT DPT AGEN - SA NAT ACCREDITATION SYS</v>
          </cell>
        </row>
        <row r="10494">
          <cell r="Q10494" t="str">
            <v>Expenditure:  Transfers and Subsidies - Operational:  Monetary Allocations - Departmental Agencies and Accounts:  National Departmental Agencies - South Africa National Biodiversity Institute (SANBI)</v>
          </cell>
          <cell r="R10494" t="str">
            <v>2</v>
          </cell>
          <cell r="S10494" t="str">
            <v>55</v>
          </cell>
          <cell r="T10494" t="str">
            <v>604</v>
          </cell>
          <cell r="U10494" t="str">
            <v>0</v>
          </cell>
          <cell r="V10494" t="str">
            <v>NAT DPT AGEN - SA NAT BIODIVERSITY INST</v>
          </cell>
        </row>
        <row r="10495">
          <cell r="Q10495" t="str">
            <v>Expenditure:  Transfers and Subsidies - Operational:  Monetary Allocations - Departmental Agencies and Accounts:  National Departmental Agencies - South Africa National Energy Development Institute</v>
          </cell>
          <cell r="R10495" t="str">
            <v>2</v>
          </cell>
          <cell r="S10495" t="str">
            <v>55</v>
          </cell>
          <cell r="T10495" t="str">
            <v>605</v>
          </cell>
          <cell r="U10495" t="str">
            <v>0</v>
          </cell>
          <cell r="V10495" t="str">
            <v>NAT DPT AGEN - SA NAT ENERGY DEV INSTIT</v>
          </cell>
        </row>
        <row r="10496">
          <cell r="Q10496" t="str">
            <v>Expenditure:  Transfers and Subsidies - Operational:  Monetary Allocations - Departmental Agencies and Accounts:  National Departmental Agencies - South Africa National Parks</v>
          </cell>
          <cell r="R10496" t="str">
            <v>2</v>
          </cell>
          <cell r="S10496" t="str">
            <v>55</v>
          </cell>
          <cell r="T10496" t="str">
            <v>606</v>
          </cell>
          <cell r="U10496" t="str">
            <v>0</v>
          </cell>
          <cell r="V10496" t="str">
            <v>NAT DPT AGEN - SA NATIONAL PARKS</v>
          </cell>
        </row>
        <row r="10497">
          <cell r="Q10497" t="str">
            <v>Expenditure:  Transfers and Subsidies - Operational:  Monetary Allocations - Departmental Agencies and Accounts:  National Departmental Agencies - South Africa National Roads Agency</v>
          </cell>
          <cell r="R10497" t="str">
            <v>2</v>
          </cell>
          <cell r="S10497" t="str">
            <v>55</v>
          </cell>
          <cell r="T10497" t="str">
            <v>607</v>
          </cell>
          <cell r="U10497" t="str">
            <v>0</v>
          </cell>
          <cell r="V10497" t="str">
            <v>NAT DPT AGEN - SA NATIONAL ROADS AGENCY</v>
          </cell>
        </row>
        <row r="10498">
          <cell r="Q10498" t="str">
            <v>Expenditure:  Transfers and Subsidies - Operational:  Monetary Allocations - Departmental Agencies and Accounts:  National Departmental Agencies - South Africa National Space Agency</v>
          </cell>
          <cell r="R10498" t="str">
            <v>2</v>
          </cell>
          <cell r="S10498" t="str">
            <v>55</v>
          </cell>
          <cell r="T10498" t="str">
            <v>608</v>
          </cell>
          <cell r="U10498" t="str">
            <v>0</v>
          </cell>
          <cell r="V10498" t="str">
            <v>NAT DPT AGEN - SA NATIONAL SPACE AGENCY</v>
          </cell>
        </row>
        <row r="10499">
          <cell r="Q10499" t="str">
            <v>Expenditure:  Transfers and Subsidies - Operational:  Monetary Allocations - Departmental Agencies and Accounts:  National Departmental Agencies - South Africa Qualifications Authority(SAQA)</v>
          </cell>
          <cell r="R10499" t="str">
            <v>2</v>
          </cell>
          <cell r="S10499" t="str">
            <v>55</v>
          </cell>
          <cell r="T10499" t="str">
            <v>609</v>
          </cell>
          <cell r="U10499" t="str">
            <v>0</v>
          </cell>
          <cell r="V10499" t="str">
            <v>NAT DPT AGEN - SA QUALIFICATIONS AUTHOR</v>
          </cell>
        </row>
        <row r="10500">
          <cell r="Q10500" t="str">
            <v>Expenditure:  Transfers and Subsidies - Operational:  Monetary Allocations - Departmental Agencies and Accounts:  National Departmental Agencies - South Africa Quality Institute</v>
          </cell>
          <cell r="R10500" t="str">
            <v>2</v>
          </cell>
          <cell r="S10500" t="str">
            <v>55</v>
          </cell>
          <cell r="T10500" t="str">
            <v>610</v>
          </cell>
          <cell r="U10500" t="str">
            <v>0</v>
          </cell>
          <cell r="V10500" t="str">
            <v>NAT DPT AGEN - SA QUALITY INSTITUTE</v>
          </cell>
        </row>
        <row r="10501">
          <cell r="Q10501" t="str">
            <v>Expenditure:  Transfers and Subsidies - Operational:  Monetary Allocations - Departmental Agencies and Accounts:  National Departmental Agencies - South Africa Revenue Service (SARS)</v>
          </cell>
          <cell r="R10501" t="str">
            <v>2</v>
          </cell>
          <cell r="S10501" t="str">
            <v>55</v>
          </cell>
          <cell r="T10501" t="str">
            <v>611</v>
          </cell>
          <cell r="U10501" t="str">
            <v>0</v>
          </cell>
          <cell r="V10501" t="str">
            <v>NAT DPT AGEN - SA REVENUE SERVICE</v>
          </cell>
        </row>
        <row r="10502">
          <cell r="Q10502" t="str">
            <v>Expenditure:  Transfers and Subsidies - Operational:  Monetary Allocations - Departmental Agencies and Accounts:  National Departmental Agencies - South Africa Road Board</v>
          </cell>
          <cell r="R10502" t="str">
            <v>2</v>
          </cell>
          <cell r="S10502" t="str">
            <v>55</v>
          </cell>
          <cell r="T10502" t="str">
            <v>612</v>
          </cell>
          <cell r="U10502" t="str">
            <v>0</v>
          </cell>
          <cell r="V10502" t="str">
            <v>NAT DPT AGEN - SA ROAD BOARD</v>
          </cell>
        </row>
        <row r="10503">
          <cell r="Q10503" t="str">
            <v>Expenditure:  Transfers and Subsidies - Operational:  Monetary Allocations - Departmental Agencies and Accounts:  National Departmental Agencies - South Africa Road Safety Council</v>
          </cell>
          <cell r="R10503" t="str">
            <v>2</v>
          </cell>
          <cell r="S10503" t="str">
            <v>55</v>
          </cell>
          <cell r="T10503" t="str">
            <v>613</v>
          </cell>
          <cell r="U10503" t="str">
            <v>0</v>
          </cell>
          <cell r="V10503" t="str">
            <v>NAT DPT AGEN - SA ROAD SAFETY COUNCIL</v>
          </cell>
        </row>
        <row r="10504">
          <cell r="Q10504" t="str">
            <v>Expenditure:  Transfers and Subsidies - Operational:  Monetary Allocations - Departmental Agencies and Accounts:  National Departmental Agencies - South Africa Sport Commission</v>
          </cell>
          <cell r="R10504" t="str">
            <v>2</v>
          </cell>
          <cell r="S10504" t="str">
            <v>55</v>
          </cell>
          <cell r="T10504" t="str">
            <v>614</v>
          </cell>
          <cell r="U10504" t="str">
            <v>0</v>
          </cell>
          <cell r="V10504" t="str">
            <v>NAT DPT AGEN - SA SPORT COMMISSION</v>
          </cell>
        </row>
        <row r="10505">
          <cell r="Q10505" t="str">
            <v>Expenditure:  Transfers and Subsidies - Operational:  Monetary Allocations - Departmental Agencies and Accounts:  National Departmental Agencies - South Africa Tourism</v>
          </cell>
          <cell r="R10505" t="str">
            <v>2</v>
          </cell>
          <cell r="S10505" t="str">
            <v>55</v>
          </cell>
          <cell r="T10505" t="str">
            <v>615</v>
          </cell>
          <cell r="U10505" t="str">
            <v>0</v>
          </cell>
          <cell r="V10505" t="str">
            <v>NAT DPT AGEN - SA TOURISM</v>
          </cell>
        </row>
        <row r="10506">
          <cell r="Q10506" t="str">
            <v>Expenditure:  Transfers and Subsidies - Operational:  Monetary Allocations - Departmental Agencies and Accounts:  National Departmental Agencies - South Africa Weather Service</v>
          </cell>
          <cell r="R10506" t="str">
            <v>2</v>
          </cell>
          <cell r="S10506" t="str">
            <v>55</v>
          </cell>
          <cell r="T10506" t="str">
            <v>616</v>
          </cell>
          <cell r="U10506" t="str">
            <v>0</v>
          </cell>
          <cell r="V10506" t="str">
            <v>NAT DPT AGEN - SA WEATHER SERVICE</v>
          </cell>
        </row>
        <row r="10507">
          <cell r="Q10507" t="str">
            <v>Expenditure:  Transfers and Subsidies - Operational:  Monetary Allocations - Departmental Agencies and Accounts:  National Departmental Agencies - South African Chapter of the African Renaissance (SACAR)</v>
          </cell>
          <cell r="R10507" t="str">
            <v>2</v>
          </cell>
          <cell r="S10507" t="str">
            <v>55</v>
          </cell>
          <cell r="T10507" t="str">
            <v>617</v>
          </cell>
          <cell r="U10507" t="str">
            <v>0</v>
          </cell>
          <cell r="V10507" t="str">
            <v>NAT DPT AGEN - SA CHAPTER AFRICAN RENAIS</v>
          </cell>
        </row>
        <row r="10508">
          <cell r="Q10508" t="str">
            <v>Expenditure:  Transfers and Subsidies - Operational:  Monetary Allocations - Departmental Agencies and Accounts:  National Departmental Agencies - Safety and Security Sector SETA</v>
          </cell>
          <cell r="R10508" t="str">
            <v>2</v>
          </cell>
          <cell r="S10508" t="str">
            <v>55</v>
          </cell>
          <cell r="T10508" t="str">
            <v>618</v>
          </cell>
          <cell r="U10508" t="str">
            <v>0</v>
          </cell>
          <cell r="V10508" t="str">
            <v>NAT DPT AGEN - SAF &amp; SECUR SECTOR SETA</v>
          </cell>
        </row>
        <row r="10509">
          <cell r="Q10509" t="str">
            <v>Expenditure:  Transfers and Subsidies - Operational:  Monetary Allocations - Departmental Agencies and Accounts:  National Departmental Agencies - PALAMA</v>
          </cell>
          <cell r="R10509" t="str">
            <v>2</v>
          </cell>
          <cell r="S10509" t="str">
            <v>55</v>
          </cell>
          <cell r="T10509" t="str">
            <v>619</v>
          </cell>
          <cell r="U10509" t="str">
            <v>0</v>
          </cell>
          <cell r="V10509" t="str">
            <v>NAT DPT AGEN - PALAMA</v>
          </cell>
        </row>
        <row r="10510">
          <cell r="Q10510" t="str">
            <v>Expenditure:  Transfers and Subsidies - Operational:  Monetary Allocations - Departmental Agencies and Accounts:  National Departmental Agencies - Secret Service</v>
          </cell>
          <cell r="R10510" t="str">
            <v>2</v>
          </cell>
          <cell r="S10510" t="str">
            <v>55</v>
          </cell>
          <cell r="T10510" t="str">
            <v>620</v>
          </cell>
          <cell r="U10510" t="str">
            <v>0</v>
          </cell>
          <cell r="V10510" t="str">
            <v>NAT DPT AGEN - SECRET SERVICE</v>
          </cell>
        </row>
        <row r="10511">
          <cell r="Q10511" t="str">
            <v>Expenditure:  Transfers and Subsidies - Operational:  Monetary Allocations - Departmental Agencies and Accounts:  National Departmental Agencies - Servcon Housing Solution (Pty) Ltd</v>
          </cell>
          <cell r="R10511" t="str">
            <v>2</v>
          </cell>
          <cell r="S10511" t="str">
            <v>55</v>
          </cell>
          <cell r="T10511" t="str">
            <v>621</v>
          </cell>
          <cell r="U10511" t="str">
            <v>0</v>
          </cell>
          <cell r="V10511" t="str">
            <v>NAT DPT AGEN - SERVCON HOUSING SOLUTION</v>
          </cell>
        </row>
        <row r="10512">
          <cell r="Q10512" t="str">
            <v>Expenditure:  Transfers and Subsidies - Operational:  Monetary Allocations - Departmental Agencies and Accounts:  National Departmental Agencies - Services Sector SETA</v>
          </cell>
          <cell r="R10512" t="str">
            <v>2</v>
          </cell>
          <cell r="S10512" t="str">
            <v>55</v>
          </cell>
          <cell r="T10512" t="str">
            <v>622</v>
          </cell>
          <cell r="U10512" t="str">
            <v>0</v>
          </cell>
          <cell r="V10512" t="str">
            <v>NAT DPT AGEN - SERVICES SECTOR SETA</v>
          </cell>
        </row>
        <row r="10513">
          <cell r="Q10513" t="str">
            <v>Expenditure:  Transfers and Subsidies - Operational:  Monetary Allocations - Departmental Agencies and Accounts:  National Departmental Agencies - Small Enterprise Development Agency</v>
          </cell>
          <cell r="R10513" t="str">
            <v>2</v>
          </cell>
          <cell r="S10513" t="str">
            <v>55</v>
          </cell>
          <cell r="T10513" t="str">
            <v>623</v>
          </cell>
          <cell r="U10513" t="str">
            <v>0</v>
          </cell>
          <cell r="V10513" t="str">
            <v>NAT DPT AGEN - SMALL ENTERP DEV AGENCY</v>
          </cell>
        </row>
        <row r="10514">
          <cell r="Q10514" t="str">
            <v>Expenditure:  Transfers and Subsidies - Operational:  Monetary Allocations - Departmental Agencies and Accounts:  National Departmental Agencies - Social Housing Foundation</v>
          </cell>
          <cell r="R10514" t="str">
            <v>2</v>
          </cell>
          <cell r="S10514" t="str">
            <v>55</v>
          </cell>
          <cell r="T10514" t="str">
            <v>624</v>
          </cell>
          <cell r="U10514" t="str">
            <v>0</v>
          </cell>
          <cell r="V10514" t="str">
            <v>NAT DPT AGEN - SOCIAL HOUSING FOUNDATION</v>
          </cell>
        </row>
        <row r="10515">
          <cell r="Q10515" t="str">
            <v>Expenditure:  Transfers and Subsidies - Operational:  Monetary Allocations - Departmental Agencies and Accounts:  National Departmental Agencies - Social Housing Regulatory Authority</v>
          </cell>
          <cell r="R10515" t="str">
            <v>2</v>
          </cell>
          <cell r="S10515" t="str">
            <v>55</v>
          </cell>
          <cell r="T10515" t="str">
            <v>625</v>
          </cell>
          <cell r="U10515" t="str">
            <v>0</v>
          </cell>
          <cell r="V10515" t="str">
            <v>NAT DPT AGEN - SOC HOUSING REGULAT AUTH</v>
          </cell>
        </row>
        <row r="10516">
          <cell r="Q10516" t="str">
            <v>Expenditure:  Transfers and Subsidies - Operational:  Monetary Allocations - Departmental Agencies and Accounts:  National Departmental Agencies - South Africa Social Security Agency (SASSA)</v>
          </cell>
          <cell r="R10516" t="str">
            <v>2</v>
          </cell>
          <cell r="S10516" t="str">
            <v>55</v>
          </cell>
          <cell r="T10516" t="str">
            <v>626</v>
          </cell>
          <cell r="U10516" t="str">
            <v>0</v>
          </cell>
          <cell r="V10516" t="str">
            <v>NAT DPT AGEN - SA SOCIAL SECURITY AGENCY</v>
          </cell>
        </row>
        <row r="10517">
          <cell r="Q10517" t="str">
            <v>Expenditure:  Transfers and Subsidies - Operational:  Monetary Allocations - Departmental Agencies and Accounts:  National Departmental Agencies - Special Investigation Unit</v>
          </cell>
          <cell r="R10517" t="str">
            <v>2</v>
          </cell>
          <cell r="S10517" t="str">
            <v>55</v>
          </cell>
          <cell r="T10517" t="str">
            <v>627</v>
          </cell>
          <cell r="U10517" t="str">
            <v>0</v>
          </cell>
          <cell r="V10517" t="str">
            <v>NAT DPT AGEN - SPECIAL INVESTIGATION UNI</v>
          </cell>
        </row>
        <row r="10518">
          <cell r="Q10518" t="str">
            <v>Expenditure:  Transfers and Subsidies - Operational:  Monetary Allocations - Departmental Agencies and Accounts:  National Departmental Agencies - State Information Technology Agency (SITA)</v>
          </cell>
          <cell r="R10518" t="str">
            <v>2</v>
          </cell>
          <cell r="S10518" t="str">
            <v>55</v>
          </cell>
          <cell r="T10518" t="str">
            <v>628</v>
          </cell>
          <cell r="U10518" t="str">
            <v>0</v>
          </cell>
          <cell r="V10518" t="str">
            <v>NAT DPT AGEN - INFORMATION TECH AGENCY</v>
          </cell>
        </row>
        <row r="10519">
          <cell r="Q10519" t="str">
            <v>Expenditure:  Transfers and Subsidies - Operational:  Monetary Allocations - Departmental Agencies and Accounts:  National Departmental Agencies - South Africa State Theatre</v>
          </cell>
          <cell r="R10519" t="str">
            <v>2</v>
          </cell>
          <cell r="S10519" t="str">
            <v>55</v>
          </cell>
          <cell r="T10519" t="str">
            <v>629</v>
          </cell>
          <cell r="U10519" t="str">
            <v>0</v>
          </cell>
          <cell r="V10519" t="str">
            <v>NAT DPT AGEN - SA STATE THEATRE</v>
          </cell>
        </row>
        <row r="10520">
          <cell r="Q10520" t="str">
            <v>Expenditure:  Transfers and Subsidies - Operational:  Monetary Allocations - Departmental Agencies and Accounts:  National Departmental Agencies - Taung Agricultural College</v>
          </cell>
          <cell r="R10520" t="str">
            <v>2</v>
          </cell>
          <cell r="S10520" t="str">
            <v>55</v>
          </cell>
          <cell r="T10520" t="str">
            <v>630</v>
          </cell>
          <cell r="U10520" t="str">
            <v>0</v>
          </cell>
          <cell r="V10520" t="str">
            <v>NAT DPT AGEN - TAUNG AGRI COLLEGE</v>
          </cell>
        </row>
        <row r="10521">
          <cell r="Q10521" t="str">
            <v>Expenditure:  Transfers and Subsidies - Operational:  Monetary Allocations - Departmental Agencies and Accounts:  National Departmental Agencies - Tau Trading Association</v>
          </cell>
          <cell r="R10521" t="str">
            <v>2</v>
          </cell>
          <cell r="S10521" t="str">
            <v>55</v>
          </cell>
          <cell r="T10521" t="str">
            <v>631</v>
          </cell>
          <cell r="U10521" t="str">
            <v>0</v>
          </cell>
          <cell r="V10521" t="str">
            <v>NAT DPT AGEN - TAU TRADING ASSOCIATION</v>
          </cell>
        </row>
        <row r="10522">
          <cell r="Q10522" t="str">
            <v>Expenditure:  Transfers and Subsidies - Operational:  Monetary Allocations - Departmental Agencies and Accounts:  National Departmental Agencies - Technology for Women in Business</v>
          </cell>
          <cell r="R10522" t="str">
            <v>2</v>
          </cell>
          <cell r="S10522" t="str">
            <v>55</v>
          </cell>
          <cell r="T10522" t="str">
            <v>632</v>
          </cell>
          <cell r="U10522" t="str">
            <v>0</v>
          </cell>
          <cell r="V10522" t="str">
            <v>NAT DPT AGEN - TECHN FOR WOMEN IN BUSIN</v>
          </cell>
        </row>
        <row r="10523">
          <cell r="Q10523" t="str">
            <v>Expenditure:  Transfers and Subsidies - Operational:  Monetary Allocations - Departmental Agencies and Accounts:  National Departmental Agencies - Technology Innovation Agency</v>
          </cell>
          <cell r="R10523" t="str">
            <v>2</v>
          </cell>
          <cell r="S10523" t="str">
            <v>55</v>
          </cell>
          <cell r="T10523" t="str">
            <v>633</v>
          </cell>
          <cell r="U10523" t="str">
            <v>0</v>
          </cell>
          <cell r="V10523" t="str">
            <v>NAT DPT AGEN - TECHN INNOVATION AGENCY</v>
          </cell>
        </row>
        <row r="10524">
          <cell r="Q10524" t="str">
            <v>Expenditure:  Transfers and Subsidies - Operational:  Monetary Allocations - Departmental Agencies and Accounts:  National Departmental Agencies - The Cooperative Banks Development Agency</v>
          </cell>
          <cell r="R10524" t="str">
            <v>2</v>
          </cell>
          <cell r="S10524" t="str">
            <v>55</v>
          </cell>
          <cell r="T10524" t="str">
            <v>634</v>
          </cell>
          <cell r="U10524" t="str">
            <v>0</v>
          </cell>
          <cell r="V10524" t="str">
            <v>NAT DPT AGEN - COOPERAT BANKS DEV AGENCY</v>
          </cell>
        </row>
        <row r="10525">
          <cell r="Q10525" t="str">
            <v>Expenditure:  Transfers and Subsidies - Operational:  Monetary Allocations - Departmental Agencies and Accounts:  National Departmental Agencies - Thubelisha Homes</v>
          </cell>
          <cell r="R10525" t="str">
            <v>2</v>
          </cell>
          <cell r="S10525" t="str">
            <v>55</v>
          </cell>
          <cell r="T10525" t="str">
            <v>635</v>
          </cell>
          <cell r="U10525" t="str">
            <v>0</v>
          </cell>
          <cell r="V10525" t="str">
            <v>NAT DPT AGEN - THUBELISHA HOMES</v>
          </cell>
        </row>
        <row r="10526">
          <cell r="Q10526" t="str">
            <v>Expenditure:  Transfers and Subsidies - Operational:  Monetary Allocations - Departmental Agencies and Accounts:  National Departmental Agencies - Tompi Seleka Agricultural College</v>
          </cell>
          <cell r="R10526" t="str">
            <v>2</v>
          </cell>
          <cell r="S10526" t="str">
            <v>55</v>
          </cell>
          <cell r="T10526" t="str">
            <v>636</v>
          </cell>
          <cell r="U10526" t="str">
            <v>0</v>
          </cell>
          <cell r="V10526" t="str">
            <v>NAT DPT AGEN - TOMPI SELEKA AGRIC COLLEG</v>
          </cell>
        </row>
        <row r="10527">
          <cell r="Q10527" t="str">
            <v>Expenditure:  Transfers and Subsidies - Operational:  Monetary Allocations - Departmental Agencies and Accounts:  National Departmental Agencies - Tourism Hospitality and Sport SETA</v>
          </cell>
          <cell r="R10527" t="str">
            <v>2</v>
          </cell>
          <cell r="S10527" t="str">
            <v>55</v>
          </cell>
          <cell r="T10527" t="str">
            <v>637</v>
          </cell>
          <cell r="U10527" t="str">
            <v>0</v>
          </cell>
          <cell r="V10527" t="str">
            <v>NAT DPT AGEN - TOURM HOSPIT &amp; SPORT SETA</v>
          </cell>
        </row>
        <row r="10528">
          <cell r="Q10528" t="str">
            <v>Expenditure:  Transfers and Subsidies - Operational:  Monetary Allocations - Departmental Agencies and Accounts:  National Departmental Agencies - Trade and Investment South Africa</v>
          </cell>
          <cell r="R10528" t="str">
            <v>2</v>
          </cell>
          <cell r="S10528" t="str">
            <v>55</v>
          </cell>
          <cell r="T10528" t="str">
            <v>638</v>
          </cell>
          <cell r="U10528" t="str">
            <v>0</v>
          </cell>
          <cell r="V10528" t="str">
            <v>NAT DPT AGEN - TRADE &amp; INVESTMENT SA</v>
          </cell>
        </row>
        <row r="10529">
          <cell r="Q10529" t="str">
            <v>Expenditure:  Transfers and Subsidies - Operational:  Monetary Allocations - Departmental Agencies and Accounts:  National Departmental Agencies - Transport SETA</v>
          </cell>
          <cell r="R10529" t="str">
            <v>2</v>
          </cell>
          <cell r="S10529" t="str">
            <v>55</v>
          </cell>
          <cell r="T10529" t="str">
            <v>639</v>
          </cell>
          <cell r="U10529" t="str">
            <v>0</v>
          </cell>
          <cell r="V10529" t="str">
            <v>NAT DPT AGEN - TRANSPORT SETA</v>
          </cell>
        </row>
        <row r="10530">
          <cell r="Q10530" t="str">
            <v>Expenditure:  Transfers and Subsidies - Operational:  Monetary Allocations - Departmental Agencies and Accounts:  National Departmental Agencies - Tsolo Agricultural College</v>
          </cell>
          <cell r="R10530" t="str">
            <v>2</v>
          </cell>
          <cell r="S10530" t="str">
            <v>55</v>
          </cell>
          <cell r="T10530" t="str">
            <v>640</v>
          </cell>
          <cell r="U10530" t="str">
            <v>0</v>
          </cell>
          <cell r="V10530" t="str">
            <v>NAT DPT AGEN - TSOLO AGRIC COLLEGE</v>
          </cell>
        </row>
        <row r="10531">
          <cell r="Q10531" t="str">
            <v>Expenditure:  Transfers and Subsidies - Operational:  Monetary Allocations - Departmental Agencies and Accounts:  National Departmental Agencies - Umalusi Council Quality Assurance in General and Further Education and Training Institutions</v>
          </cell>
          <cell r="R10531" t="str">
            <v>2</v>
          </cell>
          <cell r="S10531" t="str">
            <v>55</v>
          </cell>
          <cell r="T10531" t="str">
            <v>641</v>
          </cell>
          <cell r="U10531" t="str">
            <v>0</v>
          </cell>
          <cell r="V10531" t="str">
            <v>NAT DPT AGEN - UMALUSI QUA ASS &amp; FET INS</v>
          </cell>
        </row>
        <row r="10532">
          <cell r="Q10532" t="str">
            <v>Expenditure:  Transfers and Subsidies - Operational:  Monetary Allocations - Departmental Agencies and Accounts:  National Departmental Agencies - Umsombomvu Fund</v>
          </cell>
          <cell r="R10532" t="str">
            <v>2</v>
          </cell>
          <cell r="S10532" t="str">
            <v>55</v>
          </cell>
          <cell r="T10532" t="str">
            <v>642</v>
          </cell>
          <cell r="U10532" t="str">
            <v>0</v>
          </cell>
          <cell r="V10532" t="str">
            <v>NAT DPT AGEN - UMSOMBOMVU FUND</v>
          </cell>
        </row>
        <row r="10533">
          <cell r="Q10533" t="str">
            <v>Expenditure:  Transfers and Subsidies - Operational:  Monetary Allocations - Departmental Agencies and Accounts:  National Departmental Agencies - Universal Service and Access Agency South Africa</v>
          </cell>
          <cell r="R10533" t="str">
            <v>2</v>
          </cell>
          <cell r="S10533" t="str">
            <v>55</v>
          </cell>
          <cell r="T10533" t="str">
            <v>643</v>
          </cell>
          <cell r="U10533" t="str">
            <v>0</v>
          </cell>
          <cell r="V10533" t="str">
            <v>NAT DPT AGEN - UNI SERV &amp; ACCESS AGEN SA</v>
          </cell>
        </row>
        <row r="10534">
          <cell r="Q10534" t="str">
            <v>Expenditure:  Transfers and Subsidies - Operational:  Monetary Allocations - Departmental Agencies and Accounts:  National Departmental Agencies - Universal Service and Access Fund</v>
          </cell>
          <cell r="R10534" t="str">
            <v>2</v>
          </cell>
          <cell r="S10534" t="str">
            <v>55</v>
          </cell>
          <cell r="T10534" t="str">
            <v>644</v>
          </cell>
          <cell r="U10534" t="str">
            <v>0</v>
          </cell>
          <cell r="V10534" t="str">
            <v>NAT DPT AGEN - UNIVER SERV &amp; ACCESS FUND</v>
          </cell>
        </row>
        <row r="10535">
          <cell r="Q10535" t="str">
            <v>Expenditure:  Transfers and Subsidies - Operational:  Monetary Allocations - Departmental Agencies and Accounts:  National Departmental Agencies - Urban Transport Fund</v>
          </cell>
          <cell r="R10535" t="str">
            <v>2</v>
          </cell>
          <cell r="S10535" t="str">
            <v>55</v>
          </cell>
          <cell r="T10535" t="str">
            <v>645</v>
          </cell>
          <cell r="U10535" t="str">
            <v>0</v>
          </cell>
          <cell r="V10535" t="str">
            <v>NAT DPT AGEN - URBAN TRANSPORT FUND</v>
          </cell>
        </row>
        <row r="10536">
          <cell r="Q10536" t="str">
            <v>Expenditure:  Transfers and Subsidies - Operational:  Monetary Allocations - Departmental Agencies and Accounts:  National Departmental Agencies - Voortrekker Museum</v>
          </cell>
          <cell r="R10536" t="str">
            <v>2</v>
          </cell>
          <cell r="S10536" t="str">
            <v>55</v>
          </cell>
          <cell r="T10536" t="str">
            <v>646</v>
          </cell>
          <cell r="U10536" t="str">
            <v>0</v>
          </cell>
          <cell r="V10536" t="str">
            <v>NAT DPT AGEN - VOORTREKKER MUSEUM</v>
          </cell>
        </row>
        <row r="10537">
          <cell r="Q10537" t="str">
            <v>Expenditure:  Transfers and Subsidies - Operational:  Monetary Allocations - Departmental Agencies and Accounts:  National Departmental Agencies - Wage Board</v>
          </cell>
          <cell r="R10537" t="str">
            <v>2</v>
          </cell>
          <cell r="S10537" t="str">
            <v>55</v>
          </cell>
          <cell r="T10537" t="str">
            <v>647</v>
          </cell>
          <cell r="U10537" t="str">
            <v>0</v>
          </cell>
          <cell r="V10537" t="str">
            <v>NAT DPT AGEN - WAGE BOARD</v>
          </cell>
        </row>
        <row r="10538">
          <cell r="Q10538" t="str">
            <v>Expenditure:  Transfers and Subsidies - Operational:  Monetary Allocations - Departmental Agencies and Accounts:  National Departmental Agencies - War Museum Boer Republic</v>
          </cell>
          <cell r="R10538" t="str">
            <v>2</v>
          </cell>
          <cell r="S10538" t="str">
            <v>55</v>
          </cell>
          <cell r="T10538" t="str">
            <v>648</v>
          </cell>
          <cell r="U10538" t="str">
            <v>0</v>
          </cell>
          <cell r="V10538" t="str">
            <v>NAT DPT AGEN - WAR MUSEUM BOER REPUBLIC</v>
          </cell>
        </row>
        <row r="10539">
          <cell r="Q10539" t="str">
            <v>Expenditure:  Transfers and Subsidies - Operational:  Monetary Allocations - Departmental Agencies and Accounts:  National Departmental Agencies - Water Research Commission</v>
          </cell>
          <cell r="R10539" t="str">
            <v>2</v>
          </cell>
          <cell r="S10539" t="str">
            <v>55</v>
          </cell>
          <cell r="T10539" t="str">
            <v>649</v>
          </cell>
          <cell r="U10539" t="str">
            <v>0</v>
          </cell>
          <cell r="V10539" t="str">
            <v>NAT DPT AGEN - WATER RESEARCH COMMISSION</v>
          </cell>
        </row>
        <row r="10540">
          <cell r="Q10540" t="str">
            <v>Expenditure:  Transfers and Subsidies - Operational:  Monetary Allocations - Departmental Agencies and Accounts:  National Departmental Agencies - Water Trading Account</v>
          </cell>
          <cell r="R10540" t="str">
            <v>2</v>
          </cell>
          <cell r="S10540" t="str">
            <v>55</v>
          </cell>
          <cell r="T10540" t="str">
            <v>650</v>
          </cell>
          <cell r="U10540" t="str">
            <v>0</v>
          </cell>
          <cell r="V10540" t="str">
            <v>NAT DPT AGEN - WATER TRADING ACCOUNT</v>
          </cell>
        </row>
        <row r="10541">
          <cell r="Q10541" t="str">
            <v>Expenditure:  Transfers and Subsidies - Operational:  Monetary Allocations - Departmental Agencies and Accounts:  National Departmental Agencies - Wholesale and Retail Sector SETA</v>
          </cell>
          <cell r="R10541" t="str">
            <v>2</v>
          </cell>
          <cell r="S10541" t="str">
            <v>55</v>
          </cell>
          <cell r="T10541" t="str">
            <v>651</v>
          </cell>
          <cell r="U10541" t="str">
            <v>0</v>
          </cell>
          <cell r="V10541" t="str">
            <v>NAT DPT AGEN - W/SALE &amp; RETAIL SEC SETA</v>
          </cell>
        </row>
        <row r="10542">
          <cell r="Q10542" t="str">
            <v>Expenditure:  Transfers and Subsidies - Operational:  Monetary Allocations - Departmental Agencies and Accounts:  National Departmental Agencies - William Humphreys Art Gallery</v>
          </cell>
          <cell r="R10542" t="str">
            <v>2</v>
          </cell>
          <cell r="S10542" t="str">
            <v>55</v>
          </cell>
          <cell r="T10542" t="str">
            <v>652</v>
          </cell>
          <cell r="U10542" t="str">
            <v>0</v>
          </cell>
          <cell r="V10542" t="str">
            <v>NAT DPT AGEN - WILLIAM HUMPHREYS ART GAL</v>
          </cell>
        </row>
        <row r="10543">
          <cell r="Q10543" t="str">
            <v>Expenditure:  Transfers and Subsidies - Operational:  Monetary Allocations - Departmental Agencies and Accounts:  National Departmental Agencies - Windybrow Theatre</v>
          </cell>
          <cell r="R10543" t="str">
            <v>2</v>
          </cell>
          <cell r="S10543" t="str">
            <v>55</v>
          </cell>
          <cell r="T10543" t="str">
            <v>653</v>
          </cell>
          <cell r="U10543" t="str">
            <v>0</v>
          </cell>
          <cell r="V10543" t="str">
            <v>NAT DPT AGEN - WINDYBROW THEATRE</v>
          </cell>
        </row>
        <row r="10544">
          <cell r="Q10544" t="str">
            <v>Expenditure:  Transfers and Subsidies - Operational:  Monetary Allocations - Departmental Agencies and Accounts:  National Departmental Agencies - Woordeboek Afrikaanse Taal (WAT) Paarl</v>
          </cell>
          <cell r="R10544" t="str">
            <v>2</v>
          </cell>
          <cell r="S10544" t="str">
            <v>55</v>
          </cell>
          <cell r="T10544" t="str">
            <v>654</v>
          </cell>
          <cell r="U10544" t="str">
            <v>0</v>
          </cell>
          <cell r="V10544" t="str">
            <v>NAT DPT AGEN - WOORDEBOEK AFRIKAANS TAAL</v>
          </cell>
        </row>
        <row r="10545">
          <cell r="Q10545" t="str">
            <v>Expenditure:  Transfers and Subsidies - Operational:  Monetary Allocations - Departmental Agencies and Accounts:  National Departmental Agencies - World Summit Johannesburg</v>
          </cell>
          <cell r="R10545" t="str">
            <v>2</v>
          </cell>
          <cell r="S10545" t="str">
            <v>55</v>
          </cell>
          <cell r="T10545" t="str">
            <v>655</v>
          </cell>
          <cell r="U10545" t="str">
            <v>0</v>
          </cell>
          <cell r="V10545" t="str">
            <v>NAT DPT AGEN - WORLD SUMMIT JOHANNESBURG</v>
          </cell>
        </row>
        <row r="10546">
          <cell r="Q10546" t="str">
            <v>Expenditure:  Transfers and Subsidies - Operational:  Monetary Allocations - District Municipalities</v>
          </cell>
          <cell r="R10546">
            <v>0</v>
          </cell>
          <cell r="V10546" t="str">
            <v>T&amp;S OPS: MONETARY DISTRICT MUNICIPAL</v>
          </cell>
        </row>
        <row r="10547">
          <cell r="Q10547" t="str">
            <v>Expenditure:  Transfers and Subsidies - Operational:  Monetary Allocations - District Municipalities:  Eastern Cape</v>
          </cell>
          <cell r="R10547">
            <v>0</v>
          </cell>
          <cell r="V10547" t="str">
            <v>T&amp;S OPS: MONETARY DM EASTERN CAPE</v>
          </cell>
        </row>
        <row r="10548">
          <cell r="Q10548" t="str">
            <v>Expenditure:  Transfers and Subsidies - Operational:  Monetary Allocations - District Municipalities:  Eastern Cape - DC 10:  Cacadu</v>
          </cell>
          <cell r="R10548">
            <v>0</v>
          </cell>
          <cell r="V10548" t="str">
            <v>DM EC: CACADU</v>
          </cell>
        </row>
        <row r="10549">
          <cell r="Q10549" t="str">
            <v>Expenditure:  Transfers and Subsidies - Operational:  Monetary Allocations - District Municipalities:  Eastern Cape - DC 10:  Cacadu - Community and Social Services</v>
          </cell>
          <cell r="R10549">
            <v>0</v>
          </cell>
          <cell r="V10549" t="str">
            <v>DM EC: CACADU - COMM &amp; SOC SERV</v>
          </cell>
        </row>
        <row r="10550">
          <cell r="Q10550" t="str">
            <v>Expenditure:  Transfers and Subsidies - Operational:  Monetary Allocations - District Municipalities:  Eastern Cape - DC 10:  Cacadu - Environmental Protection</v>
          </cell>
          <cell r="R10550">
            <v>0</v>
          </cell>
          <cell r="V10550" t="str">
            <v>DM EC: CACADU - ENVIRON PROTECTION</v>
          </cell>
        </row>
        <row r="10551">
          <cell r="Q10551" t="str">
            <v>Expenditure:  Transfers and Subsidies - Operational:  Monetary Allocations - District Municipalities:  Eastern Cape - DC 10:  Cacadu - Executive and Council</v>
          </cell>
          <cell r="R10551">
            <v>0</v>
          </cell>
          <cell r="V10551" t="str">
            <v>DM EC: CACADU - EXECUTIVE &amp; COUNCIL</v>
          </cell>
        </row>
        <row r="10552">
          <cell r="Q10552" t="str">
            <v>Expenditure:  Transfers and Subsidies - Operational:  Monetary Allocations - District Municipalities:  Eastern Cape - DC 10:  Cacadu - Finance and Admin</v>
          </cell>
          <cell r="R10552">
            <v>0</v>
          </cell>
          <cell r="V10552" t="str">
            <v>DM EC: CACADU - FINANCE &amp; ADMIN</v>
          </cell>
        </row>
        <row r="10553">
          <cell r="Q10553" t="str">
            <v>Expenditure:  Transfers and Subsidies - Operational:  Monetary Allocations - District Municipalities:  Eastern Cape - DC 10:  Cacadu - Health</v>
          </cell>
          <cell r="R10553">
            <v>0</v>
          </cell>
          <cell r="V10553" t="str">
            <v>DM EC: CACADU - HEALTH</v>
          </cell>
        </row>
        <row r="10554">
          <cell r="Q10554" t="str">
            <v>Expenditure:  Transfers and Subsidies - Operational:  Monetary Allocations - District Municipalities:  Eastern Cape - DC 10:  Cacadu - Housing</v>
          </cell>
          <cell r="R10554">
            <v>0</v>
          </cell>
          <cell r="V10554" t="str">
            <v>DM EC: CACADU - HOUSING</v>
          </cell>
        </row>
        <row r="10555">
          <cell r="Q10555" t="str">
            <v>Expenditure:  Transfers and Subsidies - Operational:  Monetary Allocations - District Municipalities:  Eastern Cape - DC 10:  Cacadu - Planning and Development</v>
          </cell>
          <cell r="R10555">
            <v>0</v>
          </cell>
          <cell r="V10555" t="str">
            <v>DM EC: CACADU - PLANNING &amp; DEVEL</v>
          </cell>
        </row>
        <row r="10556">
          <cell r="Q10556" t="str">
            <v>Expenditure:  Transfers and Subsidies - Operational:  Monetary Allocations - District Municipalities:  Eastern Cape - DC 10:  Cacadu - Public Safety</v>
          </cell>
          <cell r="R10556">
            <v>0</v>
          </cell>
          <cell r="V10556" t="str">
            <v>DM EC: CACADU - PUBLIC SAFETY</v>
          </cell>
        </row>
        <row r="10557">
          <cell r="Q10557" t="str">
            <v>Expenditure:  Transfers and Subsidies - Operational:  Monetary Allocations - District Municipalities:  Eastern Cape - DC 10:  Cacadu - Road Transport</v>
          </cell>
          <cell r="R10557">
            <v>0</v>
          </cell>
          <cell r="V10557" t="str">
            <v>DM EC: CACADU - ROAD TRANSPORT</v>
          </cell>
        </row>
        <row r="10558">
          <cell r="Q10558" t="str">
            <v>Expenditure:  Transfers and Subsidies - Operational:  Monetary Allocations - District Municipalities:  Eastern Cape - DC 10:  Cacadu - Sport and Recreation</v>
          </cell>
          <cell r="R10558">
            <v>0</v>
          </cell>
          <cell r="V10558" t="str">
            <v>DM EC: CACADU - SPORT &amp; RECREATION</v>
          </cell>
        </row>
        <row r="10559">
          <cell r="Q10559" t="str">
            <v>Expenditure:  Transfers and Subsidies - Operational:  Monetary Allocations - District Municipalities:  Eastern Cape - DC 10:  Cacadu - Waste Water Management</v>
          </cell>
          <cell r="R10559">
            <v>0</v>
          </cell>
          <cell r="V10559" t="str">
            <v>DM EC: CACADU - WASTE WATER MAN</v>
          </cell>
        </row>
        <row r="10560">
          <cell r="Q10560" t="str">
            <v>Expenditure:  Transfers and Subsidies - Operational:  Monetary Allocations - District Municipalities:  Eastern Cape - DC 10:  Cacadu - Water</v>
          </cell>
          <cell r="R10560">
            <v>0</v>
          </cell>
          <cell r="V10560" t="str">
            <v>DM EC: CACADU - WATER</v>
          </cell>
        </row>
        <row r="10561">
          <cell r="Q10561" t="str">
            <v>Expenditure:  Transfers and Subsidies - Operational:  Monetary Allocations - District Municipalities:  Eastern Cape - DC 12 - Amatole</v>
          </cell>
          <cell r="R10561">
            <v>0</v>
          </cell>
          <cell r="V10561" t="str">
            <v>DM EC: AMATOLE</v>
          </cell>
        </row>
        <row r="10562">
          <cell r="Q10562" t="str">
            <v>Expenditure:  Transfers and Subsidies - Operational:  Monetary Allocations - District Municipalities:  Eastern Cape - DC 12:  Amatole - Community and Social Services</v>
          </cell>
          <cell r="R10562">
            <v>0</v>
          </cell>
          <cell r="V10562" t="str">
            <v>DM EC: AMATOLE - COMM &amp; SOC SERV</v>
          </cell>
        </row>
        <row r="10563">
          <cell r="Q10563" t="str">
            <v>Expenditure:  Transfers and Subsidies - Operational:  Monetary Allocations - District Municipalities:  Eastern Cape - DC 12:  Amatole - Environmental Protection</v>
          </cell>
          <cell r="R10563">
            <v>0</v>
          </cell>
          <cell r="V10563" t="str">
            <v>DM EC: AMATOLE - ENVIRON PROTECTION</v>
          </cell>
        </row>
        <row r="10564">
          <cell r="Q10564" t="str">
            <v>Expenditure:  Transfers and Subsidies - Operational:  Monetary Allocations - District Municipalities:  Eastern Cape - DC 12:  Amatole - Executive and Council</v>
          </cell>
          <cell r="R10564">
            <v>0</v>
          </cell>
          <cell r="V10564" t="str">
            <v>DM EC: AMATOLE - EXECUTIVE &amp; COUNCIL</v>
          </cell>
        </row>
        <row r="10565">
          <cell r="Q10565" t="str">
            <v>Expenditure:  Transfers and Subsidies - Operational:  Monetary Allocations - District Municipalities:  Eastern Cape - DC 12:  Amatole - Finance and Admin</v>
          </cell>
          <cell r="R10565">
            <v>0</v>
          </cell>
          <cell r="V10565" t="str">
            <v>DM EC: AMATOLE - FINANCE &amp; ADMIN</v>
          </cell>
        </row>
        <row r="10566">
          <cell r="Q10566" t="str">
            <v>Expenditure:  Transfers and Subsidies - Operational:  Monetary Allocations - District Municipalities:  Eastern Cape - DC 12:  Amatole - Health</v>
          </cell>
          <cell r="R10566">
            <v>0</v>
          </cell>
          <cell r="V10566" t="str">
            <v>DM EC: AMATOLE - HEALTH</v>
          </cell>
        </row>
        <row r="10567">
          <cell r="Q10567" t="str">
            <v>Expenditure:  Transfers and Subsidies - Operational:  Monetary Allocations - District Municipalities:  Eastern Cape - DC 12:  Amatole - Housing</v>
          </cell>
          <cell r="R10567">
            <v>0</v>
          </cell>
          <cell r="V10567" t="str">
            <v>DM EC: AMATOLE - HOUSING</v>
          </cell>
        </row>
        <row r="10568">
          <cell r="Q10568" t="str">
            <v>Expenditure:  Transfers and Subsidies - Operational:  Monetary Allocations - District Municipalities:  Eastern Cape - DC 12:  Amatole - Planning and Development</v>
          </cell>
          <cell r="R10568">
            <v>0</v>
          </cell>
          <cell r="V10568" t="str">
            <v>DM EC: AMATOLE - PLANNING &amp; DEVEL</v>
          </cell>
        </row>
        <row r="10569">
          <cell r="Q10569" t="str">
            <v>Expenditure:  Transfers and Subsidies - Operational:  Monetary Allocations - District Municipalities:  Eastern Cape - DC 12:  Amatole - Public Safety</v>
          </cell>
          <cell r="R10569">
            <v>0</v>
          </cell>
          <cell r="V10569" t="str">
            <v>DM EC: AMATOLE - PUBLIC SAFETY</v>
          </cell>
        </row>
        <row r="10570">
          <cell r="Q10570" t="str">
            <v>Expenditure:  Transfers and Subsidies - Operational:  Monetary Allocations - District Municipalities:  Eastern Cape - DC 12:  Amatole - Road Transport</v>
          </cell>
          <cell r="R10570">
            <v>0</v>
          </cell>
          <cell r="V10570" t="str">
            <v>DM EC: AMATOLE - ROAD TRANSPORT</v>
          </cell>
        </row>
        <row r="10571">
          <cell r="Q10571" t="str">
            <v>Expenditure:  Transfers and Subsidies - Operational:  Monetary Allocations - District Municipalities:  Eastern Cape - DC 12:  Amatole - Sport and Recreation</v>
          </cell>
          <cell r="R10571">
            <v>0</v>
          </cell>
          <cell r="V10571" t="str">
            <v>DM EC: AMATOLE - SPORT &amp; RECREATION</v>
          </cell>
        </row>
        <row r="10572">
          <cell r="Q10572" t="str">
            <v>Expenditure:  Transfers and Subsidies - Operational:  Monetary Allocations - District Municipalities:  Eastern Cape - DC 12:  Amatole - Waste Water Management</v>
          </cell>
          <cell r="R10572">
            <v>0</v>
          </cell>
          <cell r="V10572" t="str">
            <v>DM EC: AMATOLE - WASTE WATER MAN</v>
          </cell>
        </row>
        <row r="10573">
          <cell r="Q10573" t="str">
            <v>Expenditure:  Transfers and Subsidies - Operational:  Monetary Allocations - District Municipalities:  Eastern Cape - DC 12:  Amatole - Water</v>
          </cell>
          <cell r="R10573">
            <v>0</v>
          </cell>
          <cell r="V10573" t="str">
            <v>DM EC: AMATOLE - WATER</v>
          </cell>
        </row>
        <row r="10574">
          <cell r="Q10574" t="str">
            <v xml:space="preserve">Expenditure:  Transfers and Subsidies - Operational:  Monetary Allocations - District Municipalities:  Eastern Cape - DC 13:  Chris Hani </v>
          </cell>
          <cell r="R10574">
            <v>0</v>
          </cell>
          <cell r="V10574" t="str">
            <v>DM EC: CHRIS HANI</v>
          </cell>
        </row>
        <row r="10575">
          <cell r="Q10575" t="str">
            <v>Expenditure:  Transfers and Subsidies - Operational:  Monetary Allocations - District Municipalities:  Eastern Cape - DC 13:  Chris Hani - Community and Social Services</v>
          </cell>
          <cell r="R10575">
            <v>0</v>
          </cell>
          <cell r="V10575" t="str">
            <v>DM EC: CHRIS HANI - COMM &amp; SOC SERV</v>
          </cell>
        </row>
        <row r="10576">
          <cell r="Q10576" t="str">
            <v>Expenditure:  Transfers and Subsidies - Operational:  Monetary Allocations - District Municipalities:  Eastern Cape - DC 13:  Chris Hani - Environmental Protection</v>
          </cell>
          <cell r="R10576">
            <v>0</v>
          </cell>
          <cell r="V10576" t="str">
            <v>DM EC: CHRIS HANI - ENVIRON PROTECTION</v>
          </cell>
        </row>
        <row r="10577">
          <cell r="Q10577" t="str">
            <v>Expenditure:  Transfers and Subsidies - Operational:  Monetary Allocations - District Municipalities:  Eastern Cape - DC 13:  Chris Hani - Executive and Council</v>
          </cell>
          <cell r="R10577">
            <v>0</v>
          </cell>
          <cell r="V10577" t="str">
            <v>DM EC: CHRIS HANI - EXECUTIVE &amp; COUNCIL</v>
          </cell>
        </row>
        <row r="10578">
          <cell r="Q10578" t="str">
            <v>Expenditure:  Transfers and Subsidies - Operational:  Monetary Allocations - District Municipalities:  Eastern Cape - DC 13:  Chris Hani - Finance and Admin</v>
          </cell>
          <cell r="R10578">
            <v>0</v>
          </cell>
          <cell r="V10578" t="str">
            <v>DM EC: CHRIS HANI - FINANCE &amp; ADMIN</v>
          </cell>
        </row>
        <row r="10579">
          <cell r="Q10579" t="str">
            <v>Expenditure:  Transfers and Subsidies - Operational:  Monetary Allocations - District Municipalities:  Eastern Cape - DC 13:  Chris Hani - Health</v>
          </cell>
          <cell r="R10579">
            <v>0</v>
          </cell>
          <cell r="V10579" t="str">
            <v>DM EC: CHRIS HANI - HEALTH</v>
          </cell>
        </row>
        <row r="10580">
          <cell r="Q10580" t="str">
            <v>Expenditure:  Transfers and Subsidies - Operational:  Monetary Allocations - District Municipalities:  Eastern Cape - DC 13:  Chris Hani - Housing</v>
          </cell>
          <cell r="R10580">
            <v>0</v>
          </cell>
          <cell r="V10580" t="str">
            <v>DM EC: CHRIS HANI - HOUSING</v>
          </cell>
        </row>
        <row r="10581">
          <cell r="Q10581" t="str">
            <v>Expenditure:  Transfers and Subsidies - Operational:  Monetary Allocations - District Municipalities:  Eastern Cape - DC 13:  Chris Hani - Planning and Development</v>
          </cell>
          <cell r="R10581">
            <v>0</v>
          </cell>
          <cell r="V10581" t="str">
            <v>DM EC: CHRIS HANI - PLANNING &amp; DEVEL</v>
          </cell>
        </row>
        <row r="10582">
          <cell r="Q10582" t="str">
            <v>Expenditure:  Transfers and Subsidies - Operational:  Monetary Allocations - District Municipalities:  Eastern Cape - DC 13:  Chris Hani - Public Safety</v>
          </cell>
          <cell r="R10582">
            <v>0</v>
          </cell>
          <cell r="V10582" t="str">
            <v>DM EC: CHRIS HANI - PUBLIC SAFETY</v>
          </cell>
        </row>
        <row r="10583">
          <cell r="Q10583" t="str">
            <v>Expenditure:  Transfers and Subsidies - Operational:  Monetary Allocations - District Municipalities:  Eastern Cape - DC 13:  Chris Hani - Road Transport</v>
          </cell>
          <cell r="R10583">
            <v>0</v>
          </cell>
          <cell r="V10583" t="str">
            <v>DM EC: CHRIS HANI - ROAD TRANSPORT</v>
          </cell>
        </row>
        <row r="10584">
          <cell r="Q10584" t="str">
            <v>Expenditure:  Transfers and Subsidies - Operational:  Monetary Allocations - District Municipalities:  Eastern Cape - DC 13:  Chris Hani - Sport and Recreation</v>
          </cell>
          <cell r="R10584">
            <v>0</v>
          </cell>
          <cell r="V10584" t="str">
            <v>DM EC: CHRIS HANI - SPORT &amp; RECREATION</v>
          </cell>
        </row>
        <row r="10585">
          <cell r="Q10585" t="str">
            <v>Expenditure:  Transfers and Subsidies - Operational:  Monetary Allocations - District Municipalities:  Eastern Cape - DC 13:  Chris Hani - Waste Water Management</v>
          </cell>
          <cell r="R10585">
            <v>0</v>
          </cell>
          <cell r="V10585" t="str">
            <v>DM EC: CHRIS HANI - WASTE WATER MAN</v>
          </cell>
        </row>
        <row r="10586">
          <cell r="Q10586" t="str">
            <v>Expenditure:  Transfers and Subsidies - Operational:  Monetary Allocations - District Municipalities:  Eastern Cape - DC 13:  Chris Hani - Water</v>
          </cell>
          <cell r="R10586">
            <v>0</v>
          </cell>
          <cell r="V10586" t="str">
            <v>DM EC: CHRIS HANI - WATER</v>
          </cell>
        </row>
        <row r="10587">
          <cell r="Q10587" t="str">
            <v>Expenditure:  Transfers and Subsidies - Operational:  Monetary Allocations - District Municipalities:  Eastern Cape - DC 14:  Ukhahlamba</v>
          </cell>
          <cell r="R10587">
            <v>0</v>
          </cell>
          <cell r="V10587" t="str">
            <v>DM EC: UKHAHLAMBA</v>
          </cell>
        </row>
        <row r="10588">
          <cell r="Q10588" t="str">
            <v>Expenditure:  Transfers and Subsidies - Operational:  Monetary Allocations - District Municipalities:  Eastern Cape - DC 14:  Ukhahlamba - Community and Social Services</v>
          </cell>
          <cell r="R10588">
            <v>0</v>
          </cell>
          <cell r="V10588" t="str">
            <v>DM EC: UKHAHLAMBA - COMM &amp; SOC SERV</v>
          </cell>
        </row>
        <row r="10589">
          <cell r="Q10589" t="str">
            <v>Expenditure:  Transfers and Subsidies - Operational:  Monetary Allocations - District Municipalities:  Eastern Cape - DC 14:  Ukhahlamba - Environmental Protection</v>
          </cell>
          <cell r="R10589">
            <v>0</v>
          </cell>
          <cell r="V10589" t="str">
            <v>DM EC: UKHAHLAMBA - ENVIRON PROTECTION</v>
          </cell>
        </row>
        <row r="10590">
          <cell r="Q10590" t="str">
            <v>Expenditure:  Transfers and Subsidies - Operational:  Monetary Allocations - District Municipalities:  Eastern Cape - DC 14:  Ukhahlamba - Executive and Council</v>
          </cell>
          <cell r="R10590">
            <v>0</v>
          </cell>
          <cell r="V10590" t="str">
            <v>DM EC: UKHAHLAMBA - EXECUTIVE &amp; COUNCIL</v>
          </cell>
        </row>
        <row r="10591">
          <cell r="Q10591" t="str">
            <v>Expenditure:  Transfers and Subsidies - Operational:  Monetary Allocations - District Municipalities:  Eastern Cape - DC 14:  Ukhahlamba - Finance and Admin</v>
          </cell>
          <cell r="R10591">
            <v>0</v>
          </cell>
          <cell r="V10591" t="str">
            <v>DM EC: UKHAHLAMBA - FINANCE &amp; ADMIN</v>
          </cell>
        </row>
        <row r="10592">
          <cell r="Q10592" t="str">
            <v>Expenditure:  Transfers and Subsidies - Operational:  Monetary Allocations - District Municipalities:  Eastern Cape - DC 14:  Ukhahlamba - Health</v>
          </cell>
          <cell r="R10592">
            <v>0</v>
          </cell>
          <cell r="V10592" t="str">
            <v>DM EC: UKHAHLAMBA - HEALTH</v>
          </cell>
        </row>
        <row r="10593">
          <cell r="Q10593" t="str">
            <v>Expenditure:  Transfers and Subsidies - Operational:  Monetary Allocations - District Municipalities:  Eastern Cape - DC 14:  Ukhahlamba - Housing</v>
          </cell>
          <cell r="R10593">
            <v>0</v>
          </cell>
          <cell r="V10593" t="str">
            <v>DM EC: UKHAHLAMBA - HOUSING</v>
          </cell>
        </row>
        <row r="10594">
          <cell r="Q10594" t="str">
            <v>Expenditure:  Transfers and Subsidies - Operational:  Monetary Allocations - District Municipalities:  Eastern Cape - DC 14:  Ukhahlamba - Planning and Development</v>
          </cell>
          <cell r="R10594">
            <v>0</v>
          </cell>
          <cell r="V10594" t="str">
            <v>DM EC: UKHAHLAMBA - PLANNING &amp; DEVEL</v>
          </cell>
        </row>
        <row r="10595">
          <cell r="Q10595" t="str">
            <v>Expenditure:  Transfers and Subsidies - Operational:  Monetary Allocations - District Municipalities:  Eastern Cape - DC 14:  Ukhahlamba - Public Safety</v>
          </cell>
          <cell r="R10595">
            <v>0</v>
          </cell>
          <cell r="V10595" t="str">
            <v>DM EC: UKHAHLAMBA - PUBLIC SAFETY</v>
          </cell>
        </row>
        <row r="10596">
          <cell r="Q10596" t="str">
            <v>Expenditure:  Transfers and Subsidies - Operational:  Monetary Allocations - District Municipalities:  Eastern Cape - DC 14:  Ukhahlamba - Road Transport</v>
          </cell>
          <cell r="R10596">
            <v>0</v>
          </cell>
          <cell r="V10596" t="str">
            <v>DM EC: UKHAHLAMBA - ROAD TRANSPORT</v>
          </cell>
        </row>
        <row r="10597">
          <cell r="Q10597" t="str">
            <v>Expenditure:  Transfers and Subsidies - Operational:  Monetary Allocations - District Municipalities:  Eastern Cape - DC 14:  Ukhahlamba - Sport and Recreation</v>
          </cell>
          <cell r="R10597">
            <v>0</v>
          </cell>
          <cell r="V10597" t="str">
            <v>DM EC: UKHAHLAMBA - SPORT &amp; RECREATION</v>
          </cell>
        </row>
        <row r="10598">
          <cell r="Q10598" t="str">
            <v>Expenditure:  Transfers and Subsidies - Operational:  Monetary Allocations - District Municipalities:  Eastern Cape - DC 14:  Ukhahlamba - Waste Water Management</v>
          </cell>
          <cell r="R10598">
            <v>0</v>
          </cell>
          <cell r="V10598" t="str">
            <v>DM EC: UKHAHLAMBA - WASTE WATER MAN</v>
          </cell>
        </row>
        <row r="10599">
          <cell r="Q10599" t="str">
            <v>Expenditure:  Transfers and Subsidies - Operational:  Monetary Allocations - District Municipalities:  Eastern Cape - DC 14:  Ukhahlamba - Water</v>
          </cell>
          <cell r="R10599">
            <v>0</v>
          </cell>
          <cell r="V10599" t="str">
            <v>DM EC: UKHAHLAMBA - WATER</v>
          </cell>
        </row>
        <row r="10600">
          <cell r="Q10600" t="str">
            <v>Expenditure:  Transfers and Subsidies - Operational:  Monetary Allocations - District Municipalities:  Eastern Cape - DC 15:  OR Tambo</v>
          </cell>
          <cell r="R10600">
            <v>0</v>
          </cell>
          <cell r="V10600" t="str">
            <v>DM EC: OR TAMBO</v>
          </cell>
        </row>
        <row r="10601">
          <cell r="Q10601" t="str">
            <v>Expenditure:  Transfers and Subsidies - Operational:  Monetary Allocations - District Municipalities:  Eastern Cape - DC 15:  OR Tambo - Community and Social Services</v>
          </cell>
          <cell r="R10601">
            <v>0</v>
          </cell>
          <cell r="V10601" t="str">
            <v>DM EC: OR TAMBO - COMM &amp; SOC SERV</v>
          </cell>
        </row>
        <row r="10602">
          <cell r="Q10602" t="str">
            <v>Expenditure:  Transfers and Subsidies - Operational:  Monetary Allocations - District Municipalities:  Eastern Cape - DC 15:  OR Tambo - Environmental Protection</v>
          </cell>
          <cell r="R10602">
            <v>0</v>
          </cell>
          <cell r="V10602" t="str">
            <v>DM EC: OR TAMBO - ENVIRON PROTECTION</v>
          </cell>
        </row>
        <row r="10603">
          <cell r="Q10603" t="str">
            <v>Expenditure:  Transfers and Subsidies - Operational:  Monetary Allocations - District Municipalities:  Eastern Cape - DC 15:  OR Tambo - Executive and Council</v>
          </cell>
          <cell r="R10603">
            <v>0</v>
          </cell>
          <cell r="V10603" t="str">
            <v>DM EC: OR TAMBO - EXECUTIVE &amp; COUNCIL</v>
          </cell>
        </row>
        <row r="10604">
          <cell r="Q10604" t="str">
            <v>Expenditure:  Transfers and Subsidies - Operational:  Monetary Allocations - District Municipalities:  Eastern Cape - DC 15:  OR Tambo - Finance and Admin</v>
          </cell>
          <cell r="R10604">
            <v>0</v>
          </cell>
          <cell r="V10604" t="str">
            <v>DM EC: OR TAMBO - FINANCE &amp; ADMIN</v>
          </cell>
        </row>
        <row r="10605">
          <cell r="Q10605" t="str">
            <v>Expenditure:  Transfers and Subsidies - Operational:  Monetary Allocations - District Municipalities:  Eastern Cape - DC 15:  OR Tambo - Health</v>
          </cell>
          <cell r="R10605">
            <v>0</v>
          </cell>
          <cell r="V10605" t="str">
            <v>DM EC: OR TAMBO - HEALTH</v>
          </cell>
        </row>
        <row r="10606">
          <cell r="Q10606" t="str">
            <v>Expenditure:  Transfers and Subsidies - Operational:  Monetary Allocations - District Municipalities:  Eastern Cape - DC 15:  OR Tambo - Housing</v>
          </cell>
          <cell r="R10606">
            <v>0</v>
          </cell>
          <cell r="V10606" t="str">
            <v>DM EC: OR TAMBO - HOUSING</v>
          </cell>
        </row>
        <row r="10607">
          <cell r="Q10607" t="str">
            <v>Expenditure:  Transfers and Subsidies - Operational:  Monetary Allocations - District Municipalities:  Eastern Cape - DC 15:  OR Tambo - Planning and Development</v>
          </cell>
          <cell r="R10607">
            <v>0</v>
          </cell>
          <cell r="V10607" t="str">
            <v>DM EC: OR TAMBO - PLANNING &amp; DEVEL</v>
          </cell>
        </row>
        <row r="10608">
          <cell r="Q10608" t="str">
            <v>Expenditure:  Transfers and Subsidies - Operational:  Monetary Allocations - District Municipalities:  Eastern Cape - DC 15:  OR Tambo - Public Safety</v>
          </cell>
          <cell r="R10608">
            <v>0</v>
          </cell>
          <cell r="V10608" t="str">
            <v>DM EC: OR TAMBO - PUBLIC SAFETY</v>
          </cell>
        </row>
        <row r="10609">
          <cell r="Q10609" t="str">
            <v>Expenditure:  Transfers and Subsidies - Operational:  Monetary Allocations - District Municipalities:  Eastern Cape - DC 15:  OR Tambo - Road Transport</v>
          </cell>
          <cell r="R10609">
            <v>0</v>
          </cell>
          <cell r="V10609" t="str">
            <v>DM EC: OR TAMBO - ROAD TRANSPORT</v>
          </cell>
        </row>
        <row r="10610">
          <cell r="Q10610" t="str">
            <v>Expenditure:  Transfers and Subsidies - Operational:  Monetary Allocations - District Municipalities:  Eastern Cape - DC 15:  OR Tambo - Sport and Recreation</v>
          </cell>
          <cell r="R10610">
            <v>0</v>
          </cell>
          <cell r="V10610" t="str">
            <v>DM EC: OR TAMBO - SPORT &amp; RECREATION</v>
          </cell>
        </row>
        <row r="10611">
          <cell r="Q10611" t="str">
            <v>Expenditure:  Transfers and Subsidies - Operational:  Monetary Allocations - District Municipalities:  Eastern Cape - DC 15:  OR Tambo - Waste Water Management</v>
          </cell>
          <cell r="R10611">
            <v>0</v>
          </cell>
          <cell r="V10611" t="str">
            <v>DM EC: OR TAMBO - WASTE WATER MAN</v>
          </cell>
        </row>
        <row r="10612">
          <cell r="Q10612" t="str">
            <v>Expenditure:  Transfers and Subsidies - Operational:  Monetary Allocations - District Municipalities:  Eastern Cape - DC 15:  OR Tambo - Water</v>
          </cell>
          <cell r="R10612">
            <v>0</v>
          </cell>
          <cell r="V10612" t="str">
            <v>DM EC: OR TAMBO - WATER</v>
          </cell>
        </row>
        <row r="10613">
          <cell r="Q10613" t="str">
            <v>Expenditure:  Transfers and Subsidies - Operational:  Monetary Allocations - District Municipalities:  Eastern Cape - DC 44:  Alfred Nzo</v>
          </cell>
          <cell r="R10613">
            <v>0</v>
          </cell>
          <cell r="V10613" t="str">
            <v>DM EC: ALFRED NZO</v>
          </cell>
        </row>
        <row r="10614">
          <cell r="Q10614" t="str">
            <v>Expenditure:  Transfers and Subsidies - Operational:  Monetary Allocations - District Municipalities:  Eastern Cape - DC 44:  Alfred Nzo - Community and Social Services</v>
          </cell>
          <cell r="R10614">
            <v>0</v>
          </cell>
          <cell r="V10614" t="str">
            <v>DM EC: ALFRED NZO - COMM &amp; SOC SERV</v>
          </cell>
        </row>
        <row r="10615">
          <cell r="Q10615" t="str">
            <v>Expenditure:  Transfers and Subsidies - Operational:  Monetary Allocations - District Municipalities:  Eastern Cape - DC 44:  Alfred Nzo - Environmental Protection</v>
          </cell>
          <cell r="R10615">
            <v>0</v>
          </cell>
          <cell r="V10615" t="str">
            <v>DM EC: ALFRED NZO - ENVIRON PROTECTION</v>
          </cell>
        </row>
        <row r="10616">
          <cell r="Q10616" t="str">
            <v>Expenditure:  Transfers and Subsidies - Operational:  Monetary Allocations - District Municipalities:  Eastern Cape - DC 44:  Alfred Nzo - Executive and Council</v>
          </cell>
          <cell r="R10616">
            <v>0</v>
          </cell>
          <cell r="V10616" t="str">
            <v>DM EC: ALFRED NZO - EXECUTIVE &amp; COUNCIL</v>
          </cell>
        </row>
        <row r="10617">
          <cell r="Q10617" t="str">
            <v>Expenditure:  Transfers and Subsidies - Operational:  Monetary Allocations - District Municipalities:  Eastern Cape - DC 44:  Alfred Nzo - Finance and Admin</v>
          </cell>
          <cell r="R10617">
            <v>0</v>
          </cell>
          <cell r="V10617" t="str">
            <v>DM EC: ALFRED NZO - FINANCE &amp; ADMIN</v>
          </cell>
        </row>
        <row r="10618">
          <cell r="Q10618" t="str">
            <v>Expenditure:  Transfers and Subsidies - Operational:  Monetary Allocations - District Municipalities:  Eastern Cape - DC 44:  Alfred Nzo - Health</v>
          </cell>
          <cell r="R10618">
            <v>0</v>
          </cell>
          <cell r="V10618" t="str">
            <v>DM EC: ALFRED NZO - HEALTH</v>
          </cell>
        </row>
        <row r="10619">
          <cell r="Q10619" t="str">
            <v>Expenditure:  Transfers and Subsidies - Operational:  Monetary Allocations - District Municipalities:  Eastern Cape - DC 44:  Alfred Nzo - Housing</v>
          </cell>
          <cell r="R10619">
            <v>0</v>
          </cell>
          <cell r="V10619" t="str">
            <v>DM EC: ALFRED NZO - HOUSING</v>
          </cell>
        </row>
        <row r="10620">
          <cell r="Q10620" t="str">
            <v>Expenditure:  Transfers and Subsidies - Operational:  Monetary Allocations - District Municipalities:  Eastern Cape - DC 44:  Alfred Nzo - Planning and Development</v>
          </cell>
          <cell r="R10620">
            <v>0</v>
          </cell>
          <cell r="V10620" t="str">
            <v>DM EC: ALFRED NZO - PLANNING &amp; DEVEL</v>
          </cell>
        </row>
        <row r="10621">
          <cell r="Q10621" t="str">
            <v>Expenditure:  Transfers and Subsidies - Operational:  Monetary Allocations - District Municipalities:  Eastern Cape - DC 44:  Alfred Nzo - Public Safety</v>
          </cell>
          <cell r="R10621">
            <v>0</v>
          </cell>
          <cell r="V10621" t="str">
            <v>DM EC: ALFRED NZO - PUBLIC SAFETY</v>
          </cell>
        </row>
        <row r="10622">
          <cell r="Q10622" t="str">
            <v>Expenditure:  Transfers and Subsidies - Operational:  Monetary Allocations - District Municipalities:  Eastern Cape - DC 44:  Alfred Nzo - Road Transport</v>
          </cell>
          <cell r="R10622">
            <v>0</v>
          </cell>
          <cell r="V10622" t="str">
            <v>DM EC: ALFRED NZO - ROAD TRANSPORT</v>
          </cell>
        </row>
        <row r="10623">
          <cell r="Q10623" t="str">
            <v>Expenditure:  Transfers and Subsidies - Operational:  Monetary Allocations - District Municipalities:  Eastern Cape - DC 44:  Alfred Nzo - Sport and Recreation</v>
          </cell>
          <cell r="R10623">
            <v>0</v>
          </cell>
          <cell r="V10623" t="str">
            <v>DM EC: ALFRED NZO - SPORT &amp; RECREATION</v>
          </cell>
        </row>
        <row r="10624">
          <cell r="Q10624" t="str">
            <v>Expenditure:  Transfers and Subsidies - Operational:  Monetary Allocations - District Municipalities:  Eastern Cape - DC 44:  Alfred Nzo - Waste Water Management</v>
          </cell>
          <cell r="R10624">
            <v>0</v>
          </cell>
          <cell r="V10624" t="str">
            <v>DM EC: ALFRED NZO - WASTE WATER MAN</v>
          </cell>
        </row>
        <row r="10625">
          <cell r="Q10625" t="str">
            <v>Expenditure:  Transfers and Subsidies - Operational:  Monetary Allocations - District Municipalities:  Eastern Cape - DC 44:  Alfred Nzo - Water</v>
          </cell>
          <cell r="R10625">
            <v>0</v>
          </cell>
          <cell r="V10625" t="str">
            <v>DM EC: ALFRED NZO - WATER</v>
          </cell>
        </row>
        <row r="10626">
          <cell r="Q10626" t="str">
            <v>Expenditure:  Transfers and Subsidies - Operational:  Monetary Allocations - District Municipalities:  Free State</v>
          </cell>
          <cell r="R10626">
            <v>0</v>
          </cell>
          <cell r="V10626" t="str">
            <v>T&amp;S OPS: ALL MONETARY DM FREE STATE</v>
          </cell>
        </row>
        <row r="10627">
          <cell r="Q10627" t="str">
            <v>Expenditure:  Transfers and Subsidies - Operational:  Monetary Allocations - District Municipalities:  Free State - DC 16:  Xhariep</v>
          </cell>
          <cell r="R10627">
            <v>0</v>
          </cell>
          <cell r="V10627" t="str">
            <v>DM FS: XHARIEP</v>
          </cell>
        </row>
        <row r="10628">
          <cell r="Q10628" t="str">
            <v>Expenditure:  Transfers and Subsidies - Operational:  Monetary Allocations - District Municipalities:  Free State - DC 16:  Xhariep - Community and Social Services</v>
          </cell>
          <cell r="R10628">
            <v>0</v>
          </cell>
          <cell r="V10628" t="str">
            <v>DM FS: XHARIEP - COMM &amp; SOC SERV</v>
          </cell>
        </row>
        <row r="10629">
          <cell r="Q10629" t="str">
            <v>Expenditure:  Transfers and Subsidies - Operational:  Monetary Allocations - District Municipalities:  Free State - DC 16:  Xhariep - Environmental Protection</v>
          </cell>
          <cell r="R10629">
            <v>0</v>
          </cell>
          <cell r="V10629" t="str">
            <v>DM FS: XHARIEP - ENVIRON PROTECTION</v>
          </cell>
        </row>
        <row r="10630">
          <cell r="Q10630" t="str">
            <v>Expenditure:  Transfers and Subsidies - Operational:  Monetary Allocations - District Municipalities:  Free State - DC 16:  Xhariep - Executive and Council</v>
          </cell>
          <cell r="R10630">
            <v>0</v>
          </cell>
          <cell r="V10630" t="str">
            <v>DM FS: XHARIEP - EXECUTIVE &amp; COUNCIL</v>
          </cell>
        </row>
        <row r="10631">
          <cell r="Q10631" t="str">
            <v>Expenditure:  Transfers and Subsidies - Operational:  Monetary Allocations - District Municipalities:  Free State - DC 16:  Xhariep - Finance and Admin</v>
          </cell>
          <cell r="R10631">
            <v>0</v>
          </cell>
          <cell r="V10631" t="str">
            <v>DM FS: XHARIEP - FINANCE &amp; ADMIN</v>
          </cell>
        </row>
        <row r="10632">
          <cell r="Q10632" t="str">
            <v>Expenditure:  Transfers and Subsidies - Operational:  Monetary Allocations - District Municipalities:  Free State - DC 16:  Xhariep - Health</v>
          </cell>
          <cell r="R10632">
            <v>0</v>
          </cell>
          <cell r="V10632" t="str">
            <v>DM FS: XHARIEP - HEALTH</v>
          </cell>
        </row>
        <row r="10633">
          <cell r="Q10633" t="str">
            <v>Expenditure:  Transfers and Subsidies - Operational:  Monetary Allocations - District Municipalities:  Free State - DC 16:  Xhariep - Housing</v>
          </cell>
          <cell r="R10633">
            <v>0</v>
          </cell>
          <cell r="V10633" t="str">
            <v>DM FS: XHARIEP - HOUSING</v>
          </cell>
        </row>
        <row r="10634">
          <cell r="Q10634" t="str">
            <v>Expenditure:  Transfers and Subsidies - Operational:  Monetary Allocations - District Municipalities:  Free State - DC 16:  Xhariep - Planning and Development</v>
          </cell>
          <cell r="R10634">
            <v>0</v>
          </cell>
          <cell r="V10634" t="str">
            <v>DM FS: XHARIEP - PLANNING &amp; DEVEL</v>
          </cell>
        </row>
        <row r="10635">
          <cell r="Q10635" t="str">
            <v>Expenditure:  Transfers and Subsidies - Operational:  Monetary Allocations - District Municipalities:  Free State - DC 16:  Xhariep - Public Safety</v>
          </cell>
          <cell r="R10635">
            <v>0</v>
          </cell>
          <cell r="V10635" t="str">
            <v>DM FS: XHARIEP - PUBLIC SAFETY</v>
          </cell>
        </row>
        <row r="10636">
          <cell r="Q10636" t="str">
            <v>Expenditure:  Transfers and Subsidies - Operational:  Monetary Allocations - District Municipalities:  Free State - DC 16:  Xhariep - Road Transport</v>
          </cell>
          <cell r="R10636">
            <v>0</v>
          </cell>
          <cell r="V10636" t="str">
            <v>DM FS: XHARIEP - ROAD TRANSPORT</v>
          </cell>
        </row>
        <row r="10637">
          <cell r="Q10637" t="str">
            <v>Expenditure:  Transfers and Subsidies - Operational:  Monetary Allocations - District Municipalities:  Free State - DC 16:  Xhariep - Sport and Recreation</v>
          </cell>
          <cell r="R10637">
            <v>0</v>
          </cell>
          <cell r="V10637" t="str">
            <v>DM FS: XHARIEP - SPORT &amp; RECREATION</v>
          </cell>
        </row>
        <row r="10638">
          <cell r="Q10638" t="str">
            <v>Expenditure:  Transfers and Subsidies - Operational:  Monetary Allocations - District Municipalities:  Free State - DC 16:  Xhariep - Waste Water Management</v>
          </cell>
          <cell r="R10638">
            <v>0</v>
          </cell>
          <cell r="V10638" t="str">
            <v>DM FS: XHARIEP - WASTE WATER MAN</v>
          </cell>
        </row>
        <row r="10639">
          <cell r="Q10639" t="str">
            <v>Expenditure:  Transfers and Subsidies - Operational:  Monetary Allocations - District Municipalities:  Free State - DC 16:  Xhariep - Water</v>
          </cell>
          <cell r="R10639">
            <v>0</v>
          </cell>
          <cell r="V10639" t="str">
            <v>DM FS: XHARIEP - WATER</v>
          </cell>
        </row>
        <row r="10640">
          <cell r="Q10640" t="str">
            <v>Expenditure:  Transfers and Subsidies - Operational:  Monetary Allocations - District Municipalities:  Free State - DC 17:  Motheo</v>
          </cell>
          <cell r="R10640">
            <v>0</v>
          </cell>
          <cell r="V10640" t="str">
            <v>DM FS: MOTHEO</v>
          </cell>
        </row>
        <row r="10641">
          <cell r="Q10641" t="str">
            <v>Expenditure:  Transfers and Subsidies - Operational:  Monetary Allocations - District Municipalities:  Free State - DC 17:  Motheo - Community and Social Services</v>
          </cell>
          <cell r="R10641">
            <v>0</v>
          </cell>
          <cell r="V10641" t="str">
            <v>DM FS: MOTHEO - COMM &amp; SOC SERV</v>
          </cell>
        </row>
        <row r="10642">
          <cell r="Q10642" t="str">
            <v>Expenditure:  Transfers and Subsidies - Operational:  Monetary Allocations - District Municipalities:  Free State - DC 17:  Motheo - Environmental Protection</v>
          </cell>
          <cell r="R10642">
            <v>0</v>
          </cell>
          <cell r="V10642" t="str">
            <v>DM FS: MOTHEO - ENVIRON PROTECTION</v>
          </cell>
        </row>
        <row r="10643">
          <cell r="Q10643" t="str">
            <v>Expenditure:  Transfers and Subsidies - Operational:  Monetary Allocations - District Municipalities:  Free State - DC 17:  Motheo - Executive and Council</v>
          </cell>
          <cell r="R10643">
            <v>0</v>
          </cell>
          <cell r="V10643" t="str">
            <v>DM FS: MOTHEO - EXECUTIVE &amp; COUNCIL</v>
          </cell>
        </row>
        <row r="10644">
          <cell r="Q10644" t="str">
            <v>Expenditure:  Transfers and Subsidies - Operational:  Monetary Allocations - District Municipalities:  Free State - DC 17:  Motheo - Finance and Admin</v>
          </cell>
          <cell r="R10644">
            <v>0</v>
          </cell>
          <cell r="V10644" t="str">
            <v>DM FS: MOTHEO - FINANCE &amp; ADMIN</v>
          </cell>
        </row>
        <row r="10645">
          <cell r="Q10645" t="str">
            <v>Expenditure:  Transfers and Subsidies - Operational:  Monetary Allocations - District Municipalities:  Free State - DC 17:  Motheo - Health</v>
          </cell>
          <cell r="R10645">
            <v>0</v>
          </cell>
          <cell r="V10645" t="str">
            <v>DM FS: MOTHEO - HEALTH</v>
          </cell>
        </row>
        <row r="10646">
          <cell r="Q10646" t="str">
            <v>Expenditure:  Transfers and Subsidies - Operational:  Monetary Allocations - District Municipalities:  Free State - DC 17:  Motheo - Housing</v>
          </cell>
          <cell r="R10646">
            <v>0</v>
          </cell>
          <cell r="V10646" t="str">
            <v>DM FS: MOTHEO - HOUSING</v>
          </cell>
        </row>
        <row r="10647">
          <cell r="Q10647" t="str">
            <v>Expenditure:  Transfers and Subsidies - Operational:  Monetary Allocations - District Municipalities:  Free State - DC 17:  Motheo - Planning and Development</v>
          </cell>
          <cell r="R10647">
            <v>0</v>
          </cell>
          <cell r="V10647" t="str">
            <v>DM FS: MOTHEO - PLANNING &amp; DEVEL</v>
          </cell>
        </row>
        <row r="10648">
          <cell r="Q10648" t="str">
            <v>Expenditure:  Transfers and Subsidies - Operational:  Monetary Allocations - District Municipalities:  Free State - DC 17:  Motheo - Public Safety</v>
          </cell>
          <cell r="R10648">
            <v>0</v>
          </cell>
          <cell r="V10648" t="str">
            <v>DM FS: MOTHEO - PUBLIC SAFETY</v>
          </cell>
        </row>
        <row r="10649">
          <cell r="Q10649" t="str">
            <v>Expenditure:  Transfers and Subsidies - Operational:  Monetary Allocations - District Municipalities:  Free State - DC 17:  Motheo - Road Transport</v>
          </cell>
          <cell r="R10649">
            <v>0</v>
          </cell>
          <cell r="V10649" t="str">
            <v>DM FS: MOTHEO - ROAD TRANSPORT</v>
          </cell>
        </row>
        <row r="10650">
          <cell r="Q10650" t="str">
            <v>Expenditure:  Transfers and Subsidies - Operational:  Monetary Allocations - District Municipalities:  Free State - DC 17:  Motheo - Sport and Recreation</v>
          </cell>
          <cell r="R10650">
            <v>0</v>
          </cell>
          <cell r="V10650" t="str">
            <v>DM FS: MOTHEO - SPORT &amp; RECREATION</v>
          </cell>
        </row>
        <row r="10651">
          <cell r="Q10651" t="str">
            <v>Expenditure:  Transfers and Subsidies - Operational:  Monetary Allocations - District Municipalities:  Free State - DC 17:  Motheo - Waste Water Management</v>
          </cell>
          <cell r="R10651">
            <v>0</v>
          </cell>
          <cell r="V10651" t="str">
            <v>DM FS: MOTHEO - WASTE WATER MAN</v>
          </cell>
        </row>
        <row r="10652">
          <cell r="Q10652" t="str">
            <v>Expenditure:  Transfers and Subsidies - Operational:  Monetary Allocations - District Municipalities:  Free State - DC 17:  Motheo - Water</v>
          </cell>
          <cell r="R10652">
            <v>0</v>
          </cell>
          <cell r="V10652" t="str">
            <v>DM FS: MOTHEO - WATER</v>
          </cell>
        </row>
        <row r="10653">
          <cell r="Q10653" t="str">
            <v>Expenditure:  Transfers and Subsidies - Operational:  Monetary Allocations - District Municipalities:  Free State - DC 18:  Lejweleputswa</v>
          </cell>
          <cell r="R10653">
            <v>0</v>
          </cell>
          <cell r="V10653" t="str">
            <v>DM FS: LEJWELEPUTSWA</v>
          </cell>
        </row>
        <row r="10654">
          <cell r="Q10654" t="str">
            <v>Expenditure:  Transfers and Subsidies - Operational:  Monetary Allocations - District Municipalities:  Free State - DC 18:  Lejweleputswa - Community and Social Services</v>
          </cell>
          <cell r="R10654">
            <v>0</v>
          </cell>
          <cell r="V10654" t="str">
            <v>DM FS: LEJWELEPUTSWA - COMM &amp; SOC SERV</v>
          </cell>
        </row>
        <row r="10655">
          <cell r="Q10655" t="str">
            <v>Expenditure:  Transfers and Subsidies - Operational:  Monetary Allocations - District Municipalities:  Free State - DC 18:  Lejweleputswa - Environmental Protection</v>
          </cell>
          <cell r="R10655">
            <v>0</v>
          </cell>
          <cell r="V10655" t="str">
            <v>DM FS: LEJWELEPUTSWA - ENVIRO PROTECTION</v>
          </cell>
        </row>
        <row r="10656">
          <cell r="Q10656" t="str">
            <v>Expenditure:  Transfers and Subsidies - Operational:  Monetary Allocations - District Municipalities:  Free State - DC 18:  Lejweleputswa - Executive and Council</v>
          </cell>
          <cell r="R10656">
            <v>0</v>
          </cell>
          <cell r="V10656" t="str">
            <v>DM FS: LEJWELEPUTSWA - EXECUT &amp; COUNCIL</v>
          </cell>
        </row>
        <row r="10657">
          <cell r="Q10657" t="str">
            <v>Expenditure:  Transfers and Subsidies - Operational:  Monetary Allocations - District Municipalities:  Free State - DC 18:  Lejweleputswa - Finance and Admin</v>
          </cell>
          <cell r="R10657">
            <v>0</v>
          </cell>
          <cell r="V10657" t="str">
            <v>DM FS: LEJWELEPUTSWA - FINANCE &amp; ADMIN</v>
          </cell>
        </row>
        <row r="10658">
          <cell r="Q10658" t="str">
            <v>Expenditure:  Transfers and Subsidies - Operational:  Monetary Allocations - District Municipalities:  Free State - DC 18:  Lejweleputswa - Health</v>
          </cell>
          <cell r="R10658">
            <v>0</v>
          </cell>
          <cell r="V10658" t="str">
            <v>DM FS: LEJWELEPUTSWA - HEALTH</v>
          </cell>
        </row>
        <row r="10659">
          <cell r="Q10659" t="str">
            <v>Expenditure:  Transfers and Subsidies - Operational:  Monetary Allocations - District Municipalities:  Free State - DC 18:  Lejweleputswa - Housing</v>
          </cell>
          <cell r="R10659">
            <v>0</v>
          </cell>
          <cell r="V10659" t="str">
            <v>DM FS: LEJWELEPUTSWA - HOUSING</v>
          </cell>
        </row>
        <row r="10660">
          <cell r="Q10660" t="str">
            <v>Expenditure:  Transfers and Subsidies - Operational:  Monetary Allocations - District Municipalities:  Free State - DC 18:  Lejweleputswa - Planning and Development</v>
          </cell>
          <cell r="R10660">
            <v>0</v>
          </cell>
          <cell r="V10660" t="str">
            <v>DM FS: LEJWELEPUTSWA - PLANNING &amp; DEVEL</v>
          </cell>
        </row>
        <row r="10661">
          <cell r="Q10661" t="str">
            <v>Expenditure:  Transfers and Subsidies - Operational:  Monetary Allocations - District Municipalities:  Free State - DC 18:  Lejweleputswa - Public Safety</v>
          </cell>
          <cell r="R10661">
            <v>0</v>
          </cell>
          <cell r="V10661" t="str">
            <v>DM FS: LEJWELEPUTSWA - PUBLIC SAFETY</v>
          </cell>
        </row>
        <row r="10662">
          <cell r="Q10662" t="str">
            <v>Expenditure:  Transfers and Subsidies - Operational:  Monetary Allocations - District Municipalities:  Free State - DC 18:  Lejweleputswa - Road Transport</v>
          </cell>
          <cell r="R10662">
            <v>0</v>
          </cell>
          <cell r="V10662" t="str">
            <v>DM FS: LEJWELEPUTSWA - ROAD TRANSPORT</v>
          </cell>
        </row>
        <row r="10663">
          <cell r="Q10663" t="str">
            <v>Expenditure:  Transfers and Subsidies - Operational:  Monetary Allocations - District Municipalities:  Free State - DC 18:  Lejweleputswa - Sport and Recreation</v>
          </cell>
          <cell r="R10663">
            <v>0</v>
          </cell>
          <cell r="V10663" t="str">
            <v>DM FS: LEJWELEPUTSWA - SPORT &amp; RECREAT</v>
          </cell>
        </row>
        <row r="10664">
          <cell r="Q10664" t="str">
            <v>Expenditure:  Transfers and Subsidies - Operational:  Monetary Allocations - District Municipalities:  Free State - DC 18:  Lejweleputswa - Waste Water Management</v>
          </cell>
          <cell r="R10664">
            <v>0</v>
          </cell>
          <cell r="V10664" t="str">
            <v>DM FS: LEJWELEPUTSWA - WASTE WATER MAN</v>
          </cell>
        </row>
        <row r="10665">
          <cell r="Q10665" t="str">
            <v>Expenditure:  Transfers and Subsidies - Operational:  Monetary Allocations - District Municipalities:  Free State - DC 18:  Lejweleputswa - Water</v>
          </cell>
          <cell r="R10665">
            <v>0</v>
          </cell>
          <cell r="V10665" t="str">
            <v>DM FS: LEJWELEPUTSWA - WATER</v>
          </cell>
        </row>
        <row r="10666">
          <cell r="Q10666" t="str">
            <v>Expenditure:  Transfers and Subsidies - Operational:  Monetary Allocations - District Municipalities:  Free State - DC 19:  Thabo Mofutsanyane</v>
          </cell>
          <cell r="R10666">
            <v>0</v>
          </cell>
          <cell r="V10666" t="str">
            <v>DM FS: THABO MOFUTSANYANE</v>
          </cell>
        </row>
        <row r="10667">
          <cell r="Q10667" t="str">
            <v>Expenditure:  Transfers and Subsidies - Operational:  Monetary Allocations - District Municipalities:  Free State - DC 19:  Thabo Mofutsanyane - Community and Social Services</v>
          </cell>
          <cell r="R10667">
            <v>0</v>
          </cell>
          <cell r="V10667" t="str">
            <v>DM FS: THABO MOFUTS - COMM &amp; SOC SERV</v>
          </cell>
        </row>
        <row r="10668">
          <cell r="Q10668" t="str">
            <v>Expenditure:  Transfers and Subsidies - Operational:  Monetary Allocations - District Municipalities:  Free State - DC 19:  Thabo Mofutsanyane - Environmental Protection</v>
          </cell>
          <cell r="R10668">
            <v>0</v>
          </cell>
          <cell r="V10668" t="str">
            <v>DM FS: THABO MOFUTS - ENVIRON PROTECTION</v>
          </cell>
        </row>
        <row r="10669">
          <cell r="Q10669" t="str">
            <v>Expenditure:  Transfers and Subsidies - Operational:  Monetary Allocations - District Municipalities:  Free State - DC 19:  Thabo Mofutsanyane - Executive and Council</v>
          </cell>
          <cell r="R10669">
            <v>0</v>
          </cell>
          <cell r="V10669" t="str">
            <v>DM FS: THABO MOFUTS - EXECUTIV &amp; COUNCIL</v>
          </cell>
        </row>
        <row r="10670">
          <cell r="Q10670" t="str">
            <v>Expenditure:  Transfers and Subsidies - Operational:  Monetary Allocations - District Municipalities:  Free State - DC 19:  Thabo Mofutsanyane - Finance and Admin</v>
          </cell>
          <cell r="R10670">
            <v>0</v>
          </cell>
          <cell r="V10670" t="str">
            <v>DM FS: THABO MOFUTS - FINANCE &amp; ADMIN</v>
          </cell>
        </row>
        <row r="10671">
          <cell r="Q10671" t="str">
            <v>Expenditure:  Transfers and Subsidies - Operational:  Monetary Allocations - District Municipalities:  Free State - DC 19:  Thabo Mofutsanyane - Health</v>
          </cell>
          <cell r="R10671">
            <v>0</v>
          </cell>
          <cell r="V10671" t="str">
            <v>DM FS: THABO MOFUTS - HEALTH</v>
          </cell>
        </row>
        <row r="10672">
          <cell r="Q10672" t="str">
            <v>Expenditure:  Transfers and Subsidies - Operational:  Monetary Allocations - District Municipalities:  Free State - DC 19:  Thabo Mofutsanyane - Housing</v>
          </cell>
          <cell r="R10672">
            <v>0</v>
          </cell>
          <cell r="V10672" t="str">
            <v>DM FS: THABO MOFUTS - HOUSING</v>
          </cell>
        </row>
        <row r="10673">
          <cell r="Q10673" t="str">
            <v>Expenditure:  Transfers and Subsidies - Operational:  Monetary Allocations - District Municipalities:  Free State - DC 19:  Thabo Mofutsanyane - Planning and Development</v>
          </cell>
          <cell r="R10673">
            <v>0</v>
          </cell>
          <cell r="V10673" t="str">
            <v>DM FS: THABO MOFUTS - PLANNING &amp; DEVEL</v>
          </cell>
        </row>
        <row r="10674">
          <cell r="Q10674" t="str">
            <v>Expenditure:  Transfers and Subsidies - Operational:  Monetary Allocations - District Municipalities:  Free State - DC 19:  Thabo Mofutsanyane - Public Safety</v>
          </cell>
          <cell r="R10674">
            <v>0</v>
          </cell>
          <cell r="V10674" t="str">
            <v>DM FS: THABO MOFUTS - PUBLIC SAFETY</v>
          </cell>
        </row>
        <row r="10675">
          <cell r="Q10675" t="str">
            <v>Expenditure:  Transfers and Subsidies - Operational:  Monetary Allocations - District Municipalities:  Free State - DC 19:  Thabo Mofutsanyane - Road Transport</v>
          </cell>
          <cell r="R10675">
            <v>0</v>
          </cell>
          <cell r="V10675" t="str">
            <v>DM FS: THABO MOFUTS - ROAD TRANSPORT</v>
          </cell>
        </row>
        <row r="10676">
          <cell r="Q10676" t="str">
            <v>Expenditure:  Transfers and Subsidies - Operational:  Monetary Allocations - District Municipalities:  Free State - DC 19:  Thabo Mofutsanyane - Sport and Recreation</v>
          </cell>
          <cell r="R10676">
            <v>0</v>
          </cell>
          <cell r="V10676" t="str">
            <v>DM FS: THABO MOFUTS - SPORT &amp; RECREATION</v>
          </cell>
        </row>
        <row r="10677">
          <cell r="Q10677" t="str">
            <v>Expenditure:  Transfers and Subsidies - Operational:  Monetary Allocations - District Municipalities:  Free State - DC 19:  Thabo Mofutsanyane - Waste Water Management</v>
          </cell>
          <cell r="R10677">
            <v>0</v>
          </cell>
          <cell r="V10677" t="str">
            <v>DM FS: THABO MOFUTS - WASTE WATER MAN</v>
          </cell>
        </row>
        <row r="10678">
          <cell r="Q10678" t="str">
            <v>Expenditure:  Transfers and Subsidies - Operational:  Monetary Allocations - District Municipalities:  Free State - DC 19:  Thabo Mofutsanyane - Water</v>
          </cell>
          <cell r="R10678">
            <v>0</v>
          </cell>
          <cell r="V10678" t="str">
            <v>DM FS: THABO MOFUTS - WATER</v>
          </cell>
        </row>
        <row r="10679">
          <cell r="Q10679" t="str">
            <v>Expenditure:  Transfers and Subsidies - Operational:  Monetary Allocations - District Municipalities:  Free State - DC 20:  Fazile Dabi</v>
          </cell>
          <cell r="R10679">
            <v>0</v>
          </cell>
          <cell r="V10679" t="str">
            <v>DM FS: FAZILE DABI</v>
          </cell>
        </row>
        <row r="10680">
          <cell r="Q10680" t="str">
            <v>Expenditure:  Transfers and Subsidies - Operational:  Monetary Allocations - District Municipalities:  Free State - DC 20:  Fazile Dabi - Community and Social Services</v>
          </cell>
          <cell r="R10680">
            <v>0</v>
          </cell>
          <cell r="V10680" t="str">
            <v>DM FS: FAZILE DABI - COMM &amp; SOC SERV</v>
          </cell>
        </row>
        <row r="10681">
          <cell r="Q10681" t="str">
            <v>Expenditure:  Transfers and Subsidies - Operational:  Monetary Allocations - District Municipalities:  Free State - DC 20:  Fazile Dabi - Environmental Protection</v>
          </cell>
          <cell r="R10681">
            <v>0</v>
          </cell>
          <cell r="V10681" t="str">
            <v>DM FS: FAZILE DABI - ENVIRON PROTECTION</v>
          </cell>
        </row>
        <row r="10682">
          <cell r="Q10682" t="str">
            <v>Expenditure:  Transfers and Subsidies - Operational:  Monetary Allocations - District Municipalities:  Free State - DC 20:  Fazile Dabi - Executive and Council</v>
          </cell>
          <cell r="R10682">
            <v>0</v>
          </cell>
          <cell r="V10682" t="str">
            <v>DM FS: FAZILE DABI - EXECUTIVE &amp; COUNCIL</v>
          </cell>
        </row>
        <row r="10683">
          <cell r="Q10683" t="str">
            <v>Expenditure:  Transfers and Subsidies - Operational:  Monetary Allocations - District Municipalities:  Free State - DC 20:  Fazile Dabi - Finance and Admin</v>
          </cell>
          <cell r="R10683">
            <v>0</v>
          </cell>
          <cell r="V10683" t="str">
            <v>DM FS: FAZILE DABI - FINANCE &amp; ADMIN</v>
          </cell>
        </row>
        <row r="10684">
          <cell r="Q10684" t="str">
            <v>Expenditure:  Transfers and Subsidies - Operational:  Monetary Allocations - District Municipalities:  Free State - DC 20:  Fazile Dabi - Health</v>
          </cell>
          <cell r="R10684">
            <v>0</v>
          </cell>
          <cell r="V10684" t="str">
            <v>DM FS: FAZILE DABI - HEALTH</v>
          </cell>
        </row>
        <row r="10685">
          <cell r="Q10685" t="str">
            <v>Expenditure:  Transfers and Subsidies - Operational:  Monetary Allocations - District Municipalities:  Free State - DC 20:  Fazile Dabi - Housing</v>
          </cell>
          <cell r="R10685">
            <v>0</v>
          </cell>
          <cell r="V10685" t="str">
            <v>DM FS: FAZILE DABI - HOUSING</v>
          </cell>
        </row>
        <row r="10686">
          <cell r="Q10686" t="str">
            <v>Expenditure:  Transfers and Subsidies - Operational:  Monetary Allocations - District Municipalities:  Free State - DC 20:  Fazile Dabi - Planning and Development</v>
          </cell>
          <cell r="R10686">
            <v>0</v>
          </cell>
          <cell r="V10686" t="str">
            <v>DM FS: FAZILE DABI - PLANNING &amp; DEVEL</v>
          </cell>
        </row>
        <row r="10687">
          <cell r="Q10687" t="str">
            <v>Expenditure:  Transfers and Subsidies - Operational:  Monetary Allocations - District Municipalities:  Free State - DC 20:  Fazile Dabi - Public Safety</v>
          </cell>
          <cell r="R10687">
            <v>0</v>
          </cell>
          <cell r="V10687" t="str">
            <v>DM FS: FAZILE DABI - PUBLIC SAFETY</v>
          </cell>
        </row>
        <row r="10688">
          <cell r="Q10688" t="str">
            <v>Expenditure:  Transfers and Subsidies - Operational:  Monetary Allocations - District Municipalities:  Free State - DC 20:  Fazile Dabi - Road Transport</v>
          </cell>
          <cell r="R10688">
            <v>0</v>
          </cell>
          <cell r="V10688" t="str">
            <v>DM FS: FAZILE DABI - ROAD TRANSPORT</v>
          </cell>
        </row>
        <row r="10689">
          <cell r="Q10689" t="str">
            <v>Expenditure:  Transfers and Subsidies - Operational:  Monetary Allocations - District Municipalities:  Free State - DC 20:  Fazile Dabi - Sport and Recreation</v>
          </cell>
          <cell r="R10689">
            <v>0</v>
          </cell>
          <cell r="V10689" t="str">
            <v>DM FS: FAZILE DABI - SPORT &amp; RECREATION</v>
          </cell>
        </row>
        <row r="10690">
          <cell r="Q10690" t="str">
            <v>Expenditure:  Transfers and Subsidies - Operational:  Monetary Allocations - District Municipalities:  Free State - DC 20:  Fazile Dabi - Waste Water Management</v>
          </cell>
          <cell r="R10690">
            <v>0</v>
          </cell>
          <cell r="V10690" t="str">
            <v>DM FS: FAZILE DABI - WASTE WATER MAN</v>
          </cell>
        </row>
        <row r="10691">
          <cell r="Q10691" t="str">
            <v>Expenditure:  Transfers and Subsidies - Operational:  Monetary Allocations - District Municipalities:  Free State - DC 20:  Fazile Dabi - Water</v>
          </cell>
          <cell r="R10691">
            <v>0</v>
          </cell>
          <cell r="V10691" t="str">
            <v>DM FS: FAZILE DABI - WATER</v>
          </cell>
        </row>
        <row r="10692">
          <cell r="Q10692" t="str">
            <v>Expenditure:  Transfers and Subsidies - Operational:  Monetary Allocations - District Municipalities:  Gauteng</v>
          </cell>
          <cell r="R10692">
            <v>0</v>
          </cell>
          <cell r="V10692" t="str">
            <v>T&amp;S OPS: MONETARY DM GAUTENG</v>
          </cell>
        </row>
        <row r="10693">
          <cell r="Q10693" t="str">
            <v>Expenditure:  Transfers and Subsidies - Operational:  Monetary Allocations - District Municipalities:  Gauteng - DC 46:  Metsweding</v>
          </cell>
          <cell r="R10693">
            <v>0</v>
          </cell>
          <cell r="V10693" t="str">
            <v>DM GP: METSWEDING</v>
          </cell>
        </row>
        <row r="10694">
          <cell r="Q10694" t="str">
            <v>Expenditure:  Transfers and Subsidies - Operational:  Monetary Allocations - District Municipalities:  Gauteng - DC 46:  Metsweding - Community and Social Services</v>
          </cell>
          <cell r="R10694">
            <v>0</v>
          </cell>
          <cell r="V10694" t="str">
            <v>DM GP: METSWEDING - COMM &amp; SOC SERV</v>
          </cell>
        </row>
        <row r="10695">
          <cell r="Q10695" t="str">
            <v>Expenditure:  Transfers and Subsidies - Operational:  Monetary Allocations - District Municipalities:  Gauteng - DC 46:  Metsweding - Environmental Protection</v>
          </cell>
          <cell r="R10695">
            <v>0</v>
          </cell>
          <cell r="V10695" t="str">
            <v>DM GP: METSWEDING - ENVIRON PROTECTION</v>
          </cell>
        </row>
        <row r="10696">
          <cell r="Q10696" t="str">
            <v>Expenditure:  Transfers and Subsidies - Operational:  Monetary Allocations - District Municipalities:  Gauteng - DC 46:  Metsweding - Executive and Council</v>
          </cell>
          <cell r="R10696">
            <v>0</v>
          </cell>
          <cell r="V10696" t="str">
            <v>DM GP: METSWEDING - EXECUTIVE &amp; COUNCIL</v>
          </cell>
        </row>
        <row r="10697">
          <cell r="Q10697" t="str">
            <v>Expenditure:  Transfers and Subsidies - Operational:  Monetary Allocations - District Municipalities:  Gauteng - DC 46:  Metsweding - Finance and Admin</v>
          </cell>
          <cell r="R10697">
            <v>0</v>
          </cell>
          <cell r="V10697" t="str">
            <v>DM GP: METSWEDING - FINANCE &amp; ADMIN</v>
          </cell>
        </row>
        <row r="10698">
          <cell r="Q10698" t="str">
            <v>Expenditure:  Transfers and Subsidies - Operational:  Monetary Allocations - District Municipalities:  Gauteng - DC 46:  Metsweding - Health</v>
          </cell>
          <cell r="R10698">
            <v>0</v>
          </cell>
          <cell r="V10698" t="str">
            <v>DM GP: METSWEDING - HEALTH</v>
          </cell>
        </row>
        <row r="10699">
          <cell r="Q10699" t="str">
            <v>Expenditure:  Transfers and Subsidies - Operational:  Monetary Allocations - District Municipalities:  Gauteng - DC 46:  Metsweding - Housing</v>
          </cell>
          <cell r="R10699">
            <v>0</v>
          </cell>
          <cell r="V10699" t="str">
            <v>DM GP: METSWEDING - HOUSING</v>
          </cell>
        </row>
        <row r="10700">
          <cell r="Q10700" t="str">
            <v>Expenditure:  Transfers and Subsidies - Operational:  Monetary Allocations - District Municipalities:  Gauteng - DC 46:  Metsweding - Planning and Development</v>
          </cell>
          <cell r="R10700">
            <v>0</v>
          </cell>
          <cell r="V10700" t="str">
            <v>DM GP: METSWEDING - PLANNING &amp; DEVEL</v>
          </cell>
        </row>
        <row r="10701">
          <cell r="Q10701" t="str">
            <v>Expenditure:  Transfers and Subsidies - Operational:  Monetary Allocations - District Municipalities:  Gauteng - DC 46:  Metsweding - Public Safety</v>
          </cell>
          <cell r="R10701">
            <v>0</v>
          </cell>
          <cell r="V10701" t="str">
            <v>DM GP: METSWEDING - PUBLIC SAFETY</v>
          </cell>
        </row>
        <row r="10702">
          <cell r="Q10702" t="str">
            <v>Expenditure:  Transfers and Subsidies - Operational:  Monetary Allocations - District Municipalities:  Gauteng - DC 46:  Metsweding - Road Transport</v>
          </cell>
          <cell r="R10702">
            <v>0</v>
          </cell>
          <cell r="V10702" t="str">
            <v>DM GP: METSWEDING - ROAD TRANSPORT</v>
          </cell>
        </row>
        <row r="10703">
          <cell r="Q10703" t="str">
            <v>Expenditure:  Transfers and Subsidies - Operational:  Monetary Allocations - District Municipalities:  Gauteng - DC 46:  Metsweding - Sport and Recreation</v>
          </cell>
          <cell r="R10703">
            <v>0</v>
          </cell>
          <cell r="V10703" t="str">
            <v>DM GP: METSWEDING - SPORT &amp; RECREATION</v>
          </cell>
        </row>
        <row r="10704">
          <cell r="Q10704" t="str">
            <v>Expenditure:  Transfers and Subsidies - Operational:  Monetary Allocations - District Municipalities:  Gauteng - DC 46:  Metsweding - Waste Water Management</v>
          </cell>
          <cell r="R10704">
            <v>0</v>
          </cell>
          <cell r="V10704" t="str">
            <v>DM GP: METSWEDING - WASTE WATER MAN</v>
          </cell>
        </row>
        <row r="10705">
          <cell r="Q10705" t="str">
            <v>Expenditure:  Transfers and Subsidies - Operational:  Monetary Allocations - District Municipalities:  Gauteng - DC 46:  Metsweding - Water</v>
          </cell>
          <cell r="R10705">
            <v>0</v>
          </cell>
          <cell r="V10705" t="str">
            <v>DM GP: METSWEDING - WATER</v>
          </cell>
        </row>
        <row r="10706">
          <cell r="Q10706" t="str">
            <v>Expenditure:  Transfers and Subsidies - Operational:  Monetary Allocations - District Municipalities:  Gauteng:  DC 42 - Sedibeng</v>
          </cell>
          <cell r="R10706">
            <v>0</v>
          </cell>
          <cell r="V10706" t="str">
            <v>DM GP: SEDIBENG</v>
          </cell>
        </row>
        <row r="10707">
          <cell r="Q10707" t="str">
            <v>Expenditure:  Transfers and Subsidies - Operational:  Monetary Allocations - District Municipalities:  Gauteng - DC 42:  Sedibeng - Community and Social Services</v>
          </cell>
          <cell r="R10707">
            <v>0</v>
          </cell>
          <cell r="V10707" t="str">
            <v>DM GP: SEDIBENG - COMM &amp; SOC SERV</v>
          </cell>
        </row>
        <row r="10708">
          <cell r="Q10708" t="str">
            <v>Expenditure:  Transfers and Subsidies - Operational:  Monetary Allocations - District Municipalities:  Gauteng - DC 42:  Sedibeng - Environmental Protection</v>
          </cell>
          <cell r="R10708">
            <v>0</v>
          </cell>
          <cell r="V10708" t="str">
            <v>DM GP: SEDIBENG - ENVIRON PROTECTION</v>
          </cell>
        </row>
        <row r="10709">
          <cell r="Q10709" t="str">
            <v>Expenditure:  Transfers and Subsidies - Operational:  Monetary Allocations - District Municipalities:  Gauteng - DC 42:  Sedibeng - Executive and Council</v>
          </cell>
          <cell r="R10709">
            <v>0</v>
          </cell>
          <cell r="V10709" t="str">
            <v>DM GP: SEDIBENG - EXECUTIVE &amp; COUNCIL</v>
          </cell>
        </row>
        <row r="10710">
          <cell r="Q10710" t="str">
            <v>Expenditure:  Transfers and Subsidies - Operational:  Monetary Allocations - District Municipalities:  Gauteng - DC 42:  Sedibeng - Finance and Admin</v>
          </cell>
          <cell r="R10710">
            <v>0</v>
          </cell>
          <cell r="V10710" t="str">
            <v>DM GP: SEDIBENG - FINANCE &amp; ADMIN</v>
          </cell>
        </row>
        <row r="10711">
          <cell r="Q10711" t="str">
            <v>Expenditure:  Transfers and Subsidies - Operational:  Monetary Allocations - District Municipalities:  Gauteng - DC 42:  Sedibeng - Health</v>
          </cell>
          <cell r="R10711">
            <v>0</v>
          </cell>
          <cell r="V10711" t="str">
            <v>DM GP: SEDIBENG - HEALTH</v>
          </cell>
        </row>
        <row r="10712">
          <cell r="Q10712" t="str">
            <v>Expenditure:  Transfers and Subsidies - Operational:  Monetary Allocations - District Municipalities:  Gauteng - DC 42:  Sedibeng - Housing</v>
          </cell>
          <cell r="R10712">
            <v>0</v>
          </cell>
          <cell r="V10712" t="str">
            <v>DM GP: SEDIBENG - HOUSING</v>
          </cell>
        </row>
        <row r="10713">
          <cell r="Q10713" t="str">
            <v>Expenditure:  Transfers and Subsidies - Operational:  Monetary Allocations - District Municipalities:  Gauteng - DC 42:  Sedibeng - Planning and Development</v>
          </cell>
          <cell r="R10713">
            <v>0</v>
          </cell>
          <cell r="V10713" t="str">
            <v>DM GP: SEDIBENG - PLANNING &amp; DEVEL</v>
          </cell>
        </row>
        <row r="10714">
          <cell r="Q10714" t="str">
            <v>Expenditure:  Transfers and Subsidies - Operational:  Monetary Allocations - District Municipalities:  Gauteng - DC 42:  Sedibeng - Public Safety</v>
          </cell>
          <cell r="R10714">
            <v>0</v>
          </cell>
          <cell r="V10714" t="str">
            <v>DM GP: SEDIBENG - PUBLIC SAFETY</v>
          </cell>
        </row>
        <row r="10715">
          <cell r="Q10715" t="str">
            <v>Expenditure:  Transfers and Subsidies - Operational:  Monetary Allocations - District Municipalities:  Gauteng - DC 42:  Sedibeng - Road Transport</v>
          </cell>
          <cell r="R10715">
            <v>0</v>
          </cell>
          <cell r="V10715" t="str">
            <v>DM GP: SEDIBENG - ROAD TRANSPORT</v>
          </cell>
        </row>
        <row r="10716">
          <cell r="Q10716" t="str">
            <v>Expenditure:  Transfers and Subsidies - Operational:  Monetary Allocations - District Municipalities:  Gauteng - DC 42:  Sedibeng - Sport and Recreation</v>
          </cell>
          <cell r="R10716">
            <v>0</v>
          </cell>
          <cell r="V10716" t="str">
            <v>DM GP: SEDIBENG - SPORT &amp; RECREATION</v>
          </cell>
        </row>
        <row r="10717">
          <cell r="Q10717" t="str">
            <v>Expenditure:  Transfers and Subsidies - Operational:  Monetary Allocations - District Municipalities:  Gauteng - DC 42:  Sedibeng - Waste Water Management</v>
          </cell>
          <cell r="R10717">
            <v>0</v>
          </cell>
          <cell r="V10717" t="str">
            <v>DM GP: SEDIBENG - WASTE WATER MAN</v>
          </cell>
        </row>
        <row r="10718">
          <cell r="Q10718" t="str">
            <v>Expenditure:  Transfers and Subsidies - Operational:  Monetary Allocations - District Municipalities:  Gauteng - DC 42:  Sedibeng - Water</v>
          </cell>
          <cell r="R10718">
            <v>0</v>
          </cell>
          <cell r="V10718" t="str">
            <v>DM GP: SEDIBENG - WATER</v>
          </cell>
        </row>
        <row r="10719">
          <cell r="Q10719" t="str">
            <v>Expenditure:  Transfers and Subsidies - Operational:  Monetary Allocations - District Municipalities:  Gauteng - DC 48:  West Rand</v>
          </cell>
          <cell r="R10719">
            <v>0</v>
          </cell>
          <cell r="V10719" t="str">
            <v>DM GP: WEST RAND</v>
          </cell>
        </row>
        <row r="10720">
          <cell r="Q10720" t="str">
            <v>Expenditure:  Transfers and Subsidies - Operational:  Monetary Allocations - District Municipalities:  Gauteng - DC 48:  West Rand - Community and Social Services</v>
          </cell>
          <cell r="R10720">
            <v>0</v>
          </cell>
          <cell r="V10720" t="str">
            <v>DM GP: WEST RAND - COMM &amp; SOC SERV</v>
          </cell>
        </row>
        <row r="10721">
          <cell r="Q10721" t="str">
            <v>Expenditure:  Transfers and Subsidies - Operational:  Monetary Allocations - District Municipalities:  Gauteng - DC 48:  West Rand - Environmental Protection</v>
          </cell>
          <cell r="R10721">
            <v>0</v>
          </cell>
          <cell r="V10721" t="str">
            <v>DM GP: WEST RAND - ENVIRON PROTECTION</v>
          </cell>
        </row>
        <row r="10722">
          <cell r="Q10722" t="str">
            <v>Expenditure:  Transfers and Subsidies - Operational:  Monetary Allocations - District Municipalities:  Gauteng - DC 48:  West Rand - Executive and Council</v>
          </cell>
          <cell r="R10722">
            <v>0</v>
          </cell>
          <cell r="V10722" t="str">
            <v>DM GP: WEST RAND - EXECUTIVE &amp; COUNCIL</v>
          </cell>
        </row>
        <row r="10723">
          <cell r="Q10723" t="str">
            <v>Expenditure:  Transfers and Subsidies - Operational:  Monetary Allocations - District Municipalities:  Gauteng - DC 48:  West Rand - Finance and Admin</v>
          </cell>
          <cell r="R10723">
            <v>0</v>
          </cell>
          <cell r="V10723" t="str">
            <v>DM GP: WEST RAND - FINANCE &amp; ADMIN</v>
          </cell>
        </row>
        <row r="10724">
          <cell r="Q10724" t="str">
            <v>Expenditure:  Transfers and Subsidies - Operational:  Monetary Allocations - District Municipalities:  Gauteng - DC 48:  West Rand - Health</v>
          </cell>
          <cell r="R10724">
            <v>0</v>
          </cell>
          <cell r="V10724" t="str">
            <v>DM GP: WEST RAND - HEALTH</v>
          </cell>
        </row>
        <row r="10725">
          <cell r="Q10725" t="str">
            <v>Expenditure:  Transfers and Subsidies - Operational:  Monetary Allocations - District Municipalities:  Gauteng - DC 48:  West Rand - Housing</v>
          </cell>
          <cell r="R10725">
            <v>0</v>
          </cell>
          <cell r="V10725" t="str">
            <v>DM GP: WEST RAND - HOUSING</v>
          </cell>
        </row>
        <row r="10726">
          <cell r="Q10726" t="str">
            <v>Expenditure:  Transfers and Subsidies - Operational:  Monetary Allocations - District Municipalities:  Gauteng - DC 48:  West Rand - Planning and Development</v>
          </cell>
          <cell r="R10726">
            <v>0</v>
          </cell>
          <cell r="V10726" t="str">
            <v>DM GP: WEST RAND - PLANNING &amp; DEVEL</v>
          </cell>
        </row>
        <row r="10727">
          <cell r="Q10727" t="str">
            <v>Expenditure:  Transfers and Subsidies - Operational:  Monetary Allocations - District Municipalities:  Gauteng - DC 48:  West Rand - Public Safety</v>
          </cell>
          <cell r="R10727">
            <v>0</v>
          </cell>
          <cell r="V10727" t="str">
            <v>DM GP: WEST RAND - PUBLIC SAFETY</v>
          </cell>
        </row>
        <row r="10728">
          <cell r="Q10728" t="str">
            <v>Expenditure:  Transfers and Subsidies - Operational:  Monetary Allocations - District Municipalities:  Gauteng - DC 48:  West Rand - Road Transport</v>
          </cell>
          <cell r="R10728">
            <v>0</v>
          </cell>
          <cell r="V10728" t="str">
            <v>DM GP: WEST RAND - ROAD TRANSPORT</v>
          </cell>
        </row>
        <row r="10729">
          <cell r="Q10729" t="str">
            <v>Expenditure:  Transfers and Subsidies - Operational:  Monetary Allocations - District Municipalities:  Gauteng - DC 48:  West Rand - Sport and Recreation</v>
          </cell>
          <cell r="R10729">
            <v>0</v>
          </cell>
          <cell r="V10729" t="str">
            <v>DM GP: WEST RAND - SPORT &amp; RECREATION</v>
          </cell>
        </row>
        <row r="10730">
          <cell r="Q10730" t="str">
            <v>Expenditure:  Transfers and Subsidies - Operational:  Monetary Allocations - District Municipalities:  Gauteng - DC 48:  West Rand - Waste Water Management</v>
          </cell>
          <cell r="R10730">
            <v>0</v>
          </cell>
          <cell r="V10730" t="str">
            <v>DM GP: WEST RAND - WASTE WATER MAN</v>
          </cell>
        </row>
        <row r="10731">
          <cell r="Q10731" t="str">
            <v>Expenditure:  Transfers and Subsidies - Operational:  Monetary Allocations - District Municipalities:  Gauteng - DC 48:  West Rand - Water</v>
          </cell>
          <cell r="R10731">
            <v>0</v>
          </cell>
          <cell r="V10731" t="str">
            <v>DM GP: WEST RAND - WATER</v>
          </cell>
        </row>
        <row r="10732">
          <cell r="Q10732" t="str">
            <v>Expenditure:  Transfers and Subsidies - Operational:  Monetary Allocations - District Municipalities:  KwaZulu-Natal</v>
          </cell>
          <cell r="R10732">
            <v>0</v>
          </cell>
          <cell r="V10732" t="str">
            <v>T&amp;S OPS: MONETARY DM KZN</v>
          </cell>
        </row>
        <row r="10733">
          <cell r="Q10733" t="str">
            <v>Expenditure:  Transfers and Subsidies - Operational:  Monetary Allocations - District Municipalities:  KwaZulu-Natal - DC 21:  Ugu</v>
          </cell>
          <cell r="R10733">
            <v>0</v>
          </cell>
          <cell r="V10733" t="str">
            <v>DM KZN: UGU</v>
          </cell>
        </row>
        <row r="10734">
          <cell r="Q10734" t="str">
            <v>Expenditure:  Transfers and Subsidies - Operational:  Monetary Allocations - District Municipalities:  KwaZulu-Natal - DC 21:  Ugu - Community and Social Services</v>
          </cell>
          <cell r="R10734">
            <v>0</v>
          </cell>
          <cell r="V10734" t="str">
            <v>DM KZN: UGU - COMM &amp; SOC SERV</v>
          </cell>
        </row>
        <row r="10735">
          <cell r="Q10735" t="str">
            <v>Expenditure:  Transfers and Subsidies - Operational:  Monetary Allocations - District Municipalities:  KwaZulu-Natal - DC 21:  Ugu - DC 21 - Ugu - Environmental Protection</v>
          </cell>
          <cell r="R10735">
            <v>0</v>
          </cell>
          <cell r="V10735" t="str">
            <v>DM KZN: UGU - ENVIRON PROTECTION</v>
          </cell>
        </row>
        <row r="10736">
          <cell r="Q10736" t="str">
            <v>Expenditure:  Transfers and Subsidies - Operational:  Monetary Allocations - District Municipalities:  KwaZulu-Natal - DC 21:  Ugu - Executive and Council</v>
          </cell>
          <cell r="R10736">
            <v>0</v>
          </cell>
          <cell r="V10736" t="str">
            <v>DM KZN: UGU - EXECUTIVE &amp; COUNCIL</v>
          </cell>
        </row>
        <row r="10737">
          <cell r="Q10737" t="str">
            <v>Expenditure:  Transfers and Subsidies - Operational:  Monetary Allocations - District Municipalities:  KwaZulu-Natal - DC 21:  Ugu - DC 21 - Ugu - Finance and Admin</v>
          </cell>
          <cell r="R10737">
            <v>0</v>
          </cell>
          <cell r="V10737" t="str">
            <v>DM KZN: UGU - FINANCE &amp; ADMIN</v>
          </cell>
        </row>
        <row r="10738">
          <cell r="Q10738" t="str">
            <v>Expenditure:  Transfers and Subsidies - Operational:  Monetary Allocations - District Municipalities:  KwaZulu-Natal - DC 21:  Ugu - Health</v>
          </cell>
          <cell r="R10738">
            <v>0</v>
          </cell>
          <cell r="V10738" t="str">
            <v>DM KZN: UGU - HEALTH</v>
          </cell>
        </row>
        <row r="10739">
          <cell r="Q10739" t="str">
            <v>Expenditure:  Transfers and Subsidies - Operational:  Monetary Allocations - District Municipalities:  KwaZulu-Natal - DC 21:  Ugu - Housing</v>
          </cell>
          <cell r="R10739">
            <v>0</v>
          </cell>
          <cell r="V10739" t="str">
            <v>DM KZN: UGU - HOUSING</v>
          </cell>
        </row>
        <row r="10740">
          <cell r="Q10740" t="str">
            <v>Expenditure:  Transfers and Subsidies - Operational:  Monetary Allocations - District Municipalities:  KwaZulu-Natal - DC 21:  Ugu - Planning and Development</v>
          </cell>
          <cell r="R10740">
            <v>0</v>
          </cell>
          <cell r="V10740" t="str">
            <v>DM KZN: UGU - PLANNING &amp; DEVEL</v>
          </cell>
        </row>
        <row r="10741">
          <cell r="Q10741" t="str">
            <v>Expenditure:  Transfers and Subsidies - Operational:  Monetary Allocations - District Municipalities:  KwaZulu-Natal - DC 21:  Ugu - Public Safety</v>
          </cell>
          <cell r="R10741">
            <v>0</v>
          </cell>
          <cell r="V10741" t="str">
            <v>DM KZN: UGU - PUBLIC SAFETY</v>
          </cell>
        </row>
        <row r="10742">
          <cell r="Q10742" t="str">
            <v>Expenditure:  Transfers and Subsidies - Operational:  Monetary Allocations - District Municipalities:  KwaZulu-Natal - DC 21:  Ugu - Road Transport</v>
          </cell>
          <cell r="R10742">
            <v>0</v>
          </cell>
          <cell r="V10742" t="str">
            <v>DM KZN: UGU - ROAD TRANSPORT</v>
          </cell>
        </row>
        <row r="10743">
          <cell r="Q10743" t="str">
            <v>Expenditure:  Transfers and Subsidies - Operational:  Monetary Allocations - District Municipalities:  KwaZulu-Natal - DC 21:  Ugu - Sport and Recreation</v>
          </cell>
          <cell r="R10743">
            <v>0</v>
          </cell>
          <cell r="V10743" t="str">
            <v>DM KZN: UGU - SPORT &amp; RECREATION</v>
          </cell>
        </row>
        <row r="10744">
          <cell r="Q10744" t="str">
            <v>Expenditure:  Transfers and Subsidies - Operational:  Monetary Allocations - District Municipalities:  KwaZulu-Natal - DC 21:  Ugu - Waste Water Management</v>
          </cell>
          <cell r="R10744">
            <v>0</v>
          </cell>
          <cell r="V10744" t="str">
            <v>DM KZN: UGU - WASTE WATER MAN</v>
          </cell>
        </row>
        <row r="10745">
          <cell r="Q10745" t="str">
            <v>Expenditure:  Transfers and Subsidies - Operational:  Monetary Allocations - District Municipalities:  KwaZulu-Natal - DC 21:  Ugu - Water</v>
          </cell>
          <cell r="R10745">
            <v>0</v>
          </cell>
          <cell r="V10745" t="str">
            <v>DM KZN: UGU - WATER</v>
          </cell>
        </row>
        <row r="10746">
          <cell r="Q10746" t="str">
            <v>Expenditure:  Transfers and Subsidies - Operational:  Monetary Allocations - District Municipalities:  KwaZulu-Natal - DC 22:  Umgungundlovu</v>
          </cell>
          <cell r="R10746">
            <v>0</v>
          </cell>
          <cell r="V10746" t="str">
            <v>DM KZN: UMGUNGUNDLOVU</v>
          </cell>
        </row>
        <row r="10747">
          <cell r="Q10747" t="str">
            <v>Expenditure:  Transfers and Subsidies - Operational:  Monetary Allocations - District Municipalities:  KwaZulu-Natal - DC 22:  Umgungundlovu - Community and Social Services</v>
          </cell>
          <cell r="R10747">
            <v>0</v>
          </cell>
          <cell r="V10747" t="str">
            <v>DM KZN: UMGUNGUNDLOVU - COMM &amp; SOC SERV</v>
          </cell>
        </row>
        <row r="10748">
          <cell r="Q10748" t="str">
            <v>Expenditure:  Transfers and Subsidies - Operational:  Monetary Allocations - District Municipalities:  KwaZulu-Natal - DC 22:  Umgungundlovu - Environmental Protection</v>
          </cell>
          <cell r="R10748">
            <v>0</v>
          </cell>
          <cell r="V10748" t="str">
            <v>DM KZN: UMGUNGUNDLOVU - ENVIRON PROTECT</v>
          </cell>
        </row>
        <row r="10749">
          <cell r="Q10749" t="str">
            <v>Expenditure:  Transfers and Subsidies - Operational:  Monetary Allocations - District Municipalities:  KwaZulu-Natal - DC 22:  Umgungundlovu - Executive and Council</v>
          </cell>
          <cell r="R10749">
            <v>0</v>
          </cell>
          <cell r="V10749" t="str">
            <v>DM KZN: UMGUNGUNDLOVU - EXECUT &amp; COUNCIL</v>
          </cell>
        </row>
        <row r="10750">
          <cell r="Q10750" t="str">
            <v>Expenditure:  Transfers and Subsidies - Operational:  Monetary Allocations - District Municipalities:  KwaZulu-Natal - DC 22:  Umgungundlovu - Finance and Admin</v>
          </cell>
          <cell r="R10750">
            <v>0</v>
          </cell>
          <cell r="V10750" t="str">
            <v>DM KZN: UMGUNGUNDLOVU - FINANCE &amp; ADMIN</v>
          </cell>
        </row>
        <row r="10751">
          <cell r="Q10751" t="str">
            <v>Expenditure:  Transfers and Subsidies - Operational:  Monetary Allocations - District Municipalities:  KwaZulu-Natal - DC 22:  Umgungundlovu - Health</v>
          </cell>
          <cell r="R10751">
            <v>0</v>
          </cell>
          <cell r="V10751" t="str">
            <v>DM KZN: UMGUNGUNDLOVU - HEALTH</v>
          </cell>
        </row>
        <row r="10752">
          <cell r="Q10752" t="str">
            <v>Expenditure:  Transfers and Subsidies - Operational:  Monetary Allocations - District Municipalities:  KwaZulu-Natal - DC 22:  Umgungundlovu - Housing</v>
          </cell>
          <cell r="R10752">
            <v>0</v>
          </cell>
          <cell r="V10752" t="str">
            <v>DM KZN: UMGUNGUNDLOVU - HOUSING</v>
          </cell>
        </row>
        <row r="10753">
          <cell r="Q10753" t="str">
            <v>Expenditure:  Transfers and Subsidies - Operational:  Monetary Allocations - District Municipalities:  KwaZulu-Natal - DC 22:  Umgungundlovu - Planning and Development</v>
          </cell>
          <cell r="R10753">
            <v>0</v>
          </cell>
          <cell r="V10753" t="str">
            <v>DM KZN: UMGUNGUNDLOVU - PLANNING &amp; DEVEL</v>
          </cell>
        </row>
        <row r="10754">
          <cell r="Q10754" t="str">
            <v>Expenditure:  Transfers and Subsidies - Operational:  Monetary Allocations - District Municipalities:  KwaZulu-Natal - DC 22:  Umgungundlovu - Public Safety</v>
          </cell>
          <cell r="R10754">
            <v>0</v>
          </cell>
          <cell r="V10754" t="str">
            <v>DM KZN: UMGUNGUNDLOVU - PUBLIC SAFETY</v>
          </cell>
        </row>
        <row r="10755">
          <cell r="Q10755" t="str">
            <v>Expenditure:  Transfers and Subsidies - Operational:  Monetary Allocations - District Municipalities:  KwaZulu-Natal - DC 22:  Umgungundlovu - Road Transport</v>
          </cell>
          <cell r="R10755">
            <v>0</v>
          </cell>
          <cell r="V10755" t="str">
            <v>DM KZN: UMGUNGUNDLOVU - ROAD TRANSPORT</v>
          </cell>
        </row>
        <row r="10756">
          <cell r="Q10756" t="str">
            <v>Expenditure:  Transfers and Subsidies - Operational:  Monetary Allocations - District Municipalities:  KwaZulu-Natal - DC 22:  Umgungundlovu - Sport and Recreation</v>
          </cell>
          <cell r="R10756">
            <v>0</v>
          </cell>
          <cell r="V10756" t="str">
            <v>DM KZN: UMGUNGUNDLOVU - SPORT &amp; RECREAT</v>
          </cell>
        </row>
        <row r="10757">
          <cell r="Q10757" t="str">
            <v>Expenditure:  Transfers and Subsidies - Operational:  Monetary Allocations - District Municipalities:  KwaZulu-Natal - DC 22:  Umgungundlovu - Waste Water Management</v>
          </cell>
          <cell r="R10757">
            <v>0</v>
          </cell>
          <cell r="V10757" t="str">
            <v>DM KZN: UMGUNGUNDLOVU - WASTE WATER MAN</v>
          </cell>
        </row>
        <row r="10758">
          <cell r="Q10758" t="str">
            <v>Expenditure:  Transfers and Subsidies - Operational:  Monetary Allocations - District Municipalities:  KwaZulu-Natal - DC 22:  Umgungundlovu - Water</v>
          </cell>
          <cell r="R10758">
            <v>0</v>
          </cell>
          <cell r="V10758" t="str">
            <v>DM KZN: UMGUNGUNDLOVU - WATER</v>
          </cell>
        </row>
        <row r="10759">
          <cell r="Q10759" t="str">
            <v xml:space="preserve">Expenditure:  Transfers and Subsidies - Operational:  Monetary Allocations - District Municipalities:  KwaZulu-Natal - DC 23:  Uthekela </v>
          </cell>
          <cell r="R10759">
            <v>0</v>
          </cell>
          <cell r="V10759" t="str">
            <v>DM KZN: UTHEKELA</v>
          </cell>
        </row>
        <row r="10760">
          <cell r="Q10760" t="str">
            <v>Expenditure:  Transfers and Subsidies - Operational:  Monetary Allocations - District Municipalities:  KwaZulu-Natal - DC 23:  Uthekela:  Community and Social Services</v>
          </cell>
          <cell r="R10760">
            <v>0</v>
          </cell>
          <cell r="V10760" t="str">
            <v>DM KZN: UTHEKELA - COMM &amp; SOC SERV</v>
          </cell>
        </row>
        <row r="10761">
          <cell r="Q10761" t="str">
            <v>Expenditure:  Transfers and Subsidies - Operational:  Monetary Allocations - District Municipalities:  KwaZulu-Natal - DC 23:  Uthekela:  Environmental Protection</v>
          </cell>
          <cell r="R10761">
            <v>0</v>
          </cell>
          <cell r="V10761" t="str">
            <v>DM KZN: UTHEKELA - ENVIRON PROTECTION</v>
          </cell>
        </row>
        <row r="10762">
          <cell r="Q10762" t="str">
            <v>Expenditure:  Transfers and Subsidies - Operational:  Monetary Allocations - District Municipalities:  KwaZulu-Natal - DC 23:  Uthekela:  Executive and Council</v>
          </cell>
          <cell r="R10762">
            <v>0</v>
          </cell>
          <cell r="V10762" t="str">
            <v>DM KZN: UTHEKELA - EXECUTIVE &amp; COUNCIL</v>
          </cell>
        </row>
        <row r="10763">
          <cell r="Q10763" t="str">
            <v>Expenditure:  Transfers and Subsidies - Operational:  Monetary Allocations - District Municipalities:  KwaZulu-Natal - DC 23:  Uthekela:  Finance and Admin</v>
          </cell>
          <cell r="R10763">
            <v>0</v>
          </cell>
          <cell r="V10763" t="str">
            <v>DM KZN: UTHEKELA - FINANCE &amp; ADMIN</v>
          </cell>
        </row>
        <row r="10764">
          <cell r="Q10764" t="str">
            <v>Expenditure:  Transfers and Subsidies - Operational:  Monetary Allocations - District Municipalities:  KwaZulu-Natal - DC 23:  Uthekela:  Health</v>
          </cell>
          <cell r="R10764">
            <v>0</v>
          </cell>
          <cell r="V10764" t="str">
            <v>DM KZN: UTHEKELA - HEALTH</v>
          </cell>
        </row>
        <row r="10765">
          <cell r="Q10765" t="str">
            <v>Expenditure:  Transfers and Subsidies - Operational:  Monetary Allocations - District Municipalities:  KwaZulu-Natal - DC 23:  Uthekela:  Housing</v>
          </cell>
          <cell r="R10765">
            <v>0</v>
          </cell>
          <cell r="V10765" t="str">
            <v>DM KZN: UTHEKELA - HOUSING</v>
          </cell>
        </row>
        <row r="10766">
          <cell r="Q10766" t="str">
            <v>Expenditure:  Transfers and Subsidies - Operational:  Monetary Allocations - District Municipalities:  KwaZulu-Natal - DC 23:  Uthekela:  Planning and Development</v>
          </cell>
          <cell r="R10766">
            <v>0</v>
          </cell>
          <cell r="V10766" t="str">
            <v>DM KZN: UTHEKELA - PLANNING &amp; DEVEL</v>
          </cell>
        </row>
        <row r="10767">
          <cell r="Q10767" t="str">
            <v>Expenditure:  Transfers and Subsidies - Operational:  Monetary Allocations - District Municipalities:  KwaZulu-Natal - DC 23:  Uthekela:  Public Safety</v>
          </cell>
          <cell r="R10767">
            <v>0</v>
          </cell>
          <cell r="V10767" t="str">
            <v>DM KZN: UTHEKELA - PUBLIC SAFETY</v>
          </cell>
        </row>
        <row r="10768">
          <cell r="Q10768" t="str">
            <v>Expenditure:  Transfers and Subsidies - Operational:  Monetary Allocations - District Municipalities:  KwaZulu-Natal - DC 23:  Uthekela:  Road Transport</v>
          </cell>
          <cell r="R10768">
            <v>0</v>
          </cell>
          <cell r="V10768" t="str">
            <v>DM KZN: UTHEKELA - ROAD TRANSPORT</v>
          </cell>
        </row>
        <row r="10769">
          <cell r="Q10769" t="str">
            <v>Expenditure:  Transfers and Subsidies - Operational:  Monetary Allocations - District Municipalities:  KwaZulu-Natal - DC 23:  Uthekela:  Sport and Recreation</v>
          </cell>
          <cell r="R10769">
            <v>0</v>
          </cell>
          <cell r="V10769" t="str">
            <v>DM KZN: UTHEKELA - SPORT &amp; RECREATION</v>
          </cell>
        </row>
        <row r="10770">
          <cell r="Q10770" t="str">
            <v>Expenditure:  Transfers and Subsidies - Operational:  Monetary Allocations - District Municipalities:  KwaZulu-Natal - DC 23:  Uthekela:  Waste Water Management</v>
          </cell>
          <cell r="R10770">
            <v>0</v>
          </cell>
          <cell r="V10770" t="str">
            <v>DM KZN: UTHEKELA - WASTE WATER MAN</v>
          </cell>
        </row>
        <row r="10771">
          <cell r="Q10771" t="str">
            <v>Expenditure:  Transfers and Subsidies - Operational:  Monetary Allocations - District Municipalities:  KwaZulu-Natal - DC 23:  Uthekela:  Water</v>
          </cell>
          <cell r="R10771">
            <v>0</v>
          </cell>
          <cell r="V10771" t="str">
            <v>DM KZN: UTHEKELA - WATER</v>
          </cell>
        </row>
        <row r="10772">
          <cell r="Q10772" t="str">
            <v>Expenditure:  Transfers and Subsidies - Operational:  Monetary Allocations - District Municipalities:  KwaZulu-Natal - DC 24:  Umznyathi</v>
          </cell>
          <cell r="R10772">
            <v>0</v>
          </cell>
          <cell r="V10772" t="str">
            <v>DM KZN: UMZNYATHI</v>
          </cell>
        </row>
        <row r="10773">
          <cell r="Q10773" t="str">
            <v>Expenditure:  Transfers and Subsidies - Operational:  Monetary Allocations - District Municipalities:  KwaZulu-Natal - DC 24:  Umznyathi - Community and Social Services</v>
          </cell>
          <cell r="R10773">
            <v>0</v>
          </cell>
          <cell r="V10773" t="str">
            <v>DM KZN: UMZNYATHI - COMM &amp; SOC SERV</v>
          </cell>
        </row>
        <row r="10774">
          <cell r="Q10774" t="str">
            <v>Expenditure:  Transfers and Subsidies - Operational:  Monetary Allocations - District Municipalities:  KwaZulu-Natal - DC 24:  Umznyathi - Environmental Protection</v>
          </cell>
          <cell r="R10774">
            <v>0</v>
          </cell>
          <cell r="V10774" t="str">
            <v>DM KZN: UMZNYATHI - ENVIRON PROTECTION</v>
          </cell>
        </row>
        <row r="10775">
          <cell r="Q10775" t="str">
            <v>Expenditure:  Transfers and Subsidies - Operational:  Monetary Allocations - District Municipalities:  KwaZulu-Natal - DC 24:  Umznyathi - Executive and Council</v>
          </cell>
          <cell r="R10775">
            <v>0</v>
          </cell>
          <cell r="V10775" t="str">
            <v>DM KZN: UMZNYATHI - EXECUTIVE &amp; COUNCIL</v>
          </cell>
        </row>
        <row r="10776">
          <cell r="Q10776" t="str">
            <v>Expenditure:  Transfers and Subsidies - Operational:  Monetary Allocations - District Municipalities:  KwaZulu-Natal - DC 24:  Umznyathi - Finance and Admin</v>
          </cell>
          <cell r="R10776">
            <v>0</v>
          </cell>
          <cell r="V10776" t="str">
            <v>DM KZN: UMZNYATHI - FINANCE &amp; ADMIN</v>
          </cell>
        </row>
        <row r="10777">
          <cell r="Q10777" t="str">
            <v>Expenditure:  Transfers and Subsidies - Operational:  Monetary Allocations - District Municipalities:  KwaZulu-Natal - DC 24:  Umznyathi - Health</v>
          </cell>
          <cell r="R10777">
            <v>0</v>
          </cell>
          <cell r="V10777" t="str">
            <v>DM KZN: UMZNYATHI - HEALTH</v>
          </cell>
        </row>
        <row r="10778">
          <cell r="Q10778" t="str">
            <v>Expenditure:  Transfers and Subsidies - Operational:  Monetary Allocations - District Municipalities:  KwaZulu-Natal - DC 24:  Umznyathi - Housing</v>
          </cell>
          <cell r="R10778">
            <v>0</v>
          </cell>
          <cell r="V10778" t="str">
            <v>DM KZN: UMZNYATHI - HOUSING</v>
          </cell>
        </row>
        <row r="10779">
          <cell r="Q10779" t="str">
            <v>Expenditure:  Transfers and Subsidies - Operational:  Monetary Allocations - District Municipalities:  KwaZulu-Natal - DC 24:  Umznyathi - Planning and Development</v>
          </cell>
          <cell r="R10779">
            <v>0</v>
          </cell>
          <cell r="V10779" t="str">
            <v>DM KZN: UMZNYATHI - PLANNING &amp; DEVEL</v>
          </cell>
        </row>
        <row r="10780">
          <cell r="Q10780" t="str">
            <v>Expenditure:  Transfers and Subsidies - Operational:  Monetary Allocations - District Municipalities:  KwaZulu-Natal - DC 24:  Umznyathi - Public Safety</v>
          </cell>
          <cell r="R10780">
            <v>0</v>
          </cell>
          <cell r="V10780" t="str">
            <v>DM KZN: UMZNYATHI - PUBLIC SAFETY</v>
          </cell>
        </row>
        <row r="10781">
          <cell r="Q10781" t="str">
            <v>Expenditure:  Transfers and Subsidies - Operational:  Monetary Allocations - District Municipalities:  KwaZulu-Natal - DC 24:  Umznyathi - Road Transport</v>
          </cell>
          <cell r="R10781">
            <v>0</v>
          </cell>
          <cell r="V10781" t="str">
            <v>DM KZN: UMZNYATHI - ROAD TRANSPORT</v>
          </cell>
        </row>
        <row r="10782">
          <cell r="Q10782" t="str">
            <v>Expenditure:  Transfers and Subsidies - Operational:  Monetary Allocations - District Municipalities:  KwaZulu-Natal - DC 24:  Umznyathi - Sport and Recreation</v>
          </cell>
          <cell r="R10782">
            <v>0</v>
          </cell>
          <cell r="V10782" t="str">
            <v>DM KZN: UMZNYATHI - SPORT &amp; RECREATION</v>
          </cell>
        </row>
        <row r="10783">
          <cell r="Q10783" t="str">
            <v>Expenditure:  Transfers and Subsidies - Operational:  Monetary Allocations - District Municipalities:  KwaZulu-Natal - DC 24:  Umznyathi - Waste Water Management</v>
          </cell>
          <cell r="R10783">
            <v>0</v>
          </cell>
          <cell r="V10783" t="str">
            <v>DM KZN: UMZNYATHI - WASTE WATER MAN</v>
          </cell>
        </row>
        <row r="10784">
          <cell r="Q10784" t="str">
            <v>Expenditure:  Transfers and Subsidies - Operational:  Monetary Allocations - District Municipalities:  KwaZulu-Natal - DC 24:  Umznyathi - Water</v>
          </cell>
          <cell r="R10784">
            <v>0</v>
          </cell>
          <cell r="V10784" t="str">
            <v>DM KZN: UMZNYATHI - WATER</v>
          </cell>
        </row>
        <row r="10785">
          <cell r="Q10785" t="str">
            <v>Expenditure:  Transfers and Subsidies - Operational:  Monetary Allocations - District Municipalities:  KwaZulu-Natal - DC 25:  Amajuba</v>
          </cell>
          <cell r="R10785">
            <v>0</v>
          </cell>
          <cell r="V10785" t="str">
            <v>DM KZN: AMAJUBA</v>
          </cell>
        </row>
        <row r="10786">
          <cell r="Q10786" t="str">
            <v>Expenditure:  Transfers and Subsidies - Operational:  Monetary Allocations - District Municipalities:  KwaZulu-Natal - DC 25:  Amajuba - Community and Social Services</v>
          </cell>
          <cell r="R10786">
            <v>0</v>
          </cell>
          <cell r="V10786" t="str">
            <v>DM KZN: AMAJUBA - COMM &amp; SOC SERV</v>
          </cell>
        </row>
        <row r="10787">
          <cell r="Q10787" t="str">
            <v>Expenditure:  Transfers and Subsidies - Operational:  Monetary Allocations - District Municipalities:  KwaZulu-Natal - DC 25:  Amajuba - Environmental Protection</v>
          </cell>
          <cell r="R10787">
            <v>0</v>
          </cell>
          <cell r="V10787" t="str">
            <v>DM KZN: AMAJUBA - ENVIRON PROTECTION</v>
          </cell>
        </row>
        <row r="10788">
          <cell r="Q10788" t="str">
            <v>Expenditure:  Transfers and Subsidies - Operational:  Monetary Allocations - District Municipalities:  KwaZulu-Natal - DC 25:  Amajuba - Executive and Council</v>
          </cell>
          <cell r="R10788">
            <v>0</v>
          </cell>
          <cell r="V10788" t="str">
            <v>DM KZN: AMAJUBA - EXECUTIVE &amp; COUNCIL</v>
          </cell>
        </row>
        <row r="10789">
          <cell r="Q10789" t="str">
            <v>Expenditure:  Transfers and Subsidies - Operational:  Monetary Allocations - District Municipalities:  KwaZulu-Natal - DC 25:  Amajuba - Community and Social Services Finance and Admin</v>
          </cell>
          <cell r="R10789">
            <v>0</v>
          </cell>
          <cell r="V10789" t="str">
            <v>DM KZN: AMAJUBA - FINANCE &amp; ADMIN</v>
          </cell>
        </row>
        <row r="10790">
          <cell r="Q10790" t="str">
            <v>Expenditure:  Transfers and Subsidies - Operational:  Monetary Allocations - District Municipalities:  KwaZulu-Natal - DC 25:  Amajuba - Health</v>
          </cell>
          <cell r="R10790">
            <v>0</v>
          </cell>
          <cell r="V10790" t="str">
            <v>DM KZN: AMAJUBA - HEALTH</v>
          </cell>
        </row>
        <row r="10791">
          <cell r="Q10791" t="str">
            <v>Expenditure:  Transfers and Subsidies - Operational:  Monetary Allocations - District Municipalities:  KwaZulu-Natal - DC 25:  Amajuba - Housing</v>
          </cell>
          <cell r="R10791">
            <v>0</v>
          </cell>
          <cell r="V10791" t="str">
            <v>DM KZN: AMAJUBA - HOUSING</v>
          </cell>
        </row>
        <row r="10792">
          <cell r="Q10792" t="str">
            <v>Expenditure:  Transfers and Subsidies - Operational:  Monetary Allocations - District Municipalities:  KwaZulu-Natal - DC 25:  Amajuba - Community and Social Services Planning and Development</v>
          </cell>
          <cell r="R10792">
            <v>0</v>
          </cell>
          <cell r="V10792" t="str">
            <v>DM KZN: AMAJUBA - PLANNING &amp; DEVEL</v>
          </cell>
        </row>
        <row r="10793">
          <cell r="Q10793" t="str">
            <v>Expenditure:  Transfers and Subsidies - Operational:  Monetary Allocations - District Municipalities:  KwaZulu-Natal - DC 25:  Amajuba - Public Safety</v>
          </cell>
          <cell r="R10793">
            <v>0</v>
          </cell>
          <cell r="V10793" t="str">
            <v>DM KZN: AMAJUBA - PUBLIC SAFETY</v>
          </cell>
        </row>
        <row r="10794">
          <cell r="Q10794" t="str">
            <v>Expenditure:  Transfers and Subsidies - Operational:  Monetary Allocations - District Municipalities:  KwaZulu-Natal - DC 25:  Amajuba - Road Transport</v>
          </cell>
          <cell r="R10794">
            <v>0</v>
          </cell>
          <cell r="V10794" t="str">
            <v>DM KZN: AMAJUBA - ROAD TRANSPORT</v>
          </cell>
        </row>
        <row r="10795">
          <cell r="Q10795" t="str">
            <v>Expenditure:  Transfers and Subsidies - Operational:  Monetary Allocations - District Municipalities:  KwaZulu-Natal - DC 25:  Amajuba - Sport and Recreation</v>
          </cell>
          <cell r="R10795">
            <v>0</v>
          </cell>
          <cell r="V10795" t="str">
            <v>DM KZN: AMAJUBA - SPORT &amp; RECREATION</v>
          </cell>
        </row>
        <row r="10796">
          <cell r="Q10796" t="str">
            <v>Expenditure:  Transfers and Subsidies - Operational:  Monetary Allocations - District Municipalities:  KwaZulu-Natal - DC 25:  Amajuba - Waste Water Management</v>
          </cell>
          <cell r="R10796">
            <v>0</v>
          </cell>
          <cell r="V10796" t="str">
            <v>DM KZN: AMAJUBA - WASTE WATER MAN</v>
          </cell>
        </row>
        <row r="10797">
          <cell r="Q10797" t="str">
            <v>Expenditure:  Transfers and Subsidies - Operational:  Monetary Allocations - District Municipalities:  KwaZulu-Natal - DC 25:  Amajuba - Water</v>
          </cell>
          <cell r="R10797">
            <v>0</v>
          </cell>
          <cell r="V10797" t="str">
            <v>DM KZN: AMAJUBA - WATER</v>
          </cell>
        </row>
        <row r="10798">
          <cell r="Q10798" t="str">
            <v>Expenditure:  Transfers and Subsidies - Operational:  Monetary Allocations - District Municipalities:  KwaZulu-Natal - DC 26:  Zululand</v>
          </cell>
          <cell r="R10798">
            <v>0</v>
          </cell>
          <cell r="V10798" t="str">
            <v>DM KZN: ZULULAND</v>
          </cell>
        </row>
        <row r="10799">
          <cell r="Q10799" t="str">
            <v>Expenditure:  Transfers and Subsidies - Operational:  Monetary Allocations - District Municipalities:  KwaZulu-Natal - DC 26:  Zululand - Community and Social Services</v>
          </cell>
          <cell r="R10799">
            <v>0</v>
          </cell>
          <cell r="V10799" t="str">
            <v>DM KZN: ZULULAND - COMM &amp; SOC SERV</v>
          </cell>
        </row>
        <row r="10800">
          <cell r="Q10800" t="str">
            <v xml:space="preserve">Expenditure:  Transfers and Subsidies - Operational:  Monetary Allocations - District Municipalities:  KwaZulu-Natal - DC 26:  Zululand - Environmental Protection </v>
          </cell>
          <cell r="R10800">
            <v>0</v>
          </cell>
          <cell r="V10800" t="str">
            <v>DM KZN: ZULULAND - ENVIRON PROTECTION</v>
          </cell>
        </row>
        <row r="10801">
          <cell r="Q10801" t="str">
            <v>Expenditure:  Transfers and Subsidies - Operational:  Monetary Allocations - District Municipalities:  KwaZulu-Natal - DC 26:  Zululand - Executive and Council</v>
          </cell>
          <cell r="R10801">
            <v>0</v>
          </cell>
          <cell r="V10801" t="str">
            <v>DM KZN: ZULULAND - EXECUTIVE &amp; COUNCIL</v>
          </cell>
        </row>
        <row r="10802">
          <cell r="Q10802" t="str">
            <v>Expenditure:  Transfers and Subsidies - Operational:  Monetary Allocations - District Municipalities:  KwaZulu-Natal - DC 26:  Zululand - Finance and Admin</v>
          </cell>
          <cell r="R10802">
            <v>0</v>
          </cell>
          <cell r="V10802" t="str">
            <v>DM KZN: ZULULAND - FINANCE &amp; ADMIN</v>
          </cell>
        </row>
        <row r="10803">
          <cell r="Q10803" t="str">
            <v>Expenditure:  Transfers and Subsidies - Operational:  Monetary Allocations - District Municipalities:  KwaZulu-Natal - DC 26:  Zululand - Health</v>
          </cell>
          <cell r="R10803">
            <v>0</v>
          </cell>
          <cell r="V10803" t="str">
            <v>DM KZN: ZULULAND - HEALTH</v>
          </cell>
        </row>
        <row r="10804">
          <cell r="Q10804" t="str">
            <v>Expenditure:  Transfers and Subsidies - Operational:  Monetary Allocations - District Municipalities:  KwaZulu-Natal - DC 26:  Zululand - Housing</v>
          </cell>
          <cell r="R10804">
            <v>0</v>
          </cell>
          <cell r="V10804" t="str">
            <v>DM KZN: ZULULAND - HOUSING</v>
          </cell>
        </row>
        <row r="10805">
          <cell r="Q10805" t="str">
            <v>Expenditure:  Transfers and Subsidies - Operational:  Monetary Allocations - District Municipalities:  KwaZulu-Natal - DC 26:  Zululand - Planning and Development</v>
          </cell>
          <cell r="R10805">
            <v>0</v>
          </cell>
          <cell r="V10805" t="str">
            <v>DM KZN: ZULULAND - PLANNING &amp; DEVEL</v>
          </cell>
        </row>
        <row r="10806">
          <cell r="Q10806" t="str">
            <v>Expenditure:  Transfers and Subsidies - Operational:  Monetary Allocations - District Municipalities:  KwaZulu-Natal - DC 26:  Zululand - Public Safety</v>
          </cell>
          <cell r="R10806">
            <v>0</v>
          </cell>
          <cell r="V10806" t="str">
            <v>DM KZN: ZULULAND - PUBLIC SAFETY</v>
          </cell>
        </row>
        <row r="10807">
          <cell r="Q10807" t="str">
            <v>Expenditure:  Transfers and Subsidies - Operational:  Monetary Allocations - District Municipalities:  KwaZulu-Natal - DC 26:  Zululand - Road Transport</v>
          </cell>
          <cell r="R10807">
            <v>0</v>
          </cell>
          <cell r="V10807" t="str">
            <v>DM KZN: ZULULAND - ROAD TRANSPORT</v>
          </cell>
        </row>
        <row r="10808">
          <cell r="Q10808" t="str">
            <v>Expenditure:  Transfers and Subsidies - Operational:  Monetary Allocations - District Municipalities:  KwaZulu-Natal - DC 26:  Zululand - Sport and Recreation</v>
          </cell>
          <cell r="R10808">
            <v>0</v>
          </cell>
          <cell r="V10808" t="str">
            <v>DM KZN: ZULULAND - SPORT &amp; RECREATION</v>
          </cell>
        </row>
        <row r="10809">
          <cell r="Q10809" t="str">
            <v>Expenditure:  Transfers and Subsidies - Operational:  Monetary Allocations - District Municipalities:  KwaZulu-Natal - DC 26:  Zululand - Waste Water Management</v>
          </cell>
          <cell r="R10809">
            <v>0</v>
          </cell>
          <cell r="V10809" t="str">
            <v>DM KZN: ZULULAND - WASTE WATER MAN</v>
          </cell>
        </row>
        <row r="10810">
          <cell r="Q10810" t="str">
            <v>Expenditure:  Transfers and Subsidies - Operational:  Monetary Allocations - District Municipalities:  KwaZulu-Natal - DC 26:  Zululand - Water</v>
          </cell>
          <cell r="R10810">
            <v>0</v>
          </cell>
          <cell r="V10810" t="str">
            <v>DM KZN: ZULULAND - WATER</v>
          </cell>
        </row>
        <row r="10811">
          <cell r="Q10811" t="str">
            <v>Expenditure:  Transfers and Subsidies - Operational:  Monetary Allocations - District Municipalities:  KwaZulu-Natal - DC 27:  Umkhanyakude</v>
          </cell>
          <cell r="R10811">
            <v>0</v>
          </cell>
          <cell r="V10811" t="str">
            <v>DM KZN: UMKHANYAKUDE</v>
          </cell>
        </row>
        <row r="10812">
          <cell r="Q10812" t="str">
            <v>Expenditure:  Transfers and Subsidies - Operational:  Monetary Allocations - District Municipalities:  KwaZulu-Natal - DC 27:  Umkhanyakude -  Community and Social Services</v>
          </cell>
          <cell r="R10812">
            <v>0</v>
          </cell>
          <cell r="V10812" t="str">
            <v>DM KZN: UMKHANYAKUDE - COMM &amp; SOC SERV</v>
          </cell>
        </row>
        <row r="10813">
          <cell r="Q10813" t="str">
            <v>Expenditure:  Transfers and Subsidies - Operational:  Monetary Allocations - District Municipalities:  KwaZulu-Natal - DC 27:  Umkhanyakude -  Environmental Protection</v>
          </cell>
          <cell r="R10813">
            <v>0</v>
          </cell>
          <cell r="V10813" t="str">
            <v>DM KZN: UMKHANYAKUDE - ENVIRO PROTECTION</v>
          </cell>
        </row>
        <row r="10814">
          <cell r="Q10814" t="str">
            <v>Expenditure:  Transfers and Subsidies - Operational:  Monetary Allocations - District Municipalities:  KwaZulu-Natal - DC 27:  Umkhanyakude -  Executive and Council</v>
          </cell>
          <cell r="R10814">
            <v>0</v>
          </cell>
          <cell r="V10814" t="str">
            <v>DM KZN: UMKHANYAKUDE - EXECUTI &amp; COUNCIL</v>
          </cell>
        </row>
        <row r="10815">
          <cell r="Q10815" t="str">
            <v>Expenditure:  Transfers and Subsidies - Operational:  Monetary Allocations - District Municipalities:  KwaZulu-Natal - DC 27:  Umkhanyakude -  Finance and Admin</v>
          </cell>
          <cell r="R10815">
            <v>0</v>
          </cell>
          <cell r="V10815" t="str">
            <v>DM KZN: UMKHANYAKUDE - FINANCE &amp; ADMIN</v>
          </cell>
        </row>
        <row r="10816">
          <cell r="Q10816" t="str">
            <v>Expenditure:  Transfers and Subsidies - Operational:  Monetary Allocations - District Municipalities:  KwaZulu-Natal - DC 27:  Umkhanyakude -  Health</v>
          </cell>
          <cell r="R10816">
            <v>0</v>
          </cell>
          <cell r="V10816" t="str">
            <v>DM KZN: UMKHANYAKUDE - HEALTH</v>
          </cell>
        </row>
        <row r="10817">
          <cell r="Q10817" t="str">
            <v>Expenditure:  Transfers and Subsidies - Operational:  Monetary Allocations - District Municipalities:  KwaZulu-Natal - DC 27:  Umkhanyakude -  Housing</v>
          </cell>
          <cell r="R10817">
            <v>0</v>
          </cell>
          <cell r="V10817" t="str">
            <v>DM KZN: UMKHANYAKUDE - HOUSING</v>
          </cell>
        </row>
        <row r="10818">
          <cell r="Q10818" t="str">
            <v>Expenditure:  Transfers and Subsidies - Operational:  Monetary Allocations - District Municipalities:  KwaZulu-Natal - DC 27:  Umkhanyakude -  Planning and Development</v>
          </cell>
          <cell r="R10818">
            <v>0</v>
          </cell>
          <cell r="V10818" t="str">
            <v>DM KZN: UMKHANYAKUDE - PLANNING &amp; DEVEL</v>
          </cell>
        </row>
        <row r="10819">
          <cell r="Q10819" t="str">
            <v>Expenditure:  Transfers and Subsidies - Operational:  Monetary Allocations - District Municipalities:  KwaZulu-Natal - DC 27:  Umkhanyakude -  Public Safety</v>
          </cell>
          <cell r="R10819">
            <v>0</v>
          </cell>
          <cell r="V10819" t="str">
            <v>DM KZN: UMKHANYAKUDE - PUBLIC SAFETY</v>
          </cell>
        </row>
        <row r="10820">
          <cell r="Q10820" t="str">
            <v>Expenditure:  Transfers and Subsidies - Operational:  Monetary Allocations - District Municipalities:  KwaZulu-Natal - DC 27:  Umkhanyakude -  Road Transport</v>
          </cell>
          <cell r="R10820">
            <v>0</v>
          </cell>
          <cell r="V10820" t="str">
            <v>DM KZN: UMKHANYAKUDE - ROAD TRANSPORT</v>
          </cell>
        </row>
        <row r="10821">
          <cell r="Q10821" t="str">
            <v>Expenditure:  Transfers and Subsidies - Operational:  Monetary Allocations - District Municipalities:  KwaZulu-Natal - DC 27:  Umkhanyakude -  Sport and Recreation</v>
          </cell>
          <cell r="R10821">
            <v>0</v>
          </cell>
          <cell r="V10821" t="str">
            <v>DM KZN: UMKHANYAKUDE - SPORT &amp; RECREAT</v>
          </cell>
        </row>
        <row r="10822">
          <cell r="Q10822" t="str">
            <v>Expenditure:  Transfers and Subsidies - Operational:  Monetary Allocations - District Municipalities:  KwaZulu-Natal - DC 27:  Umkhanyakude -  Waste Water Management</v>
          </cell>
          <cell r="R10822">
            <v>0</v>
          </cell>
          <cell r="V10822" t="str">
            <v>DM KZN: UMKHANYAKUDE - WASTE WATER MAN</v>
          </cell>
        </row>
        <row r="10823">
          <cell r="Q10823" t="str">
            <v>Expenditure:  Transfers and Subsidies - Operational:  Monetary Allocations - District Municipalities:  KwaZulu-Natal - DC 27:  Umkhanyakude -  Water</v>
          </cell>
          <cell r="R10823">
            <v>0</v>
          </cell>
          <cell r="V10823" t="str">
            <v>DM KZN: UMKHANYAKUDE - WATER</v>
          </cell>
        </row>
        <row r="10824">
          <cell r="Q10824" t="str">
            <v>Expenditure:  Transfers and Subsidies - Operational:  Monetary Allocations - District Municipalities:  KwaZulu-Natal - DC 28:  Uthungulu</v>
          </cell>
          <cell r="R10824">
            <v>0</v>
          </cell>
          <cell r="V10824" t="str">
            <v>DM KZN: UTHUNGULU</v>
          </cell>
        </row>
        <row r="10825">
          <cell r="Q10825" t="str">
            <v>Expenditure:  Transfers and Subsidies - Operational:  Monetary Allocations - District Municipalities:  KwaZulu-Natal - DC 28:  Uthungulu - Community and Social Services</v>
          </cell>
          <cell r="R10825">
            <v>0</v>
          </cell>
          <cell r="V10825" t="str">
            <v>DM KZN: UTHUNGULU - COMM &amp; SOC SERV</v>
          </cell>
        </row>
        <row r="10826">
          <cell r="Q10826" t="str">
            <v>Expenditure:  Transfers and Subsidies - Operational:  Monetary Allocations - District Municipalities:  KwaZulu-Natal - DC 28:  Uthungulu - Environmental Protection</v>
          </cell>
          <cell r="R10826">
            <v>0</v>
          </cell>
          <cell r="V10826" t="str">
            <v>DM KZN: UTHUNGULU - ENVIRON PROTECTION</v>
          </cell>
        </row>
        <row r="10827">
          <cell r="Q10827" t="str">
            <v>Expenditure:  Transfers and Subsidies - Operational:  Monetary Allocations - District Municipalities:  KwaZulu-Natal - DC 28:  Uthungulu - Executive and Council</v>
          </cell>
          <cell r="R10827">
            <v>0</v>
          </cell>
          <cell r="V10827" t="str">
            <v>DM KZN: UTHUNGULU - EXECUTIVE &amp; COUNCIL</v>
          </cell>
        </row>
        <row r="10828">
          <cell r="Q10828" t="str">
            <v>Expenditure:  Transfers and Subsidies - Operational:  Monetary Allocations - District Municipalities:  KwaZulu-Natal - DC 28:  Uthungulu - Finance and Admin</v>
          </cell>
          <cell r="R10828">
            <v>0</v>
          </cell>
          <cell r="V10828" t="str">
            <v>DM KZN: UTHUNGULU - FINANCE &amp; ADMIN</v>
          </cell>
        </row>
        <row r="10829">
          <cell r="Q10829" t="str">
            <v>Expenditure:  Transfers and Subsidies - Operational:  Monetary Allocations - District Municipalities:  KwaZulu-Natal - DC 28:  Uthungulu - Health</v>
          </cell>
          <cell r="R10829">
            <v>0</v>
          </cell>
          <cell r="V10829" t="str">
            <v>DM KZN: UTHUNGULU - HEALTH</v>
          </cell>
        </row>
        <row r="10830">
          <cell r="Q10830" t="str">
            <v>Expenditure:  Transfers and Subsidies - Operational:  Monetary Allocations - District Municipalities:  KwaZulu-Natal - DC 28:  Uthungulu - Housing</v>
          </cell>
          <cell r="R10830">
            <v>0</v>
          </cell>
          <cell r="V10830" t="str">
            <v>DM KZN: UTHUNGULU - HOUSING</v>
          </cell>
        </row>
        <row r="10831">
          <cell r="Q10831" t="str">
            <v>Expenditure:  Transfers and Subsidies - Operational:  Monetary Allocations - District Municipalities:  KwaZulu-Natal - DC 28:  Uthungulu - Planning and Development</v>
          </cell>
          <cell r="R10831">
            <v>0</v>
          </cell>
          <cell r="V10831" t="str">
            <v>DM KZN: UTHUNGULU - PLANNING &amp; DEVEL</v>
          </cell>
        </row>
        <row r="10832">
          <cell r="Q10832" t="str">
            <v>Expenditure:  Transfers and Subsidies - Operational:  Monetary Allocations - District Municipalities:  KwaZulu-Natal - DC 28:  Uthungulu - Public Safety</v>
          </cell>
          <cell r="R10832">
            <v>0</v>
          </cell>
          <cell r="V10832" t="str">
            <v>DM KZN: UTHUNGULU - PUBLIC SAFETY</v>
          </cell>
        </row>
        <row r="10833">
          <cell r="Q10833" t="str">
            <v>Expenditure:  Transfers and Subsidies - Operational:  Monetary Allocations - District Municipalities:  KwaZulu-Natal - DC 28:  Uthungulu - Road Transport</v>
          </cell>
          <cell r="R10833">
            <v>0</v>
          </cell>
          <cell r="V10833" t="str">
            <v>DM KZN: UTHUNGULU - ROAD TRANSPORT</v>
          </cell>
        </row>
        <row r="10834">
          <cell r="Q10834" t="str">
            <v>Expenditure:  Transfers and Subsidies - Operational:  Monetary Allocations - District Municipalities:  KwaZulu-Natal - DC 28:  Uthungulu - Sport and Recreation</v>
          </cell>
          <cell r="R10834">
            <v>0</v>
          </cell>
          <cell r="V10834" t="str">
            <v>DM KZN: UTHUNGULU - SPORT &amp; RECREATION</v>
          </cell>
        </row>
        <row r="10835">
          <cell r="Q10835" t="str">
            <v>Expenditure:  Transfers and Subsidies - Operational:  Monetary Allocations - District Municipalities:  KwaZulu-Natal - DC 28:  Uthungulu - Waste Water Management</v>
          </cell>
          <cell r="R10835">
            <v>0</v>
          </cell>
          <cell r="V10835" t="str">
            <v>DM KZN: UTHUNGULU - WASTE WATER MAN</v>
          </cell>
        </row>
        <row r="10836">
          <cell r="Q10836" t="str">
            <v>Expenditure:  Transfers and Subsidies - Operational:  Monetary Allocations - District Municipalities:  KwaZulu-Natal - DC 28:  Uthungulu - Water</v>
          </cell>
          <cell r="R10836">
            <v>0</v>
          </cell>
          <cell r="V10836" t="str">
            <v>DM KZN: UTHUNGULU - WATER</v>
          </cell>
        </row>
        <row r="10837">
          <cell r="Q10837" t="str">
            <v>Expenditure:  Transfers and Subsidies - Operational:  Monetary Allocations - District Municipalities:  KwaZulu-Natal - DC 29:  Ilembe</v>
          </cell>
          <cell r="R10837">
            <v>0</v>
          </cell>
          <cell r="V10837" t="str">
            <v>DM KZN: ILEMBE</v>
          </cell>
        </row>
        <row r="10838">
          <cell r="Q10838" t="str">
            <v>Expenditure:  Transfers and Subsidies - Operational:  Monetary Allocations - District Municipalities:  KwaZulu-Natal - DC 29:  Ilembe - Community and Social Services</v>
          </cell>
          <cell r="R10838">
            <v>0</v>
          </cell>
          <cell r="V10838" t="str">
            <v>DM KZN: ILEMBE - COMM &amp; SOC SERV</v>
          </cell>
        </row>
        <row r="10839">
          <cell r="Q10839" t="str">
            <v>Expenditure:  Transfers and Subsidies - Operational:  Monetary Allocations - District Municipalities:  KwaZulu-Natal - DC 29:  Ilembe - Environmental Protection</v>
          </cell>
          <cell r="R10839">
            <v>0</v>
          </cell>
          <cell r="V10839" t="str">
            <v>DM KZN: ILEMBE - ENVIRON PROTECTION</v>
          </cell>
        </row>
        <row r="10840">
          <cell r="Q10840" t="str">
            <v>Expenditure:  Transfers and Subsidies - Operational:  Monetary Allocations - District Municipalities:  KwaZulu-Natal - DC 29:  Ilembe - Executive and Council</v>
          </cell>
          <cell r="R10840">
            <v>0</v>
          </cell>
          <cell r="V10840" t="str">
            <v>DM KZN: ILEMBE - EXECUTIVE &amp; COUNCIL</v>
          </cell>
        </row>
        <row r="10841">
          <cell r="Q10841" t="str">
            <v>Expenditure:  Transfers and Subsidies - Operational:  Monetary Allocations - District Municipalities:  KwaZulu-Natal - DC 29:  Ilembe - Finance and Admin</v>
          </cell>
          <cell r="R10841">
            <v>0</v>
          </cell>
          <cell r="V10841" t="str">
            <v>DM KZN: ILEMBE - FINANCE &amp; ADMIN</v>
          </cell>
        </row>
        <row r="10842">
          <cell r="Q10842" t="str">
            <v>Expenditure:  Transfers and Subsidies - Operational:  Monetary Allocations - District Municipalities:  KwaZulu-Natal - DC 29:  Ilembe - Health</v>
          </cell>
          <cell r="R10842">
            <v>0</v>
          </cell>
          <cell r="V10842" t="str">
            <v>DM KZN: ILEMBE - HEALTH</v>
          </cell>
        </row>
        <row r="10843">
          <cell r="Q10843" t="str">
            <v>Expenditure:  Transfers and Subsidies - Operational:  Monetary Allocations - District Municipalities:  KwaZulu-Natal - DC 29:  Ilembe - Housing</v>
          </cell>
          <cell r="R10843">
            <v>0</v>
          </cell>
          <cell r="V10843" t="str">
            <v>DM KZN: ILEMBE - HOUSING</v>
          </cell>
        </row>
        <row r="10844">
          <cell r="Q10844" t="str">
            <v>Expenditure:  Transfers and Subsidies - Operational:  Monetary Allocations - District Municipalities:  KwaZulu-Natal - DC 29:  Ilembe - Planning and Development</v>
          </cell>
          <cell r="R10844">
            <v>0</v>
          </cell>
          <cell r="V10844" t="str">
            <v>DM KZN: ILEMBE - PLANNING &amp; DEVEL</v>
          </cell>
        </row>
        <row r="10845">
          <cell r="Q10845" t="str">
            <v>Expenditure:  Transfers and Subsidies - Operational:  Monetary Allocations - District Municipalities:  KwaZulu-Natal - DC 29:  Ilembe - Public Safety</v>
          </cell>
          <cell r="R10845">
            <v>0</v>
          </cell>
          <cell r="V10845" t="str">
            <v>DM KZN: ILEMBE - PUBLIC SAFETY</v>
          </cell>
        </row>
        <row r="10846">
          <cell r="Q10846" t="str">
            <v>Expenditure:  Transfers and Subsidies - Operational:  Monetary Allocations - District Municipalities:  KwaZulu-Natal - DC 29:  Ilembe - Road Transport</v>
          </cell>
          <cell r="R10846">
            <v>0</v>
          </cell>
          <cell r="V10846" t="str">
            <v>DM KZN: ILEMBE - ROAD TRANSPORT</v>
          </cell>
        </row>
        <row r="10847">
          <cell r="Q10847" t="str">
            <v>Expenditure:  Transfers and Subsidies - Operational:  Monetary Allocations - District Municipalities:  KwaZulu-Natal - DC 29:  Ilembe - Sport and Recreation</v>
          </cell>
          <cell r="R10847">
            <v>0</v>
          </cell>
          <cell r="V10847" t="str">
            <v>DM KZN: ILEMBE - SPORT &amp; RECREATION</v>
          </cell>
        </row>
        <row r="10848">
          <cell r="Q10848" t="str">
            <v>Expenditure:  Transfers and Subsidies - Operational:  Monetary Allocations - District Municipalities:  KwaZulu-Natal - DC 29:  Ilembe - Waste Water Management</v>
          </cell>
          <cell r="R10848">
            <v>0</v>
          </cell>
          <cell r="V10848" t="str">
            <v>DM KZN: ILEMBE - WASTE WATER MAN</v>
          </cell>
        </row>
        <row r="10849">
          <cell r="Q10849" t="str">
            <v>Expenditure:  Transfers and Subsidies - Operational:  Monetary Allocations - District Municipalities:  KwaZulu-Natal - DC 29:  Ilembe - Water</v>
          </cell>
          <cell r="R10849">
            <v>0</v>
          </cell>
          <cell r="V10849" t="str">
            <v>DM KZN: ILEMBE - WATER</v>
          </cell>
        </row>
        <row r="10850">
          <cell r="Q10850" t="str">
            <v>Expenditure:  Transfers and Subsidies - Operational:  Monetary Allocations - District Municipalities:  KwaZulu-Natal - DC 43:  Sisonke</v>
          </cell>
          <cell r="R10850">
            <v>0</v>
          </cell>
          <cell r="V10850" t="str">
            <v>DM KZN: SISONKE</v>
          </cell>
        </row>
        <row r="10851">
          <cell r="Q10851" t="str">
            <v>Expenditure:  Transfers and Subsidies - Operational:  Monetary Allocations - District Municipalities:  KwaZulu-Natal - DC 43:  Sisonke - Community and Social Services</v>
          </cell>
          <cell r="R10851">
            <v>0</v>
          </cell>
          <cell r="V10851" t="str">
            <v>DM KZN: SISONKE - COMM &amp; SOC SERV</v>
          </cell>
        </row>
        <row r="10852">
          <cell r="Q10852" t="str">
            <v>Expenditure:  Transfers and Subsidies - Operational:  Monetary Allocations - District Municipalities:  KwaZulu-Natal - DC 43:  Sisonke - Environmental Protection</v>
          </cell>
          <cell r="R10852">
            <v>0</v>
          </cell>
          <cell r="V10852" t="str">
            <v>DM KZN: SISONKE - ENVIRON PROTECTION</v>
          </cell>
        </row>
        <row r="10853">
          <cell r="Q10853" t="str">
            <v>Expenditure:  Transfers and Subsidies - Operational:  Monetary Allocations - District Municipalities:  KwaZulu-Natal - DC 43:  Sisonke - Executive and Council</v>
          </cell>
          <cell r="R10853">
            <v>0</v>
          </cell>
          <cell r="V10853" t="str">
            <v>DM KZN: SISONKE - EXECUTIVE &amp; COUNCIL</v>
          </cell>
        </row>
        <row r="10854">
          <cell r="Q10854" t="str">
            <v>Expenditure:  Transfers and Subsidies - Operational:  Monetary Allocations - District Municipalities:  KwaZulu-Natal - DC 43:  Sisonke - Finance and Admin</v>
          </cell>
          <cell r="R10854">
            <v>0</v>
          </cell>
          <cell r="V10854" t="str">
            <v>DM KZN: SISONKE - FINANCE &amp; ADMIN</v>
          </cell>
        </row>
        <row r="10855">
          <cell r="Q10855" t="str">
            <v>Expenditure:  Transfers and Subsidies - Operational:  Monetary Allocations - District Municipalities:  KwaZulu-Natal - DC 43:  Sisonke - Health</v>
          </cell>
          <cell r="R10855">
            <v>0</v>
          </cell>
          <cell r="V10855" t="str">
            <v>DM KZN: SISONKE - HEALTH</v>
          </cell>
        </row>
        <row r="10856">
          <cell r="Q10856" t="str">
            <v>Expenditure:  Transfers and Subsidies - Operational:  Monetary Allocations - District Municipalities:  KwaZulu-Natal - DC 43:  Sisonke - Housing</v>
          </cell>
          <cell r="R10856">
            <v>0</v>
          </cell>
          <cell r="V10856" t="str">
            <v>DM KZN: SISONKE - HOUSING</v>
          </cell>
        </row>
        <row r="10857">
          <cell r="Q10857" t="str">
            <v>Expenditure:  Transfers and Subsidies - Operational:  Monetary Allocations - District Municipalities:  KwaZulu-Natal - DC 43:  Sisonke - Planning and Development</v>
          </cell>
          <cell r="R10857">
            <v>0</v>
          </cell>
          <cell r="V10857" t="str">
            <v>DM KZN: SISONKE - PLANNING &amp; DEVEL</v>
          </cell>
        </row>
        <row r="10858">
          <cell r="Q10858" t="str">
            <v>Expenditure:  Transfers and Subsidies - Operational:  Monetary Allocations - District Municipalities:  KwaZulu-Natal - DC 43:  Sisonke - Public Safety</v>
          </cell>
          <cell r="R10858">
            <v>0</v>
          </cell>
          <cell r="V10858" t="str">
            <v>DM KZN: SISONKE - PUBLIC SAFETY</v>
          </cell>
        </row>
        <row r="10859">
          <cell r="Q10859" t="str">
            <v>Expenditure:  Transfers and Subsidies - Operational:  Monetary Allocations - District Municipalities:  KwaZulu-Natal - DC 43:  Sisonke - Road Transport</v>
          </cell>
          <cell r="R10859">
            <v>0</v>
          </cell>
          <cell r="V10859" t="str">
            <v>DM KZN: SISONKE - ROAD TRANSPORT</v>
          </cell>
        </row>
        <row r="10860">
          <cell r="Q10860" t="str">
            <v>Expenditure:  Transfers and Subsidies - Operational:  Monetary Allocations - District Municipalities:  KwaZulu-Natal - DC 43:  Sisonke - Sport and Recreation</v>
          </cell>
          <cell r="R10860">
            <v>0</v>
          </cell>
          <cell r="V10860" t="str">
            <v>DM KZN: SISONKE - SPORT &amp; RECREATION</v>
          </cell>
        </row>
        <row r="10861">
          <cell r="Q10861" t="str">
            <v>Expenditure:  Transfers and Subsidies - Operational:  Monetary Allocations - District Municipalities:  KwaZulu-Natal - DC 43:  Sisonke - Waste Water Management</v>
          </cell>
          <cell r="R10861">
            <v>0</v>
          </cell>
          <cell r="V10861" t="str">
            <v>DM KZN: SISONKE - WASTE WATER MAN</v>
          </cell>
        </row>
        <row r="10862">
          <cell r="Q10862" t="str">
            <v>Expenditure:  Transfers and Subsidies - Operational:  Monetary Allocations - District Municipalities:  KwaZulu-Natal - DC 43:  Sisonke - Water</v>
          </cell>
          <cell r="R10862">
            <v>0</v>
          </cell>
          <cell r="V10862" t="str">
            <v>DM KZN: SISONKE - WATER</v>
          </cell>
        </row>
        <row r="10863">
          <cell r="Q10863" t="str">
            <v>Expenditure:  Transfers and Subsidies - Operational:  Monetary Allocations - District Municipalities:  Limpopo</v>
          </cell>
          <cell r="R10863">
            <v>0</v>
          </cell>
          <cell r="V10863" t="str">
            <v>T&amp;S OPS: MONETARY DM LIMPOPO</v>
          </cell>
        </row>
        <row r="10864">
          <cell r="Q10864" t="str">
            <v>Expenditure:  Transfers and Subsidies - Operational:  Monetary Allocations - District Municipalities:  Limpopo - DC 47:  Greater  Sekhukune</v>
          </cell>
          <cell r="R10864">
            <v>0</v>
          </cell>
          <cell r="V10864" t="str">
            <v>DM LP: SEKHUKUNE</v>
          </cell>
        </row>
        <row r="10865">
          <cell r="Q10865" t="str">
            <v>Expenditure:  Transfers and Subsidies - Operational:  Monetary Allocations - District Municipalities:  Limpopo - DC 47:  Greater Sekhukune - Community and Social Services</v>
          </cell>
          <cell r="R10865">
            <v>0</v>
          </cell>
          <cell r="V10865" t="str">
            <v>DM LP: SEKHUKUNE - COMM &amp; SOC SERV</v>
          </cell>
        </row>
        <row r="10866">
          <cell r="Q10866" t="str">
            <v>Expenditure:  Transfers and Subsidies - Operational:  Monetary Allocations - District Municipalities:  Limpopo - DC 47:  Greater Sekhukune - Environmental Protection</v>
          </cell>
          <cell r="R10866">
            <v>0</v>
          </cell>
          <cell r="V10866" t="str">
            <v>DM LP: SEKHUKUNE - ENVIRON PROTECTION</v>
          </cell>
        </row>
        <row r="10867">
          <cell r="Q10867" t="str">
            <v>Expenditure:  Transfers and Subsidies - Operational:  Monetary Allocations - District Municipalities:  Limpopo - DC 47:  Greater Sekhukune - Executive and Council</v>
          </cell>
          <cell r="R10867">
            <v>0</v>
          </cell>
          <cell r="V10867" t="str">
            <v>DM LP: SEKHUKUNE - EXECUTIVE &amp; COUNCIL</v>
          </cell>
        </row>
        <row r="10868">
          <cell r="Q10868" t="str">
            <v>Expenditure:  Transfers and Subsidies - Operational:  Monetary Allocations - District Municipalities:  Limpopo - DC 47:  Greater Sekhukune - Finance and Admin</v>
          </cell>
          <cell r="R10868">
            <v>0</v>
          </cell>
          <cell r="V10868" t="str">
            <v>DM LP: SEKHUKUNE - FINANCE &amp; ADMIN</v>
          </cell>
        </row>
        <row r="10869">
          <cell r="Q10869" t="str">
            <v>Expenditure:  Transfers and Subsidies - Operational:  Monetary Allocations - District Municipalities:  Limpopo - DC 47:  Greater Sekhukune - Health</v>
          </cell>
          <cell r="R10869">
            <v>0</v>
          </cell>
          <cell r="V10869" t="str">
            <v>DM LP: SEKHUKUNE - HEALTH</v>
          </cell>
        </row>
        <row r="10870">
          <cell r="Q10870" t="str">
            <v>Expenditure:  Transfers and Subsidies - Operational:  Monetary Allocations - District Municipalities:  Limpopo - DC 47:  Greater Sekhukune - Housing</v>
          </cell>
          <cell r="R10870">
            <v>0</v>
          </cell>
          <cell r="V10870" t="str">
            <v>DM LP: SEKHUKUNE - HOUSING</v>
          </cell>
        </row>
        <row r="10871">
          <cell r="Q10871" t="str">
            <v>Expenditure:  Transfers and Subsidies - Operational:  Monetary Allocations - District Municipalities:  Limpopo - DC 47:  Greater Sekhukune - Planning and Development</v>
          </cell>
          <cell r="R10871">
            <v>0</v>
          </cell>
          <cell r="V10871" t="str">
            <v>DM LP: SEKHUKUNE - PLANNING &amp; DEVEL</v>
          </cell>
        </row>
        <row r="10872">
          <cell r="Q10872" t="str">
            <v>Expenditure:  Transfers and Subsidies - Operational:  Monetary Allocations - District Municipalities:  Limpopo - DC 47:  Greater Sekhukune - Public Safety</v>
          </cell>
          <cell r="R10872">
            <v>0</v>
          </cell>
          <cell r="V10872" t="str">
            <v>DM LP: SEKHUKUNE - PUBLIC SAFETY</v>
          </cell>
        </row>
        <row r="10873">
          <cell r="Q10873" t="str">
            <v>Expenditure:  Transfers and Subsidies - Operational:  Monetary Allocations - District Municipalities:  Limpopo - DC 47:  Greater Sekhukune - Road Transport</v>
          </cell>
          <cell r="R10873">
            <v>0</v>
          </cell>
          <cell r="V10873" t="str">
            <v>DM LP: SEKHUKUNE - ROAD TRANSPORT</v>
          </cell>
        </row>
        <row r="10874">
          <cell r="Q10874" t="str">
            <v>Expenditure:  Transfers and Subsidies - Operational:  Monetary Allocations - District Municipalities:  Limpopo - DC 47:  Greater Sekhukune - Sport and Recreation</v>
          </cell>
          <cell r="R10874">
            <v>0</v>
          </cell>
          <cell r="V10874" t="str">
            <v>DM LP: SEKHUKUNE - SPORT &amp; RECREATION</v>
          </cell>
        </row>
        <row r="10875">
          <cell r="Q10875" t="str">
            <v>Expenditure:  Transfers and Subsidies - Operational:  Monetary Allocations - District Municipalities:  Limpopo - DC 47:  Greater Sekhukune - Waste Water Management</v>
          </cell>
          <cell r="R10875">
            <v>0</v>
          </cell>
          <cell r="V10875" t="str">
            <v>DM LP: SEKHUKUNE - WASTE WATER MAN</v>
          </cell>
        </row>
        <row r="10876">
          <cell r="Q10876" t="str">
            <v>Expenditure:  Transfers and Subsidies - Operational:  Monetary Allocations - District Municipalities:  Limpopo - DC 47:  Greater Sekhukune - Water</v>
          </cell>
          <cell r="R10876">
            <v>0</v>
          </cell>
          <cell r="V10876" t="str">
            <v>DM LP: SEKHUKUNE - WATER</v>
          </cell>
        </row>
        <row r="10877">
          <cell r="Q10877" t="str">
            <v>Expenditure:  Transfers and Subsidies - Operational:  Monetary Allocations - District Municipalities:  Limpopo - DC 33:  Mopani</v>
          </cell>
          <cell r="R10877">
            <v>0</v>
          </cell>
          <cell r="V10877" t="str">
            <v>DM LP: MOPANI</v>
          </cell>
        </row>
        <row r="10878">
          <cell r="Q10878" t="str">
            <v>Expenditure:  Transfers and Subsidies - Operational:  Monetary Allocations - District Municipalities:  Limpopo - DC 33:  Mopani - Community and Social Services</v>
          </cell>
          <cell r="R10878">
            <v>0</v>
          </cell>
          <cell r="V10878" t="str">
            <v>DM LP: MOPANI - COMM &amp; SOC SERV</v>
          </cell>
        </row>
        <row r="10879">
          <cell r="Q10879" t="str">
            <v>Expenditure:  Transfers and Subsidies - Operational:  Monetary Allocations - District Municipalities:  Limpopo - DC 33:  Mopani - Environmental Protection</v>
          </cell>
          <cell r="R10879">
            <v>0</v>
          </cell>
          <cell r="V10879" t="str">
            <v>DM LP: MOPANI - ENVIRON PROTECTION</v>
          </cell>
        </row>
        <row r="10880">
          <cell r="Q10880" t="str">
            <v>Expenditure:  Transfers and Subsidies - Operational:  Monetary Allocations - District Municipalities:  Limpopo - DC 33:  Mopani - Executive and Council</v>
          </cell>
          <cell r="R10880">
            <v>0</v>
          </cell>
          <cell r="V10880" t="str">
            <v>DM LP: MOPANI - EXECUTIVE &amp; COUNCIL</v>
          </cell>
        </row>
        <row r="10881">
          <cell r="Q10881" t="str">
            <v>Expenditure:  Transfers and Subsidies - Operational:  Monetary Allocations - District Municipalities:  Limpopo - DC 33:  Mopani - Finance and Admin</v>
          </cell>
          <cell r="R10881">
            <v>0</v>
          </cell>
          <cell r="V10881" t="str">
            <v>DM LP: MOPANI - FINANCE &amp; ADMIN</v>
          </cell>
        </row>
        <row r="10882">
          <cell r="Q10882" t="str">
            <v>Expenditure:  Transfers and Subsidies - Operational:  Monetary Allocations - District Municipalities:  Limpopo - DC 33:  Mopani - Health</v>
          </cell>
          <cell r="R10882">
            <v>0</v>
          </cell>
          <cell r="V10882" t="str">
            <v>DM LP: MOPANI - HEALTH</v>
          </cell>
        </row>
        <row r="10883">
          <cell r="Q10883" t="str">
            <v>Expenditure:  Transfers and Subsidies - Operational:  Monetary Allocations - District Municipalities:  Limpopo - DC 33:  Mopani - Housing</v>
          </cell>
          <cell r="R10883">
            <v>0</v>
          </cell>
          <cell r="V10883" t="str">
            <v>DM LP: MOPANI - HOUSING</v>
          </cell>
        </row>
        <row r="10884">
          <cell r="Q10884" t="str">
            <v>Expenditure:  Transfers and Subsidies - Operational:  Monetary Allocations - District Municipalities:  Limpopo - DC 33:  Mopani - Planning and Development</v>
          </cell>
          <cell r="R10884">
            <v>0</v>
          </cell>
          <cell r="V10884" t="str">
            <v>DM LP: MOPANI - PLANNING &amp; DEVEL</v>
          </cell>
        </row>
        <row r="10885">
          <cell r="Q10885" t="str">
            <v>Expenditure:  Transfers and Subsidies - Operational:  Monetary Allocations - District Municipalities:  Limpopo - DC 33:  Mopani - Public Safety</v>
          </cell>
          <cell r="R10885">
            <v>0</v>
          </cell>
          <cell r="V10885" t="str">
            <v>DM LP: MOPANI - PUBLIC SAFETY</v>
          </cell>
        </row>
        <row r="10886">
          <cell r="Q10886" t="str">
            <v>Expenditure:  Transfers and Subsidies - Operational:  Monetary Allocations - District Municipalities:  Limpopo - DC 33:  Mopani - Road Transport</v>
          </cell>
          <cell r="R10886">
            <v>0</v>
          </cell>
          <cell r="V10886" t="str">
            <v>DM LP: MOPANI - ROAD TRANSPORT</v>
          </cell>
        </row>
        <row r="10887">
          <cell r="Q10887" t="str">
            <v>Expenditure:  Transfers and Subsidies - Operational:  Monetary Allocations - District Municipalities:  Limpopo - DC 33:  Mopani - Sport and Recreation</v>
          </cell>
          <cell r="R10887">
            <v>0</v>
          </cell>
          <cell r="V10887" t="str">
            <v>DM LP: MOPANI - SPORT &amp; RECREATION</v>
          </cell>
        </row>
        <row r="10888">
          <cell r="Q10888" t="str">
            <v>Expenditure:  Transfers and Subsidies - Operational:  Monetary Allocations - District Municipalities:  Limpopo - DC 33:  Mopani - Waste Water Management</v>
          </cell>
          <cell r="R10888">
            <v>0</v>
          </cell>
          <cell r="V10888" t="str">
            <v>DM LP: MOPANI - WASTE WATER MAN</v>
          </cell>
        </row>
        <row r="10889">
          <cell r="Q10889" t="str">
            <v>Expenditure:  Transfers and Subsidies - Operational:  Monetary Allocations - District Municipalities:  Limpopo - DC 33:  Mopani - Water</v>
          </cell>
          <cell r="R10889">
            <v>0</v>
          </cell>
          <cell r="V10889" t="str">
            <v>DM LP: MOPANI - WATER</v>
          </cell>
        </row>
        <row r="10890">
          <cell r="Q10890" t="str">
            <v>Expenditure:  Transfers and Subsidies - Operational:  Monetary Allocations - District Municipalities:  Limpopo - DC 34:  Vhembe</v>
          </cell>
          <cell r="R10890">
            <v>0</v>
          </cell>
          <cell r="V10890" t="str">
            <v>DM LP: VHEMBE</v>
          </cell>
        </row>
        <row r="10891">
          <cell r="Q10891" t="str">
            <v>Expenditure:  Transfers and Subsidies - Operational:  Monetary Allocations - District Municipalities:  Limpopo - DC 34:  Vhembe - Community and Social Services</v>
          </cell>
          <cell r="R10891">
            <v>0</v>
          </cell>
          <cell r="V10891" t="str">
            <v>DM LP: VHEMBE - COMM &amp; SOC SERV</v>
          </cell>
        </row>
        <row r="10892">
          <cell r="Q10892" t="str">
            <v>Expenditure:  Transfers and Subsidies - Operational:  Monetary Allocations - District Municipalities:  Limpopo - DC 34:  Vhembe - Environmental Protection</v>
          </cell>
          <cell r="R10892">
            <v>0</v>
          </cell>
          <cell r="V10892" t="str">
            <v>DM LP: VHEMBE - ENVIRON PROTECTION</v>
          </cell>
        </row>
        <row r="10893">
          <cell r="Q10893" t="str">
            <v>Expenditure:  Transfers and Subsidies - Operational:  Monetary Allocations - District Municipalities:  Limpopo - DC 34:  Vhembe - Executive and Council</v>
          </cell>
          <cell r="R10893">
            <v>0</v>
          </cell>
          <cell r="V10893" t="str">
            <v>DM LP: VHEMBE - EXECUTIVE &amp; COUNCIL</v>
          </cell>
        </row>
        <row r="10894">
          <cell r="Q10894" t="str">
            <v>Expenditure:  Transfers and Subsidies - Operational:  Monetary Allocations - District Municipalities:  Limpopo - DC 34:  Vhembe - Finance and Admin</v>
          </cell>
          <cell r="R10894">
            <v>0</v>
          </cell>
          <cell r="V10894" t="str">
            <v>DM LP: VHEMBE - FINANCE &amp; ADMIN</v>
          </cell>
        </row>
        <row r="10895">
          <cell r="Q10895" t="str">
            <v>Expenditure:  Transfers and Subsidies - Operational:  Monetary Allocations - District Municipalities:  Limpopo - DC 34:  Vhembe - Health</v>
          </cell>
          <cell r="R10895">
            <v>0</v>
          </cell>
          <cell r="V10895" t="str">
            <v>DM LP: VHEMBE - HEALTH</v>
          </cell>
        </row>
        <row r="10896">
          <cell r="Q10896" t="str">
            <v>Expenditure:  Transfers and Subsidies - Operational:  Monetary Allocations - District Municipalities:  Limpopo - DC 34:  Vhembe - Housing</v>
          </cell>
          <cell r="R10896">
            <v>0</v>
          </cell>
          <cell r="V10896" t="str">
            <v>DM LP: VHEMBE - HOUSING</v>
          </cell>
        </row>
        <row r="10897">
          <cell r="Q10897" t="str">
            <v>Expenditure:  Transfers and Subsidies - Operational:  Monetary Allocations - District Municipalities:  Limpopo - DC 34:  Vhembe - Planning and Development</v>
          </cell>
          <cell r="R10897">
            <v>0</v>
          </cell>
          <cell r="V10897" t="str">
            <v>DM LP: VHEMBE - PLANNING &amp; DEVEL</v>
          </cell>
        </row>
        <row r="10898">
          <cell r="Q10898" t="str">
            <v>Expenditure:  Transfers and Subsidies - Operational:  Monetary Allocations - District Municipalities:  Limpopo - DC 34:  Vhembe - Public Safety</v>
          </cell>
          <cell r="R10898">
            <v>0</v>
          </cell>
          <cell r="V10898" t="str">
            <v>DM LP: VHEMBE - PUBLIC SAFETY</v>
          </cell>
        </row>
        <row r="10899">
          <cell r="Q10899" t="str">
            <v>Expenditure:  Transfers and Subsidies - Operational:  Monetary Allocations - District Municipalities:  Limpopo - DC 34:  Vhembe - Road Transport</v>
          </cell>
          <cell r="R10899">
            <v>0</v>
          </cell>
          <cell r="V10899" t="str">
            <v>DM LP: VHEMBE - ROAD TRANSPORT</v>
          </cell>
        </row>
        <row r="10900">
          <cell r="Q10900" t="str">
            <v>Expenditure:  Transfers and Subsidies - Operational:  Monetary Allocations - District Municipalities:  Limpopo - DC 34:  Vhembe - Sport and Recreation</v>
          </cell>
          <cell r="R10900">
            <v>0</v>
          </cell>
          <cell r="V10900" t="str">
            <v>DM LP: VHEMBE - SPORT &amp; RECREATION</v>
          </cell>
        </row>
        <row r="10901">
          <cell r="Q10901" t="str">
            <v>Expenditure:  Transfers and Subsidies - Operational:  Monetary Allocations - District Municipalities:  Limpopo - DC 34:  Vhembe - Waste Water Management</v>
          </cell>
          <cell r="R10901">
            <v>0</v>
          </cell>
          <cell r="V10901" t="str">
            <v>DM LP: VHEMBE - WASTE WATER MAN</v>
          </cell>
        </row>
        <row r="10902">
          <cell r="Q10902" t="str">
            <v>Expenditure:  Transfers and Subsidies - Operational:  Monetary Allocations - District Municipalities:  Limpopo - DC 34:  Vhembe - Water</v>
          </cell>
          <cell r="R10902">
            <v>0</v>
          </cell>
          <cell r="V10902" t="str">
            <v>DM LP: VHEMBE - WATER</v>
          </cell>
        </row>
        <row r="10903">
          <cell r="Q10903" t="str">
            <v>Expenditure:  Transfers and Subsidies - Operational:  Monetary Allocations - District Municipalities:  Limpopo - DC 35:  Capricorn</v>
          </cell>
          <cell r="R10903">
            <v>0</v>
          </cell>
          <cell r="V10903" t="str">
            <v>DM LP: CAPRICORN</v>
          </cell>
        </row>
        <row r="10904">
          <cell r="Q10904" t="str">
            <v>Expenditure:  Transfers and Subsidies - Operational:  Monetary Allocations - District Municipalities:  Limpopo - DC 35:  Capricorn - Community and Social Services</v>
          </cell>
          <cell r="R10904">
            <v>0</v>
          </cell>
          <cell r="V10904" t="str">
            <v>DM LP: CAPRICORN - COMM &amp; SOC SERV</v>
          </cell>
        </row>
        <row r="10905">
          <cell r="Q10905" t="str">
            <v>Expenditure:  Transfers and Subsidies - Operational:  Monetary Allocations - District Municipalities:  Limpopo - DC 35:  Capricorn - Environmental Protection</v>
          </cell>
          <cell r="R10905">
            <v>0</v>
          </cell>
          <cell r="V10905" t="str">
            <v>DM LP: CAPRICORN - ENVIRON PROTECTION</v>
          </cell>
        </row>
        <row r="10906">
          <cell r="Q10906" t="str">
            <v>Expenditure:  Transfers and Subsidies - Operational:  Monetary Allocations - District Municipalities:  Limpopo - DC 35:  Capricorn - Executive and Council</v>
          </cell>
          <cell r="R10906">
            <v>0</v>
          </cell>
          <cell r="V10906" t="str">
            <v>DM LP: CAPRICORN - EXECUTIVE &amp; COUNCIL</v>
          </cell>
        </row>
        <row r="10907">
          <cell r="Q10907" t="str">
            <v>Expenditure:  Transfers and Subsidies - Operational:  Monetary Allocations - District Municipalities:  Limpopo - DC 35:  Capricorn - Finance and Admin</v>
          </cell>
          <cell r="R10907">
            <v>0</v>
          </cell>
          <cell r="V10907" t="str">
            <v>DM LP: CAPRICORN - FINANCE &amp; ADMIN</v>
          </cell>
        </row>
        <row r="10908">
          <cell r="Q10908" t="str">
            <v>Expenditure:  Transfers and Subsidies - Operational:  Monetary Allocations - District Municipalities:  Limpopo - DC 35:  Capricorn - Health</v>
          </cell>
          <cell r="R10908">
            <v>0</v>
          </cell>
          <cell r="V10908" t="str">
            <v>DM LP: CAPRICORN - HEALTH</v>
          </cell>
        </row>
        <row r="10909">
          <cell r="Q10909" t="str">
            <v>Expenditure:  Transfers and Subsidies - Operational:  Monetary Allocations - District Municipalities:  Limpopo - DC 35:  Capricorn - Housing</v>
          </cell>
          <cell r="R10909">
            <v>0</v>
          </cell>
          <cell r="V10909" t="str">
            <v>DM LP: CAPRICORN - HOUSING</v>
          </cell>
        </row>
        <row r="10910">
          <cell r="Q10910" t="str">
            <v>Expenditure:  Transfers and Subsidies - Operational:  Monetary Allocations - District Municipalities:  Limpopo - DC 35:  Capricorn - Planning and Development</v>
          </cell>
          <cell r="R10910">
            <v>0</v>
          </cell>
          <cell r="V10910" t="str">
            <v>DM LP: CAPRICORN - PLANNING &amp; DEVEL</v>
          </cell>
        </row>
        <row r="10911">
          <cell r="Q10911" t="str">
            <v>Expenditure:  Transfers and Subsidies - Operational:  Monetary Allocations - District Municipalities:  Limpopo - DC 35:  Capricorn - Public Safety</v>
          </cell>
          <cell r="R10911">
            <v>0</v>
          </cell>
          <cell r="V10911" t="str">
            <v>DM LP: CAPRICORN - PUBLIC SAFETY</v>
          </cell>
        </row>
        <row r="10912">
          <cell r="Q10912" t="str">
            <v>Expenditure:  Transfers and Subsidies - Operational:  Monetary Allocations - District Municipalities:  Limpopo - DC 35:  Capricorn - Road Transport</v>
          </cell>
          <cell r="R10912">
            <v>0</v>
          </cell>
          <cell r="V10912" t="str">
            <v>DM LP: CAPRICORN - ROAD TRANSPORT</v>
          </cell>
        </row>
        <row r="10913">
          <cell r="Q10913" t="str">
            <v>Expenditure:  Transfers and Subsidies - Operational:  Monetary Allocations - District Municipalities:  Limpopo - DC 35:  Capricorn - Sport and Recreation</v>
          </cell>
          <cell r="R10913">
            <v>0</v>
          </cell>
          <cell r="V10913" t="str">
            <v>DM LP: CAPRICORN - SPORT &amp; RECREATION</v>
          </cell>
        </row>
        <row r="10914">
          <cell r="Q10914" t="str">
            <v>Expenditure:  Transfers and Subsidies - Operational:  Monetary Allocations - District Municipalities:  Limpopo - DC 35:  Capricorn - Waste Water Management</v>
          </cell>
          <cell r="R10914">
            <v>0</v>
          </cell>
          <cell r="V10914" t="str">
            <v>DM LP: CAPRICORN - WASTE WATER MAN</v>
          </cell>
        </row>
        <row r="10915">
          <cell r="Q10915" t="str">
            <v>Expenditure:  Transfers and Subsidies - Operational:  Monetary Allocations - District Municipalities:  Limpopo - DC 35:  Capricorn - Water</v>
          </cell>
          <cell r="R10915">
            <v>0</v>
          </cell>
          <cell r="V10915" t="str">
            <v>DM LP: CAPRICORN - WATER</v>
          </cell>
        </row>
        <row r="10916">
          <cell r="Q10916" t="str">
            <v>Expenditure:  Transfers and Subsidies - Operational:  Monetary Allocations - District Municipalities:  Mpumalanga</v>
          </cell>
          <cell r="R10916">
            <v>0</v>
          </cell>
          <cell r="V10916" t="str">
            <v>T&amp;S OPS: MONETARY DM MPUMALANGA</v>
          </cell>
        </row>
        <row r="10917">
          <cell r="Q10917" t="str">
            <v>Expenditure:  Transfers and Subsidies - Operational:  Monetary Allocations - District Municipalities:  Mpumalanga - DC 30:  Gert Sibande</v>
          </cell>
          <cell r="R10917">
            <v>0</v>
          </cell>
          <cell r="V10917" t="str">
            <v>DM MP: GERT SIBANDE</v>
          </cell>
        </row>
        <row r="10918">
          <cell r="Q10918" t="str">
            <v>Expenditure:  Transfers and Subsidies - Operational:  Monetary Allocations - District Municipalities:  Mpumalanga - DC 30:  Gert Sibande - Community and Social Services</v>
          </cell>
          <cell r="R10918">
            <v>0</v>
          </cell>
          <cell r="V10918" t="str">
            <v>DM MP: GERT SIBANDE - COMM &amp; SOC SERV</v>
          </cell>
        </row>
        <row r="10919">
          <cell r="Q10919" t="str">
            <v>Expenditure:  Transfers and Subsidies - Operational:  Monetary Allocations - District Municipalities:  Mpumalanga - DC 30:  Gert Sibande - Environmental Protection</v>
          </cell>
          <cell r="R10919">
            <v>0</v>
          </cell>
          <cell r="V10919" t="str">
            <v>DM MP: GERT SIBANDE - ENVIRON PROTECTION</v>
          </cell>
        </row>
        <row r="10920">
          <cell r="Q10920" t="str">
            <v>Expenditure:  Transfers and Subsidies - Operational:  Monetary Allocations - District Municipalities:  Mpumalanga - DC 30:  Gert Sibande - Executive and Council</v>
          </cell>
          <cell r="R10920">
            <v>0</v>
          </cell>
          <cell r="V10920" t="str">
            <v>DM MP: GERT SIBANDE - EXECUTIV &amp; COUNCIL</v>
          </cell>
        </row>
        <row r="10921">
          <cell r="Q10921" t="str">
            <v>Expenditure:  Transfers and Subsidies - Operational:  Monetary Allocations - District Municipalities:  Mpumalanga - DC 30:  Gert Sibande - Finance and Admin</v>
          </cell>
          <cell r="R10921">
            <v>0</v>
          </cell>
          <cell r="V10921" t="str">
            <v>DM MP: GERT SIBANDE - FINANCE &amp; ADMIN</v>
          </cell>
        </row>
        <row r="10922">
          <cell r="Q10922" t="str">
            <v>Expenditure:  Transfers and Subsidies - Operational:  Monetary Allocations - District Municipalities:  Mpumalanga - DC 30:  Gert Sibande - Health</v>
          </cell>
          <cell r="R10922">
            <v>0</v>
          </cell>
          <cell r="V10922" t="str">
            <v>DM MP: GERT SIBANDE - HEALTH</v>
          </cell>
        </row>
        <row r="10923">
          <cell r="Q10923" t="str">
            <v>Expenditure:  Transfers and Subsidies - Operational:  Monetary Allocations - District Municipalities:  Mpumalanga - DC 30:  Gert Sibande - Housing</v>
          </cell>
          <cell r="R10923">
            <v>0</v>
          </cell>
          <cell r="V10923" t="str">
            <v>DM MP: GERT SIBANDE - HOUSING</v>
          </cell>
        </row>
        <row r="10924">
          <cell r="Q10924" t="str">
            <v>Expenditure:  Transfers and Subsidies - Operational:  Monetary Allocations - District Municipalities:  Mpumalanga - DC 30:  Gert Sibande - Planning and Development</v>
          </cell>
          <cell r="R10924">
            <v>0</v>
          </cell>
          <cell r="V10924" t="str">
            <v>DM MP: GERT SIBANDE - PLANNING &amp; DEVEL</v>
          </cell>
        </row>
        <row r="10925">
          <cell r="Q10925" t="str">
            <v>Expenditure:  Transfers and Subsidies - Operational:  Monetary Allocations - District Municipalities:  Mpumalanga - DC 30:  Gert Sibande - Public Safety</v>
          </cell>
          <cell r="R10925">
            <v>0</v>
          </cell>
          <cell r="V10925" t="str">
            <v>DM MP: GERT SIBANDE - PUBLIC SAFETY</v>
          </cell>
        </row>
        <row r="10926">
          <cell r="Q10926" t="str">
            <v>Expenditure:  Transfers and Subsidies - Operational:  Monetary Allocations - District Municipalities:  Mpumalanga - DC 30:  Gert Sibande - Road Transport</v>
          </cell>
          <cell r="R10926">
            <v>0</v>
          </cell>
          <cell r="V10926" t="str">
            <v>DM MP: GERT SIBANDE - ROAD TRANSPORT</v>
          </cell>
        </row>
        <row r="10927">
          <cell r="Q10927" t="str">
            <v>Expenditure:  Transfers and Subsidies - Operational:  Monetary Allocations - District Municipalities:  Mpumalanga - DC 30:  Gert Sibande - Sport and Recreation</v>
          </cell>
          <cell r="R10927">
            <v>0</v>
          </cell>
          <cell r="V10927" t="str">
            <v>DM MP: GERT SIBANDE - SPORT &amp; RECREATION</v>
          </cell>
        </row>
        <row r="10928">
          <cell r="Q10928" t="str">
            <v>Expenditure:  Transfers and Subsidies - Operational:  Monetary Allocations - District Municipalities:  Mpumalanga - DC 30:  Gert Sibande - Waste Water Management</v>
          </cell>
          <cell r="R10928">
            <v>0</v>
          </cell>
          <cell r="V10928" t="str">
            <v>DM MP: GERT SIBANDE - WASTE WATER MAN</v>
          </cell>
        </row>
        <row r="10929">
          <cell r="Q10929" t="str">
            <v>Expenditure:  Transfers and Subsidies - Operational:  Monetary Allocations - District Municipalities:  Mpumalanga - DC 30:  Gert Sibande - Water</v>
          </cell>
          <cell r="R10929">
            <v>0</v>
          </cell>
          <cell r="V10929" t="str">
            <v>DM MP: GERT SIBANDE - WATER</v>
          </cell>
        </row>
        <row r="10930">
          <cell r="Q10930" t="str">
            <v>Expenditure:  Transfers and Subsidies - Operational:  Monetary Allocations - District Municipalities:  Mpumalanga - DC 31:  Nkangala</v>
          </cell>
          <cell r="R10930">
            <v>0</v>
          </cell>
          <cell r="V10930" t="str">
            <v>DM MP: NKANGALA</v>
          </cell>
        </row>
        <row r="10931">
          <cell r="Q10931" t="str">
            <v>Expenditure:  Transfers and Subsidies - Operational:  Monetary Allocations - District Municipalities:  Mpumalanga - DC 31:  Nkangala - Community and Social Services</v>
          </cell>
          <cell r="R10931">
            <v>0</v>
          </cell>
          <cell r="V10931" t="str">
            <v>DM MP: NKANGALA - COMM &amp; SOC SERV</v>
          </cell>
        </row>
        <row r="10932">
          <cell r="Q10932" t="str">
            <v>Expenditure:  Transfers and Subsidies - Operational:  Monetary Allocations - District Municipalities:  Mpumalanga - DC 31:  Nkangala - Environmental Protection</v>
          </cell>
          <cell r="R10932">
            <v>0</v>
          </cell>
          <cell r="V10932" t="str">
            <v>DM MP: NKANGALA - ENVIRON PROTECTION</v>
          </cell>
        </row>
        <row r="10933">
          <cell r="Q10933" t="str">
            <v>Expenditure:  Transfers and Subsidies - Operational:  Monetary Allocations - District Municipalities:  Mpumalanga - DC 31:  Nkangala - Executive and Council</v>
          </cell>
          <cell r="R10933">
            <v>0</v>
          </cell>
          <cell r="V10933" t="str">
            <v>DM MP: NKANGALA - EXECUTIVE &amp; COUNCIL</v>
          </cell>
        </row>
        <row r="10934">
          <cell r="Q10934" t="str">
            <v>Expenditure:  Transfers and Subsidies - Operational:  Monetary Allocations - District Municipalities:  Mpumalanga - DC 31:  Nkangala - Finance and Admin</v>
          </cell>
          <cell r="R10934">
            <v>0</v>
          </cell>
          <cell r="V10934" t="str">
            <v>DM MP: NKANGALA - FINANCE &amp; ADMIN</v>
          </cell>
        </row>
        <row r="10935">
          <cell r="Q10935" t="str">
            <v>Expenditure:  Transfers and Subsidies - Operational:  Monetary Allocations - District Municipalities:  Mpumalanga - DC 31:  Nkangala - Health</v>
          </cell>
          <cell r="R10935">
            <v>0</v>
          </cell>
          <cell r="V10935" t="str">
            <v>DM MP: NKANGALA - HEALTH</v>
          </cell>
        </row>
        <row r="10936">
          <cell r="Q10936" t="str">
            <v>Expenditure:  Transfers and Subsidies - Operational:  Monetary Allocations - District Municipalities:  Mpumalanga - DC 31:  Nkangala - Housing</v>
          </cell>
          <cell r="R10936">
            <v>0</v>
          </cell>
          <cell r="V10936" t="str">
            <v>DM MP: NKANGALA - HOUSING</v>
          </cell>
        </row>
        <row r="10937">
          <cell r="Q10937" t="str">
            <v>Expenditure:  Transfers and Subsidies - Operational:  Monetary Allocations - District Municipalities:  Mpumalanga - DC 31:  Nkangala - Planning and Development</v>
          </cell>
          <cell r="R10937">
            <v>0</v>
          </cell>
          <cell r="V10937" t="str">
            <v>DM MP: NKANGALA - PLANNING &amp; DEVEL</v>
          </cell>
        </row>
        <row r="10938">
          <cell r="Q10938" t="str">
            <v>Expenditure:  Transfers and Subsidies - Operational:  Monetary Allocations - District Municipalities:  Mpumalanga - DC 31:  Nkangala - Public Safety</v>
          </cell>
          <cell r="R10938">
            <v>0</v>
          </cell>
          <cell r="V10938" t="str">
            <v>DM MP: NKANGALA - PUBLIC SAFETY</v>
          </cell>
        </row>
        <row r="10939">
          <cell r="Q10939" t="str">
            <v>Expenditure:  Transfers and Subsidies - Operational:  Monetary Allocations - District Municipalities:  Mpumalanga - DC 31:  Nkangala - Road Transport</v>
          </cell>
          <cell r="R10939">
            <v>0</v>
          </cell>
          <cell r="V10939" t="str">
            <v>DM MP: NKANGALA - ROAD TRANSPORT</v>
          </cell>
        </row>
        <row r="10940">
          <cell r="Q10940" t="str">
            <v>Expenditure:  Transfers and Subsidies - Operational:  Monetary Allocations - District Municipalities:  Mpumalanga - DC 31:  Nkangala - Road Transport Sport and Recreation</v>
          </cell>
          <cell r="R10940">
            <v>0</v>
          </cell>
          <cell r="V10940" t="str">
            <v>DM MP: NKANGALA - SPORT &amp; RECREATION</v>
          </cell>
        </row>
        <row r="10941">
          <cell r="Q10941" t="str">
            <v>Expenditure:  Transfers and Subsidies - Operational:  Monetary Allocations - District Municipalities:  Mpumalanga - DC 31:  Nkangala - Waste Water Management</v>
          </cell>
          <cell r="R10941">
            <v>0</v>
          </cell>
          <cell r="V10941" t="str">
            <v>DM MP: NKANGALA - WASTE WATER MAN</v>
          </cell>
        </row>
        <row r="10942">
          <cell r="Q10942" t="str">
            <v>Expenditure:  Transfers and Subsidies - Operational:  Monetary Allocations - District Municipalities:  Mpumalanga - DC 31:  Nkangala - Water</v>
          </cell>
          <cell r="R10942">
            <v>0</v>
          </cell>
          <cell r="V10942" t="str">
            <v>DM MP: NKANGALA - WATER</v>
          </cell>
        </row>
        <row r="10943">
          <cell r="Q10943" t="str">
            <v>Expenditure:  Transfers and Subsidies - Operational:  Monetary Allocations - District Municipalities:  Mpumalanga - DC 32:  Ehlanzeni</v>
          </cell>
          <cell r="R10943">
            <v>0</v>
          </cell>
          <cell r="V10943" t="str">
            <v>DM MP: EHLANZENI</v>
          </cell>
        </row>
        <row r="10944">
          <cell r="Q10944" t="str">
            <v>Expenditure:  Transfers and Subsidies - Operational:  Monetary Allocations - District Municipalities:  Mpumalanga - DC 32:  Ehlanzeni - Community and Social Services</v>
          </cell>
          <cell r="R10944">
            <v>0</v>
          </cell>
          <cell r="V10944" t="str">
            <v>DM MP: EHLANZENI - COMM &amp; SOC SERV</v>
          </cell>
        </row>
        <row r="10945">
          <cell r="Q10945" t="str">
            <v>Expenditure:  Transfers and Subsidies - Operational:  Monetary Allocations - District Municipalities:  Mpumalanga - DC 32:  Ehlanzeni - Environmental Protection</v>
          </cell>
          <cell r="R10945">
            <v>0</v>
          </cell>
          <cell r="V10945" t="str">
            <v>DM MP: EHLANZENI - ENVIRON PROTECTION</v>
          </cell>
        </row>
        <row r="10946">
          <cell r="Q10946" t="str">
            <v>Expenditure:  Transfers and Subsidies - Operational:  Monetary Allocations - District Municipalities:  Mpumalanga - DC 32:  Ehlanzeni - Executive and Council</v>
          </cell>
          <cell r="R10946">
            <v>0</v>
          </cell>
          <cell r="V10946" t="str">
            <v>DM MP: EHLANZENI - EXECUTIVE &amp; COUNCIL</v>
          </cell>
        </row>
        <row r="10947">
          <cell r="Q10947" t="str">
            <v>Expenditure:  Transfers and Subsidies - Operational:  Monetary Allocations - District Municipalities:  Mpumalanga - DC 32:  Ehlanzeni - Finance and Admin</v>
          </cell>
          <cell r="R10947">
            <v>0</v>
          </cell>
          <cell r="V10947" t="str">
            <v>DM MP: EHLANZENI - FINANCE &amp; ADMIN</v>
          </cell>
        </row>
        <row r="10948">
          <cell r="Q10948" t="str">
            <v>Expenditure:  Transfers and Subsidies - Operational:  Monetary Allocations - District Municipalities:  Mpumalanga - DC 32:  Ehlanzeni - Health</v>
          </cell>
          <cell r="R10948">
            <v>0</v>
          </cell>
          <cell r="V10948" t="str">
            <v>DM MP: EHLANZENI - HEALTH</v>
          </cell>
        </row>
        <row r="10949">
          <cell r="Q10949" t="str">
            <v>Expenditure:  Transfers and Subsidies - Operational:  Monetary Allocations - District Municipalities:  Mpumalanga - DC 32:  Ehlanzeni - Housing</v>
          </cell>
          <cell r="R10949">
            <v>0</v>
          </cell>
          <cell r="V10949" t="str">
            <v>DM MP: EHLANZENI - HOUSING</v>
          </cell>
        </row>
        <row r="10950">
          <cell r="Q10950" t="str">
            <v>Expenditure:  Transfers and Subsidies - Operational:  Monetary Allocations - District Municipalities:  Mpumalanga - DC 32:  Ehlanzeni - Planning and Development</v>
          </cell>
          <cell r="R10950">
            <v>0</v>
          </cell>
          <cell r="V10950" t="str">
            <v>DM MP: EHLANZENI - PLANNING &amp; DEVEL</v>
          </cell>
        </row>
        <row r="10951">
          <cell r="Q10951" t="str">
            <v>Expenditure:  Transfers and Subsidies - Operational:  Monetary Allocations - District Municipalities:  Mpumalanga - DC 32:  Ehlanzeni - Public Safety</v>
          </cell>
          <cell r="R10951">
            <v>0</v>
          </cell>
          <cell r="V10951" t="str">
            <v>DM MP: EHLANZENI - PUBLIC SAFETY</v>
          </cell>
        </row>
        <row r="10952">
          <cell r="Q10952" t="str">
            <v>Expenditure:  Transfers and Subsidies - Operational:  Monetary Allocations - District Municipalities:  Mpumalanga - DC 32:  Ehlanzeni - Road Transport</v>
          </cell>
          <cell r="R10952">
            <v>0</v>
          </cell>
          <cell r="V10952" t="str">
            <v>DM MP: EHLANZENI - ROAD TRANSPORT</v>
          </cell>
        </row>
        <row r="10953">
          <cell r="Q10953" t="str">
            <v>Expenditure:  Transfers and Subsidies - Operational:  Monetary Allocations - District Municipalities:  Mpumalanga - DC 32:  Ehlanzeni - Sport and Recreation</v>
          </cell>
          <cell r="R10953">
            <v>0</v>
          </cell>
          <cell r="V10953" t="str">
            <v>DM MP: EHLANZENI - SPORT &amp; RECREATION</v>
          </cell>
        </row>
        <row r="10954">
          <cell r="Q10954" t="str">
            <v>Expenditure:  Transfers and Subsidies - Operational:  Monetary Allocations - District Municipalities:  Mpumalanga - DC 32:  Ehlanzeni - Waste Water Management</v>
          </cell>
          <cell r="R10954">
            <v>0</v>
          </cell>
          <cell r="V10954" t="str">
            <v>DM MP: EHLANZENI - WASTE WATER MAN</v>
          </cell>
        </row>
        <row r="10955">
          <cell r="Q10955" t="str">
            <v>Expenditure:  Transfers and Subsidies - Operational:  Monetary Allocations - District Municipalities:  Mpumalanga - DC 32:  Ehlanzeni - Water</v>
          </cell>
          <cell r="R10955">
            <v>0</v>
          </cell>
          <cell r="V10955" t="str">
            <v>DM MP: EHLANZENI - WATER</v>
          </cell>
        </row>
        <row r="10956">
          <cell r="Q10956" t="str">
            <v>Expenditure:  Transfers and Subsidies - Operational:  Monetary Allocations - District Municipalities:  Northern Cape</v>
          </cell>
          <cell r="R10956">
            <v>0</v>
          </cell>
          <cell r="V10956" t="str">
            <v>T&amp;S OPS: MONETARY DM NORTHERN CAPE</v>
          </cell>
        </row>
        <row r="10957">
          <cell r="Q10957" t="str">
            <v>Expenditure:  Transfers and Subsidies - Operational:  Monetary Allocations - District Municipalities:  Northern Cape - DC 45:  John Taolo</v>
          </cell>
          <cell r="R10957">
            <v>0</v>
          </cell>
          <cell r="V10957" t="str">
            <v>DM NC: JOHN TAOLO</v>
          </cell>
        </row>
        <row r="10958">
          <cell r="Q10958" t="str">
            <v>Expenditure:  Transfers and Subsidies - Operational:  Monetary Allocations - District Municipalities:  Northern Cape - DC 45:  John Taolo - Community and Social Services</v>
          </cell>
          <cell r="R10958">
            <v>0</v>
          </cell>
          <cell r="V10958" t="str">
            <v>DM NC: JOHN TAOLO - COMM &amp; SOC SERV</v>
          </cell>
        </row>
        <row r="10959">
          <cell r="Q10959" t="str">
            <v>Expenditure:  Transfers and Subsidies - Operational:  Monetary Allocations - District Municipalities:  Northern Cape - DC 45:  John Taolo - Environmental Protection</v>
          </cell>
          <cell r="R10959">
            <v>0</v>
          </cell>
          <cell r="V10959" t="str">
            <v>DM NC: JOHN TAOLO - ENVIRON PROTECTION</v>
          </cell>
        </row>
        <row r="10960">
          <cell r="Q10960" t="str">
            <v>Expenditure:  Transfers and Subsidies - Operational:  Monetary Allocations - District Municipalities:  Northern Cape - DC 45:  John Taolo - Executive and Council</v>
          </cell>
          <cell r="R10960">
            <v>0</v>
          </cell>
          <cell r="V10960" t="str">
            <v>DM NC: JOHN TAOLO - EXECUTIVE &amp; COUNCIL</v>
          </cell>
        </row>
        <row r="10961">
          <cell r="Q10961" t="str">
            <v>Expenditure:  Transfers and Subsidies - Operational:  Monetary Allocations - District Municipalities:  Northern Cape - DC 45:  John Taolo - Finance and Admin</v>
          </cell>
          <cell r="R10961">
            <v>0</v>
          </cell>
          <cell r="V10961" t="str">
            <v>DM NC: JOHN TAOLO - FINANCE &amp; ADMIN</v>
          </cell>
        </row>
        <row r="10962">
          <cell r="Q10962" t="str">
            <v>Expenditure:  Transfers and Subsidies - Operational:  Monetary Allocations - District Municipalities:  Northern Cape - DC 45:  John Taolo - Health</v>
          </cell>
          <cell r="R10962">
            <v>0</v>
          </cell>
          <cell r="V10962" t="str">
            <v>DM NC: JOHN TAOLO - HEALTH</v>
          </cell>
        </row>
        <row r="10963">
          <cell r="Q10963" t="str">
            <v>Expenditure:  Transfers and Subsidies - Operational:  Monetary Allocations - District Municipalities:  Northern Cape - DC 45:  John Taolo - Housing</v>
          </cell>
          <cell r="R10963">
            <v>0</v>
          </cell>
          <cell r="V10963" t="str">
            <v>DM NC: JOHN TAOLO - HOUSING</v>
          </cell>
        </row>
        <row r="10964">
          <cell r="Q10964" t="str">
            <v>Expenditure:  Transfers and Subsidies - Operational:  Monetary Allocations - District Municipalities:  Northern Cape - DC 45:  John Taolo - Planning and Development</v>
          </cell>
          <cell r="R10964">
            <v>0</v>
          </cell>
          <cell r="V10964" t="str">
            <v>DM NC: JOHN TAOLO - PLANNING &amp; DEVEL</v>
          </cell>
        </row>
        <row r="10965">
          <cell r="Q10965" t="str">
            <v>Expenditure:  Transfers and Subsidies - Operational:  Monetary Allocations - District Municipalities:  Northern Cape - DC 45:  John Taolo - Public Safety</v>
          </cell>
          <cell r="R10965">
            <v>0</v>
          </cell>
          <cell r="V10965" t="str">
            <v>DM NC: JOHN TAOLO - PUBLIC SAFETY</v>
          </cell>
        </row>
        <row r="10966">
          <cell r="Q10966" t="str">
            <v>Expenditure:  Transfers and Subsidies - Operational:  Monetary Allocations - District Municipalities:  Northern Cape - DC 45:  John Taolo - Road Transport</v>
          </cell>
          <cell r="R10966">
            <v>0</v>
          </cell>
          <cell r="V10966" t="str">
            <v>DM NC: JOHN TAOLO - ROAD TRANSPORT</v>
          </cell>
        </row>
        <row r="10967">
          <cell r="Q10967" t="str">
            <v>Expenditure:  Transfers and Subsidies - Operational:  Monetary Allocations - District Municipalities:  Northern Cape - DC 45:  John Taolo - Sport and Recreation</v>
          </cell>
          <cell r="R10967">
            <v>0</v>
          </cell>
          <cell r="V10967" t="str">
            <v>DM NC: JOHN TAOLO - SPORT &amp; RECREATION</v>
          </cell>
        </row>
        <row r="10968">
          <cell r="Q10968" t="str">
            <v>Expenditure:  Transfers and Subsidies - Operational:  Monetary Allocations - District Municipalities:  Northern Cape - DC 45:  John Taolo - Waste Water Management</v>
          </cell>
          <cell r="R10968">
            <v>0</v>
          </cell>
          <cell r="V10968" t="str">
            <v>DM NC: JOHN TAOLO - WASTE WATER MAN</v>
          </cell>
        </row>
        <row r="10969">
          <cell r="Q10969" t="str">
            <v>Expenditure:  Transfers and Subsidies - Operational:  Monetary Allocations - District Municipalities:  Northern Cape - DC 45:  John Taolo - Water</v>
          </cell>
          <cell r="R10969">
            <v>0</v>
          </cell>
          <cell r="V10969" t="str">
            <v>DM NC: JOHN TAOLO - WATER</v>
          </cell>
        </row>
        <row r="10970">
          <cell r="Q10970" t="str">
            <v xml:space="preserve">Expenditure:  Transfers and Subsidies - Operational:  Monetary Allocations - District Municipalities:  Northern Cape - DC 6:  Namakwa </v>
          </cell>
          <cell r="R10970">
            <v>0</v>
          </cell>
          <cell r="V10970" t="str">
            <v>DM NC: NAMAKWA</v>
          </cell>
        </row>
        <row r="10971">
          <cell r="Q10971" t="str">
            <v>Expenditure:  Transfers and Subsidies - Operational:  Monetary Allocations - District Municipalities:  Northern Cape - DC 6:  Namakwa - Community and Social Services</v>
          </cell>
          <cell r="R10971">
            <v>0</v>
          </cell>
          <cell r="V10971" t="str">
            <v>DM NC: NAMAKWA - COMM &amp; SOC SERV</v>
          </cell>
        </row>
        <row r="10972">
          <cell r="Q10972" t="str">
            <v>Expenditure:  Transfers and Subsidies - Operational:  Monetary Allocations - District Municipalities:  Northern Cape - DC 6:  Namakwa - Environmental Protection</v>
          </cell>
          <cell r="R10972">
            <v>0</v>
          </cell>
          <cell r="V10972" t="str">
            <v>DM NC: NAMAKWA - ENVIRON PROTECTION</v>
          </cell>
        </row>
        <row r="10973">
          <cell r="Q10973" t="str">
            <v>Expenditure:  Transfers and Subsidies - Operational:  Monetary Allocations - District Municipalities:  Northern Cape - DC 6:  Namakwa - Executive and Council</v>
          </cell>
          <cell r="R10973">
            <v>0</v>
          </cell>
          <cell r="V10973" t="str">
            <v>DM NC: NAMAKWA - EXECUTIVE &amp; COUNCIL</v>
          </cell>
        </row>
        <row r="10974">
          <cell r="Q10974" t="str">
            <v>Expenditure:  Transfers and Subsidies - Operational:  Monetary Allocations - District Municipalities:  Northern Cape - DC 6:  Namakwa - Finance and Admin</v>
          </cell>
          <cell r="R10974">
            <v>0</v>
          </cell>
          <cell r="V10974" t="str">
            <v>DM NC: NAMAKWA - FINANCE &amp; ADMIN</v>
          </cell>
        </row>
        <row r="10975">
          <cell r="Q10975" t="str">
            <v>Expenditure:  Transfers and Subsidies - Operational:  Monetary Allocations - District Municipalities:  Northern Cape - DC 6:  Namakwa - Health</v>
          </cell>
          <cell r="R10975">
            <v>0</v>
          </cell>
          <cell r="V10975" t="str">
            <v>DM NC: NAMAKWA - HEALTH</v>
          </cell>
        </row>
        <row r="10976">
          <cell r="Q10976" t="str">
            <v>Expenditure:  Transfers and Subsidies - Operational:  Monetary Allocations - District Municipalities:  Northern Cape - DC 6:  Namakwa - Housing</v>
          </cell>
          <cell r="R10976">
            <v>0</v>
          </cell>
          <cell r="V10976" t="str">
            <v>DM NC: NAMAKWA - HOUSING</v>
          </cell>
        </row>
        <row r="10977">
          <cell r="Q10977" t="str">
            <v>Expenditure:  Transfers and Subsidies - Operational:  Monetary Allocations - District Municipalities:  Northern Cape - DC 6:  Namakwa - Planning and Development</v>
          </cell>
          <cell r="R10977">
            <v>0</v>
          </cell>
          <cell r="V10977" t="str">
            <v>DM NC: NAMAKWA - PLANNING &amp; DEVEL</v>
          </cell>
        </row>
        <row r="10978">
          <cell r="Q10978" t="str">
            <v>Expenditure:  Transfers and Subsidies - Operational:  Monetary Allocations - District Municipalities:  Northern Cape - DC 6:  Namakwa - Public Safety</v>
          </cell>
          <cell r="R10978">
            <v>0</v>
          </cell>
          <cell r="V10978" t="str">
            <v>DM NC: NAMAKWA - PUBLIC SAFETY</v>
          </cell>
        </row>
        <row r="10979">
          <cell r="Q10979" t="str">
            <v>Expenditure:  Transfers and Subsidies - Operational:  Monetary Allocations - District Municipalities:  Northern Cape - DC 6:  Namakwa - Road Transport</v>
          </cell>
          <cell r="R10979">
            <v>0</v>
          </cell>
          <cell r="V10979" t="str">
            <v>DM NC: NAMAKWA - ROAD TRANSPORT</v>
          </cell>
        </row>
        <row r="10980">
          <cell r="Q10980" t="str">
            <v>Expenditure:  Transfers and Subsidies - Operational:  Monetary Allocations - District Municipalities:  Northern Cape - DC 6:  Namakwa - Sport and Recreation</v>
          </cell>
          <cell r="R10980">
            <v>0</v>
          </cell>
          <cell r="V10980" t="str">
            <v>DM NC: NAMAKWA - SPORT &amp; RECREATION</v>
          </cell>
        </row>
        <row r="10981">
          <cell r="Q10981" t="str">
            <v>Expenditure:  Transfers and Subsidies - Operational:  Monetary Allocations - District Municipalities:  Northern Cape - DC 6:  Namakwa - Waste Water Management</v>
          </cell>
          <cell r="R10981">
            <v>0</v>
          </cell>
          <cell r="V10981" t="str">
            <v>DM NC: NAMAKWA - WASTE WATER MAN</v>
          </cell>
        </row>
        <row r="10982">
          <cell r="Q10982" t="str">
            <v>Expenditure:  Transfers and Subsidies - Operational:  Monetary Allocations - District Municipalities:  Northern Cape - DC 6:  Namakwa - Water</v>
          </cell>
          <cell r="R10982">
            <v>0</v>
          </cell>
          <cell r="V10982" t="str">
            <v>DM NC: NAMAKWA - WATER</v>
          </cell>
        </row>
        <row r="10983">
          <cell r="Q10983" t="str">
            <v>Expenditure:  Transfers and Subsidies - Operational:  Monetary Allocations - District Municipalities:  Northern Cape: DC 7:  Pixley</v>
          </cell>
          <cell r="R10983">
            <v>0</v>
          </cell>
          <cell r="V10983" t="str">
            <v>DM NC: PIXLEY</v>
          </cell>
        </row>
        <row r="10984">
          <cell r="Q10984" t="str">
            <v>Expenditure:  Transfers and Subsidies - Operational:  Monetary Allocations - District Municipalities:  Northern Cape: DC 7:  Pixley - Community and Social Services</v>
          </cell>
          <cell r="R10984">
            <v>0</v>
          </cell>
          <cell r="V10984" t="str">
            <v>DM NC: PIXLEY - COMM &amp; SOC SERV</v>
          </cell>
        </row>
        <row r="10985">
          <cell r="Q10985" t="str">
            <v>Expenditure:  Transfers and Subsidies - Operational:  Monetary Allocations - District Municipalities:  Northern Cape: DC 7:  Pixley - Environmental Protection</v>
          </cell>
          <cell r="R10985">
            <v>0</v>
          </cell>
          <cell r="V10985" t="str">
            <v>DM NC: PIXLEY - ENVIRON PROTECTION</v>
          </cell>
        </row>
        <row r="10986">
          <cell r="Q10986" t="str">
            <v>Expenditure:  Transfers and Subsidies - Operational:  Monetary Allocations - District Municipalities:  Northern Cape: DC 7:  Pixley - Executive and Council</v>
          </cell>
          <cell r="R10986">
            <v>0</v>
          </cell>
          <cell r="V10986" t="str">
            <v>DM NC: PIXLEY - EXECUTIVE &amp; COUNCIL</v>
          </cell>
        </row>
        <row r="10987">
          <cell r="Q10987" t="str">
            <v>Expenditure:  Transfers and Subsidies - Operational:  Monetary Allocations - District Municipalities:  Northern Cape: DC 7:  Pixley - Finance and Admin</v>
          </cell>
          <cell r="R10987">
            <v>0</v>
          </cell>
          <cell r="V10987" t="str">
            <v>DM NC: PIXLEY - FINANCE &amp; ADMIN</v>
          </cell>
        </row>
        <row r="10988">
          <cell r="Q10988" t="str">
            <v>Expenditure:  Transfers and Subsidies - Operational:  Monetary Allocations - District Municipalities:  Northern Cape: DC 7:  Pixley - Health</v>
          </cell>
          <cell r="R10988">
            <v>0</v>
          </cell>
          <cell r="V10988" t="str">
            <v>DM NC: PIXLEY - HEALTH</v>
          </cell>
        </row>
        <row r="10989">
          <cell r="Q10989" t="str">
            <v>Expenditure:  Transfers and Subsidies - Operational:  Monetary Allocations - District Municipalities:  Northern Cape: DC 7:  Pixley - Housing</v>
          </cell>
          <cell r="R10989">
            <v>0</v>
          </cell>
          <cell r="V10989" t="str">
            <v>DM NC: PIXLEY - HOUSING</v>
          </cell>
        </row>
        <row r="10990">
          <cell r="Q10990" t="str">
            <v>Expenditure:  Transfers and Subsidies - Operational:  Monetary Allocations - District Municipalities:  Northern Cape: DC 7:  Pixley - Planning and Development</v>
          </cell>
          <cell r="R10990">
            <v>0</v>
          </cell>
          <cell r="V10990" t="str">
            <v>DM NC: PIXLEY - PLANNING &amp; DEVEL</v>
          </cell>
        </row>
        <row r="10991">
          <cell r="Q10991" t="str">
            <v>Expenditure:  Transfers and Subsidies - Operational:  Monetary Allocations - District Municipalities:  Northern Cape: DC 7:  Pixley - Public Safety</v>
          </cell>
          <cell r="R10991">
            <v>0</v>
          </cell>
          <cell r="V10991" t="str">
            <v>DM NC: PIXLEY - PUBLIC SAFETY</v>
          </cell>
        </row>
        <row r="10992">
          <cell r="Q10992" t="str">
            <v>Expenditure:  Transfers and Subsidies - Operational:  Monetary Allocations - District Municipalities:  Northern Cape: DC 7:  Pixley - Road Transport</v>
          </cell>
          <cell r="R10992">
            <v>0</v>
          </cell>
          <cell r="V10992" t="str">
            <v>DM NC: PIXLEY - ROAD TRANSPORT</v>
          </cell>
        </row>
        <row r="10993">
          <cell r="Q10993" t="str">
            <v>Expenditure:  Transfers and Subsidies - Operational:  Monetary Allocations - District Municipalities:  Northern Cape: DC 7:  Pixley - Sport and Recreation</v>
          </cell>
          <cell r="R10993">
            <v>0</v>
          </cell>
          <cell r="V10993" t="str">
            <v>DM NC: PIXLEY - SPORT &amp; RECREATION</v>
          </cell>
        </row>
        <row r="10994">
          <cell r="Q10994" t="str">
            <v>Expenditure:  Transfers and Subsidies - Operational:  Monetary Allocations - District Municipalities:  Northern Cape: DC 7:  Pixley - Waste Water Management</v>
          </cell>
          <cell r="R10994">
            <v>0</v>
          </cell>
          <cell r="V10994" t="str">
            <v>DM NC: PIXLEY - WASTE WATER MAN</v>
          </cell>
        </row>
        <row r="10995">
          <cell r="Q10995" t="str">
            <v>Expenditure:  Transfers and Subsidies - Operational:  Monetary Allocations - District Municipalities:  Northern Cape: DC 7:  Pixley - Water</v>
          </cell>
          <cell r="R10995">
            <v>0</v>
          </cell>
          <cell r="V10995" t="str">
            <v>DM NC: PIXLEY - WATER</v>
          </cell>
        </row>
        <row r="10996">
          <cell r="Q10996" t="str">
            <v>Expenditure:  Transfers and Subsidies - Operational:  Monetary Allocations - District Municipalities:  Northern Cape - DC 8 - Siyanda</v>
          </cell>
          <cell r="R10996">
            <v>0</v>
          </cell>
          <cell r="V10996" t="str">
            <v>DM NC: SIYANDA</v>
          </cell>
        </row>
        <row r="10997">
          <cell r="Q10997" t="str">
            <v>Expenditure:  Transfers and Subsidies - Operational:  Monetary Allocations - District Municipalities:  Northern Cape - DC 8:  Siyanda - Community and Social Services</v>
          </cell>
          <cell r="R10997">
            <v>0</v>
          </cell>
          <cell r="V10997" t="str">
            <v>DM NC: SIYANDA - COMM &amp; SOC SERV</v>
          </cell>
        </row>
        <row r="10998">
          <cell r="Q10998" t="str">
            <v>Expenditure:  Transfers and Subsidies - Operational:  Monetary Allocations - District Municipalities:  Northern Cape - DC 8:  Siyanda - Environmental Protection</v>
          </cell>
          <cell r="R10998">
            <v>0</v>
          </cell>
          <cell r="V10998" t="str">
            <v>DM NC: SIYANDA - ENVIRON PROTECTION</v>
          </cell>
        </row>
        <row r="10999">
          <cell r="Q10999" t="str">
            <v>Expenditure:  Transfers and Subsidies - Operational:  Monetary Allocations - District Municipalities:  Northern Cape - DC 8:  Siyanda - Executive and Council</v>
          </cell>
          <cell r="R10999">
            <v>0</v>
          </cell>
          <cell r="V10999" t="str">
            <v>DM NC: SIYANDA - EXECUTIVE &amp; COUNCIL</v>
          </cell>
        </row>
        <row r="11000">
          <cell r="Q11000" t="str">
            <v>Expenditure:  Transfers and Subsidies - Operational:  Monetary Allocations - District Municipalities:  Northern Cape - DC 8:  Siyanda - Finance and Admin</v>
          </cell>
          <cell r="R11000">
            <v>0</v>
          </cell>
          <cell r="V11000" t="str">
            <v>DM NC: SIYANDA - FINANCE &amp; ADMIN</v>
          </cell>
        </row>
        <row r="11001">
          <cell r="Q11001" t="str">
            <v>Expenditure:  Transfers and Subsidies - Operational:  Monetary Allocations - District Municipalities:  Northern Cape - DC 8:  Siyanda - Health</v>
          </cell>
          <cell r="R11001">
            <v>0</v>
          </cell>
          <cell r="V11001" t="str">
            <v>DM NC: SIYANDA - HEALTH</v>
          </cell>
        </row>
        <row r="11002">
          <cell r="Q11002" t="str">
            <v>Expenditure:  Transfers and Subsidies - Operational:  Monetary Allocations - District Municipalities:  Northern Cape - DC 8:  Siyanda - Housing</v>
          </cell>
          <cell r="R11002">
            <v>0</v>
          </cell>
          <cell r="V11002" t="str">
            <v>DM NC: SIYANDA - HOUSING</v>
          </cell>
        </row>
        <row r="11003">
          <cell r="Q11003" t="str">
            <v>Expenditure:  Transfers and Subsidies - Operational:  Monetary Allocations - District Municipalities:  Northern Cape - DC 8:  Siyanda - Planning and Development</v>
          </cell>
          <cell r="R11003">
            <v>0</v>
          </cell>
          <cell r="V11003" t="str">
            <v>DM NC: SIYANDA - PLANNING &amp; DEVEL</v>
          </cell>
        </row>
        <row r="11004">
          <cell r="Q11004" t="str">
            <v>Expenditure:  Transfers and Subsidies - Operational:  Monetary Allocations - District Municipalities:  Northern Cape - DC 8:  Siyanda - Public Safety</v>
          </cell>
          <cell r="R11004">
            <v>0</v>
          </cell>
          <cell r="V11004" t="str">
            <v>DM NC: SIYANDA - PUBLIC SAFETY</v>
          </cell>
        </row>
        <row r="11005">
          <cell r="Q11005" t="str">
            <v>Expenditure:  Transfers and Subsidies - Operational:  Monetary Allocations - District Municipalities:  Northern Cape - DC 8:  Siyanda - Road Transport</v>
          </cell>
          <cell r="R11005">
            <v>0</v>
          </cell>
          <cell r="V11005" t="str">
            <v>DM NC: SIYANDA - ROAD TRANSPORT</v>
          </cell>
        </row>
        <row r="11006">
          <cell r="Q11006" t="str">
            <v>Expenditure:  Transfers and Subsidies - Operational:  Monetary Allocations - District Municipalities:  Northern Cape - DC 8:  Siyanda - Sport and Recreation</v>
          </cell>
          <cell r="R11006">
            <v>0</v>
          </cell>
          <cell r="V11006" t="str">
            <v>DM NC: SIYANDA - SPORT &amp; RECREATION</v>
          </cell>
        </row>
        <row r="11007">
          <cell r="Q11007" t="str">
            <v>Expenditure:  Transfers and Subsidies - Operational:  Monetary Allocations - District Municipalities:  Northern Cape - DC 8:  Siyanda - Waste Water Management</v>
          </cell>
          <cell r="R11007">
            <v>0</v>
          </cell>
          <cell r="V11007" t="str">
            <v>DM NC: SIYANDA - WASTE WATER MAN</v>
          </cell>
        </row>
        <row r="11008">
          <cell r="Q11008" t="str">
            <v>Expenditure:  Transfers and Subsidies - Operational:  Monetary Allocations - District Municipalities:  Northern Cape - DC 8:  Siyanda - Water</v>
          </cell>
          <cell r="R11008">
            <v>0</v>
          </cell>
          <cell r="V11008" t="str">
            <v>DM NC: SIYANDA - WATER</v>
          </cell>
        </row>
        <row r="11009">
          <cell r="Q11009" t="str">
            <v>Expenditure:  Transfers and Subsidies - Operational:  Monetary Allocations - District Municipalities:  Northern Cape - DC 9:  Frances Baard</v>
          </cell>
          <cell r="R11009">
            <v>0</v>
          </cell>
          <cell r="V11009" t="str">
            <v>DM NC: FRANCES BAARD</v>
          </cell>
        </row>
        <row r="11010">
          <cell r="Q11010" t="str">
            <v>Expenditure:  Transfers and Subsidies - Operational:  Monetary Allocations - District Municipalities:  Northern Cape - DC 9:  Frances Baard - Community and Social Services</v>
          </cell>
          <cell r="R11010">
            <v>0</v>
          </cell>
          <cell r="V11010" t="str">
            <v>DM NC: FRANCES BAARD - COMM &amp; SOC SERV</v>
          </cell>
        </row>
        <row r="11011">
          <cell r="Q11011" t="str">
            <v>Expenditure:  Transfers and Subsidies - Operational:  Monetary Allocations - District Municipalities:  Northern Cape - DC 9:  Frances Baard - Environmental Protection</v>
          </cell>
          <cell r="R11011">
            <v>0</v>
          </cell>
          <cell r="V11011" t="str">
            <v>DM NC: FRANCES BAARD - ENVIRON PROTECT</v>
          </cell>
        </row>
        <row r="11012">
          <cell r="Q11012" t="str">
            <v>Expenditure:  Transfers and Subsidies - Operational:  Monetary Allocations - District Municipalities:  Northern Cape - DC 9:  Frances Baard - Executive and Council</v>
          </cell>
          <cell r="R11012">
            <v>0</v>
          </cell>
          <cell r="V11012" t="str">
            <v>DM NC: FRANCES BAARD - EXECUT &amp; COUNCIL</v>
          </cell>
        </row>
        <row r="11013">
          <cell r="Q11013" t="str">
            <v>Expenditure:  Transfers and Subsidies - Operational:  Monetary Allocations - District Municipalities:  Northern Cape - DC 9:  Frances Baard - Finance and Admin</v>
          </cell>
          <cell r="R11013">
            <v>0</v>
          </cell>
          <cell r="V11013" t="str">
            <v>DM NC: FRANCES BAARD - FINANCE &amp; ADMIN</v>
          </cell>
        </row>
        <row r="11014">
          <cell r="Q11014" t="str">
            <v>Expenditure:  Transfers and Subsidies - Operational:  Monetary Allocations - District Municipalities:  Northern Cape - DC 9:  Frances Baard - Health</v>
          </cell>
          <cell r="R11014">
            <v>0</v>
          </cell>
          <cell r="V11014" t="str">
            <v>DM NC: FRANCES BAARD - HEALTH</v>
          </cell>
        </row>
        <row r="11015">
          <cell r="Q11015" t="str">
            <v>Expenditure:  Transfers and Subsidies - Operational:  Monetary Allocations - District Municipalities:  Northern Cape - DC 9:  Frances Baard - Housing</v>
          </cell>
          <cell r="R11015">
            <v>0</v>
          </cell>
          <cell r="V11015" t="str">
            <v>DM NC: FRANCES BAARD - HOUSING</v>
          </cell>
        </row>
        <row r="11016">
          <cell r="Q11016" t="str">
            <v>Expenditure:  Transfers and Subsidies - Operational:  Monetary Allocations - District Municipalities:  Northern Cape - DC 9:  Frances Baard - Planning and Development</v>
          </cell>
          <cell r="R11016">
            <v>0</v>
          </cell>
          <cell r="V11016" t="str">
            <v>DM NC: FRANCES BAARD - PLANNING &amp; DEVEL</v>
          </cell>
        </row>
        <row r="11017">
          <cell r="Q11017" t="str">
            <v>Expenditure:  Transfers and Subsidies - Operational:  Monetary Allocations - District Municipalities:  Northern Cape - DC 9:  Frances Baard - Public Safety</v>
          </cell>
          <cell r="R11017">
            <v>0</v>
          </cell>
          <cell r="V11017" t="str">
            <v>DM NC: FRANCES BAARD - PUBLIC SAFETY</v>
          </cell>
        </row>
        <row r="11018">
          <cell r="Q11018" t="str">
            <v>Expenditure:  Transfers and Subsidies - Operational:  Monetary Allocations - District Municipalities:  Northern Cape - DC 9:  Frances Baard - Road Transport</v>
          </cell>
          <cell r="R11018">
            <v>0</v>
          </cell>
          <cell r="V11018" t="str">
            <v>DM NC: FRANCES BAARD - ROAD TRANSPORT</v>
          </cell>
        </row>
        <row r="11019">
          <cell r="Q11019" t="str">
            <v>Expenditure:  Transfers and Subsidies - Operational:  Monetary Allocations - District Municipalities:  Northern Cape - DC 9:  Frances Baard - Sport and Recreation</v>
          </cell>
          <cell r="R11019">
            <v>0</v>
          </cell>
          <cell r="V11019" t="str">
            <v>DM NC: FRANCES BAARD - SPORT &amp; RECREAT</v>
          </cell>
        </row>
        <row r="11020">
          <cell r="Q11020" t="str">
            <v>Expenditure:  Transfers and Subsidies - Operational:  Monetary Allocations - District Municipalities:  Northern Cape - DC 9:  Frances Baard - Waste Water Management</v>
          </cell>
          <cell r="R11020">
            <v>0</v>
          </cell>
          <cell r="V11020" t="str">
            <v>DM NC: FRANCES BAARD - WASTE WATER MAN</v>
          </cell>
        </row>
        <row r="11021">
          <cell r="Q11021" t="str">
            <v>Expenditure:  Transfers and Subsidies - Operational:  Monetary Allocations - District Municipalities:  Northern Cape - DC 9:  Frances Baard - Water</v>
          </cell>
          <cell r="R11021">
            <v>0</v>
          </cell>
          <cell r="V11021" t="str">
            <v>DM NC: FRANCES BAARD - WATER</v>
          </cell>
        </row>
        <row r="11022">
          <cell r="Q11022" t="str">
            <v>Expenditure:  Transfers and Subsidies - Operational:  Monetary Allocations - District Municipalities:  North West</v>
          </cell>
          <cell r="R11022">
            <v>0</v>
          </cell>
          <cell r="V11022" t="str">
            <v>T&amp;S OPS: MONETARY DM NORTH WEST</v>
          </cell>
        </row>
        <row r="11023">
          <cell r="Q11023" t="str">
            <v>Expenditure:  Transfers and Subsidies - Operational:  Monetary Allocations - District Municipalities:  North West - DC 37:  Bojanala</v>
          </cell>
          <cell r="R11023">
            <v>0</v>
          </cell>
          <cell r="V11023" t="str">
            <v>DM NW: BOJANALA</v>
          </cell>
        </row>
        <row r="11024">
          <cell r="Q11024" t="str">
            <v>Expenditure:  Transfers and Subsidies - Operational:  Monetary Allocations - District Municipalities:  North West - DC 37:  Bojanala - Community and Social Services</v>
          </cell>
          <cell r="R11024">
            <v>0</v>
          </cell>
          <cell r="V11024" t="str">
            <v>DM NW: BOJANALA - COMM &amp; SOC SERV</v>
          </cell>
        </row>
        <row r="11025">
          <cell r="Q11025" t="str">
            <v>Expenditure:  Transfers and Subsidies - Operational:  Monetary Allocations - District Municipalities:  North West - DC 37:  Bojanala - Environmental Protection</v>
          </cell>
          <cell r="R11025">
            <v>0</v>
          </cell>
          <cell r="V11025" t="str">
            <v>DM NW: BOJANALA - ENVIRON PROTECTION</v>
          </cell>
        </row>
        <row r="11026">
          <cell r="Q11026" t="str">
            <v>Expenditure:  Transfers and Subsidies - Operational:  Monetary Allocations - District Municipalities:  North West - DC 37:  Bojanala - Executive and Council</v>
          </cell>
          <cell r="R11026">
            <v>0</v>
          </cell>
          <cell r="V11026" t="str">
            <v>DM NW: BOJANALA - EXECUTIVE &amp; COUNCIL</v>
          </cell>
        </row>
        <row r="11027">
          <cell r="Q11027" t="str">
            <v>Expenditure:  Transfers and Subsidies - Operational:  Monetary Allocations - District Municipalities:  North West - DC 37:  Bojanala - Finance and Admin</v>
          </cell>
          <cell r="R11027">
            <v>0</v>
          </cell>
          <cell r="V11027" t="str">
            <v>DM NW: BOJANALA - FINANCE &amp; ADMIN</v>
          </cell>
        </row>
        <row r="11028">
          <cell r="Q11028" t="str">
            <v>Expenditure:  Transfers and Subsidies - Operational:  Monetary Allocations - District Municipalities:  North West - DC 37:  Bojanala - Health</v>
          </cell>
          <cell r="R11028">
            <v>0</v>
          </cell>
          <cell r="V11028" t="str">
            <v>DM NW: BOJANALA - HEALTH</v>
          </cell>
        </row>
        <row r="11029">
          <cell r="Q11029" t="str">
            <v>Expenditure:  Transfers and Subsidies - Operational:  Monetary Allocations - District Municipalities:  North West - DC 37:  Bojanala - Housing</v>
          </cell>
          <cell r="R11029">
            <v>0</v>
          </cell>
          <cell r="V11029" t="str">
            <v>DM NW: BOJANALA - HOUSING</v>
          </cell>
        </row>
        <row r="11030">
          <cell r="Q11030" t="str">
            <v>Expenditure:  Transfers and Subsidies - Operational:  Monetary Allocations - District Municipalities:  North West - DC 37:  Bojanala - Planning and Development</v>
          </cell>
          <cell r="R11030">
            <v>0</v>
          </cell>
          <cell r="V11030" t="str">
            <v>DM NW: BOJANALA - PLANNING &amp; DEVEL</v>
          </cell>
        </row>
        <row r="11031">
          <cell r="Q11031" t="str">
            <v>Expenditure:  Transfers and Subsidies - Operational:  Monetary Allocations - District Municipalities:  North West - DC 37:  Bojanala - Public Safety</v>
          </cell>
          <cell r="R11031">
            <v>0</v>
          </cell>
          <cell r="V11031" t="str">
            <v>DM NW: BOJANALA - PUBLIC SAFETY</v>
          </cell>
        </row>
        <row r="11032">
          <cell r="Q11032" t="str">
            <v>Expenditure:  Transfers and Subsidies - Operational:  Monetary Allocations - District Municipalities:  North West - DC 37:  Bojanala - Road Transport</v>
          </cell>
          <cell r="R11032">
            <v>0</v>
          </cell>
          <cell r="V11032" t="str">
            <v>DM NW: BOJANALA - ROAD TRANSPORT</v>
          </cell>
        </row>
        <row r="11033">
          <cell r="Q11033" t="str">
            <v>Expenditure:  Transfers and Subsidies - Operational:  Monetary Allocations - District Municipalities:  North West - DC 37:  Bojanala - Sport and Recreation</v>
          </cell>
          <cell r="R11033">
            <v>0</v>
          </cell>
          <cell r="V11033" t="str">
            <v>DM NW: BOJANALA - SPORT &amp; RECREATION</v>
          </cell>
        </row>
        <row r="11034">
          <cell r="Q11034" t="str">
            <v>Expenditure:  Transfers and Subsidies - Operational:  Monetary Allocations - District Municipalities:  North West - DC 37:  Bojanala - Waste Water Management</v>
          </cell>
          <cell r="R11034">
            <v>0</v>
          </cell>
          <cell r="V11034" t="str">
            <v>DM NW: BOJANALA - WASTE WATER MAN</v>
          </cell>
        </row>
        <row r="11035">
          <cell r="Q11035" t="str">
            <v>Expenditure:  Transfers and Subsidies - Operational:  Monetary Allocations - District Municipalities:  North West - DC 37:  Bojanala - Water</v>
          </cell>
          <cell r="R11035">
            <v>0</v>
          </cell>
          <cell r="V11035" t="str">
            <v>DM NW: BOJANALA - WATER</v>
          </cell>
        </row>
        <row r="11036">
          <cell r="Q11036" t="str">
            <v>Expenditure:  Transfers and Subsidies - Operational:  Monetary Allocations - District Municipalities:  North West - DC 38:  Ngaka</v>
          </cell>
          <cell r="R11036">
            <v>0</v>
          </cell>
          <cell r="V11036" t="str">
            <v>DM NW: NGAKA</v>
          </cell>
        </row>
        <row r="11037">
          <cell r="Q11037" t="str">
            <v>Expenditure:  Transfers and Subsidies - Operational:  Monetary Allocations - District Municipalities:  North West - DC 38:  Ngaka - Community and Social Services</v>
          </cell>
          <cell r="R11037">
            <v>0</v>
          </cell>
          <cell r="V11037" t="str">
            <v>DM NW: NGAKA - COMM &amp; SOC SERV</v>
          </cell>
        </row>
        <row r="11038">
          <cell r="Q11038" t="str">
            <v>Expenditure:  Transfers and Subsidies - Operational:  Monetary Allocations - District Municipalities:  North West - DC 38:  Ngaka - Environmental Protection</v>
          </cell>
          <cell r="R11038">
            <v>0</v>
          </cell>
          <cell r="V11038" t="str">
            <v>DM NW: NGAKA - ENVIRON PROTECTION</v>
          </cell>
        </row>
        <row r="11039">
          <cell r="Q11039" t="str">
            <v>Expenditure:  Transfers and Subsidies - Operational:  Monetary Allocations - District Municipalities:  North West - DC 38:  Ngaka - Executive and Council</v>
          </cell>
          <cell r="R11039">
            <v>0</v>
          </cell>
          <cell r="V11039" t="str">
            <v>DM NW: NGAKA - EXECUTIVE &amp; COUNCIL</v>
          </cell>
        </row>
        <row r="11040">
          <cell r="Q11040" t="str">
            <v>Expenditure:  Transfers and Subsidies - Operational:  Monetary Allocations - District Municipalities:  North West - DC 38:  Ngaka - Finance and Admin</v>
          </cell>
          <cell r="R11040">
            <v>0</v>
          </cell>
          <cell r="V11040" t="str">
            <v>DM NW: NGAKA - FINANCE &amp; ADMIN</v>
          </cell>
        </row>
        <row r="11041">
          <cell r="Q11041" t="str">
            <v>Expenditure:  Transfers and Subsidies - Operational:  Monetary Allocations - District Municipalities:  North West - DC 38:  Ngaka - Health</v>
          </cell>
          <cell r="R11041">
            <v>0</v>
          </cell>
          <cell r="V11041" t="str">
            <v>DM NW: NGAKA - HEALTH</v>
          </cell>
        </row>
        <row r="11042">
          <cell r="Q11042" t="str">
            <v>Expenditure:  Transfers and Subsidies - Operational:  Monetary Allocations - District Municipalities:  North West - DC 38:  Ngaka - Housing</v>
          </cell>
          <cell r="R11042">
            <v>0</v>
          </cell>
          <cell r="V11042" t="str">
            <v>DM NW: NGAKA - HOUSING</v>
          </cell>
        </row>
        <row r="11043">
          <cell r="Q11043" t="str">
            <v>Expenditure:  Transfers and Subsidies - Operational:  Monetary Allocations - District Municipalities:  North West - DC 38:  Ngaka - Planning and Development</v>
          </cell>
          <cell r="R11043">
            <v>0</v>
          </cell>
          <cell r="V11043" t="str">
            <v>DM NW: NGAKA - PLANNING &amp; DEVEL</v>
          </cell>
        </row>
        <row r="11044">
          <cell r="Q11044" t="str">
            <v>Expenditure:  Transfers and Subsidies - Operational:  Monetary Allocations - District Municipalities:  North West - DC 38:  Ngaka - Public Safety</v>
          </cell>
          <cell r="R11044">
            <v>0</v>
          </cell>
          <cell r="V11044" t="str">
            <v>DM NW: NGAKA - PUBLIC SAFETY</v>
          </cell>
        </row>
        <row r="11045">
          <cell r="Q11045" t="str">
            <v>Expenditure:  Transfers and Subsidies - Operational:  Monetary Allocations - District Municipalities:  North West - DC 38:  Ngaka - Road Transport</v>
          </cell>
          <cell r="R11045">
            <v>0</v>
          </cell>
          <cell r="V11045" t="str">
            <v>DM NW: NGAKA - ROAD TRANSPORT</v>
          </cell>
        </row>
        <row r="11046">
          <cell r="Q11046" t="str">
            <v>Expenditure:  Transfers and Subsidies - Operational:  Monetary Allocations - District Municipalities:  North West - DC 38:  Ngaka - Sport and Recreation</v>
          </cell>
          <cell r="R11046">
            <v>0</v>
          </cell>
          <cell r="V11046" t="str">
            <v>DM NW: NGAKA - SPORT &amp; RECREATION</v>
          </cell>
        </row>
        <row r="11047">
          <cell r="Q11047" t="str">
            <v>Expenditure:  Transfers and Subsidies - Operational:  Monetary Allocations - District Municipalities:  North West - DC 38:  Ngaka - Waste Water Management</v>
          </cell>
          <cell r="R11047">
            <v>0</v>
          </cell>
          <cell r="V11047" t="str">
            <v>DM NW: NGAKA - WASTE WATER MAN</v>
          </cell>
        </row>
        <row r="11048">
          <cell r="Q11048" t="str">
            <v>Expenditure:  Transfers and Subsidies - Operational:  Monetary Allocations - District Municipalities:  North West - DC 38:  Ngaka - Water</v>
          </cell>
          <cell r="R11048">
            <v>0</v>
          </cell>
          <cell r="V11048" t="str">
            <v>DM NW: NGAKA - WATER</v>
          </cell>
        </row>
        <row r="11049">
          <cell r="Q11049" t="str">
            <v>Expenditure:  Transfers and Subsidies - Operational:  Monetary Allocations - District Municipalities:  North West - DC 39:  Dr Ruth Segomtsi</v>
          </cell>
          <cell r="R11049">
            <v>0</v>
          </cell>
          <cell r="V11049" t="str">
            <v>DM NW: DR RUTH SEGOMTSI</v>
          </cell>
        </row>
        <row r="11050">
          <cell r="Q11050" t="str">
            <v>Expenditure:  Transfers and Subsidies - Operational:  Monetary Allocations - District Municipalities:  North West - DC 39:  Dr Ruth Segomtsi - Community and Social Services</v>
          </cell>
          <cell r="R11050">
            <v>0</v>
          </cell>
          <cell r="V11050" t="str">
            <v>DM NW: DR RUTH SEG - COMM &amp; SOC SERV</v>
          </cell>
        </row>
        <row r="11051">
          <cell r="Q11051" t="str">
            <v>Expenditure:  Transfers and Subsidies - Operational:  Monetary Allocations - District Municipalities:  North West - DC 39:  Dr Ruth Segomtsi - Environmental Protection</v>
          </cell>
          <cell r="R11051">
            <v>0</v>
          </cell>
          <cell r="V11051" t="str">
            <v>DM NW: DR RUTH SEG - ENVIRON PROTECTION</v>
          </cell>
        </row>
        <row r="11052">
          <cell r="Q11052" t="str">
            <v>Expenditure:  Transfers and Subsidies - Operational:  Monetary Allocations - District Municipalities:  North West - DC 39:  Dr Ruth Segomtsi - Executive and Council</v>
          </cell>
          <cell r="R11052">
            <v>0</v>
          </cell>
          <cell r="V11052" t="str">
            <v>DM NW: DR RUTH SEG - EXECUTIV &amp; COUNCIL</v>
          </cell>
        </row>
        <row r="11053">
          <cell r="Q11053" t="str">
            <v>Expenditure:  Transfers and Subsidies - Operational:  Monetary Allocations - District Municipalities:  North West - DC 39:  Dr Ruth Segomtsi - Finance and Admin</v>
          </cell>
          <cell r="R11053">
            <v>0</v>
          </cell>
          <cell r="V11053" t="str">
            <v>DM NW: DR RUTH SEG - FINANCE &amp; ADMIN</v>
          </cell>
        </row>
        <row r="11054">
          <cell r="Q11054" t="str">
            <v>Expenditure:  Transfers and Subsidies - Operational:  Monetary Allocations - District Municipalities:  North West - DC 39:  Dr Ruth Segomtsi - Health</v>
          </cell>
          <cell r="R11054">
            <v>0</v>
          </cell>
          <cell r="V11054" t="str">
            <v>DM NW: DR RUTH SEG - HEALTH</v>
          </cell>
        </row>
        <row r="11055">
          <cell r="Q11055" t="str">
            <v>Expenditure:  Transfers and Subsidies - Operational:  Monetary Allocations - District Municipalities:  North West - DC 39:  Dr Ruth Segomtsi - Housing</v>
          </cell>
          <cell r="R11055">
            <v>0</v>
          </cell>
          <cell r="V11055" t="str">
            <v>DM NW: DR RUTH SEG - HOUSING</v>
          </cell>
        </row>
        <row r="11056">
          <cell r="Q11056" t="str">
            <v>Expenditure:  Transfers and Subsidies - Operational:  Monetary Allocations - District Municipalities:  North West - DC 39:  Dr Ruth Segomtsi - Planning and Development</v>
          </cell>
          <cell r="R11056">
            <v>0</v>
          </cell>
          <cell r="V11056" t="str">
            <v>DM NW: DR RUTH SEG - PLANNING &amp; DEVEL</v>
          </cell>
        </row>
        <row r="11057">
          <cell r="Q11057" t="str">
            <v>Expenditure:  Transfers and Subsidies - Operational:  Monetary Allocations - District Municipalities:  North West - DC 39:  Dr Ruth Segomtsi - Public Safety</v>
          </cell>
          <cell r="R11057">
            <v>0</v>
          </cell>
          <cell r="V11057" t="str">
            <v>DM NW: DR RUTH SEG - PUBLIC SAFETY</v>
          </cell>
        </row>
        <row r="11058">
          <cell r="Q11058" t="str">
            <v>Expenditure:  Transfers and Subsidies - Operational:  Monetary Allocations - District Municipalities:  North West - DC 39:  Dr Ruth Segomtsi - Road Transport</v>
          </cell>
          <cell r="R11058">
            <v>0</v>
          </cell>
          <cell r="V11058" t="str">
            <v>DM NW: DR RUTH SEG - ROAD TRANSPORT</v>
          </cell>
        </row>
        <row r="11059">
          <cell r="Q11059" t="str">
            <v>Expenditure:  Transfers and Subsidies - Operational:  Monetary Allocations - District Municipalities:  North West - DC 39:  Dr Ruth Segomtsi - Sport and Recreation</v>
          </cell>
          <cell r="R11059">
            <v>0</v>
          </cell>
          <cell r="V11059" t="str">
            <v>DM NW: DR RUTH SEG - SPORT &amp; RECREATION</v>
          </cell>
        </row>
        <row r="11060">
          <cell r="Q11060" t="str">
            <v>Expenditure:  Transfers and Subsidies - Operational:  Monetary Allocations - District Municipalities:  North West - DC 39:  Dr Ruth Segomtsi - Waste Water Management</v>
          </cell>
          <cell r="R11060">
            <v>0</v>
          </cell>
          <cell r="V11060" t="str">
            <v>DM NW: DR RUTH SEG - WASTE WATER MAN</v>
          </cell>
        </row>
        <row r="11061">
          <cell r="Q11061" t="str">
            <v xml:space="preserve">Expenditure:  Transfers and Subsidies - Operational:  Monetary Allocations - District Municipalities:  North West - DC 39:  Dr Ruth Segomtsi - Water </v>
          </cell>
          <cell r="R11061">
            <v>0</v>
          </cell>
          <cell r="V11061" t="str">
            <v>DM NW: DR RUTH SEG - WATER</v>
          </cell>
        </row>
        <row r="11062">
          <cell r="Q11062" t="str">
            <v>Expenditure:  Transfers and Subsidies - Operational:  Monetary Allocations - District Municipalities:  North West - DC 40:  Dr Kenneth Kaunda</v>
          </cell>
          <cell r="R11062">
            <v>0</v>
          </cell>
          <cell r="V11062" t="str">
            <v>DM NW: DR KK</v>
          </cell>
        </row>
        <row r="11063">
          <cell r="Q11063" t="str">
            <v>Expenditure:  Transfers and Subsidies - Operational:  Monetary Allocations - District Municipalities:  North West - DC 40:  Dr Kenneth Kaunda - Community and Social Services</v>
          </cell>
          <cell r="R11063">
            <v>0</v>
          </cell>
          <cell r="V11063" t="str">
            <v>DM NW: DR KK - COMM &amp; SOC SERV</v>
          </cell>
        </row>
        <row r="11064">
          <cell r="Q11064" t="str">
            <v>Expenditure:  Transfers and Subsidies - Operational:  Monetary Allocations - District Municipalities:  North West - DC 40:  Dr Kenneth Kaunda - Environmental Protection</v>
          </cell>
          <cell r="R11064">
            <v>0</v>
          </cell>
          <cell r="V11064" t="str">
            <v>DM NW: DR KK - ENVIRON PROTECTION</v>
          </cell>
        </row>
        <row r="11065">
          <cell r="Q11065" t="str">
            <v>Expenditure:  Transfers and Subsidies - Operational:  Monetary Allocations - District Municipalities:  North West - DC 40:  Dr Kenneth Kaunda - Executive and Council</v>
          </cell>
          <cell r="R11065">
            <v>0</v>
          </cell>
          <cell r="V11065" t="str">
            <v>DM NW: DR KK - EXECUTIVE &amp; COUNCIL</v>
          </cell>
        </row>
        <row r="11066">
          <cell r="Q11066" t="str">
            <v>Expenditure:  Transfers and Subsidies - Operational:  Monetary Allocations - District Municipalities:  North West - DC 40:  Dr Kenneth Kaunda - Finance and Admin</v>
          </cell>
          <cell r="R11066">
            <v>0</v>
          </cell>
          <cell r="V11066" t="str">
            <v>DM NW: DR KK - FINANCE &amp; ADMIN</v>
          </cell>
        </row>
        <row r="11067">
          <cell r="Q11067" t="str">
            <v>Expenditure:  Transfers and Subsidies - Operational:  Monetary Allocations - District Municipalities:  North West - DC 40:  Dr Kenneth Kaunda - Health</v>
          </cell>
          <cell r="R11067">
            <v>0</v>
          </cell>
          <cell r="V11067" t="str">
            <v>DM NW: DR KK - HEALTH</v>
          </cell>
        </row>
        <row r="11068">
          <cell r="Q11068" t="str">
            <v>Expenditure:  Transfers and Subsidies - Operational:  Monetary Allocations - District Municipalities:  North West - DC 40:  Dr Kenneth Kaunda - Housing</v>
          </cell>
          <cell r="R11068">
            <v>0</v>
          </cell>
          <cell r="V11068" t="str">
            <v>DM NW: DR KK - HOUSING</v>
          </cell>
        </row>
        <row r="11069">
          <cell r="Q11069" t="str">
            <v>Expenditure:  Transfers and Subsidies - Operational:  Monetary Allocations - District Municipalities:  North West - DC 40:  Dr Kenneth Kaunda - Planning and Development</v>
          </cell>
          <cell r="R11069">
            <v>0</v>
          </cell>
          <cell r="V11069" t="str">
            <v>DM NW: DR KK - PLANNING &amp; DEVEL</v>
          </cell>
        </row>
        <row r="11070">
          <cell r="Q11070" t="str">
            <v>Expenditure:  Transfers and Subsidies - Operational:  Monetary Allocations - District Municipalities:  North West - DC 40:  Dr Kenneth Kaunda - Public Safety</v>
          </cell>
          <cell r="R11070">
            <v>0</v>
          </cell>
          <cell r="V11070" t="str">
            <v>DM NW: DR KK - PUBLIC SAFETY</v>
          </cell>
        </row>
        <row r="11071">
          <cell r="Q11071" t="str">
            <v>Expenditure:  Transfers and Subsidies - Operational:  Monetary Allocations - District Municipalities:  North West - DC 40:  Dr Kenneth Kaunda - Road Transport</v>
          </cell>
          <cell r="R11071">
            <v>0</v>
          </cell>
          <cell r="V11071" t="str">
            <v>DM NW: DR KK - ROAD TRANSPORT</v>
          </cell>
        </row>
        <row r="11072">
          <cell r="Q11072" t="str">
            <v>Expenditure:  Transfers and Subsidies - Operational:  Monetary Allocations - District Municipalities:  North West - DC 40:  Dr Kenneth Kaunda - Sport and Recreation</v>
          </cell>
          <cell r="R11072">
            <v>0</v>
          </cell>
          <cell r="V11072" t="str">
            <v>DM NW: DR KK - SPORT &amp; RECREATION</v>
          </cell>
        </row>
        <row r="11073">
          <cell r="Q11073" t="str">
            <v>Expenditure:  Transfers and Subsidies - Operational:  Monetary Allocations - District Municipalities:  North West - DC 40:  Dr Kenneth Kaunda -Waste Water Management</v>
          </cell>
          <cell r="R11073">
            <v>0</v>
          </cell>
          <cell r="V11073" t="str">
            <v>DM NW: DR KK - WASTE WATER MAN</v>
          </cell>
        </row>
        <row r="11074">
          <cell r="Q11074" t="str">
            <v>Expenditure:  Transfers and Subsidies - Operational:  Monetary Allocations - District Municipalities:  North West - DC 40:  Dr Kenneth Kaunda - Water</v>
          </cell>
          <cell r="R11074">
            <v>0</v>
          </cell>
          <cell r="V11074" t="str">
            <v>DM NW: DR KK - WATER</v>
          </cell>
        </row>
        <row r="11075">
          <cell r="Q11075" t="str">
            <v>Expenditure:  Transfers and Subsidies - Operational:  Monetary Allocations - District Municipalities:  Western Cape</v>
          </cell>
          <cell r="R11075">
            <v>0</v>
          </cell>
          <cell r="V11075" t="str">
            <v>T&amp;S OPS: MONETARY DM WESTERN CAPE</v>
          </cell>
        </row>
        <row r="11076">
          <cell r="Q11076" t="str">
            <v>Expenditure:  Transfers and Subsidies - Operational:  Monetary Allocations - District Municipalities:  Western Cape - DC 1:  West Coast</v>
          </cell>
          <cell r="R11076">
            <v>0</v>
          </cell>
          <cell r="V11076" t="str">
            <v>DM WC: WEST COAST</v>
          </cell>
        </row>
        <row r="11077">
          <cell r="Q11077" t="str">
            <v>Expenditure:  Transfers and Subsidies - Operational:  Monetary Allocations - District Municipalities:  Western Cape - DC 1:  West Coast - Community and Social Services</v>
          </cell>
          <cell r="R11077">
            <v>0</v>
          </cell>
          <cell r="V11077" t="str">
            <v>DM WC: WEST COAST - COMM &amp; SOC SERV</v>
          </cell>
        </row>
        <row r="11078">
          <cell r="Q11078" t="str">
            <v>Expenditure:  Transfers and Subsidies - Operational:  Monetary Allocations - District Municipalities:  Western Cape - DC 1:  West Coast - Environmental Protection</v>
          </cell>
          <cell r="R11078">
            <v>0</v>
          </cell>
          <cell r="V11078" t="str">
            <v>DM WC: WEST COAST - ENVIRON PROTECTION</v>
          </cell>
        </row>
        <row r="11079">
          <cell r="Q11079" t="str">
            <v>Expenditure:  Transfers and Subsidies - Operational:  Monetary Allocations - District Municipalities:  Western Cape - DC 1:  West Coast - Executive and Council</v>
          </cell>
          <cell r="R11079">
            <v>0</v>
          </cell>
          <cell r="V11079" t="str">
            <v>DM WC: WEST COAST - EXECUTIVE &amp; COUNCIL</v>
          </cell>
        </row>
        <row r="11080">
          <cell r="Q11080" t="str">
            <v>Expenditure:  Transfers and Subsidies - Operational:  Monetary Allocations - District Municipalities:  Western Cape - DC 1:  West Coast - Finance and Admin</v>
          </cell>
          <cell r="R11080">
            <v>0</v>
          </cell>
          <cell r="V11080" t="str">
            <v>DM WC: WEST COAST - FINANCE &amp; ADMIN</v>
          </cell>
        </row>
        <row r="11081">
          <cell r="Q11081" t="str">
            <v>Expenditure:  Transfers and Subsidies - Operational:  Monetary Allocations - District Municipalities:  Western Cape - DC 1:  West Coast - Health</v>
          </cell>
          <cell r="R11081">
            <v>0</v>
          </cell>
          <cell r="V11081" t="str">
            <v>DM WC: WEST COAST - HEALTH</v>
          </cell>
        </row>
        <row r="11082">
          <cell r="Q11082" t="str">
            <v>Expenditure:  Transfers and Subsidies - Operational:  Monetary Allocations - District Municipalities:  Western Cape - DC 1:  West Coast - Housing</v>
          </cell>
          <cell r="R11082">
            <v>0</v>
          </cell>
          <cell r="V11082" t="str">
            <v>DM WC: WEST COAST - HOUSING</v>
          </cell>
        </row>
        <row r="11083">
          <cell r="Q11083" t="str">
            <v>Expenditure:  Transfers and Subsidies - Operational:  Monetary Allocations - District Municipalities:  Western Cape - DC 1:  West Coast - Planning and Development</v>
          </cell>
          <cell r="R11083">
            <v>0</v>
          </cell>
          <cell r="V11083" t="str">
            <v>DM WC: WEST COAST - PLANNING &amp; DEVEL</v>
          </cell>
        </row>
        <row r="11084">
          <cell r="Q11084" t="str">
            <v>Expenditure:  Transfers and Subsidies - Operational:  Monetary Allocations - District Municipalities:  Western Cape - DC 1:  West Coast - Public Safety</v>
          </cell>
          <cell r="R11084">
            <v>0</v>
          </cell>
          <cell r="V11084" t="str">
            <v>DM WC: WEST COAST - PUBLIC SAFETY</v>
          </cell>
        </row>
        <row r="11085">
          <cell r="Q11085" t="str">
            <v>Expenditure:  Transfers and Subsidies - Operational:  Monetary Allocations - District Municipalities:  Western Cape - DC 1:  West Coast - Road Transport</v>
          </cell>
          <cell r="R11085">
            <v>0</v>
          </cell>
          <cell r="V11085" t="str">
            <v>DM WC: WEST COAST - ROAD TRANSPORT</v>
          </cell>
        </row>
        <row r="11086">
          <cell r="Q11086" t="str">
            <v>Expenditure:  Transfers and Subsidies - Operational:  Monetary Allocations - District Municipalities:  Western Cape - DC 1:  West Coast - Sport and Recreation</v>
          </cell>
          <cell r="R11086">
            <v>0</v>
          </cell>
          <cell r="V11086" t="str">
            <v>DM WC: WEST COAST - SPORT &amp; RECREATION</v>
          </cell>
        </row>
        <row r="11087">
          <cell r="Q11087" t="str">
            <v>Expenditure:  Transfers and Subsidies - Operational:  Monetary Allocations - District Municipalities:  Western Cape - DC 1:  West Coast - Waste Water Management</v>
          </cell>
          <cell r="R11087">
            <v>0</v>
          </cell>
          <cell r="V11087" t="str">
            <v>DM WC: WEST COAST - WASTE WATER MAN</v>
          </cell>
        </row>
        <row r="11088">
          <cell r="Q11088" t="str">
            <v>Expenditure:  Transfers and Subsidies - Operational:  Monetary Allocations - District Municipalities:  Western Cape - DC 1:  West Coast - Water</v>
          </cell>
          <cell r="R11088">
            <v>0</v>
          </cell>
          <cell r="V11088" t="str">
            <v>DM WC: WEST COAST - WATER</v>
          </cell>
        </row>
        <row r="11089">
          <cell r="Q11089" t="str">
            <v>Expenditure:  Transfers and Subsidies - Operational:  Monetary Allocations - District Municipalities:  Western Cape - DC 2 - Cape Winelands</v>
          </cell>
          <cell r="R11089">
            <v>0</v>
          </cell>
          <cell r="V11089" t="str">
            <v>DM WC: CAPE WINELANDS</v>
          </cell>
        </row>
        <row r="11090">
          <cell r="Q11090" t="str">
            <v>Expenditure:  Transfers and Subsidies - Operational:  Monetary Allocations - District Municipalities:  Western Cape - DC 2:  Cape Winelands - Community and Social Services</v>
          </cell>
          <cell r="R11090">
            <v>0</v>
          </cell>
          <cell r="V11090" t="str">
            <v>DM WC: CAPE WINEL - COMM &amp; SOC SERV</v>
          </cell>
        </row>
        <row r="11091">
          <cell r="Q11091" t="str">
            <v>Expenditure:  Transfers and Subsidies - Operational:  Monetary Allocations - District Municipalities:  Western Cape - DC 2:  Cape Winelands - Environmental Protection</v>
          </cell>
          <cell r="R11091">
            <v>0</v>
          </cell>
          <cell r="V11091" t="str">
            <v>DM WC: CAPE WINEL - ENVIRON PROTECTION</v>
          </cell>
        </row>
        <row r="11092">
          <cell r="Q11092" t="str">
            <v>Expenditure:  Transfers and Subsidies - Operational:  Monetary Allocations - District Municipalities:  Western Cape - DC 2:  Cape Winelands - Executive and Council</v>
          </cell>
          <cell r="R11092">
            <v>0</v>
          </cell>
          <cell r="V11092" t="str">
            <v>DM WC: CAPE WINEL - EXECUTIVE &amp; COUNCIL</v>
          </cell>
        </row>
        <row r="11093">
          <cell r="Q11093" t="str">
            <v>Expenditure:  Transfers and Subsidies - Operational:  Monetary Allocations - District Municipalities:  Western Cape - DC 2:  Cape Winelands - Finance and Admin</v>
          </cell>
          <cell r="R11093">
            <v>0</v>
          </cell>
          <cell r="V11093" t="str">
            <v>DM WC: CAPE WINEL - FINANCE &amp; ADMIN</v>
          </cell>
        </row>
        <row r="11094">
          <cell r="Q11094" t="str">
            <v>Expenditure:  Transfers and Subsidies - Operational:  Monetary Allocations - District Municipalities:  Western Cape - DC 2:  Cape Winelands - Health</v>
          </cell>
          <cell r="R11094">
            <v>0</v>
          </cell>
          <cell r="V11094" t="str">
            <v>DM WC: CAPE WINEL - HEALTH</v>
          </cell>
        </row>
        <row r="11095">
          <cell r="Q11095" t="str">
            <v>Expenditure:  Transfers and Subsidies - Operational:  Monetary Allocations - District Municipalities:  Western Cape - DC 2:  Cape Winelands - Housing</v>
          </cell>
          <cell r="R11095">
            <v>0</v>
          </cell>
          <cell r="V11095" t="str">
            <v>DM WC: CAPE WINEL - HOUSING</v>
          </cell>
        </row>
        <row r="11096">
          <cell r="Q11096" t="str">
            <v>Expenditure:  Transfers and Subsidies - Operational:  Monetary Allocations - District Municipalities:  Western Cape - DC 2:  Cape Winelands - Planning and Development</v>
          </cell>
          <cell r="R11096">
            <v>0</v>
          </cell>
          <cell r="V11096" t="str">
            <v>DM WC: CAPE WINEL - PLANNING &amp; DEVEL</v>
          </cell>
        </row>
        <row r="11097">
          <cell r="Q11097" t="str">
            <v>Expenditure:  Transfers and Subsidies - Operational:  Monetary Allocations - District Municipalities:  Western Cape - DC 2:  Cape Winelands - Public Safety</v>
          </cell>
          <cell r="R11097">
            <v>0</v>
          </cell>
          <cell r="V11097" t="str">
            <v>DM WC: CAPE WINEL - PUBLIC SAFETY</v>
          </cell>
        </row>
        <row r="11098">
          <cell r="Q11098" t="str">
            <v>Expenditure:  Transfers and Subsidies - Operational:  Monetary Allocations - District Municipalities:  Western Cape - DC 2:  Cape Winelands - Road Transport</v>
          </cell>
          <cell r="R11098">
            <v>0</v>
          </cell>
          <cell r="V11098" t="str">
            <v>DM WC: CAPE WINEL - ROAD TRANSPORT</v>
          </cell>
        </row>
        <row r="11099">
          <cell r="Q11099" t="str">
            <v>Expenditure:  Transfers and Subsidies - Operational:  Monetary Allocations - District Municipalities:  Western Cape - DC 2:  Cape Winelands - Sport and Recreation</v>
          </cell>
          <cell r="R11099">
            <v>0</v>
          </cell>
          <cell r="V11099" t="str">
            <v>DM WC: CAPE WINEL - SPORT &amp; RECREATION</v>
          </cell>
        </row>
        <row r="11100">
          <cell r="Q11100" t="str">
            <v>Expenditure:  Transfers and Subsidies - Operational:  Monetary Allocations - District Municipalities:  Western Cape - DC 2:  Cape Winelands - Waste Water Management</v>
          </cell>
          <cell r="R11100">
            <v>0</v>
          </cell>
          <cell r="V11100" t="str">
            <v>DM WC: CAPE WINEL - WASTE WATER MAN</v>
          </cell>
        </row>
        <row r="11101">
          <cell r="Q11101" t="str">
            <v>Expenditure:  Transfers and Subsidies - Operational:  Monetary Allocations - District Municipalities:  Western Cape - DC 2:  Cape Winelands - Water</v>
          </cell>
          <cell r="R11101">
            <v>0</v>
          </cell>
          <cell r="V11101" t="str">
            <v>DM WC: CAPE WINEL - WATER</v>
          </cell>
        </row>
        <row r="11102">
          <cell r="Q11102" t="str">
            <v>Expenditure:  Transfers and Subsidies - Operational:  Monetary Allocations - District Municipalities:  Western Cape - DC 3:  Overberg</v>
          </cell>
          <cell r="R11102">
            <v>0</v>
          </cell>
          <cell r="V11102" t="str">
            <v>DM WC: OVERBERG</v>
          </cell>
        </row>
        <row r="11103">
          <cell r="Q11103" t="str">
            <v>Expenditure:  Transfers and Subsidies - Operational:  Monetary Allocations - District Municipalities:  Western Cape - DC 3:  Overberg - Community and Social Services</v>
          </cell>
          <cell r="R11103">
            <v>0</v>
          </cell>
          <cell r="V11103" t="str">
            <v>DM WC: OVERBERG - COMM &amp; SOC SERV</v>
          </cell>
        </row>
        <row r="11104">
          <cell r="Q11104" t="str">
            <v>Expenditure:  Transfers and Subsidies - Operational:  Monetary Allocations - District Municipalities:  Western Cape - DC 3:  Overberg - Environmental Protection</v>
          </cell>
          <cell r="R11104">
            <v>0</v>
          </cell>
          <cell r="V11104" t="str">
            <v>DM WC: OVERBERG - ENVIRON PROTECTION</v>
          </cell>
        </row>
        <row r="11105">
          <cell r="Q11105" t="str">
            <v>Expenditure:  Transfers and Subsidies - Operational:  Monetary Allocations - District Municipalities:  Western Cape - DC 3:  Overberg - Executive and Council</v>
          </cell>
          <cell r="R11105">
            <v>0</v>
          </cell>
          <cell r="V11105" t="str">
            <v>DM WC: OVERBERG - EXECUTIVE &amp; COUNCIL</v>
          </cell>
        </row>
        <row r="11106">
          <cell r="Q11106" t="str">
            <v>Expenditure:  Transfers and Subsidies - Operational:  Monetary Allocations - District Municipalities:  Western Cape - DC 3:  Overberg - Finance and Admin</v>
          </cell>
          <cell r="R11106">
            <v>0</v>
          </cell>
          <cell r="V11106" t="str">
            <v>DM WC: OVERBERG - FINANCE &amp; ADMIN</v>
          </cell>
        </row>
        <row r="11107">
          <cell r="Q11107" t="str">
            <v>Expenditure:  Transfers and Subsidies - Operational:  Monetary Allocations - District Municipalities:  Western Cape - DC 3:  Overberg - Health</v>
          </cell>
          <cell r="R11107">
            <v>0</v>
          </cell>
          <cell r="V11107" t="str">
            <v>DM WC: OVERBERG - HEALTH</v>
          </cell>
        </row>
        <row r="11108">
          <cell r="Q11108" t="str">
            <v>Expenditure:  Transfers and Subsidies - Operational:  Monetary Allocations - District Municipalities:  Western Cape - DC 3:  Overberg - Housing</v>
          </cell>
          <cell r="R11108">
            <v>0</v>
          </cell>
          <cell r="V11108" t="str">
            <v>DM WC: OVERBERG - HOUSING</v>
          </cell>
        </row>
        <row r="11109">
          <cell r="Q11109" t="str">
            <v>Expenditure:  Transfers and Subsidies - Operational:  Monetary Allocations - District Municipalities:  Western Cape - DC 3:  Overberg - Planning and Development</v>
          </cell>
          <cell r="R11109">
            <v>0</v>
          </cell>
          <cell r="V11109" t="str">
            <v>DM WC: OVERBERG - PLANNING &amp; DEVEL</v>
          </cell>
        </row>
        <row r="11110">
          <cell r="Q11110" t="str">
            <v>Expenditure:  Transfers and Subsidies - Operational:  Monetary Allocations - District Municipalities:  Western Cape - DC 3:  Overberg - Public Safety</v>
          </cell>
          <cell r="R11110">
            <v>0</v>
          </cell>
          <cell r="V11110" t="str">
            <v>DM WC: OVERBERG - PUBLIC SAFETY</v>
          </cell>
        </row>
        <row r="11111">
          <cell r="Q11111" t="str">
            <v>Expenditure:  Transfers and Subsidies - Operational:  Monetary Allocations - District Municipalities:  Western Cape - DC 3:  Overberg - Road Transport</v>
          </cell>
          <cell r="R11111">
            <v>0</v>
          </cell>
          <cell r="V11111" t="str">
            <v>DM WC: OVERBERG - ROAD TRANSPORT</v>
          </cell>
        </row>
        <row r="11112">
          <cell r="Q11112" t="str">
            <v>Expenditure:  Transfers and Subsidies - Operational:  Monetary Allocations - District Municipalities:  Western Cape - DC 3:  Overberg - Sport and Recreation</v>
          </cell>
          <cell r="R11112">
            <v>0</v>
          </cell>
          <cell r="V11112" t="str">
            <v>DM WC: OVERBERG - SPORT &amp; RECREATION</v>
          </cell>
        </row>
        <row r="11113">
          <cell r="Q11113" t="str">
            <v>Expenditure:  Transfers and Subsidies - Operational:  Monetary Allocations - District Municipalities:  Western Cape - DC 3:  Overberg - Waste Water Management</v>
          </cell>
          <cell r="R11113">
            <v>0</v>
          </cell>
          <cell r="V11113" t="str">
            <v>DM WC: OVERBERG - WASTE WATER MAN</v>
          </cell>
        </row>
        <row r="11114">
          <cell r="Q11114" t="str">
            <v>Expenditure:  Transfers and Subsidies - Operational:  Monetary Allocations - District Municipalities:  Western Cape - DC 3:  Overberg - Water</v>
          </cell>
          <cell r="R11114">
            <v>0</v>
          </cell>
          <cell r="V11114" t="str">
            <v>DM WC: OVERBERG - WATER</v>
          </cell>
        </row>
        <row r="11115">
          <cell r="Q11115" t="str">
            <v>Expenditure:  Transfers and Subsidies - Operational:  Monetary Allocations - District Municipalities:  Western Cape - DC 4:  Eden District</v>
          </cell>
          <cell r="R11115">
            <v>0</v>
          </cell>
          <cell r="V11115" t="str">
            <v>DM WC: EDEN</v>
          </cell>
        </row>
        <row r="11116">
          <cell r="Q11116" t="str">
            <v>Expenditure:  Transfers and Subsidies - Operational:  Monetary Allocations - District Municipalities:  Western Cape - DC 4:  Eden District - Community and Social Services</v>
          </cell>
          <cell r="R11116">
            <v>0</v>
          </cell>
          <cell r="V11116" t="str">
            <v>DM WC: EDEN - COMM &amp; SOC SERV</v>
          </cell>
        </row>
        <row r="11117">
          <cell r="Q11117" t="str">
            <v>Expenditure:  Transfers and Subsidies - Operational:  Monetary Allocations - District Municipalities:  Western Cape - DC 4:  Eden District - Environmental Protection</v>
          </cell>
          <cell r="R11117">
            <v>0</v>
          </cell>
          <cell r="V11117" t="str">
            <v>DM WC: EDEN - ENVIRON PROTECTION</v>
          </cell>
        </row>
        <row r="11118">
          <cell r="Q11118" t="str">
            <v>Expenditure:  Transfers and Subsidies - Operational:  Monetary Allocations - District Municipalities:  Western Cape - DC 4:  Eden District - Executive and Council</v>
          </cell>
          <cell r="R11118">
            <v>0</v>
          </cell>
          <cell r="V11118" t="str">
            <v>DM WC: EDEN - EXECUTIVE &amp; COUNCIL</v>
          </cell>
        </row>
        <row r="11119">
          <cell r="Q11119" t="str">
            <v>Expenditure:  Transfers and Subsidies - Operational:  Monetary Allocations - District Municipalities:  Western Cape - DC 4:  Eden District - Finance and Admin</v>
          </cell>
          <cell r="R11119">
            <v>0</v>
          </cell>
          <cell r="V11119" t="str">
            <v>DM WC: EDEN - FINANCE &amp; ADMIN</v>
          </cell>
        </row>
        <row r="11120">
          <cell r="Q11120" t="str">
            <v>Expenditure:  Transfers and Subsidies - Operational:  Monetary Allocations - District Municipalities:  Western Cape - DC 4:  Eden District - Health</v>
          </cell>
          <cell r="R11120">
            <v>0</v>
          </cell>
          <cell r="V11120" t="str">
            <v>DM WC: EDEN - HEALTH</v>
          </cell>
        </row>
        <row r="11121">
          <cell r="Q11121" t="str">
            <v>Expenditure:  Transfers and Subsidies - Operational:  Monetary Allocations - District Municipalities:  Western Cape - DC 4:  Eden District - Housing</v>
          </cell>
          <cell r="R11121">
            <v>0</v>
          </cell>
          <cell r="V11121" t="str">
            <v>DM WC: EDEN - HOUSING</v>
          </cell>
        </row>
        <row r="11122">
          <cell r="Q11122" t="str">
            <v>Expenditure:  Transfers and Subsidies - Operational:  Monetary Allocations - District Municipalities:  Western Cape - DC 4:  Eden District - Planning and Development</v>
          </cell>
          <cell r="R11122">
            <v>0</v>
          </cell>
          <cell r="V11122" t="str">
            <v>DM WC: EDEN - PLANNING &amp; DEVEL</v>
          </cell>
        </row>
        <row r="11123">
          <cell r="Q11123" t="str">
            <v>Expenditure:  Transfers and Subsidies - Operational:  Monetary Allocations - District Municipalities:  Western Cape - DC 4:  Eden District - Public Safety</v>
          </cell>
          <cell r="R11123">
            <v>0</v>
          </cell>
          <cell r="V11123" t="str">
            <v>DM WC: EDEN - PUBLIC SAFETY</v>
          </cell>
        </row>
        <row r="11124">
          <cell r="Q11124" t="str">
            <v>Expenditure:  Transfers and Subsidies - Operational:  Monetary Allocations - District Municipalities:  Western Cape - DC 4:  Eden District - Road Transport</v>
          </cell>
          <cell r="R11124">
            <v>0</v>
          </cell>
          <cell r="V11124" t="str">
            <v>DM WC: EDEN - ROAD TRANSPORT</v>
          </cell>
        </row>
        <row r="11125">
          <cell r="Q11125" t="str">
            <v>Expenditure:  Transfers and Subsidies - Operational:  Monetary Allocations - District Municipalities:  Western Cape - DC 4:  Eden District - Sport and Recreation</v>
          </cell>
          <cell r="R11125">
            <v>0</v>
          </cell>
          <cell r="V11125" t="str">
            <v>DM WC: EDEN - SPORT &amp; RECREATION</v>
          </cell>
        </row>
        <row r="11126">
          <cell r="Q11126" t="str">
            <v>Expenditure:  Transfers and Subsidies - Operational:  Monetary Allocations - District Municipalities:  Western Cape - DC 4:  Eden District - Waste Water Management</v>
          </cell>
          <cell r="R11126">
            <v>0</v>
          </cell>
          <cell r="V11126" t="str">
            <v>DM WC: EDEN - WASTE WATER MAN</v>
          </cell>
        </row>
        <row r="11127">
          <cell r="Q11127" t="str">
            <v>Expenditure:  Transfers and Subsidies - Operational:  Monetary Allocations - District Municipalities:  Western Cape - DC 4:  Eden District - Water</v>
          </cell>
          <cell r="R11127">
            <v>0</v>
          </cell>
          <cell r="V11127" t="str">
            <v>DM WC: EDEN - WATER</v>
          </cell>
        </row>
        <row r="11128">
          <cell r="Q11128" t="str">
            <v>Expenditure:  Transfers and Subsidies - Operational:  Monetary Allocations - District Municipalities:  Western Cape - DC 5:  Central Karoo</v>
          </cell>
          <cell r="R11128">
            <v>0</v>
          </cell>
          <cell r="V11128" t="str">
            <v>DM WC: CENTRAL KAROO</v>
          </cell>
        </row>
        <row r="11129">
          <cell r="Q11129" t="str">
            <v>Expenditure:  Transfers and Subsidies - Operational:  Monetary Allocations - District Municipalities:  Western Cape - DC 5:  Central Karoo - Community and Social Services</v>
          </cell>
          <cell r="R11129">
            <v>0</v>
          </cell>
          <cell r="V11129" t="str">
            <v>DM WC: CENT KAROO - COMM &amp; SOC SERV</v>
          </cell>
        </row>
        <row r="11130">
          <cell r="Q11130" t="str">
            <v>Expenditure:  Transfers and Subsidies - Operational:  Monetary Allocations - District Municipalities:  Western Cape - DC 5:  Central Karoo - Environmental Protection</v>
          </cell>
          <cell r="R11130">
            <v>0</v>
          </cell>
          <cell r="V11130" t="str">
            <v>DM WC: CENT KAROO - ENVIRON PROTECTION</v>
          </cell>
        </row>
        <row r="11131">
          <cell r="Q11131" t="str">
            <v>Expenditure:  Transfers and Subsidies - Operational:  Monetary Allocations - District Municipalities:  Western Cape - DC 5:  Central Karoo - Executive and Council</v>
          </cell>
          <cell r="R11131">
            <v>0</v>
          </cell>
          <cell r="V11131" t="str">
            <v>DM WC: CENT KAROO - EXECUTIVE &amp; COUNCIL</v>
          </cell>
        </row>
        <row r="11132">
          <cell r="Q11132" t="str">
            <v>Expenditure:  Transfers and Subsidies - Operational:  Monetary Allocations - District Municipalities:  Western Cape - DC 5:  Central Karoo - Finance and Admin</v>
          </cell>
          <cell r="R11132">
            <v>0</v>
          </cell>
          <cell r="V11132" t="str">
            <v>DM WC: CENT KAROO - FINANCE &amp; ADMIN</v>
          </cell>
        </row>
        <row r="11133">
          <cell r="Q11133" t="str">
            <v>Expenditure:  Transfers and Subsidies - Operational:  Monetary Allocations - District Municipalities:  Western Cape - DC 5:  Central Karoo - Health</v>
          </cell>
          <cell r="R11133">
            <v>0</v>
          </cell>
          <cell r="V11133" t="str">
            <v>DM WC: CENT KAROO - HEALTH</v>
          </cell>
        </row>
        <row r="11134">
          <cell r="Q11134" t="str">
            <v>Expenditure:  Transfers and Subsidies - Operational:  Monetary Allocations - District Municipalities:  Western Cape - DC 5:  Central Karoo - Housing</v>
          </cell>
          <cell r="R11134">
            <v>0</v>
          </cell>
          <cell r="V11134" t="str">
            <v>DM WC: CENT KAROO - HOUSING</v>
          </cell>
        </row>
        <row r="11135">
          <cell r="Q11135" t="str">
            <v>Expenditure:  Transfers and Subsidies - Operational:  Monetary Allocations - District Municipalities:  Western Cape - DC 5:  Central Karoo - Planning and Development</v>
          </cell>
          <cell r="R11135">
            <v>0</v>
          </cell>
          <cell r="V11135" t="str">
            <v>DM WC: CENT KAROO - PLANNING &amp; DEVEL</v>
          </cell>
        </row>
        <row r="11136">
          <cell r="Q11136" t="str">
            <v>Expenditure:  Transfers and Subsidies - Operational:  Monetary Allocations - District Municipalities:  Western Cape - DC 5:  Central Karoo - Public Safety</v>
          </cell>
          <cell r="R11136">
            <v>0</v>
          </cell>
          <cell r="V11136" t="str">
            <v>DM WC: CENT KAROO - PUBLIC SAFETY</v>
          </cell>
        </row>
        <row r="11137">
          <cell r="Q11137" t="str">
            <v>Expenditure:  Transfers and Subsidies - Operational:  Monetary Allocations - District Municipalities:  Western Cape - DC 5:  Central Karoo - Road Transport</v>
          </cell>
          <cell r="R11137">
            <v>0</v>
          </cell>
          <cell r="V11137" t="str">
            <v>DM WC: CENT KAROO - ROAD TRANSPORT</v>
          </cell>
        </row>
        <row r="11138">
          <cell r="Q11138" t="str">
            <v>Expenditure:  Transfers and Subsidies - Operational:  Monetary Allocations - District Municipalities:  Western Cape - DC 5:  Central Karoo - Sport and Recreation</v>
          </cell>
          <cell r="R11138">
            <v>0</v>
          </cell>
          <cell r="V11138" t="str">
            <v>DM WC: CENT KAROO - SPORT &amp; RECREATION</v>
          </cell>
        </row>
        <row r="11139">
          <cell r="Q11139" t="str">
            <v>Expenditure:  Transfers and Subsidies - Operational:  Monetary Allocations - District Municipalities:  Western Cape - DC 5:  Central Karoo - Waste Water Management</v>
          </cell>
          <cell r="R11139">
            <v>0</v>
          </cell>
          <cell r="V11139" t="str">
            <v>DM WC: CENT KAROO - WASTE WATER MAN</v>
          </cell>
        </row>
        <row r="11140">
          <cell r="Q11140" t="str">
            <v>Expenditure:  Transfers and Subsidies - Operational:  Monetary Allocations - District Municipalities:  Western Cape - DC 5:  Central Karoo - Water</v>
          </cell>
          <cell r="R11140">
            <v>0</v>
          </cell>
          <cell r="V11140" t="str">
            <v>DM WC: CENT KAROO - WATER</v>
          </cell>
        </row>
        <row r="11141">
          <cell r="Q11141" t="str">
            <v xml:space="preserve">Expenditure:  Transfers and Subsidies - Operational:  Monetary Allocations - Foreign Government and International Organisations </v>
          </cell>
          <cell r="R11141">
            <v>0</v>
          </cell>
          <cell r="V11141" t="str">
            <v>T&amp;S OPS: MONETARY FORG GOV &amp; INT ORG</v>
          </cell>
        </row>
        <row r="11142">
          <cell r="Q11142" t="str">
            <v>Expenditure:  Transfers and Subsidies - Operational:  Monetary Allocations - Foreign Government and International Organisations:  African Development Bank</v>
          </cell>
          <cell r="R11142" t="str">
            <v>2</v>
          </cell>
          <cell r="S11142" t="str">
            <v>59</v>
          </cell>
          <cell r="T11142" t="str">
            <v>001</v>
          </cell>
          <cell r="U11142" t="str">
            <v>0</v>
          </cell>
          <cell r="V11142" t="str">
            <v>FORN GOV/INT ORG - AFRICAN DEVELOP BANK</v>
          </cell>
        </row>
        <row r="11143">
          <cell r="Q11143" t="str">
            <v>Expenditure:  Transfers and Subsidies - Operational:  Monetary Allocations - Foreign Government and International Organisations:  African Program Rethinking Development Economy</v>
          </cell>
          <cell r="R11143" t="str">
            <v>2</v>
          </cell>
          <cell r="S11143" t="str">
            <v>59</v>
          </cell>
          <cell r="T11143" t="str">
            <v>002</v>
          </cell>
          <cell r="U11143" t="str">
            <v>0</v>
          </cell>
          <cell r="V11143" t="str">
            <v>FORN GOV/INT ORG - PROG RETHINK DEV ECON</v>
          </cell>
        </row>
        <row r="11144">
          <cell r="Q11144" t="str">
            <v>Expenditure:  Transfers and Subsidies - Operational:  Monetary Allocations - Foreign Government and International Organisations:  Asia-Africa Legal Consultation Organisation (AALCO)</v>
          </cell>
          <cell r="R11144" t="str">
            <v>2</v>
          </cell>
          <cell r="S11144" t="str">
            <v>59</v>
          </cell>
          <cell r="T11144" t="str">
            <v>003</v>
          </cell>
          <cell r="U11144" t="str">
            <v>0</v>
          </cell>
          <cell r="V11144" t="str">
            <v>FORN GOV/INT ORG -  AFRICA/ASIA LEGA ORG</v>
          </cell>
        </row>
        <row r="11145">
          <cell r="Q11145" t="str">
            <v>Expenditure:  Transfers and Subsidies - Operational:  Monetary Allocations - Foreign Government and International Organisations:  Association for African University</v>
          </cell>
          <cell r="R11145" t="str">
            <v>2</v>
          </cell>
          <cell r="S11145" t="str">
            <v>59</v>
          </cell>
          <cell r="T11145" t="str">
            <v>004</v>
          </cell>
          <cell r="U11145" t="str">
            <v>0</v>
          </cell>
          <cell r="V11145" t="str">
            <v>FORN GOV/INT ORG - ASSOC - AFRICAN UNIV</v>
          </cell>
        </row>
        <row r="11146">
          <cell r="Q11146" t="str">
            <v>Expenditure:  Transfers and Subsidies - Operational:  Monetary Allocations - Foreign Government and International Organisations:  Collaborative African Budget Reform Initiative</v>
          </cell>
          <cell r="R11146" t="str">
            <v>2</v>
          </cell>
          <cell r="S11146" t="str">
            <v>59</v>
          </cell>
          <cell r="T11146" t="str">
            <v>005</v>
          </cell>
          <cell r="U11146" t="str">
            <v>0</v>
          </cell>
          <cell r="V11146" t="str">
            <v>FORN GOV/INT ORG - AFRICAN BUD REFM INIT</v>
          </cell>
        </row>
        <row r="11147">
          <cell r="Q11147" t="str">
            <v>Expenditure:  Transfers and Subsidies - Operational:  Monetary Allocations - Foreign Government and International Organisations:  Cop 12, Kenya</v>
          </cell>
          <cell r="R11147" t="str">
            <v>2</v>
          </cell>
          <cell r="S11147" t="str">
            <v>59</v>
          </cell>
          <cell r="T11147" t="str">
            <v>006</v>
          </cell>
          <cell r="U11147" t="str">
            <v>0</v>
          </cell>
          <cell r="V11147" t="str">
            <v>FORN GOV/INT ORG - COP 12 KENYA</v>
          </cell>
        </row>
        <row r="11148">
          <cell r="Q11148" t="str">
            <v>Expenditure:  Transfers and Subsidies - Operational:  Monetary Allocations - Foreign Government and International Organisations:  Common Wealth Magistrate and Judicial Association (CMJA)</v>
          </cell>
          <cell r="R11148" t="str">
            <v>2</v>
          </cell>
          <cell r="S11148" t="str">
            <v>59</v>
          </cell>
          <cell r="T11148" t="str">
            <v>007</v>
          </cell>
          <cell r="U11148" t="str">
            <v>0</v>
          </cell>
          <cell r="V11148" t="str">
            <v>FORN GOV/INT ORG - CW MAGIS &amp; JUDIC ASS</v>
          </cell>
        </row>
        <row r="11149">
          <cell r="Q11149" t="str">
            <v>Expenditure:  Transfers and Subsidies - Operational:  Monetary Allocations - Foreign Government and International Organisations:  Common Wealth Fund Technology Cooperation</v>
          </cell>
          <cell r="R11149" t="str">
            <v>2</v>
          </cell>
          <cell r="S11149" t="str">
            <v>59</v>
          </cell>
          <cell r="T11149" t="str">
            <v>008</v>
          </cell>
          <cell r="U11149" t="str">
            <v>0</v>
          </cell>
          <cell r="V11149" t="str">
            <v>FORN GOV/INT ORG - CW FUND TECHN COOPER</v>
          </cell>
        </row>
        <row r="11150">
          <cell r="Q11150" t="str">
            <v>Expenditure:  Transfers and Subsidies - Operational:  Monetary Allocations - Foreign Government and International Organisations:  FIFA</v>
          </cell>
          <cell r="R11150" t="str">
            <v>2</v>
          </cell>
          <cell r="S11150" t="str">
            <v>59</v>
          </cell>
          <cell r="T11150" t="str">
            <v>009</v>
          </cell>
          <cell r="U11150" t="str">
            <v>0</v>
          </cell>
          <cell r="V11150" t="str">
            <v>FORN GOV/INT ORG - FIFA</v>
          </cell>
        </row>
        <row r="11151">
          <cell r="Q11151" t="str">
            <v>Expenditure:  Transfers and Subsidies - Operational:  Monetary Allocations - Foreign Government and International Organisations:  Foreign Rates and Taxes (FIGO)</v>
          </cell>
          <cell r="R11151" t="str">
            <v>2</v>
          </cell>
          <cell r="S11151" t="str">
            <v>59</v>
          </cell>
          <cell r="T11151" t="str">
            <v>010</v>
          </cell>
          <cell r="U11151" t="str">
            <v>0</v>
          </cell>
          <cell r="V11151" t="str">
            <v>FORN GOV/INT ORG - FOREIGN RATES &amp; TAXES</v>
          </cell>
        </row>
        <row r="11152">
          <cell r="Q11152" t="str">
            <v>Expenditure:  Transfers and Subsidies - Operational:  Monetary Allocations - Foreign Government and International Organisations:  Fulbright Commission</v>
          </cell>
          <cell r="R11152" t="str">
            <v>2</v>
          </cell>
          <cell r="S11152" t="str">
            <v>59</v>
          </cell>
          <cell r="T11152" t="str">
            <v>011</v>
          </cell>
          <cell r="U11152" t="str">
            <v>0</v>
          </cell>
          <cell r="V11152" t="str">
            <v>FORN GOV/INT ORG - FULBRIGHT COMMISSION</v>
          </cell>
        </row>
        <row r="11153">
          <cell r="Q11153" t="str">
            <v>Expenditure:  Transfers and Subsidies - Operational:  Monetary Allocations - Foreign Government and International Organisations:  Gambian Government Local Office</v>
          </cell>
          <cell r="R11153" t="str">
            <v>2</v>
          </cell>
          <cell r="S11153" t="str">
            <v>59</v>
          </cell>
          <cell r="T11153" t="str">
            <v>012</v>
          </cell>
          <cell r="U11153" t="str">
            <v>0</v>
          </cell>
          <cell r="V11153" t="str">
            <v>FORN GOV/INT ORG - GAMBIAN GOV LOCAL OFF</v>
          </cell>
        </row>
        <row r="11154">
          <cell r="Q11154" t="str">
            <v>Expenditure:  Transfers and Subsidies - Operational:  Monetary Allocations - Foreign Government and International Organisations:  Global Environment Fund (GEF)</v>
          </cell>
          <cell r="R11154" t="str">
            <v>2</v>
          </cell>
          <cell r="S11154" t="str">
            <v>59</v>
          </cell>
          <cell r="T11154" t="str">
            <v>013</v>
          </cell>
          <cell r="U11154" t="str">
            <v>0</v>
          </cell>
          <cell r="V11154" t="str">
            <v>FORN GOV/INT ORG - GLOBAL ENVIRON FUND</v>
          </cell>
        </row>
        <row r="11155">
          <cell r="Q11155" t="str">
            <v>Expenditure:  Transfers and Subsidies - Operational:  Monetary Allocations - Foreign Government and International Organisations:  Guidance Council and Youth  Development:  Malawi</v>
          </cell>
          <cell r="R11155" t="str">
            <v>2</v>
          </cell>
          <cell r="S11155" t="str">
            <v>59</v>
          </cell>
          <cell r="T11155" t="str">
            <v>014</v>
          </cell>
          <cell r="U11155" t="str">
            <v>0</v>
          </cell>
          <cell r="V11155" t="str">
            <v>FORN GOV/INT ORG - YOUTH  DEV: MALAWI</v>
          </cell>
        </row>
        <row r="11156">
          <cell r="Q11156" t="str">
            <v>Expenditure:  Transfers and Subsidies - Operational:  Monetary Allocations - Foreign Government and International Organisations:  Highly Indebted Poor Centre (HIPC)</v>
          </cell>
          <cell r="R11156" t="str">
            <v>2</v>
          </cell>
          <cell r="S11156" t="str">
            <v>59</v>
          </cell>
          <cell r="T11156" t="str">
            <v>015</v>
          </cell>
          <cell r="U11156" t="str">
            <v>0</v>
          </cell>
          <cell r="V11156" t="str">
            <v>FORN GOV/INT ORG - HIGH INDEBT POOR CTR</v>
          </cell>
        </row>
        <row r="11157">
          <cell r="Q11157" t="str">
            <v>Expenditure:  Transfers and Subsidies - Operational:  Monetary Allocations - Foreign Government and International Organisations:  India- Brazil- South African Dialogue Forum (IBSA)</v>
          </cell>
          <cell r="R11157" t="str">
            <v>2</v>
          </cell>
          <cell r="S11157" t="str">
            <v>59</v>
          </cell>
          <cell r="T11157" t="str">
            <v>016</v>
          </cell>
          <cell r="U11157" t="str">
            <v>0</v>
          </cell>
          <cell r="V11157" t="str">
            <v>FORN GOV/INT ORG - IND/BRA/SA DIALOG FOR</v>
          </cell>
        </row>
        <row r="11158">
          <cell r="Q11158" t="str">
            <v>Expenditure:  Transfers and Subsidies - Operational:  Monetary Allocations - Foreign Government and International Organisations:  India-Brazil-South Africa Trilateral Committee</v>
          </cell>
          <cell r="R11158" t="str">
            <v>2</v>
          </cell>
          <cell r="S11158" t="str">
            <v>59</v>
          </cell>
          <cell r="T11158" t="str">
            <v>017</v>
          </cell>
          <cell r="U11158" t="str">
            <v>0</v>
          </cell>
          <cell r="V11158" t="str">
            <v>FORN GOV/INT ORG - IND/BRA/SA TRILAT COM</v>
          </cell>
        </row>
        <row r="11159">
          <cell r="Q11159" t="str">
            <v>Expenditure:  Transfers and Subsidies - Operational:  Monetary Allocations - Foreign Government and International Organisations:  International Communication Union (FIGO)</v>
          </cell>
          <cell r="R11159" t="str">
            <v>2</v>
          </cell>
          <cell r="S11159" t="str">
            <v>59</v>
          </cell>
          <cell r="T11159" t="str">
            <v>018</v>
          </cell>
          <cell r="U11159" t="str">
            <v>0</v>
          </cell>
          <cell r="V11159" t="str">
            <v>FORN GOV/INT ORG - INTER COM UNION</v>
          </cell>
        </row>
        <row r="11160">
          <cell r="Q11160" t="str">
            <v>Expenditure:  Transfers and Subsidies - Operational:  Monetary Allocations - Foreign Government and International Organisations:  International Fund Faculty for Immunization</v>
          </cell>
          <cell r="R11160" t="str">
            <v>2</v>
          </cell>
          <cell r="S11160" t="str">
            <v>59</v>
          </cell>
          <cell r="T11160" t="str">
            <v>019</v>
          </cell>
          <cell r="U11160" t="str">
            <v>0</v>
          </cell>
          <cell r="V11160" t="str">
            <v>FORN GOV/INT ORG - INTER FUND FOR IMMUNI</v>
          </cell>
        </row>
        <row r="11161">
          <cell r="Q11161" t="str">
            <v>Expenditure:  Transfers and Subsidies - Operational:  Monetary Allocations - Foreign Government and International Organisations:  Investment Climate Facility</v>
          </cell>
          <cell r="R11161" t="str">
            <v>2</v>
          </cell>
          <cell r="S11161" t="str">
            <v>59</v>
          </cell>
          <cell r="T11161" t="str">
            <v>020</v>
          </cell>
          <cell r="U11161" t="str">
            <v>0</v>
          </cell>
          <cell r="V11161" t="str">
            <v>FORN GOV/INT ORG - INVEST CLIMATE FACIL</v>
          </cell>
        </row>
        <row r="11162">
          <cell r="Q11162" t="str">
            <v>Expenditure:  Transfers and Subsidies - Operational:  Monetary Allocations - Foreign Government and International Organisations:  Komati River Basin Water Authority</v>
          </cell>
          <cell r="R11162" t="str">
            <v>2</v>
          </cell>
          <cell r="S11162" t="str">
            <v>59</v>
          </cell>
          <cell r="T11162" t="str">
            <v>021</v>
          </cell>
          <cell r="U11162" t="str">
            <v>0</v>
          </cell>
          <cell r="V11162" t="str">
            <v>FORN GOV/INT ORG - KOMATI BASIN WAT AUTH</v>
          </cell>
        </row>
        <row r="11163">
          <cell r="Q11163" t="str">
            <v>Expenditure:  Transfers and Subsidies - Operational:  Monetary Allocations - Foreign Government and International Organisations:  Lesotho and Namibia</v>
          </cell>
          <cell r="R11163" t="str">
            <v>2</v>
          </cell>
          <cell r="S11163" t="str">
            <v>59</v>
          </cell>
          <cell r="T11163" t="str">
            <v>022</v>
          </cell>
          <cell r="U11163" t="str">
            <v>0</v>
          </cell>
          <cell r="V11163" t="str">
            <v>FORN GOV/INT ORG - LESOTHO &amp; NAMIBIA</v>
          </cell>
        </row>
        <row r="11164">
          <cell r="Q11164" t="str">
            <v xml:space="preserve">Expenditure:  Transfers and Subsidies - Operational:  Monetary Allocations - Foreign Government and International Organisations:  Organisation for Economic Co-operation and Development </v>
          </cell>
          <cell r="R11164" t="str">
            <v>2</v>
          </cell>
          <cell r="S11164" t="str">
            <v>59</v>
          </cell>
          <cell r="T11164" t="str">
            <v>023</v>
          </cell>
          <cell r="U11164" t="str">
            <v>0</v>
          </cell>
          <cell r="V11164" t="str">
            <v>FORN GOV/INT ORG - ECONOMIC CO-OP &amp; DEV</v>
          </cell>
        </row>
        <row r="11165">
          <cell r="Q11165" t="str">
            <v xml:space="preserve">Expenditure:  Transfers and Subsidies - Operational:  Monetary Allocations - Foreign Government and International Organisations:  Permanent Court of Arbitration </v>
          </cell>
          <cell r="R11165" t="str">
            <v>2</v>
          </cell>
          <cell r="S11165" t="str">
            <v>59</v>
          </cell>
          <cell r="T11165" t="str">
            <v>024</v>
          </cell>
          <cell r="U11165" t="str">
            <v>0</v>
          </cell>
          <cell r="V11165" t="str">
            <v>FORN GOV/INT ORG - PERM COURT OF ARBITR</v>
          </cell>
        </row>
        <row r="11166">
          <cell r="Q11166" t="str">
            <v xml:space="preserve">Expenditure:  Transfers and Subsidies - Operational:  Monetary Allocations - Foreign Government and International Organisations:  United Kingdom Tax </v>
          </cell>
          <cell r="R11166" t="str">
            <v>2</v>
          </cell>
          <cell r="S11166" t="str">
            <v>59</v>
          </cell>
          <cell r="T11166" t="str">
            <v>025</v>
          </cell>
          <cell r="U11166" t="str">
            <v>0</v>
          </cell>
          <cell r="V11166" t="str">
            <v xml:space="preserve">FORN GOV/INT ORG - UNITED KINGDOM TAX </v>
          </cell>
        </row>
        <row r="11167">
          <cell r="Q11167" t="str">
            <v>Expenditure:  Transfers and Subsidies - Operational:  Monetary Allocations - Foreign Government and International Organisations:  World Bank</v>
          </cell>
          <cell r="R11167" t="str">
            <v>2</v>
          </cell>
          <cell r="S11167" t="str">
            <v>59</v>
          </cell>
          <cell r="T11167" t="str">
            <v>026</v>
          </cell>
          <cell r="U11167" t="str">
            <v>0</v>
          </cell>
          <cell r="V11167" t="str">
            <v>FORN GOV/INT ORG - WORLD BANK</v>
          </cell>
        </row>
        <row r="11168">
          <cell r="Q11168" t="str">
            <v xml:space="preserve">Expenditure:  Transfers and Subsidies - Operational:  Monetary Allocations - Households </v>
          </cell>
          <cell r="R11168">
            <v>0</v>
          </cell>
          <cell r="V11168" t="str">
            <v>T&amp;S OPS: MONETARY HOUSHOLDS</v>
          </cell>
        </row>
        <row r="11169">
          <cell r="Q11169" t="str">
            <v>Expenditure:  Transfers and Subsidies - Operational:  Monetary Allocations - Households:  Employee Social Benefits</v>
          </cell>
          <cell r="R11169">
            <v>0</v>
          </cell>
          <cell r="V11169" t="str">
            <v>HH: EMPLOYEE SOCIAL BENEFITS</v>
          </cell>
        </row>
        <row r="11170">
          <cell r="Q11170" t="str">
            <v>Expenditure:  Transfers and Subsidies - Operational:  Monetary Allocations - Households:  Employee Social Benefits - Injury on Duty</v>
          </cell>
          <cell r="R11170" t="str">
            <v>2</v>
          </cell>
          <cell r="S11170" t="str">
            <v>59</v>
          </cell>
          <cell r="T11170" t="str">
            <v>050</v>
          </cell>
          <cell r="U11170" t="str">
            <v>0</v>
          </cell>
          <cell r="V11170" t="str">
            <v>HH ESB: INJURY ON DUTY</v>
          </cell>
        </row>
        <row r="11171">
          <cell r="Q11171" t="str">
            <v>Expenditure:  Transfers and Subsidies - Operational:  Monetary Allocations - Households:  Employee Social Benefits - Post Retirement Benefit</v>
          </cell>
          <cell r="R11171" t="str">
            <v>2</v>
          </cell>
          <cell r="S11171" t="str">
            <v>59</v>
          </cell>
          <cell r="T11171" t="str">
            <v>051</v>
          </cell>
          <cell r="U11171" t="str">
            <v>0</v>
          </cell>
          <cell r="V11171" t="str">
            <v>HH ESB: POST RETIREMENT BENEFIT</v>
          </cell>
        </row>
        <row r="11172">
          <cell r="Q11172" t="str">
            <v>Expenditure:  Transfers and Subsidies - Operational:  Monetary Allocations - Households:  Employee Social Benefits - Severance Package</v>
          </cell>
          <cell r="R11172" t="str">
            <v>2</v>
          </cell>
          <cell r="S11172" t="str">
            <v>59</v>
          </cell>
          <cell r="T11172" t="str">
            <v>052</v>
          </cell>
          <cell r="U11172" t="str">
            <v>0</v>
          </cell>
          <cell r="V11172" t="str">
            <v>HH ESB: SEVERANCE PACKAGE</v>
          </cell>
        </row>
        <row r="11173">
          <cell r="Q11173" t="str">
            <v>Expenditure:  Transfers and Subsidies - Operational:  Monetary Allocations - Households:  Employee Social Benefits - Leave Gratuity</v>
          </cell>
          <cell r="R11173" t="str">
            <v>2</v>
          </cell>
          <cell r="S11173" t="str">
            <v>59</v>
          </cell>
          <cell r="T11173" t="str">
            <v>053</v>
          </cell>
          <cell r="U11173" t="str">
            <v>0</v>
          </cell>
          <cell r="V11173" t="str">
            <v>HH ESB: LEAVE GRATUITY</v>
          </cell>
        </row>
        <row r="11174">
          <cell r="Q11174" t="str">
            <v>Expenditure:  Transfers and Subsidies - Operational:  Monetary Allocations - Households:  Social Security Payments</v>
          </cell>
          <cell r="R11174">
            <v>0</v>
          </cell>
          <cell r="V11174" t="str">
            <v>HH: SOCIAL SECURITY PAYMENTS</v>
          </cell>
        </row>
        <row r="11175">
          <cell r="Q11175" t="str">
            <v>Expenditure:  Transfers and Subsidies - Operational:  Monetary Allocations - Households:  Social Security Payments - Payment of Social Security</v>
          </cell>
          <cell r="R11175" t="str">
            <v>2</v>
          </cell>
          <cell r="S11175" t="str">
            <v>59</v>
          </cell>
          <cell r="T11175" t="str">
            <v>054</v>
          </cell>
          <cell r="U11175" t="str">
            <v>0</v>
          </cell>
          <cell r="V11175" t="str">
            <v>HH SSP: PAYMENT OF SOCIAL SECURITY</v>
          </cell>
        </row>
        <row r="11176">
          <cell r="Q11176" t="str">
            <v>Expenditure:  Transfers and Subsidies - Operational:  Monetary Allocations - Households:  Social Security Payments - Social Assistance</v>
          </cell>
          <cell r="R11176">
            <v>0</v>
          </cell>
          <cell r="V11176" t="str">
            <v>HH SSP: SOCIAL ASSISTANCE</v>
          </cell>
        </row>
        <row r="11177">
          <cell r="Q11177" t="str">
            <v>Expenditure:  Transfers and Subsidies - Operational:  Monetary Allocations - Households:  Social Security Payments - Social Assistance:  Care Dependency</v>
          </cell>
          <cell r="R11177" t="str">
            <v>2</v>
          </cell>
          <cell r="S11177" t="str">
            <v>59</v>
          </cell>
          <cell r="T11177" t="str">
            <v>055</v>
          </cell>
          <cell r="U11177" t="str">
            <v>0</v>
          </cell>
          <cell r="V11177" t="str">
            <v>HH SSP SOC ASS: CARE DEPENDENCY</v>
          </cell>
        </row>
        <row r="11178">
          <cell r="Q11178" t="str">
            <v>Expenditure:  Transfers and Subsidies - Operational:  Monetary Allocations - Households:  Social Security Payments - Social Assistance:  Child Supp Grant</v>
          </cell>
          <cell r="R11178" t="str">
            <v>2</v>
          </cell>
          <cell r="S11178" t="str">
            <v>59</v>
          </cell>
          <cell r="T11178" t="str">
            <v>056</v>
          </cell>
          <cell r="U11178" t="str">
            <v>0</v>
          </cell>
          <cell r="V11178" t="str">
            <v>HH SSP SOC ASS: CHILD SUPP GRANT</v>
          </cell>
        </row>
        <row r="11179">
          <cell r="Q11179" t="str">
            <v>Expenditure:  Transfers and Subsidies - Operational:  Monetary Allocations - Households:  Social Security Payments - Social Assistance:  Clothing Provided</v>
          </cell>
          <cell r="R11179" t="str">
            <v>2</v>
          </cell>
          <cell r="S11179" t="str">
            <v>59</v>
          </cell>
          <cell r="T11179" t="str">
            <v>057</v>
          </cell>
          <cell r="U11179" t="str">
            <v>0</v>
          </cell>
          <cell r="V11179" t="str">
            <v>HH SSP SOC ASS: CLOTHING PROVIDED</v>
          </cell>
        </row>
        <row r="11180">
          <cell r="Q11180" t="str">
            <v>Expenditure:  Transfers and Subsidies - Operational:  Monetary Allocations - Households:  Social Security Payments - Social Assistance:  Disability Grant</v>
          </cell>
          <cell r="R11180" t="str">
            <v>2</v>
          </cell>
          <cell r="S11180" t="str">
            <v>59</v>
          </cell>
          <cell r="T11180" t="str">
            <v>058</v>
          </cell>
          <cell r="U11180" t="str">
            <v>0</v>
          </cell>
          <cell r="V11180" t="str">
            <v>HH SSP SOC ASS: DISABILITY GRANT</v>
          </cell>
        </row>
        <row r="11181">
          <cell r="Q11181" t="str">
            <v>Expenditure:  Transfers and Subsidies - Operational:  Monetary Allocations - Households:  Social Security Payments - Social Assistance:  Ex Servicemen</v>
          </cell>
          <cell r="R11181" t="str">
            <v>2</v>
          </cell>
          <cell r="S11181" t="str">
            <v>59</v>
          </cell>
          <cell r="T11181" t="str">
            <v>059</v>
          </cell>
          <cell r="U11181" t="str">
            <v>0</v>
          </cell>
          <cell r="V11181" t="str">
            <v>HH SSP SOC ASS: EX SERVICEMEN</v>
          </cell>
        </row>
        <row r="11182">
          <cell r="Q11182" t="str">
            <v>Expenditure:  Transfers and Subsidies - Operational:  Monetary Allocations - Households:  Social Security Payments - Social Assistance:  Excursions Place of Safety</v>
          </cell>
          <cell r="R11182" t="str">
            <v>2</v>
          </cell>
          <cell r="S11182" t="str">
            <v>59</v>
          </cell>
          <cell r="T11182" t="str">
            <v>060</v>
          </cell>
          <cell r="U11182" t="str">
            <v>0</v>
          </cell>
          <cell r="V11182" t="str">
            <v>HH SSP SOC ASS: EXCURSIONS PLACE OF SAFE</v>
          </cell>
        </row>
        <row r="11183">
          <cell r="Q11183" t="str">
            <v>Expenditure:  Transfers and Subsidies - Operational:  Monetary Allocations - Households:  Social Security Payments - Social Assistance:  Foster Care Grant</v>
          </cell>
          <cell r="R11183" t="str">
            <v>2</v>
          </cell>
          <cell r="S11183" t="str">
            <v>59</v>
          </cell>
          <cell r="T11183" t="str">
            <v>061</v>
          </cell>
          <cell r="U11183" t="str">
            <v>0</v>
          </cell>
          <cell r="V11183" t="str">
            <v>HH SSP SOC ASS: FOSTER CARE GRANT</v>
          </cell>
        </row>
        <row r="11184">
          <cell r="Q11184" t="str">
            <v>Expenditure:  Transfers and Subsidies - Operational:  Monetary Allocations - Households:  Social Security Payments - Social Assistance:  Grant In Aid</v>
          </cell>
          <cell r="R11184" t="str">
            <v>2</v>
          </cell>
          <cell r="S11184" t="str">
            <v>59</v>
          </cell>
          <cell r="T11184" t="str">
            <v>062</v>
          </cell>
          <cell r="U11184" t="str">
            <v>0</v>
          </cell>
          <cell r="V11184" t="str">
            <v>HH SSP SOC ASS: GRANT IN AID</v>
          </cell>
        </row>
        <row r="11185">
          <cell r="Q11185" t="str">
            <v>Expenditure:  Transfers and Subsidies - Operational:  Monetary Allocations - Households:  Social Security Payments - Social Assistance:  Old Age Grant</v>
          </cell>
          <cell r="R11185" t="str">
            <v>2</v>
          </cell>
          <cell r="S11185" t="str">
            <v>59</v>
          </cell>
          <cell r="T11185" t="str">
            <v>063</v>
          </cell>
          <cell r="U11185" t="str">
            <v>0</v>
          </cell>
          <cell r="V11185" t="str">
            <v>HH SSP SOC ASS: OLD AGE GRANT</v>
          </cell>
        </row>
        <row r="11186">
          <cell r="Q11186" t="str">
            <v>Expenditure:  Transfers and Subsidies - Operational:  Monetary Allocations - Households:  Social Security Payments - Poverty Relief</v>
          </cell>
          <cell r="R11186" t="str">
            <v>2</v>
          </cell>
          <cell r="S11186" t="str">
            <v>59</v>
          </cell>
          <cell r="T11186" t="str">
            <v>064</v>
          </cell>
          <cell r="U11186" t="str">
            <v>0</v>
          </cell>
          <cell r="V11186" t="str">
            <v>HH SSP SOC ASS: POVERTY RELIEF</v>
          </cell>
        </row>
        <row r="11187">
          <cell r="Q11187" t="str">
            <v>Expenditure:  Transfers and Subsidies - Operational:  Monetary Allocations - Households:  Other Transfers (Cash)</v>
          </cell>
          <cell r="R11187">
            <v>0</v>
          </cell>
          <cell r="V11187" t="str">
            <v>HH: OTHER TRANSFERS (CASH)</v>
          </cell>
        </row>
        <row r="11188">
          <cell r="Q11188" t="str">
            <v>Expenditure:  Transfers and Subsidies - Operational:  Monetary Allocations - Households:  Other Transfers (Cash) - Bursaries (Non-Employee)</v>
          </cell>
          <cell r="R11188" t="str">
            <v>2</v>
          </cell>
          <cell r="S11188" t="str">
            <v>59</v>
          </cell>
          <cell r="T11188" t="str">
            <v>065</v>
          </cell>
          <cell r="U11188" t="str">
            <v>0</v>
          </cell>
          <cell r="V11188" t="str">
            <v>HH OTH TRANS: BURSARIES NON EMPLOYEE</v>
          </cell>
        </row>
        <row r="11189">
          <cell r="Q11189" t="str">
            <v>Expenditure:  Transfers and Subsidies - Operational:  Monetary Allocations - Households:  Other Transfers (Cash) - Taxi Recapitalisation</v>
          </cell>
          <cell r="R11189" t="str">
            <v>2</v>
          </cell>
          <cell r="S11189" t="str">
            <v>59</v>
          </cell>
          <cell r="T11189" t="str">
            <v>066</v>
          </cell>
          <cell r="U11189" t="str">
            <v>0</v>
          </cell>
          <cell r="V11189" t="str">
            <v>HH OTH TRANS: TAXI RECAPITALISATION</v>
          </cell>
        </row>
        <row r="11190">
          <cell r="Q11190" t="str">
            <v>Expenditure:  Transfers and Subsidies - Operational:  Monetary Allocations - Households:  Other Transfers (Cash) - Farmer Support Households (Cash)</v>
          </cell>
          <cell r="R11190" t="str">
            <v>2</v>
          </cell>
          <cell r="S11190" t="str">
            <v>59</v>
          </cell>
          <cell r="T11190" t="str">
            <v>067</v>
          </cell>
          <cell r="U11190" t="str">
            <v>0</v>
          </cell>
          <cell r="V11190" t="str">
            <v>HH OTH TRANS: FARMER SUPPORT HOUSEHOLDS</v>
          </cell>
        </row>
        <row r="11191">
          <cell r="Q11191" t="str">
            <v xml:space="preserve">Expenditure:  Transfers and Subsidies - Operational:  Monetary Allocations - Households:  Other Transfers (Cash) - Other (National Housing Programme) </v>
          </cell>
          <cell r="R11191">
            <v>0</v>
          </cell>
          <cell r="V11191" t="str">
            <v xml:space="preserve">HH OTH TRANS: NAT HOUSING PROGRAMME </v>
          </cell>
        </row>
        <row r="11192">
          <cell r="Q11192" t="str">
            <v xml:space="preserve">Expenditure:  Transfers and Subsidies - Operational:  Monetary Allocations - Households:  Other Transfers (Cash) - Other (National Housing Programme):  Housing Support </v>
          </cell>
          <cell r="R11192">
            <v>0</v>
          </cell>
          <cell r="V11192" t="str">
            <v>HH OTH TRANS: NAT HOUS PRG HOUSING SUPP</v>
          </cell>
        </row>
        <row r="11193">
          <cell r="Q11193" t="str">
            <v>Expenditure:  Transfers and Subsidies - Operational:  Monetary Allocations - Households:  Other Transfers (Cash) - Other (National Housing Programme):  Housing Support - Consolidation Support (Housing)</v>
          </cell>
          <cell r="R11193" t="str">
            <v>2</v>
          </cell>
          <cell r="S11193" t="str">
            <v>59</v>
          </cell>
          <cell r="T11193" t="str">
            <v>068</v>
          </cell>
          <cell r="U11193" t="str">
            <v>0</v>
          </cell>
          <cell r="V11193" t="str">
            <v>HH OTH TRANS: HOUSING - CONSOL SUPPORT</v>
          </cell>
        </row>
        <row r="11194">
          <cell r="Q11194" t="str">
            <v>Expenditure:  Transfers and Subsidies - Operational:  Monetary Allocations - Households:  Other Transfers (Cash) - Other (National Housing Programme):  Housing Support - Emergency Housing Assistance</v>
          </cell>
          <cell r="R11194" t="str">
            <v>2</v>
          </cell>
          <cell r="S11194" t="str">
            <v>59</v>
          </cell>
          <cell r="T11194" t="str">
            <v>069</v>
          </cell>
          <cell r="U11194" t="str">
            <v>0</v>
          </cell>
          <cell r="V11194" t="str">
            <v>HH OTH TRANS: HOUSING - EMER HOUSING ASS</v>
          </cell>
        </row>
        <row r="11195">
          <cell r="Q11195" t="str">
            <v>Expenditure:  Transfers and Subsidies - Operational:  Monetary Allocations - Households:  Other Transfers (Cash) - Other (National Housing Programme):  Housing Support - Individual Support (Housing)</v>
          </cell>
          <cell r="R11195" t="str">
            <v>2</v>
          </cell>
          <cell r="S11195" t="str">
            <v>59</v>
          </cell>
          <cell r="T11195" t="str">
            <v>070</v>
          </cell>
          <cell r="U11195" t="str">
            <v>0</v>
          </cell>
          <cell r="V11195" t="str">
            <v>HH OTH TRANS: HOUSING - INDIVIDUAL SUPP</v>
          </cell>
        </row>
        <row r="11196">
          <cell r="Q11196" t="str">
            <v>Expenditure:  Transfers and Subsidies - Operational:  Monetary Allocations - Households:  Other Transfers (Cash) - Other (National Housing Programme):  Housing Support - Institutional Support (Housing)</v>
          </cell>
          <cell r="R11196" t="str">
            <v>2</v>
          </cell>
          <cell r="S11196" t="str">
            <v>59</v>
          </cell>
          <cell r="T11196" t="str">
            <v>071</v>
          </cell>
          <cell r="U11196" t="str">
            <v>0</v>
          </cell>
          <cell r="V11196" t="str">
            <v>HH OTH TRANS: HOUSING - INSTITUTION SUPP</v>
          </cell>
        </row>
        <row r="11197">
          <cell r="Q11197" t="str">
            <v>Expenditure:  Transfers and Subsidies - Operational:  Monetary Allocations - Households:  Other Transfers (Cash) - Other (National Housing Programme):  Housing Support - Peoples Housing Process (Housing)</v>
          </cell>
          <cell r="R11197" t="str">
            <v>2</v>
          </cell>
          <cell r="S11197" t="str">
            <v>59</v>
          </cell>
          <cell r="T11197" t="str">
            <v>072</v>
          </cell>
          <cell r="U11197" t="str">
            <v>0</v>
          </cell>
          <cell r="V11197" t="str">
            <v>HH OTH TRANS: HOUSING - PEOPLE HOUS PROC</v>
          </cell>
        </row>
        <row r="11198">
          <cell r="Q11198" t="str">
            <v>Expenditure:  Transfers and Subsidies - Operational:  Monetary Allocations - Households:  Other Transfers (Cash) - Other (National Housing Programme):  Housing Support - Phasing Out Programme (Housing)</v>
          </cell>
          <cell r="R11198" t="str">
            <v>2</v>
          </cell>
          <cell r="S11198" t="str">
            <v>59</v>
          </cell>
          <cell r="T11198" t="str">
            <v>073</v>
          </cell>
          <cell r="U11198" t="str">
            <v>0</v>
          </cell>
          <cell r="V11198" t="str">
            <v>HH OTH TRANS: HOUSING - PHAS OUT PROGRAM</v>
          </cell>
        </row>
        <row r="11199">
          <cell r="Q11199" t="str">
            <v>Expenditure:  Transfers and Subsidies - Operational:  Monetary Allocations - Households:  Other Transfers (Cash) - Other (National Housing Programme):  Housing Support - Project Linked Support (Housing)</v>
          </cell>
          <cell r="R11199" t="str">
            <v>2</v>
          </cell>
          <cell r="S11199" t="str">
            <v>59</v>
          </cell>
          <cell r="T11199" t="str">
            <v>074</v>
          </cell>
          <cell r="U11199" t="str">
            <v>0</v>
          </cell>
          <cell r="V11199" t="str">
            <v>HH OTH TRANS: HOUSING - PROJ LINKED SUPP</v>
          </cell>
        </row>
        <row r="11200">
          <cell r="Q11200" t="str">
            <v>Expenditure:  Transfers and Subsidies - Operational:  Monetary Allocations - Households:  Other Transfers (Cash) - Other (National Housing Programme):  Housing Support - Relocation Ass Support (Housing)</v>
          </cell>
          <cell r="R11200" t="str">
            <v>2</v>
          </cell>
          <cell r="S11200" t="str">
            <v>59</v>
          </cell>
          <cell r="T11200" t="str">
            <v>075</v>
          </cell>
          <cell r="U11200" t="str">
            <v>0</v>
          </cell>
          <cell r="V11200" t="str">
            <v>HH OTH TRANS: HOUSING - RELOCAT ASS SUPP</v>
          </cell>
        </row>
        <row r="11201">
          <cell r="Q11201" t="str">
            <v>Expenditure:  Transfers and Subsidies - Operational:  Monetary Allocations - Households:  Other Transfers (Cash) - Other (National Housing Programme):  Housing Support - Rural Support Informal Land (Housing)</v>
          </cell>
          <cell r="R11201" t="str">
            <v>2</v>
          </cell>
          <cell r="S11201" t="str">
            <v>59</v>
          </cell>
          <cell r="T11201" t="str">
            <v>076</v>
          </cell>
          <cell r="U11201" t="str">
            <v>0</v>
          </cell>
          <cell r="V11201" t="str">
            <v>HH OTH TRANS: HOUSING - RUR SUP INFR LND</v>
          </cell>
        </row>
        <row r="11202">
          <cell r="Q11202" t="str">
            <v>Expenditure:  Transfers and Subsidies - Operational:  Monetary Allocations - Households:  Other Transfers (Cash) - Other (National Housing Programme):  Housing Support - Upgrading of Informal Settlement</v>
          </cell>
          <cell r="R11202" t="str">
            <v>2</v>
          </cell>
          <cell r="S11202" t="str">
            <v>59</v>
          </cell>
          <cell r="T11202" t="str">
            <v>077</v>
          </cell>
          <cell r="U11202" t="str">
            <v>0</v>
          </cell>
          <cell r="V11202" t="str">
            <v>HH OTH TRANS: HOUSING - UPGRD INFR SETTL</v>
          </cell>
        </row>
        <row r="11203">
          <cell r="Q11203" t="str">
            <v>Expenditure:  Transfers and Subsidies - Operational:  Monetary Allocations - Households:  Other Transfers (Cash) - Other (National Housing Programme):  Discount Benefit Scheme (Housing</v>
          </cell>
          <cell r="R11203" t="str">
            <v>2</v>
          </cell>
          <cell r="S11203" t="str">
            <v>59</v>
          </cell>
          <cell r="T11203" t="str">
            <v>078</v>
          </cell>
          <cell r="U11203" t="str">
            <v>0</v>
          </cell>
          <cell r="V11203" t="str">
            <v>HH OTH TRANS: HOUSING - DISC BENEFIT SCH</v>
          </cell>
        </row>
        <row r="11204">
          <cell r="Q11204" t="str">
            <v>Expenditure:  Transfers and Subsidies - Operational:  Monetary Allocations - Households:  Other Transfers (Cash) - Human Settlement Re-development Programme</v>
          </cell>
          <cell r="R11204" t="str">
            <v>2</v>
          </cell>
          <cell r="S11204" t="str">
            <v>59</v>
          </cell>
          <cell r="T11204" t="str">
            <v>079</v>
          </cell>
          <cell r="U11204" t="str">
            <v>0</v>
          </cell>
          <cell r="V11204" t="str">
            <v>HH OTH TRANS: HOUSING - HMN SET RE-D PRG</v>
          </cell>
        </row>
        <row r="11205">
          <cell r="Q11205" t="str">
            <v>Expenditure:  Transfers and Subsidies - Operational:  Monetary Allocations - Households:  Other Transfers (Cash) - Pocket Money Households (Cash)</v>
          </cell>
          <cell r="R11205" t="str">
            <v>2</v>
          </cell>
          <cell r="S11205" t="str">
            <v>59</v>
          </cell>
          <cell r="T11205" t="str">
            <v>080</v>
          </cell>
          <cell r="U11205" t="str">
            <v>0</v>
          </cell>
          <cell r="V11205" t="str">
            <v>HH OTH TRANS: HOUSING - POCKET MONEY HH</v>
          </cell>
        </row>
        <row r="11206">
          <cell r="Q11206" t="str">
            <v xml:space="preserve">Expenditure:  Transfers and Subsidies - Operational:  Monetary Allocations - Non-profit institutions </v>
          </cell>
          <cell r="R11206">
            <v>0</v>
          </cell>
          <cell r="V11206" t="str">
            <v>T&amp;S OPS: MONETARY NON-PROFIT INSTITU</v>
          </cell>
        </row>
        <row r="11207">
          <cell r="Q11207" t="str">
            <v>Expenditure:  Transfers and Subsidies - Operational:  Monetary Allocations - Non-Profit Institutions:  Buyisa-E-Bag</v>
          </cell>
          <cell r="R11207" t="str">
            <v>2</v>
          </cell>
          <cell r="S11207" t="str">
            <v>59</v>
          </cell>
          <cell r="T11207" t="str">
            <v>250</v>
          </cell>
          <cell r="U11207" t="str">
            <v>0</v>
          </cell>
          <cell r="V11207" t="str">
            <v>NON-PROF: BUYISA-E-BAG</v>
          </cell>
        </row>
        <row r="11208">
          <cell r="Q11208" t="str">
            <v>Expenditure:  Transfers and Subsidies - Operational:  Monetary Allocations - Non-Profit Institutions:  Cape Town Civilian Blind Society</v>
          </cell>
          <cell r="R11208" t="str">
            <v>2</v>
          </cell>
          <cell r="S11208" t="str">
            <v>59</v>
          </cell>
          <cell r="T11208" t="str">
            <v>251</v>
          </cell>
          <cell r="U11208" t="str">
            <v>0</v>
          </cell>
          <cell r="V11208" t="str">
            <v>NON-PROF: CAPE TOWN CIVILIAN BLIND SOCI</v>
          </cell>
        </row>
        <row r="11209">
          <cell r="Q11209" t="str">
            <v>Expenditure:  Transfers and Subsidies - Operational:  Monetary Allocations - Non-Profit Institutions:  Centre for African Renaissance Studies (CARS)</v>
          </cell>
          <cell r="R11209" t="str">
            <v>2</v>
          </cell>
          <cell r="S11209" t="str">
            <v>59</v>
          </cell>
          <cell r="T11209" t="str">
            <v>252</v>
          </cell>
          <cell r="U11209" t="str">
            <v>0</v>
          </cell>
          <cell r="V11209" t="str">
            <v>NON-PROF: CENTRE AFRICAN RENAIS STUDIES</v>
          </cell>
        </row>
        <row r="11210">
          <cell r="Q11210" t="str">
            <v>Expenditure:  Transfers and Subsidies - Operational:  Monetary Allocations - Non-Profit Institutions:  Clerical Assist (Pole Parties)</v>
          </cell>
          <cell r="R11210" t="str">
            <v>2</v>
          </cell>
          <cell r="S11210" t="str">
            <v>59</v>
          </cell>
          <cell r="T11210" t="str">
            <v>253</v>
          </cell>
          <cell r="U11210" t="str">
            <v>0</v>
          </cell>
          <cell r="V11210" t="str">
            <v>NON-PROF: CLERICAL ASSIST (POLE PARTIES)</v>
          </cell>
        </row>
        <row r="11211">
          <cell r="Q11211" t="str">
            <v>Expenditure:  Transfers and Subsidies - Operational:  Monetary Allocations - Non-Profit Institutions:  Constituency Allowance (Pole Parties)</v>
          </cell>
          <cell r="R11211" t="str">
            <v>2</v>
          </cell>
          <cell r="S11211" t="str">
            <v>59</v>
          </cell>
          <cell r="T11211" t="str">
            <v>254</v>
          </cell>
          <cell r="U11211" t="str">
            <v>0</v>
          </cell>
          <cell r="V11211" t="str">
            <v>NON-PROF: CONSTIT ALLOW (POLE PARTIES)</v>
          </cell>
        </row>
        <row r="11212">
          <cell r="Q11212" t="str">
            <v>Expenditure:  Transfers and Subsidies - Operational:  Monetary Allocations - Non-Profit Institutions:  International Conservation Union</v>
          </cell>
          <cell r="R11212" t="str">
            <v>2</v>
          </cell>
          <cell r="S11212" t="str">
            <v>59</v>
          </cell>
          <cell r="T11212" t="str">
            <v>255</v>
          </cell>
          <cell r="U11212" t="str">
            <v>0</v>
          </cell>
          <cell r="V11212" t="str">
            <v>NON-PROF: INTERNATIONAL CONSERVAT UNION</v>
          </cell>
        </row>
        <row r="11213">
          <cell r="Q11213" t="str">
            <v>Expenditure:  Transfers and Subsidies - Operational:  Monetary Allocations - Non-Profit Institutions:  Johannesburg Society to Help Civilian Blind</v>
          </cell>
          <cell r="R11213" t="str">
            <v>2</v>
          </cell>
          <cell r="S11213" t="str">
            <v>59</v>
          </cell>
          <cell r="T11213" t="str">
            <v>256</v>
          </cell>
          <cell r="U11213" t="str">
            <v>0</v>
          </cell>
          <cell r="V11213" t="str">
            <v>NON-PROF: JHB SOC TO HELP CIVILIAN BLIND</v>
          </cell>
        </row>
        <row r="11214">
          <cell r="Q11214" t="str">
            <v>Expenditure:  Transfers and Subsidies - Operational:  Monetary Allocations - Non-Profit Institutions:  National Indian Blind Society</v>
          </cell>
          <cell r="R11214" t="str">
            <v>2</v>
          </cell>
          <cell r="S11214" t="str">
            <v>59</v>
          </cell>
          <cell r="T11214" t="str">
            <v>257</v>
          </cell>
          <cell r="U11214" t="str">
            <v>0</v>
          </cell>
          <cell r="V11214" t="str">
            <v>NON-PROF: NATIONAL INDIAN BLIND SOCIETY</v>
          </cell>
        </row>
        <row r="11215">
          <cell r="Q11215" t="str">
            <v>Expenditure:  Transfers and Subsidies - Operational:  Monetary Allocations - Non-Profit Institutions:  National Society for the Blind</v>
          </cell>
          <cell r="R11215" t="str">
            <v>2</v>
          </cell>
          <cell r="S11215" t="str">
            <v>59</v>
          </cell>
          <cell r="T11215" t="str">
            <v>258</v>
          </cell>
          <cell r="U11215" t="str">
            <v>0</v>
          </cell>
          <cell r="V11215" t="str">
            <v>NON-PROF: NATIONAL SOCIETY FOR THE BLIND</v>
          </cell>
        </row>
        <row r="11216">
          <cell r="Q11216" t="str">
            <v>Expenditure:  Transfers and Subsidies - Operational:  Monetary Allocations - Non-Profit Institutions:  National Business Trust</v>
          </cell>
          <cell r="R11216" t="str">
            <v>2</v>
          </cell>
          <cell r="S11216" t="str">
            <v>59</v>
          </cell>
          <cell r="T11216" t="str">
            <v>259</v>
          </cell>
          <cell r="U11216" t="str">
            <v>0</v>
          </cell>
          <cell r="V11216" t="str">
            <v>NON-PROF: NATIONAL BUSINESS TRUST</v>
          </cell>
        </row>
        <row r="11217">
          <cell r="Q11217" t="str">
            <v>Expenditure:  Transfers and Subsidies - Operational:  Monetary Allocations - Non-Profit Institutions:  National Council Blind Subs</v>
          </cell>
          <cell r="R11217" t="str">
            <v>2</v>
          </cell>
          <cell r="S11217" t="str">
            <v>59</v>
          </cell>
          <cell r="T11217" t="str">
            <v>260</v>
          </cell>
          <cell r="U11217" t="str">
            <v>0</v>
          </cell>
          <cell r="V11217" t="str">
            <v>NON-PROF: NATIONAL COUNCIL BLIND SUBS</v>
          </cell>
        </row>
        <row r="11218">
          <cell r="Q11218" t="str">
            <v>Expenditure:  Transfers and Subsidies - Operational:  Monetary Allocations - Non-Profit Institutions:  National Council Deaf Subs</v>
          </cell>
          <cell r="R11218" t="str">
            <v>2</v>
          </cell>
          <cell r="S11218" t="str">
            <v>59</v>
          </cell>
          <cell r="T11218" t="str">
            <v>261</v>
          </cell>
          <cell r="U11218" t="str">
            <v>0</v>
          </cell>
          <cell r="V11218" t="str">
            <v>NON-PROF: NATIONAL COUNCIL DEAF SUBS</v>
          </cell>
        </row>
        <row r="11219">
          <cell r="Q11219" t="str">
            <v>Expenditure:  Transfers and Subsidies - Operational:  Monetary Allocations - Non-Profit Institutions:  National Council Physical Disability</v>
          </cell>
          <cell r="R11219" t="str">
            <v>2</v>
          </cell>
          <cell r="S11219" t="str">
            <v>59</v>
          </cell>
          <cell r="T11219" t="str">
            <v>262</v>
          </cell>
          <cell r="U11219" t="str">
            <v>0</v>
          </cell>
          <cell r="V11219" t="str">
            <v>NON-PROF: NAT COUNCIL PHYSIC DISABILITY</v>
          </cell>
        </row>
        <row r="11220">
          <cell r="Q11220" t="str">
            <v>Expenditure:  Transfers and Subsidies - Operational:  Monetary Allocations - Non-Profit Institutions:  National Off-Road Workshop</v>
          </cell>
          <cell r="R11220" t="str">
            <v>2</v>
          </cell>
          <cell r="S11220" t="str">
            <v>59</v>
          </cell>
          <cell r="T11220" t="str">
            <v>263</v>
          </cell>
          <cell r="U11220" t="str">
            <v>0</v>
          </cell>
          <cell r="V11220" t="str">
            <v>NON-PROF: NATIONAL OFF-ROAD WORKSHOP</v>
          </cell>
        </row>
        <row r="11221">
          <cell r="Q11221" t="str">
            <v>Expenditure:  Transfers and Subsidies - Operational:  Monetary Allocations - Non-Profit Institutions:  Other Non-profit Institutions</v>
          </cell>
          <cell r="R11221" t="str">
            <v>2</v>
          </cell>
          <cell r="S11221" t="str">
            <v>59</v>
          </cell>
          <cell r="T11221" t="str">
            <v>264</v>
          </cell>
          <cell r="U11221" t="str">
            <v>0</v>
          </cell>
          <cell r="V11221" t="str">
            <v>NON-PROF: OTHER NON-PROFIT INSTITUTIONS</v>
          </cell>
        </row>
        <row r="11222">
          <cell r="Q11222" t="str">
            <v>Expenditure:  Transfers and Subsidies - Operational:  Monetary Allocations - Non-Profit Institutions:  Political Parties</v>
          </cell>
          <cell r="R11222" t="str">
            <v>2</v>
          </cell>
          <cell r="S11222" t="str">
            <v>59</v>
          </cell>
          <cell r="T11222" t="str">
            <v>265</v>
          </cell>
          <cell r="U11222" t="str">
            <v>0</v>
          </cell>
          <cell r="V11222" t="str">
            <v>NON-PROF: POLITICAL PARTIES</v>
          </cell>
        </row>
        <row r="11223">
          <cell r="Q11223" t="str">
            <v>Expenditure:  Transfers and Subsidies - Operational:  Monetary Allocations - Non-Profit Institutions:  Pretoria Society for The Blind</v>
          </cell>
          <cell r="R11223" t="str">
            <v>2</v>
          </cell>
          <cell r="S11223" t="str">
            <v>59</v>
          </cell>
          <cell r="T11223" t="str">
            <v>266</v>
          </cell>
          <cell r="U11223" t="str">
            <v>0</v>
          </cell>
          <cell r="V11223" t="str">
            <v>NON-PROF: PRETORIA SOCIETY FOR THE BLIND</v>
          </cell>
        </row>
        <row r="11224">
          <cell r="Q11224" t="str">
            <v>Expenditure:  Transfers and Subsidies - Operational:  Monetary Allocations - Non-Profit Institutions:  South African National Tuberculosis Association (SANTA)</v>
          </cell>
          <cell r="R11224" t="str">
            <v>2</v>
          </cell>
          <cell r="S11224" t="str">
            <v>59</v>
          </cell>
          <cell r="T11224" t="str">
            <v>267</v>
          </cell>
          <cell r="U11224" t="str">
            <v>0</v>
          </cell>
          <cell r="V11224" t="str">
            <v>NON-PROF: NAT TUBERCULOSIS ASSOCIATION</v>
          </cell>
        </row>
        <row r="11225">
          <cell r="Q11225" t="str">
            <v>Expenditure:  Transfers and Subsidies - Operational:  Monetary Allocations - Non-Profit Institutions:  Services for the Blind and Visual Handicapped</v>
          </cell>
          <cell r="R11225" t="str">
            <v>2</v>
          </cell>
          <cell r="S11225" t="str">
            <v>59</v>
          </cell>
          <cell r="T11225" t="str">
            <v>268</v>
          </cell>
          <cell r="U11225" t="str">
            <v>0</v>
          </cell>
          <cell r="V11225" t="str">
            <v>NON-PROF: SERV - BLIND &amp; VISUAL HANDICAP</v>
          </cell>
        </row>
        <row r="11226">
          <cell r="Q11226" t="str">
            <v>Expenditure:  Transfers and Subsidies - Operational:  Monetary Allocations - Non-Profit Institutions:  South Africa Climate Action Network</v>
          </cell>
          <cell r="R11226" t="str">
            <v>2</v>
          </cell>
          <cell r="S11226" t="str">
            <v>59</v>
          </cell>
          <cell r="T11226" t="str">
            <v>269</v>
          </cell>
          <cell r="U11226" t="str">
            <v>0</v>
          </cell>
          <cell r="V11226" t="str">
            <v>NON-PROF: SA CLIMATE ACTION NETWORK</v>
          </cell>
        </row>
        <row r="11227">
          <cell r="Q11227" t="str">
            <v>Expenditure:  Transfers and Subsidies - Operational:  Monetary Allocations - Non-Profit Institutions:  Workshop and Home Blind Worcester</v>
          </cell>
          <cell r="R11227" t="str">
            <v>2</v>
          </cell>
          <cell r="S11227" t="str">
            <v>59</v>
          </cell>
          <cell r="T11227" t="str">
            <v>270</v>
          </cell>
          <cell r="U11227" t="str">
            <v>0</v>
          </cell>
          <cell r="V11227" t="str">
            <v>NON-PROF: W/SHOP &amp; HOME BLIND WORCESTER</v>
          </cell>
        </row>
        <row r="11228">
          <cell r="Q11228" t="str">
            <v>Expenditure:  Transfers and Subsidies - Operational:  Monetary Allocations - Non-Profit Institutions:  Work Centres for the Disabled</v>
          </cell>
          <cell r="R11228" t="str">
            <v>2</v>
          </cell>
          <cell r="S11228" t="str">
            <v>59</v>
          </cell>
          <cell r="T11228" t="str">
            <v>271</v>
          </cell>
          <cell r="U11228" t="str">
            <v>0</v>
          </cell>
          <cell r="V11228" t="str">
            <v>NON-PROF: WORK CENTRES FOR THE DISABLED</v>
          </cell>
        </row>
        <row r="11229">
          <cell r="Q11229" t="str">
            <v>Expenditure:  Transfers and Subsidies - Operational:  Monetary Allocations - Non-Profit Institutions:  Public Schools</v>
          </cell>
          <cell r="R11229">
            <v>0</v>
          </cell>
          <cell r="V11229" t="str">
            <v>T&amp;S OPS: MONETARY N-PROF PUB SCHOOLS</v>
          </cell>
        </row>
        <row r="11230">
          <cell r="Q11230" t="str">
            <v>Expenditure:  Transfers and Subsidies - Operational:  Monetary Allocations - Non-Profit Institutions:  Public Schools - Section 20 Schools</v>
          </cell>
          <cell r="R11230" t="str">
            <v>2</v>
          </cell>
          <cell r="S11230" t="str">
            <v>59</v>
          </cell>
          <cell r="T11230" t="str">
            <v>272</v>
          </cell>
          <cell r="U11230" t="str">
            <v>0</v>
          </cell>
          <cell r="V11230" t="str">
            <v>N-P PUB SCH: SECTION 20 SCHOOLS</v>
          </cell>
        </row>
        <row r="11231">
          <cell r="Q11231" t="str">
            <v>Expenditure:  Transfers and Subsidies - Operational:  Monetary Allocations - Non-Profit Institutions:  Public Schools - Section 21 Schools</v>
          </cell>
          <cell r="R11231">
            <v>0</v>
          </cell>
          <cell r="V11231" t="str">
            <v>T&amp;S OPS: ALL IN-KIND N-P PUB SCH SEC 21</v>
          </cell>
        </row>
        <row r="11232">
          <cell r="Q11232" t="str">
            <v>Expenditure:  Transfers and Subsidies - Operational:  Monetary Allocations - Non-Profit Institutions:  Public Schools - Section 21 Schools:  Learning, Training Support Material</v>
          </cell>
          <cell r="R11232" t="str">
            <v>2</v>
          </cell>
          <cell r="S11232" t="str">
            <v>59</v>
          </cell>
          <cell r="T11232" t="str">
            <v>273</v>
          </cell>
          <cell r="U11232" t="str">
            <v>0</v>
          </cell>
          <cell r="V11232" t="str">
            <v>N-P SEC 21 SCH: LEARNING TRAIN SUPP MAT</v>
          </cell>
        </row>
        <row r="11233">
          <cell r="Q11233" t="str">
            <v>Expenditure:  Transfers and Subsidies - Operational:  Monetary Allocations - Non-Profit Institutions:  Public Schools - Section 21 Schools:  Utilities</v>
          </cell>
          <cell r="R11233" t="str">
            <v>2</v>
          </cell>
          <cell r="S11233" t="str">
            <v>59</v>
          </cell>
          <cell r="T11233" t="str">
            <v>274</v>
          </cell>
          <cell r="U11233" t="str">
            <v>0</v>
          </cell>
          <cell r="V11233" t="str">
            <v>N-P SEC 21 SCH: UTILITIES</v>
          </cell>
        </row>
        <row r="11234">
          <cell r="Q11234" t="str">
            <v>Expenditure:  Transfers and Subsidies - Operational:  Monetary Allocations - Non-Profit Institutions:  Public Schools - Section 21 Schools:  Maintenance</v>
          </cell>
          <cell r="R11234" t="str">
            <v>2</v>
          </cell>
          <cell r="S11234" t="str">
            <v>59</v>
          </cell>
          <cell r="T11234" t="str">
            <v>275</v>
          </cell>
          <cell r="U11234" t="str">
            <v>0</v>
          </cell>
          <cell r="V11234" t="str">
            <v>N-P SEC 21 SCH: MAINTENANCE</v>
          </cell>
        </row>
        <row r="11235">
          <cell r="Q11235" t="str">
            <v>Expenditure:  Transfers and Subsidies - Operational:  Monetary Allocations - Non-Profit Institutions:  Public Schools - Section 21 Schools:  Services Rendered</v>
          </cell>
          <cell r="R11235" t="str">
            <v>2</v>
          </cell>
          <cell r="S11235" t="str">
            <v>59</v>
          </cell>
          <cell r="T11235" t="str">
            <v>276</v>
          </cell>
          <cell r="U11235" t="str">
            <v>0</v>
          </cell>
          <cell r="V11235" t="str">
            <v>N-P SEC 21 SCH: SERVICES RENDERED</v>
          </cell>
        </row>
        <row r="11236">
          <cell r="Q11236" t="str">
            <v>Expenditure:  Transfers and Subsidies - Operational:  Monetary Allocations - Non-Profit Institutions:  Public Schools - Other Educational Institutions</v>
          </cell>
          <cell r="R11236">
            <v>0</v>
          </cell>
          <cell r="V11236" t="str">
            <v>T&amp;S OPS: MONETARY N-P PUB SCH OTHER</v>
          </cell>
        </row>
        <row r="11237">
          <cell r="Q11237" t="str">
            <v>Expenditure:  Transfers and Subsidies - Operational:  Monetary Allocations - Non-Profit Institutions:  Public Schools - Other Educational Institutions:  School Support</v>
          </cell>
          <cell r="R11237" t="str">
            <v>2</v>
          </cell>
          <cell r="S11237" t="str">
            <v>59</v>
          </cell>
          <cell r="T11237" t="str">
            <v>277</v>
          </cell>
          <cell r="U11237" t="str">
            <v>0</v>
          </cell>
          <cell r="V11237" t="str">
            <v>N-P UB SCH: SCHOOL SUPP (OTH EDUC INST)</v>
          </cell>
        </row>
        <row r="11238">
          <cell r="Q11238" t="str">
            <v>Expenditure:  Transfers and Subsidies - Operational:  Monetary Allocations - Non-Profit Institutions:  Engel House Art Collect: Pretoria</v>
          </cell>
          <cell r="R11238" t="str">
            <v>2</v>
          </cell>
          <cell r="S11238" t="str">
            <v>59</v>
          </cell>
          <cell r="T11238" t="str">
            <v>278</v>
          </cell>
          <cell r="U11238" t="str">
            <v>0</v>
          </cell>
          <cell r="V11238" t="str">
            <v>NON PROF: ENGEL HOUSE ART COLLECTION PTA</v>
          </cell>
        </row>
        <row r="11239">
          <cell r="Q11239" t="str">
            <v>Expenditure:  Transfers and Subsidies - Operational:  Monetary Allocations - Non-Profit Institutions:  Business Arts South Africa</v>
          </cell>
          <cell r="R11239" t="str">
            <v>2</v>
          </cell>
          <cell r="S11239" t="str">
            <v>59</v>
          </cell>
          <cell r="T11239" t="str">
            <v>279</v>
          </cell>
          <cell r="U11239" t="str">
            <v>0</v>
          </cell>
          <cell r="V11239" t="str">
            <v>NON PROF: BUSINESS ARTS SOUTH AFRICA</v>
          </cell>
        </row>
        <row r="11240">
          <cell r="Q11240" t="str">
            <v>Expenditure:  Transfers and Subsidies - Operational:  Monetary Allocations - Non-Profit Institutions:  Blind South Africa</v>
          </cell>
          <cell r="R11240" t="str">
            <v>2</v>
          </cell>
          <cell r="S11240" t="str">
            <v>59</v>
          </cell>
          <cell r="T11240" t="str">
            <v>280</v>
          </cell>
          <cell r="U11240" t="str">
            <v>0</v>
          </cell>
          <cell r="V11240" t="str">
            <v>NON PROF: BLIND SOUTH AFRICA</v>
          </cell>
        </row>
        <row r="11241">
          <cell r="Q11241" t="str">
            <v>Expenditure:  Transfers and Subsidies - Operational:  Monetary Allocations - Non-Profit Institutions:  South Africa Transplant Sports Association (SATSA)</v>
          </cell>
          <cell r="R11241" t="str">
            <v>2</v>
          </cell>
          <cell r="S11241" t="str">
            <v>59</v>
          </cell>
          <cell r="T11241" t="str">
            <v>281</v>
          </cell>
          <cell r="U11241" t="str">
            <v>0</v>
          </cell>
          <cell r="V11241" t="str">
            <v>NON PROF: SA TRANSPLANT SPORTS ASSOC</v>
          </cell>
        </row>
        <row r="11242">
          <cell r="Q11242" t="str">
            <v xml:space="preserve">Expenditure:  Transfers and Subsidies - Operational:  Monetary Allocations - Private Enterprises </v>
          </cell>
          <cell r="R11242">
            <v>0</v>
          </cell>
          <cell r="V11242" t="str">
            <v>T&amp;S OPS: ALL IN-KIND PRIVATE ENTERPRISES</v>
          </cell>
        </row>
        <row r="11243">
          <cell r="Q11243" t="str">
            <v>Expenditure:  Transfers and Subsidies - Operational - Monetary Allocations:  Private Enterprises - Subsidies to Non-financial Private Enterprises</v>
          </cell>
          <cell r="R11243">
            <v>0</v>
          </cell>
          <cell r="V11243" t="str">
            <v>T&amp;S OPS: ALL IN-K PRIV ENT NON FIN SUBS</v>
          </cell>
        </row>
        <row r="11244">
          <cell r="Q11244" t="str">
            <v>Expenditure:  Transfers and Subsidies - Operational - Monetary Allocations:  Private Enterprises - Subsidies to Non-financial Private Enterprises:  Product</v>
          </cell>
          <cell r="R11244" t="str">
            <v>2</v>
          </cell>
          <cell r="S11244" t="str">
            <v>59</v>
          </cell>
          <cell r="T11244" t="str">
            <v>300</v>
          </cell>
          <cell r="U11244" t="str">
            <v>0</v>
          </cell>
          <cell r="V11244" t="str">
            <v>PRIV ENT: SUBS N-FIN ENTPR - PRODUCT</v>
          </cell>
        </row>
        <row r="11245">
          <cell r="Q11245" t="str">
            <v>Expenditure:  Transfers and Subsidies - Operational - Monetary Allocations:  Private Enterprises - Subsidies to Non-financial Private Enterprises:  Production</v>
          </cell>
          <cell r="R11245" t="str">
            <v>2</v>
          </cell>
          <cell r="S11245" t="str">
            <v>59</v>
          </cell>
          <cell r="T11245" t="str">
            <v>301</v>
          </cell>
          <cell r="U11245" t="str">
            <v>0</v>
          </cell>
          <cell r="V11245" t="str">
            <v>PRIV ENT: SUBS N-FIN ENTPR - PRODUCTION</v>
          </cell>
        </row>
        <row r="11246">
          <cell r="Q11246" t="str">
            <v>Expenditure:  Transfers and Subsidies - Operational - Monetary Allocations:  Private Enterprises - Subsidies to Financial Private Enterprise</v>
          </cell>
          <cell r="R11246">
            <v>0</v>
          </cell>
          <cell r="V11246" t="str">
            <v>T&amp;S OPS: MONETARY PRIV ENT FIN SUBS</v>
          </cell>
        </row>
        <row r="11247">
          <cell r="Q11247" t="str">
            <v>Expenditure:  Transfers and Subsidies - Operational - Monetary Allocations:  Private Enterprises - Subsidies to Financial Private Enterprise:  Product</v>
          </cell>
          <cell r="R11247" t="str">
            <v>2</v>
          </cell>
          <cell r="S11247" t="str">
            <v>59</v>
          </cell>
          <cell r="T11247" t="str">
            <v>302</v>
          </cell>
          <cell r="U11247" t="str">
            <v>0</v>
          </cell>
          <cell r="V11247" t="str">
            <v>PRIV ENT: SUBS FIN ENTPR - PRODUCT</v>
          </cell>
        </row>
        <row r="11248">
          <cell r="Q11248" t="str">
            <v>Expenditure:  Transfers and Subsidies - Operational - Monetary Allocations:  Private Enterprises - Subsidies to Financial Private Enterprise:  Production</v>
          </cell>
          <cell r="R11248" t="str">
            <v>2</v>
          </cell>
          <cell r="S11248" t="str">
            <v>59</v>
          </cell>
          <cell r="T11248" t="str">
            <v>303</v>
          </cell>
          <cell r="U11248" t="str">
            <v>0</v>
          </cell>
          <cell r="V11248" t="str">
            <v>PRIV ENT: SUBS FIN ENTPR - PRODUCTION</v>
          </cell>
        </row>
        <row r="11249">
          <cell r="Q11249" t="str">
            <v>Expenditure:  Transfers and Subsidies - Operational - Monetary Allocations:  Private Enterprises - Other Transfers Private Enterprises</v>
          </cell>
          <cell r="R11249">
            <v>0</v>
          </cell>
          <cell r="V11249" t="str">
            <v>T&amp;S OPS: MONETARY PRIV ENTR OTH TRF</v>
          </cell>
        </row>
        <row r="11250">
          <cell r="Q11250" t="str">
            <v>Expenditure:  Transfers and Subsidies - Operational - Monetary Allocations:  Private Enterprises - Other Transfers Private Enterprises:  Ditsela</v>
          </cell>
          <cell r="R11250" t="str">
            <v>2</v>
          </cell>
          <cell r="S11250" t="str">
            <v>59</v>
          </cell>
          <cell r="T11250" t="str">
            <v>304</v>
          </cell>
          <cell r="U11250" t="str">
            <v>0</v>
          </cell>
          <cell r="V11250" t="str">
            <v>PRIV ENT: OTH TRF -DITSELA</v>
          </cell>
        </row>
        <row r="11251">
          <cell r="Q11251" t="str">
            <v>Expenditure:  Transfers and Subsidies - Operational - Monetary Allocations:  Private Enterprises - Other Transfers Private Enterprises:  Mining Companies</v>
          </cell>
          <cell r="R11251" t="str">
            <v>2</v>
          </cell>
          <cell r="S11251" t="str">
            <v>59</v>
          </cell>
          <cell r="T11251" t="str">
            <v>305</v>
          </cell>
          <cell r="U11251" t="str">
            <v>0</v>
          </cell>
          <cell r="V11251" t="str">
            <v>PRIV ENT: OTH TRF -MINING COMPANIES</v>
          </cell>
        </row>
        <row r="11252">
          <cell r="Q11252" t="str">
            <v>Expenditure:  Transfers and Subsidies - Operational - Monetary Allocations:  Private Enterprises - Other Transfers Private Enterprises:  Non-Grid Households</v>
          </cell>
          <cell r="R11252" t="str">
            <v>2</v>
          </cell>
          <cell r="S11252" t="str">
            <v>59</v>
          </cell>
          <cell r="T11252" t="str">
            <v>306</v>
          </cell>
          <cell r="U11252" t="str">
            <v>0</v>
          </cell>
          <cell r="V11252" t="str">
            <v>PRIV ENT: OTH TRF -NON-GRID HOUSEHOLDS</v>
          </cell>
        </row>
        <row r="11253">
          <cell r="Q11253" t="str">
            <v>Expenditure:  Transfers and Subsidies - Operational - Monetary Allocations:  Private Enterprises - Other Transfers Private Enterprises:  Red Meat Industry Forum</v>
          </cell>
          <cell r="R11253" t="str">
            <v>2</v>
          </cell>
          <cell r="S11253" t="str">
            <v>59</v>
          </cell>
          <cell r="T11253" t="str">
            <v>307</v>
          </cell>
          <cell r="U11253" t="str">
            <v>0</v>
          </cell>
          <cell r="V11253" t="str">
            <v>PRIV ENT: OTH TRF -RED MEAT INDUST FORUM</v>
          </cell>
        </row>
        <row r="11254">
          <cell r="Q11254" t="str">
            <v>Expenditure:  Transfers and Subsidies - Operational - Monetary Allocations:  Private Enterprises - Other Transfers Private Enterprises:  Scholar Patrol Insurance</v>
          </cell>
          <cell r="R11254" t="str">
            <v>2</v>
          </cell>
          <cell r="S11254" t="str">
            <v>59</v>
          </cell>
          <cell r="T11254" t="str">
            <v>308</v>
          </cell>
          <cell r="U11254" t="str">
            <v>0</v>
          </cell>
          <cell r="V11254" t="str">
            <v>PRIV ENT: OTH TRF -SCHOLAR PATROL INSUR</v>
          </cell>
        </row>
        <row r="11255">
          <cell r="Q11255" t="str">
            <v>Expenditure:  Transfers and Subsidies - Operational:  Monetary Allocations - Provincial Departments</v>
          </cell>
          <cell r="R11255">
            <v>0</v>
          </cell>
          <cell r="V11255" t="str">
            <v>T&amp;S OPS: MONETARY PROVINCIAL DEPART</v>
          </cell>
        </row>
        <row r="11256">
          <cell r="Q11256" t="str">
            <v>Expenditure:  Transfers and Subsidies - Operational:  Monetary Allocations - Provincial Departments:  Eastern Cape</v>
          </cell>
          <cell r="R11256">
            <v>0</v>
          </cell>
          <cell r="V11256" t="str">
            <v>T&amp;S OPS: MONETARY PROV DEPT EC</v>
          </cell>
        </row>
        <row r="11257">
          <cell r="Q11257" t="str">
            <v>Expenditure:  Transfers and Subsidies - Operational:  Monetary Allocations - Provincial Departments:  Eastern Cape - Health</v>
          </cell>
          <cell r="R11257">
            <v>0</v>
          </cell>
          <cell r="V11257" t="str">
            <v>PD EC - HEALTH</v>
          </cell>
        </row>
        <row r="11258">
          <cell r="Q11258" t="str">
            <v>Expenditure:  Transfers and Subsidies - Operational:  Monetary Allocations - Provincial Departments:  Eastern Cape - Public Transport</v>
          </cell>
          <cell r="R11258">
            <v>0</v>
          </cell>
          <cell r="V11258" t="str">
            <v>PD EC - PUBLIC TRANSPORT</v>
          </cell>
        </row>
        <row r="11259">
          <cell r="Q11259" t="str">
            <v>Expenditure:  Transfers and Subsidies - Operational:  Monetary Allocations - Provincial Departments:  Eastern Cape - Housing</v>
          </cell>
          <cell r="R11259">
            <v>0</v>
          </cell>
          <cell r="V11259" t="str">
            <v>PD EC - HOUSING</v>
          </cell>
        </row>
        <row r="11260">
          <cell r="Q11260" t="str">
            <v>Expenditure:  Transfers and Subsidies - Operational:  Monetary Allocations - Provincial Departments:  Eastern Cape - Sports and Recreation</v>
          </cell>
          <cell r="R11260">
            <v>0</v>
          </cell>
          <cell r="V11260" t="str">
            <v>PD EC - SPORTS &amp; RECREATION</v>
          </cell>
        </row>
        <row r="11261">
          <cell r="Q11261" t="str">
            <v>Expenditure:  Transfers and Subsidies - Operational:  Monetary Allocations - Provincial Departments:  Eastern Cape - Disaster and Emergency Services</v>
          </cell>
          <cell r="R11261">
            <v>0</v>
          </cell>
          <cell r="V11261" t="str">
            <v>PD EC - DISASTER &amp; EMERGENCY SERVICES</v>
          </cell>
        </row>
        <row r="11262">
          <cell r="Q11262" t="str">
            <v>Expenditure:  Transfers and Subsidies - Operational:  Monetary Allocations - Provincial Departments:  Eastern Cape - Libraries, Archives and Museums</v>
          </cell>
          <cell r="R11262">
            <v>0</v>
          </cell>
          <cell r="V11262" t="str">
            <v>PD EC - LIBRARIES ARCHIVES &amp; MUSEUMS</v>
          </cell>
        </row>
        <row r="11263">
          <cell r="Q11263" t="str">
            <v>Expenditure:  Transfers and Subsidies - Operational:  Monetary Allocations - Provincial Departments:  Eastern Cape - Maintenance of Road Infrastructure</v>
          </cell>
          <cell r="R11263">
            <v>0</v>
          </cell>
          <cell r="V11263" t="str">
            <v>PD EC - MAINT OF ROAD INFRASTRUCTURE</v>
          </cell>
        </row>
        <row r="11264">
          <cell r="Q11264" t="str">
            <v>Expenditure:  Transfers and Subsidies - Operational:  Monetary Allocations - Provincial Departments:  Eastern Cape - Maintenance of Water Supply Infrastructure</v>
          </cell>
          <cell r="R11264">
            <v>0</v>
          </cell>
          <cell r="V11264" t="str">
            <v>PD EC - MAINT OF WATER SUPPLY INFRASTRUC</v>
          </cell>
        </row>
        <row r="11265">
          <cell r="Q11265" t="str">
            <v>Expenditure:  Transfers and Subsidies - Operational:  Monetary Allocations - Provincial Departments:  Eastern Cape - Maintenance of Waste Water Infrastructure</v>
          </cell>
          <cell r="R11265">
            <v>0</v>
          </cell>
          <cell r="V11265" t="str">
            <v>PD EC - MAINT OF WASTE WATER INFRASTRUC</v>
          </cell>
        </row>
        <row r="11266">
          <cell r="Q11266" t="str">
            <v>Expenditure:  Transfers and Subsidies - Operational:  Monetary Allocations - Provincial Departments:  Eastern Cape - Capacity Building</v>
          </cell>
          <cell r="R11266">
            <v>0</v>
          </cell>
          <cell r="V11266" t="str">
            <v>PD EC - CAPACITY BUILDING</v>
          </cell>
        </row>
        <row r="11267">
          <cell r="Q11267" t="str">
            <v>Expenditure:  Transfers and Subsidies - Operational:  Monetary Allocations - Provincial Departments:  Eastern Cape - Other</v>
          </cell>
          <cell r="R11267">
            <v>0</v>
          </cell>
          <cell r="V11267" t="str">
            <v>PD EC - OTHER</v>
          </cell>
        </row>
        <row r="11268">
          <cell r="Q11268" t="str">
            <v>Expenditure:  Transfers and Subsidies - Operational:  Monetary Allocations - Provincial Departments:  Free State</v>
          </cell>
          <cell r="R11268">
            <v>0</v>
          </cell>
          <cell r="V11268" t="str">
            <v>T&amp;S OPS: MONETARY PROV DEPT FS</v>
          </cell>
        </row>
        <row r="11269">
          <cell r="Q11269" t="str">
            <v>Expenditure:  Transfers and Subsidies - Operational:  Monetary Allocations - Provincial Departments:  Free State - Health</v>
          </cell>
          <cell r="R11269">
            <v>0</v>
          </cell>
          <cell r="V11269" t="str">
            <v>PD FS - HEALTH</v>
          </cell>
        </row>
        <row r="11270">
          <cell r="Q11270" t="str">
            <v>Expenditure:  Transfers and Subsidies - Operational:  Monetary Allocations - Provincial Departments:  Free State - Public Transport</v>
          </cell>
          <cell r="R11270">
            <v>0</v>
          </cell>
          <cell r="V11270" t="str">
            <v>PD FS - PUBLIC TRANSPORT</v>
          </cell>
        </row>
        <row r="11271">
          <cell r="Q11271" t="str">
            <v>Expenditure:  Transfers and Subsidies - Operational:  Monetary Allocations - Provincial Departments:  Free State - Housing</v>
          </cell>
          <cell r="R11271">
            <v>0</v>
          </cell>
          <cell r="V11271" t="str">
            <v>PD FS - HOUSING</v>
          </cell>
        </row>
        <row r="11272">
          <cell r="Q11272" t="str">
            <v>Expenditure:  Transfers and Subsidies - Operational:  Monetary Allocations - Provincial Departments:  Free State - Sports and Recreation</v>
          </cell>
          <cell r="R11272">
            <v>0</v>
          </cell>
          <cell r="V11272" t="str">
            <v>PD FS - SPORTS &amp; RECREATION</v>
          </cell>
        </row>
        <row r="11273">
          <cell r="Q11273" t="str">
            <v>Expenditure:  Transfers and Subsidies - Operational:  Monetary Allocations - Provincial Departments:  Free State - Disaster and Emergency Services</v>
          </cell>
          <cell r="R11273">
            <v>0</v>
          </cell>
          <cell r="V11273" t="str">
            <v>PD FS - DISASTER &amp; EMERGENCY SERVICES</v>
          </cell>
        </row>
        <row r="11274">
          <cell r="Q11274" t="str">
            <v>Expenditure:  Transfers and Subsidies - Operational:  Monetary Allocations - Provincial Departments:  Free State - Libraries, Archives and Museums</v>
          </cell>
          <cell r="R11274">
            <v>0</v>
          </cell>
          <cell r="V11274" t="str">
            <v>PD FS - LIBRARIES ARCHIVES &amp; MUSEUMS</v>
          </cell>
        </row>
        <row r="11275">
          <cell r="Q11275" t="str">
            <v>Expenditure:  Transfers and Subsidies - Operational:  Monetary Allocations - Provincial Departments:  Free State - Maintenance of Road Infrastructure</v>
          </cell>
          <cell r="R11275">
            <v>0</v>
          </cell>
          <cell r="V11275" t="str">
            <v>PD FS - MAINT OF ROAD INFRASTRUCTURE</v>
          </cell>
        </row>
        <row r="11276">
          <cell r="Q11276" t="str">
            <v>Expenditure:  Transfers and Subsidies - Operational:  Monetary Allocations - Provincial Departments:  Free State - Maintenance of Water Supply Infrastructure</v>
          </cell>
          <cell r="R11276">
            <v>0</v>
          </cell>
          <cell r="V11276" t="str">
            <v>PD FS - MAINT OF WATER SUPPLY INFRASTRUC</v>
          </cell>
        </row>
        <row r="11277">
          <cell r="Q11277" t="str">
            <v>Expenditure:  Transfers and Subsidies - Operational:  Monetary Allocations - Provincial Departments:  Free State - Maintenance of Waste Water Infrastructure</v>
          </cell>
          <cell r="R11277">
            <v>0</v>
          </cell>
          <cell r="V11277" t="str">
            <v>PD FS - MAINT OF WASTE WATER INFRASTRUC</v>
          </cell>
        </row>
        <row r="11278">
          <cell r="Q11278" t="str">
            <v>Expenditure:  Transfers and Subsidies - Operational:  Monetary Allocations - Provincial Departments:  Free State - Capacity Building</v>
          </cell>
          <cell r="R11278">
            <v>0</v>
          </cell>
          <cell r="V11278" t="str">
            <v>PD FS - CAPACITY BUILDING</v>
          </cell>
        </row>
        <row r="11279">
          <cell r="Q11279" t="str">
            <v>Expenditure:  Transfers and Subsidies - Operational:  Monetary Allocations - Provincial Departments:  Free State - Other</v>
          </cell>
          <cell r="R11279">
            <v>0</v>
          </cell>
          <cell r="V11279" t="str">
            <v>PD FS - OTHER</v>
          </cell>
        </row>
        <row r="11280">
          <cell r="Q11280" t="str">
            <v>Expenditure:  Transfers and Subsidies - Operational:  Monetary Allocations - Provincial Departments:  Gauteng</v>
          </cell>
          <cell r="R11280">
            <v>0</v>
          </cell>
          <cell r="V11280" t="str">
            <v>T&amp;S OPS: MONETARY IN-KIND PROV DEPT GP</v>
          </cell>
        </row>
        <row r="11281">
          <cell r="Q11281" t="str">
            <v>Expenditure:  Transfers and Subsidies - Operational:  Monetary Allocations - Provincial Departments:  Gauteng - Health</v>
          </cell>
          <cell r="R11281">
            <v>0</v>
          </cell>
          <cell r="V11281" t="str">
            <v>PD GP - HEALTH</v>
          </cell>
        </row>
        <row r="11282">
          <cell r="Q11282" t="str">
            <v>Expenditure:  Transfers and Subsidies - Operational:  Monetary Allocations - Provincial Departments:  Gauteng - Public Transport</v>
          </cell>
          <cell r="R11282">
            <v>0</v>
          </cell>
          <cell r="V11282" t="str">
            <v>PD GP - PUBLIC TRANSPORT</v>
          </cell>
        </row>
        <row r="11283">
          <cell r="Q11283" t="str">
            <v>Expenditure:  Transfers and Subsidies - Operational:  Monetary Allocations - Provincial Departments:  Gauteng - Housing</v>
          </cell>
          <cell r="R11283">
            <v>0</v>
          </cell>
          <cell r="V11283" t="str">
            <v>PD GP - HOUSING</v>
          </cell>
        </row>
        <row r="11284">
          <cell r="Q11284" t="str">
            <v>Expenditure:  Transfers and Subsidies - Operational:  Monetary Allocations - Provincial Departments:  Gauteng - Sports and Recreation</v>
          </cell>
          <cell r="R11284">
            <v>0</v>
          </cell>
          <cell r="V11284" t="str">
            <v>PD GP - SPORTS &amp; RECREATION</v>
          </cell>
        </row>
        <row r="11285">
          <cell r="Q11285" t="str">
            <v>Expenditure:  Transfers and Subsidies - Operational:  Monetary Allocations - Provincial Departments:  Gauteng - Disaster and Emergency Services</v>
          </cell>
          <cell r="R11285">
            <v>0</v>
          </cell>
          <cell r="V11285" t="str">
            <v>PD GP - DISASTER &amp; EMERGENCY SERVICES</v>
          </cell>
        </row>
        <row r="11286">
          <cell r="Q11286" t="str">
            <v>Expenditure:  Transfers and Subsidies - Operational:  Monetary Allocations - Provincial Departments:  Gauteng - Libraries, Archives and Museums</v>
          </cell>
          <cell r="R11286">
            <v>0</v>
          </cell>
          <cell r="V11286" t="str">
            <v>PD GP - LIBRARIES ARCHIVES &amp; MUSEUMS</v>
          </cell>
        </row>
        <row r="11287">
          <cell r="Q11287" t="str">
            <v>Expenditure:  Transfers and Subsidies - Operational:  Monetary Allocations - Provincial Departments:  Gauteng - Maintenance of Road Infrastructure</v>
          </cell>
          <cell r="R11287">
            <v>0</v>
          </cell>
          <cell r="V11287" t="str">
            <v>PD GP - MAINT OF ROAD INFRASTRUCTURE</v>
          </cell>
        </row>
        <row r="11288">
          <cell r="Q11288" t="str">
            <v>Expenditure:  Transfers and Subsidies - Operational:  Monetary Allocations - Provincial Departments:  Gauteng - Maintenance of Water Supply Infrastructure</v>
          </cell>
          <cell r="R11288">
            <v>0</v>
          </cell>
          <cell r="V11288" t="str">
            <v>PD GP - MAINT OF WATER SUPPLY INFRASTRUC</v>
          </cell>
        </row>
        <row r="11289">
          <cell r="Q11289" t="str">
            <v>Expenditure:  Transfers and Subsidies - Operational:  Monetary Allocations - Provincial Departments:  Gauteng - Maintenance of Waste Water Infrastructure</v>
          </cell>
          <cell r="R11289">
            <v>0</v>
          </cell>
          <cell r="V11289" t="str">
            <v>PD GP - MAINT OF WASTE WATER INFRASTRUC</v>
          </cell>
        </row>
        <row r="11290">
          <cell r="Q11290" t="str">
            <v>Expenditure:  Transfers and Subsidies - Operational:  Monetary Allocations - Provincial Departments:  Gauteng - Capacity Building</v>
          </cell>
          <cell r="R11290">
            <v>0</v>
          </cell>
          <cell r="V11290" t="str">
            <v>PD GP - CAPACITY BUILDING</v>
          </cell>
        </row>
        <row r="11291">
          <cell r="Q11291" t="str">
            <v>Expenditure:  Transfers and Subsidies - Operational:  Monetary Allocations - Provincial Departments:  Gauteng - Other</v>
          </cell>
          <cell r="R11291">
            <v>0</v>
          </cell>
          <cell r="V11291" t="str">
            <v>PD GP - OTHER</v>
          </cell>
        </row>
        <row r="11292">
          <cell r="Q11292" t="str">
            <v>Expenditure:  Transfers and Subsidies - Operational:  Monetary Allocations - Provincial Departments:  KwaZulu-Natal</v>
          </cell>
          <cell r="R11292">
            <v>0</v>
          </cell>
          <cell r="V11292" t="str">
            <v>T&amp;S OPS: MONETARY PROV DEPT KZN</v>
          </cell>
        </row>
        <row r="11293">
          <cell r="Q11293" t="str">
            <v>Expenditure:  Transfers and Subsidies - Operational:  Monetary Allocations - Provincial Departments:  KwaZulu-Natal - Health</v>
          </cell>
          <cell r="R11293">
            <v>0</v>
          </cell>
          <cell r="V11293" t="str">
            <v>PD KZN - HEALTH</v>
          </cell>
        </row>
        <row r="11294">
          <cell r="Q11294" t="str">
            <v>Expenditure:  Transfers and Subsidies - Operational:  Monetary Allocations - Provincial Departments:  KwaZulu-Natal - Public Transport</v>
          </cell>
          <cell r="R11294">
            <v>0</v>
          </cell>
          <cell r="V11294" t="str">
            <v>PD KZN - PUBLIC TRANSPORT</v>
          </cell>
        </row>
        <row r="11295">
          <cell r="Q11295" t="str">
            <v>Expenditure:  Transfers and Subsidies - Operational:  Monetary Allocations - Provincial Departments:  KwaZulu-Natal - Housing</v>
          </cell>
          <cell r="R11295">
            <v>0</v>
          </cell>
          <cell r="V11295" t="str">
            <v>PD KZN - HOUSING</v>
          </cell>
        </row>
        <row r="11296">
          <cell r="Q11296" t="str">
            <v>Expenditure:  Transfers and Subsidies - Operational:  Monetary Allocations - Provincial Departments:  KwaZulu-Natal - Sports and Recreation</v>
          </cell>
          <cell r="R11296">
            <v>0</v>
          </cell>
          <cell r="V11296" t="str">
            <v>PD KZN - SPORTS &amp; RECREATION</v>
          </cell>
        </row>
        <row r="11297">
          <cell r="Q11297" t="str">
            <v>Expenditure:  Transfers and Subsidies - Operational:  Monetary Allocations - Provincial Departments:  KwaZulu-Natal - Disaster and Emergency Services</v>
          </cell>
          <cell r="R11297">
            <v>0</v>
          </cell>
          <cell r="V11297" t="str">
            <v>PD KZN - DISASTER &amp; EMERGENCY SERVICES</v>
          </cell>
        </row>
        <row r="11298">
          <cell r="Q11298" t="str">
            <v>Expenditure:  Transfers and Subsidies - Operational:  Monetary Allocations - Provincial Departments:  KwaZulu-Natal - Libraries, Archives and Museums</v>
          </cell>
          <cell r="R11298">
            <v>0</v>
          </cell>
          <cell r="V11298" t="str">
            <v>PD KZN - LIBRARIES ARCHIVES &amp; MUSEUMS</v>
          </cell>
        </row>
        <row r="11299">
          <cell r="Q11299" t="str">
            <v>Expenditure:  Transfers and Subsidies - Operational:  Monetary Allocations - Provincial Departments:  KwaZulu-Natal - Maintenance of Road Infrastructure</v>
          </cell>
          <cell r="R11299">
            <v>0</v>
          </cell>
          <cell r="V11299" t="str">
            <v>PD KZN - MAINT OF ROAD INFRASTRUCTURE</v>
          </cell>
        </row>
        <row r="11300">
          <cell r="Q11300" t="str">
            <v>Expenditure:  Transfers and Subsidies - Operational:  Monetary Allocations - Provincial Departments:  KwaZulu-Natal - Maintenance of Water Supply Infrastructure</v>
          </cell>
          <cell r="R11300">
            <v>0</v>
          </cell>
          <cell r="V11300" t="str">
            <v>PD KZN - MAINT OF WATER SUPPLY INFRASTRU</v>
          </cell>
        </row>
        <row r="11301">
          <cell r="Q11301" t="str">
            <v>Expenditure:  Transfers and Subsidies - Operational:  Monetary Allocations - Provincial Departments:  KwaZulu-Natal - Maintenance of Waste Water Infrastructure</v>
          </cell>
          <cell r="R11301">
            <v>0</v>
          </cell>
          <cell r="V11301" t="str">
            <v>PD KZN - MAINT OF WASTE WATER INFRASTRUC</v>
          </cell>
        </row>
        <row r="11302">
          <cell r="Q11302" t="str">
            <v>Expenditure:  Transfers and Subsidies - Operational:  Monetary Allocations - Provincial Departments:  KwaZulu-Natal - Capacity Building</v>
          </cell>
          <cell r="R11302">
            <v>0</v>
          </cell>
          <cell r="V11302" t="str">
            <v>PD KZN - CAPACITY BUILDING</v>
          </cell>
        </row>
        <row r="11303">
          <cell r="Q11303" t="str">
            <v>Expenditure:  Transfers and Subsidies - Operational:  Monetary Allocations - Provincial Departments:  KwaZulu-Natal - Other</v>
          </cell>
          <cell r="R11303">
            <v>0</v>
          </cell>
          <cell r="V11303" t="str">
            <v>PD KZN - OTHER</v>
          </cell>
        </row>
        <row r="11304">
          <cell r="Q11304" t="str">
            <v>Expenditure:  Transfers and Subsidies - Operational:  Monetary Allocations - Provincial Departments:  Limpopo</v>
          </cell>
          <cell r="R11304">
            <v>0</v>
          </cell>
          <cell r="V11304" t="str">
            <v>T&amp;S OPS: MONETARY PROV DEPT LP</v>
          </cell>
        </row>
        <row r="11305">
          <cell r="Q11305" t="str">
            <v>Expenditure:  Transfers and Subsidies - Operational:  Monetary Allocations - Provincial Departments:  Limpopo - Health</v>
          </cell>
          <cell r="R11305">
            <v>0</v>
          </cell>
          <cell r="V11305" t="str">
            <v>PD LP - HEALTH</v>
          </cell>
        </row>
        <row r="11306">
          <cell r="Q11306" t="str">
            <v>Expenditure:  Transfers and Subsidies - Operational:  Monetary Allocations - Provincial Departments:  Limpopo - Public Transport</v>
          </cell>
          <cell r="R11306">
            <v>0</v>
          </cell>
          <cell r="V11306" t="str">
            <v>PD LP - PUBLIC TRANSPORT</v>
          </cell>
        </row>
        <row r="11307">
          <cell r="Q11307" t="str">
            <v>Expenditure:  Transfers and Subsidies - Operational:  Monetary Allocations - Provincial Departments:  Limpopo - Housing</v>
          </cell>
          <cell r="R11307">
            <v>0</v>
          </cell>
          <cell r="V11307" t="str">
            <v>PD LP - HOUSING</v>
          </cell>
        </row>
        <row r="11308">
          <cell r="Q11308" t="str">
            <v>Expenditure:  Transfers and Subsidies - Operational:  Monetary Allocations - Provincial Departments:  Limpopo - Sports and Recreation</v>
          </cell>
          <cell r="R11308">
            <v>0</v>
          </cell>
          <cell r="V11308" t="str">
            <v>PD LP - SPORTS &amp; RECREATION</v>
          </cell>
        </row>
        <row r="11309">
          <cell r="Q11309" t="str">
            <v>Expenditure:  Transfers and Subsidies - Operational:  Monetary Allocations - Provincial Departments:  Limpopo - Disaster and Emergency Services</v>
          </cell>
          <cell r="R11309">
            <v>0</v>
          </cell>
          <cell r="V11309" t="str">
            <v>PD LP - DISASTER &amp; EMERGENCY SERVICES</v>
          </cell>
        </row>
        <row r="11310">
          <cell r="Q11310" t="str">
            <v>Expenditure:  Transfers and Subsidies - Operational:  Monetary Allocations - Provincial Departments:  Limpopo - Libraries, Archives and Museums</v>
          </cell>
          <cell r="R11310">
            <v>0</v>
          </cell>
          <cell r="V11310" t="str">
            <v>PD LP - LIBRARIES ARCHIVES &amp; MUSEUMS</v>
          </cell>
        </row>
        <row r="11311">
          <cell r="Q11311" t="str">
            <v>Expenditure:  Transfers and Subsidies - Operational:  Monetary Allocations - Provincial Departments:  Limpopo - Maintenance of Road Infrastructure</v>
          </cell>
          <cell r="R11311">
            <v>0</v>
          </cell>
          <cell r="V11311" t="str">
            <v>PD LP - MAINT OF ROAD INFRASTRUCTURE</v>
          </cell>
        </row>
        <row r="11312">
          <cell r="Q11312" t="str">
            <v>Expenditure:  Transfers and Subsidies - Operational:  Monetary Allocations - Provincial Departments:  Limpopo - Maintenance of Water Supply Infrastructure</v>
          </cell>
          <cell r="R11312">
            <v>0</v>
          </cell>
          <cell r="V11312" t="str">
            <v>PD LP - MAINT OF WATER SUPPLY INFRASTRUC</v>
          </cell>
        </row>
        <row r="11313">
          <cell r="Q11313" t="str">
            <v>Expenditure:  Transfers and Subsidies - Operational:  Monetary Allocations - Provincial Departments:  Limpopo - Maintenance of Waste Water Infrastructure</v>
          </cell>
          <cell r="R11313">
            <v>0</v>
          </cell>
          <cell r="V11313" t="str">
            <v>PD LP - MAINT OF WASTE WATER INFRASTRUC</v>
          </cell>
        </row>
        <row r="11314">
          <cell r="Q11314" t="str">
            <v>Expenditure:  Transfers and Subsidies - Operational:  Monetary Allocations - Provincial Departments:  Limpopo - Capacity Building</v>
          </cell>
          <cell r="R11314">
            <v>0</v>
          </cell>
          <cell r="V11314" t="str">
            <v>PD LP - CAPACITY BUILDING</v>
          </cell>
        </row>
        <row r="11315">
          <cell r="Q11315" t="str">
            <v>Expenditure:  Transfers and Subsidies - Operational:  Monetary Allocations - Provincial Departments:  Limpopo - Other</v>
          </cell>
          <cell r="R11315">
            <v>0</v>
          </cell>
          <cell r="V11315" t="str">
            <v>PD LP - OTHER</v>
          </cell>
        </row>
        <row r="11316">
          <cell r="Q11316" t="str">
            <v>Expenditure:  Transfers and Subsidies - Operational:  Monetary Allocations - Provincial Departments:  Mpumalanga</v>
          </cell>
          <cell r="R11316">
            <v>0</v>
          </cell>
          <cell r="V11316" t="str">
            <v>T&amp;S OPS: MONETARY PROV DEPT MP</v>
          </cell>
        </row>
        <row r="11317">
          <cell r="Q11317" t="str">
            <v>Expenditure:  Transfers and Subsidies - Operational:  Monetary Allocations - Provincial Departments:  Mpumalanga - Health</v>
          </cell>
          <cell r="R11317">
            <v>0</v>
          </cell>
          <cell r="V11317" t="str">
            <v>PD MP - HEALTH</v>
          </cell>
        </row>
        <row r="11318">
          <cell r="Q11318" t="str">
            <v>Expenditure:  Transfers and Subsidies - Operational:  Monetary Allocations - Provincial Departments:  Mpumalanga - Public Transport</v>
          </cell>
          <cell r="R11318">
            <v>0</v>
          </cell>
          <cell r="V11318" t="str">
            <v>PD MP - PUBLIC TRANSPORT</v>
          </cell>
        </row>
        <row r="11319">
          <cell r="Q11319" t="str">
            <v>Expenditure:  Transfers and Subsidies - Operational:  Monetary Allocations - Provincial Departments:  Mpumalanga - Housing</v>
          </cell>
          <cell r="R11319">
            <v>0</v>
          </cell>
          <cell r="V11319" t="str">
            <v>PD MP - HOUSING</v>
          </cell>
        </row>
        <row r="11320">
          <cell r="Q11320" t="str">
            <v>Expenditure:  Transfers and Subsidies - Operational:  Monetary Allocations - Provincial Departments:  Mpumalanga - Sports and Recreation</v>
          </cell>
          <cell r="R11320">
            <v>0</v>
          </cell>
          <cell r="V11320" t="str">
            <v>PD MP - SPORTS &amp; RECREATION</v>
          </cell>
        </row>
        <row r="11321">
          <cell r="Q11321" t="str">
            <v>Expenditure:  Transfers and Subsidies - Operational:  Monetary Allocations - Provincial Departments:  Mpumalanga - Disaster and Emergency Services</v>
          </cell>
          <cell r="R11321">
            <v>0</v>
          </cell>
          <cell r="V11321" t="str">
            <v>PD MP - DISASTER &amp; EMERGENCY SERVICES</v>
          </cell>
        </row>
        <row r="11322">
          <cell r="Q11322" t="str">
            <v>Expenditure:  Transfers and Subsidies - Operational:  Monetary Allocations - Provincial Departments:  Mpumalanga - Libraries, Archives and Museums</v>
          </cell>
          <cell r="R11322">
            <v>0</v>
          </cell>
          <cell r="V11322" t="str">
            <v>PD MP - LIBRARIES ARCHIVES &amp; MUSEUMS</v>
          </cell>
        </row>
        <row r="11323">
          <cell r="Q11323" t="str">
            <v>Expenditure:  Transfers and Subsidies - Operational:  Monetary Allocations - Provincial Departments:  Mpumalanga - Maintenance of Road Infrastructure</v>
          </cell>
          <cell r="R11323">
            <v>0</v>
          </cell>
          <cell r="V11323" t="str">
            <v>PD MP - MAINT OF ROAD INFRASTRUCTURE</v>
          </cell>
        </row>
        <row r="11324">
          <cell r="Q11324" t="str">
            <v>Expenditure:  Transfers and Subsidies - Operational:  Monetary Allocations - Provincial Departments:  Mpumalanga - Maintenance of Water Supply Infrastructure</v>
          </cell>
          <cell r="R11324">
            <v>0</v>
          </cell>
          <cell r="V11324" t="str">
            <v>PD MP - MAINT OF WATER SUPPLY INFRASTRUC</v>
          </cell>
        </row>
        <row r="11325">
          <cell r="Q11325" t="str">
            <v>Expenditure:  Transfers and Subsidies - Operational:  Monetary Allocations - Provincial Departments:  Mpumalanga - Maintenance of Waste Water Infrastructure</v>
          </cell>
          <cell r="R11325">
            <v>0</v>
          </cell>
          <cell r="V11325" t="str">
            <v>PD MP - MAINT OF WASTE WATER INFRASTRUC</v>
          </cell>
        </row>
        <row r="11326">
          <cell r="Q11326" t="str">
            <v>Expenditure:  Transfers and Subsidies - Operational:  Monetary Allocations - Provincial Departments:  Mpumalanga - Capacity Building</v>
          </cell>
          <cell r="R11326">
            <v>0</v>
          </cell>
          <cell r="V11326" t="str">
            <v>PD MP - CAPACITY BUILDING</v>
          </cell>
        </row>
        <row r="11327">
          <cell r="Q11327" t="str">
            <v>Expenditure:  Transfers and Subsidies - Operational:  Monetary Allocations - Provincial Departments:  Mpumalanga - Other</v>
          </cell>
          <cell r="R11327">
            <v>0</v>
          </cell>
          <cell r="V11327" t="str">
            <v>PD MP - OTHER</v>
          </cell>
        </row>
        <row r="11328">
          <cell r="Q11328" t="str">
            <v>Expenditure:  Transfers and Subsidies - Operational:  Monetary Allocations - Provincial Departments:  Northern Cape</v>
          </cell>
          <cell r="R11328">
            <v>0</v>
          </cell>
          <cell r="V11328" t="str">
            <v>T&amp;S OPS: MONETARY PROV DEPT NC</v>
          </cell>
        </row>
        <row r="11329">
          <cell r="Q11329" t="str">
            <v>Expenditure:  Transfers and Subsidies - Operational:  Monetary Allocations - Provincial Departments:  Northern Cape - Health</v>
          </cell>
          <cell r="R11329">
            <v>0</v>
          </cell>
          <cell r="V11329" t="str">
            <v>PD NC - HEALTH</v>
          </cell>
        </row>
        <row r="11330">
          <cell r="Q11330" t="str">
            <v>Expenditure:  Transfers and Subsidies - Operational:  Monetary Allocations - Provincial Departments:  Northern Cape - Public Transport</v>
          </cell>
          <cell r="R11330">
            <v>0</v>
          </cell>
          <cell r="V11330" t="str">
            <v>PD NC - PUBLIC TRANSPORT</v>
          </cell>
        </row>
        <row r="11331">
          <cell r="Q11331" t="str">
            <v>Expenditure:  Transfers and Subsidies - Operational:  Monetary Allocations - Provincial Departments:  Northern Cape - Housing</v>
          </cell>
          <cell r="R11331">
            <v>0</v>
          </cell>
          <cell r="V11331" t="str">
            <v>PD NC - HOUSING</v>
          </cell>
        </row>
        <row r="11332">
          <cell r="Q11332" t="str">
            <v>Expenditure:  Transfers and Subsidies - Operational:  Monetary Allocations - Provincial Departments:  Northern Cape - Sports and Recreation</v>
          </cell>
          <cell r="R11332">
            <v>0</v>
          </cell>
          <cell r="V11332" t="str">
            <v>PD NC - SPORTS &amp; RECREATION</v>
          </cell>
        </row>
        <row r="11333">
          <cell r="Q11333" t="str">
            <v>Expenditure:  Transfers and Subsidies - Operational:  Monetary Allocations - Provincial Departments:  Northern Cape - Disaster and Emergency Services</v>
          </cell>
          <cell r="R11333">
            <v>0</v>
          </cell>
          <cell r="V11333" t="str">
            <v>PD NC - DISASTER &amp; EMERGENCY SERVICES</v>
          </cell>
        </row>
        <row r="11334">
          <cell r="Q11334" t="str">
            <v>Expenditure:  Transfers and Subsidies - Operational:  Monetary Allocations - Provincial Departments:  Northern Cape - Libraries, Archives and Museums</v>
          </cell>
          <cell r="R11334">
            <v>0</v>
          </cell>
          <cell r="V11334" t="str">
            <v>PD NC - LIBRARIES ARCHIVES &amp; MUSEUMS</v>
          </cell>
        </row>
        <row r="11335">
          <cell r="Q11335" t="str">
            <v>Expenditure:  Transfers and Subsidies - Operational:  Monetary Allocations - Provincial Departments:  Northern Cape - Maintenance of Road Infrastructure</v>
          </cell>
          <cell r="R11335">
            <v>0</v>
          </cell>
          <cell r="V11335" t="str">
            <v>PD NC - MAINT OF ROAD INFRASTRUCTURE</v>
          </cell>
        </row>
        <row r="11336">
          <cell r="Q11336" t="str">
            <v>Expenditure:  Transfers and Subsidies - Operational:  Monetary Allocations - Provincial Departments:  Northern Cape - Maintenance of Water Supply Infrastructure</v>
          </cell>
          <cell r="R11336">
            <v>0</v>
          </cell>
          <cell r="V11336" t="str">
            <v>PD NC - MAINT OF WATER SUPPLY INFRASTRUC</v>
          </cell>
        </row>
        <row r="11337">
          <cell r="Q11337" t="str">
            <v>Expenditure:  Transfers and Subsidies - Operational:  Monetary Allocations - Provincial Departments:  Northern Cape - Maintenance of Waste Water Infrastructure</v>
          </cell>
          <cell r="R11337">
            <v>0</v>
          </cell>
          <cell r="V11337" t="str">
            <v>PD NC - MAINT OF WASTE WATER INFRASTRUC</v>
          </cell>
        </row>
        <row r="11338">
          <cell r="Q11338" t="str">
            <v>Expenditure:  Transfers and Subsidies - Operational:  Monetary Allocations - Provincial Departments:  Northern Cape - Capacity Building</v>
          </cell>
          <cell r="R11338">
            <v>0</v>
          </cell>
          <cell r="V11338" t="str">
            <v>PD NC - CAPACITY BUILDING</v>
          </cell>
        </row>
        <row r="11339">
          <cell r="Q11339" t="str">
            <v>Expenditure:  Transfers and Subsidies - Operational:  Monetary Allocations - Provincial Departments:  Northern Cape - Other</v>
          </cell>
          <cell r="R11339">
            <v>0</v>
          </cell>
          <cell r="V11339" t="str">
            <v>PD NC - OTHER</v>
          </cell>
        </row>
        <row r="11340">
          <cell r="Q11340" t="str">
            <v>Expenditure:  Transfers and Subsidies - Operational:  Monetary Allocations - Provincial Departments:  North West</v>
          </cell>
          <cell r="R11340">
            <v>0</v>
          </cell>
          <cell r="V11340" t="str">
            <v>T&amp;S OPS: MONETARY PROV DEPT NW</v>
          </cell>
        </row>
        <row r="11341">
          <cell r="Q11341" t="str">
            <v>Expenditure:  Transfers and Subsidies - Operational:  Monetary Allocations - Provincial Departments:  North West - Health</v>
          </cell>
          <cell r="R11341">
            <v>0</v>
          </cell>
          <cell r="V11341" t="str">
            <v>PD NW - HEALTH</v>
          </cell>
        </row>
        <row r="11342">
          <cell r="Q11342" t="str">
            <v>Expenditure:  Transfers and Subsidies - Operational:  Monetary Allocations - Provincial Departments:  North West - Public Transport</v>
          </cell>
          <cell r="R11342">
            <v>0</v>
          </cell>
          <cell r="V11342" t="str">
            <v>PD NW - PUBLIC TRANSPORT</v>
          </cell>
        </row>
        <row r="11343">
          <cell r="Q11343" t="str">
            <v>Expenditure:  Transfers and Subsidies - Operational:  Monetary Allocations - Provincial Departments:  North West - Housing</v>
          </cell>
          <cell r="R11343">
            <v>0</v>
          </cell>
          <cell r="V11343" t="str">
            <v>PD NW - HOUSING</v>
          </cell>
        </row>
        <row r="11344">
          <cell r="Q11344" t="str">
            <v>Expenditure:  Transfers and Subsidies - Operational:  Monetary Allocations - Provincial Departments:  North West - Sports and Recreation</v>
          </cell>
          <cell r="R11344">
            <v>0</v>
          </cell>
          <cell r="V11344" t="str">
            <v>PD NW - SPORTS &amp; RECREATION</v>
          </cell>
        </row>
        <row r="11345">
          <cell r="Q11345" t="str">
            <v>Expenditure:  Transfers and Subsidies - Operational:  Monetary Allocations - Provincial Departments:  North West - Disaster and Emergency Services</v>
          </cell>
          <cell r="R11345">
            <v>0</v>
          </cell>
          <cell r="V11345" t="str">
            <v>PD NW - DISASTER &amp; EMERGENCY SERVICES</v>
          </cell>
        </row>
        <row r="11346">
          <cell r="Q11346" t="str">
            <v>Expenditure:  Transfers and Subsidies - Operational:  Monetary Allocations - Provincial Departments:  North West - Libraries, Archives and Museums</v>
          </cell>
          <cell r="R11346">
            <v>0</v>
          </cell>
          <cell r="V11346" t="str">
            <v>PD NW - LIBRARIES ARCHIVES &amp; MUSEUMS</v>
          </cell>
        </row>
        <row r="11347">
          <cell r="Q11347" t="str">
            <v>Expenditure:  Transfers and Subsidies - Operational:  Monetary Allocations - Provincial Departments:  North West - Maintenance of Road Infrastructure</v>
          </cell>
          <cell r="R11347">
            <v>0</v>
          </cell>
          <cell r="V11347" t="str">
            <v>PD NW - MAINT OF ROAD INFRASTRUCTURE</v>
          </cell>
        </row>
        <row r="11348">
          <cell r="Q11348" t="str">
            <v>Expenditure:  Transfers and Subsidies - Operational:  Monetary Allocations - Provincial Departments:  North West - Maintenance of Water Supply Infrastructure</v>
          </cell>
          <cell r="R11348">
            <v>0</v>
          </cell>
          <cell r="V11348" t="str">
            <v>PD NW - MAINT OF WATER SUPPLY INFRASTRUC</v>
          </cell>
        </row>
        <row r="11349">
          <cell r="Q11349" t="str">
            <v>Expenditure:  Transfers and Subsidies - Operational:  Monetary Allocations - Provincial Departments:  North West - Maintenance of Waste Water Infrastructure</v>
          </cell>
          <cell r="R11349">
            <v>0</v>
          </cell>
          <cell r="V11349" t="str">
            <v>PD NW - MAINT OF WASTE WATER INFRASTRUC</v>
          </cell>
        </row>
        <row r="11350">
          <cell r="Q11350" t="str">
            <v>Expenditure:  Transfers and Subsidies - Operational:  Monetary Allocations - Provincial Departments:  North West - Capacity Building</v>
          </cell>
          <cell r="R11350">
            <v>0</v>
          </cell>
          <cell r="V11350" t="str">
            <v>PD NW - CAPACITY BUILDING</v>
          </cell>
        </row>
        <row r="11351">
          <cell r="Q11351" t="str">
            <v>Expenditure:  Transfers and Subsidies - Operational:  Monetary Allocations - Provincial Departments:  North West - Other</v>
          </cell>
          <cell r="R11351">
            <v>0</v>
          </cell>
          <cell r="V11351" t="str">
            <v>PD NW - OTHER</v>
          </cell>
        </row>
        <row r="11352">
          <cell r="Q11352" t="str">
            <v>Expenditure:  Transfers and Subsidies - Operational:  Monetary Allocations - Provincial Departments:  Western Cape</v>
          </cell>
          <cell r="R11352">
            <v>0</v>
          </cell>
          <cell r="V11352" t="str">
            <v>T&amp;S OPS: MONETARY PROV DEPT WC</v>
          </cell>
        </row>
        <row r="11353">
          <cell r="Q11353" t="str">
            <v>Expenditure:  Transfers and Subsidies - Operational:  Monetary Allocations - Provincial Departments:  Western Cape - Health</v>
          </cell>
          <cell r="R11353">
            <v>0</v>
          </cell>
          <cell r="V11353" t="str">
            <v>PD WC - HEALTH</v>
          </cell>
        </row>
        <row r="11354">
          <cell r="Q11354" t="str">
            <v>Expenditure:  Transfers and Subsidies - Operational:  Monetary Allocations - Provincial Departments:  Western Cape - Public Transport</v>
          </cell>
          <cell r="R11354">
            <v>0</v>
          </cell>
          <cell r="V11354" t="str">
            <v>PD WC - PUBLIC TRANSPORT</v>
          </cell>
        </row>
        <row r="11355">
          <cell r="Q11355" t="str">
            <v>Expenditure:  Transfers and Subsidies - Operational:  Monetary Allocations - Provincial Departments:  Western Cape - Housing</v>
          </cell>
          <cell r="R11355">
            <v>0</v>
          </cell>
          <cell r="V11355" t="str">
            <v>PD WC - HOUSING</v>
          </cell>
        </row>
        <row r="11356">
          <cell r="Q11356" t="str">
            <v>Expenditure:  Transfers and Subsidies - Operational:  Monetary Allocations - Provincial Departments:  Western Cape - Sports and Recreation</v>
          </cell>
          <cell r="R11356">
            <v>0</v>
          </cell>
          <cell r="V11356" t="str">
            <v>PD WC - SPORTS &amp; RECREATION</v>
          </cell>
        </row>
        <row r="11357">
          <cell r="Q11357" t="str">
            <v>Expenditure:  Transfers and Subsidies - Operational:  Monetary Allocations - Provincial Departments:  Western Cape - Disaster and Emergency Services</v>
          </cell>
          <cell r="R11357">
            <v>0</v>
          </cell>
          <cell r="V11357" t="str">
            <v>PD WC - DISASTER &amp; EMERGENCY SERVICES</v>
          </cell>
        </row>
        <row r="11358">
          <cell r="Q11358" t="str">
            <v>Expenditure:  Transfers and Subsidies - Operational:  Monetary Allocations - Provincial Departments:  Western Cape - Libraries, Archives and Museums</v>
          </cell>
          <cell r="R11358">
            <v>0</v>
          </cell>
          <cell r="V11358" t="str">
            <v>PD WC - LIBRARIES ARCHIVES &amp; MUSEUMS</v>
          </cell>
        </row>
        <row r="11359">
          <cell r="Q11359" t="str">
            <v>Expenditure:  Transfers and Subsidies - Operational:  Monetary Allocations - Provincial Departments:  Western Cape - Maintenance of Road Infrastructure</v>
          </cell>
          <cell r="R11359">
            <v>0</v>
          </cell>
          <cell r="V11359" t="str">
            <v>PD WC - MAINT OF ROAD INFRASTRUCTURE</v>
          </cell>
        </row>
        <row r="11360">
          <cell r="Q11360" t="str">
            <v>Expenditure:  Transfers and Subsidies - Operational:  Monetary Allocations - Provincial Departments:  Western Cape - Maintenance of Water Supply Infrastructure</v>
          </cell>
          <cell r="R11360">
            <v>0</v>
          </cell>
          <cell r="V11360" t="str">
            <v>PD WC - MAINT OF WATER SUPPLY INFRASTRUC</v>
          </cell>
        </row>
        <row r="11361">
          <cell r="Q11361" t="str">
            <v>Expenditure:  Transfers and Subsidies - Operational:  Monetary Allocations - Provincial Departments:  Western Cape - Maintenance of Waste Water Infrastructure</v>
          </cell>
          <cell r="R11361">
            <v>0</v>
          </cell>
          <cell r="V11361" t="str">
            <v>PD WC - MAINT OF WASTE WATER INFRASTRUC</v>
          </cell>
        </row>
        <row r="11362">
          <cell r="Q11362" t="str">
            <v>Expenditure:  Transfers and Subsidies - Operational:  Monetary Allocations - Provincial Departments:  Western Cape - Capacity Building</v>
          </cell>
          <cell r="R11362">
            <v>0</v>
          </cell>
          <cell r="V11362" t="str">
            <v>PD WC - CAPACITY BUILDING</v>
          </cell>
        </row>
        <row r="11363">
          <cell r="Q11363" t="str">
            <v>Expenditure:  Transfers and Subsidies - Operational:  Monetary Allocations - Provincial Departments:  Western Cape - Other</v>
          </cell>
          <cell r="R11363">
            <v>0</v>
          </cell>
          <cell r="V11363" t="str">
            <v>PD WC - OTHER</v>
          </cell>
        </row>
        <row r="11364">
          <cell r="Q11364" t="str">
            <v>Expenditure:  Transfers and Subsidies - Operational:  Monetary Allocations - Public Corporations</v>
          </cell>
          <cell r="R11364">
            <v>0</v>
          </cell>
          <cell r="V11364" t="str">
            <v>T&amp;S OPS: MONETARY PUBLIC CORPORATIONS</v>
          </cell>
        </row>
        <row r="11365">
          <cell r="Q11365" t="str">
            <v>Expenditure:  Transfers and Subsidies - Operational:  Monetary Allocations - Public Corporations:  Non Financial Public Corporations</v>
          </cell>
          <cell r="R11365">
            <v>0</v>
          </cell>
          <cell r="V11365" t="str">
            <v>T&amp;S OPS: MONETARY PUBL CORP NON-FIAN</v>
          </cell>
        </row>
        <row r="11366">
          <cell r="Q11366" t="str">
            <v>Expenditure:  Transfers and Subsidies - Operational:  Monetary Allocations - Public Corporations:  Non Financial Public Corporations - Product</v>
          </cell>
          <cell r="R11366" t="str">
            <v>2</v>
          </cell>
          <cell r="S11366" t="str">
            <v>59</v>
          </cell>
          <cell r="T11366" t="str">
            <v>700</v>
          </cell>
          <cell r="U11366" t="str">
            <v>0</v>
          </cell>
          <cell r="V11366" t="str">
            <v>PUB CORP: N-FIN CORP - PRODUCT</v>
          </cell>
        </row>
        <row r="11367">
          <cell r="Q11367" t="str">
            <v>Expenditure:  Transfers and Subsidies - Operational:  Monetary Allocations - Public Corporations:  Non Financial Public Corporations - Production</v>
          </cell>
          <cell r="R11367" t="str">
            <v>2</v>
          </cell>
          <cell r="S11367" t="str">
            <v>59</v>
          </cell>
          <cell r="T11367" t="str">
            <v>701</v>
          </cell>
          <cell r="U11367" t="str">
            <v>0</v>
          </cell>
          <cell r="V11367" t="str">
            <v>PUB CORP: N-FIN CORP - PRODUCTION</v>
          </cell>
        </row>
        <row r="11368">
          <cell r="Q11368" t="str">
            <v>Expenditure:  Transfers and Subsidies - Operational:  Monetary Allocations - Public Corporations:  Financial Public Corporations</v>
          </cell>
          <cell r="R11368">
            <v>0</v>
          </cell>
          <cell r="V11368" t="str">
            <v>T&amp;S OPS: MONETARY PUBL CORP FINANCIAL</v>
          </cell>
        </row>
        <row r="11369">
          <cell r="Q11369" t="str">
            <v>Expenditure:  Transfers and Subsidies - Operational:  Monetary Allocations - Public Corporations:  Financial Public Corporations - Product</v>
          </cell>
          <cell r="R11369" t="str">
            <v>2</v>
          </cell>
          <cell r="S11369" t="str">
            <v>59</v>
          </cell>
          <cell r="T11369" t="str">
            <v>702</v>
          </cell>
          <cell r="U11369" t="str">
            <v>0</v>
          </cell>
          <cell r="V11369" t="str">
            <v>PUB CORP: FINANCIAL CORP - PRODUCT</v>
          </cell>
        </row>
        <row r="11370">
          <cell r="Q11370" t="str">
            <v>Expenditure:  Transfers and Subsidies - Operational:  Monetary Allocations - Public Corporations:  Financial Public Corporations - Production</v>
          </cell>
          <cell r="R11370" t="str">
            <v>2</v>
          </cell>
          <cell r="S11370" t="str">
            <v>59</v>
          </cell>
          <cell r="T11370" t="str">
            <v>703</v>
          </cell>
          <cell r="U11370" t="str">
            <v>0</v>
          </cell>
          <cell r="V11370" t="str">
            <v>PUB CORP: FINANCIAL CORP - PRODUCTION</v>
          </cell>
        </row>
        <row r="11371">
          <cell r="Q11371" t="str">
            <v>Expenditure:  Transfers and Subsidies - Operational:  Monetary Allocations - Public Corporations:  Other Transfers Public Corporations</v>
          </cell>
          <cell r="R11371">
            <v>0</v>
          </cell>
          <cell r="V11371" t="str">
            <v>T&amp;S OPS: MONETARY PUBL CORP NON-FIAN</v>
          </cell>
        </row>
        <row r="11372">
          <cell r="Q11372" t="str">
            <v xml:space="preserve">Expenditure:  Transfers and Subsidies - Operational:  Monetary Allocations - Public Corporations:  Other Transfers Public Corporations - Air Traffic and Navigation Services Company </v>
          </cell>
          <cell r="R11372" t="str">
            <v>2</v>
          </cell>
          <cell r="S11372" t="str">
            <v>59</v>
          </cell>
          <cell r="T11372" t="str">
            <v>704</v>
          </cell>
          <cell r="U11372" t="str">
            <v>0</v>
          </cell>
          <cell r="V11372" t="str">
            <v>PUB CORP O/TRF: AIR TRAF &amp; NAV SERV COMP</v>
          </cell>
        </row>
        <row r="11373">
          <cell r="Q11373" t="str">
            <v>Expenditure:  Transfers and Subsidies - Operational:  Monetary Allocations - Public Corporations:  Other Transfers Public Corporations - Airports Company</v>
          </cell>
          <cell r="R11373" t="str">
            <v>2</v>
          </cell>
          <cell r="S11373" t="str">
            <v>59</v>
          </cell>
          <cell r="T11373" t="str">
            <v>705</v>
          </cell>
          <cell r="U11373" t="str">
            <v>0</v>
          </cell>
          <cell r="V11373" t="str">
            <v>PUB CORP O/TRF: AIRPORTS COMPANY</v>
          </cell>
        </row>
        <row r="11374">
          <cell r="Q11374" t="str">
            <v>Expenditure:  Transfers and Subsidies - Operational:  Monetary Allocations - Public Corporations:  Other Transfers Public Corporations - Albany Coast Water Board</v>
          </cell>
          <cell r="R11374" t="str">
            <v>2</v>
          </cell>
          <cell r="S11374" t="str">
            <v>59</v>
          </cell>
          <cell r="T11374" t="str">
            <v>706</v>
          </cell>
          <cell r="U11374" t="str">
            <v>0</v>
          </cell>
          <cell r="V11374" t="str">
            <v>PUB CORP O/TRF: ALBANY COAST WATER BOARD</v>
          </cell>
        </row>
        <row r="11375">
          <cell r="Q11375" t="str">
            <v>Expenditure:  Transfers and Subsidies - Operational:  Monetary Allocations - Public Corporations:  Other Transfers Public Corporations - Alexkor Ltd</v>
          </cell>
          <cell r="R11375" t="str">
            <v>2</v>
          </cell>
          <cell r="S11375" t="str">
            <v>59</v>
          </cell>
          <cell r="T11375" t="str">
            <v>707</v>
          </cell>
          <cell r="U11375" t="str">
            <v>0</v>
          </cell>
          <cell r="V11375" t="str">
            <v>PUB CORP O/TRF: ALEXKOR LTD</v>
          </cell>
        </row>
        <row r="11376">
          <cell r="Q11376" t="str">
            <v>Expenditure:  Transfers and Subsidies - Operational:  Monetary Allocations - Public Corporations:  Other Transfers Public Corporations - Amatola Water Board</v>
          </cell>
          <cell r="R11376" t="str">
            <v>2</v>
          </cell>
          <cell r="S11376" t="str">
            <v>59</v>
          </cell>
          <cell r="T11376" t="str">
            <v>708</v>
          </cell>
          <cell r="U11376" t="str">
            <v>0</v>
          </cell>
          <cell r="V11376" t="str">
            <v>PUB CORP O/TRF: AMATOLA WATER BOARD</v>
          </cell>
        </row>
        <row r="11377">
          <cell r="Q11377" t="str">
            <v>Expenditure:  Transfers and Subsidies - Operational:  Monetary Allocations - Public Corporations:  Other Transfers Public Corporations - Armaments Corporation of South Africa</v>
          </cell>
          <cell r="R11377" t="str">
            <v>2</v>
          </cell>
          <cell r="S11377" t="str">
            <v>59</v>
          </cell>
          <cell r="T11377" t="str">
            <v>709</v>
          </cell>
          <cell r="U11377" t="str">
            <v>0</v>
          </cell>
          <cell r="V11377" t="str">
            <v>PUB CORP O/TRF: ARMAMENTS CORPORATION SA</v>
          </cell>
        </row>
        <row r="11378">
          <cell r="Q11378" t="str">
            <v>Expenditure:  Transfers and Subsidies - Operational:  Monetary Allocations - Public Corporations:  Other Transfers Public Corporations - Aventura</v>
          </cell>
          <cell r="R11378" t="str">
            <v>2</v>
          </cell>
          <cell r="S11378" t="str">
            <v>59</v>
          </cell>
          <cell r="T11378" t="str">
            <v>710</v>
          </cell>
          <cell r="U11378" t="str">
            <v>0</v>
          </cell>
          <cell r="V11378" t="str">
            <v>PUB CORP O/TRF: AVENTURA</v>
          </cell>
        </row>
        <row r="11379">
          <cell r="Q11379" t="str">
            <v>Expenditure:  Transfers and Subsidies - Operational:  Monetary Allocations - Public Corporations:  Other Transfers Public Corporations - Bala Farms (Pty) Ltd</v>
          </cell>
          <cell r="R11379" t="str">
            <v>2</v>
          </cell>
          <cell r="S11379" t="str">
            <v>59</v>
          </cell>
          <cell r="T11379" t="str">
            <v>711</v>
          </cell>
          <cell r="U11379" t="str">
            <v>0</v>
          </cell>
          <cell r="V11379" t="str">
            <v>PUB CORP O/TRF: BALA FARMS (PTY) LTD</v>
          </cell>
        </row>
        <row r="11380">
          <cell r="Q11380" t="str">
            <v>Expenditure:  Transfers and Subsidies - Operational:  Monetary Allocations - Public Corporations:  Other Transfers Public Corporations - Bloem Water</v>
          </cell>
          <cell r="R11380" t="str">
            <v>2</v>
          </cell>
          <cell r="S11380" t="str">
            <v>59</v>
          </cell>
          <cell r="T11380" t="str">
            <v>712</v>
          </cell>
          <cell r="U11380" t="str">
            <v>0</v>
          </cell>
          <cell r="V11380" t="str">
            <v>PUB CORP O/TRF: BLOEM WATER</v>
          </cell>
        </row>
        <row r="11381">
          <cell r="Q11381" t="str">
            <v>Expenditure:  Transfers and Subsidies - Operational:  Monetary Allocations - Public Corporations:  Other Transfers Public Corporations - Botshelo Water</v>
          </cell>
          <cell r="R11381" t="str">
            <v>2</v>
          </cell>
          <cell r="S11381" t="str">
            <v>59</v>
          </cell>
          <cell r="T11381" t="str">
            <v>713</v>
          </cell>
          <cell r="U11381" t="str">
            <v>0</v>
          </cell>
          <cell r="V11381" t="str">
            <v>PUB CORP O/TRF: BOTSHELO WATER</v>
          </cell>
        </row>
        <row r="11382">
          <cell r="Q11382" t="str">
            <v>Expenditure:  Transfers and Subsidies - Operational:  Monetary Allocations - Public Corporations:  Other Transfers Public Corporations - Bushbuckridge Water Board</v>
          </cell>
          <cell r="R11382" t="str">
            <v>2</v>
          </cell>
          <cell r="S11382" t="str">
            <v>59</v>
          </cell>
          <cell r="T11382" t="str">
            <v>714</v>
          </cell>
          <cell r="U11382" t="str">
            <v>0</v>
          </cell>
          <cell r="V11382" t="str">
            <v>PUB CORP O/TRF: BUSHBUCKRIDGE WATER BRD</v>
          </cell>
        </row>
        <row r="11383">
          <cell r="Q11383" t="str">
            <v>Expenditure:  Transfers and Subsidies - Operational:  Monetary Allocations - Public Corporations:  Other Transfers Public Corporations - Casidra (Pty) Ltd</v>
          </cell>
          <cell r="R11383" t="str">
            <v>2</v>
          </cell>
          <cell r="S11383" t="str">
            <v>59</v>
          </cell>
          <cell r="T11383" t="str">
            <v>715</v>
          </cell>
          <cell r="U11383" t="str">
            <v>0</v>
          </cell>
          <cell r="V11383" t="str">
            <v>PUB CORP O/TRF: CASIDRA (PTY) LTD</v>
          </cell>
        </row>
        <row r="11384">
          <cell r="Q11384" t="str">
            <v>Expenditure:  Transfers and Subsidies - Operational:  Monetary Allocations - Public Corporations:  Other Transfers Public Corporations - Central Energy Fund (Pty) Ltd (CEF)</v>
          </cell>
          <cell r="R11384" t="str">
            <v>2</v>
          </cell>
          <cell r="S11384" t="str">
            <v>59</v>
          </cell>
          <cell r="T11384" t="str">
            <v>716</v>
          </cell>
          <cell r="U11384" t="str">
            <v>0</v>
          </cell>
          <cell r="V11384" t="str">
            <v>PUB CORP O/TRF: CENTRAL ENERGY FUND</v>
          </cell>
        </row>
        <row r="11385">
          <cell r="Q11385" t="str">
            <v>Expenditure:  Transfers and Subsidies - Operational:  Monetary Allocations - Public Corporations:  Other Transfers Public Corporations - Coega Development Corporation</v>
          </cell>
          <cell r="R11385" t="str">
            <v>2</v>
          </cell>
          <cell r="S11385" t="str">
            <v>59</v>
          </cell>
          <cell r="T11385" t="str">
            <v>717</v>
          </cell>
          <cell r="U11385" t="str">
            <v>0</v>
          </cell>
          <cell r="V11385" t="str">
            <v>PUB CORP O/TRF: COEGA DEV CORPORATION</v>
          </cell>
        </row>
        <row r="11386">
          <cell r="Q11386" t="str">
            <v>Expenditure:  Transfers and Subsidies - Operational:  Monetary Allocations - Public Corporations:  Other Transfers Public Corporations - Council for Mineral Technology (MINTEK)</v>
          </cell>
          <cell r="R11386" t="str">
            <v>2</v>
          </cell>
          <cell r="S11386" t="str">
            <v>59</v>
          </cell>
          <cell r="T11386" t="str">
            <v>718</v>
          </cell>
          <cell r="U11386" t="str">
            <v>0</v>
          </cell>
          <cell r="V11386" t="str">
            <v>PUB CORP O/TRF: COUNCIL MINERAL TECHN</v>
          </cell>
        </row>
        <row r="11387">
          <cell r="Q11387" t="str">
            <v>Expenditure:  Transfers and Subsidies - Operational:  Monetary Allocations - Public Corporations:  Other Transfers Public Corporations - Council Science and Industrial Research (CSIR)</v>
          </cell>
          <cell r="R11387" t="str">
            <v>2</v>
          </cell>
          <cell r="S11387" t="str">
            <v>59</v>
          </cell>
          <cell r="T11387" t="str">
            <v>719</v>
          </cell>
          <cell r="U11387" t="str">
            <v>0</v>
          </cell>
          <cell r="V11387" t="str">
            <v>PUB CORP O/TRF: COUNCIL SCI &amp; INDUST RES</v>
          </cell>
        </row>
        <row r="11388">
          <cell r="Q11388" t="str">
            <v>Expenditure:  Transfers and Subsidies - Operational:  Monetary Allocations - Public Corporations:  Other Transfers Public Corporations - Cowslip Investments (Pty) Ltd</v>
          </cell>
          <cell r="R11388" t="str">
            <v>2</v>
          </cell>
          <cell r="S11388" t="str">
            <v>59</v>
          </cell>
          <cell r="T11388" t="str">
            <v>720</v>
          </cell>
          <cell r="U11388" t="str">
            <v>0</v>
          </cell>
          <cell r="V11388" t="str">
            <v>PUB CORP O/TRF: COWSLIP INVESTMENTS</v>
          </cell>
        </row>
        <row r="11389">
          <cell r="Q11389" t="str">
            <v>Expenditure:  Transfers and Subsidies - Operational:  Monetary Allocations - Public Corporations:  Other Transfers Public Corporations - Development Bank of South Africa</v>
          </cell>
          <cell r="R11389" t="str">
            <v>2</v>
          </cell>
          <cell r="S11389" t="str">
            <v>59</v>
          </cell>
          <cell r="T11389" t="str">
            <v>721</v>
          </cell>
          <cell r="U11389" t="str">
            <v>0</v>
          </cell>
          <cell r="V11389" t="str">
            <v>PUB CORP O/TRF: DEVELOPMENT BANK OF SA</v>
          </cell>
        </row>
        <row r="11390">
          <cell r="Q11390" t="str">
            <v>Expenditure:  Transfers and Subsidies - Operational:  Monetary Allocations - Public Corporations:  Other Transfers Public Corporations - Denel</v>
          </cell>
          <cell r="R11390" t="str">
            <v>2</v>
          </cell>
          <cell r="S11390" t="str">
            <v>59</v>
          </cell>
          <cell r="T11390" t="str">
            <v>722</v>
          </cell>
          <cell r="U11390" t="str">
            <v>0</v>
          </cell>
          <cell r="V11390" t="str">
            <v>PUB CORP O/TRF: DENEL</v>
          </cell>
        </row>
        <row r="11391">
          <cell r="Q11391" t="str">
            <v>Expenditure:  Transfers and Subsidies - Operational:  Monetary Allocations - Public Corporations:  Other Transfers Public Corporations - Development Corporation Eastern Cape</v>
          </cell>
          <cell r="R11391" t="str">
            <v>2</v>
          </cell>
          <cell r="S11391" t="str">
            <v>59</v>
          </cell>
          <cell r="T11391" t="str">
            <v>723</v>
          </cell>
          <cell r="U11391" t="str">
            <v>0</v>
          </cell>
          <cell r="V11391" t="str">
            <v>PUB CORP O/TRF: DEV CORPOR EASTERN CAPE</v>
          </cell>
        </row>
        <row r="11392">
          <cell r="Q11392" t="str">
            <v>Expenditure:  Transfers and Subsidies - Operational:  Monetary Allocations - Public Corporations:  Other Transfers Public Corporations - East London Industrial Development Zone Corporation</v>
          </cell>
          <cell r="R11392" t="str">
            <v>2</v>
          </cell>
          <cell r="S11392" t="str">
            <v>59</v>
          </cell>
          <cell r="T11392" t="str">
            <v>724</v>
          </cell>
          <cell r="U11392" t="str">
            <v>0</v>
          </cell>
          <cell r="V11392" t="str">
            <v>PUB CORP O/TRF:  EL IND DEV ZONE CORP</v>
          </cell>
        </row>
        <row r="11393">
          <cell r="Q11393" t="str">
            <v>Expenditure:  Transfers and Subsidies - Operational:  Monetary Allocations - Public Corporations:  Other Transfers Public Corporations - ESKOM</v>
          </cell>
          <cell r="R11393" t="str">
            <v>2</v>
          </cell>
          <cell r="S11393" t="str">
            <v>59</v>
          </cell>
          <cell r="T11393" t="str">
            <v>725</v>
          </cell>
          <cell r="U11393" t="str">
            <v>0</v>
          </cell>
          <cell r="V11393" t="str">
            <v>PUB CORP O/TRF: ESKOM</v>
          </cell>
        </row>
        <row r="11394">
          <cell r="Q11394" t="str">
            <v>Expenditure:  Transfers and Subsidies - Operational:  Monetary Allocations - Public Corporations:  Other Transfers Public Corporations - Export Credit Insurance Corporation of South Africa</v>
          </cell>
          <cell r="R11394" t="str">
            <v>2</v>
          </cell>
          <cell r="S11394" t="str">
            <v>59</v>
          </cell>
          <cell r="T11394" t="str">
            <v>726</v>
          </cell>
          <cell r="U11394" t="str">
            <v>0</v>
          </cell>
          <cell r="V11394" t="str">
            <v>PUB CORP O/TRF: EXPORT CDT INSUR CORP SA</v>
          </cell>
        </row>
        <row r="11395">
          <cell r="Q11395" t="str">
            <v>Expenditure:  Transfers and Subsidies - Operational:  Monetary Allocations - Public Corporations:  Other Transfers Public Corporations - Fines and Penalties</v>
          </cell>
          <cell r="R11395" t="str">
            <v>2</v>
          </cell>
          <cell r="S11395" t="str">
            <v>59</v>
          </cell>
          <cell r="T11395" t="str">
            <v>727</v>
          </cell>
          <cell r="U11395" t="str">
            <v>0</v>
          </cell>
          <cell r="V11395" t="str">
            <v>PUB CORP O/TRF: FINES &amp; PENALTIES</v>
          </cell>
        </row>
        <row r="11396">
          <cell r="Q11396" t="str">
            <v>Expenditure:  Transfers and Subsidies - Operational:  Monetary Allocations - Public Corporations:  Other Transfers Public Corporations - Free State Development Corporation</v>
          </cell>
          <cell r="R11396" t="str">
            <v>2</v>
          </cell>
          <cell r="S11396" t="str">
            <v>59</v>
          </cell>
          <cell r="T11396" t="str">
            <v>728</v>
          </cell>
          <cell r="U11396" t="str">
            <v>0</v>
          </cell>
          <cell r="V11396" t="str">
            <v>PUB CORP O/TRF: FREE STATE DEV CORPOR</v>
          </cell>
        </row>
        <row r="11397">
          <cell r="Q11397" t="str">
            <v>Expenditure:  Transfers and Subsidies - Operational:  Monetary Allocations - Public Corporations:  Other Transfers Public Corporations - Forest Sector Charter Council</v>
          </cell>
          <cell r="R11397" t="str">
            <v>2</v>
          </cell>
          <cell r="S11397" t="str">
            <v>59</v>
          </cell>
          <cell r="T11397" t="str">
            <v>729</v>
          </cell>
          <cell r="U11397" t="str">
            <v>0</v>
          </cell>
          <cell r="V11397" t="str">
            <v>PUB CORP O/TRF: FOREST SEC CHARTER COUN</v>
          </cell>
        </row>
        <row r="11398">
          <cell r="Q11398" t="str">
            <v>Expenditure:  Transfers and Subsidies - Operational:  Monetary Allocations - Public Corporations:  Other Transfers Public Corporations - Fund for Research into Industrial Development, Growth and Equity (FRIDGE)</v>
          </cell>
          <cell r="R11398" t="str">
            <v>2</v>
          </cell>
          <cell r="S11398" t="str">
            <v>59</v>
          </cell>
          <cell r="T11398" t="str">
            <v>730</v>
          </cell>
          <cell r="U11398" t="str">
            <v>0</v>
          </cell>
          <cell r="V11398" t="str">
            <v>PUB CORP O/TRF:  REC IND DEV GWTH &amp; EQUI</v>
          </cell>
        </row>
        <row r="11399">
          <cell r="Q11399" t="str">
            <v>Expenditure:  Transfers and Subsidies - Operational:  Monetary Allocations - Public Corporations:  Other Transfers Public Corporations - Gateway Airport Authority Ltd</v>
          </cell>
          <cell r="R11399" t="str">
            <v>2</v>
          </cell>
          <cell r="S11399" t="str">
            <v>59</v>
          </cell>
          <cell r="T11399" t="str">
            <v>731</v>
          </cell>
          <cell r="U11399" t="str">
            <v>0</v>
          </cell>
          <cell r="V11399" t="str">
            <v>PUB CORP O/TRF: GATEWAY AIRPORT AUTH LTD</v>
          </cell>
        </row>
        <row r="11400">
          <cell r="Q11400" t="str">
            <v>Expenditure:  Transfers and Subsidies - Operational:  Monetary Allocations - Public Corporations:  Other Transfers Public Corporations - Ikangala Water</v>
          </cell>
          <cell r="R11400" t="str">
            <v>2</v>
          </cell>
          <cell r="S11400" t="str">
            <v>59</v>
          </cell>
          <cell r="T11400" t="str">
            <v>732</v>
          </cell>
          <cell r="U11400" t="str">
            <v>0</v>
          </cell>
          <cell r="V11400" t="str">
            <v>PUB CORP O/TRF: IKANGALA WATER</v>
          </cell>
        </row>
        <row r="11401">
          <cell r="Q11401" t="str">
            <v>Expenditure:  Transfers and Subsidies - Operational:  Monetary Allocations - Public Corporations:  Other Transfers Public Corporations - Inala Farms (Pty) Ltd</v>
          </cell>
          <cell r="R11401" t="str">
            <v>2</v>
          </cell>
          <cell r="S11401" t="str">
            <v>59</v>
          </cell>
          <cell r="T11401" t="str">
            <v>733</v>
          </cell>
          <cell r="U11401" t="str">
            <v>0</v>
          </cell>
          <cell r="V11401" t="str">
            <v>PUB CORP O/TRF: INALA FARMS (PTY) LTD</v>
          </cell>
        </row>
        <row r="11402">
          <cell r="Q11402" t="str">
            <v>Expenditure:  Transfers and Subsidies - Operational:  Monetary Allocations - Public Corporations:  Other Transfers Public Corporations - Independent  Development Trust</v>
          </cell>
          <cell r="R11402" t="str">
            <v>2</v>
          </cell>
          <cell r="S11402" t="str">
            <v>59</v>
          </cell>
          <cell r="T11402" t="str">
            <v>734</v>
          </cell>
          <cell r="U11402" t="str">
            <v>0</v>
          </cell>
          <cell r="V11402" t="str">
            <v>PUB CORP O/TRF: INDEPENDENT  DEVEL TRUST</v>
          </cell>
        </row>
        <row r="11403">
          <cell r="Q11403" t="str">
            <v>Expenditure:  Transfers and Subsidies - Operational:  Monetary Allocations - Public Corporations:  Other Transfers Public Corporations - Industrial Development Corporation of South Africa Ltd</v>
          </cell>
          <cell r="R11403" t="str">
            <v>2</v>
          </cell>
          <cell r="S11403" t="str">
            <v>59</v>
          </cell>
          <cell r="T11403" t="str">
            <v>735</v>
          </cell>
          <cell r="U11403" t="str">
            <v>0</v>
          </cell>
          <cell r="V11403" t="str">
            <v>PUB CORP O/TRF: INDUS DEV  CORP OF SA</v>
          </cell>
        </row>
        <row r="11404">
          <cell r="Q11404" t="str">
            <v>Expenditure:  Transfers and Subsidies - Operational:  Monetary Allocations - Public Corporations:  Other Transfers Public Corporations - Broadband Infraco</v>
          </cell>
          <cell r="R11404" t="str">
            <v>2</v>
          </cell>
          <cell r="S11404" t="str">
            <v>59</v>
          </cell>
          <cell r="T11404" t="str">
            <v>736</v>
          </cell>
          <cell r="U11404" t="str">
            <v>0</v>
          </cell>
          <cell r="V11404" t="str">
            <v>PUB CORP O/TRF: BROADBAND INFRACO</v>
          </cell>
        </row>
        <row r="11405">
          <cell r="Q11405" t="str">
            <v>Expenditure:  Transfers and Subsidies - Operational:  Monetary Allocations - Public Corporations:  Other Transfers Public Corporations - ITHALA  Development Finance Corporation</v>
          </cell>
          <cell r="R11405" t="str">
            <v>2</v>
          </cell>
          <cell r="S11405" t="str">
            <v>59</v>
          </cell>
          <cell r="T11405" t="str">
            <v>737</v>
          </cell>
          <cell r="U11405" t="str">
            <v>0</v>
          </cell>
          <cell r="V11405" t="str">
            <v>PUB CORP O/TRF:  ITHALA  DEV FINAN CORP</v>
          </cell>
        </row>
        <row r="11406">
          <cell r="Q11406" t="str">
            <v>Expenditure:  Transfers and Subsidies - Operational:  Monetary Allocations - Public Corporations:  Other Transfers Public Corporations - Kalahari-East Water Board</v>
          </cell>
          <cell r="R11406" t="str">
            <v>2</v>
          </cell>
          <cell r="S11406" t="str">
            <v>59</v>
          </cell>
          <cell r="T11406" t="str">
            <v>738</v>
          </cell>
          <cell r="U11406" t="str">
            <v>0</v>
          </cell>
          <cell r="V11406" t="str">
            <v>PUB CORP O/TRF: KALAHARI-EAST WATER BRD</v>
          </cell>
        </row>
        <row r="11407">
          <cell r="Q11407" t="str">
            <v>Expenditure:  Transfers and Subsidies - Operational:  Monetary Allocations - Public Corporations:  Other Transfers Public Corporations - Kalahari-West Water Board</v>
          </cell>
          <cell r="R11407" t="str">
            <v>2</v>
          </cell>
          <cell r="S11407" t="str">
            <v>59</v>
          </cell>
          <cell r="T11407" t="str">
            <v>739</v>
          </cell>
          <cell r="U11407" t="str">
            <v>0</v>
          </cell>
          <cell r="V11407" t="str">
            <v>PUB CORP O/TRF: KALAHARI-WEST WATER BRD</v>
          </cell>
        </row>
        <row r="11408">
          <cell r="Q11408" t="str">
            <v>Expenditure:  Transfers and Subsidies - Operational:  Monetary Allocations - Public Corporations:  Other Transfers Public Corporations - Khula Enterprises</v>
          </cell>
          <cell r="R11408" t="str">
            <v>2</v>
          </cell>
          <cell r="S11408" t="str">
            <v>59</v>
          </cell>
          <cell r="T11408" t="str">
            <v>740</v>
          </cell>
          <cell r="U11408" t="str">
            <v>0</v>
          </cell>
          <cell r="V11408" t="str">
            <v>PUB CORP O/TRF: KHULA ENTERPRISES</v>
          </cell>
        </row>
        <row r="11409">
          <cell r="Q11409" t="str">
            <v>Expenditure:  Transfers and Subsidies - Operational:  Monetary Allocations - Public Corporations:  Other Transfers Public Corporations - Land and Agricultural Bank of South Africa</v>
          </cell>
          <cell r="R11409" t="str">
            <v>2</v>
          </cell>
          <cell r="S11409" t="str">
            <v>59</v>
          </cell>
          <cell r="T11409" t="str">
            <v>741</v>
          </cell>
          <cell r="U11409" t="str">
            <v>0</v>
          </cell>
          <cell r="V11409" t="str">
            <v>PUB CORP O/TRF: LAND &amp; AGRIC BANK SA</v>
          </cell>
        </row>
        <row r="11410">
          <cell r="Q11410" t="str">
            <v>Expenditure:  Transfers and Subsidies - Operational:  Monetary Allocations - Public Corporations:  Other Transfers Public Corporations - Lepelle Northern Water</v>
          </cell>
          <cell r="R11410" t="str">
            <v>2</v>
          </cell>
          <cell r="S11410" t="str">
            <v>59</v>
          </cell>
          <cell r="T11410" t="str">
            <v>742</v>
          </cell>
          <cell r="U11410" t="str">
            <v>0</v>
          </cell>
          <cell r="V11410" t="str">
            <v>PUB CORP O/TRF: LEPELLE NORTHERN WATER</v>
          </cell>
        </row>
        <row r="11411">
          <cell r="Q11411" t="str">
            <v>Expenditure:  Transfers and Subsidies - Operational:  Monetary Allocations - Public Corporations:  Other Transfers Public Corporations - Magalies Water</v>
          </cell>
          <cell r="R11411" t="str">
            <v>2</v>
          </cell>
          <cell r="S11411" t="str">
            <v>59</v>
          </cell>
          <cell r="T11411" t="str">
            <v>743</v>
          </cell>
          <cell r="U11411" t="str">
            <v>0</v>
          </cell>
          <cell r="V11411" t="str">
            <v>PUB CORP O/TRF: MAGALIES WATER</v>
          </cell>
        </row>
        <row r="11412">
          <cell r="Q11412" t="str">
            <v>Expenditure:  Transfers and Subsidies - Operational:  Monetary Allocations - Public Corporations:  Other Transfers Public Corporations - Mafikeng Industrial Development Zone (Pty)Ltd</v>
          </cell>
          <cell r="R11412" t="str">
            <v>2</v>
          </cell>
          <cell r="S11412" t="str">
            <v>59</v>
          </cell>
          <cell r="T11412" t="str">
            <v>744</v>
          </cell>
          <cell r="U11412" t="str">
            <v>0</v>
          </cell>
          <cell r="V11412" t="str">
            <v>PUB CORP O/TRF: MAHIKENG INDUST DEV ZONE</v>
          </cell>
        </row>
        <row r="11413">
          <cell r="Q11413" t="str">
            <v>Expenditure:  Transfers and Subsidies - Operational:  Monetary Allocations - Public Corporations:  Other Transfers Public Corporations - Mayibuye Transport Corporation</v>
          </cell>
          <cell r="R11413" t="str">
            <v>2</v>
          </cell>
          <cell r="S11413" t="str">
            <v>59</v>
          </cell>
          <cell r="T11413" t="str">
            <v>745</v>
          </cell>
          <cell r="U11413" t="str">
            <v>0</v>
          </cell>
          <cell r="V11413" t="str">
            <v>PUB CORP O/TRF: MAYIBUYE TRANSPORT CORP</v>
          </cell>
        </row>
        <row r="11414">
          <cell r="Q11414" t="str">
            <v>Expenditure:  Transfers and Subsidies - Operational:  Monetary Allocations - Public Corporations:  Other Transfers Public Corporations - Mhlathuze Water</v>
          </cell>
          <cell r="R11414" t="str">
            <v>2</v>
          </cell>
          <cell r="S11414" t="str">
            <v>59</v>
          </cell>
          <cell r="T11414" t="str">
            <v>746</v>
          </cell>
          <cell r="U11414" t="str">
            <v>0</v>
          </cell>
          <cell r="V11414" t="str">
            <v>PUB CORP O/TRF: MHLATHUZE WATER</v>
          </cell>
        </row>
        <row r="11415">
          <cell r="Q11415" t="str">
            <v>Expenditure:  Transfers and Subsidies - Operational:  Monetary Allocations - Public Corporations:  Other Transfers Public Corporations - Mjindi Farming (Pty) Ltd</v>
          </cell>
          <cell r="R11415" t="str">
            <v>2</v>
          </cell>
          <cell r="S11415" t="str">
            <v>59</v>
          </cell>
          <cell r="T11415" t="str">
            <v>747</v>
          </cell>
          <cell r="U11415" t="str">
            <v>0</v>
          </cell>
          <cell r="V11415" t="str">
            <v>PUB CORP O/TRF: MJINDI FARMING (PTY) LTD</v>
          </cell>
        </row>
        <row r="11416">
          <cell r="Q11416" t="str">
            <v>Expenditure:  Transfers and Subsidies - Operational:  Monetary Allocations - Public Corporations:  Other Transfers Public Corporations - Mpendle Ntambanana Agri Company</v>
          </cell>
          <cell r="R11416" t="str">
            <v>2</v>
          </cell>
          <cell r="S11416" t="str">
            <v>59</v>
          </cell>
          <cell r="T11416" t="str">
            <v>748</v>
          </cell>
          <cell r="U11416" t="str">
            <v>0</v>
          </cell>
          <cell r="V11416" t="str">
            <v>PUB CORP O/TRF: MPENDLE NTAMBANANA AGRI</v>
          </cell>
        </row>
        <row r="11417">
          <cell r="Q11417" t="str">
            <v>Expenditure:  Transfers and Subsidies - Operational:  Monetary Allocations - Public Corporations:  Other Transfers Public Corporations - Mpumalanga Agricultural Development Corporation</v>
          </cell>
          <cell r="R11417" t="str">
            <v>2</v>
          </cell>
          <cell r="S11417" t="str">
            <v>59</v>
          </cell>
          <cell r="T11417" t="str">
            <v>749</v>
          </cell>
          <cell r="U11417" t="str">
            <v>0</v>
          </cell>
          <cell r="V11417" t="str">
            <v>PUB CORP O/TRF: MPUMALANGA AGRI DEV CORP</v>
          </cell>
        </row>
        <row r="11418">
          <cell r="Q11418" t="str">
            <v>Expenditure:  Transfers and Subsidies - Operational:  Monetary Allocations - Public Corporations:  Other Transfers Public Corporations - Mpumalanga Economic Growth Agency</v>
          </cell>
          <cell r="R11418" t="str">
            <v>2</v>
          </cell>
          <cell r="S11418" t="str">
            <v>59</v>
          </cell>
          <cell r="T11418" t="str">
            <v>750</v>
          </cell>
          <cell r="U11418" t="str">
            <v>0</v>
          </cell>
          <cell r="V11418" t="str">
            <v>PUB CORP O/TRF: MPUMA ECON GROWTH AGEN</v>
          </cell>
        </row>
        <row r="11419">
          <cell r="Q11419" t="str">
            <v>Expenditure:  Transfers and Subsidies - Operational:  Monetary Allocations - Public Corporations:  Other Transfers Public Corporations - Mpumalanga Housing Finance Company</v>
          </cell>
          <cell r="R11419" t="str">
            <v>2</v>
          </cell>
          <cell r="S11419" t="str">
            <v>59</v>
          </cell>
          <cell r="T11419" t="str">
            <v>751</v>
          </cell>
          <cell r="U11419" t="str">
            <v>0</v>
          </cell>
          <cell r="V11419" t="str">
            <v>PUB CORP O/TRF: MPUMA HOUSING FIN COMP</v>
          </cell>
        </row>
        <row r="11420">
          <cell r="Q11420" t="str">
            <v>Expenditure:  Transfers and Subsidies - Operational:  Monetary Allocations - Public Corporations:  Other Transfers Public Corporations - Namaqua Water Board</v>
          </cell>
          <cell r="R11420" t="str">
            <v>2</v>
          </cell>
          <cell r="S11420" t="str">
            <v>59</v>
          </cell>
          <cell r="T11420" t="str">
            <v>752</v>
          </cell>
          <cell r="U11420" t="str">
            <v>0</v>
          </cell>
          <cell r="V11420" t="str">
            <v>PUB CORP O/TRF: NAMAQUA WATER BOARD</v>
          </cell>
        </row>
        <row r="11421">
          <cell r="Q11421" t="str">
            <v>Expenditure:  Transfers and Subsidies - Operational:  Monetary Allocations - Public Corporations:  Other Transfers Public Corporations - NCERA Farms (Pty) Ltd</v>
          </cell>
          <cell r="R11421" t="str">
            <v>2</v>
          </cell>
          <cell r="S11421" t="str">
            <v>59</v>
          </cell>
          <cell r="T11421" t="str">
            <v>753</v>
          </cell>
          <cell r="U11421" t="str">
            <v>0</v>
          </cell>
          <cell r="V11421" t="str">
            <v>PUB CORP O/TRF: NCERA FARMS (PTY) LTD</v>
          </cell>
        </row>
        <row r="11422">
          <cell r="Q11422" t="str">
            <v>Expenditure:  Transfers and Subsidies - Operational:  Monetary Allocations - Public Corporations:  Other Transfers Public Corporations - Non-Grid Schools (Eskom Tsi)</v>
          </cell>
          <cell r="R11422" t="str">
            <v>2</v>
          </cell>
          <cell r="S11422" t="str">
            <v>59</v>
          </cell>
          <cell r="T11422" t="str">
            <v>754</v>
          </cell>
          <cell r="U11422" t="str">
            <v>0</v>
          </cell>
          <cell r="V11422" t="str">
            <v>PUB CORP O/TRF: NON-GRID SCH (ESKOM TSI)</v>
          </cell>
        </row>
        <row r="11423">
          <cell r="Q11423" t="str">
            <v>Expenditure:  Transfers and Subsidies - Operational:  Monetary Allocations - Public Corporations:  Other Transfers Public Corporations - Northern Province Development Corporation</v>
          </cell>
          <cell r="R11423" t="str">
            <v>2</v>
          </cell>
          <cell r="S11423" t="str">
            <v>59</v>
          </cell>
          <cell r="T11423" t="str">
            <v>755</v>
          </cell>
          <cell r="U11423" t="str">
            <v>0</v>
          </cell>
          <cell r="V11423" t="str">
            <v>PUB CORP O/TRF: NORTHERN PROV DEV CORP</v>
          </cell>
        </row>
        <row r="11424">
          <cell r="Q11424" t="str">
            <v>Expenditure:  Transfers and Subsidies - Operational:  Monetary Allocations - Public Corporations:  Other Transfers Public Corporations - Ntsika Enterprises</v>
          </cell>
          <cell r="R11424" t="str">
            <v>2</v>
          </cell>
          <cell r="S11424" t="str">
            <v>59</v>
          </cell>
          <cell r="T11424" t="str">
            <v>756</v>
          </cell>
          <cell r="U11424" t="str">
            <v>0</v>
          </cell>
          <cell r="V11424" t="str">
            <v>PUB CORP O/TRF: NTSIKA ENTERPRISES</v>
          </cell>
        </row>
        <row r="11425">
          <cell r="Q11425" t="str">
            <v>Expenditure:  Transfers and Subsidies - Operational:  Monetary Allocations - Public Corporations:  Other Transfers Public Corporations - North West Development Corporation</v>
          </cell>
          <cell r="R11425" t="str">
            <v>2</v>
          </cell>
          <cell r="S11425" t="str">
            <v>59</v>
          </cell>
          <cell r="T11425" t="str">
            <v>757</v>
          </cell>
          <cell r="U11425" t="str">
            <v>0</v>
          </cell>
          <cell r="V11425" t="str">
            <v>PUB CORP O/TRF: NORTH WEST DEV CORP</v>
          </cell>
        </row>
        <row r="11426">
          <cell r="Q11426" t="str">
            <v>Expenditure:  Transfers and Subsidies - Operational:  Monetary Allocations - Public Corporations:  Other Transfers Public Corporations - North West Water Supply Authority Board</v>
          </cell>
          <cell r="R11426" t="str">
            <v>2</v>
          </cell>
          <cell r="S11426" t="str">
            <v>59</v>
          </cell>
          <cell r="T11426" t="str">
            <v>758</v>
          </cell>
          <cell r="U11426" t="str">
            <v>0</v>
          </cell>
          <cell r="V11426" t="str">
            <v>PUB CORP O/TRF: NW WATER SUPPLY AUTH BRD</v>
          </cell>
        </row>
        <row r="11427">
          <cell r="Q11427" t="str">
            <v>Expenditure:  Transfers and Subsidies - Operational:  Monetary Allocations - Public Corporations:  Other Transfers Public Corporations - Onderstepoort Biological Products</v>
          </cell>
          <cell r="R11427" t="str">
            <v>2</v>
          </cell>
          <cell r="S11427" t="str">
            <v>59</v>
          </cell>
          <cell r="T11427" t="str">
            <v>759</v>
          </cell>
          <cell r="U11427" t="str">
            <v>0</v>
          </cell>
          <cell r="V11427" t="str">
            <v>PUB CORP O/TRF: ONDERSTEPOORT BIOL PROD</v>
          </cell>
        </row>
        <row r="11428">
          <cell r="Q11428" t="str">
            <v>Expenditure:  Transfers and Subsidies - Operational:  Monetary Allocations - Public Corporations:  Other Transfers Public Corporations - Overberg Water</v>
          </cell>
          <cell r="R11428" t="str">
            <v>2</v>
          </cell>
          <cell r="S11428" t="str">
            <v>59</v>
          </cell>
          <cell r="T11428" t="str">
            <v>760</v>
          </cell>
          <cell r="U11428" t="str">
            <v>0</v>
          </cell>
          <cell r="V11428" t="str">
            <v>PUB CORP O/TRF: OVERBERG WATER</v>
          </cell>
        </row>
        <row r="11429">
          <cell r="Q11429" t="str">
            <v>Expenditure:  Transfers and Subsidies - Operational:  Monetary Allocations - Public Corporations:  Other Transfers Public Corporations - Passenger Rail Agency of South Africa</v>
          </cell>
          <cell r="R11429" t="str">
            <v>2</v>
          </cell>
          <cell r="S11429" t="str">
            <v>59</v>
          </cell>
          <cell r="T11429" t="str">
            <v>761</v>
          </cell>
          <cell r="U11429" t="str">
            <v>0</v>
          </cell>
          <cell r="V11429" t="str">
            <v>PUB CORP O/TRF: PASSENGER RAIL AGENCY SA</v>
          </cell>
        </row>
        <row r="11430">
          <cell r="Q11430" t="str">
            <v>Expenditure:  Transfers and Subsidies - Operational:  Monetary Allocations - Public Corporations:  Other Transfers Public Corporations - Pebble Bed Modular Reactor (PBMR)</v>
          </cell>
          <cell r="R11430" t="str">
            <v>2</v>
          </cell>
          <cell r="S11430" t="str">
            <v>59</v>
          </cell>
          <cell r="T11430" t="str">
            <v>762</v>
          </cell>
          <cell r="U11430" t="str">
            <v>0</v>
          </cell>
          <cell r="V11430" t="str">
            <v>PUB CORP O/TRF: PEBBLE BED MODUL REACTOR</v>
          </cell>
        </row>
        <row r="11431">
          <cell r="Q11431" t="str">
            <v>Expenditure:  Transfers and Subsidies - Operational:  Monetary Allocations - Public Corporations:  Other Transfers Public Corporations - Pelladrift Water Board</v>
          </cell>
          <cell r="R11431" t="str">
            <v>2</v>
          </cell>
          <cell r="S11431" t="str">
            <v>59</v>
          </cell>
          <cell r="T11431" t="str">
            <v>763</v>
          </cell>
          <cell r="U11431" t="str">
            <v>0</v>
          </cell>
          <cell r="V11431" t="str">
            <v>PUB CORP O/TRF: PELLADRIFT WATER BOARD</v>
          </cell>
        </row>
        <row r="11432">
          <cell r="Q11432" t="str">
            <v>Expenditure:  Transfers and Subsidies - Operational:  Monetary Allocations - Public Corporations:  Other Transfers Public Corporations - Public Invest Corporation Ltd</v>
          </cell>
          <cell r="R11432" t="str">
            <v>2</v>
          </cell>
          <cell r="S11432" t="str">
            <v>59</v>
          </cell>
          <cell r="T11432" t="str">
            <v>764</v>
          </cell>
          <cell r="U11432" t="str">
            <v>0</v>
          </cell>
          <cell r="V11432" t="str">
            <v>PUB CORP O/TRF: PUBLIC INVEST CORP LTD</v>
          </cell>
        </row>
        <row r="11433">
          <cell r="Q11433" t="str">
            <v>Expenditure:  Transfers and Subsidies - Operational:  Monetary Allocations - Public Corporations:  Other Transfers Public Corporations - Rand Water</v>
          </cell>
          <cell r="R11433" t="str">
            <v>2</v>
          </cell>
          <cell r="S11433" t="str">
            <v>59</v>
          </cell>
          <cell r="T11433" t="str">
            <v>765</v>
          </cell>
          <cell r="U11433" t="str">
            <v>0</v>
          </cell>
          <cell r="V11433" t="str">
            <v>PUB CORP O/TRF: RAND WATER</v>
          </cell>
        </row>
        <row r="11434">
          <cell r="Q11434" t="str">
            <v>Expenditure:  Transfers and Subsidies - Operational:  Monetary Allocations - Public Corporations:  Other Transfers Public Corporations - South Africa Agricultural Academy</v>
          </cell>
          <cell r="R11434" t="str">
            <v>2</v>
          </cell>
          <cell r="S11434" t="str">
            <v>59</v>
          </cell>
          <cell r="T11434" t="str">
            <v>766</v>
          </cell>
          <cell r="U11434" t="str">
            <v>0</v>
          </cell>
          <cell r="V11434" t="str">
            <v>PUB CORP O/TRF: SA AGRICULTURAL ACADEMY</v>
          </cell>
        </row>
        <row r="11435">
          <cell r="Q11435" t="str">
            <v>Expenditure:  Transfers and Subsidies - Operational:  Monetary Allocations - Public Corporations:  Other Transfers Public Corporations - South Africa Broadcasting Corp Ltd</v>
          </cell>
          <cell r="R11435" t="str">
            <v>2</v>
          </cell>
          <cell r="S11435" t="str">
            <v>59</v>
          </cell>
          <cell r="T11435" t="str">
            <v>767</v>
          </cell>
          <cell r="U11435" t="str">
            <v>0</v>
          </cell>
          <cell r="V11435" t="str">
            <v>PUB CORP O/TRF: SA BROADCASTING CORP</v>
          </cell>
        </row>
        <row r="11436">
          <cell r="Q11436" t="str">
            <v>Expenditure:  Transfers and Subsidies - Operational:  Monetary Allocations - Public Corporations:  Other Transfers Public Corporations - South Africa Bureau of Standards (SABS)</v>
          </cell>
          <cell r="R11436" t="str">
            <v>2</v>
          </cell>
          <cell r="S11436" t="str">
            <v>59</v>
          </cell>
          <cell r="T11436" t="str">
            <v>768</v>
          </cell>
          <cell r="U11436" t="str">
            <v>0</v>
          </cell>
          <cell r="V11436" t="str">
            <v>PUB CORP O/TRF: SA BUREAU OF STANDARDS</v>
          </cell>
        </row>
        <row r="11437">
          <cell r="Q11437" t="str">
            <v>Expenditure:  Transfers and Subsidies - Operational:  Monetary Allocations - Public Corporations:  Other Transfers Public Corporations - South Africa Express (SAX)</v>
          </cell>
          <cell r="R11437" t="str">
            <v>2</v>
          </cell>
          <cell r="S11437" t="str">
            <v>59</v>
          </cell>
          <cell r="T11437" t="str">
            <v>769</v>
          </cell>
          <cell r="U11437" t="str">
            <v>0</v>
          </cell>
          <cell r="V11437" t="str">
            <v>PUB CORP O/TRF: SA EXPRESS</v>
          </cell>
        </row>
        <row r="11438">
          <cell r="Q11438" t="str">
            <v>Expenditure:  Transfers and Subsidies - Operational:  Monetary Allocations - Public Corporations:  Other Transfers Public Corporations - South Africa Forestry Company Ltd</v>
          </cell>
          <cell r="R11438" t="str">
            <v>2</v>
          </cell>
          <cell r="S11438" t="str">
            <v>59</v>
          </cell>
          <cell r="T11438" t="str">
            <v>770</v>
          </cell>
          <cell r="U11438" t="str">
            <v>0</v>
          </cell>
          <cell r="V11438" t="str">
            <v>PUB CORP O/TRF: SA FORESTRY COMPANY LTD</v>
          </cell>
        </row>
        <row r="11439">
          <cell r="Q11439" t="str">
            <v>Expenditure:  Transfers and Subsidies - Operational:  Monetary Allocations - Public Corporations:  Other Transfers Public Corporations - South Africa Nuclear Energy Corp</v>
          </cell>
          <cell r="R11439" t="str">
            <v>2</v>
          </cell>
          <cell r="S11439" t="str">
            <v>59</v>
          </cell>
          <cell r="T11439" t="str">
            <v>771</v>
          </cell>
          <cell r="U11439" t="str">
            <v>0</v>
          </cell>
          <cell r="V11439" t="str">
            <v>PUB CORP O/TRF: SA NUCLEAR ENERGY CORP</v>
          </cell>
        </row>
        <row r="11440">
          <cell r="Q11440" t="str">
            <v>Expenditure:  Transfers and Subsidies - Operational:  Monetary Allocations - Public Corporations:  Other Transfers Public Corporations - South Africa Post Office Ltd</v>
          </cell>
          <cell r="R11440" t="str">
            <v>2</v>
          </cell>
          <cell r="S11440" t="str">
            <v>59</v>
          </cell>
          <cell r="T11440" t="str">
            <v>772</v>
          </cell>
          <cell r="U11440" t="str">
            <v>0</v>
          </cell>
          <cell r="V11440" t="str">
            <v>PUB CORP O/TRF: SA POST OFFICE LTD</v>
          </cell>
        </row>
        <row r="11441">
          <cell r="Q11441" t="str">
            <v>Expenditure:  Transfers and Subsidies - Operational:  Monetary Allocations - Public Corporations:  Other Transfers Public Corporations - South Africa Rail Commuter Corporation Ltd</v>
          </cell>
          <cell r="R11441" t="str">
            <v>2</v>
          </cell>
          <cell r="S11441" t="str">
            <v>59</v>
          </cell>
          <cell r="T11441" t="str">
            <v>773</v>
          </cell>
          <cell r="U11441" t="str">
            <v>0</v>
          </cell>
          <cell r="V11441" t="str">
            <v>PUB CORP O/TRF: SA RAIL COMMUTER CORP</v>
          </cell>
        </row>
        <row r="11442">
          <cell r="Q11442" t="str">
            <v>Expenditure:  Transfers and Subsidies - Operational:  Monetary Allocations - Public Corporations:  Other Transfers Public Corporations - South Africa Special Risk Ins Ass (SASRIA)</v>
          </cell>
          <cell r="R11442" t="str">
            <v>2</v>
          </cell>
          <cell r="S11442" t="str">
            <v>59</v>
          </cell>
          <cell r="T11442" t="str">
            <v>774</v>
          </cell>
          <cell r="U11442" t="str">
            <v>0</v>
          </cell>
          <cell r="V11442" t="str">
            <v>PUB CORP O/TRF: SA SPECIAL RISK INS ASS</v>
          </cell>
        </row>
        <row r="11443">
          <cell r="Q11443" t="str">
            <v>Expenditure:  Transfers and Subsidies - Operational:  Monetary Allocations - Public Corporations:  Other Transfers Public Corporations - South African Airways</v>
          </cell>
          <cell r="R11443" t="str">
            <v>2</v>
          </cell>
          <cell r="S11443" t="str">
            <v>59</v>
          </cell>
          <cell r="T11443" t="str">
            <v>775</v>
          </cell>
          <cell r="U11443" t="str">
            <v>0</v>
          </cell>
          <cell r="V11443" t="str">
            <v>PUB CORP O/TRF: SA AIRWAYS</v>
          </cell>
        </row>
        <row r="11444">
          <cell r="Q11444" t="str">
            <v>Expenditure:  Transfers and Subsidies - Operational:  Monetary Allocations - Public Corporations:  Other Transfers Public Corporations - Sedibeng Water</v>
          </cell>
          <cell r="R11444" t="str">
            <v>2</v>
          </cell>
          <cell r="S11444" t="str">
            <v>59</v>
          </cell>
          <cell r="T11444" t="str">
            <v>776</v>
          </cell>
          <cell r="U11444" t="str">
            <v>0</v>
          </cell>
          <cell r="V11444" t="str">
            <v>PUB CORP O/TRF: SEDIBENG WATER</v>
          </cell>
        </row>
        <row r="11445">
          <cell r="Q11445" t="str">
            <v>Expenditure:  Transfers and Subsidies - Operational:  Monetary Allocations - Public Corporations:  Other Transfers Public Corporations - Sentech</v>
          </cell>
          <cell r="R11445" t="str">
            <v>2</v>
          </cell>
          <cell r="S11445" t="str">
            <v>59</v>
          </cell>
          <cell r="T11445" t="str">
            <v>777</v>
          </cell>
          <cell r="U11445" t="str">
            <v>0</v>
          </cell>
          <cell r="V11445" t="str">
            <v>PUB CORP O/TRF: SENTECH</v>
          </cell>
        </row>
        <row r="11446">
          <cell r="Q11446" t="str">
            <v>Expenditure:  Transfers and Subsidies - Operational:  Monetary Allocations - Public Corporations:  Other Transfers Public Corporations - State Diamond Trader</v>
          </cell>
          <cell r="R11446" t="str">
            <v>2</v>
          </cell>
          <cell r="S11446" t="str">
            <v>59</v>
          </cell>
          <cell r="T11446" t="str">
            <v>778</v>
          </cell>
          <cell r="U11446" t="str">
            <v>0</v>
          </cell>
          <cell r="V11446" t="str">
            <v>PUB CORP O/TRF: STATE DIAMOND TRADER</v>
          </cell>
        </row>
        <row r="11447">
          <cell r="Q11447" t="str">
            <v>Expenditure:  Transfers and Subsidies - Operational:  Monetary Allocations - Public Corporations:  Other Transfers Public Corporations - Telkom South Africa Ltd</v>
          </cell>
          <cell r="R11447" t="str">
            <v>2</v>
          </cell>
          <cell r="S11447" t="str">
            <v>59</v>
          </cell>
          <cell r="T11447" t="str">
            <v>779</v>
          </cell>
          <cell r="U11447" t="str">
            <v>0</v>
          </cell>
          <cell r="V11447" t="str">
            <v>PUB CORP O/TRF: TELKOM SOUTH AFRICA LTD</v>
          </cell>
        </row>
        <row r="11448">
          <cell r="Q11448" t="str">
            <v>Expenditure:  Transfers and Subsidies - Operational:  Monetary Allocations - Public Corporations:  Other Transfers Public Corporations - Trade Fundi (Pty) Ltd</v>
          </cell>
          <cell r="R11448" t="str">
            <v>2</v>
          </cell>
          <cell r="S11448" t="str">
            <v>59</v>
          </cell>
          <cell r="T11448" t="str">
            <v>780</v>
          </cell>
          <cell r="U11448" t="str">
            <v>0</v>
          </cell>
          <cell r="V11448" t="str">
            <v>PUB CORP O/TRF: TRADE FUNDI (PTY) LTD</v>
          </cell>
        </row>
        <row r="11449">
          <cell r="Q11449" t="str">
            <v>Expenditure:  Transfers and Subsidies - Operational:  Monetary Allocations - Public Corporations:  Other Transfers Public Corporations - Trans-Caledon Tunnel Authority (TCTA)</v>
          </cell>
          <cell r="R11449" t="str">
            <v>2</v>
          </cell>
          <cell r="S11449" t="str">
            <v>59</v>
          </cell>
          <cell r="T11449" t="str">
            <v>781</v>
          </cell>
          <cell r="U11449" t="str">
            <v>0</v>
          </cell>
          <cell r="V11449" t="str">
            <v>PUB CORP O/TRF: TRANS-CALEDON TUNNEL AUT</v>
          </cell>
        </row>
        <row r="11450">
          <cell r="Q11450" t="str">
            <v>Expenditure:  Transfers and Subsidies - Operational:  Monetary Allocations - Public Corporations:  Other Transfers Public Corporations - Transnet Limited</v>
          </cell>
          <cell r="R11450" t="str">
            <v>2</v>
          </cell>
          <cell r="S11450" t="str">
            <v>59</v>
          </cell>
          <cell r="T11450" t="str">
            <v>782</v>
          </cell>
          <cell r="U11450" t="str">
            <v>0</v>
          </cell>
          <cell r="V11450" t="str">
            <v>PUB CORP O/TRF: TRANSNET LIMITED</v>
          </cell>
        </row>
        <row r="11451">
          <cell r="Q11451" t="str">
            <v>Expenditure:  Transfers and Subsidies - Operational:  Monetary Allocations - Public Corporations:  Other Transfers Public Corporations - Umgeni Water</v>
          </cell>
          <cell r="R11451" t="str">
            <v>2</v>
          </cell>
          <cell r="S11451" t="str">
            <v>59</v>
          </cell>
          <cell r="T11451" t="str">
            <v>783</v>
          </cell>
          <cell r="U11451" t="str">
            <v>0</v>
          </cell>
          <cell r="V11451" t="str">
            <v>PUB CORP O/TRF: UMGENI WATER</v>
          </cell>
        </row>
        <row r="11452">
          <cell r="Q11452" t="str">
            <v>Expenditure:  Transfers and Subsidies - Operational:  Monetary Allocations - Public Corporations:  Other Transfers Public Corporations - Umsobomvu Youth Fund</v>
          </cell>
          <cell r="R11452" t="str">
            <v>2</v>
          </cell>
          <cell r="S11452" t="str">
            <v>59</v>
          </cell>
          <cell r="T11452" t="str">
            <v>784</v>
          </cell>
          <cell r="U11452" t="str">
            <v>0</v>
          </cell>
          <cell r="V11452" t="str">
            <v>PUB CORP O/TRF: UMSOBOMVU YOUTH FUND</v>
          </cell>
        </row>
        <row r="11453">
          <cell r="Q11453" t="str">
            <v>Expenditure:  Transfers and Subsidies - Operational:  Monetary Allocations - Higher Educational Institutions</v>
          </cell>
          <cell r="R11453">
            <v>0</v>
          </cell>
          <cell r="V11453" t="str">
            <v>T&amp;S OPS: MONETARY HIGHER EDUC INSTI</v>
          </cell>
        </row>
        <row r="11454">
          <cell r="Q11454" t="str">
            <v>Expenditure:  Transfers and Subsidies - Operational:  Monetary Allocations - Higher Educational Institutions:  Cape Peninsula University of Technology</v>
          </cell>
          <cell r="R11454" t="str">
            <v>2</v>
          </cell>
          <cell r="S11454" t="str">
            <v>59</v>
          </cell>
          <cell r="T11454" t="str">
            <v>850</v>
          </cell>
          <cell r="U11454" t="str">
            <v>0</v>
          </cell>
          <cell r="V11454" t="str">
            <v>H/EDU INST: CAPE PENINSULA UNIV OF TECH</v>
          </cell>
        </row>
        <row r="11455">
          <cell r="Q11455" t="str">
            <v>Expenditure:  Transfers and Subsidies - Operational:  Monetary Allocations - Higher Educational Institutions:  Central University of Technology Free state</v>
          </cell>
          <cell r="R11455" t="str">
            <v>2</v>
          </cell>
          <cell r="S11455" t="str">
            <v>59</v>
          </cell>
          <cell r="T11455" t="str">
            <v>851</v>
          </cell>
          <cell r="U11455" t="str">
            <v>0</v>
          </cell>
          <cell r="V11455" t="str">
            <v>H/EDU INST: UNI OF TECHNOLOGY FREE STATE</v>
          </cell>
        </row>
        <row r="11456">
          <cell r="Q11456" t="str">
            <v>Expenditure:  Transfers and Subsidies - Operational:  Monetary Allocations - Higher Educational Institutions:  Durban University of Technology</v>
          </cell>
          <cell r="R11456" t="str">
            <v>2</v>
          </cell>
          <cell r="S11456" t="str">
            <v>59</v>
          </cell>
          <cell r="T11456" t="str">
            <v>852</v>
          </cell>
          <cell r="U11456" t="str">
            <v>0</v>
          </cell>
          <cell r="V11456" t="str">
            <v>H/EDU INST: DURBAN UNIV OF TECH</v>
          </cell>
        </row>
        <row r="11457">
          <cell r="Q11457" t="str">
            <v>Expenditure:  Transfers and Subsidies - Operational:  Monetary Allocations - Higher Educational Institutions:  Mangosuthu University of Technology</v>
          </cell>
          <cell r="R11457" t="str">
            <v>2</v>
          </cell>
          <cell r="S11457" t="str">
            <v>59</v>
          </cell>
          <cell r="T11457" t="str">
            <v>853</v>
          </cell>
          <cell r="U11457" t="str">
            <v>0</v>
          </cell>
          <cell r="V11457" t="str">
            <v>H/EDU INST: MANGOSUTHU UNIV OF TECH</v>
          </cell>
        </row>
        <row r="11458">
          <cell r="Q11458" t="str">
            <v>Expenditure:  Transfers and Subsidies - Operational:  Monetary Allocations - Higher Educational Institutions:  Nelson Mandela Metropolitan University</v>
          </cell>
          <cell r="R11458" t="str">
            <v>2</v>
          </cell>
          <cell r="S11458" t="str">
            <v>59</v>
          </cell>
          <cell r="T11458" t="str">
            <v>854</v>
          </cell>
          <cell r="U11458" t="str">
            <v>0</v>
          </cell>
          <cell r="V11458" t="str">
            <v>H/EDU INST: NELSON MANDELA METROPOL UNIV</v>
          </cell>
        </row>
        <row r="11459">
          <cell r="Q11459" t="str">
            <v>Expenditure:  Transfers and Subsidies - Operational:  Monetary Allocations - Higher Educational Institutions:  North West University</v>
          </cell>
          <cell r="R11459" t="str">
            <v>2</v>
          </cell>
          <cell r="S11459" t="str">
            <v>59</v>
          </cell>
          <cell r="T11459" t="str">
            <v>855</v>
          </cell>
          <cell r="U11459" t="str">
            <v>0</v>
          </cell>
          <cell r="V11459" t="str">
            <v>H/EDU INST: NORTH WEST UNIVERSITY</v>
          </cell>
        </row>
        <row r="11460">
          <cell r="Q11460" t="str">
            <v>Expenditure:  Transfers and Subsidies - Operational:  Monetary Allocations - Higher Educational Institutions:  Rhodes University</v>
          </cell>
          <cell r="R11460" t="str">
            <v>2</v>
          </cell>
          <cell r="S11460" t="str">
            <v>59</v>
          </cell>
          <cell r="T11460" t="str">
            <v>856</v>
          </cell>
          <cell r="U11460" t="str">
            <v>0</v>
          </cell>
          <cell r="V11460" t="str">
            <v>H/EDU INST: RHODES UNIVERSITY</v>
          </cell>
        </row>
        <row r="11461">
          <cell r="Q11461" t="str">
            <v>Expenditure:  Transfers and Subsidies - Operational:  Monetary Allocations - Higher Educational Institutions:  Tshwane University of Technology</v>
          </cell>
          <cell r="R11461" t="str">
            <v>2</v>
          </cell>
          <cell r="S11461" t="str">
            <v>59</v>
          </cell>
          <cell r="T11461" t="str">
            <v>857</v>
          </cell>
          <cell r="U11461" t="str">
            <v>0</v>
          </cell>
          <cell r="V11461" t="str">
            <v>H/EDU INST: TSHWANE UNIVERSITY OF TECH</v>
          </cell>
        </row>
        <row r="11462">
          <cell r="Q11462" t="str">
            <v>Expenditure:  Transfers and Subsidies - Operational:  Monetary Allocations - Higher Educational Institutions:  University of Cape Town</v>
          </cell>
          <cell r="R11462" t="str">
            <v>2</v>
          </cell>
          <cell r="S11462" t="str">
            <v>59</v>
          </cell>
          <cell r="T11462" t="str">
            <v>858</v>
          </cell>
          <cell r="U11462" t="str">
            <v>0</v>
          </cell>
          <cell r="V11462" t="str">
            <v>H/EDU INST: UNIVERSITY OF CAPE TOWN</v>
          </cell>
        </row>
        <row r="11463">
          <cell r="Q11463" t="str">
            <v>Expenditure:  Transfers and Subsidies - Operational:  Monetary Allocations - Higher Educational Institutions:  University of Fort Hare</v>
          </cell>
          <cell r="R11463" t="str">
            <v>2</v>
          </cell>
          <cell r="S11463" t="str">
            <v>59</v>
          </cell>
          <cell r="T11463" t="str">
            <v>859</v>
          </cell>
          <cell r="U11463" t="str">
            <v>0</v>
          </cell>
          <cell r="V11463" t="str">
            <v>H/EDU INST: UNIVERSITY OF FORT HARE</v>
          </cell>
        </row>
        <row r="11464">
          <cell r="Q11464" t="str">
            <v>Expenditure:  Transfers and Subsidies - Operational:  Monetary Allocations - Higher Educational Institutions:  University of Johannesburg</v>
          </cell>
          <cell r="R11464" t="str">
            <v>2</v>
          </cell>
          <cell r="S11464" t="str">
            <v>59</v>
          </cell>
          <cell r="T11464" t="str">
            <v>860</v>
          </cell>
          <cell r="U11464" t="str">
            <v>0</v>
          </cell>
          <cell r="V11464" t="str">
            <v>H/EDU INST: UNIVERSITY OF JOHANNESBURG</v>
          </cell>
        </row>
        <row r="11465">
          <cell r="Q11465" t="str">
            <v>Expenditure:  Transfers and Subsidies - Operational:  Monetary Allocations - Higher Educational Institutions:  University of KwaZulu-Natal</v>
          </cell>
          <cell r="R11465" t="str">
            <v>2</v>
          </cell>
          <cell r="S11465" t="str">
            <v>59</v>
          </cell>
          <cell r="T11465" t="str">
            <v>861</v>
          </cell>
          <cell r="U11465" t="str">
            <v>0</v>
          </cell>
          <cell r="V11465" t="str">
            <v>H/EDU INST: UNIVERSITY OF KWAZULU NATAL</v>
          </cell>
        </row>
        <row r="11466">
          <cell r="Q11466" t="str">
            <v>Expenditure:  Transfers and Subsidies - Operational:  Monetary Allocations - Higher Educational Institutions:  University of Limpopo</v>
          </cell>
          <cell r="R11466" t="str">
            <v>2</v>
          </cell>
          <cell r="S11466" t="str">
            <v>59</v>
          </cell>
          <cell r="T11466" t="str">
            <v>862</v>
          </cell>
          <cell r="U11466" t="str">
            <v>0</v>
          </cell>
          <cell r="V11466" t="str">
            <v>H/EDU INST: UNIVERSITY OF LIMPOPO</v>
          </cell>
        </row>
        <row r="11467">
          <cell r="Q11467" t="str">
            <v>Expenditure:  Transfers and Subsidies - Operational:  Monetary Allocations - Higher Educational Institutions:  University of Pretoria</v>
          </cell>
          <cell r="R11467" t="str">
            <v>2</v>
          </cell>
          <cell r="S11467" t="str">
            <v>59</v>
          </cell>
          <cell r="T11467" t="str">
            <v>863</v>
          </cell>
          <cell r="U11467" t="str">
            <v>0</v>
          </cell>
          <cell r="V11467" t="str">
            <v>H/EDU INST: UNIVERSITY OF PRETORIA</v>
          </cell>
        </row>
        <row r="11468">
          <cell r="Q11468" t="str">
            <v>Expenditure:  Transfers and Subsidies - Operational:  Monetary Allocations - Higher Educational Institutions:  University of South Africa</v>
          </cell>
          <cell r="R11468" t="str">
            <v>2</v>
          </cell>
          <cell r="S11468" t="str">
            <v>59</v>
          </cell>
          <cell r="T11468" t="str">
            <v>864</v>
          </cell>
          <cell r="U11468" t="str">
            <v>0</v>
          </cell>
          <cell r="V11468" t="str">
            <v>H/EDU INST: UNIVERSITY OF SOUTH AFRICA</v>
          </cell>
        </row>
        <row r="11469">
          <cell r="Q11469" t="str">
            <v>Expenditure:  Transfers and Subsidies - Operational:  Monetary Allocations - Higher Educational Institutions:  University of Stellenbosch</v>
          </cell>
          <cell r="R11469" t="str">
            <v>2</v>
          </cell>
          <cell r="S11469" t="str">
            <v>59</v>
          </cell>
          <cell r="T11469" t="str">
            <v>865</v>
          </cell>
          <cell r="U11469" t="str">
            <v>0</v>
          </cell>
          <cell r="V11469" t="str">
            <v>H/EDU INST: UNIVERSITY OF STELLENBOSCH</v>
          </cell>
        </row>
        <row r="11470">
          <cell r="Q11470" t="str">
            <v>Expenditure:  Transfers and Subsidies - Operational:  Monetary Allocations - Higher Educational Institutions:  University of The Free State</v>
          </cell>
          <cell r="R11470" t="str">
            <v>2</v>
          </cell>
          <cell r="S11470" t="str">
            <v>59</v>
          </cell>
          <cell r="T11470" t="str">
            <v>866</v>
          </cell>
          <cell r="U11470" t="str">
            <v>0</v>
          </cell>
          <cell r="V11470" t="str">
            <v>H/EDU INST: UNIVERSITY OF THE FREE STATE</v>
          </cell>
        </row>
        <row r="11471">
          <cell r="Q11471" t="str">
            <v>Expenditure:  Transfers and Subsidies - Operational:  Monetary Allocations - Higher Educational Institutions:  University of the Western Cape</v>
          </cell>
          <cell r="R11471" t="str">
            <v>2</v>
          </cell>
          <cell r="S11471" t="str">
            <v>59</v>
          </cell>
          <cell r="T11471" t="str">
            <v>867</v>
          </cell>
          <cell r="U11471" t="str">
            <v>0</v>
          </cell>
          <cell r="V11471" t="str">
            <v>H/EDU INST: UNIVERSITY OF WESTERN CAPE</v>
          </cell>
        </row>
        <row r="11472">
          <cell r="Q11472" t="str">
            <v>Expenditure:  Transfers and Subsidies - Operational:  Monetary Allocations - Higher Educational Institutions:  University of the Witwatersrand</v>
          </cell>
          <cell r="R11472" t="str">
            <v>2</v>
          </cell>
          <cell r="S11472" t="str">
            <v>59</v>
          </cell>
          <cell r="T11472" t="str">
            <v>868</v>
          </cell>
          <cell r="U11472" t="str">
            <v>0</v>
          </cell>
          <cell r="V11472" t="str">
            <v>H/EDU INST: UNIVERSITY OF WITWATERSRAND</v>
          </cell>
        </row>
        <row r="11473">
          <cell r="Q11473" t="str">
            <v>Expenditure:  Transfers and Subsidies - Operational:  Monetary Allocations - Higher Educational Institutions:  University of Venda</v>
          </cell>
          <cell r="R11473" t="str">
            <v>2</v>
          </cell>
          <cell r="S11473" t="str">
            <v>59</v>
          </cell>
          <cell r="T11473" t="str">
            <v>869</v>
          </cell>
          <cell r="U11473" t="str">
            <v>0</v>
          </cell>
          <cell r="V11473" t="str">
            <v>H/EDU INST: UNIVERSITY OF VENDA</v>
          </cell>
        </row>
        <row r="11474">
          <cell r="Q11474" t="str">
            <v>Expenditure:  Transfers and Subsidies - Operational:  Monetary Allocations - Higher Educational Institutions:  University of Zululand</v>
          </cell>
          <cell r="R11474" t="str">
            <v>2</v>
          </cell>
          <cell r="S11474" t="str">
            <v>59</v>
          </cell>
          <cell r="T11474" t="str">
            <v>870</v>
          </cell>
          <cell r="U11474" t="str">
            <v>0</v>
          </cell>
          <cell r="V11474" t="str">
            <v>H/EDU INST: UNIVERSITY OF ZULULAND</v>
          </cell>
        </row>
        <row r="11475">
          <cell r="Q11475" t="str">
            <v>Expenditure:  Transfers and Subsidies - Operational:  Monetary Allocations - Higher Educational Institutions:  Vaal University of Technology</v>
          </cell>
          <cell r="R11475" t="str">
            <v>2</v>
          </cell>
          <cell r="S11475" t="str">
            <v>59</v>
          </cell>
          <cell r="T11475" t="str">
            <v>871</v>
          </cell>
          <cell r="U11475" t="str">
            <v>0</v>
          </cell>
          <cell r="V11475" t="str">
            <v>H/EDU INST: VAAL UNIVERSITY OF TECH</v>
          </cell>
        </row>
        <row r="11476">
          <cell r="Q11476" t="str">
            <v>Expenditure:  Transfers and Subsidies - Operational:  Monetary Allocations - Higher Educational Institutions:  Walter Sisulu University, Technology and Science Eastern Cape</v>
          </cell>
          <cell r="R11476" t="str">
            <v>2</v>
          </cell>
          <cell r="S11476" t="str">
            <v>59</v>
          </cell>
          <cell r="T11476" t="str">
            <v>872</v>
          </cell>
          <cell r="U11476" t="str">
            <v>0</v>
          </cell>
          <cell r="V11476" t="str">
            <v>H/EDU INST: WALTER SIS UNI TECH &amp; SCI EC</v>
          </cell>
        </row>
        <row r="11477">
          <cell r="Q11477" t="str">
            <v>Expenditure:  Statutory Payments other than Taxes</v>
          </cell>
          <cell r="R11477">
            <v>0</v>
          </cell>
          <cell r="V11477" t="str">
            <v>STATUTORY PAYMENTS OTHER THAN TAXES</v>
          </cell>
        </row>
        <row r="11478">
          <cell r="Q11478" t="str">
            <v>Expenditure:  Income Tax</v>
          </cell>
          <cell r="R11478">
            <v>0</v>
          </cell>
          <cell r="V11478" t="str">
            <v>INCOME TAX</v>
          </cell>
        </row>
        <row r="11479">
          <cell r="Q11479" t="str">
            <v>Expenditure:  Income Tax - Continuing Operations</v>
          </cell>
          <cell r="R11479">
            <v>0</v>
          </cell>
          <cell r="V11479" t="str">
            <v>INCOME TAX - CONTINUING OPERATIONS</v>
          </cell>
        </row>
        <row r="11480">
          <cell r="Q11480" t="str">
            <v>Expenditure:  Income Tax - Discontinued Operations</v>
          </cell>
          <cell r="R11480">
            <v>0</v>
          </cell>
          <cell r="V11480" t="str">
            <v>INCOME TAX - DISCONTINUED OPERATIONS</v>
          </cell>
        </row>
        <row r="11481">
          <cell r="Q11481" t="str">
            <v>Contra Accounts Revenue:  Cost of Free Basic Services Provided</v>
          </cell>
          <cell r="R11481">
            <v>0</v>
          </cell>
          <cell r="V11481" t="str">
            <v>CONTR ACC REV: CST FREE BASIC SER PROV</v>
          </cell>
        </row>
        <row r="11482">
          <cell r="Q11482" t="str">
            <v>Contra Accounts Revenue:  Cost of Free Basic Services Provided - Electricity/other energy (50kw per household per month)</v>
          </cell>
          <cell r="R11482" t="str">
            <v>2</v>
          </cell>
          <cell r="S11482" t="str">
            <v>77</v>
          </cell>
          <cell r="T11482" t="str">
            <v>001</v>
          </cell>
          <cell r="U11482" t="str">
            <v>0</v>
          </cell>
          <cell r="V11482" t="str">
            <v>CST FREE BSC SEV: ELEC/OTH ENERG 50KW HH</v>
          </cell>
        </row>
        <row r="11483">
          <cell r="Q11483" t="str">
            <v>Contra Accounts Revenue:  Cost of Free Basic Services Provided - Water (6 kilolitres per household per month)</v>
          </cell>
          <cell r="R11483" t="str">
            <v>2</v>
          </cell>
          <cell r="S11483" t="str">
            <v>77</v>
          </cell>
          <cell r="T11483" t="str">
            <v>002</v>
          </cell>
          <cell r="U11483" t="str">
            <v>0</v>
          </cell>
          <cell r="V11483" t="str">
            <v>CST FREE BSC SEV: WATER 6 KILOLITERS HH</v>
          </cell>
        </row>
        <row r="11484">
          <cell r="Q11484" t="str">
            <v>Contra Accounts Revenue:  Cost of Free Basic Services Provided - Sanitation (free minimum level service)</v>
          </cell>
          <cell r="R11484" t="str">
            <v>2</v>
          </cell>
          <cell r="S11484" t="str">
            <v>77</v>
          </cell>
          <cell r="T11484" t="str">
            <v>003</v>
          </cell>
          <cell r="U11484" t="str">
            <v>0</v>
          </cell>
          <cell r="V11484" t="str">
            <v>CST FREE BSC SEV: SANITATION MIN LEVEL</v>
          </cell>
        </row>
        <row r="11485">
          <cell r="Q11485" t="str">
            <v>Contra Accounts Revenue:  Cost of Free Basic Services Provided - Refuse (removed at least once a week)</v>
          </cell>
          <cell r="R11485" t="str">
            <v>2</v>
          </cell>
          <cell r="S11485" t="str">
            <v>77</v>
          </cell>
          <cell r="T11485" t="str">
            <v>004</v>
          </cell>
          <cell r="U11485" t="str">
            <v>0</v>
          </cell>
          <cell r="V11485" t="str">
            <v>CST FREE BSC SEV: REFUSE REM ONCE A WEEK</v>
          </cell>
        </row>
        <row r="11486">
          <cell r="Q11486" t="str">
            <v>Contra Accounts Revenue:  Revenue Cost of Free Basic Services</v>
          </cell>
          <cell r="R11486">
            <v>0</v>
          </cell>
          <cell r="V11486" t="str">
            <v>CONTR ACC REV: REV CST FREE BSC SER PROV</v>
          </cell>
        </row>
        <row r="11487">
          <cell r="Q11487" t="str">
            <v>Contra Accounts Revenue:  Revenue Cost of Free Basic Services:  Property Rates</v>
          </cell>
          <cell r="R11487" t="str">
            <v>2</v>
          </cell>
          <cell r="S11487" t="str">
            <v>78</v>
          </cell>
          <cell r="T11487" t="str">
            <v>020</v>
          </cell>
          <cell r="U11487" t="str">
            <v>0</v>
          </cell>
          <cell r="V11487" t="str">
            <v>REV CST FREE BSC SEV: PROPERTY RATES</v>
          </cell>
        </row>
        <row r="11488">
          <cell r="Q11488" t="str">
            <v>Contra Accounts Revenue:  Revenue Cost of Free Basic Services:  Property Rates - Bona Fide Farmers Rebate or Exemption</v>
          </cell>
          <cell r="R11488" t="str">
            <v>2</v>
          </cell>
          <cell r="S11488" t="str">
            <v>78</v>
          </cell>
          <cell r="T11488" t="str">
            <v>021</v>
          </cell>
          <cell r="U11488" t="str">
            <v>0</v>
          </cell>
          <cell r="V11488" t="str">
            <v>REV CST FREE BSC SEV: PR FARMER REB/EXEM</v>
          </cell>
        </row>
        <row r="11489">
          <cell r="Q11489" t="str">
            <v>Contra Accounts Revenue:  Revenue Cost of Free Basic Services:  Property Rates - General Residential Rebate (R15 000 threshold)</v>
          </cell>
          <cell r="R11489" t="str">
            <v>2</v>
          </cell>
          <cell r="S11489" t="str">
            <v>78</v>
          </cell>
          <cell r="T11489" t="str">
            <v>022</v>
          </cell>
          <cell r="U11489" t="str">
            <v>0</v>
          </cell>
          <cell r="V11489" t="str">
            <v>REV CST FREE BSC SEV: PR RES REB R15 000</v>
          </cell>
        </row>
        <row r="11490">
          <cell r="Q11490" t="str">
            <v>Contra Accounts Revenue:  Revenue Cost of Free Basic Services:  Property Rates - Indigent Owners</v>
          </cell>
          <cell r="R11490" t="str">
            <v>2</v>
          </cell>
          <cell r="S11490" t="str">
            <v>78</v>
          </cell>
          <cell r="T11490" t="str">
            <v>023</v>
          </cell>
          <cell r="U11490" t="str">
            <v>0</v>
          </cell>
          <cell r="V11490" t="str">
            <v>REV CST FREE BSC SEV: PR INDIGENT OWNERS</v>
          </cell>
        </row>
        <row r="11491">
          <cell r="Q11491" t="str">
            <v>Contra Accounts Revenue:  Revenue Cost of Free Basic Services:  Property Rates - Pensioners/Social Grants</v>
          </cell>
          <cell r="R11491" t="str">
            <v>2</v>
          </cell>
          <cell r="S11491" t="str">
            <v>78</v>
          </cell>
          <cell r="T11491" t="str">
            <v>024</v>
          </cell>
          <cell r="U11491" t="str">
            <v>0</v>
          </cell>
          <cell r="V11491" t="str">
            <v>REV CST FREE BSC SEV: PR PENS/SOC GRANTS</v>
          </cell>
        </row>
        <row r="11492">
          <cell r="Q11492" t="str">
            <v>Contra Accounts Revenue:  Revenue Cost of Free Basic Services:  Property Rates - Temporary Relief Rebate</v>
          </cell>
          <cell r="R11492" t="str">
            <v>2</v>
          </cell>
          <cell r="S11492" t="str">
            <v>78</v>
          </cell>
          <cell r="T11492" t="str">
            <v>025</v>
          </cell>
          <cell r="U11492" t="str">
            <v>0</v>
          </cell>
          <cell r="V11492" t="str">
            <v>REV CST FREE BSC SEV: PR TEMP RELIEF REB</v>
          </cell>
        </row>
        <row r="11493">
          <cell r="Q11493" t="str">
            <v>Contra Accounts: Property Rates - Revenue Foregone:  Phase-in Reductions/Discounts</v>
          </cell>
          <cell r="R11493" t="str">
            <v>2</v>
          </cell>
          <cell r="S11493" t="str">
            <v>78</v>
          </cell>
          <cell r="T11493" t="str">
            <v>026</v>
          </cell>
          <cell r="U11493" t="str">
            <v>0</v>
          </cell>
          <cell r="V11493" t="str">
            <v>PR REVENUE FOREGONE PHASE-IN/DISCOUNTS</v>
          </cell>
        </row>
        <row r="11494">
          <cell r="Q11494" t="str">
            <v>Contra Accounts Revenue:  Revenue Cost of Free Basic Services:  Electricity</v>
          </cell>
          <cell r="R11494" t="str">
            <v>2</v>
          </cell>
          <cell r="S11494" t="str">
            <v>78</v>
          </cell>
          <cell r="T11494" t="str">
            <v>027</v>
          </cell>
          <cell r="U11494" t="str">
            <v>0</v>
          </cell>
          <cell r="V11494" t="str">
            <v>REV CST FREE BSC SEV: ELECTRICITY</v>
          </cell>
        </row>
        <row r="11495">
          <cell r="Q11495" t="str">
            <v>Contra Accounts Revenue:  Revenue Cost of Free Basic Services:  Municipal Housing</v>
          </cell>
          <cell r="R11495" t="str">
            <v>2</v>
          </cell>
          <cell r="S11495" t="str">
            <v>78</v>
          </cell>
          <cell r="T11495" t="str">
            <v>028</v>
          </cell>
          <cell r="U11495" t="str">
            <v>0</v>
          </cell>
          <cell r="V11495" t="str">
            <v>REV CST FREE BSC SEV: MUNICIPAL HOUSING</v>
          </cell>
        </row>
        <row r="11496">
          <cell r="Q11496" t="str">
            <v>Contra Accounts Revenue:  Revenue Cost of Free Basic Services:  Sanitation</v>
          </cell>
          <cell r="R11496" t="str">
            <v>2</v>
          </cell>
          <cell r="S11496" t="str">
            <v>78</v>
          </cell>
          <cell r="T11496" t="str">
            <v>029</v>
          </cell>
          <cell r="U11496" t="str">
            <v>0</v>
          </cell>
          <cell r="V11496" t="str">
            <v>REV CST FREE BSC SEV: SANITATION</v>
          </cell>
        </row>
        <row r="11497">
          <cell r="Q11497" t="str">
            <v>Contra Accounts Revenue:  Revenue Cost of Free Basic Services:  Solid Waste</v>
          </cell>
          <cell r="R11497" t="str">
            <v>2</v>
          </cell>
          <cell r="S11497" t="str">
            <v>78</v>
          </cell>
          <cell r="T11497" t="str">
            <v>030</v>
          </cell>
          <cell r="U11497" t="str">
            <v>0</v>
          </cell>
          <cell r="V11497" t="str">
            <v>REV CST FREE BSC SEV: SOLID WASTE</v>
          </cell>
        </row>
        <row r="11498">
          <cell r="Q11498" t="str">
            <v>Contra Accounts Revenue:  Revenue Cost of Free Basic Services:  Water</v>
          </cell>
          <cell r="R11498" t="str">
            <v>2</v>
          </cell>
          <cell r="S11498" t="str">
            <v>78</v>
          </cell>
          <cell r="T11498" t="str">
            <v>031</v>
          </cell>
          <cell r="U11498" t="str">
            <v>0</v>
          </cell>
          <cell r="V11498" t="str">
            <v>REV CST FREE BSC SEV: WATER</v>
          </cell>
        </row>
        <row r="11499">
          <cell r="Q11499" t="str">
            <v>Expenditure:  Discontinued Operations</v>
          </cell>
          <cell r="R11499">
            <v>0</v>
          </cell>
          <cell r="V11499" t="str">
            <v>DISCONTINUED OPERATIONS</v>
          </cell>
        </row>
        <row r="11500">
          <cell r="Q11500" t="str">
            <v>Share of Deficit attributable to Associate</v>
          </cell>
          <cell r="R11500" t="str">
            <v>2</v>
          </cell>
          <cell r="S11500" t="str">
            <v>84</v>
          </cell>
          <cell r="T11500" t="str">
            <v>001</v>
          </cell>
          <cell r="U11500" t="str">
            <v>0</v>
          </cell>
          <cell r="V11500" t="str">
            <v>SHARE - DEFICIT ATTRIBUTABLE TO ASSOCIAT</v>
          </cell>
        </row>
        <row r="11501">
          <cell r="Q11501" t="str">
            <v>Share of Deficit attributable to Joint Venture</v>
          </cell>
          <cell r="R11501" t="str">
            <v>2</v>
          </cell>
          <cell r="S11501" t="str">
            <v>84</v>
          </cell>
          <cell r="T11501" t="str">
            <v>002</v>
          </cell>
          <cell r="U11501" t="str">
            <v>0</v>
          </cell>
          <cell r="V11501" t="str">
            <v>SHARE - DEFICIT ATTRIB TO JOINT VENTURE</v>
          </cell>
        </row>
        <row r="11502">
          <cell r="Q11502" t="str">
            <v>Share of Deficit attributable to Minorities</v>
          </cell>
          <cell r="R11502" t="str">
            <v>2</v>
          </cell>
          <cell r="S11502" t="str">
            <v>84</v>
          </cell>
          <cell r="T11502" t="str">
            <v>003</v>
          </cell>
          <cell r="U11502" t="str">
            <v>0</v>
          </cell>
          <cell r="V11502" t="str">
            <v>SHARE - DEFICIT ATTRIBUT TO MINORITIES</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heet1"/>
      <sheetName val="Tariffs"/>
      <sheetName val="Rand projection"/>
      <sheetName val="Unit projection with losses"/>
      <sheetName val="Unit projection pre loss"/>
      <sheetName val="Sheet2"/>
    </sheetNames>
    <sheetDataSet>
      <sheetData sheetId="0" refreshError="1"/>
      <sheetData sheetId="1" refreshError="1">
        <row r="4">
          <cell r="C4">
            <v>2226497</v>
          </cell>
        </row>
      </sheetData>
      <sheetData sheetId="2" refreshError="1">
        <row r="16">
          <cell r="O16">
            <v>1.1000000000000001</v>
          </cell>
          <cell r="P16">
            <v>1.3613324999999998</v>
          </cell>
        </row>
        <row r="17">
          <cell r="O17">
            <v>1.266594</v>
          </cell>
          <cell r="P17">
            <v>1.65</v>
          </cell>
        </row>
        <row r="22">
          <cell r="O22">
            <v>1.1000000000000001</v>
          </cell>
          <cell r="P22">
            <v>1.3613324999999998</v>
          </cell>
        </row>
        <row r="23">
          <cell r="O23">
            <v>1.266594</v>
          </cell>
          <cell r="P23">
            <v>1.65</v>
          </cell>
        </row>
        <row r="30">
          <cell r="O30">
            <v>331.53353999999996</v>
          </cell>
        </row>
        <row r="31">
          <cell r="O31">
            <v>1.6370130000000001</v>
          </cell>
          <cell r="P31">
            <v>3.0156999999999998</v>
          </cell>
        </row>
        <row r="32">
          <cell r="O32">
            <v>1.230747</v>
          </cell>
          <cell r="P32">
            <v>1.6614799999999998</v>
          </cell>
        </row>
        <row r="33">
          <cell r="O33">
            <v>1.087359</v>
          </cell>
          <cell r="P33">
            <v>1.6045799999999997</v>
          </cell>
        </row>
        <row r="38">
          <cell r="O38">
            <v>1.7183799999999998</v>
          </cell>
          <cell r="P38">
            <v>1.8435599999999999</v>
          </cell>
        </row>
        <row r="50">
          <cell r="O50">
            <v>397.84479999999996</v>
          </cell>
        </row>
        <row r="51">
          <cell r="O51">
            <v>2.079126</v>
          </cell>
          <cell r="P51">
            <v>3.0811349999999993</v>
          </cell>
        </row>
        <row r="52">
          <cell r="O52">
            <v>1.16076</v>
          </cell>
          <cell r="P52">
            <v>1.9345999999999999</v>
          </cell>
        </row>
        <row r="53">
          <cell r="O53">
            <v>0.97867999999999988</v>
          </cell>
          <cell r="P53">
            <v>1.8549399999999998</v>
          </cell>
        </row>
        <row r="65">
          <cell r="O65">
            <v>2784.8794599999997</v>
          </cell>
        </row>
        <row r="66">
          <cell r="O66">
            <v>39.23823999999999</v>
          </cell>
          <cell r="P66">
            <v>39.23823999999999</v>
          </cell>
        </row>
        <row r="67">
          <cell r="O67">
            <v>106.49916099999999</v>
          </cell>
          <cell r="P67">
            <v>106.49916099999999</v>
          </cell>
        </row>
        <row r="68">
          <cell r="O68">
            <v>1.2518</v>
          </cell>
          <cell r="P68">
            <v>2.4580799999999998</v>
          </cell>
        </row>
        <row r="69">
          <cell r="O69">
            <v>0.81935999999999987</v>
          </cell>
          <cell r="P69">
            <v>1.26318</v>
          </cell>
        </row>
        <row r="70">
          <cell r="O70">
            <v>0.740838</v>
          </cell>
          <cell r="P70">
            <v>1.1781144999999997</v>
          </cell>
        </row>
        <row r="77">
          <cell r="O77">
            <v>1856.5900999999999</v>
          </cell>
        </row>
        <row r="78">
          <cell r="O78">
            <v>42.37912</v>
          </cell>
          <cell r="P78">
            <v>42.37912</v>
          </cell>
        </row>
        <row r="79">
          <cell r="O79">
            <v>115.01909388</v>
          </cell>
          <cell r="P79">
            <v>115.01909388</v>
          </cell>
        </row>
        <row r="80">
          <cell r="O80">
            <v>1.3086999999999998</v>
          </cell>
          <cell r="P80">
            <v>2.5832599999999997</v>
          </cell>
        </row>
        <row r="81">
          <cell r="O81">
            <v>0.86487999999999998</v>
          </cell>
          <cell r="P81">
            <v>1.3200799999999997</v>
          </cell>
        </row>
        <row r="82">
          <cell r="O82">
            <v>0.75819249999999982</v>
          </cell>
          <cell r="P82">
            <v>1.20628</v>
          </cell>
        </row>
        <row r="89">
          <cell r="O89">
            <v>1392.4340399999999</v>
          </cell>
        </row>
        <row r="90">
          <cell r="O90">
            <v>44.279579999999996</v>
          </cell>
          <cell r="P90">
            <v>44.279579999999996</v>
          </cell>
        </row>
        <row r="91">
          <cell r="O91">
            <v>124.22062139040001</v>
          </cell>
          <cell r="P91">
            <v>124.22062139040001</v>
          </cell>
        </row>
        <row r="92">
          <cell r="O92">
            <v>1.3081309999999997</v>
          </cell>
          <cell r="P92">
            <v>2.5730179999999994</v>
          </cell>
        </row>
        <row r="93">
          <cell r="O93">
            <v>0.86487999999999998</v>
          </cell>
          <cell r="P93">
            <v>1.3189419999999998</v>
          </cell>
        </row>
        <row r="94">
          <cell r="O94">
            <v>0.73514799999999991</v>
          </cell>
          <cell r="P94">
            <v>1.200021</v>
          </cell>
        </row>
        <row r="102">
          <cell r="O102">
            <v>1768.6687889999998</v>
          </cell>
        </row>
        <row r="103">
          <cell r="O103">
            <v>46.011615999999997</v>
          </cell>
          <cell r="P103">
            <v>46.011615999999997</v>
          </cell>
        </row>
        <row r="104">
          <cell r="O104">
            <v>1.3428399999999998</v>
          </cell>
          <cell r="P104">
            <v>1.9971899999999998</v>
          </cell>
        </row>
        <row r="105">
          <cell r="O105">
            <v>0.96729999999999994</v>
          </cell>
          <cell r="P105">
            <v>1.2495239999999999</v>
          </cell>
        </row>
        <row r="106">
          <cell r="O106">
            <v>0.80797999999999992</v>
          </cell>
          <cell r="P106">
            <v>1.1880719999999998</v>
          </cell>
        </row>
        <row r="111">
          <cell r="O111">
            <v>1322.8123379999997</v>
          </cell>
        </row>
        <row r="112">
          <cell r="O112">
            <v>50.617101999999988</v>
          </cell>
          <cell r="P112">
            <v>50.617101999999988</v>
          </cell>
        </row>
        <row r="113">
          <cell r="O113">
            <v>1.4111199999999999</v>
          </cell>
          <cell r="P113">
            <v>2.2135522499999998</v>
          </cell>
        </row>
        <row r="114">
          <cell r="O114">
            <v>1.0128199999999998</v>
          </cell>
          <cell r="P114">
            <v>1.3120001999999999</v>
          </cell>
        </row>
        <row r="115">
          <cell r="O115">
            <v>0.82817949999999985</v>
          </cell>
          <cell r="P115">
            <v>1.2177737999999998</v>
          </cell>
        </row>
        <row r="123">
          <cell r="O123">
            <v>2.1963399999999997</v>
          </cell>
          <cell r="P123">
            <v>4.1423199999999998</v>
          </cell>
        </row>
        <row r="124">
          <cell r="O124">
            <v>1.3883599999999998</v>
          </cell>
          <cell r="P124">
            <v>2.2190999999999996</v>
          </cell>
        </row>
        <row r="125">
          <cell r="O125">
            <v>1.1835199999999999</v>
          </cell>
          <cell r="P125">
            <v>2.1280600000000001</v>
          </cell>
        </row>
        <row r="132">
          <cell r="O132">
            <v>1.3997399999999998</v>
          </cell>
          <cell r="P132">
            <v>2.6401599999999994</v>
          </cell>
        </row>
        <row r="133">
          <cell r="O133">
            <v>0.89901999999999993</v>
          </cell>
          <cell r="P133">
            <v>1.4224999999999999</v>
          </cell>
        </row>
        <row r="134">
          <cell r="O134">
            <v>0.75107999999999997</v>
          </cell>
          <cell r="P134">
            <v>1.3655999999999999</v>
          </cell>
        </row>
      </sheetData>
      <sheetData sheetId="3" refreshError="1"/>
      <sheetData sheetId="4" refreshError="1">
        <row r="4">
          <cell r="C4">
            <v>125.07648</v>
          </cell>
          <cell r="D4">
            <v>124.34496</v>
          </cell>
          <cell r="E4">
            <v>189.82368</v>
          </cell>
          <cell r="F4">
            <v>190.54272</v>
          </cell>
          <cell r="G4">
            <v>189.99647999999999</v>
          </cell>
          <cell r="H4">
            <v>197.85599999999999</v>
          </cell>
          <cell r="I4">
            <v>193.06560000000002</v>
          </cell>
          <cell r="J4">
            <v>184.71743999999998</v>
          </cell>
          <cell r="K4">
            <v>196.82591999999997</v>
          </cell>
          <cell r="L4">
            <v>196.35743999999997</v>
          </cell>
          <cell r="M4">
            <v>224.81471999999999</v>
          </cell>
          <cell r="N4">
            <v>200.47584000000001</v>
          </cell>
        </row>
        <row r="5">
          <cell r="C5">
            <v>24.974304</v>
          </cell>
          <cell r="D5">
            <v>20.107679999999998</v>
          </cell>
          <cell r="E5">
            <v>58.594271999999997</v>
          </cell>
          <cell r="F5">
            <v>56.477471999999999</v>
          </cell>
          <cell r="G5">
            <v>53.825375999999999</v>
          </cell>
          <cell r="H5">
            <v>55.163807999999996</v>
          </cell>
          <cell r="I5">
            <v>51.457439999999998</v>
          </cell>
          <cell r="J5">
            <v>48.884159999999994</v>
          </cell>
          <cell r="K5">
            <v>59.058720000000001</v>
          </cell>
          <cell r="L5">
            <v>61.648991999999993</v>
          </cell>
          <cell r="M5">
            <v>119.05727999999999</v>
          </cell>
          <cell r="N5">
            <v>85.807103999999995</v>
          </cell>
        </row>
        <row r="6">
          <cell r="C6">
            <v>124805.75999999999</v>
          </cell>
          <cell r="D6">
            <v>125995.2</v>
          </cell>
          <cell r="E6">
            <v>134974.07999999999</v>
          </cell>
          <cell r="F6">
            <v>135031.67999999999</v>
          </cell>
          <cell r="G6">
            <v>134812.79999999999</v>
          </cell>
          <cell r="H6">
            <v>134542.07999999999</v>
          </cell>
          <cell r="I6">
            <v>134928.95999999999</v>
          </cell>
          <cell r="J6">
            <v>136693.44</v>
          </cell>
          <cell r="K6">
            <v>139632</v>
          </cell>
          <cell r="L6">
            <v>140482.56</v>
          </cell>
          <cell r="M6">
            <v>138085.44</v>
          </cell>
          <cell r="N6">
            <v>137365.44</v>
          </cell>
        </row>
        <row r="9">
          <cell r="C9">
            <v>289.08</v>
          </cell>
          <cell r="D9">
            <v>295.76639999999998</v>
          </cell>
          <cell r="E9">
            <v>259.67712</v>
          </cell>
          <cell r="F9">
            <v>284.71487999999994</v>
          </cell>
          <cell r="G9">
            <v>249.28223999999997</v>
          </cell>
          <cell r="H9">
            <v>253.25567999999998</v>
          </cell>
          <cell r="I9">
            <v>258.91007999999999</v>
          </cell>
          <cell r="J9">
            <v>274.47263999999996</v>
          </cell>
          <cell r="K9">
            <v>251.28864000000002</v>
          </cell>
          <cell r="L9">
            <v>278.06399999999996</v>
          </cell>
          <cell r="M9">
            <v>225.46848</v>
          </cell>
          <cell r="N9">
            <v>248.23487999999998</v>
          </cell>
        </row>
        <row r="10">
          <cell r="C10">
            <v>1252.2911999999999</v>
          </cell>
          <cell r="D10">
            <v>1377.0527999999999</v>
          </cell>
          <cell r="E10">
            <v>953.51711999999998</v>
          </cell>
          <cell r="F10">
            <v>955.46591999999998</v>
          </cell>
          <cell r="G10">
            <v>683.90975999999989</v>
          </cell>
          <cell r="H10">
            <v>511.31423999999998</v>
          </cell>
          <cell r="I10">
            <v>872.56799999999987</v>
          </cell>
          <cell r="J10">
            <v>611.99040000000002</v>
          </cell>
          <cell r="K10">
            <v>628.5340799999999</v>
          </cell>
          <cell r="L10">
            <v>615.46848</v>
          </cell>
          <cell r="M10">
            <v>803.10911999999996</v>
          </cell>
          <cell r="N10">
            <v>1087.7184</v>
          </cell>
        </row>
        <row r="11">
          <cell r="C11">
            <v>14303.039999999999</v>
          </cell>
          <cell r="D11">
            <v>15391.68</v>
          </cell>
          <cell r="E11">
            <v>11047.68</v>
          </cell>
          <cell r="F11">
            <v>15375.359999999999</v>
          </cell>
          <cell r="G11">
            <v>14782.08</v>
          </cell>
          <cell r="H11">
            <v>9315.84</v>
          </cell>
          <cell r="I11">
            <v>14465.279999999999</v>
          </cell>
          <cell r="J11">
            <v>13062.72</v>
          </cell>
          <cell r="K11">
            <v>11239.68</v>
          </cell>
          <cell r="L11">
            <v>9448.32</v>
          </cell>
          <cell r="M11">
            <v>9684.48</v>
          </cell>
          <cell r="N11">
            <v>9328.32</v>
          </cell>
        </row>
        <row r="20">
          <cell r="C20">
            <v>3250.5503999999996</v>
          </cell>
          <cell r="D20">
            <v>3067.4784</v>
          </cell>
          <cell r="E20">
            <v>3098.9567999999999</v>
          </cell>
          <cell r="F20">
            <v>3255.1007999999997</v>
          </cell>
          <cell r="G20">
            <v>3332.8703999999998</v>
          </cell>
          <cell r="H20">
            <v>3345.9072000000001</v>
          </cell>
          <cell r="I20">
            <v>3415.6896000000002</v>
          </cell>
          <cell r="J20">
            <v>3284.2464</v>
          </cell>
          <cell r="K20">
            <v>3195.1776</v>
          </cell>
          <cell r="L20">
            <v>3095.9903999999997</v>
          </cell>
          <cell r="M20">
            <v>3202.7615999999998</v>
          </cell>
          <cell r="N20">
            <v>3085.7375999999999</v>
          </cell>
        </row>
        <row r="21">
          <cell r="C21">
            <v>166.07999999999998</v>
          </cell>
          <cell r="D21">
            <v>228.48</v>
          </cell>
          <cell r="E21">
            <v>776.64</v>
          </cell>
          <cell r="F21">
            <v>754.56</v>
          </cell>
          <cell r="G21">
            <v>702.72</v>
          </cell>
          <cell r="H21">
            <v>696</v>
          </cell>
          <cell r="I21">
            <v>692.16</v>
          </cell>
          <cell r="J21">
            <v>620.16</v>
          </cell>
          <cell r="K21">
            <v>807.36</v>
          </cell>
          <cell r="L21">
            <v>843.83999999999992</v>
          </cell>
          <cell r="M21">
            <v>4101.12</v>
          </cell>
          <cell r="N21">
            <v>1541.76</v>
          </cell>
        </row>
        <row r="24">
          <cell r="C24">
            <v>3610.9632000000001</v>
          </cell>
          <cell r="D24">
            <v>4343.5295999999998</v>
          </cell>
          <cell r="E24">
            <v>3384.2783999999997</v>
          </cell>
          <cell r="F24">
            <v>3841.3056000000001</v>
          </cell>
          <cell r="G24">
            <v>2862.6911999999998</v>
          </cell>
          <cell r="H24">
            <v>2471.8656000000001</v>
          </cell>
          <cell r="I24">
            <v>3564.9503999999997</v>
          </cell>
          <cell r="J24">
            <v>2497.3056000000001</v>
          </cell>
          <cell r="K24">
            <v>2301.9551999999999</v>
          </cell>
          <cell r="L24">
            <v>2031.5232000000001</v>
          </cell>
          <cell r="M24">
            <v>2384.3615999999997</v>
          </cell>
          <cell r="N24">
            <v>2973.7248</v>
          </cell>
        </row>
        <row r="25">
          <cell r="C25">
            <v>2578.56</v>
          </cell>
          <cell r="D25">
            <v>2596.7999999999997</v>
          </cell>
          <cell r="E25">
            <v>1206.72</v>
          </cell>
          <cell r="F25">
            <v>2636.16</v>
          </cell>
          <cell r="G25">
            <v>2529.6</v>
          </cell>
          <cell r="H25">
            <v>904.31999999999994</v>
          </cell>
          <cell r="I25">
            <v>2545.92</v>
          </cell>
          <cell r="J25">
            <v>2280.96</v>
          </cell>
          <cell r="K25">
            <v>2283.8399999999997</v>
          </cell>
          <cell r="L25">
            <v>2075.52</v>
          </cell>
          <cell r="M25">
            <v>2248.3199999999997</v>
          </cell>
          <cell r="N25">
            <v>1455.36</v>
          </cell>
        </row>
        <row r="34">
          <cell r="C34">
            <v>8761.92</v>
          </cell>
          <cell r="D34">
            <v>8275.1999999999989</v>
          </cell>
          <cell r="E34">
            <v>8275.1999999999989</v>
          </cell>
          <cell r="F34">
            <v>8275.1999999999989</v>
          </cell>
          <cell r="G34">
            <v>8298.24</v>
          </cell>
          <cell r="H34">
            <v>8298.24</v>
          </cell>
          <cell r="I34">
            <v>8328.9599999999991</v>
          </cell>
          <cell r="J34">
            <v>8331.84</v>
          </cell>
          <cell r="K34">
            <v>8331.84</v>
          </cell>
          <cell r="L34">
            <v>8331.84</v>
          </cell>
          <cell r="M34">
            <v>8331.84</v>
          </cell>
          <cell r="N34">
            <v>8416.32</v>
          </cell>
        </row>
        <row r="35">
          <cell r="C35">
            <v>8170.5599999999995</v>
          </cell>
          <cell r="D35">
            <v>8016.96</v>
          </cell>
          <cell r="E35">
            <v>7469.7599999999993</v>
          </cell>
          <cell r="F35">
            <v>6926.4</v>
          </cell>
          <cell r="G35">
            <v>7092.48</v>
          </cell>
          <cell r="H35">
            <v>6471.36</v>
          </cell>
          <cell r="I35">
            <v>7022.4</v>
          </cell>
          <cell r="J35">
            <v>7249.92</v>
          </cell>
          <cell r="K35">
            <v>6673.92</v>
          </cell>
          <cell r="L35">
            <v>6479.04</v>
          </cell>
          <cell r="M35">
            <v>7738.5599999999995</v>
          </cell>
          <cell r="N35">
            <v>8126.4</v>
          </cell>
        </row>
        <row r="36">
          <cell r="C36">
            <v>636743.03999999992</v>
          </cell>
          <cell r="D36">
            <v>592763.52</v>
          </cell>
          <cell r="E36">
            <v>477089.27999999997</v>
          </cell>
          <cell r="F36">
            <v>514885.44</v>
          </cell>
          <cell r="G36">
            <v>471639.36</v>
          </cell>
          <cell r="H36">
            <v>305935.68</v>
          </cell>
          <cell r="I36">
            <v>449624.63999999996</v>
          </cell>
          <cell r="J36">
            <v>477264.95999999996</v>
          </cell>
          <cell r="K36">
            <v>413817.59999999998</v>
          </cell>
          <cell r="L36">
            <v>442384.32</v>
          </cell>
          <cell r="M36">
            <v>525818.88</v>
          </cell>
          <cell r="N36">
            <v>558227.52</v>
          </cell>
        </row>
        <row r="37">
          <cell r="C37">
            <v>1499904</v>
          </cell>
          <cell r="D37">
            <v>1463798.4</v>
          </cell>
          <cell r="E37">
            <v>1163923.2</v>
          </cell>
          <cell r="F37">
            <v>1231104</v>
          </cell>
          <cell r="G37">
            <v>1181443.2</v>
          </cell>
          <cell r="H37">
            <v>752682.24</v>
          </cell>
          <cell r="I37">
            <v>1104470.3999999999</v>
          </cell>
          <cell r="J37">
            <v>1185868.8</v>
          </cell>
          <cell r="K37">
            <v>1066339.2</v>
          </cell>
          <cell r="L37">
            <v>1060003.2</v>
          </cell>
          <cell r="M37">
            <v>1285392</v>
          </cell>
          <cell r="N37">
            <v>1369843.2</v>
          </cell>
        </row>
        <row r="38">
          <cell r="C38">
            <v>1298822.3999999999</v>
          </cell>
          <cell r="D38">
            <v>1382755.2</v>
          </cell>
          <cell r="E38">
            <v>1117593.5999999999</v>
          </cell>
          <cell r="F38">
            <v>966364.79999999993</v>
          </cell>
          <cell r="G38">
            <v>1012454.3999999999</v>
          </cell>
          <cell r="H38">
            <v>927044.15999999992</v>
          </cell>
          <cell r="I38">
            <v>954309.12</v>
          </cell>
          <cell r="J38">
            <v>998025.6</v>
          </cell>
          <cell r="K38">
            <v>1213660.8</v>
          </cell>
          <cell r="L38">
            <v>967180.79999999993</v>
          </cell>
          <cell r="M38">
            <v>1204300.8</v>
          </cell>
          <cell r="N38">
            <v>1336636.8</v>
          </cell>
        </row>
        <row r="39">
          <cell r="C39">
            <v>3.84</v>
          </cell>
          <cell r="D39">
            <v>3.84</v>
          </cell>
          <cell r="E39">
            <v>3.84</v>
          </cell>
          <cell r="F39">
            <v>3.84</v>
          </cell>
          <cell r="G39">
            <v>3.84</v>
          </cell>
          <cell r="H39">
            <v>3.84</v>
          </cell>
          <cell r="I39">
            <v>3.84</v>
          </cell>
          <cell r="J39">
            <v>3.84</v>
          </cell>
          <cell r="K39">
            <v>3.84</v>
          </cell>
          <cell r="L39">
            <v>3.84</v>
          </cell>
          <cell r="M39">
            <v>3.84</v>
          </cell>
          <cell r="N39">
            <v>3.84</v>
          </cell>
        </row>
        <row r="42">
          <cell r="C42">
            <v>700.8</v>
          </cell>
          <cell r="D42">
            <v>692.16</v>
          </cell>
          <cell r="E42">
            <v>686.4</v>
          </cell>
          <cell r="F42">
            <v>687.36</v>
          </cell>
          <cell r="G42">
            <v>688.31999999999994</v>
          </cell>
          <cell r="H42">
            <v>689.28</v>
          </cell>
          <cell r="I42">
            <v>685.43999999999994</v>
          </cell>
          <cell r="J42">
            <v>681.6</v>
          </cell>
          <cell r="K42">
            <v>676.8</v>
          </cell>
          <cell r="L42">
            <v>676.8</v>
          </cell>
          <cell r="M42">
            <v>675.83999999999992</v>
          </cell>
          <cell r="N42">
            <v>678.72</v>
          </cell>
        </row>
        <row r="43">
          <cell r="C43">
            <v>558.72</v>
          </cell>
          <cell r="D43">
            <v>569.28</v>
          </cell>
          <cell r="E43">
            <v>561.6</v>
          </cell>
          <cell r="F43">
            <v>554.88</v>
          </cell>
          <cell r="G43">
            <v>587.52</v>
          </cell>
          <cell r="H43">
            <v>560.64</v>
          </cell>
          <cell r="I43">
            <v>596.16</v>
          </cell>
          <cell r="J43">
            <v>587.52</v>
          </cell>
          <cell r="K43">
            <v>555.84</v>
          </cell>
          <cell r="L43">
            <v>536.64</v>
          </cell>
          <cell r="M43">
            <v>540.48</v>
          </cell>
          <cell r="N43">
            <v>558.72</v>
          </cell>
        </row>
        <row r="44">
          <cell r="C44">
            <v>40260.479999999996</v>
          </cell>
          <cell r="D44">
            <v>37377.599999999999</v>
          </cell>
          <cell r="E44">
            <v>32997.119999999995</v>
          </cell>
          <cell r="F44">
            <v>37094.400000000001</v>
          </cell>
          <cell r="G44">
            <v>35929.919999999998</v>
          </cell>
          <cell r="H44">
            <v>30061.439999999999</v>
          </cell>
          <cell r="I44">
            <v>38011.199999999997</v>
          </cell>
          <cell r="J44">
            <v>34557.119999999995</v>
          </cell>
          <cell r="K44">
            <v>28949.759999999998</v>
          </cell>
          <cell r="L44">
            <v>31957.439999999999</v>
          </cell>
          <cell r="M44">
            <v>32687.039999999997</v>
          </cell>
          <cell r="N44">
            <v>34341.119999999995</v>
          </cell>
        </row>
        <row r="45">
          <cell r="C45">
            <v>99269.759999999995</v>
          </cell>
          <cell r="D45">
            <v>97555.199999999997</v>
          </cell>
          <cell r="E45">
            <v>86956.800000000003</v>
          </cell>
          <cell r="F45">
            <v>96206.399999999994</v>
          </cell>
          <cell r="G45">
            <v>96526.080000000002</v>
          </cell>
          <cell r="H45">
            <v>80427.839999999997</v>
          </cell>
          <cell r="I45">
            <v>100350.72</v>
          </cell>
          <cell r="J45">
            <v>91716.479999999996</v>
          </cell>
          <cell r="K45">
            <v>81291.839999999997</v>
          </cell>
          <cell r="L45">
            <v>84338.87999999999</v>
          </cell>
          <cell r="M45">
            <v>87000.959999999992</v>
          </cell>
          <cell r="N45">
            <v>88183.679999999993</v>
          </cell>
        </row>
        <row r="46">
          <cell r="C46">
            <v>83723.520000000004</v>
          </cell>
          <cell r="D46">
            <v>89303.039999999994</v>
          </cell>
          <cell r="E46">
            <v>85576.319999999992</v>
          </cell>
          <cell r="F46">
            <v>79272</v>
          </cell>
          <cell r="G46">
            <v>83173.440000000002</v>
          </cell>
          <cell r="H46">
            <v>94858.559999999998</v>
          </cell>
          <cell r="I46">
            <v>86343.360000000001</v>
          </cell>
          <cell r="J46">
            <v>77841.599999999991</v>
          </cell>
          <cell r="K46">
            <v>97813.440000000002</v>
          </cell>
          <cell r="L46">
            <v>75122.87999999999</v>
          </cell>
          <cell r="M46">
            <v>80499.839999999997</v>
          </cell>
          <cell r="N46">
            <v>85048.319999999992</v>
          </cell>
        </row>
        <row r="47">
          <cell r="C47">
            <v>144</v>
          </cell>
          <cell r="D47">
            <v>144</v>
          </cell>
          <cell r="E47">
            <v>145.91999999999999</v>
          </cell>
          <cell r="F47">
            <v>145.91999999999999</v>
          </cell>
          <cell r="G47">
            <v>145.91999999999999</v>
          </cell>
          <cell r="H47">
            <v>145.91999999999999</v>
          </cell>
          <cell r="I47">
            <v>146.88</v>
          </cell>
          <cell r="J47">
            <v>146.88</v>
          </cell>
          <cell r="K47">
            <v>147.84</v>
          </cell>
          <cell r="L47">
            <v>147.84</v>
          </cell>
          <cell r="M47">
            <v>147.84</v>
          </cell>
          <cell r="N47">
            <v>146.88</v>
          </cell>
        </row>
        <row r="50">
          <cell r="C50">
            <v>104.64</v>
          </cell>
          <cell r="D50">
            <v>101.75999999999999</v>
          </cell>
          <cell r="E50">
            <v>101.75999999999999</v>
          </cell>
          <cell r="F50">
            <v>101.75999999999999</v>
          </cell>
          <cell r="G50">
            <v>104.64</v>
          </cell>
          <cell r="H50">
            <v>104.64</v>
          </cell>
          <cell r="I50">
            <v>103.67999999999999</v>
          </cell>
          <cell r="J50">
            <v>103.67999999999999</v>
          </cell>
          <cell r="K50">
            <v>102.72</v>
          </cell>
          <cell r="L50">
            <v>103.67999999999999</v>
          </cell>
          <cell r="M50">
            <v>105.6</v>
          </cell>
          <cell r="N50">
            <v>107.52</v>
          </cell>
        </row>
        <row r="51">
          <cell r="C51">
            <v>82.56</v>
          </cell>
          <cell r="D51">
            <v>84.47999999999999</v>
          </cell>
          <cell r="E51">
            <v>78.72</v>
          </cell>
          <cell r="F51">
            <v>74.88</v>
          </cell>
          <cell r="G51">
            <v>83.52</v>
          </cell>
          <cell r="H51">
            <v>77.759999999999991</v>
          </cell>
          <cell r="I51">
            <v>86.399999999999991</v>
          </cell>
          <cell r="J51">
            <v>86.399999999999991</v>
          </cell>
          <cell r="K51">
            <v>80.64</v>
          </cell>
          <cell r="L51">
            <v>78.72</v>
          </cell>
          <cell r="M51">
            <v>83.52</v>
          </cell>
          <cell r="N51">
            <v>93.11999999999999</v>
          </cell>
        </row>
        <row r="52">
          <cell r="C52">
            <v>5034.24</v>
          </cell>
          <cell r="D52">
            <v>4566.72</v>
          </cell>
          <cell r="E52">
            <v>3850.56</v>
          </cell>
          <cell r="F52">
            <v>4296</v>
          </cell>
          <cell r="G52">
            <v>4259.5199999999995</v>
          </cell>
          <cell r="H52">
            <v>3515.52</v>
          </cell>
          <cell r="I52">
            <v>4671.3599999999997</v>
          </cell>
          <cell r="J52">
            <v>4320</v>
          </cell>
          <cell r="K52">
            <v>3627.8399999999997</v>
          </cell>
          <cell r="L52">
            <v>3996.48</v>
          </cell>
          <cell r="M52">
            <v>4457.28</v>
          </cell>
          <cell r="N52">
            <v>4891.2</v>
          </cell>
        </row>
        <row r="53">
          <cell r="C53">
            <v>11768.64</v>
          </cell>
          <cell r="D53">
            <v>11261.76</v>
          </cell>
          <cell r="E53">
            <v>9625.92</v>
          </cell>
          <cell r="F53">
            <v>10820.16</v>
          </cell>
          <cell r="G53">
            <v>11199.359999999999</v>
          </cell>
          <cell r="H53">
            <v>9041.2799999999988</v>
          </cell>
          <cell r="I53">
            <v>12094.08</v>
          </cell>
          <cell r="J53">
            <v>11183.039999999999</v>
          </cell>
          <cell r="K53">
            <v>9839.0399999999991</v>
          </cell>
          <cell r="L53">
            <v>10116.48</v>
          </cell>
          <cell r="M53">
            <v>11168.64</v>
          </cell>
          <cell r="N53">
            <v>11866.56</v>
          </cell>
        </row>
        <row r="54">
          <cell r="C54">
            <v>8887.68</v>
          </cell>
          <cell r="D54">
            <v>9307.1999999999989</v>
          </cell>
          <cell r="E54">
            <v>8656.32</v>
          </cell>
          <cell r="F54">
            <v>8136.96</v>
          </cell>
          <cell r="G54">
            <v>8730.24</v>
          </cell>
          <cell r="H54">
            <v>10101.119999999999</v>
          </cell>
          <cell r="I54">
            <v>9468.48</v>
          </cell>
          <cell r="J54">
            <v>8555.52</v>
          </cell>
          <cell r="K54">
            <v>10875.84</v>
          </cell>
          <cell r="L54">
            <v>8560.32</v>
          </cell>
          <cell r="M54">
            <v>9586.56</v>
          </cell>
          <cell r="N54">
            <v>10293.119999999999</v>
          </cell>
        </row>
        <row r="55">
          <cell r="C55">
            <v>461.76</v>
          </cell>
          <cell r="D55">
            <v>463.68</v>
          </cell>
          <cell r="E55">
            <v>466.56</v>
          </cell>
          <cell r="F55">
            <v>467.52</v>
          </cell>
          <cell r="G55">
            <v>466.56</v>
          </cell>
          <cell r="H55">
            <v>465.59999999999997</v>
          </cell>
          <cell r="I55">
            <v>468.47999999999996</v>
          </cell>
          <cell r="J55">
            <v>467.52</v>
          </cell>
          <cell r="K55">
            <v>468.47999999999996</v>
          </cell>
          <cell r="L55">
            <v>470.4</v>
          </cell>
          <cell r="M55">
            <v>470.4</v>
          </cell>
          <cell r="N55">
            <v>470.4</v>
          </cell>
        </row>
        <row r="58">
          <cell r="C58">
            <v>330.24</v>
          </cell>
          <cell r="D58">
            <v>333.12</v>
          </cell>
          <cell r="E58">
            <v>299.52</v>
          </cell>
          <cell r="F58">
            <v>235.2</v>
          </cell>
          <cell r="G58">
            <v>217.92</v>
          </cell>
          <cell r="H58">
            <v>188.16</v>
          </cell>
          <cell r="I58">
            <v>215.04</v>
          </cell>
          <cell r="J58">
            <v>223.67999999999998</v>
          </cell>
          <cell r="K58">
            <v>221.76</v>
          </cell>
          <cell r="L58">
            <v>240</v>
          </cell>
          <cell r="M58">
            <v>314.88</v>
          </cell>
          <cell r="N58">
            <v>345.59999999999997</v>
          </cell>
        </row>
        <row r="59">
          <cell r="C59">
            <v>24884.16</v>
          </cell>
          <cell r="D59">
            <v>23827.200000000001</v>
          </cell>
          <cell r="E59">
            <v>17698.559999999998</v>
          </cell>
          <cell r="F59">
            <v>17970.239999999998</v>
          </cell>
          <cell r="G59">
            <v>14912.64</v>
          </cell>
          <cell r="H59">
            <v>10997.76</v>
          </cell>
          <cell r="I59">
            <v>14280.96</v>
          </cell>
          <cell r="J59">
            <v>14436.48</v>
          </cell>
          <cell r="K59">
            <v>13528.32</v>
          </cell>
          <cell r="L59">
            <v>16402.559999999998</v>
          </cell>
          <cell r="M59">
            <v>20553.599999999999</v>
          </cell>
          <cell r="N59">
            <v>23878.079999999998</v>
          </cell>
        </row>
        <row r="60">
          <cell r="C60">
            <v>49943.040000000001</v>
          </cell>
          <cell r="D60">
            <v>51365.759999999995</v>
          </cell>
          <cell r="E60">
            <v>37320.959999999999</v>
          </cell>
          <cell r="F60">
            <v>37888.32</v>
          </cell>
          <cell r="G60">
            <v>34234.559999999998</v>
          </cell>
          <cell r="H60">
            <v>25133.759999999998</v>
          </cell>
          <cell r="I60">
            <v>33548.159999999996</v>
          </cell>
          <cell r="J60">
            <v>32981.760000000002</v>
          </cell>
          <cell r="K60">
            <v>31428.48</v>
          </cell>
          <cell r="L60">
            <v>35209.919999999998</v>
          </cell>
          <cell r="M60">
            <v>44770.559999999998</v>
          </cell>
          <cell r="N60">
            <v>52612.799999999996</v>
          </cell>
        </row>
        <row r="61">
          <cell r="C61">
            <v>49679.040000000001</v>
          </cell>
          <cell r="D61">
            <v>54976.32</v>
          </cell>
          <cell r="E61">
            <v>43344</v>
          </cell>
          <cell r="F61">
            <v>37404.479999999996</v>
          </cell>
          <cell r="G61">
            <v>35544.959999999999</v>
          </cell>
          <cell r="H61">
            <v>36509.760000000002</v>
          </cell>
          <cell r="I61">
            <v>36693.119999999995</v>
          </cell>
          <cell r="J61">
            <v>33773.760000000002</v>
          </cell>
          <cell r="K61">
            <v>42999.360000000001</v>
          </cell>
          <cell r="L61">
            <v>36496.32</v>
          </cell>
          <cell r="M61">
            <v>45439.68</v>
          </cell>
          <cell r="N61">
            <v>56740.799999999996</v>
          </cell>
        </row>
        <row r="62">
          <cell r="C62">
            <v>25.919999999999998</v>
          </cell>
          <cell r="D62">
            <v>25.919999999999998</v>
          </cell>
          <cell r="E62">
            <v>25.919999999999998</v>
          </cell>
          <cell r="F62">
            <v>25.919999999999998</v>
          </cell>
          <cell r="G62">
            <v>25.919999999999998</v>
          </cell>
          <cell r="H62">
            <v>25.919999999999998</v>
          </cell>
          <cell r="I62">
            <v>25.919999999999998</v>
          </cell>
          <cell r="J62">
            <v>25.919999999999998</v>
          </cell>
          <cell r="K62">
            <v>25.919999999999998</v>
          </cell>
          <cell r="L62">
            <v>25.919999999999998</v>
          </cell>
          <cell r="M62">
            <v>25.919999999999998</v>
          </cell>
          <cell r="N62">
            <v>25.919999999999998</v>
          </cell>
        </row>
        <row r="65">
          <cell r="C65">
            <v>84.47999999999999</v>
          </cell>
          <cell r="D65">
            <v>86.399999999999991</v>
          </cell>
          <cell r="E65">
            <v>75.84</v>
          </cell>
          <cell r="F65">
            <v>63.36</v>
          </cell>
          <cell r="G65">
            <v>59.519999999999996</v>
          </cell>
          <cell r="H65">
            <v>48.96</v>
          </cell>
          <cell r="I65">
            <v>53.76</v>
          </cell>
          <cell r="J65">
            <v>58.559999999999995</v>
          </cell>
          <cell r="K65">
            <v>60.48</v>
          </cell>
          <cell r="L65">
            <v>64.319999999999993</v>
          </cell>
          <cell r="M65">
            <v>81.599999999999994</v>
          </cell>
          <cell r="N65">
            <v>84.47999999999999</v>
          </cell>
        </row>
        <row r="66">
          <cell r="C66">
            <v>4966.08</v>
          </cell>
          <cell r="D66">
            <v>4924.8</v>
          </cell>
          <cell r="E66">
            <v>3608.64</v>
          </cell>
          <cell r="F66">
            <v>3686.3999999999996</v>
          </cell>
          <cell r="G66">
            <v>2988.48</v>
          </cell>
          <cell r="H66">
            <v>2091.84</v>
          </cell>
          <cell r="I66">
            <v>2726.4</v>
          </cell>
          <cell r="J66">
            <v>2884.7999999999997</v>
          </cell>
          <cell r="K66">
            <v>2733.12</v>
          </cell>
          <cell r="L66">
            <v>3305.2799999999997</v>
          </cell>
          <cell r="M66">
            <v>4146.24</v>
          </cell>
          <cell r="N66">
            <v>4680</v>
          </cell>
        </row>
        <row r="67">
          <cell r="C67">
            <v>9981.119999999999</v>
          </cell>
          <cell r="D67">
            <v>10464.959999999999</v>
          </cell>
          <cell r="E67">
            <v>7486.08</v>
          </cell>
          <cell r="F67">
            <v>7663.6799999999994</v>
          </cell>
          <cell r="G67">
            <v>6738.24</v>
          </cell>
          <cell r="H67">
            <v>4643.5199999999995</v>
          </cell>
          <cell r="I67">
            <v>6249.5999999999995</v>
          </cell>
          <cell r="J67">
            <v>6364.8</v>
          </cell>
          <cell r="K67">
            <v>6145.92</v>
          </cell>
          <cell r="L67">
            <v>6928.32</v>
          </cell>
          <cell r="M67">
            <v>8962.56</v>
          </cell>
          <cell r="N67">
            <v>10148.16</v>
          </cell>
        </row>
        <row r="68">
          <cell r="C68">
            <v>10222.08</v>
          </cell>
          <cell r="D68">
            <v>11435.52</v>
          </cell>
          <cell r="E68">
            <v>8904.9599999999991</v>
          </cell>
          <cell r="F68">
            <v>7656</v>
          </cell>
          <cell r="G68">
            <v>7180.8</v>
          </cell>
          <cell r="H68">
            <v>6934.08</v>
          </cell>
          <cell r="I68">
            <v>6888.96</v>
          </cell>
          <cell r="J68">
            <v>6651.84</v>
          </cell>
          <cell r="K68">
            <v>8616.9599999999991</v>
          </cell>
          <cell r="L68">
            <v>7390.08</v>
          </cell>
          <cell r="M68">
            <v>9131.52</v>
          </cell>
          <cell r="N68">
            <v>11007.359999999999</v>
          </cell>
        </row>
        <row r="69">
          <cell r="C69">
            <v>163.19999999999999</v>
          </cell>
          <cell r="D69">
            <v>163.19999999999999</v>
          </cell>
          <cell r="E69">
            <v>163.19999999999999</v>
          </cell>
          <cell r="F69">
            <v>163.19999999999999</v>
          </cell>
          <cell r="G69">
            <v>163.19999999999999</v>
          </cell>
          <cell r="H69">
            <v>163.19999999999999</v>
          </cell>
          <cell r="I69">
            <v>163.19999999999999</v>
          </cell>
          <cell r="J69">
            <v>165.12</v>
          </cell>
          <cell r="K69">
            <v>166.07999999999998</v>
          </cell>
          <cell r="L69">
            <v>167.04</v>
          </cell>
          <cell r="M69">
            <v>168</v>
          </cell>
          <cell r="N69">
            <v>168</v>
          </cell>
        </row>
        <row r="72">
          <cell r="C72">
            <v>5425.92</v>
          </cell>
          <cell r="D72">
            <v>5418.24</v>
          </cell>
          <cell r="E72">
            <v>5422.08</v>
          </cell>
          <cell r="F72">
            <v>6176.6399999999994</v>
          </cell>
          <cell r="G72">
            <v>8813.76</v>
          </cell>
          <cell r="H72">
            <v>7777.92</v>
          </cell>
          <cell r="I72">
            <v>10891.199999999999</v>
          </cell>
          <cell r="J72">
            <v>11757.119999999999</v>
          </cell>
          <cell r="K72">
            <v>11082.24</v>
          </cell>
          <cell r="L72">
            <v>12978.24</v>
          </cell>
          <cell r="M72">
            <v>12840.96</v>
          </cell>
          <cell r="N72">
            <v>11725.439999999999</v>
          </cell>
        </row>
        <row r="73">
          <cell r="C73">
            <v>13305.6</v>
          </cell>
          <cell r="D73">
            <v>14184</v>
          </cell>
          <cell r="E73">
            <v>13240.32</v>
          </cell>
          <cell r="F73">
            <v>15377.279999999999</v>
          </cell>
          <cell r="G73">
            <v>21322.559999999998</v>
          </cell>
          <cell r="H73">
            <v>20424.96</v>
          </cell>
          <cell r="I73">
            <v>26494.079999999998</v>
          </cell>
          <cell r="J73">
            <v>29694.719999999998</v>
          </cell>
          <cell r="K73">
            <v>29110.079999999998</v>
          </cell>
          <cell r="L73">
            <v>31196.16</v>
          </cell>
          <cell r="M73">
            <v>31705.919999999998</v>
          </cell>
          <cell r="N73">
            <v>29236.799999999999</v>
          </cell>
        </row>
        <row r="74">
          <cell r="C74">
            <v>13892.16</v>
          </cell>
          <cell r="D74">
            <v>16558.079999999998</v>
          </cell>
          <cell r="E74">
            <v>16297.92</v>
          </cell>
          <cell r="F74">
            <v>16722.239999999998</v>
          </cell>
          <cell r="G74">
            <v>24905.279999999999</v>
          </cell>
          <cell r="H74">
            <v>35244.479999999996</v>
          </cell>
          <cell r="I74">
            <v>33549.119999999995</v>
          </cell>
          <cell r="J74">
            <v>33398.400000000001</v>
          </cell>
          <cell r="K74">
            <v>43867.199999999997</v>
          </cell>
          <cell r="L74">
            <v>42686.400000000001</v>
          </cell>
          <cell r="M74">
            <v>44505.599999999999</v>
          </cell>
          <cell r="N74">
            <v>37418.879999999997</v>
          </cell>
        </row>
        <row r="75">
          <cell r="C75">
            <v>6.72</v>
          </cell>
          <cell r="D75">
            <v>6.72</v>
          </cell>
          <cell r="E75">
            <v>6.72</v>
          </cell>
          <cell r="F75">
            <v>6.72</v>
          </cell>
          <cell r="G75">
            <v>6.72</v>
          </cell>
          <cell r="H75">
            <v>6.72</v>
          </cell>
          <cell r="I75">
            <v>5.76</v>
          </cell>
          <cell r="J75">
            <v>6.72</v>
          </cell>
          <cell r="K75">
            <v>6.72</v>
          </cell>
          <cell r="L75">
            <v>6.72</v>
          </cell>
          <cell r="M75">
            <v>6.72</v>
          </cell>
          <cell r="N75">
            <v>6.72</v>
          </cell>
        </row>
        <row r="78">
          <cell r="C78">
            <v>5156.16</v>
          </cell>
          <cell r="D78">
            <v>4543.6799999999994</v>
          </cell>
          <cell r="E78">
            <v>3298.56</v>
          </cell>
          <cell r="F78">
            <v>3059.52</v>
          </cell>
          <cell r="G78">
            <v>3167.04</v>
          </cell>
          <cell r="H78">
            <v>2801.2799999999997</v>
          </cell>
          <cell r="I78">
            <v>3851.52</v>
          </cell>
          <cell r="J78">
            <v>3177.6</v>
          </cell>
          <cell r="K78">
            <v>2368.3199999999997</v>
          </cell>
          <cell r="L78">
            <v>2656.3199999999997</v>
          </cell>
          <cell r="M78">
            <v>3217.92</v>
          </cell>
          <cell r="N78">
            <v>3797.7599999999998</v>
          </cell>
        </row>
        <row r="79">
          <cell r="C79">
            <v>11660.16</v>
          </cell>
          <cell r="D79">
            <v>10441.92</v>
          </cell>
          <cell r="E79">
            <v>7773.12</v>
          </cell>
          <cell r="F79">
            <v>7542.7199999999993</v>
          </cell>
          <cell r="G79">
            <v>8195.52</v>
          </cell>
          <cell r="H79">
            <v>6872.6399999999994</v>
          </cell>
          <cell r="I79">
            <v>9732.48</v>
          </cell>
          <cell r="J79">
            <v>7890.24</v>
          </cell>
          <cell r="K79">
            <v>6201.5999999999995</v>
          </cell>
          <cell r="L79">
            <v>6355.2</v>
          </cell>
          <cell r="M79">
            <v>7489.92</v>
          </cell>
          <cell r="N79">
            <v>8798.4</v>
          </cell>
        </row>
        <row r="80">
          <cell r="C80">
            <v>7848.96</v>
          </cell>
          <cell r="D80">
            <v>7918.08</v>
          </cell>
          <cell r="E80">
            <v>7465.92</v>
          </cell>
          <cell r="F80">
            <v>5880</v>
          </cell>
          <cell r="G80">
            <v>6321.5999999999995</v>
          </cell>
          <cell r="H80">
            <v>8376</v>
          </cell>
          <cell r="I80">
            <v>8009.28</v>
          </cell>
          <cell r="J80">
            <v>6362.88</v>
          </cell>
          <cell r="K80">
            <v>7904.6399999999994</v>
          </cell>
          <cell r="L80">
            <v>6068.16</v>
          </cell>
          <cell r="M80">
            <v>6707.5199999999995</v>
          </cell>
          <cell r="N80">
            <v>7545.5999999999995</v>
          </cell>
        </row>
        <row r="81">
          <cell r="C81">
            <v>1.92</v>
          </cell>
          <cell r="D81">
            <v>1.92</v>
          </cell>
          <cell r="E81">
            <v>1.92</v>
          </cell>
          <cell r="F81">
            <v>1.92</v>
          </cell>
          <cell r="G81">
            <v>1.92</v>
          </cell>
          <cell r="H81">
            <v>1.92</v>
          </cell>
          <cell r="I81">
            <v>1.92</v>
          </cell>
          <cell r="J81">
            <v>1.92</v>
          </cell>
          <cell r="K81">
            <v>1.92</v>
          </cell>
          <cell r="L81">
            <v>1.92</v>
          </cell>
          <cell r="M81">
            <v>1.92</v>
          </cell>
          <cell r="N81">
            <v>1.92</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N206"/>
  <sheetViews>
    <sheetView topLeftCell="A2" zoomScale="86" zoomScaleNormal="86" workbookViewId="0">
      <selection activeCell="D84" sqref="D84"/>
    </sheetView>
  </sheetViews>
  <sheetFormatPr defaultColWidth="8.81640625" defaultRowHeight="14" x14ac:dyDescent="0.3"/>
  <cols>
    <col min="1" max="1" width="38.54296875" style="763" customWidth="1"/>
    <col min="2" max="2" width="18.7265625" style="830" customWidth="1"/>
    <col min="3" max="3" width="20.54296875" style="763" customWidth="1"/>
    <col min="4" max="4" width="20.1796875" style="782" customWidth="1"/>
    <col min="5" max="5" width="10.1796875" style="763" customWidth="1"/>
    <col min="6" max="6" width="19" style="763" customWidth="1"/>
    <col min="7" max="7" width="14.7265625" style="763" bestFit="1" customWidth="1"/>
    <col min="8" max="8" width="16.1796875" style="763" customWidth="1"/>
    <col min="9" max="9" width="15.453125" style="763" bestFit="1" customWidth="1"/>
    <col min="10" max="11" width="15.453125" style="763" customWidth="1"/>
    <col min="12" max="12" width="15.453125" style="763" bestFit="1" customWidth="1"/>
    <col min="13" max="13" width="15.7265625" style="763" customWidth="1"/>
    <col min="14" max="14" width="14.1796875" style="763" bestFit="1" customWidth="1"/>
    <col min="15" max="15" width="12.1796875" style="763" bestFit="1" customWidth="1"/>
    <col min="16" max="16384" width="8.81640625" style="763"/>
  </cols>
  <sheetData>
    <row r="1" spans="1:14" ht="20" x14ac:dyDescent="0.4">
      <c r="A1" s="781" t="s">
        <v>1914</v>
      </c>
    </row>
    <row r="3" spans="1:14" s="761" customFormat="1" ht="49.5" customHeight="1" x14ac:dyDescent="0.3">
      <c r="A3" s="783" t="s">
        <v>1472</v>
      </c>
      <c r="B3" s="784" t="s">
        <v>1439</v>
      </c>
      <c r="C3" s="785" t="s">
        <v>1473</v>
      </c>
      <c r="D3" s="785" t="s">
        <v>1474</v>
      </c>
    </row>
    <row r="4" spans="1:14" s="761" customFormat="1" x14ac:dyDescent="0.3">
      <c r="A4" s="786" t="s">
        <v>1482</v>
      </c>
      <c r="B4" s="831">
        <v>28450</v>
      </c>
      <c r="C4" s="787">
        <f>'Tariff Rand Values '!I2+'Tariff Rand Values '!I6-'Tariff Rand Values '!V10-'Tariff Rand Values '!W10</f>
        <v>115979198.39023839</v>
      </c>
      <c r="D4" s="788">
        <v>0.151</v>
      </c>
      <c r="N4" s="789"/>
    </row>
    <row r="5" spans="1:14" s="761" customFormat="1" hidden="1" x14ac:dyDescent="0.3">
      <c r="A5" s="790" t="s">
        <v>1487</v>
      </c>
      <c r="B5" s="832"/>
      <c r="C5" s="791">
        <v>18256350</v>
      </c>
      <c r="D5" s="788">
        <v>4.7E-2</v>
      </c>
      <c r="N5" s="789"/>
    </row>
    <row r="6" spans="1:14" s="761" customFormat="1" hidden="1" x14ac:dyDescent="0.3">
      <c r="A6" s="790" t="s">
        <v>307</v>
      </c>
      <c r="B6" s="832"/>
      <c r="C6" s="791">
        <v>7016097</v>
      </c>
      <c r="D6" s="788">
        <v>4.7E-2</v>
      </c>
      <c r="N6" s="789"/>
    </row>
    <row r="7" spans="1:14" s="761" customFormat="1" hidden="1" x14ac:dyDescent="0.3">
      <c r="A7" s="790"/>
      <c r="B7" s="833"/>
      <c r="C7" s="791"/>
      <c r="D7" s="788">
        <v>4.7E-2</v>
      </c>
      <c r="N7" s="789"/>
    </row>
    <row r="8" spans="1:14" x14ac:dyDescent="0.3">
      <c r="A8" s="792" t="s">
        <v>1490</v>
      </c>
      <c r="B8" s="834">
        <f>129078+2495</f>
        <v>131573</v>
      </c>
      <c r="C8" s="793">
        <f>'Tariff Rand Values '!I10+6406198.4</f>
        <v>1595593567.5579619</v>
      </c>
      <c r="D8" s="788">
        <v>0.151</v>
      </c>
      <c r="N8" s="764"/>
    </row>
    <row r="9" spans="1:14" hidden="1" x14ac:dyDescent="0.3">
      <c r="A9" s="790" t="s">
        <v>305</v>
      </c>
      <c r="B9" s="834"/>
      <c r="C9" s="793">
        <f>+[5]Sheet1!$Q$21+[5]Sheet1!$Q$15</f>
        <v>827830774.08754754</v>
      </c>
      <c r="D9" s="788">
        <v>4.7E-2</v>
      </c>
    </row>
    <row r="10" spans="1:14" hidden="1" x14ac:dyDescent="0.3">
      <c r="A10" s="790" t="s">
        <v>305</v>
      </c>
      <c r="B10" s="834"/>
      <c r="C10" s="793">
        <f>+[5]Sheet1!$Q$16+[5]Sheet1!$Q$22</f>
        <v>341702691.75926721</v>
      </c>
      <c r="D10" s="788">
        <v>4.7E-2</v>
      </c>
    </row>
    <row r="11" spans="1:14" x14ac:dyDescent="0.3">
      <c r="A11" s="792" t="s">
        <v>1440</v>
      </c>
      <c r="B11" s="834">
        <v>616</v>
      </c>
      <c r="C11" s="793">
        <f>'Tariff Rand Values '!I13</f>
        <v>61340986.456276469</v>
      </c>
      <c r="D11" s="788">
        <v>0.151</v>
      </c>
      <c r="N11" s="789">
        <f>SUM(N4:N8)</f>
        <v>0</v>
      </c>
    </row>
    <row r="12" spans="1:14" hidden="1" x14ac:dyDescent="0.3">
      <c r="A12" s="790" t="s">
        <v>305</v>
      </c>
      <c r="B12" s="832"/>
      <c r="C12" s="794">
        <v>42233382</v>
      </c>
      <c r="D12" s="788">
        <v>4.7E-2</v>
      </c>
    </row>
    <row r="13" spans="1:14" hidden="1" x14ac:dyDescent="0.3">
      <c r="A13" s="790" t="s">
        <v>305</v>
      </c>
      <c r="B13" s="832"/>
      <c r="C13" s="794">
        <v>25646546</v>
      </c>
      <c r="D13" s="788">
        <v>4.7E-2</v>
      </c>
    </row>
    <row r="14" spans="1:14" x14ac:dyDescent="0.3">
      <c r="A14" s="758" t="s">
        <v>1435</v>
      </c>
      <c r="B14" s="832">
        <v>196</v>
      </c>
      <c r="C14" s="794">
        <f>'Tariff Rand Values '!I21+'Tariff Rand Values '!I16</f>
        <v>30997625.725945741</v>
      </c>
      <c r="D14" s="788">
        <v>0.151</v>
      </c>
    </row>
    <row r="15" spans="1:14" hidden="1" x14ac:dyDescent="0.3">
      <c r="A15" s="758" t="s">
        <v>536</v>
      </c>
      <c r="B15" s="832">
        <v>184</v>
      </c>
      <c r="C15" s="794">
        <f>+[5]Sheet1!$Q$31+[5]Sheet1!$Q$32+[5]Sheet1!$Q$33+[5]Sheet1!$Q$34+[5]Sheet1!$Q$35+[5]Sheet1!$Q$36+[5]Sheet1!$Q$37</f>
        <v>29163713.32697488</v>
      </c>
      <c r="D15" s="788">
        <v>4.7E-2</v>
      </c>
    </row>
    <row r="16" spans="1:14" hidden="1" x14ac:dyDescent="0.3">
      <c r="A16" s="790" t="s">
        <v>368</v>
      </c>
      <c r="B16" s="832"/>
      <c r="C16" s="794"/>
      <c r="D16" s="788">
        <v>4.7E-2</v>
      </c>
    </row>
    <row r="17" spans="1:12" hidden="1" x14ac:dyDescent="0.3">
      <c r="A17" s="790" t="s">
        <v>364</v>
      </c>
      <c r="B17" s="832"/>
      <c r="C17" s="794"/>
      <c r="D17" s="788">
        <v>4.7E-2</v>
      </c>
    </row>
    <row r="18" spans="1:12" hidden="1" x14ac:dyDescent="0.3">
      <c r="A18" s="790" t="s">
        <v>366</v>
      </c>
      <c r="B18" s="832"/>
      <c r="C18" s="794"/>
      <c r="D18" s="788">
        <v>4.7E-2</v>
      </c>
    </row>
    <row r="19" spans="1:12" hidden="1" x14ac:dyDescent="0.3">
      <c r="A19" s="790" t="s">
        <v>362</v>
      </c>
      <c r="B19" s="832"/>
      <c r="C19" s="794"/>
      <c r="D19" s="788">
        <v>4.7E-2</v>
      </c>
    </row>
    <row r="20" spans="1:12" hidden="1" x14ac:dyDescent="0.3">
      <c r="A20" s="758" t="s">
        <v>537</v>
      </c>
      <c r="B20" s="835">
        <v>6</v>
      </c>
      <c r="C20" s="794">
        <f>+[5]Sheet1!$Q$24+[5]Sheet1!$Q$25+[5]Sheet1!$Q$26+[5]Sheet1!$Q$27+[5]Sheet1!$Q$28+[5]Sheet1!$Q$29+[5]Sheet1!$Q$30</f>
        <v>171609.53334991453</v>
      </c>
      <c r="D20" s="788">
        <v>4.7E-2</v>
      </c>
    </row>
    <row r="21" spans="1:12" hidden="1" x14ac:dyDescent="0.3">
      <c r="A21" s="795" t="s">
        <v>371</v>
      </c>
      <c r="B21" s="832"/>
      <c r="C21" s="794"/>
      <c r="D21" s="788">
        <v>4.7E-2</v>
      </c>
    </row>
    <row r="22" spans="1:12" hidden="1" x14ac:dyDescent="0.3">
      <c r="A22" s="795" t="s">
        <v>381</v>
      </c>
      <c r="B22" s="832"/>
      <c r="C22" s="794"/>
      <c r="D22" s="788">
        <v>4.7E-2</v>
      </c>
    </row>
    <row r="23" spans="1:12" hidden="1" x14ac:dyDescent="0.3">
      <c r="A23" s="795" t="s">
        <v>383</v>
      </c>
      <c r="B23" s="832"/>
      <c r="C23" s="794"/>
      <c r="D23" s="788">
        <v>4.7E-2</v>
      </c>
    </row>
    <row r="24" spans="1:12" hidden="1" x14ac:dyDescent="0.3">
      <c r="A24" s="795" t="s">
        <v>379</v>
      </c>
      <c r="B24" s="832"/>
      <c r="C24" s="794"/>
      <c r="D24" s="788">
        <v>4.7E-2</v>
      </c>
    </row>
    <row r="25" spans="1:12" x14ac:dyDescent="0.3">
      <c r="A25" s="758" t="s">
        <v>545</v>
      </c>
      <c r="B25" s="832">
        <v>1975</v>
      </c>
      <c r="C25" s="794">
        <f>'Tariff Rand Values '!I26</f>
        <v>83104871.201844469</v>
      </c>
      <c r="D25" s="788">
        <v>0.151</v>
      </c>
    </row>
    <row r="26" spans="1:12" hidden="1" x14ac:dyDescent="0.3">
      <c r="A26" s="796" t="s">
        <v>313</v>
      </c>
      <c r="B26" s="832"/>
      <c r="C26" s="794">
        <f>+[5]Sheet1!$Q$60+[5]Sheet1!$Q$61</f>
        <v>83048484.62764442</v>
      </c>
      <c r="D26" s="788">
        <v>4.7E-2</v>
      </c>
      <c r="H26" s="797"/>
    </row>
    <row r="27" spans="1:12" x14ac:dyDescent="0.3">
      <c r="A27" s="758" t="s">
        <v>546</v>
      </c>
      <c r="B27" s="836">
        <v>580</v>
      </c>
      <c r="C27" s="794">
        <f>'Tariff Rand Values '!I28</f>
        <v>26374477.544500001</v>
      </c>
      <c r="D27" s="788">
        <v>0.151</v>
      </c>
      <c r="H27" s="797"/>
      <c r="I27" s="798"/>
      <c r="J27" s="798"/>
      <c r="K27" s="798"/>
    </row>
    <row r="28" spans="1:12" hidden="1" x14ac:dyDescent="0.3">
      <c r="A28" s="799" t="s">
        <v>313</v>
      </c>
      <c r="B28" s="836"/>
      <c r="C28" s="794">
        <f>+'Tariff Rand Values '!I29</f>
        <v>26374477.544500001</v>
      </c>
      <c r="D28" s="788">
        <v>4.7E-2</v>
      </c>
      <c r="H28" s="797"/>
    </row>
    <row r="29" spans="1:12" x14ac:dyDescent="0.3">
      <c r="A29" s="758" t="s">
        <v>1434</v>
      </c>
      <c r="B29" s="836">
        <v>750</v>
      </c>
      <c r="C29" s="794">
        <f>'Tariff Rand Values '!I30+'Tariff Rand Values '!I35</f>
        <v>64529152.19506</v>
      </c>
      <c r="D29" s="788">
        <v>0.151</v>
      </c>
      <c r="H29" s="797"/>
      <c r="L29" s="798"/>
    </row>
    <row r="30" spans="1:12" hidden="1" x14ac:dyDescent="0.3">
      <c r="A30" s="758" t="s">
        <v>538</v>
      </c>
      <c r="B30" s="836">
        <v>626</v>
      </c>
      <c r="C30" s="794">
        <f>SUM(C31:C34)</f>
        <v>64238379.247704998</v>
      </c>
      <c r="D30" s="788">
        <v>4.7E-2</v>
      </c>
      <c r="H30" s="797"/>
    </row>
    <row r="31" spans="1:12" hidden="1" x14ac:dyDescent="0.3">
      <c r="A31" s="799" t="s">
        <v>392</v>
      </c>
      <c r="B31" s="836"/>
      <c r="C31" s="794">
        <f>+'Tariff Rand Values '!I36</f>
        <v>4233161.6999999993</v>
      </c>
      <c r="D31" s="788">
        <v>4.7E-2</v>
      </c>
      <c r="H31" s="797"/>
    </row>
    <row r="32" spans="1:12" hidden="1" x14ac:dyDescent="0.3">
      <c r="A32" s="799" t="s">
        <v>396</v>
      </c>
      <c r="B32" s="836"/>
      <c r="C32" s="794">
        <f>+'Tariff Rand Values '!I37</f>
        <v>16691445.795681998</v>
      </c>
      <c r="D32" s="788">
        <v>4.7E-2</v>
      </c>
      <c r="H32" s="797"/>
    </row>
    <row r="33" spans="1:8" hidden="1" x14ac:dyDescent="0.3">
      <c r="A33" s="799" t="s">
        <v>398</v>
      </c>
      <c r="B33" s="836"/>
      <c r="C33" s="794">
        <f>+'Tariff Rand Values '!I38</f>
        <v>24598545.905324999</v>
      </c>
      <c r="D33" s="788">
        <v>4.7E-2</v>
      </c>
      <c r="H33" s="797"/>
    </row>
    <row r="34" spans="1:8" hidden="1" x14ac:dyDescent="0.3">
      <c r="A34" s="799" t="s">
        <v>394</v>
      </c>
      <c r="B34" s="836"/>
      <c r="C34" s="794">
        <f>+'Tariff Rand Values '!I39</f>
        <v>18715225.846698001</v>
      </c>
      <c r="D34" s="788">
        <v>4.7E-2</v>
      </c>
      <c r="H34" s="797"/>
    </row>
    <row r="35" spans="1:8" hidden="1" x14ac:dyDescent="0.3">
      <c r="A35" s="758" t="s">
        <v>539</v>
      </c>
      <c r="B35" s="835">
        <v>15</v>
      </c>
      <c r="C35" s="794">
        <f>SUM(C36:C39)</f>
        <v>290772.94735500001</v>
      </c>
      <c r="D35" s="788">
        <v>4.7E-2</v>
      </c>
      <c r="H35" s="797"/>
    </row>
    <row r="36" spans="1:8" hidden="1" x14ac:dyDescent="0.3">
      <c r="A36" s="799" t="s">
        <v>401</v>
      </c>
      <c r="B36" s="836"/>
      <c r="C36" s="794">
        <f>+'Tariff Rand Values '!I31</f>
        <v>33818.400000000001</v>
      </c>
      <c r="D36" s="788">
        <v>4.7E-2</v>
      </c>
      <c r="H36" s="797"/>
    </row>
    <row r="37" spans="1:8" hidden="1" x14ac:dyDescent="0.3">
      <c r="A37" s="799" t="s">
        <v>403</v>
      </c>
      <c r="B37" s="836"/>
      <c r="C37" s="794">
        <f>+'Tariff Rand Values '!I32</f>
        <v>67951.113794999997</v>
      </c>
      <c r="D37" s="788">
        <v>4.7E-2</v>
      </c>
      <c r="H37" s="797"/>
    </row>
    <row r="38" spans="1:8" hidden="1" x14ac:dyDescent="0.3">
      <c r="A38" s="799" t="s">
        <v>405</v>
      </c>
      <c r="B38" s="836"/>
      <c r="C38" s="794">
        <f>+'Tariff Rand Values '!I33</f>
        <v>96953.453549999991</v>
      </c>
      <c r="D38" s="788">
        <v>4.7E-2</v>
      </c>
      <c r="H38" s="797"/>
    </row>
    <row r="39" spans="1:8" hidden="1" x14ac:dyDescent="0.3">
      <c r="A39" s="799" t="s">
        <v>407</v>
      </c>
      <c r="B39" s="836"/>
      <c r="C39" s="794">
        <f>+'Tariff Rand Values '!I34</f>
        <v>92049.980009999999</v>
      </c>
      <c r="D39" s="788">
        <v>4.7E-2</v>
      </c>
      <c r="H39" s="797"/>
    </row>
    <row r="40" spans="1:8" x14ac:dyDescent="0.3">
      <c r="A40" s="758" t="s">
        <v>254</v>
      </c>
      <c r="B40" s="836">
        <v>3</v>
      </c>
      <c r="C40" s="794">
        <f>'Tariff Rand Values '!I40</f>
        <v>123276416.92496701</v>
      </c>
      <c r="D40" s="788">
        <v>0.151</v>
      </c>
      <c r="H40" s="797"/>
    </row>
    <row r="41" spans="1:8" hidden="1" x14ac:dyDescent="0.3">
      <c r="A41" s="799" t="s">
        <v>256</v>
      </c>
      <c r="B41" s="836"/>
      <c r="C41" s="794">
        <f>+'Tariff Rand Values '!I41</f>
        <v>138957.47999999995</v>
      </c>
      <c r="D41" s="788">
        <v>4.7E-2</v>
      </c>
      <c r="H41" s="797"/>
    </row>
    <row r="42" spans="1:8" hidden="1" x14ac:dyDescent="0.3">
      <c r="A42" s="799" t="s">
        <v>256</v>
      </c>
      <c r="B42" s="836"/>
      <c r="C42" s="794">
        <f>+'Tariff Rand Values '!I42</f>
        <v>12346066.521615002</v>
      </c>
      <c r="D42" s="788">
        <v>4.7E-2</v>
      </c>
      <c r="H42" s="797"/>
    </row>
    <row r="43" spans="1:8" hidden="1" x14ac:dyDescent="0.3">
      <c r="A43" s="799" t="s">
        <v>257</v>
      </c>
      <c r="B43" s="836"/>
      <c r="C43" s="794">
        <f>+'Tariff Rand Values '!I43</f>
        <v>24766709.849765994</v>
      </c>
      <c r="D43" s="788">
        <v>4.7E-2</v>
      </c>
      <c r="H43" s="797"/>
    </row>
    <row r="44" spans="1:8" hidden="1" x14ac:dyDescent="0.3">
      <c r="A44" s="799" t="s">
        <v>435</v>
      </c>
      <c r="B44" s="836"/>
      <c r="C44" s="794">
        <f>+'Tariff Rand Values '!I44</f>
        <v>22729547.810379002</v>
      </c>
      <c r="D44" s="788">
        <v>4.7E-2</v>
      </c>
      <c r="H44" s="797"/>
    </row>
    <row r="45" spans="1:8" hidden="1" x14ac:dyDescent="0.3">
      <c r="A45" s="799" t="s">
        <v>438</v>
      </c>
      <c r="B45" s="836"/>
      <c r="C45" s="794">
        <f>+'Tariff Rand Values '!I45</f>
        <v>31859388.168552</v>
      </c>
      <c r="D45" s="788">
        <v>4.7E-2</v>
      </c>
      <c r="H45" s="797"/>
    </row>
    <row r="46" spans="1:8" hidden="1" x14ac:dyDescent="0.3">
      <c r="A46" s="799" t="s">
        <v>491</v>
      </c>
      <c r="B46" s="836"/>
      <c r="C46" s="794">
        <f>+'Tariff Rand Values '!I46</f>
        <v>31435747.094655003</v>
      </c>
      <c r="D46" s="788">
        <v>4.7E-2</v>
      </c>
      <c r="H46" s="797"/>
    </row>
    <row r="47" spans="1:8" x14ac:dyDescent="0.3">
      <c r="A47" s="758" t="s">
        <v>261</v>
      </c>
      <c r="B47" s="836">
        <v>172</v>
      </c>
      <c r="C47" s="794">
        <f>'Tariff Rand Values '!I47</f>
        <v>818005712.18376732</v>
      </c>
      <c r="D47" s="788">
        <v>0.151</v>
      </c>
      <c r="H47" s="797"/>
    </row>
    <row r="48" spans="1:8" hidden="1" x14ac:dyDescent="0.3">
      <c r="A48" s="799" t="s">
        <v>262</v>
      </c>
      <c r="B48" s="836"/>
      <c r="C48" s="794">
        <f>+'Tariff Rand Values '!I48</f>
        <v>5532357.7396224001</v>
      </c>
      <c r="D48" s="788">
        <v>4.7E-2</v>
      </c>
    </row>
    <row r="49" spans="1:4" hidden="1" x14ac:dyDescent="0.3">
      <c r="A49" s="799" t="s">
        <v>262</v>
      </c>
      <c r="B49" s="836"/>
      <c r="C49" s="794">
        <f>+'Tariff Rand Values '!I49</f>
        <v>77947021.310087994</v>
      </c>
      <c r="D49" s="788">
        <v>4.7E-2</v>
      </c>
    </row>
    <row r="50" spans="1:4" hidden="1" x14ac:dyDescent="0.3">
      <c r="A50" s="799" t="s">
        <v>263</v>
      </c>
      <c r="B50" s="836"/>
      <c r="C50" s="794">
        <f>+'Tariff Rand Values '!I50</f>
        <v>178156428.86379784</v>
      </c>
      <c r="D50" s="788">
        <v>4.7E-2</v>
      </c>
    </row>
    <row r="51" spans="1:4" hidden="1" x14ac:dyDescent="0.3">
      <c r="A51" s="799" t="s">
        <v>423</v>
      </c>
      <c r="B51" s="836"/>
      <c r="C51" s="794">
        <f>+'Tariff Rand Values '!I51</f>
        <v>143829033.1879797</v>
      </c>
      <c r="D51" s="788">
        <v>4.7E-2</v>
      </c>
    </row>
    <row r="52" spans="1:4" hidden="1" x14ac:dyDescent="0.3">
      <c r="A52" s="799" t="s">
        <v>425</v>
      </c>
      <c r="B52" s="836"/>
      <c r="C52" s="794">
        <f>+'Tariff Rand Values '!I52</f>
        <v>216360605.97116733</v>
      </c>
      <c r="D52" s="788">
        <v>4.7E-2</v>
      </c>
    </row>
    <row r="53" spans="1:4" hidden="1" x14ac:dyDescent="0.3">
      <c r="A53" s="799" t="s">
        <v>421</v>
      </c>
      <c r="B53" s="836"/>
      <c r="C53" s="794">
        <f>+'Tariff Rand Values '!I53</f>
        <v>196180265.11111212</v>
      </c>
      <c r="D53" s="788">
        <v>4.7E-2</v>
      </c>
    </row>
    <row r="54" spans="1:4" x14ac:dyDescent="0.3">
      <c r="A54" s="758" t="s">
        <v>267</v>
      </c>
      <c r="B54" s="836">
        <v>522</v>
      </c>
      <c r="C54" s="794">
        <f>'Tariff Rand Values '!I54+60772340.75</f>
        <v>401467848.63517874</v>
      </c>
      <c r="D54" s="788">
        <v>0.151</v>
      </c>
    </row>
    <row r="55" spans="1:4" hidden="1" x14ac:dyDescent="0.3">
      <c r="A55" s="799" t="s">
        <v>268</v>
      </c>
      <c r="B55" s="836"/>
      <c r="C55" s="794">
        <f>+'Tariff Rand Values '!I55</f>
        <v>13087726.605388798</v>
      </c>
      <c r="D55" s="788">
        <v>4.7E-2</v>
      </c>
    </row>
    <row r="56" spans="1:4" hidden="1" x14ac:dyDescent="0.3">
      <c r="A56" s="799" t="s">
        <v>268</v>
      </c>
      <c r="B56" s="836"/>
      <c r="C56" s="794">
        <f>+'Tariff Rand Values '!I56</f>
        <v>41910550.752904698</v>
      </c>
      <c r="D56" s="788">
        <v>4.7E-2</v>
      </c>
    </row>
    <row r="57" spans="1:4" hidden="1" x14ac:dyDescent="0.3">
      <c r="A57" s="799" t="s">
        <v>269</v>
      </c>
      <c r="B57" s="836"/>
      <c r="C57" s="794">
        <f>+'Tariff Rand Values '!I57</f>
        <v>85722168.164113581</v>
      </c>
      <c r="D57" s="788">
        <v>4.7E-2</v>
      </c>
    </row>
    <row r="58" spans="1:4" hidden="1" x14ac:dyDescent="0.3">
      <c r="A58" s="799" t="s">
        <v>337</v>
      </c>
      <c r="B58" s="836"/>
      <c r="C58" s="794">
        <f>+'Tariff Rand Values '!I58</f>
        <v>54413267.244863175</v>
      </c>
      <c r="D58" s="788">
        <v>4.7E-2</v>
      </c>
    </row>
    <row r="59" spans="1:4" hidden="1" x14ac:dyDescent="0.3">
      <c r="A59" s="799" t="s">
        <v>339</v>
      </c>
      <c r="B59" s="836"/>
      <c r="C59" s="794">
        <f>+'Tariff Rand Values '!I59</f>
        <v>81532231.487046003</v>
      </c>
      <c r="D59" s="788">
        <v>4.7E-2</v>
      </c>
    </row>
    <row r="60" spans="1:4" hidden="1" x14ac:dyDescent="0.3">
      <c r="A60" s="799" t="s">
        <v>335</v>
      </c>
      <c r="B60" s="836"/>
      <c r="C60" s="794">
        <f>+'Tariff Rand Values '!I60</f>
        <v>64029563.630862474</v>
      </c>
      <c r="D60" s="788">
        <v>4.7E-2</v>
      </c>
    </row>
    <row r="61" spans="1:4" x14ac:dyDescent="0.3">
      <c r="A61" s="758" t="s">
        <v>270</v>
      </c>
      <c r="B61" s="836">
        <v>33</v>
      </c>
      <c r="C61" s="794">
        <f>'Tariff Rand Values '!I61</f>
        <v>67095014.394913621</v>
      </c>
      <c r="D61" s="788">
        <v>0.151</v>
      </c>
    </row>
    <row r="62" spans="1:4" hidden="1" x14ac:dyDescent="0.3">
      <c r="A62" s="795" t="s">
        <v>520</v>
      </c>
      <c r="B62" s="832"/>
      <c r="C62" s="794">
        <f>+'Tariff Rand Values '!I62</f>
        <v>1452598.7639712</v>
      </c>
      <c r="D62" s="788">
        <v>4.7E-2</v>
      </c>
    </row>
    <row r="63" spans="1:4" hidden="1" x14ac:dyDescent="0.3">
      <c r="A63" s="795" t="s">
        <v>518</v>
      </c>
      <c r="B63" s="832"/>
      <c r="C63" s="794">
        <f>+'Tariff Rand Values '!I63</f>
        <v>2417249.9379754798</v>
      </c>
      <c r="D63" s="788">
        <v>4.7E-2</v>
      </c>
    </row>
    <row r="64" spans="1:4" hidden="1" x14ac:dyDescent="0.3">
      <c r="A64" s="795" t="s">
        <v>498</v>
      </c>
      <c r="B64" s="832"/>
      <c r="C64" s="794">
        <f>+'Tariff Rand Values '!I64</f>
        <v>16496668.819807965</v>
      </c>
      <c r="D64" s="788">
        <v>4.7E-2</v>
      </c>
    </row>
    <row r="65" spans="1:7" hidden="1" x14ac:dyDescent="0.3">
      <c r="A65" s="795" t="s">
        <v>496</v>
      </c>
      <c r="B65" s="832"/>
      <c r="C65" s="794">
        <f>+'Tariff Rand Values '!I65</f>
        <v>24063936.519851197</v>
      </c>
      <c r="D65" s="788">
        <v>4.7E-2</v>
      </c>
    </row>
    <row r="66" spans="1:7" hidden="1" x14ac:dyDescent="0.3">
      <c r="A66" s="795" t="s">
        <v>492</v>
      </c>
      <c r="B66" s="832"/>
      <c r="C66" s="794">
        <f>+'Tariff Rand Values '!I66</f>
        <v>22664560.353307776</v>
      </c>
      <c r="D66" s="788">
        <v>4.7E-2</v>
      </c>
    </row>
    <row r="67" spans="1:7" x14ac:dyDescent="0.3">
      <c r="A67" s="758" t="s">
        <v>271</v>
      </c>
      <c r="B67" s="832">
        <v>196</v>
      </c>
      <c r="C67" s="794">
        <f>'Tariff Rand Values '!I67</f>
        <v>90307097.442379996</v>
      </c>
      <c r="D67" s="788">
        <v>0.151</v>
      </c>
    </row>
    <row r="68" spans="1:7" hidden="1" x14ac:dyDescent="0.3">
      <c r="A68" s="795" t="s">
        <v>342</v>
      </c>
      <c r="B68" s="832"/>
      <c r="C68" s="794">
        <f>+'Tariff Rand Values '!I68</f>
        <v>8409862.7088000011</v>
      </c>
      <c r="D68" s="788">
        <v>4.7E-2</v>
      </c>
    </row>
    <row r="69" spans="1:7" hidden="1" x14ac:dyDescent="0.3">
      <c r="A69" s="795" t="s">
        <v>272</v>
      </c>
      <c r="B69" s="832"/>
      <c r="C69" s="794">
        <f>+'Tariff Rand Values '!I69</f>
        <v>2497164.0827000001</v>
      </c>
      <c r="D69" s="788">
        <v>4.7E-2</v>
      </c>
    </row>
    <row r="70" spans="1:7" hidden="1" x14ac:dyDescent="0.3">
      <c r="A70" s="795" t="s">
        <v>349</v>
      </c>
      <c r="B70" s="832"/>
      <c r="C70" s="794">
        <f>+'Tariff Rand Values '!I70</f>
        <v>19219180.568924002</v>
      </c>
      <c r="D70" s="788">
        <v>4.7E-2</v>
      </c>
    </row>
    <row r="71" spans="1:7" hidden="1" x14ac:dyDescent="0.3">
      <c r="A71" s="795" t="s">
        <v>353</v>
      </c>
      <c r="B71" s="832"/>
      <c r="C71" s="794">
        <f>+'Tariff Rand Values '!I71</f>
        <v>33845814.597839996</v>
      </c>
      <c r="D71" s="788">
        <v>4.7E-2</v>
      </c>
    </row>
    <row r="72" spans="1:7" hidden="1" x14ac:dyDescent="0.3">
      <c r="A72" s="795" t="s">
        <v>351</v>
      </c>
      <c r="B72" s="832"/>
      <c r="C72" s="794">
        <f>+'Tariff Rand Values '!I72</f>
        <v>26335075.484115995</v>
      </c>
      <c r="D72" s="788">
        <v>4.7E-2</v>
      </c>
    </row>
    <row r="73" spans="1:7" ht="14.5" x14ac:dyDescent="0.35">
      <c r="A73" s="758" t="s">
        <v>547</v>
      </c>
      <c r="B73" s="832">
        <v>7</v>
      </c>
      <c r="C73" s="794">
        <f>'Tariff Rand Values '!I73</f>
        <v>6688093.0212754561</v>
      </c>
      <c r="D73" s="788">
        <v>0.151</v>
      </c>
      <c r="G73" s="933"/>
    </row>
    <row r="74" spans="1:7" hidden="1" x14ac:dyDescent="0.3">
      <c r="A74" s="795" t="s">
        <v>489</v>
      </c>
      <c r="B74" s="832"/>
      <c r="C74" s="794">
        <f>+'Tariff Rand Values '!I74</f>
        <v>1601382.7021851679</v>
      </c>
      <c r="D74" s="788">
        <v>4.7E-2</v>
      </c>
    </row>
    <row r="75" spans="1:7" hidden="1" x14ac:dyDescent="0.3">
      <c r="A75" s="795" t="s">
        <v>487</v>
      </c>
      <c r="B75" s="832"/>
      <c r="C75" s="794">
        <f>+'Tariff Rand Values '!I75</f>
        <v>2431977.1525280001</v>
      </c>
      <c r="D75" s="788">
        <v>4.7E-2</v>
      </c>
    </row>
    <row r="76" spans="1:7" hidden="1" x14ac:dyDescent="0.3">
      <c r="A76" s="795" t="s">
        <v>480</v>
      </c>
      <c r="B76" s="832"/>
      <c r="C76" s="794">
        <f>+'Tariff Rand Values '!I76</f>
        <v>2654733.1665622881</v>
      </c>
      <c r="D76" s="788">
        <v>4.7E-2</v>
      </c>
    </row>
    <row r="77" spans="1:7" x14ac:dyDescent="0.3">
      <c r="A77" s="758" t="s">
        <v>1485</v>
      </c>
      <c r="B77" s="834">
        <v>7</v>
      </c>
      <c r="C77" s="794">
        <f>'Tariff Rand Values '!I77</f>
        <v>1366175.668170592</v>
      </c>
      <c r="D77" s="788">
        <v>0.151</v>
      </c>
      <c r="F77" s="763">
        <f>3578510707.1-C84</f>
        <v>1.1525154113769531E-3</v>
      </c>
    </row>
    <row r="78" spans="1:7" hidden="1" x14ac:dyDescent="0.3">
      <c r="A78" s="795" t="s">
        <v>507</v>
      </c>
      <c r="B78" s="832"/>
      <c r="C78" s="794">
        <f>+'Tariff Rand Values '!I78</f>
        <v>374734.78966588003</v>
      </c>
      <c r="D78" s="788">
        <v>4.7E-2</v>
      </c>
    </row>
    <row r="79" spans="1:7" hidden="1" x14ac:dyDescent="0.3">
      <c r="A79" s="795" t="s">
        <v>505</v>
      </c>
      <c r="B79" s="832"/>
      <c r="C79" s="794">
        <f>+'Tariff Rand Values '!I79</f>
        <v>541260.56661287998</v>
      </c>
      <c r="D79" s="788">
        <v>4.7E-2</v>
      </c>
    </row>
    <row r="80" spans="1:7" hidden="1" x14ac:dyDescent="0.3">
      <c r="A80" s="795" t="s">
        <v>509</v>
      </c>
      <c r="B80" s="832"/>
      <c r="C80" s="794">
        <f>+'Tariff Rand Values '!I80</f>
        <v>450180.31189183198</v>
      </c>
      <c r="D80" s="788">
        <v>4.7E-2</v>
      </c>
    </row>
    <row r="81" spans="1:4" x14ac:dyDescent="0.3">
      <c r="A81" s="799" t="s">
        <v>1486</v>
      </c>
      <c r="B81" s="836">
        <v>23</v>
      </c>
      <c r="C81" s="794">
        <f>'Tariff Rand Values '!I81</f>
        <v>554299.94460223999</v>
      </c>
      <c r="D81" s="788">
        <v>0.151</v>
      </c>
    </row>
    <row r="82" spans="1:4" hidden="1" x14ac:dyDescent="0.3">
      <c r="A82" s="795" t="s">
        <v>1480</v>
      </c>
      <c r="B82" s="836"/>
      <c r="C82" s="794">
        <f>+'Tariff Rand Values '!I82</f>
        <v>554299.94460223999</v>
      </c>
      <c r="D82" s="788">
        <v>4.7E-2</v>
      </c>
    </row>
    <row r="83" spans="1:4" x14ac:dyDescent="0.3">
      <c r="A83" s="799" t="s">
        <v>299</v>
      </c>
      <c r="B83" s="836">
        <v>0</v>
      </c>
      <c r="C83" s="794">
        <f>'[6]Rand projection'!$E$88</f>
        <v>91830169.811765403</v>
      </c>
      <c r="D83" s="788">
        <v>0.151</v>
      </c>
    </row>
    <row r="84" spans="1:4" x14ac:dyDescent="0.3">
      <c r="A84" s="800" t="s">
        <v>1436</v>
      </c>
      <c r="B84" s="837">
        <f>+B81+B77+B73+B67+B61+B54+B47+B40+B29+B27+B25+B14+B11+B8+B4</f>
        <v>165103</v>
      </c>
      <c r="C84" s="941">
        <f>+C83+C81+C77+C73+C67+C61+C54+C47+C40+C29+C27+C25+C14+C11+C8+C4</f>
        <v>3578510707.0988474</v>
      </c>
      <c r="D84" s="801">
        <f>AVERAGE(D4,D8,D11,D14,D25,D27,D29,D40,D47,D54,D61,D67,D73,D77,D81)</f>
        <v>0.15099999999999997</v>
      </c>
    </row>
    <row r="85" spans="1:4" hidden="1" x14ac:dyDescent="0.3">
      <c r="A85" s="802" t="s">
        <v>1442</v>
      </c>
      <c r="B85" s="838"/>
      <c r="C85" s="803">
        <v>-988007.78652477299</v>
      </c>
      <c r="D85" s="804"/>
    </row>
    <row r="86" spans="1:4" hidden="1" x14ac:dyDescent="0.3">
      <c r="A86" s="805"/>
      <c r="B86" s="839"/>
      <c r="C86" s="806"/>
      <c r="D86" s="807"/>
    </row>
    <row r="87" spans="1:4" hidden="1" x14ac:dyDescent="0.3">
      <c r="A87" s="808" t="s">
        <v>1443</v>
      </c>
      <c r="B87" s="840">
        <v>126667</v>
      </c>
      <c r="C87" s="809">
        <v>2471171468.212359</v>
      </c>
      <c r="D87" s="810"/>
    </row>
    <row r="88" spans="1:4" hidden="1" x14ac:dyDescent="0.3">
      <c r="A88" s="802"/>
      <c r="B88" s="841"/>
      <c r="C88" s="811"/>
      <c r="D88" s="804"/>
    </row>
    <row r="89" spans="1:4" ht="14.5" hidden="1" thickBot="1" x14ac:dyDescent="0.35">
      <c r="A89" s="805"/>
      <c r="B89" s="842" t="s">
        <v>1476</v>
      </c>
      <c r="C89" s="812">
        <f>'Tariff Structure to complete'!S4</f>
        <v>2684816551.397512</v>
      </c>
      <c r="D89" s="807"/>
    </row>
    <row r="90" spans="1:4" hidden="1" x14ac:dyDescent="0.3">
      <c r="A90" s="805"/>
      <c r="B90" s="842"/>
      <c r="C90" s="813"/>
      <c r="D90" s="807"/>
    </row>
    <row r="91" spans="1:4" hidden="1" x14ac:dyDescent="0.3">
      <c r="A91" s="805"/>
      <c r="B91" s="842"/>
      <c r="C91" s="813"/>
      <c r="D91" s="807"/>
    </row>
    <row r="92" spans="1:4" ht="60.75" hidden="1" customHeight="1" x14ac:dyDescent="0.3">
      <c r="A92" s="814" t="s">
        <v>1409</v>
      </c>
      <c r="B92" s="815" t="s">
        <v>1415</v>
      </c>
      <c r="C92" s="816"/>
      <c r="D92" s="561" t="s">
        <v>1444</v>
      </c>
    </row>
    <row r="93" spans="1:4" hidden="1" x14ac:dyDescent="0.3">
      <c r="A93" s="817" t="s">
        <v>1391</v>
      </c>
      <c r="B93" s="843">
        <v>-1600698536.5620301</v>
      </c>
      <c r="C93" s="818"/>
      <c r="D93" s="819">
        <v>-1722991904.7553692</v>
      </c>
    </row>
    <row r="94" spans="1:4" hidden="1" x14ac:dyDescent="0.3">
      <c r="A94" s="817" t="s">
        <v>1392</v>
      </c>
      <c r="B94" s="843">
        <v>-627466037.95200002</v>
      </c>
      <c r="C94" s="818"/>
      <c r="D94" s="819">
        <v>-675404443.25153279</v>
      </c>
    </row>
    <row r="95" spans="1:4" hidden="1" x14ac:dyDescent="0.3">
      <c r="A95" s="817" t="s">
        <v>1393</v>
      </c>
      <c r="B95" s="843">
        <v>-47554831</v>
      </c>
      <c r="C95" s="818"/>
      <c r="D95" s="819">
        <v>-51188020.088399999</v>
      </c>
    </row>
    <row r="96" spans="1:4" hidden="1" x14ac:dyDescent="0.3">
      <c r="A96" s="817" t="s">
        <v>1394</v>
      </c>
      <c r="B96" s="843">
        <v>-8000000</v>
      </c>
      <c r="C96" s="818"/>
      <c r="D96" s="819">
        <v>-8611200</v>
      </c>
    </row>
    <row r="97" spans="1:4" hidden="1" x14ac:dyDescent="0.3">
      <c r="A97" s="817" t="s">
        <v>1395</v>
      </c>
      <c r="B97" s="843">
        <v>0</v>
      </c>
      <c r="C97" s="818"/>
      <c r="D97" s="820"/>
    </row>
    <row r="98" spans="1:4" hidden="1" x14ac:dyDescent="0.3">
      <c r="A98" s="817" t="s">
        <v>1400</v>
      </c>
      <c r="B98" s="843"/>
      <c r="C98" s="818"/>
      <c r="D98" s="820"/>
    </row>
    <row r="99" spans="1:4" ht="14.5" hidden="1" thickBot="1" x14ac:dyDescent="0.35">
      <c r="A99" s="821"/>
      <c r="B99" s="844">
        <v>-2283719405.51403</v>
      </c>
      <c r="C99" s="822"/>
      <c r="D99" s="823">
        <v>-2458195568.0953016</v>
      </c>
    </row>
    <row r="100" spans="1:4" hidden="1" x14ac:dyDescent="0.3">
      <c r="A100" s="805"/>
      <c r="B100" s="842"/>
      <c r="C100" s="813"/>
      <c r="D100" s="807"/>
    </row>
    <row r="101" spans="1:4" hidden="1" x14ac:dyDescent="0.3">
      <c r="A101" s="805"/>
      <c r="B101" s="845" t="e">
        <f>#REF!</f>
        <v>#REF!</v>
      </c>
      <c r="C101" s="813"/>
      <c r="D101" s="825">
        <f>C84+D99</f>
        <v>1120315139.0035458</v>
      </c>
    </row>
    <row r="102" spans="1:4" hidden="1" x14ac:dyDescent="0.3">
      <c r="A102" s="805"/>
      <c r="B102" s="842"/>
      <c r="C102" s="813"/>
      <c r="D102" s="807"/>
    </row>
    <row r="103" spans="1:4" hidden="1" x14ac:dyDescent="0.3">
      <c r="A103" s="805" t="s">
        <v>1462</v>
      </c>
      <c r="B103" s="845" t="e">
        <f>B99-B101</f>
        <v>#REF!</v>
      </c>
      <c r="C103" s="813"/>
      <c r="D103" s="807"/>
    </row>
    <row r="104" spans="1:4" hidden="1" x14ac:dyDescent="0.3">
      <c r="A104" s="805"/>
      <c r="B104" s="842"/>
      <c r="C104" s="813"/>
      <c r="D104" s="807"/>
    </row>
    <row r="105" spans="1:4" hidden="1" x14ac:dyDescent="0.3">
      <c r="A105" s="805"/>
      <c r="B105" s="842"/>
      <c r="C105" s="813"/>
      <c r="D105" s="807"/>
    </row>
    <row r="106" spans="1:4" hidden="1" x14ac:dyDescent="0.3">
      <c r="A106" s="805"/>
      <c r="B106" s="842"/>
      <c r="C106" s="813"/>
      <c r="D106" s="807"/>
    </row>
    <row r="107" spans="1:4" hidden="1" x14ac:dyDescent="0.3">
      <c r="A107" s="805"/>
      <c r="B107" s="842"/>
      <c r="C107" s="813"/>
      <c r="D107" s="807"/>
    </row>
    <row r="108" spans="1:4" hidden="1" x14ac:dyDescent="0.3">
      <c r="A108" s="805"/>
      <c r="B108" s="842"/>
      <c r="C108" s="813"/>
      <c r="D108" s="807"/>
    </row>
    <row r="109" spans="1:4" hidden="1" x14ac:dyDescent="0.3">
      <c r="A109" s="805"/>
      <c r="B109" s="842"/>
      <c r="C109" s="826"/>
      <c r="D109" s="807"/>
    </row>
    <row r="110" spans="1:4" s="761" customFormat="1" hidden="1" x14ac:dyDescent="0.3">
      <c r="A110" s="827"/>
      <c r="B110" s="842"/>
      <c r="C110" s="828"/>
      <c r="D110" s="829"/>
    </row>
    <row r="111" spans="1:4" hidden="1" x14ac:dyDescent="0.3">
      <c r="A111" s="805"/>
      <c r="B111" s="842"/>
      <c r="C111" s="828"/>
      <c r="D111" s="807"/>
    </row>
    <row r="112" spans="1:4" hidden="1" x14ac:dyDescent="0.3">
      <c r="A112" s="805"/>
      <c r="B112" s="842"/>
      <c r="C112" s="828"/>
      <c r="D112" s="807"/>
    </row>
    <row r="113" spans="1:4" hidden="1" x14ac:dyDescent="0.3">
      <c r="A113" s="805"/>
      <c r="B113" s="842"/>
      <c r="C113" s="828"/>
      <c r="D113" s="807"/>
    </row>
    <row r="114" spans="1:4" hidden="1" x14ac:dyDescent="0.3">
      <c r="A114" s="805"/>
      <c r="B114" s="842"/>
      <c r="C114" s="828"/>
      <c r="D114" s="807"/>
    </row>
    <row r="115" spans="1:4" hidden="1" x14ac:dyDescent="0.3">
      <c r="A115" s="805"/>
      <c r="B115" s="842"/>
      <c r="C115" s="828"/>
      <c r="D115" s="807"/>
    </row>
    <row r="116" spans="1:4" hidden="1" x14ac:dyDescent="0.3">
      <c r="A116" s="805"/>
      <c r="B116" s="842"/>
      <c r="C116" s="588"/>
      <c r="D116" s="807"/>
    </row>
    <row r="117" spans="1:4" hidden="1" x14ac:dyDescent="0.3">
      <c r="A117" s="805"/>
      <c r="B117" s="842"/>
      <c r="C117" s="588"/>
      <c r="D117" s="807"/>
    </row>
    <row r="118" spans="1:4" hidden="1" x14ac:dyDescent="0.3">
      <c r="A118" s="805"/>
      <c r="B118" s="842"/>
      <c r="C118" s="824"/>
      <c r="D118" s="807"/>
    </row>
    <row r="119" spans="1:4" hidden="1" x14ac:dyDescent="0.3">
      <c r="A119" s="805"/>
      <c r="B119" s="842"/>
      <c r="C119" s="588"/>
      <c r="D119" s="807"/>
    </row>
    <row r="120" spans="1:4" hidden="1" x14ac:dyDescent="0.3">
      <c r="A120" s="805"/>
      <c r="B120" s="842"/>
      <c r="C120" s="824"/>
      <c r="D120" s="807"/>
    </row>
    <row r="121" spans="1:4" hidden="1" x14ac:dyDescent="0.3">
      <c r="A121" s="805"/>
      <c r="B121" s="842"/>
      <c r="C121" s="588"/>
      <c r="D121" s="807"/>
    </row>
    <row r="122" spans="1:4" hidden="1" x14ac:dyDescent="0.3">
      <c r="A122" s="805"/>
      <c r="B122" s="842"/>
      <c r="C122" s="824"/>
      <c r="D122" s="807"/>
    </row>
    <row r="123" spans="1:4" hidden="1" x14ac:dyDescent="0.3">
      <c r="A123" s="805"/>
      <c r="B123" s="842"/>
      <c r="C123" s="588"/>
      <c r="D123" s="807"/>
    </row>
    <row r="124" spans="1:4" hidden="1" x14ac:dyDescent="0.3">
      <c r="A124" s="805"/>
      <c r="B124" s="842"/>
      <c r="C124" s="588"/>
      <c r="D124" s="807"/>
    </row>
    <row r="125" spans="1:4" hidden="1" x14ac:dyDescent="0.3">
      <c r="A125" s="805"/>
      <c r="B125" s="842"/>
      <c r="C125" s="588"/>
      <c r="D125" s="807"/>
    </row>
    <row r="126" spans="1:4" hidden="1" x14ac:dyDescent="0.3">
      <c r="A126" s="805"/>
      <c r="B126" s="842"/>
      <c r="C126" s="588"/>
      <c r="D126" s="807"/>
    </row>
    <row r="127" spans="1:4" hidden="1" x14ac:dyDescent="0.3">
      <c r="A127" s="805"/>
      <c r="B127" s="842"/>
      <c r="C127" s="588"/>
      <c r="D127" s="807"/>
    </row>
    <row r="128" spans="1:4" hidden="1" x14ac:dyDescent="0.3">
      <c r="A128" s="805"/>
      <c r="B128" s="842"/>
      <c r="C128" s="588"/>
      <c r="D128" s="807"/>
    </row>
    <row r="129" spans="1:4" hidden="1" x14ac:dyDescent="0.3">
      <c r="A129" s="805"/>
      <c r="B129" s="842"/>
      <c r="C129" s="588"/>
      <c r="D129" s="807"/>
    </row>
    <row r="130" spans="1:4" hidden="1" x14ac:dyDescent="0.3">
      <c r="A130" s="805"/>
      <c r="B130" s="842"/>
      <c r="C130" s="588"/>
      <c r="D130" s="807"/>
    </row>
    <row r="131" spans="1:4" hidden="1" x14ac:dyDescent="0.3">
      <c r="A131" s="805"/>
      <c r="B131" s="842"/>
      <c r="C131" s="588"/>
      <c r="D131" s="807"/>
    </row>
    <row r="132" spans="1:4" hidden="1" x14ac:dyDescent="0.3">
      <c r="A132" s="805"/>
      <c r="B132" s="842"/>
      <c r="C132" s="588"/>
      <c r="D132" s="807"/>
    </row>
    <row r="133" spans="1:4" hidden="1" x14ac:dyDescent="0.3">
      <c r="A133" s="805"/>
      <c r="B133" s="842"/>
      <c r="C133" s="588"/>
      <c r="D133" s="807"/>
    </row>
    <row r="134" spans="1:4" hidden="1" x14ac:dyDescent="0.3">
      <c r="A134" s="805"/>
      <c r="B134" s="842"/>
      <c r="C134" s="588"/>
      <c r="D134" s="807"/>
    </row>
    <row r="135" spans="1:4" hidden="1" x14ac:dyDescent="0.3">
      <c r="A135" s="805"/>
      <c r="B135" s="842"/>
      <c r="C135" s="588"/>
      <c r="D135" s="807"/>
    </row>
    <row r="136" spans="1:4" hidden="1" x14ac:dyDescent="0.3">
      <c r="A136" s="805"/>
      <c r="B136" s="842"/>
      <c r="C136" s="588"/>
      <c r="D136" s="807"/>
    </row>
    <row r="137" spans="1:4" hidden="1" x14ac:dyDescent="0.3">
      <c r="A137" s="805"/>
      <c r="B137" s="842"/>
      <c r="C137" s="588"/>
      <c r="D137" s="807"/>
    </row>
    <row r="138" spans="1:4" hidden="1" x14ac:dyDescent="0.3">
      <c r="A138" s="805"/>
      <c r="B138" s="842"/>
      <c r="C138" s="588"/>
      <c r="D138" s="807"/>
    </row>
    <row r="139" spans="1:4" hidden="1" x14ac:dyDescent="0.3">
      <c r="A139" s="805"/>
      <c r="B139" s="842"/>
      <c r="C139" s="588"/>
      <c r="D139" s="807"/>
    </row>
    <row r="140" spans="1:4" hidden="1" x14ac:dyDescent="0.3">
      <c r="A140" s="805"/>
      <c r="B140" s="842"/>
      <c r="C140" s="588"/>
      <c r="D140" s="807"/>
    </row>
    <row r="141" spans="1:4" hidden="1" x14ac:dyDescent="0.3">
      <c r="A141" s="805"/>
      <c r="B141" s="842"/>
      <c r="C141" s="588"/>
      <c r="D141" s="807"/>
    </row>
    <row r="142" spans="1:4" hidden="1" x14ac:dyDescent="0.3">
      <c r="A142" s="805"/>
      <c r="B142" s="842"/>
      <c r="C142" s="588"/>
      <c r="D142" s="807"/>
    </row>
    <row r="143" spans="1:4" hidden="1" x14ac:dyDescent="0.3">
      <c r="A143" s="805"/>
      <c r="B143" s="842"/>
      <c r="C143" s="588"/>
      <c r="D143" s="807"/>
    </row>
    <row r="144" spans="1:4" hidden="1" x14ac:dyDescent="0.3">
      <c r="A144" s="805"/>
      <c r="B144" s="842"/>
      <c r="C144" s="588"/>
      <c r="D144" s="807"/>
    </row>
    <row r="145" spans="1:4" hidden="1" x14ac:dyDescent="0.3">
      <c r="A145" s="805"/>
      <c r="B145" s="842"/>
      <c r="C145" s="588"/>
      <c r="D145" s="807"/>
    </row>
    <row r="146" spans="1:4" hidden="1" x14ac:dyDescent="0.3">
      <c r="A146" s="805"/>
      <c r="B146" s="842"/>
      <c r="C146" s="588"/>
      <c r="D146" s="807"/>
    </row>
    <row r="147" spans="1:4" hidden="1" x14ac:dyDescent="0.3">
      <c r="A147" s="805"/>
      <c r="B147" s="842"/>
      <c r="C147" s="588"/>
      <c r="D147" s="807"/>
    </row>
    <row r="148" spans="1:4" hidden="1" x14ac:dyDescent="0.3">
      <c r="A148" s="805"/>
      <c r="B148" s="842"/>
      <c r="C148" s="588"/>
      <c r="D148" s="807"/>
    </row>
    <row r="149" spans="1:4" hidden="1" x14ac:dyDescent="0.3">
      <c r="A149" s="805"/>
      <c r="B149" s="842"/>
      <c r="C149" s="588"/>
      <c r="D149" s="807"/>
    </row>
    <row r="150" spans="1:4" hidden="1" x14ac:dyDescent="0.3">
      <c r="A150" s="805"/>
      <c r="B150" s="842"/>
      <c r="C150" s="588"/>
      <c r="D150" s="807"/>
    </row>
    <row r="151" spans="1:4" hidden="1" x14ac:dyDescent="0.3">
      <c r="A151" s="805"/>
      <c r="B151" s="842"/>
      <c r="C151" s="588"/>
      <c r="D151" s="807"/>
    </row>
    <row r="152" spans="1:4" hidden="1" x14ac:dyDescent="0.3">
      <c r="A152" s="805"/>
      <c r="B152" s="842"/>
      <c r="C152" s="588"/>
      <c r="D152" s="807"/>
    </row>
    <row r="153" spans="1:4" hidden="1" x14ac:dyDescent="0.3">
      <c r="A153" s="805"/>
      <c r="B153" s="842"/>
      <c r="C153" s="588"/>
      <c r="D153" s="807"/>
    </row>
    <row r="154" spans="1:4" hidden="1" x14ac:dyDescent="0.3">
      <c r="A154" s="805"/>
      <c r="B154" s="842"/>
      <c r="C154" s="588"/>
      <c r="D154" s="807"/>
    </row>
    <row r="155" spans="1:4" hidden="1" x14ac:dyDescent="0.3">
      <c r="A155" s="805"/>
      <c r="B155" s="842"/>
      <c r="C155" s="588"/>
      <c r="D155" s="807"/>
    </row>
    <row r="156" spans="1:4" hidden="1" x14ac:dyDescent="0.3">
      <c r="A156" s="805"/>
      <c r="B156" s="842"/>
      <c r="C156" s="588"/>
      <c r="D156" s="807"/>
    </row>
    <row r="157" spans="1:4" hidden="1" x14ac:dyDescent="0.3">
      <c r="A157" s="805"/>
      <c r="B157" s="842"/>
      <c r="C157" s="588"/>
      <c r="D157" s="807"/>
    </row>
    <row r="158" spans="1:4" hidden="1" x14ac:dyDescent="0.3">
      <c r="A158" s="805"/>
      <c r="B158" s="842"/>
      <c r="C158" s="588"/>
      <c r="D158" s="807"/>
    </row>
    <row r="159" spans="1:4" hidden="1" x14ac:dyDescent="0.3">
      <c r="A159" s="805"/>
      <c r="B159" s="842"/>
      <c r="C159" s="588"/>
      <c r="D159" s="807"/>
    </row>
    <row r="160" spans="1:4" hidden="1" x14ac:dyDescent="0.3">
      <c r="A160" s="805"/>
      <c r="B160" s="842"/>
      <c r="C160" s="588"/>
      <c r="D160" s="807"/>
    </row>
    <row r="161" spans="1:4" hidden="1" x14ac:dyDescent="0.3">
      <c r="A161" s="805"/>
      <c r="B161" s="842"/>
      <c r="C161" s="588"/>
      <c r="D161" s="807"/>
    </row>
    <row r="162" spans="1:4" hidden="1" x14ac:dyDescent="0.3">
      <c r="A162" s="805"/>
      <c r="B162" s="842"/>
      <c r="C162" s="588"/>
      <c r="D162" s="807"/>
    </row>
    <row r="163" spans="1:4" hidden="1" x14ac:dyDescent="0.3">
      <c r="A163" s="805"/>
      <c r="B163" s="842"/>
      <c r="C163" s="588"/>
      <c r="D163" s="807"/>
    </row>
    <row r="164" spans="1:4" hidden="1" x14ac:dyDescent="0.3">
      <c r="A164" s="805"/>
      <c r="B164" s="842"/>
      <c r="C164" s="588"/>
      <c r="D164" s="807"/>
    </row>
    <row r="165" spans="1:4" hidden="1" x14ac:dyDescent="0.3">
      <c r="A165" s="805"/>
      <c r="B165" s="842"/>
      <c r="C165" s="588"/>
      <c r="D165" s="807"/>
    </row>
    <row r="166" spans="1:4" hidden="1" x14ac:dyDescent="0.3">
      <c r="A166" s="805"/>
      <c r="B166" s="842"/>
      <c r="C166" s="588"/>
      <c r="D166" s="807"/>
    </row>
    <row r="167" spans="1:4" hidden="1" x14ac:dyDescent="0.3">
      <c r="A167" s="805"/>
      <c r="B167" s="842"/>
      <c r="C167" s="588"/>
      <c r="D167" s="807"/>
    </row>
    <row r="168" spans="1:4" hidden="1" x14ac:dyDescent="0.3">
      <c r="A168" s="805"/>
      <c r="B168" s="842"/>
      <c r="C168" s="588"/>
      <c r="D168" s="807"/>
    </row>
    <row r="169" spans="1:4" hidden="1" x14ac:dyDescent="0.3">
      <c r="A169" s="805"/>
      <c r="B169" s="842"/>
      <c r="C169" s="588"/>
      <c r="D169" s="807"/>
    </row>
    <row r="170" spans="1:4" hidden="1" x14ac:dyDescent="0.3">
      <c r="A170" s="805"/>
      <c r="B170" s="842"/>
      <c r="C170" s="588"/>
      <c r="D170" s="807"/>
    </row>
    <row r="171" spans="1:4" hidden="1" x14ac:dyDescent="0.3">
      <c r="A171" s="805"/>
      <c r="B171" s="842"/>
      <c r="C171" s="588"/>
      <c r="D171" s="807"/>
    </row>
    <row r="172" spans="1:4" hidden="1" x14ac:dyDescent="0.3">
      <c r="A172" s="805"/>
      <c r="B172" s="842"/>
      <c r="C172" s="588"/>
      <c r="D172" s="807"/>
    </row>
    <row r="173" spans="1:4" hidden="1" x14ac:dyDescent="0.3">
      <c r="A173" s="805"/>
      <c r="B173" s="842"/>
      <c r="C173" s="588"/>
      <c r="D173" s="807"/>
    </row>
    <row r="174" spans="1:4" hidden="1" x14ac:dyDescent="0.3">
      <c r="A174" s="805"/>
      <c r="B174" s="842"/>
      <c r="C174" s="588"/>
      <c r="D174" s="807"/>
    </row>
    <row r="175" spans="1:4" hidden="1" x14ac:dyDescent="0.3">
      <c r="A175" s="805"/>
      <c r="B175" s="842"/>
      <c r="C175" s="588"/>
      <c r="D175" s="807"/>
    </row>
    <row r="176" spans="1:4" hidden="1" x14ac:dyDescent="0.3">
      <c r="A176" s="805"/>
      <c r="B176" s="842"/>
      <c r="C176" s="588"/>
      <c r="D176" s="807"/>
    </row>
    <row r="177" spans="1:4" hidden="1" x14ac:dyDescent="0.3">
      <c r="A177" s="805"/>
      <c r="B177" s="842"/>
      <c r="C177" s="588"/>
      <c r="D177" s="807"/>
    </row>
    <row r="178" spans="1:4" hidden="1" x14ac:dyDescent="0.3">
      <c r="A178" s="805"/>
      <c r="B178" s="842"/>
      <c r="C178" s="588"/>
      <c r="D178" s="807"/>
    </row>
    <row r="179" spans="1:4" hidden="1" x14ac:dyDescent="0.3">
      <c r="A179" s="805"/>
      <c r="B179" s="842"/>
      <c r="C179" s="588"/>
      <c r="D179" s="807"/>
    </row>
    <row r="180" spans="1:4" hidden="1" x14ac:dyDescent="0.3">
      <c r="A180" s="805"/>
      <c r="B180" s="842"/>
      <c r="C180" s="588"/>
      <c r="D180" s="807"/>
    </row>
    <row r="181" spans="1:4" hidden="1" x14ac:dyDescent="0.3">
      <c r="A181" s="805"/>
      <c r="B181" s="842"/>
      <c r="C181" s="588"/>
      <c r="D181" s="807"/>
    </row>
    <row r="182" spans="1:4" hidden="1" x14ac:dyDescent="0.3">
      <c r="A182" s="805"/>
      <c r="B182" s="842"/>
      <c r="C182" s="588"/>
      <c r="D182" s="807"/>
    </row>
    <row r="183" spans="1:4" hidden="1" x14ac:dyDescent="0.3">
      <c r="A183" s="805"/>
      <c r="B183" s="842"/>
      <c r="C183" s="588"/>
      <c r="D183" s="807"/>
    </row>
    <row r="184" spans="1:4" hidden="1" x14ac:dyDescent="0.3">
      <c r="A184" s="805"/>
      <c r="B184" s="842"/>
      <c r="C184" s="588"/>
      <c r="D184" s="807"/>
    </row>
    <row r="185" spans="1:4" hidden="1" x14ac:dyDescent="0.3">
      <c r="A185" s="805"/>
      <c r="B185" s="842"/>
      <c r="C185" s="588"/>
      <c r="D185" s="807"/>
    </row>
    <row r="186" spans="1:4" hidden="1" x14ac:dyDescent="0.3">
      <c r="A186" s="805"/>
      <c r="B186" s="842"/>
      <c r="C186" s="588"/>
      <c r="D186" s="807"/>
    </row>
    <row r="187" spans="1:4" hidden="1" x14ac:dyDescent="0.3">
      <c r="A187" s="805"/>
      <c r="B187" s="842"/>
      <c r="C187" s="588"/>
      <c r="D187" s="807"/>
    </row>
    <row r="188" spans="1:4" hidden="1" x14ac:dyDescent="0.3">
      <c r="A188" s="805"/>
      <c r="B188" s="842"/>
      <c r="C188" s="588"/>
      <c r="D188" s="807"/>
    </row>
    <row r="189" spans="1:4" hidden="1" x14ac:dyDescent="0.3">
      <c r="A189" s="805"/>
      <c r="B189" s="842"/>
      <c r="C189" s="588"/>
      <c r="D189" s="807"/>
    </row>
    <row r="190" spans="1:4" hidden="1" x14ac:dyDescent="0.3">
      <c r="A190" s="805"/>
      <c r="B190" s="842"/>
      <c r="C190" s="588"/>
      <c r="D190" s="807"/>
    </row>
    <row r="191" spans="1:4" hidden="1" x14ac:dyDescent="0.3">
      <c r="A191" s="805"/>
      <c r="B191" s="842"/>
      <c r="C191" s="588"/>
      <c r="D191" s="807"/>
    </row>
    <row r="192" spans="1:4" hidden="1" x14ac:dyDescent="0.3">
      <c r="A192" s="805"/>
      <c r="B192" s="842"/>
      <c r="C192" s="588"/>
      <c r="D192" s="807"/>
    </row>
    <row r="193" spans="1:4" hidden="1" x14ac:dyDescent="0.3">
      <c r="A193" s="805"/>
      <c r="B193" s="842"/>
      <c r="C193" s="588"/>
      <c r="D193" s="807"/>
    </row>
    <row r="194" spans="1:4" hidden="1" x14ac:dyDescent="0.3">
      <c r="A194" s="805"/>
      <c r="B194" s="842"/>
      <c r="C194" s="588"/>
      <c r="D194" s="807"/>
    </row>
    <row r="195" spans="1:4" hidden="1" x14ac:dyDescent="0.3">
      <c r="A195" s="805"/>
      <c r="B195" s="842"/>
      <c r="C195" s="588"/>
      <c r="D195" s="807"/>
    </row>
    <row r="196" spans="1:4" hidden="1" x14ac:dyDescent="0.3">
      <c r="A196" s="805"/>
      <c r="B196" s="842"/>
      <c r="C196" s="588"/>
      <c r="D196" s="807"/>
    </row>
    <row r="197" spans="1:4" hidden="1" x14ac:dyDescent="0.3">
      <c r="A197" s="805"/>
      <c r="B197" s="842"/>
      <c r="C197" s="588"/>
      <c r="D197" s="807"/>
    </row>
    <row r="198" spans="1:4" hidden="1" x14ac:dyDescent="0.3">
      <c r="A198" s="805"/>
      <c r="B198" s="842"/>
      <c r="C198" s="588"/>
      <c r="D198" s="807"/>
    </row>
    <row r="199" spans="1:4" ht="15.5" hidden="1" x14ac:dyDescent="0.35">
      <c r="A199" s="586"/>
      <c r="B199" s="842"/>
      <c r="C199" s="588"/>
      <c r="D199" s="589"/>
    </row>
    <row r="200" spans="1:4" ht="15.5" hidden="1" x14ac:dyDescent="0.35">
      <c r="A200" s="590"/>
      <c r="B200" s="846"/>
      <c r="C200" s="592"/>
      <c r="D200" s="593"/>
    </row>
    <row r="201" spans="1:4" hidden="1" x14ac:dyDescent="0.3"/>
    <row r="203" spans="1:4" x14ac:dyDescent="0.3">
      <c r="C203" s="889"/>
    </row>
    <row r="206" spans="1:4" ht="14.5" x14ac:dyDescent="0.35">
      <c r="D206" s="933"/>
    </row>
  </sheetData>
  <pageMargins left="0.7" right="0.7" top="0.75" bottom="0.75" header="0.3" footer="0.3"/>
  <pageSetup paperSize="9" orientation="portrait" horizontalDpi="4294967292" verticalDpi="4294967292"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S313"/>
  <sheetViews>
    <sheetView topLeftCell="A169" workbookViewId="0"/>
  </sheetViews>
  <sheetFormatPr defaultRowHeight="14.5" x14ac:dyDescent="0.35"/>
  <cols>
    <col min="2" max="2" width="5.54296875" customWidth="1"/>
    <col min="3" max="3" width="10.54296875" style="276" customWidth="1"/>
    <col min="5" max="5" width="0.81640625" customWidth="1"/>
    <col min="6" max="6" width="59" bestFit="1" customWidth="1"/>
    <col min="7" max="7" width="21.453125" hidden="1" customWidth="1"/>
    <col min="8" max="8" width="13.453125" hidden="1" customWidth="1"/>
    <col min="9" max="9" width="14.54296875" hidden="1" customWidth="1"/>
    <col min="10" max="10" width="10.7265625" hidden="1" customWidth="1"/>
    <col min="11" max="11" width="14.1796875" hidden="1" customWidth="1"/>
    <col min="12" max="12" width="14" hidden="1" customWidth="1"/>
    <col min="13" max="13" width="9.1796875" hidden="1" customWidth="1"/>
    <col min="14" max="14" width="9.1796875" customWidth="1"/>
    <col min="15" max="15" width="16.26953125" hidden="1" customWidth="1"/>
    <col min="16" max="17" width="9.1796875" hidden="1" customWidth="1"/>
    <col min="18" max="18" width="11.81640625" hidden="1" customWidth="1"/>
    <col min="19" max="19" width="14.1796875" style="278" bestFit="1" customWidth="1"/>
    <col min="20" max="20" width="1.453125" style="278" hidden="1" customWidth="1"/>
    <col min="21" max="33" width="1.453125" style="277" hidden="1" customWidth="1"/>
    <col min="34" max="34" width="9.1796875" style="276"/>
    <col min="35" max="35" width="9.1796875" style="275"/>
    <col min="36" max="36" width="6" style="252" customWidth="1"/>
    <col min="37" max="37" width="9.1796875" style="273"/>
    <col min="39" max="39" width="9.1796875" style="274"/>
    <col min="42" max="42" width="9.1796875" style="274"/>
    <col min="45" max="45" width="9.1796875" style="273"/>
    <col min="47" max="47" width="9.1796875" style="274"/>
    <col min="50" max="50" width="9.1796875" style="274"/>
    <col min="53" max="53" width="9.1796875" style="273"/>
    <col min="55" max="55" width="9.1796875" style="274"/>
    <col min="58" max="58" width="9.1796875" style="274"/>
    <col min="61" max="61" width="9.1796875" style="273"/>
  </cols>
  <sheetData>
    <row r="1" spans="1:71" x14ac:dyDescent="0.35">
      <c r="A1" s="279" t="s">
        <v>1112</v>
      </c>
      <c r="B1" s="279" t="s">
        <v>1111</v>
      </c>
      <c r="C1" s="285" t="s">
        <v>1110</v>
      </c>
      <c r="D1" s="279" t="s">
        <v>1109</v>
      </c>
      <c r="E1" s="279" t="s">
        <v>1108</v>
      </c>
      <c r="F1" s="279" t="s">
        <v>1107</v>
      </c>
      <c r="G1" s="279" t="s">
        <v>1106</v>
      </c>
      <c r="H1" s="279" t="s">
        <v>1105</v>
      </c>
      <c r="I1" s="279" t="s">
        <v>1104</v>
      </c>
      <c r="J1" s="279" t="s">
        <v>1103</v>
      </c>
      <c r="K1" s="279" t="s">
        <v>1102</v>
      </c>
      <c r="L1" s="279" t="s">
        <v>1101</v>
      </c>
      <c r="M1" s="279" t="s">
        <v>1100</v>
      </c>
      <c r="N1" s="279" t="s">
        <v>1099</v>
      </c>
      <c r="O1" s="279" t="s">
        <v>1098</v>
      </c>
      <c r="P1" s="279" t="s">
        <v>1097</v>
      </c>
      <c r="Q1" s="279" t="s">
        <v>1096</v>
      </c>
      <c r="R1" s="279" t="s">
        <v>1095</v>
      </c>
      <c r="S1" s="287" t="s">
        <v>1094</v>
      </c>
      <c r="T1" s="287" t="s">
        <v>1093</v>
      </c>
      <c r="U1" s="286" t="s">
        <v>1092</v>
      </c>
      <c r="V1" s="286" t="s">
        <v>1091</v>
      </c>
      <c r="W1" s="286" t="s">
        <v>1090</v>
      </c>
      <c r="X1" s="286" t="s">
        <v>1089</v>
      </c>
      <c r="Y1" s="286" t="s">
        <v>1088</v>
      </c>
      <c r="Z1" s="286" t="s">
        <v>1087</v>
      </c>
      <c r="AA1" s="286" t="s">
        <v>1086</v>
      </c>
      <c r="AB1" s="286" t="s">
        <v>1085</v>
      </c>
      <c r="AC1" s="286" t="s">
        <v>1084</v>
      </c>
      <c r="AD1" s="286" t="s">
        <v>1083</v>
      </c>
      <c r="AE1" s="286" t="s">
        <v>1082</v>
      </c>
      <c r="AF1" s="286" t="s">
        <v>1081</v>
      </c>
      <c r="AG1" s="286" t="s">
        <v>1080</v>
      </c>
      <c r="AH1" s="285" t="s">
        <v>1079</v>
      </c>
      <c r="AI1" s="284" t="s">
        <v>1078</v>
      </c>
      <c r="AJ1" s="283" t="s">
        <v>1077</v>
      </c>
      <c r="AK1" s="280" t="s">
        <v>1076</v>
      </c>
      <c r="AL1" s="279" t="s">
        <v>1075</v>
      </c>
      <c r="AM1" s="274" t="s">
        <v>1074</v>
      </c>
      <c r="AN1" s="279" t="s">
        <v>1073</v>
      </c>
      <c r="AO1" s="279" t="s">
        <v>1072</v>
      </c>
      <c r="AP1" s="274" t="s">
        <v>1071</v>
      </c>
      <c r="AQ1" t="s">
        <v>1070</v>
      </c>
      <c r="AR1" t="s">
        <v>1069</v>
      </c>
      <c r="AS1" s="273" t="s">
        <v>1076</v>
      </c>
      <c r="AT1" s="279" t="s">
        <v>1075</v>
      </c>
      <c r="AU1" s="274" t="s">
        <v>1074</v>
      </c>
      <c r="AV1" s="279" t="s">
        <v>1073</v>
      </c>
      <c r="AW1" s="279" t="s">
        <v>1072</v>
      </c>
      <c r="AX1" s="274" t="s">
        <v>1071</v>
      </c>
      <c r="AY1" s="279" t="s">
        <v>1070</v>
      </c>
      <c r="AZ1" s="279" t="s">
        <v>1069</v>
      </c>
      <c r="BA1" s="280" t="s">
        <v>1076</v>
      </c>
      <c r="BB1" s="279" t="s">
        <v>1075</v>
      </c>
      <c r="BC1" s="274" t="s">
        <v>1074</v>
      </c>
      <c r="BD1" s="279" t="s">
        <v>1073</v>
      </c>
      <c r="BE1" s="279" t="s">
        <v>1072</v>
      </c>
      <c r="BF1" s="274" t="s">
        <v>1071</v>
      </c>
      <c r="BG1" s="279" t="s">
        <v>1070</v>
      </c>
      <c r="BH1" s="279" t="s">
        <v>1069</v>
      </c>
      <c r="BI1" s="280" t="s">
        <v>1076</v>
      </c>
      <c r="BJ1" s="279" t="s">
        <v>1075</v>
      </c>
      <c r="BK1" s="279" t="s">
        <v>1074</v>
      </c>
      <c r="BL1" s="279" t="s">
        <v>1073</v>
      </c>
      <c r="BM1" s="279" t="s">
        <v>1072</v>
      </c>
      <c r="BN1" s="279" t="s">
        <v>1071</v>
      </c>
      <c r="BO1" s="279" t="s">
        <v>1070</v>
      </c>
      <c r="BP1" s="279" t="s">
        <v>1069</v>
      </c>
      <c r="BQ1" s="279"/>
      <c r="BR1" s="279"/>
      <c r="BS1" s="279"/>
    </row>
    <row r="2" spans="1:71" x14ac:dyDescent="0.35">
      <c r="A2" s="279" t="s">
        <v>563</v>
      </c>
      <c r="B2" s="279" t="s">
        <v>562</v>
      </c>
      <c r="C2" s="285" t="s">
        <v>1068</v>
      </c>
      <c r="D2" s="279" t="s">
        <v>560</v>
      </c>
      <c r="F2" s="279" t="s">
        <v>1067</v>
      </c>
      <c r="K2" s="279" t="s">
        <v>883</v>
      </c>
      <c r="L2" s="279" t="s">
        <v>557</v>
      </c>
      <c r="N2" s="279" t="s">
        <v>884</v>
      </c>
      <c r="O2" s="279" t="s">
        <v>883</v>
      </c>
      <c r="P2" s="279" t="s">
        <v>557</v>
      </c>
      <c r="Q2" s="279" t="s">
        <v>556</v>
      </c>
      <c r="R2" s="279" t="s">
        <v>883</v>
      </c>
      <c r="S2" s="278">
        <v>0</v>
      </c>
      <c r="T2" s="278">
        <v>0</v>
      </c>
      <c r="U2" s="278">
        <v>0</v>
      </c>
      <c r="V2" s="278">
        <v>0</v>
      </c>
      <c r="W2" s="278">
        <v>0</v>
      </c>
      <c r="X2" s="278">
        <v>0</v>
      </c>
      <c r="Y2" s="278">
        <v>0</v>
      </c>
      <c r="Z2" s="278">
        <v>0</v>
      </c>
      <c r="AA2" s="278">
        <v>0</v>
      </c>
      <c r="AB2" s="278">
        <v>0</v>
      </c>
      <c r="AC2" s="278"/>
      <c r="AD2" s="278">
        <v>0</v>
      </c>
      <c r="AE2" s="278"/>
      <c r="AF2" s="278">
        <v>0</v>
      </c>
      <c r="AG2" s="278">
        <v>0</v>
      </c>
      <c r="AH2" s="285" t="s">
        <v>86</v>
      </c>
      <c r="AI2" s="284" t="s">
        <v>932</v>
      </c>
      <c r="AJ2" s="283" t="s">
        <v>553</v>
      </c>
      <c r="AK2" s="282" t="s">
        <v>552</v>
      </c>
      <c r="AL2" s="278">
        <v>2.2200000000000002</v>
      </c>
      <c r="AM2" s="281">
        <v>0</v>
      </c>
      <c r="AN2" s="278">
        <v>0</v>
      </c>
      <c r="AO2" s="278">
        <v>2.2200000000000002</v>
      </c>
      <c r="AP2" s="281">
        <v>0</v>
      </c>
      <c r="AQ2" s="278">
        <v>0</v>
      </c>
      <c r="AR2" s="278">
        <v>0</v>
      </c>
      <c r="AS2" s="273">
        <v>2</v>
      </c>
      <c r="AT2" s="278">
        <v>0</v>
      </c>
      <c r="AU2" s="281">
        <v>0</v>
      </c>
      <c r="AV2" s="278">
        <v>0</v>
      </c>
      <c r="AW2" s="278">
        <v>0</v>
      </c>
      <c r="AX2" s="281">
        <v>0</v>
      </c>
      <c r="AY2" s="278">
        <v>0</v>
      </c>
      <c r="AZ2" s="278">
        <v>0</v>
      </c>
      <c r="BA2" s="280" t="s">
        <v>551</v>
      </c>
      <c r="BB2" s="278">
        <v>0</v>
      </c>
      <c r="BC2" s="281">
        <v>0</v>
      </c>
      <c r="BD2" s="278">
        <v>0</v>
      </c>
      <c r="BE2" s="278">
        <v>0</v>
      </c>
      <c r="BF2" s="281">
        <v>0</v>
      </c>
      <c r="BG2" s="278">
        <v>0</v>
      </c>
      <c r="BH2" s="278">
        <v>0</v>
      </c>
      <c r="BI2" s="280" t="s">
        <v>550</v>
      </c>
      <c r="BJ2" s="278">
        <v>0</v>
      </c>
      <c r="BK2" s="278">
        <v>0</v>
      </c>
      <c r="BL2" s="278">
        <v>0</v>
      </c>
      <c r="BM2" s="278">
        <v>0</v>
      </c>
      <c r="BN2" s="278">
        <v>0</v>
      </c>
      <c r="BO2" s="278">
        <v>0</v>
      </c>
      <c r="BP2" s="278">
        <v>0</v>
      </c>
      <c r="BQ2" s="279"/>
      <c r="BR2" s="279"/>
      <c r="BS2" s="279"/>
    </row>
    <row r="3" spans="1:71" x14ac:dyDescent="0.35">
      <c r="A3" s="279" t="s">
        <v>563</v>
      </c>
      <c r="B3" s="279" t="s">
        <v>562</v>
      </c>
      <c r="C3" s="285" t="s">
        <v>1066</v>
      </c>
      <c r="D3" s="279" t="s">
        <v>560</v>
      </c>
      <c r="F3" s="279" t="s">
        <v>1065</v>
      </c>
      <c r="K3" s="279" t="s">
        <v>883</v>
      </c>
      <c r="L3" s="279" t="s">
        <v>557</v>
      </c>
      <c r="N3" s="279" t="s">
        <v>884</v>
      </c>
      <c r="O3" s="279" t="s">
        <v>883</v>
      </c>
      <c r="P3" s="279" t="s">
        <v>557</v>
      </c>
      <c r="Q3" s="279" t="s">
        <v>556</v>
      </c>
      <c r="R3" s="279" t="s">
        <v>883</v>
      </c>
      <c r="S3" s="278">
        <v>0</v>
      </c>
      <c r="T3" s="278">
        <v>0</v>
      </c>
      <c r="U3" s="278">
        <v>0</v>
      </c>
      <c r="V3" s="278">
        <v>0</v>
      </c>
      <c r="W3" s="278">
        <v>0</v>
      </c>
      <c r="X3" s="278">
        <v>0</v>
      </c>
      <c r="Y3" s="278">
        <v>0</v>
      </c>
      <c r="Z3" s="278">
        <v>0</v>
      </c>
      <c r="AA3" s="278">
        <v>0</v>
      </c>
      <c r="AB3" s="278">
        <v>0</v>
      </c>
      <c r="AC3" s="278"/>
      <c r="AD3" s="278">
        <v>0</v>
      </c>
      <c r="AE3" s="278"/>
      <c r="AF3" s="278">
        <v>0</v>
      </c>
      <c r="AG3" s="278">
        <v>0</v>
      </c>
      <c r="AH3" s="285" t="s">
        <v>86</v>
      </c>
      <c r="AI3" s="284" t="s">
        <v>930</v>
      </c>
      <c r="AJ3" s="283" t="s">
        <v>553</v>
      </c>
      <c r="AK3" s="282" t="s">
        <v>552</v>
      </c>
      <c r="AL3" s="278">
        <v>0.9</v>
      </c>
      <c r="AM3" s="281">
        <v>0</v>
      </c>
      <c r="AN3" s="278">
        <v>0</v>
      </c>
      <c r="AO3" s="278">
        <v>0.9</v>
      </c>
      <c r="AP3" s="281">
        <v>0</v>
      </c>
      <c r="AQ3" s="278">
        <v>0</v>
      </c>
      <c r="AR3" s="278">
        <v>0</v>
      </c>
      <c r="AS3" s="273">
        <v>2</v>
      </c>
      <c r="AT3" s="278">
        <v>0</v>
      </c>
      <c r="AU3" s="281">
        <v>0</v>
      </c>
      <c r="AV3" s="278">
        <v>0</v>
      </c>
      <c r="AW3" s="278">
        <v>0</v>
      </c>
      <c r="AX3" s="281">
        <v>0</v>
      </c>
      <c r="AY3" s="278">
        <v>0</v>
      </c>
      <c r="AZ3" s="278">
        <v>0</v>
      </c>
      <c r="BA3" s="280" t="s">
        <v>551</v>
      </c>
      <c r="BB3" s="278">
        <v>0</v>
      </c>
      <c r="BC3" s="281">
        <v>0</v>
      </c>
      <c r="BD3" s="278">
        <v>0</v>
      </c>
      <c r="BE3" s="278">
        <v>0</v>
      </c>
      <c r="BF3" s="281">
        <v>0</v>
      </c>
      <c r="BG3" s="278">
        <v>0</v>
      </c>
      <c r="BH3" s="278">
        <v>0</v>
      </c>
      <c r="BI3" s="280" t="s">
        <v>550</v>
      </c>
      <c r="BJ3" s="278">
        <v>0</v>
      </c>
      <c r="BK3" s="278">
        <v>0</v>
      </c>
      <c r="BL3" s="278">
        <v>0</v>
      </c>
      <c r="BM3" s="278">
        <v>0</v>
      </c>
      <c r="BN3" s="278">
        <v>0</v>
      </c>
      <c r="BO3" s="278">
        <v>0</v>
      </c>
      <c r="BP3" s="278">
        <v>0</v>
      </c>
      <c r="BQ3" s="279"/>
      <c r="BR3" s="279"/>
      <c r="BS3" s="279"/>
    </row>
    <row r="4" spans="1:71" x14ac:dyDescent="0.35">
      <c r="A4" s="279" t="s">
        <v>563</v>
      </c>
      <c r="B4" s="279" t="s">
        <v>562</v>
      </c>
      <c r="C4" s="285" t="s">
        <v>933</v>
      </c>
      <c r="D4" s="279" t="s">
        <v>560</v>
      </c>
      <c r="F4" s="279" t="s">
        <v>1064</v>
      </c>
      <c r="K4" s="279" t="s">
        <v>883</v>
      </c>
      <c r="L4" s="279" t="s">
        <v>557</v>
      </c>
      <c r="N4" s="279" t="s">
        <v>884</v>
      </c>
      <c r="O4" s="279" t="s">
        <v>883</v>
      </c>
      <c r="P4" s="279" t="s">
        <v>557</v>
      </c>
      <c r="Q4" s="279" t="s">
        <v>556</v>
      </c>
      <c r="R4" s="279" t="s">
        <v>883</v>
      </c>
      <c r="S4" s="278">
        <v>0</v>
      </c>
      <c r="T4" s="278">
        <v>0</v>
      </c>
      <c r="U4" s="278">
        <v>0</v>
      </c>
      <c r="V4" s="278">
        <v>0</v>
      </c>
      <c r="W4" s="278">
        <v>0</v>
      </c>
      <c r="X4" s="278">
        <v>0</v>
      </c>
      <c r="Y4" s="278">
        <v>0</v>
      </c>
      <c r="Z4" s="278">
        <v>0</v>
      </c>
      <c r="AA4" s="278">
        <v>0</v>
      </c>
      <c r="AB4" s="278">
        <v>0</v>
      </c>
      <c r="AC4" s="278"/>
      <c r="AD4" s="278">
        <v>0</v>
      </c>
      <c r="AE4" s="278"/>
      <c r="AF4" s="278">
        <v>0</v>
      </c>
      <c r="AG4" s="278">
        <v>0</v>
      </c>
      <c r="AH4" s="285" t="s">
        <v>483</v>
      </c>
      <c r="AJ4" s="283" t="s">
        <v>553</v>
      </c>
      <c r="AK4" s="282" t="s">
        <v>552</v>
      </c>
      <c r="AL4" s="278">
        <v>0.54</v>
      </c>
      <c r="AM4" s="281">
        <v>0</v>
      </c>
      <c r="AN4" s="278">
        <v>0</v>
      </c>
      <c r="AO4" s="278">
        <v>0.54</v>
      </c>
      <c r="AP4" s="281">
        <v>0</v>
      </c>
      <c r="AQ4" s="278">
        <v>0</v>
      </c>
      <c r="AR4" s="278">
        <v>0</v>
      </c>
      <c r="AS4" s="273">
        <v>2</v>
      </c>
      <c r="AT4" s="278">
        <v>0</v>
      </c>
      <c r="AU4" s="281">
        <v>0</v>
      </c>
      <c r="AV4" s="278">
        <v>0</v>
      </c>
      <c r="AW4" s="278">
        <v>0</v>
      </c>
      <c r="AX4" s="281">
        <v>0</v>
      </c>
      <c r="AY4" s="278">
        <v>0</v>
      </c>
      <c r="AZ4" s="278">
        <v>0</v>
      </c>
      <c r="BA4" s="280" t="s">
        <v>551</v>
      </c>
      <c r="BB4" s="278">
        <v>0</v>
      </c>
      <c r="BC4" s="281">
        <v>0</v>
      </c>
      <c r="BD4" s="278">
        <v>0</v>
      </c>
      <c r="BE4" s="278">
        <v>0</v>
      </c>
      <c r="BF4" s="281">
        <v>0</v>
      </c>
      <c r="BG4" s="278">
        <v>0</v>
      </c>
      <c r="BH4" s="278">
        <v>0</v>
      </c>
      <c r="BI4" s="280" t="s">
        <v>550</v>
      </c>
      <c r="BJ4" s="278">
        <v>0</v>
      </c>
      <c r="BK4" s="278">
        <v>0</v>
      </c>
      <c r="BL4" s="278">
        <v>0</v>
      </c>
      <c r="BM4" s="278">
        <v>0</v>
      </c>
      <c r="BN4" s="278">
        <v>0</v>
      </c>
      <c r="BO4" s="278">
        <v>0</v>
      </c>
      <c r="BP4" s="278">
        <v>0</v>
      </c>
      <c r="BQ4" s="279"/>
      <c r="BR4" s="279"/>
      <c r="BS4" s="279"/>
    </row>
    <row r="5" spans="1:71" x14ac:dyDescent="0.35">
      <c r="A5" s="279" t="s">
        <v>563</v>
      </c>
      <c r="B5" s="279" t="s">
        <v>562</v>
      </c>
      <c r="C5" s="285" t="s">
        <v>272</v>
      </c>
      <c r="D5" s="279" t="s">
        <v>560</v>
      </c>
      <c r="F5" s="279" t="s">
        <v>1063</v>
      </c>
      <c r="K5" s="279" t="s">
        <v>819</v>
      </c>
      <c r="L5" s="279" t="s">
        <v>557</v>
      </c>
      <c r="N5" s="279" t="s">
        <v>820</v>
      </c>
      <c r="O5" s="279" t="s">
        <v>819</v>
      </c>
      <c r="P5" s="279" t="s">
        <v>557</v>
      </c>
      <c r="Q5" s="279" t="s">
        <v>556</v>
      </c>
      <c r="R5" s="279" t="s">
        <v>819</v>
      </c>
      <c r="S5" s="278">
        <v>0</v>
      </c>
      <c r="T5" s="278">
        <v>0</v>
      </c>
      <c r="U5" s="278">
        <v>0</v>
      </c>
      <c r="V5" s="278">
        <v>0</v>
      </c>
      <c r="W5" s="278">
        <v>0</v>
      </c>
      <c r="X5" s="278">
        <v>0</v>
      </c>
      <c r="Y5" s="278">
        <v>0</v>
      </c>
      <c r="Z5" s="278">
        <v>0</v>
      </c>
      <c r="AA5" s="278">
        <v>0</v>
      </c>
      <c r="AB5" s="278">
        <v>0</v>
      </c>
      <c r="AC5" s="278"/>
      <c r="AD5" s="278">
        <v>0</v>
      </c>
      <c r="AE5" s="278"/>
      <c r="AF5" s="278">
        <v>0</v>
      </c>
      <c r="AG5" s="278">
        <v>0</v>
      </c>
      <c r="AH5" s="285" t="s">
        <v>483</v>
      </c>
      <c r="AJ5" s="283" t="s">
        <v>553</v>
      </c>
      <c r="AK5" s="282" t="s">
        <v>552</v>
      </c>
      <c r="AL5" s="278">
        <v>0</v>
      </c>
      <c r="AM5" s="281">
        <v>0</v>
      </c>
      <c r="AN5" s="278">
        <v>43.31</v>
      </c>
      <c r="AO5" s="278">
        <v>0</v>
      </c>
      <c r="AP5" s="281">
        <v>0</v>
      </c>
      <c r="AQ5" s="278">
        <v>0</v>
      </c>
      <c r="AR5" s="278">
        <v>0</v>
      </c>
      <c r="AS5" s="273">
        <v>2</v>
      </c>
      <c r="AT5" s="278">
        <v>0</v>
      </c>
      <c r="AU5" s="281">
        <v>0</v>
      </c>
      <c r="AV5" s="278">
        <v>0</v>
      </c>
      <c r="AW5" s="278">
        <v>0</v>
      </c>
      <c r="AX5" s="281">
        <v>0</v>
      </c>
      <c r="AY5" s="278">
        <v>0</v>
      </c>
      <c r="AZ5" s="278">
        <v>0</v>
      </c>
      <c r="BA5" s="280" t="s">
        <v>551</v>
      </c>
      <c r="BB5" s="278">
        <v>0</v>
      </c>
      <c r="BC5" s="281">
        <v>0</v>
      </c>
      <c r="BD5" s="278">
        <v>0</v>
      </c>
      <c r="BE5" s="278">
        <v>0</v>
      </c>
      <c r="BF5" s="281">
        <v>0</v>
      </c>
      <c r="BG5" s="278">
        <v>0</v>
      </c>
      <c r="BH5" s="278">
        <v>0</v>
      </c>
      <c r="BI5" s="280" t="s">
        <v>550</v>
      </c>
      <c r="BJ5" s="278">
        <v>0</v>
      </c>
      <c r="BK5" s="278">
        <v>0</v>
      </c>
      <c r="BL5" s="278">
        <v>0</v>
      </c>
      <c r="BM5" s="278">
        <v>0</v>
      </c>
      <c r="BN5" s="278">
        <v>0</v>
      </c>
      <c r="BO5" s="278">
        <v>0</v>
      </c>
      <c r="BP5" s="278">
        <v>0</v>
      </c>
      <c r="BQ5" s="279"/>
      <c r="BR5" s="279"/>
      <c r="BS5" s="279"/>
    </row>
    <row r="6" spans="1:71" x14ac:dyDescent="0.35">
      <c r="A6" s="279" t="s">
        <v>563</v>
      </c>
      <c r="B6" s="279" t="s">
        <v>562</v>
      </c>
      <c r="C6" s="285" t="s">
        <v>520</v>
      </c>
      <c r="D6" s="279" t="s">
        <v>560</v>
      </c>
      <c r="F6" s="279" t="s">
        <v>519</v>
      </c>
      <c r="K6" s="279" t="s">
        <v>819</v>
      </c>
      <c r="L6" s="279" t="s">
        <v>557</v>
      </c>
      <c r="N6" s="279" t="s">
        <v>820</v>
      </c>
      <c r="O6" s="279" t="s">
        <v>819</v>
      </c>
      <c r="P6" s="279" t="s">
        <v>557</v>
      </c>
      <c r="Q6" s="279" t="s">
        <v>556</v>
      </c>
      <c r="R6" s="279" t="s">
        <v>819</v>
      </c>
      <c r="S6" s="278">
        <v>1509.2</v>
      </c>
      <c r="T6" s="278">
        <v>0</v>
      </c>
      <c r="U6" s="278">
        <v>0</v>
      </c>
      <c r="V6" s="278">
        <v>0</v>
      </c>
      <c r="W6" s="278">
        <v>0</v>
      </c>
      <c r="X6" s="278">
        <v>0</v>
      </c>
      <c r="Y6" s="278">
        <v>0</v>
      </c>
      <c r="Z6" s="278">
        <v>0</v>
      </c>
      <c r="AA6" s="278">
        <v>0</v>
      </c>
      <c r="AB6" s="278">
        <v>0</v>
      </c>
      <c r="AC6" s="278"/>
      <c r="AD6" s="278">
        <v>0</v>
      </c>
      <c r="AE6" s="278"/>
      <c r="AF6" s="278">
        <v>0</v>
      </c>
      <c r="AG6" s="278">
        <v>0</v>
      </c>
      <c r="AH6" s="285" t="s">
        <v>483</v>
      </c>
      <c r="AJ6" s="283" t="s">
        <v>553</v>
      </c>
      <c r="AK6" s="282" t="s">
        <v>552</v>
      </c>
      <c r="AL6" s="278">
        <v>0</v>
      </c>
      <c r="AM6" s="281">
        <v>0</v>
      </c>
      <c r="AN6" s="278">
        <v>0</v>
      </c>
      <c r="AO6" s="278">
        <v>0</v>
      </c>
      <c r="AP6" s="281">
        <v>0</v>
      </c>
      <c r="AQ6" s="278">
        <v>0</v>
      </c>
      <c r="AR6" s="278">
        <v>0</v>
      </c>
      <c r="AS6" s="273">
        <v>2</v>
      </c>
      <c r="AT6" s="278">
        <v>0</v>
      </c>
      <c r="AU6" s="281">
        <v>0</v>
      </c>
      <c r="AV6" s="278">
        <v>0</v>
      </c>
      <c r="AW6" s="278">
        <v>0</v>
      </c>
      <c r="AX6" s="281">
        <v>0</v>
      </c>
      <c r="AY6" s="278">
        <v>0</v>
      </c>
      <c r="AZ6" s="278">
        <v>0</v>
      </c>
      <c r="BA6" s="280" t="s">
        <v>551</v>
      </c>
      <c r="BB6" s="278">
        <v>0</v>
      </c>
      <c r="BC6" s="281">
        <v>0</v>
      </c>
      <c r="BD6" s="278">
        <v>0</v>
      </c>
      <c r="BE6" s="278">
        <v>0</v>
      </c>
      <c r="BF6" s="281">
        <v>0</v>
      </c>
      <c r="BG6" s="278">
        <v>0</v>
      </c>
      <c r="BH6" s="278">
        <v>0</v>
      </c>
      <c r="BI6" s="280" t="s">
        <v>550</v>
      </c>
      <c r="BJ6" s="278">
        <v>0</v>
      </c>
      <c r="BK6" s="278">
        <v>0</v>
      </c>
      <c r="BL6" s="278">
        <v>0</v>
      </c>
      <c r="BM6" s="278">
        <v>0</v>
      </c>
      <c r="BN6" s="278">
        <v>0</v>
      </c>
      <c r="BO6" s="278">
        <v>0</v>
      </c>
      <c r="BP6" s="278">
        <v>0</v>
      </c>
      <c r="BQ6" s="279"/>
      <c r="BR6" s="279"/>
      <c r="BS6" s="279"/>
    </row>
    <row r="7" spans="1:71" x14ac:dyDescent="0.35">
      <c r="A7" s="279" t="s">
        <v>563</v>
      </c>
      <c r="B7" s="279" t="s">
        <v>562</v>
      </c>
      <c r="C7" s="285" t="s">
        <v>342</v>
      </c>
      <c r="D7" s="279" t="s">
        <v>560</v>
      </c>
      <c r="F7" s="279" t="s">
        <v>1062</v>
      </c>
      <c r="K7" s="279" t="s">
        <v>819</v>
      </c>
      <c r="L7" s="279" t="s">
        <v>557</v>
      </c>
      <c r="N7" s="279" t="s">
        <v>820</v>
      </c>
      <c r="O7" s="279" t="s">
        <v>819</v>
      </c>
      <c r="P7" s="279" t="s">
        <v>557</v>
      </c>
      <c r="Q7" s="279" t="s">
        <v>556</v>
      </c>
      <c r="R7" s="279" t="s">
        <v>819</v>
      </c>
      <c r="S7" s="278">
        <v>1131.9000000000001</v>
      </c>
      <c r="T7" s="278">
        <v>0</v>
      </c>
      <c r="U7" s="278">
        <v>0</v>
      </c>
      <c r="V7" s="278">
        <v>0</v>
      </c>
      <c r="W7" s="278">
        <v>0</v>
      </c>
      <c r="X7" s="278">
        <v>0</v>
      </c>
      <c r="Y7" s="278">
        <v>0</v>
      </c>
      <c r="Z7" s="278">
        <v>0</v>
      </c>
      <c r="AA7" s="278">
        <v>0</v>
      </c>
      <c r="AB7" s="278">
        <v>0</v>
      </c>
      <c r="AC7" s="278"/>
      <c r="AD7" s="278">
        <v>0</v>
      </c>
      <c r="AE7" s="278"/>
      <c r="AF7" s="278">
        <v>0</v>
      </c>
      <c r="AG7" s="278">
        <v>0</v>
      </c>
      <c r="AH7" s="285" t="s">
        <v>483</v>
      </c>
      <c r="AJ7" s="283" t="s">
        <v>553</v>
      </c>
      <c r="AK7" s="282" t="s">
        <v>552</v>
      </c>
      <c r="AL7" s="278">
        <v>0</v>
      </c>
      <c r="AM7" s="281">
        <v>0</v>
      </c>
      <c r="AN7" s="278">
        <v>0</v>
      </c>
      <c r="AO7" s="278">
        <v>0</v>
      </c>
      <c r="AP7" s="281">
        <v>0</v>
      </c>
      <c r="AQ7" s="278">
        <v>0</v>
      </c>
      <c r="AR7" s="278">
        <v>0</v>
      </c>
      <c r="AS7" s="273">
        <v>2</v>
      </c>
      <c r="AT7" s="278">
        <v>0</v>
      </c>
      <c r="AU7" s="281">
        <v>0</v>
      </c>
      <c r="AV7" s="278">
        <v>0</v>
      </c>
      <c r="AW7" s="278">
        <v>0</v>
      </c>
      <c r="AX7" s="281">
        <v>0</v>
      </c>
      <c r="AY7" s="278">
        <v>0</v>
      </c>
      <c r="AZ7" s="278">
        <v>0</v>
      </c>
      <c r="BA7" s="280" t="s">
        <v>551</v>
      </c>
      <c r="BB7" s="278">
        <v>0</v>
      </c>
      <c r="BC7" s="281">
        <v>0</v>
      </c>
      <c r="BD7" s="278">
        <v>0</v>
      </c>
      <c r="BE7" s="278">
        <v>0</v>
      </c>
      <c r="BF7" s="281">
        <v>0</v>
      </c>
      <c r="BG7" s="278">
        <v>0</v>
      </c>
      <c r="BH7" s="278">
        <v>0</v>
      </c>
      <c r="BI7" s="280" t="s">
        <v>550</v>
      </c>
      <c r="BJ7" s="278">
        <v>0</v>
      </c>
      <c r="BK7" s="278">
        <v>0</v>
      </c>
      <c r="BL7" s="278">
        <v>0</v>
      </c>
      <c r="BM7" s="278">
        <v>0</v>
      </c>
      <c r="BN7" s="278">
        <v>0</v>
      </c>
      <c r="BO7" s="278">
        <v>0</v>
      </c>
      <c r="BP7" s="278">
        <v>0</v>
      </c>
      <c r="BQ7" s="279"/>
      <c r="BR7" s="279"/>
      <c r="BS7" s="279"/>
    </row>
    <row r="8" spans="1:71" x14ac:dyDescent="0.35">
      <c r="A8" s="279" t="s">
        <v>563</v>
      </c>
      <c r="B8" s="279" t="s">
        <v>562</v>
      </c>
      <c r="C8" s="285" t="s">
        <v>518</v>
      </c>
      <c r="D8" s="279" t="s">
        <v>560</v>
      </c>
      <c r="F8" s="279" t="s">
        <v>517</v>
      </c>
      <c r="K8" s="279" t="s">
        <v>819</v>
      </c>
      <c r="L8" s="279" t="s">
        <v>557</v>
      </c>
      <c r="N8" s="279" t="s">
        <v>820</v>
      </c>
      <c r="O8" s="279" t="s">
        <v>819</v>
      </c>
      <c r="P8" s="279" t="s">
        <v>557</v>
      </c>
      <c r="Q8" s="279" t="s">
        <v>556</v>
      </c>
      <c r="R8" s="279" t="s">
        <v>819</v>
      </c>
      <c r="S8" s="278">
        <v>0</v>
      </c>
      <c r="T8" s="278">
        <v>0</v>
      </c>
      <c r="U8" s="278">
        <v>0</v>
      </c>
      <c r="V8" s="278">
        <v>0</v>
      </c>
      <c r="W8" s="278">
        <v>0</v>
      </c>
      <c r="X8" s="278">
        <v>0</v>
      </c>
      <c r="Y8" s="278">
        <v>0</v>
      </c>
      <c r="Z8" s="278">
        <v>0</v>
      </c>
      <c r="AA8" s="278">
        <v>0</v>
      </c>
      <c r="AB8" s="278">
        <v>0</v>
      </c>
      <c r="AC8" s="278"/>
      <c r="AD8" s="278">
        <v>0</v>
      </c>
      <c r="AE8" s="278"/>
      <c r="AF8" s="278">
        <v>0</v>
      </c>
      <c r="AG8" s="278">
        <v>0</v>
      </c>
      <c r="AH8" s="285" t="s">
        <v>483</v>
      </c>
      <c r="AJ8" s="283" t="s">
        <v>553</v>
      </c>
      <c r="AK8" s="282" t="s">
        <v>552</v>
      </c>
      <c r="AL8" s="278">
        <v>0</v>
      </c>
      <c r="AM8" s="281">
        <v>0</v>
      </c>
      <c r="AN8" s="278">
        <v>39.369999999999997</v>
      </c>
      <c r="AO8" s="278">
        <v>0</v>
      </c>
      <c r="AP8" s="281">
        <v>0</v>
      </c>
      <c r="AQ8" s="278">
        <v>0</v>
      </c>
      <c r="AR8" s="278">
        <v>0</v>
      </c>
      <c r="AS8" s="273">
        <v>2</v>
      </c>
      <c r="AT8" s="278">
        <v>0</v>
      </c>
      <c r="AU8" s="281">
        <v>0</v>
      </c>
      <c r="AV8" s="278">
        <v>0</v>
      </c>
      <c r="AW8" s="278">
        <v>0</v>
      </c>
      <c r="AX8" s="281">
        <v>0</v>
      </c>
      <c r="AY8" s="278">
        <v>0</v>
      </c>
      <c r="AZ8" s="278">
        <v>0</v>
      </c>
      <c r="BA8" s="280" t="s">
        <v>551</v>
      </c>
      <c r="BB8" s="278">
        <v>0</v>
      </c>
      <c r="BC8" s="281">
        <v>0</v>
      </c>
      <c r="BD8" s="278">
        <v>0</v>
      </c>
      <c r="BE8" s="278">
        <v>0</v>
      </c>
      <c r="BF8" s="281">
        <v>0</v>
      </c>
      <c r="BG8" s="278">
        <v>0</v>
      </c>
      <c r="BH8" s="278">
        <v>0</v>
      </c>
      <c r="BI8" s="280" t="s">
        <v>550</v>
      </c>
      <c r="BJ8" s="278">
        <v>0</v>
      </c>
      <c r="BK8" s="278">
        <v>0</v>
      </c>
      <c r="BL8" s="278">
        <v>0</v>
      </c>
      <c r="BM8" s="278">
        <v>0</v>
      </c>
      <c r="BN8" s="278">
        <v>0</v>
      </c>
      <c r="BO8" s="278">
        <v>0</v>
      </c>
      <c r="BP8" s="278">
        <v>0</v>
      </c>
      <c r="BQ8" s="279"/>
      <c r="BR8" s="279"/>
      <c r="BS8" s="279"/>
    </row>
    <row r="9" spans="1:71" x14ac:dyDescent="0.35">
      <c r="A9" s="279" t="s">
        <v>563</v>
      </c>
      <c r="B9" s="279" t="s">
        <v>562</v>
      </c>
      <c r="C9" s="285" t="s">
        <v>1061</v>
      </c>
      <c r="D9" s="279" t="s">
        <v>560</v>
      </c>
      <c r="F9" s="279" t="s">
        <v>1060</v>
      </c>
      <c r="K9" s="279" t="s">
        <v>883</v>
      </c>
      <c r="L9" s="279" t="s">
        <v>557</v>
      </c>
      <c r="N9" s="279" t="s">
        <v>884</v>
      </c>
      <c r="O9" s="279" t="s">
        <v>883</v>
      </c>
      <c r="P9" s="279" t="s">
        <v>557</v>
      </c>
      <c r="Q9" s="279" t="s">
        <v>556</v>
      </c>
      <c r="R9" s="279" t="s">
        <v>883</v>
      </c>
      <c r="S9" s="278">
        <v>0</v>
      </c>
      <c r="T9" s="278">
        <v>0</v>
      </c>
      <c r="U9" s="278">
        <v>0</v>
      </c>
      <c r="V9" s="278">
        <v>0</v>
      </c>
      <c r="W9" s="278">
        <v>0</v>
      </c>
      <c r="X9" s="278">
        <v>0</v>
      </c>
      <c r="Y9" s="278">
        <v>0</v>
      </c>
      <c r="Z9" s="278">
        <v>0</v>
      </c>
      <c r="AA9" s="278">
        <v>0</v>
      </c>
      <c r="AB9" s="278">
        <v>0</v>
      </c>
      <c r="AC9" s="278"/>
      <c r="AD9" s="278">
        <v>0</v>
      </c>
      <c r="AE9" s="278"/>
      <c r="AF9" s="278">
        <v>0</v>
      </c>
      <c r="AG9" s="278">
        <v>0</v>
      </c>
      <c r="AH9" s="285" t="s">
        <v>86</v>
      </c>
      <c r="AI9" s="284" t="s">
        <v>1059</v>
      </c>
      <c r="AJ9" s="283" t="s">
        <v>553</v>
      </c>
      <c r="AK9" s="282" t="s">
        <v>552</v>
      </c>
      <c r="AL9" s="278">
        <v>1.42</v>
      </c>
      <c r="AM9" s="281">
        <v>0</v>
      </c>
      <c r="AN9" s="278">
        <v>0</v>
      </c>
      <c r="AO9" s="278">
        <v>1.42</v>
      </c>
      <c r="AP9" s="281">
        <v>0</v>
      </c>
      <c r="AQ9" s="278">
        <v>0</v>
      </c>
      <c r="AR9" s="278">
        <v>0</v>
      </c>
      <c r="AS9" s="273">
        <v>2</v>
      </c>
      <c r="AT9" s="278">
        <v>0</v>
      </c>
      <c r="AU9" s="281">
        <v>0</v>
      </c>
      <c r="AV9" s="278">
        <v>0</v>
      </c>
      <c r="AW9" s="278">
        <v>0</v>
      </c>
      <c r="AX9" s="281">
        <v>0</v>
      </c>
      <c r="AY9" s="278">
        <v>0</v>
      </c>
      <c r="AZ9" s="278">
        <v>0</v>
      </c>
      <c r="BA9" s="280" t="s">
        <v>551</v>
      </c>
      <c r="BB9" s="278">
        <v>0</v>
      </c>
      <c r="BC9" s="281">
        <v>0</v>
      </c>
      <c r="BD9" s="278">
        <v>0</v>
      </c>
      <c r="BE9" s="278">
        <v>0</v>
      </c>
      <c r="BF9" s="281">
        <v>0</v>
      </c>
      <c r="BG9" s="278">
        <v>0</v>
      </c>
      <c r="BH9" s="278">
        <v>0</v>
      </c>
      <c r="BI9" s="280" t="s">
        <v>550</v>
      </c>
      <c r="BJ9" s="278">
        <v>0</v>
      </c>
      <c r="BK9" s="278">
        <v>0</v>
      </c>
      <c r="BL9" s="278">
        <v>0</v>
      </c>
      <c r="BM9" s="278">
        <v>0</v>
      </c>
      <c r="BN9" s="278">
        <v>0</v>
      </c>
      <c r="BO9" s="278">
        <v>0</v>
      </c>
      <c r="BP9" s="278">
        <v>0</v>
      </c>
      <c r="BQ9" s="279"/>
      <c r="BR9" s="279"/>
      <c r="BS9" s="279"/>
    </row>
    <row r="10" spans="1:71" x14ac:dyDescent="0.35">
      <c r="A10" s="279" t="s">
        <v>563</v>
      </c>
      <c r="B10" s="279" t="s">
        <v>562</v>
      </c>
      <c r="C10" s="285" t="s">
        <v>1059</v>
      </c>
      <c r="D10" s="279" t="s">
        <v>560</v>
      </c>
      <c r="F10" s="279" t="s">
        <v>1058</v>
      </c>
      <c r="K10" s="279" t="s">
        <v>883</v>
      </c>
      <c r="L10" s="279" t="s">
        <v>557</v>
      </c>
      <c r="N10" s="279" t="s">
        <v>884</v>
      </c>
      <c r="O10" s="279" t="s">
        <v>883</v>
      </c>
      <c r="P10" s="279" t="s">
        <v>557</v>
      </c>
      <c r="Q10" s="279" t="s">
        <v>556</v>
      </c>
      <c r="R10" s="279" t="s">
        <v>883</v>
      </c>
      <c r="S10" s="278">
        <v>0</v>
      </c>
      <c r="T10" s="278">
        <v>0</v>
      </c>
      <c r="U10" s="278">
        <v>0</v>
      </c>
      <c r="V10" s="278">
        <v>0</v>
      </c>
      <c r="W10" s="278">
        <v>0</v>
      </c>
      <c r="X10" s="278">
        <v>0</v>
      </c>
      <c r="Y10" s="278">
        <v>0</v>
      </c>
      <c r="Z10" s="278">
        <v>0</v>
      </c>
      <c r="AA10" s="278">
        <v>0</v>
      </c>
      <c r="AB10" s="278">
        <v>0</v>
      </c>
      <c r="AC10" s="278"/>
      <c r="AD10" s="278">
        <v>0</v>
      </c>
      <c r="AE10" s="278"/>
      <c r="AF10" s="278">
        <v>0</v>
      </c>
      <c r="AG10" s="278">
        <v>0</v>
      </c>
      <c r="AH10" s="285" t="s">
        <v>483</v>
      </c>
      <c r="AJ10" s="283" t="s">
        <v>553</v>
      </c>
      <c r="AK10" s="282" t="s">
        <v>552</v>
      </c>
      <c r="AL10" s="278">
        <v>1.4</v>
      </c>
      <c r="AM10" s="281">
        <v>0</v>
      </c>
      <c r="AN10" s="278">
        <v>0</v>
      </c>
      <c r="AO10" s="278">
        <v>1.4</v>
      </c>
      <c r="AP10" s="281">
        <v>0</v>
      </c>
      <c r="AQ10" s="278">
        <v>0</v>
      </c>
      <c r="AR10" s="278">
        <v>0</v>
      </c>
      <c r="AS10" s="273">
        <v>2</v>
      </c>
      <c r="AT10" s="278">
        <v>0</v>
      </c>
      <c r="AU10" s="281">
        <v>0</v>
      </c>
      <c r="AV10" s="278">
        <v>0</v>
      </c>
      <c r="AW10" s="278">
        <v>0</v>
      </c>
      <c r="AX10" s="281">
        <v>0</v>
      </c>
      <c r="AY10" s="278">
        <v>0</v>
      </c>
      <c r="AZ10" s="278">
        <v>0</v>
      </c>
      <c r="BA10" s="280" t="s">
        <v>551</v>
      </c>
      <c r="BB10" s="278">
        <v>0</v>
      </c>
      <c r="BC10" s="281">
        <v>0</v>
      </c>
      <c r="BD10" s="278">
        <v>0</v>
      </c>
      <c r="BE10" s="278">
        <v>0</v>
      </c>
      <c r="BF10" s="281">
        <v>0</v>
      </c>
      <c r="BG10" s="278">
        <v>0</v>
      </c>
      <c r="BH10" s="278">
        <v>0</v>
      </c>
      <c r="BI10" s="280" t="s">
        <v>550</v>
      </c>
      <c r="BJ10" s="278">
        <v>0</v>
      </c>
      <c r="BK10" s="278">
        <v>0</v>
      </c>
      <c r="BL10" s="278">
        <v>0</v>
      </c>
      <c r="BM10" s="278">
        <v>0</v>
      </c>
      <c r="BN10" s="278">
        <v>0</v>
      </c>
      <c r="BO10" s="278">
        <v>0</v>
      </c>
      <c r="BP10" s="278">
        <v>0</v>
      </c>
      <c r="BQ10" s="279"/>
      <c r="BR10" s="279"/>
      <c r="BS10" s="279"/>
    </row>
    <row r="11" spans="1:71" x14ac:dyDescent="0.35">
      <c r="A11" s="279" t="s">
        <v>563</v>
      </c>
      <c r="B11" s="279" t="s">
        <v>562</v>
      </c>
      <c r="C11" s="285" t="s">
        <v>516</v>
      </c>
      <c r="D11" s="279" t="s">
        <v>560</v>
      </c>
      <c r="F11" s="279" t="s">
        <v>514</v>
      </c>
      <c r="K11" s="279" t="s">
        <v>819</v>
      </c>
      <c r="L11" s="279" t="s">
        <v>557</v>
      </c>
      <c r="N11" s="279" t="s">
        <v>820</v>
      </c>
      <c r="O11" s="279" t="s">
        <v>819</v>
      </c>
      <c r="P11" s="279" t="s">
        <v>557</v>
      </c>
      <c r="Q11" s="279" t="s">
        <v>556</v>
      </c>
      <c r="R11" s="279" t="s">
        <v>819</v>
      </c>
      <c r="S11" s="278">
        <v>0</v>
      </c>
      <c r="T11" s="278">
        <v>0</v>
      </c>
      <c r="U11" s="278">
        <v>0</v>
      </c>
      <c r="V11" s="278">
        <v>0</v>
      </c>
      <c r="W11" s="278">
        <v>0</v>
      </c>
      <c r="X11" s="278">
        <v>0</v>
      </c>
      <c r="Y11" s="278">
        <v>0</v>
      </c>
      <c r="Z11" s="278">
        <v>0</v>
      </c>
      <c r="AA11" s="278">
        <v>0</v>
      </c>
      <c r="AB11" s="278">
        <v>0</v>
      </c>
      <c r="AC11" s="278"/>
      <c r="AD11" s="278">
        <v>0</v>
      </c>
      <c r="AE11" s="278"/>
      <c r="AF11" s="278">
        <v>0</v>
      </c>
      <c r="AG11" s="278">
        <v>0</v>
      </c>
      <c r="AH11" s="285" t="s">
        <v>86</v>
      </c>
      <c r="AI11" s="284" t="s">
        <v>513</v>
      </c>
      <c r="AJ11" s="283" t="s">
        <v>553</v>
      </c>
      <c r="AK11" s="282" t="s">
        <v>552</v>
      </c>
      <c r="AL11" s="278">
        <v>1.51</v>
      </c>
      <c r="AM11" s="281">
        <v>0</v>
      </c>
      <c r="AN11" s="278">
        <v>0</v>
      </c>
      <c r="AO11" s="278">
        <v>1.51</v>
      </c>
      <c r="AP11" s="281">
        <v>0</v>
      </c>
      <c r="AQ11" s="278">
        <v>0</v>
      </c>
      <c r="AR11" s="278">
        <v>0</v>
      </c>
      <c r="AS11" s="273">
        <v>2</v>
      </c>
      <c r="AT11" s="278">
        <v>0</v>
      </c>
      <c r="AU11" s="281">
        <v>0</v>
      </c>
      <c r="AV11" s="278">
        <v>0</v>
      </c>
      <c r="AW11" s="278">
        <v>0</v>
      </c>
      <c r="AX11" s="281">
        <v>0</v>
      </c>
      <c r="AY11" s="278">
        <v>0</v>
      </c>
      <c r="AZ11" s="278">
        <v>0</v>
      </c>
      <c r="BA11" s="280" t="s">
        <v>551</v>
      </c>
      <c r="BB11" s="278">
        <v>0</v>
      </c>
      <c r="BC11" s="281">
        <v>0</v>
      </c>
      <c r="BD11" s="278">
        <v>0</v>
      </c>
      <c r="BE11" s="278">
        <v>0</v>
      </c>
      <c r="BF11" s="281">
        <v>0</v>
      </c>
      <c r="BG11" s="278">
        <v>0</v>
      </c>
      <c r="BH11" s="278">
        <v>0</v>
      </c>
      <c r="BI11" s="280" t="s">
        <v>550</v>
      </c>
      <c r="BJ11" s="278">
        <v>0</v>
      </c>
      <c r="BK11" s="278">
        <v>0</v>
      </c>
      <c r="BL11" s="278">
        <v>0</v>
      </c>
      <c r="BM11" s="278">
        <v>0</v>
      </c>
      <c r="BN11" s="278">
        <v>0</v>
      </c>
      <c r="BO11" s="278">
        <v>0</v>
      </c>
      <c r="BP11" s="278">
        <v>0</v>
      </c>
      <c r="BQ11" s="279"/>
      <c r="BR11" s="279"/>
      <c r="BS11" s="279"/>
    </row>
    <row r="12" spans="1:71" x14ac:dyDescent="0.35">
      <c r="A12" s="279" t="s">
        <v>563</v>
      </c>
      <c r="B12" s="279" t="s">
        <v>562</v>
      </c>
      <c r="C12" s="285" t="s">
        <v>311</v>
      </c>
      <c r="D12" s="279" t="s">
        <v>560</v>
      </c>
      <c r="F12" s="279" t="s">
        <v>514</v>
      </c>
      <c r="K12" s="279" t="s">
        <v>819</v>
      </c>
      <c r="L12" s="279" t="s">
        <v>557</v>
      </c>
      <c r="N12" s="279" t="s">
        <v>820</v>
      </c>
      <c r="O12" s="279" t="s">
        <v>819</v>
      </c>
      <c r="P12" s="279" t="s">
        <v>557</v>
      </c>
      <c r="Q12" s="279" t="s">
        <v>556</v>
      </c>
      <c r="R12" s="279" t="s">
        <v>819</v>
      </c>
      <c r="S12" s="278">
        <v>0</v>
      </c>
      <c r="T12" s="278">
        <v>0</v>
      </c>
      <c r="U12" s="278">
        <v>0</v>
      </c>
      <c r="V12" s="278">
        <v>0</v>
      </c>
      <c r="W12" s="278">
        <v>0</v>
      </c>
      <c r="X12" s="278">
        <v>0</v>
      </c>
      <c r="Y12" s="278">
        <v>0</v>
      </c>
      <c r="Z12" s="278">
        <v>0</v>
      </c>
      <c r="AA12" s="278">
        <v>0</v>
      </c>
      <c r="AB12" s="278">
        <v>0</v>
      </c>
      <c r="AC12" s="278"/>
      <c r="AD12" s="278">
        <v>0</v>
      </c>
      <c r="AE12" s="278"/>
      <c r="AF12" s="278">
        <v>0</v>
      </c>
      <c r="AG12" s="278">
        <v>0</v>
      </c>
      <c r="AH12" s="285" t="s">
        <v>86</v>
      </c>
      <c r="AI12" s="284" t="s">
        <v>313</v>
      </c>
      <c r="AJ12" s="283" t="s">
        <v>553</v>
      </c>
      <c r="AK12" s="282" t="s">
        <v>552</v>
      </c>
      <c r="AL12" s="278">
        <v>1.51</v>
      </c>
      <c r="AM12" s="281">
        <v>0</v>
      </c>
      <c r="AN12" s="278">
        <v>0</v>
      </c>
      <c r="AO12" s="278">
        <v>1.51</v>
      </c>
      <c r="AP12" s="281">
        <v>0</v>
      </c>
      <c r="AQ12" s="278">
        <v>0</v>
      </c>
      <c r="AR12" s="278">
        <v>0</v>
      </c>
      <c r="AS12" s="273">
        <v>2</v>
      </c>
      <c r="AT12" s="278">
        <v>0</v>
      </c>
      <c r="AU12" s="281">
        <v>0</v>
      </c>
      <c r="AV12" s="278">
        <v>0</v>
      </c>
      <c r="AW12" s="278">
        <v>0</v>
      </c>
      <c r="AX12" s="281">
        <v>0</v>
      </c>
      <c r="AY12" s="278">
        <v>0</v>
      </c>
      <c r="AZ12" s="278">
        <v>0</v>
      </c>
      <c r="BA12" s="280" t="s">
        <v>551</v>
      </c>
      <c r="BB12" s="278">
        <v>0</v>
      </c>
      <c r="BC12" s="281">
        <v>0</v>
      </c>
      <c r="BD12" s="278">
        <v>0</v>
      </c>
      <c r="BE12" s="278">
        <v>0</v>
      </c>
      <c r="BF12" s="281">
        <v>0</v>
      </c>
      <c r="BG12" s="278">
        <v>0</v>
      </c>
      <c r="BH12" s="278">
        <v>0</v>
      </c>
      <c r="BI12" s="280" t="s">
        <v>550</v>
      </c>
      <c r="BJ12" s="278">
        <v>0</v>
      </c>
      <c r="BK12" s="278">
        <v>0</v>
      </c>
      <c r="BL12" s="278">
        <v>0</v>
      </c>
      <c r="BM12" s="278">
        <v>0</v>
      </c>
      <c r="BN12" s="278">
        <v>0</v>
      </c>
      <c r="BO12" s="278">
        <v>0</v>
      </c>
      <c r="BP12" s="278">
        <v>0</v>
      </c>
      <c r="BQ12" s="279"/>
      <c r="BR12" s="279"/>
      <c r="BS12" s="279"/>
    </row>
    <row r="13" spans="1:71" x14ac:dyDescent="0.35">
      <c r="A13" s="279" t="s">
        <v>563</v>
      </c>
      <c r="B13" s="279" t="s">
        <v>562</v>
      </c>
      <c r="C13" s="285" t="s">
        <v>515</v>
      </c>
      <c r="D13" s="279" t="s">
        <v>560</v>
      </c>
      <c r="F13" s="279" t="s">
        <v>514</v>
      </c>
      <c r="K13" s="279" t="s">
        <v>819</v>
      </c>
      <c r="L13" s="279" t="s">
        <v>557</v>
      </c>
      <c r="N13" s="279" t="s">
        <v>820</v>
      </c>
      <c r="O13" s="279" t="s">
        <v>819</v>
      </c>
      <c r="P13" s="279" t="s">
        <v>557</v>
      </c>
      <c r="Q13" s="279" t="s">
        <v>556</v>
      </c>
      <c r="R13" s="279" t="s">
        <v>819</v>
      </c>
      <c r="S13" s="278">
        <v>0</v>
      </c>
      <c r="T13" s="278">
        <v>0</v>
      </c>
      <c r="U13" s="278">
        <v>0</v>
      </c>
      <c r="V13" s="278">
        <v>0</v>
      </c>
      <c r="W13" s="278">
        <v>0</v>
      </c>
      <c r="X13" s="278">
        <v>0</v>
      </c>
      <c r="Y13" s="278">
        <v>0</v>
      </c>
      <c r="Z13" s="278">
        <v>0</v>
      </c>
      <c r="AA13" s="278">
        <v>0</v>
      </c>
      <c r="AB13" s="278">
        <v>0</v>
      </c>
      <c r="AC13" s="278"/>
      <c r="AD13" s="278">
        <v>0</v>
      </c>
      <c r="AE13" s="278"/>
      <c r="AF13" s="278">
        <v>0</v>
      </c>
      <c r="AG13" s="278">
        <v>0</v>
      </c>
      <c r="AH13" s="285" t="s">
        <v>86</v>
      </c>
      <c r="AI13" s="284" t="s">
        <v>512</v>
      </c>
      <c r="AJ13" s="283" t="s">
        <v>553</v>
      </c>
      <c r="AK13" s="282" t="s">
        <v>552</v>
      </c>
      <c r="AL13" s="278">
        <v>1.51</v>
      </c>
      <c r="AM13" s="281">
        <v>0</v>
      </c>
      <c r="AN13" s="278">
        <v>0</v>
      </c>
      <c r="AO13" s="278">
        <v>1.51</v>
      </c>
      <c r="AP13" s="281">
        <v>0</v>
      </c>
      <c r="AQ13" s="278">
        <v>0</v>
      </c>
      <c r="AR13" s="278">
        <v>0</v>
      </c>
      <c r="AS13" s="273">
        <v>2</v>
      </c>
      <c r="AT13" s="278">
        <v>0</v>
      </c>
      <c r="AU13" s="281">
        <v>0</v>
      </c>
      <c r="AV13" s="278">
        <v>0</v>
      </c>
      <c r="AW13" s="278">
        <v>0</v>
      </c>
      <c r="AX13" s="281">
        <v>0</v>
      </c>
      <c r="AY13" s="278">
        <v>0</v>
      </c>
      <c r="AZ13" s="278">
        <v>0</v>
      </c>
      <c r="BA13" s="280" t="s">
        <v>551</v>
      </c>
      <c r="BB13" s="278">
        <v>0</v>
      </c>
      <c r="BC13" s="281">
        <v>0</v>
      </c>
      <c r="BD13" s="278">
        <v>0</v>
      </c>
      <c r="BE13" s="278">
        <v>0</v>
      </c>
      <c r="BF13" s="281">
        <v>0</v>
      </c>
      <c r="BG13" s="278">
        <v>0</v>
      </c>
      <c r="BH13" s="278">
        <v>0</v>
      </c>
      <c r="BI13" s="280" t="s">
        <v>550</v>
      </c>
      <c r="BJ13" s="278">
        <v>0</v>
      </c>
      <c r="BK13" s="278">
        <v>0</v>
      </c>
      <c r="BL13" s="278">
        <v>0</v>
      </c>
      <c r="BM13" s="278">
        <v>0</v>
      </c>
      <c r="BN13" s="278">
        <v>0</v>
      </c>
      <c r="BO13" s="278">
        <v>0</v>
      </c>
      <c r="BP13" s="278">
        <v>0</v>
      </c>
      <c r="BQ13" s="279"/>
      <c r="BR13" s="279"/>
      <c r="BS13" s="279"/>
    </row>
    <row r="14" spans="1:71" x14ac:dyDescent="0.35">
      <c r="A14" s="279" t="s">
        <v>563</v>
      </c>
      <c r="B14" s="279" t="s">
        <v>562</v>
      </c>
      <c r="C14" s="285" t="s">
        <v>513</v>
      </c>
      <c r="D14" s="279" t="s">
        <v>560</v>
      </c>
      <c r="F14" s="279" t="s">
        <v>510</v>
      </c>
      <c r="K14" s="279" t="s">
        <v>819</v>
      </c>
      <c r="L14" s="279" t="s">
        <v>557</v>
      </c>
      <c r="N14" s="279" t="s">
        <v>820</v>
      </c>
      <c r="O14" s="279" t="s">
        <v>819</v>
      </c>
      <c r="P14" s="279" t="s">
        <v>557</v>
      </c>
      <c r="Q14" s="279" t="s">
        <v>556</v>
      </c>
      <c r="R14" s="279" t="s">
        <v>819</v>
      </c>
      <c r="S14" s="278">
        <v>0</v>
      </c>
      <c r="T14" s="278">
        <v>0</v>
      </c>
      <c r="U14" s="278">
        <v>0</v>
      </c>
      <c r="V14" s="278">
        <v>0</v>
      </c>
      <c r="W14" s="278">
        <v>0</v>
      </c>
      <c r="X14" s="278">
        <v>0</v>
      </c>
      <c r="Y14" s="278">
        <v>0</v>
      </c>
      <c r="Z14" s="278">
        <v>0</v>
      </c>
      <c r="AA14" s="278">
        <v>0</v>
      </c>
      <c r="AB14" s="278">
        <v>0</v>
      </c>
      <c r="AC14" s="278"/>
      <c r="AD14" s="278">
        <v>0</v>
      </c>
      <c r="AE14" s="278"/>
      <c r="AF14" s="278">
        <v>0</v>
      </c>
      <c r="AG14" s="278">
        <v>0</v>
      </c>
      <c r="AH14" s="285" t="s">
        <v>483</v>
      </c>
      <c r="AJ14" s="283" t="s">
        <v>553</v>
      </c>
      <c r="AK14" s="282" t="s">
        <v>552</v>
      </c>
      <c r="AL14" s="278">
        <v>1.39</v>
      </c>
      <c r="AM14" s="281">
        <v>0</v>
      </c>
      <c r="AN14" s="278">
        <v>0</v>
      </c>
      <c r="AO14" s="278">
        <v>1.39</v>
      </c>
      <c r="AP14" s="281">
        <v>0</v>
      </c>
      <c r="AQ14" s="278">
        <v>0</v>
      </c>
      <c r="AR14" s="278">
        <v>0</v>
      </c>
      <c r="AS14" s="273">
        <v>2</v>
      </c>
      <c r="AT14" s="278">
        <v>0</v>
      </c>
      <c r="AU14" s="281">
        <v>0</v>
      </c>
      <c r="AV14" s="278">
        <v>0</v>
      </c>
      <c r="AW14" s="278">
        <v>0</v>
      </c>
      <c r="AX14" s="281">
        <v>0</v>
      </c>
      <c r="AY14" s="278">
        <v>0</v>
      </c>
      <c r="AZ14" s="278">
        <v>0</v>
      </c>
      <c r="BA14" s="280" t="s">
        <v>551</v>
      </c>
      <c r="BB14" s="278">
        <v>0</v>
      </c>
      <c r="BC14" s="281">
        <v>0</v>
      </c>
      <c r="BD14" s="278">
        <v>0</v>
      </c>
      <c r="BE14" s="278">
        <v>0</v>
      </c>
      <c r="BF14" s="281">
        <v>0</v>
      </c>
      <c r="BG14" s="278">
        <v>0</v>
      </c>
      <c r="BH14" s="278">
        <v>0</v>
      </c>
      <c r="BI14" s="280" t="s">
        <v>550</v>
      </c>
      <c r="BJ14" s="278">
        <v>0</v>
      </c>
      <c r="BK14" s="278">
        <v>0</v>
      </c>
      <c r="BL14" s="278">
        <v>0</v>
      </c>
      <c r="BM14" s="278">
        <v>0</v>
      </c>
      <c r="BN14" s="278">
        <v>0</v>
      </c>
      <c r="BO14" s="278">
        <v>0</v>
      </c>
      <c r="BP14" s="278">
        <v>0</v>
      </c>
      <c r="BQ14" s="279"/>
      <c r="BR14" s="279"/>
      <c r="BS14" s="279"/>
    </row>
    <row r="15" spans="1:71" x14ac:dyDescent="0.35">
      <c r="A15" s="279" t="s">
        <v>563</v>
      </c>
      <c r="B15" s="279" t="s">
        <v>562</v>
      </c>
      <c r="C15" s="285" t="s">
        <v>313</v>
      </c>
      <c r="D15" s="279" t="s">
        <v>560</v>
      </c>
      <c r="F15" s="279" t="s">
        <v>510</v>
      </c>
      <c r="K15" s="279" t="s">
        <v>819</v>
      </c>
      <c r="L15" s="279" t="s">
        <v>557</v>
      </c>
      <c r="N15" s="279" t="s">
        <v>820</v>
      </c>
      <c r="O15" s="279" t="s">
        <v>819</v>
      </c>
      <c r="P15" s="279" t="s">
        <v>557</v>
      </c>
      <c r="Q15" s="279" t="s">
        <v>556</v>
      </c>
      <c r="R15" s="279" t="s">
        <v>819</v>
      </c>
      <c r="S15" s="278">
        <v>0</v>
      </c>
      <c r="T15" s="278">
        <v>0</v>
      </c>
      <c r="U15" s="278">
        <v>0</v>
      </c>
      <c r="V15" s="278">
        <v>0</v>
      </c>
      <c r="W15" s="278">
        <v>0</v>
      </c>
      <c r="X15" s="278">
        <v>0</v>
      </c>
      <c r="Y15" s="278">
        <v>0</v>
      </c>
      <c r="Z15" s="278">
        <v>0</v>
      </c>
      <c r="AA15" s="278">
        <v>0</v>
      </c>
      <c r="AB15" s="278">
        <v>0</v>
      </c>
      <c r="AC15" s="278"/>
      <c r="AD15" s="278">
        <v>0</v>
      </c>
      <c r="AE15" s="278"/>
      <c r="AF15" s="278">
        <v>0</v>
      </c>
      <c r="AG15" s="278">
        <v>0</v>
      </c>
      <c r="AH15" s="285" t="s">
        <v>483</v>
      </c>
      <c r="AJ15" s="283" t="s">
        <v>553</v>
      </c>
      <c r="AK15" s="282" t="s">
        <v>552</v>
      </c>
      <c r="AL15" s="278">
        <v>1.39</v>
      </c>
      <c r="AM15" s="281">
        <v>0</v>
      </c>
      <c r="AN15" s="278">
        <v>0</v>
      </c>
      <c r="AO15" s="278">
        <v>1.39</v>
      </c>
      <c r="AP15" s="281">
        <v>0</v>
      </c>
      <c r="AQ15" s="278">
        <v>0</v>
      </c>
      <c r="AR15" s="278">
        <v>0</v>
      </c>
      <c r="AS15" s="273">
        <v>2</v>
      </c>
      <c r="AT15" s="278">
        <v>0</v>
      </c>
      <c r="AU15" s="281">
        <v>0</v>
      </c>
      <c r="AV15" s="278">
        <v>0</v>
      </c>
      <c r="AW15" s="278">
        <v>0</v>
      </c>
      <c r="AX15" s="281">
        <v>0</v>
      </c>
      <c r="AY15" s="278">
        <v>0</v>
      </c>
      <c r="AZ15" s="278">
        <v>0</v>
      </c>
      <c r="BA15" s="280" t="s">
        <v>551</v>
      </c>
      <c r="BB15" s="278">
        <v>0</v>
      </c>
      <c r="BC15" s="281">
        <v>0</v>
      </c>
      <c r="BD15" s="278">
        <v>0</v>
      </c>
      <c r="BE15" s="278">
        <v>0</v>
      </c>
      <c r="BF15" s="281">
        <v>0</v>
      </c>
      <c r="BG15" s="278">
        <v>0</v>
      </c>
      <c r="BH15" s="278">
        <v>0</v>
      </c>
      <c r="BI15" s="280" t="s">
        <v>550</v>
      </c>
      <c r="BJ15" s="278">
        <v>0</v>
      </c>
      <c r="BK15" s="278">
        <v>0</v>
      </c>
      <c r="BL15" s="278">
        <v>0</v>
      </c>
      <c r="BM15" s="278">
        <v>0</v>
      </c>
      <c r="BN15" s="278">
        <v>0</v>
      </c>
      <c r="BO15" s="278">
        <v>0</v>
      </c>
      <c r="BP15" s="278">
        <v>0</v>
      </c>
      <c r="BQ15" s="279"/>
      <c r="BR15" s="279"/>
      <c r="BS15" s="279"/>
    </row>
    <row r="16" spans="1:71" x14ac:dyDescent="0.35">
      <c r="A16" s="279" t="s">
        <v>563</v>
      </c>
      <c r="B16" s="279" t="s">
        <v>562</v>
      </c>
      <c r="C16" s="285" t="s">
        <v>512</v>
      </c>
      <c r="D16" s="279" t="s">
        <v>560</v>
      </c>
      <c r="F16" s="279" t="s">
        <v>510</v>
      </c>
      <c r="K16" s="279" t="s">
        <v>819</v>
      </c>
      <c r="L16" s="279" t="s">
        <v>557</v>
      </c>
      <c r="N16" s="279" t="s">
        <v>820</v>
      </c>
      <c r="O16" s="279" t="s">
        <v>819</v>
      </c>
      <c r="P16" s="279" t="s">
        <v>557</v>
      </c>
      <c r="Q16" s="279" t="s">
        <v>556</v>
      </c>
      <c r="R16" s="279" t="s">
        <v>819</v>
      </c>
      <c r="S16" s="278">
        <v>0</v>
      </c>
      <c r="T16" s="278">
        <v>0</v>
      </c>
      <c r="U16" s="278">
        <v>0</v>
      </c>
      <c r="V16" s="278">
        <v>0</v>
      </c>
      <c r="W16" s="278">
        <v>0</v>
      </c>
      <c r="X16" s="278">
        <v>0</v>
      </c>
      <c r="Y16" s="278">
        <v>0</v>
      </c>
      <c r="Z16" s="278">
        <v>0</v>
      </c>
      <c r="AA16" s="278">
        <v>0</v>
      </c>
      <c r="AB16" s="278">
        <v>0</v>
      </c>
      <c r="AC16" s="278"/>
      <c r="AD16" s="278">
        <v>0</v>
      </c>
      <c r="AE16" s="278"/>
      <c r="AF16" s="278">
        <v>0</v>
      </c>
      <c r="AG16" s="278">
        <v>0</v>
      </c>
      <c r="AH16" s="285" t="s">
        <v>483</v>
      </c>
      <c r="AJ16" s="283" t="s">
        <v>553</v>
      </c>
      <c r="AK16" s="282" t="s">
        <v>552</v>
      </c>
      <c r="AL16" s="278">
        <v>1.39</v>
      </c>
      <c r="AM16" s="281">
        <v>0</v>
      </c>
      <c r="AN16" s="278">
        <v>0</v>
      </c>
      <c r="AO16" s="278">
        <v>1.39</v>
      </c>
      <c r="AP16" s="281">
        <v>0</v>
      </c>
      <c r="AQ16" s="278">
        <v>0</v>
      </c>
      <c r="AR16" s="278">
        <v>0</v>
      </c>
      <c r="AS16" s="273">
        <v>2</v>
      </c>
      <c r="AT16" s="278">
        <v>0</v>
      </c>
      <c r="AU16" s="281">
        <v>0</v>
      </c>
      <c r="AV16" s="278">
        <v>0</v>
      </c>
      <c r="AW16" s="278">
        <v>0</v>
      </c>
      <c r="AX16" s="281">
        <v>0</v>
      </c>
      <c r="AY16" s="278">
        <v>0</v>
      </c>
      <c r="AZ16" s="278">
        <v>0</v>
      </c>
      <c r="BA16" s="280" t="s">
        <v>551</v>
      </c>
      <c r="BB16" s="278">
        <v>0</v>
      </c>
      <c r="BC16" s="281">
        <v>0</v>
      </c>
      <c r="BD16" s="278">
        <v>0</v>
      </c>
      <c r="BE16" s="278">
        <v>0</v>
      </c>
      <c r="BF16" s="281">
        <v>0</v>
      </c>
      <c r="BG16" s="278">
        <v>0</v>
      </c>
      <c r="BH16" s="278">
        <v>0</v>
      </c>
      <c r="BI16" s="280" t="s">
        <v>550</v>
      </c>
      <c r="BJ16" s="278">
        <v>0</v>
      </c>
      <c r="BK16" s="278">
        <v>0</v>
      </c>
      <c r="BL16" s="278">
        <v>0</v>
      </c>
      <c r="BM16" s="278">
        <v>0</v>
      </c>
      <c r="BN16" s="278">
        <v>0</v>
      </c>
      <c r="BO16" s="278">
        <v>0</v>
      </c>
      <c r="BP16" s="278">
        <v>0</v>
      </c>
      <c r="BQ16" s="279"/>
      <c r="BR16" s="279"/>
      <c r="BS16" s="279"/>
    </row>
    <row r="17" spans="1:71" x14ac:dyDescent="0.35">
      <c r="A17" s="279" t="s">
        <v>563</v>
      </c>
      <c r="B17" s="279" t="s">
        <v>562</v>
      </c>
      <c r="C17" s="285" t="s">
        <v>511</v>
      </c>
      <c r="D17" s="279" t="s">
        <v>560</v>
      </c>
      <c r="F17" s="279" t="s">
        <v>510</v>
      </c>
      <c r="K17" s="279" t="s">
        <v>819</v>
      </c>
      <c r="L17" s="279" t="s">
        <v>557</v>
      </c>
      <c r="N17" s="279" t="s">
        <v>820</v>
      </c>
      <c r="O17" s="279" t="s">
        <v>819</v>
      </c>
      <c r="P17" s="279" t="s">
        <v>557</v>
      </c>
      <c r="Q17" s="279" t="s">
        <v>556</v>
      </c>
      <c r="R17" s="279" t="s">
        <v>819</v>
      </c>
      <c r="S17" s="278">
        <v>0</v>
      </c>
      <c r="T17" s="278">
        <v>0</v>
      </c>
      <c r="U17" s="278">
        <v>0</v>
      </c>
      <c r="V17" s="278">
        <v>0</v>
      </c>
      <c r="W17" s="278">
        <v>0</v>
      </c>
      <c r="X17" s="278">
        <v>0</v>
      </c>
      <c r="Y17" s="278">
        <v>0</v>
      </c>
      <c r="Z17" s="278">
        <v>0</v>
      </c>
      <c r="AA17" s="278">
        <v>0</v>
      </c>
      <c r="AB17" s="278">
        <v>0</v>
      </c>
      <c r="AC17" s="278"/>
      <c r="AD17" s="278">
        <v>0</v>
      </c>
      <c r="AE17" s="278"/>
      <c r="AF17" s="278">
        <v>0</v>
      </c>
      <c r="AG17" s="278">
        <v>0</v>
      </c>
      <c r="AH17" s="285" t="s">
        <v>483</v>
      </c>
      <c r="AJ17" s="283" t="s">
        <v>553</v>
      </c>
      <c r="AK17" s="282" t="s">
        <v>552</v>
      </c>
      <c r="AL17" s="278">
        <v>1.39</v>
      </c>
      <c r="AM17" s="281">
        <v>0</v>
      </c>
      <c r="AN17" s="278">
        <v>0</v>
      </c>
      <c r="AO17" s="278">
        <v>1.39</v>
      </c>
      <c r="AP17" s="281">
        <v>0</v>
      </c>
      <c r="AQ17" s="278">
        <v>0</v>
      </c>
      <c r="AR17" s="278">
        <v>0</v>
      </c>
      <c r="AS17" s="273">
        <v>2</v>
      </c>
      <c r="AT17" s="278">
        <v>0</v>
      </c>
      <c r="AU17" s="281">
        <v>0</v>
      </c>
      <c r="AV17" s="278">
        <v>0</v>
      </c>
      <c r="AW17" s="278">
        <v>0</v>
      </c>
      <c r="AX17" s="281">
        <v>0</v>
      </c>
      <c r="AY17" s="278">
        <v>0</v>
      </c>
      <c r="AZ17" s="278">
        <v>0</v>
      </c>
      <c r="BA17" s="280" t="s">
        <v>551</v>
      </c>
      <c r="BB17" s="278">
        <v>0</v>
      </c>
      <c r="BC17" s="281">
        <v>0</v>
      </c>
      <c r="BD17" s="278">
        <v>0</v>
      </c>
      <c r="BE17" s="278">
        <v>0</v>
      </c>
      <c r="BF17" s="281">
        <v>0</v>
      </c>
      <c r="BG17" s="278">
        <v>0</v>
      </c>
      <c r="BH17" s="278">
        <v>0</v>
      </c>
      <c r="BI17" s="280" t="s">
        <v>550</v>
      </c>
      <c r="BJ17" s="278">
        <v>0</v>
      </c>
      <c r="BK17" s="278">
        <v>0</v>
      </c>
      <c r="BL17" s="278">
        <v>0</v>
      </c>
      <c r="BM17" s="278">
        <v>0</v>
      </c>
      <c r="BN17" s="278">
        <v>0</v>
      </c>
      <c r="BO17" s="278">
        <v>0</v>
      </c>
      <c r="BP17" s="278">
        <v>0</v>
      </c>
      <c r="BQ17" s="279"/>
      <c r="BR17" s="279"/>
      <c r="BS17" s="279"/>
    </row>
    <row r="18" spans="1:71" x14ac:dyDescent="0.35">
      <c r="A18" s="279" t="s">
        <v>563</v>
      </c>
      <c r="B18" s="279" t="s">
        <v>562</v>
      </c>
      <c r="C18" s="285" t="s">
        <v>1057</v>
      </c>
      <c r="D18" s="279" t="s">
        <v>560</v>
      </c>
      <c r="F18" s="279" t="s">
        <v>1056</v>
      </c>
      <c r="K18" s="279" t="s">
        <v>689</v>
      </c>
      <c r="L18" s="279" t="s">
        <v>557</v>
      </c>
      <c r="N18" s="279" t="s">
        <v>690</v>
      </c>
      <c r="O18" s="279" t="s">
        <v>689</v>
      </c>
      <c r="P18" s="279" t="s">
        <v>557</v>
      </c>
      <c r="Q18" s="279" t="s">
        <v>556</v>
      </c>
      <c r="R18" s="279" t="s">
        <v>689</v>
      </c>
      <c r="S18" s="278">
        <v>0</v>
      </c>
      <c r="T18" s="278">
        <v>0</v>
      </c>
      <c r="U18" s="278">
        <v>0</v>
      </c>
      <c r="V18" s="278">
        <v>0</v>
      </c>
      <c r="W18" s="278">
        <v>0</v>
      </c>
      <c r="X18" s="278">
        <v>0</v>
      </c>
      <c r="Y18" s="278">
        <v>0</v>
      </c>
      <c r="Z18" s="278">
        <v>0</v>
      </c>
      <c r="AA18" s="278">
        <v>0</v>
      </c>
      <c r="AB18" s="278">
        <v>0</v>
      </c>
      <c r="AC18" s="278"/>
      <c r="AD18" s="278">
        <v>0</v>
      </c>
      <c r="AE18" s="278"/>
      <c r="AF18" s="278">
        <v>0</v>
      </c>
      <c r="AG18" s="278">
        <v>0</v>
      </c>
      <c r="AH18" s="285" t="s">
        <v>86</v>
      </c>
      <c r="AI18" s="284" t="s">
        <v>1055</v>
      </c>
      <c r="AJ18" s="283" t="s">
        <v>553</v>
      </c>
      <c r="AK18" s="282" t="s">
        <v>552</v>
      </c>
      <c r="AL18" s="278">
        <v>1.1499999999999999</v>
      </c>
      <c r="AM18" s="281">
        <v>0</v>
      </c>
      <c r="AN18" s="278">
        <v>0</v>
      </c>
      <c r="AO18" s="278">
        <v>1.1499999999999999</v>
      </c>
      <c r="AP18" s="281">
        <v>0</v>
      </c>
      <c r="AQ18" s="278">
        <v>0</v>
      </c>
      <c r="AR18" s="278">
        <v>0</v>
      </c>
      <c r="AS18" s="273">
        <v>2</v>
      </c>
      <c r="AT18" s="278">
        <v>0</v>
      </c>
      <c r="AU18" s="281">
        <v>0</v>
      </c>
      <c r="AV18" s="278">
        <v>0</v>
      </c>
      <c r="AW18" s="278">
        <v>0</v>
      </c>
      <c r="AX18" s="281">
        <v>0</v>
      </c>
      <c r="AY18" s="278">
        <v>0</v>
      </c>
      <c r="AZ18" s="278">
        <v>0</v>
      </c>
      <c r="BA18" s="280" t="s">
        <v>551</v>
      </c>
      <c r="BB18" s="278">
        <v>0</v>
      </c>
      <c r="BC18" s="281">
        <v>0</v>
      </c>
      <c r="BD18" s="278">
        <v>0</v>
      </c>
      <c r="BE18" s="278">
        <v>0</v>
      </c>
      <c r="BF18" s="281">
        <v>0</v>
      </c>
      <c r="BG18" s="278">
        <v>0</v>
      </c>
      <c r="BH18" s="278">
        <v>0</v>
      </c>
      <c r="BI18" s="280" t="s">
        <v>550</v>
      </c>
      <c r="BJ18" s="278">
        <v>0</v>
      </c>
      <c r="BK18" s="278">
        <v>0</v>
      </c>
      <c r="BL18" s="278">
        <v>0</v>
      </c>
      <c r="BM18" s="278">
        <v>0</v>
      </c>
      <c r="BN18" s="278">
        <v>0</v>
      </c>
      <c r="BO18" s="278">
        <v>0</v>
      </c>
      <c r="BP18" s="278">
        <v>0</v>
      </c>
      <c r="BQ18" s="279"/>
      <c r="BR18" s="279"/>
      <c r="BS18" s="279"/>
    </row>
    <row r="19" spans="1:71" x14ac:dyDescent="0.35">
      <c r="A19" s="279" t="s">
        <v>563</v>
      </c>
      <c r="B19" s="279" t="s">
        <v>562</v>
      </c>
      <c r="C19" s="285" t="s">
        <v>441</v>
      </c>
      <c r="D19" s="279" t="s">
        <v>560</v>
      </c>
      <c r="F19" s="279" t="s">
        <v>1054</v>
      </c>
      <c r="K19" s="279" t="s">
        <v>819</v>
      </c>
      <c r="L19" s="279" t="s">
        <v>557</v>
      </c>
      <c r="N19" s="279" t="s">
        <v>820</v>
      </c>
      <c r="O19" s="279" t="s">
        <v>819</v>
      </c>
      <c r="P19" s="279" t="s">
        <v>557</v>
      </c>
      <c r="Q19" s="279" t="s">
        <v>556</v>
      </c>
      <c r="R19" s="279" t="s">
        <v>819</v>
      </c>
      <c r="S19" s="278">
        <v>0</v>
      </c>
      <c r="T19" s="278">
        <v>0</v>
      </c>
      <c r="U19" s="278">
        <v>0</v>
      </c>
      <c r="V19" s="278">
        <v>0</v>
      </c>
      <c r="W19" s="278">
        <v>0</v>
      </c>
      <c r="X19" s="278">
        <v>0</v>
      </c>
      <c r="Y19" s="278">
        <v>0</v>
      </c>
      <c r="Z19" s="278">
        <v>0</v>
      </c>
      <c r="AA19" s="278">
        <v>0</v>
      </c>
      <c r="AB19" s="278">
        <v>0</v>
      </c>
      <c r="AC19" s="278"/>
      <c r="AD19" s="278">
        <v>0</v>
      </c>
      <c r="AE19" s="278"/>
      <c r="AF19" s="278">
        <v>0</v>
      </c>
      <c r="AG19" s="278">
        <v>0</v>
      </c>
      <c r="AH19" s="285" t="s">
        <v>86</v>
      </c>
      <c r="AI19" s="284" t="s">
        <v>509</v>
      </c>
      <c r="AJ19" s="283" t="s">
        <v>553</v>
      </c>
      <c r="AK19" s="282" t="s">
        <v>552</v>
      </c>
      <c r="AL19" s="278">
        <v>1.1000000000000001</v>
      </c>
      <c r="AM19" s="281">
        <v>0</v>
      </c>
      <c r="AN19" s="278">
        <v>0</v>
      </c>
      <c r="AO19" s="278">
        <v>1.1000000000000001</v>
      </c>
      <c r="AP19" s="281">
        <v>0</v>
      </c>
      <c r="AQ19" s="278">
        <v>0</v>
      </c>
      <c r="AR19" s="278">
        <v>0</v>
      </c>
      <c r="AS19" s="273">
        <v>2</v>
      </c>
      <c r="AT19" s="278">
        <v>0</v>
      </c>
      <c r="AU19" s="281">
        <v>0</v>
      </c>
      <c r="AV19" s="278">
        <v>0</v>
      </c>
      <c r="AW19" s="278">
        <v>0</v>
      </c>
      <c r="AX19" s="281">
        <v>0</v>
      </c>
      <c r="AY19" s="278">
        <v>0</v>
      </c>
      <c r="AZ19" s="278">
        <v>0</v>
      </c>
      <c r="BA19" s="280" t="s">
        <v>551</v>
      </c>
      <c r="BB19" s="278">
        <v>0</v>
      </c>
      <c r="BC19" s="281">
        <v>0</v>
      </c>
      <c r="BD19" s="278">
        <v>0</v>
      </c>
      <c r="BE19" s="278">
        <v>0</v>
      </c>
      <c r="BF19" s="281">
        <v>0</v>
      </c>
      <c r="BG19" s="278">
        <v>0</v>
      </c>
      <c r="BH19" s="278">
        <v>0</v>
      </c>
      <c r="BI19" s="280" t="s">
        <v>550</v>
      </c>
      <c r="BJ19" s="278">
        <v>0</v>
      </c>
      <c r="BK19" s="278">
        <v>0</v>
      </c>
      <c r="BL19" s="278">
        <v>0</v>
      </c>
      <c r="BM19" s="278">
        <v>0</v>
      </c>
      <c r="BN19" s="278">
        <v>0</v>
      </c>
      <c r="BO19" s="278">
        <v>0</v>
      </c>
      <c r="BP19" s="278">
        <v>0</v>
      </c>
      <c r="BQ19" s="279"/>
      <c r="BR19" s="279"/>
      <c r="BS19" s="279"/>
    </row>
    <row r="20" spans="1:71" x14ac:dyDescent="0.35">
      <c r="A20" s="279" t="s">
        <v>563</v>
      </c>
      <c r="B20" s="279" t="s">
        <v>562</v>
      </c>
      <c r="C20" s="285" t="s">
        <v>443</v>
      </c>
      <c r="D20" s="279" t="s">
        <v>560</v>
      </c>
      <c r="F20" s="279" t="s">
        <v>1053</v>
      </c>
      <c r="K20" s="279" t="s">
        <v>819</v>
      </c>
      <c r="L20" s="279" t="s">
        <v>557</v>
      </c>
      <c r="N20" s="279" t="s">
        <v>820</v>
      </c>
      <c r="O20" s="279" t="s">
        <v>819</v>
      </c>
      <c r="P20" s="279" t="s">
        <v>557</v>
      </c>
      <c r="Q20" s="279" t="s">
        <v>556</v>
      </c>
      <c r="R20" s="279" t="s">
        <v>819</v>
      </c>
      <c r="S20" s="278">
        <v>0</v>
      </c>
      <c r="T20" s="278">
        <v>0</v>
      </c>
      <c r="U20" s="278">
        <v>0</v>
      </c>
      <c r="V20" s="278">
        <v>0</v>
      </c>
      <c r="W20" s="278">
        <v>0</v>
      </c>
      <c r="X20" s="278">
        <v>0</v>
      </c>
      <c r="Y20" s="278">
        <v>0</v>
      </c>
      <c r="Z20" s="278">
        <v>0</v>
      </c>
      <c r="AA20" s="278">
        <v>0</v>
      </c>
      <c r="AB20" s="278">
        <v>0</v>
      </c>
      <c r="AC20" s="278"/>
      <c r="AD20" s="278">
        <v>0</v>
      </c>
      <c r="AE20" s="278"/>
      <c r="AF20" s="278">
        <v>0</v>
      </c>
      <c r="AG20" s="278">
        <v>0</v>
      </c>
      <c r="AH20" s="285" t="s">
        <v>86</v>
      </c>
      <c r="AI20" s="284" t="s">
        <v>507</v>
      </c>
      <c r="AJ20" s="283" t="s">
        <v>553</v>
      </c>
      <c r="AK20" s="282" t="s">
        <v>552</v>
      </c>
      <c r="AL20" s="278">
        <v>2.2599999999999998</v>
      </c>
      <c r="AM20" s="281">
        <v>0</v>
      </c>
      <c r="AN20" s="278">
        <v>0</v>
      </c>
      <c r="AO20" s="278">
        <v>2.2599999999999998</v>
      </c>
      <c r="AP20" s="281">
        <v>0</v>
      </c>
      <c r="AQ20" s="278">
        <v>0</v>
      </c>
      <c r="AR20" s="278">
        <v>0</v>
      </c>
      <c r="AS20" s="273">
        <v>2</v>
      </c>
      <c r="AT20" s="278">
        <v>0</v>
      </c>
      <c r="AU20" s="281">
        <v>0</v>
      </c>
      <c r="AV20" s="278">
        <v>0</v>
      </c>
      <c r="AW20" s="278">
        <v>0</v>
      </c>
      <c r="AX20" s="281">
        <v>0</v>
      </c>
      <c r="AY20" s="278">
        <v>0</v>
      </c>
      <c r="AZ20" s="278">
        <v>0</v>
      </c>
      <c r="BA20" s="280" t="s">
        <v>551</v>
      </c>
      <c r="BB20" s="278">
        <v>0</v>
      </c>
      <c r="BC20" s="281">
        <v>0</v>
      </c>
      <c r="BD20" s="278">
        <v>0</v>
      </c>
      <c r="BE20" s="278">
        <v>0</v>
      </c>
      <c r="BF20" s="281">
        <v>0</v>
      </c>
      <c r="BG20" s="278">
        <v>0</v>
      </c>
      <c r="BH20" s="278">
        <v>0</v>
      </c>
      <c r="BI20" s="280" t="s">
        <v>550</v>
      </c>
      <c r="BJ20" s="278">
        <v>0</v>
      </c>
      <c r="BK20" s="278">
        <v>0</v>
      </c>
      <c r="BL20" s="278">
        <v>0</v>
      </c>
      <c r="BM20" s="278">
        <v>0</v>
      </c>
      <c r="BN20" s="278">
        <v>0</v>
      </c>
      <c r="BO20" s="278">
        <v>0</v>
      </c>
      <c r="BP20" s="278">
        <v>0</v>
      </c>
      <c r="BQ20" s="279"/>
      <c r="BR20" s="279"/>
      <c r="BS20" s="279"/>
    </row>
    <row r="21" spans="1:71" x14ac:dyDescent="0.35">
      <c r="A21" s="279" t="s">
        <v>563</v>
      </c>
      <c r="B21" s="279" t="s">
        <v>562</v>
      </c>
      <c r="C21" s="285" t="s">
        <v>445</v>
      </c>
      <c r="D21" s="279" t="s">
        <v>560</v>
      </c>
      <c r="F21" s="279" t="s">
        <v>1052</v>
      </c>
      <c r="K21" s="279" t="s">
        <v>819</v>
      </c>
      <c r="L21" s="279" t="s">
        <v>557</v>
      </c>
      <c r="N21" s="279" t="s">
        <v>820</v>
      </c>
      <c r="O21" s="279" t="s">
        <v>819</v>
      </c>
      <c r="P21" s="279" t="s">
        <v>557</v>
      </c>
      <c r="Q21" s="279" t="s">
        <v>556</v>
      </c>
      <c r="R21" s="279" t="s">
        <v>819</v>
      </c>
      <c r="S21" s="278">
        <v>0</v>
      </c>
      <c r="T21" s="278">
        <v>0</v>
      </c>
      <c r="U21" s="278">
        <v>0</v>
      </c>
      <c r="V21" s="278">
        <v>0</v>
      </c>
      <c r="W21" s="278">
        <v>0</v>
      </c>
      <c r="X21" s="278">
        <v>0</v>
      </c>
      <c r="Y21" s="278">
        <v>0</v>
      </c>
      <c r="Z21" s="278">
        <v>0</v>
      </c>
      <c r="AA21" s="278">
        <v>0</v>
      </c>
      <c r="AB21" s="278">
        <v>0</v>
      </c>
      <c r="AC21" s="278"/>
      <c r="AD21" s="278">
        <v>0</v>
      </c>
      <c r="AE21" s="278"/>
      <c r="AF21" s="278">
        <v>0</v>
      </c>
      <c r="AG21" s="278">
        <v>0</v>
      </c>
      <c r="AH21" s="285" t="s">
        <v>86</v>
      </c>
      <c r="AI21" s="284" t="s">
        <v>505</v>
      </c>
      <c r="AJ21" s="283" t="s">
        <v>553</v>
      </c>
      <c r="AK21" s="282" t="s">
        <v>552</v>
      </c>
      <c r="AL21" s="278">
        <v>1.1599999999999999</v>
      </c>
      <c r="AM21" s="281">
        <v>0</v>
      </c>
      <c r="AN21" s="278">
        <v>0</v>
      </c>
      <c r="AO21" s="278">
        <v>1.1599999999999999</v>
      </c>
      <c r="AP21" s="281">
        <v>0</v>
      </c>
      <c r="AQ21" s="278">
        <v>0</v>
      </c>
      <c r="AR21" s="278">
        <v>0</v>
      </c>
      <c r="AS21" s="273">
        <v>2</v>
      </c>
      <c r="AT21" s="278">
        <v>0</v>
      </c>
      <c r="AU21" s="281">
        <v>0</v>
      </c>
      <c r="AV21" s="278">
        <v>0</v>
      </c>
      <c r="AW21" s="278">
        <v>0</v>
      </c>
      <c r="AX21" s="281">
        <v>0</v>
      </c>
      <c r="AY21" s="278">
        <v>0</v>
      </c>
      <c r="AZ21" s="278">
        <v>0</v>
      </c>
      <c r="BA21" s="280" t="s">
        <v>551</v>
      </c>
      <c r="BB21" s="278">
        <v>0</v>
      </c>
      <c r="BC21" s="281">
        <v>0</v>
      </c>
      <c r="BD21" s="278">
        <v>0</v>
      </c>
      <c r="BE21" s="278">
        <v>0</v>
      </c>
      <c r="BF21" s="281">
        <v>0</v>
      </c>
      <c r="BG21" s="278">
        <v>0</v>
      </c>
      <c r="BH21" s="278">
        <v>0</v>
      </c>
      <c r="BI21" s="280" t="s">
        <v>550</v>
      </c>
      <c r="BJ21" s="278">
        <v>0</v>
      </c>
      <c r="BK21" s="278">
        <v>0</v>
      </c>
      <c r="BL21" s="278">
        <v>0</v>
      </c>
      <c r="BM21" s="278">
        <v>0</v>
      </c>
      <c r="BN21" s="278">
        <v>0</v>
      </c>
      <c r="BO21" s="278">
        <v>0</v>
      </c>
      <c r="BP21" s="278">
        <v>0</v>
      </c>
      <c r="BQ21" s="279"/>
      <c r="BR21" s="279"/>
      <c r="BS21" s="279"/>
    </row>
    <row r="22" spans="1:71" x14ac:dyDescent="0.35">
      <c r="A22" s="279" t="s">
        <v>563</v>
      </c>
      <c r="B22" s="279" t="s">
        <v>562</v>
      </c>
      <c r="C22" s="285" t="s">
        <v>509</v>
      </c>
      <c r="D22" s="279" t="s">
        <v>560</v>
      </c>
      <c r="F22" s="279" t="s">
        <v>508</v>
      </c>
      <c r="K22" s="279" t="s">
        <v>819</v>
      </c>
      <c r="L22" s="279" t="s">
        <v>557</v>
      </c>
      <c r="N22" s="279" t="s">
        <v>820</v>
      </c>
      <c r="O22" s="279" t="s">
        <v>819</v>
      </c>
      <c r="P22" s="279" t="s">
        <v>557</v>
      </c>
      <c r="Q22" s="279" t="s">
        <v>556</v>
      </c>
      <c r="R22" s="279" t="s">
        <v>819</v>
      </c>
      <c r="S22" s="278">
        <v>0</v>
      </c>
      <c r="T22" s="278">
        <v>0</v>
      </c>
      <c r="U22" s="278">
        <v>0</v>
      </c>
      <c r="V22" s="278">
        <v>0</v>
      </c>
      <c r="W22" s="278">
        <v>0</v>
      </c>
      <c r="X22" s="278">
        <v>0</v>
      </c>
      <c r="Y22" s="278">
        <v>0</v>
      </c>
      <c r="Z22" s="278">
        <v>0</v>
      </c>
      <c r="AA22" s="278">
        <v>0</v>
      </c>
      <c r="AB22" s="278">
        <v>0</v>
      </c>
      <c r="AC22" s="278"/>
      <c r="AD22" s="278">
        <v>0</v>
      </c>
      <c r="AE22" s="278"/>
      <c r="AF22" s="278">
        <v>0</v>
      </c>
      <c r="AG22" s="278">
        <v>0</v>
      </c>
      <c r="AH22" s="285" t="s">
        <v>483</v>
      </c>
      <c r="AJ22" s="283" t="s">
        <v>553</v>
      </c>
      <c r="AK22" s="282" t="s">
        <v>552</v>
      </c>
      <c r="AL22" s="278">
        <v>0.61</v>
      </c>
      <c r="AM22" s="281">
        <v>0</v>
      </c>
      <c r="AN22" s="278">
        <v>0</v>
      </c>
      <c r="AO22" s="278">
        <v>0.61</v>
      </c>
      <c r="AP22" s="281">
        <v>0</v>
      </c>
      <c r="AQ22" s="278">
        <v>0</v>
      </c>
      <c r="AR22" s="278">
        <v>0</v>
      </c>
      <c r="AS22" s="273">
        <v>2</v>
      </c>
      <c r="AT22" s="278">
        <v>0</v>
      </c>
      <c r="AU22" s="281">
        <v>0</v>
      </c>
      <c r="AV22" s="278">
        <v>0</v>
      </c>
      <c r="AW22" s="278">
        <v>0</v>
      </c>
      <c r="AX22" s="281">
        <v>0</v>
      </c>
      <c r="AY22" s="278">
        <v>0</v>
      </c>
      <c r="AZ22" s="278">
        <v>0</v>
      </c>
      <c r="BA22" s="280" t="s">
        <v>551</v>
      </c>
      <c r="BB22" s="278">
        <v>0</v>
      </c>
      <c r="BC22" s="281">
        <v>0</v>
      </c>
      <c r="BD22" s="278">
        <v>0</v>
      </c>
      <c r="BE22" s="278">
        <v>0</v>
      </c>
      <c r="BF22" s="281">
        <v>0</v>
      </c>
      <c r="BG22" s="278">
        <v>0</v>
      </c>
      <c r="BH22" s="278">
        <v>0</v>
      </c>
      <c r="BI22" s="280" t="s">
        <v>550</v>
      </c>
      <c r="BJ22" s="278">
        <v>0</v>
      </c>
      <c r="BK22" s="278">
        <v>0</v>
      </c>
      <c r="BL22" s="278">
        <v>0</v>
      </c>
      <c r="BM22" s="278">
        <v>0</v>
      </c>
      <c r="BN22" s="278">
        <v>0</v>
      </c>
      <c r="BO22" s="278">
        <v>0</v>
      </c>
      <c r="BP22" s="278">
        <v>0</v>
      </c>
      <c r="BQ22" s="279"/>
      <c r="BR22" s="279"/>
      <c r="BS22" s="279"/>
    </row>
    <row r="23" spans="1:71" x14ac:dyDescent="0.35">
      <c r="A23" s="279" t="s">
        <v>563</v>
      </c>
      <c r="B23" s="279" t="s">
        <v>562</v>
      </c>
      <c r="C23" s="285" t="s">
        <v>507</v>
      </c>
      <c r="D23" s="279" t="s">
        <v>560</v>
      </c>
      <c r="F23" s="279" t="s">
        <v>506</v>
      </c>
      <c r="K23" s="279" t="s">
        <v>819</v>
      </c>
      <c r="L23" s="279" t="s">
        <v>557</v>
      </c>
      <c r="N23" s="279" t="s">
        <v>820</v>
      </c>
      <c r="O23" s="279" t="s">
        <v>819</v>
      </c>
      <c r="P23" s="279" t="s">
        <v>557</v>
      </c>
      <c r="Q23" s="279" t="s">
        <v>556</v>
      </c>
      <c r="R23" s="279" t="s">
        <v>819</v>
      </c>
      <c r="S23" s="278">
        <v>0</v>
      </c>
      <c r="T23" s="278">
        <v>0</v>
      </c>
      <c r="U23" s="278">
        <v>0</v>
      </c>
      <c r="V23" s="278">
        <v>0</v>
      </c>
      <c r="W23" s="278">
        <v>0</v>
      </c>
      <c r="X23" s="278">
        <v>0</v>
      </c>
      <c r="Y23" s="278">
        <v>0</v>
      </c>
      <c r="Z23" s="278">
        <v>0</v>
      </c>
      <c r="AA23" s="278">
        <v>0</v>
      </c>
      <c r="AB23" s="278">
        <v>0</v>
      </c>
      <c r="AC23" s="278"/>
      <c r="AD23" s="278">
        <v>0</v>
      </c>
      <c r="AE23" s="278"/>
      <c r="AF23" s="278">
        <v>0</v>
      </c>
      <c r="AG23" s="278">
        <v>0</v>
      </c>
      <c r="AH23" s="285" t="s">
        <v>483</v>
      </c>
      <c r="AJ23" s="283" t="s">
        <v>553</v>
      </c>
      <c r="AK23" s="282" t="s">
        <v>552</v>
      </c>
      <c r="AL23" s="278">
        <v>1.2</v>
      </c>
      <c r="AM23" s="281">
        <v>0</v>
      </c>
      <c r="AN23" s="278">
        <v>0</v>
      </c>
      <c r="AO23" s="278">
        <v>1.2</v>
      </c>
      <c r="AP23" s="281">
        <v>0</v>
      </c>
      <c r="AQ23" s="278">
        <v>0</v>
      </c>
      <c r="AR23" s="278">
        <v>0</v>
      </c>
      <c r="AS23" s="273">
        <v>2</v>
      </c>
      <c r="AT23" s="278">
        <v>0</v>
      </c>
      <c r="AU23" s="281">
        <v>0</v>
      </c>
      <c r="AV23" s="278">
        <v>0</v>
      </c>
      <c r="AW23" s="278">
        <v>0</v>
      </c>
      <c r="AX23" s="281">
        <v>0</v>
      </c>
      <c r="AY23" s="278">
        <v>0</v>
      </c>
      <c r="AZ23" s="278">
        <v>0</v>
      </c>
      <c r="BA23" s="280" t="s">
        <v>551</v>
      </c>
      <c r="BB23" s="278">
        <v>0</v>
      </c>
      <c r="BC23" s="281">
        <v>0</v>
      </c>
      <c r="BD23" s="278">
        <v>0</v>
      </c>
      <c r="BE23" s="278">
        <v>0</v>
      </c>
      <c r="BF23" s="281">
        <v>0</v>
      </c>
      <c r="BG23" s="278">
        <v>0</v>
      </c>
      <c r="BH23" s="278">
        <v>0</v>
      </c>
      <c r="BI23" s="280" t="s">
        <v>550</v>
      </c>
      <c r="BJ23" s="278">
        <v>0</v>
      </c>
      <c r="BK23" s="278">
        <v>0</v>
      </c>
      <c r="BL23" s="278">
        <v>0</v>
      </c>
      <c r="BM23" s="278">
        <v>0</v>
      </c>
      <c r="BN23" s="278">
        <v>0</v>
      </c>
      <c r="BO23" s="278">
        <v>0</v>
      </c>
      <c r="BP23" s="278">
        <v>0</v>
      </c>
      <c r="BQ23" s="279"/>
      <c r="BR23" s="279"/>
      <c r="BS23" s="279"/>
    </row>
    <row r="24" spans="1:71" x14ac:dyDescent="0.35">
      <c r="A24" s="279" t="s">
        <v>563</v>
      </c>
      <c r="B24" s="279" t="s">
        <v>562</v>
      </c>
      <c r="C24" s="285" t="s">
        <v>505</v>
      </c>
      <c r="D24" s="279" t="s">
        <v>560</v>
      </c>
      <c r="F24" s="279" t="s">
        <v>504</v>
      </c>
      <c r="K24" s="279" t="s">
        <v>819</v>
      </c>
      <c r="L24" s="279" t="s">
        <v>557</v>
      </c>
      <c r="N24" s="279" t="s">
        <v>820</v>
      </c>
      <c r="O24" s="279" t="s">
        <v>819</v>
      </c>
      <c r="P24" s="279" t="s">
        <v>557</v>
      </c>
      <c r="Q24" s="279" t="s">
        <v>556</v>
      </c>
      <c r="R24" s="279" t="s">
        <v>819</v>
      </c>
      <c r="S24" s="278">
        <v>0</v>
      </c>
      <c r="T24" s="278">
        <v>0</v>
      </c>
      <c r="U24" s="278">
        <v>0</v>
      </c>
      <c r="V24" s="278">
        <v>0</v>
      </c>
      <c r="W24" s="278">
        <v>0</v>
      </c>
      <c r="X24" s="278">
        <v>0</v>
      </c>
      <c r="Y24" s="278">
        <v>0</v>
      </c>
      <c r="Z24" s="278">
        <v>0</v>
      </c>
      <c r="AA24" s="278">
        <v>0</v>
      </c>
      <c r="AB24" s="278">
        <v>0</v>
      </c>
      <c r="AC24" s="278"/>
      <c r="AD24" s="278">
        <v>0</v>
      </c>
      <c r="AE24" s="278"/>
      <c r="AF24" s="278">
        <v>0</v>
      </c>
      <c r="AG24" s="278">
        <v>0</v>
      </c>
      <c r="AH24" s="285" t="s">
        <v>483</v>
      </c>
      <c r="AJ24" s="283" t="s">
        <v>553</v>
      </c>
      <c r="AK24" s="282" t="s">
        <v>552</v>
      </c>
      <c r="AL24" s="278">
        <v>0.72</v>
      </c>
      <c r="AM24" s="281">
        <v>0</v>
      </c>
      <c r="AN24" s="278">
        <v>0</v>
      </c>
      <c r="AO24" s="278">
        <v>0.72</v>
      </c>
      <c r="AP24" s="281">
        <v>0</v>
      </c>
      <c r="AQ24" s="278">
        <v>0</v>
      </c>
      <c r="AR24" s="278">
        <v>0</v>
      </c>
      <c r="AS24" s="273">
        <v>2</v>
      </c>
      <c r="AT24" s="278">
        <v>0</v>
      </c>
      <c r="AU24" s="281">
        <v>0</v>
      </c>
      <c r="AV24" s="278">
        <v>0</v>
      </c>
      <c r="AW24" s="278">
        <v>0</v>
      </c>
      <c r="AX24" s="281">
        <v>0</v>
      </c>
      <c r="AY24" s="278">
        <v>0</v>
      </c>
      <c r="AZ24" s="278">
        <v>0</v>
      </c>
      <c r="BA24" s="280" t="s">
        <v>551</v>
      </c>
      <c r="BB24" s="278">
        <v>0</v>
      </c>
      <c r="BC24" s="281">
        <v>0</v>
      </c>
      <c r="BD24" s="278">
        <v>0</v>
      </c>
      <c r="BE24" s="278">
        <v>0</v>
      </c>
      <c r="BF24" s="281">
        <v>0</v>
      </c>
      <c r="BG24" s="278">
        <v>0</v>
      </c>
      <c r="BH24" s="278">
        <v>0</v>
      </c>
      <c r="BI24" s="280" t="s">
        <v>550</v>
      </c>
      <c r="BJ24" s="278">
        <v>0</v>
      </c>
      <c r="BK24" s="278">
        <v>0</v>
      </c>
      <c r="BL24" s="278">
        <v>0</v>
      </c>
      <c r="BM24" s="278">
        <v>0</v>
      </c>
      <c r="BN24" s="278">
        <v>0</v>
      </c>
      <c r="BO24" s="278">
        <v>0</v>
      </c>
      <c r="BP24" s="278">
        <v>0</v>
      </c>
      <c r="BQ24" s="279"/>
      <c r="BR24" s="279"/>
      <c r="BS24" s="279"/>
    </row>
    <row r="25" spans="1:71" x14ac:dyDescent="0.35">
      <c r="A25" s="279" t="s">
        <v>563</v>
      </c>
      <c r="B25" s="279" t="s">
        <v>562</v>
      </c>
      <c r="C25" s="285" t="s">
        <v>1051</v>
      </c>
      <c r="D25" s="279" t="s">
        <v>560</v>
      </c>
      <c r="F25" s="279" t="s">
        <v>1050</v>
      </c>
      <c r="H25" s="279" t="s">
        <v>144</v>
      </c>
      <c r="K25" s="279" t="s">
        <v>883</v>
      </c>
      <c r="L25" s="279" t="s">
        <v>557</v>
      </c>
      <c r="N25" s="279" t="s">
        <v>884</v>
      </c>
      <c r="O25" s="279" t="s">
        <v>883</v>
      </c>
      <c r="P25" s="279" t="s">
        <v>557</v>
      </c>
      <c r="Q25" s="279" t="s">
        <v>556</v>
      </c>
      <c r="R25" s="279" t="s">
        <v>883</v>
      </c>
      <c r="S25" s="278">
        <v>0</v>
      </c>
      <c r="T25" s="278">
        <v>0</v>
      </c>
      <c r="U25" s="278">
        <v>0</v>
      </c>
      <c r="V25" s="278">
        <v>0</v>
      </c>
      <c r="W25" s="278">
        <v>0</v>
      </c>
      <c r="X25" s="278">
        <v>0</v>
      </c>
      <c r="Y25" s="278">
        <v>0</v>
      </c>
      <c r="Z25" s="278">
        <v>0</v>
      </c>
      <c r="AA25" s="278">
        <v>0</v>
      </c>
      <c r="AB25" s="278">
        <v>0</v>
      </c>
      <c r="AC25" s="278"/>
      <c r="AD25" s="278">
        <v>0</v>
      </c>
      <c r="AE25" s="278"/>
      <c r="AF25" s="278">
        <v>0</v>
      </c>
      <c r="AG25" s="278">
        <v>0</v>
      </c>
      <c r="AH25" s="285" t="s">
        <v>86</v>
      </c>
      <c r="AI25" s="284" t="s">
        <v>1049</v>
      </c>
      <c r="AJ25" s="283" t="s">
        <v>553</v>
      </c>
      <c r="AK25" s="282" t="s">
        <v>552</v>
      </c>
      <c r="AL25" s="278">
        <v>0.87</v>
      </c>
      <c r="AM25" s="281">
        <v>50</v>
      </c>
      <c r="AN25" s="278">
        <v>0</v>
      </c>
      <c r="AO25" s="278">
        <v>0.87</v>
      </c>
      <c r="AP25" s="281">
        <v>50</v>
      </c>
      <c r="AQ25" s="278">
        <v>0</v>
      </c>
      <c r="AR25" s="278">
        <v>0</v>
      </c>
      <c r="AS25" s="273">
        <v>2</v>
      </c>
      <c r="AT25" s="278">
        <v>1.0751999999999999</v>
      </c>
      <c r="AU25" s="281">
        <v>300</v>
      </c>
      <c r="AV25" s="278">
        <v>0</v>
      </c>
      <c r="AW25" s="278">
        <v>1.0751999999999999</v>
      </c>
      <c r="AX25" s="281">
        <v>300</v>
      </c>
      <c r="AY25" s="278">
        <v>0</v>
      </c>
      <c r="AZ25" s="278">
        <v>0</v>
      </c>
      <c r="BA25" s="280" t="s">
        <v>551</v>
      </c>
      <c r="BB25" s="278">
        <v>1.2653000000000001</v>
      </c>
      <c r="BC25" s="281">
        <v>250</v>
      </c>
      <c r="BD25" s="278">
        <v>0</v>
      </c>
      <c r="BE25" s="278">
        <v>1.2653000000000001</v>
      </c>
      <c r="BF25" s="281">
        <v>250</v>
      </c>
      <c r="BG25" s="278">
        <v>0</v>
      </c>
      <c r="BH25" s="278">
        <v>0</v>
      </c>
      <c r="BI25" s="280" t="s">
        <v>550</v>
      </c>
      <c r="BJ25" s="278">
        <v>1.55</v>
      </c>
      <c r="BK25" s="278">
        <v>0</v>
      </c>
      <c r="BL25" s="278">
        <v>0</v>
      </c>
      <c r="BM25" s="278">
        <v>1.55</v>
      </c>
      <c r="BN25" s="278">
        <v>0</v>
      </c>
      <c r="BO25" s="278">
        <v>0</v>
      </c>
      <c r="BP25" s="278">
        <v>0</v>
      </c>
      <c r="BQ25" s="279"/>
      <c r="BR25" s="279"/>
      <c r="BS25" s="279"/>
    </row>
    <row r="26" spans="1:71" x14ac:dyDescent="0.35">
      <c r="A26" s="279" t="s">
        <v>563</v>
      </c>
      <c r="B26" s="279" t="s">
        <v>562</v>
      </c>
      <c r="C26" s="285" t="s">
        <v>1049</v>
      </c>
      <c r="D26" s="279" t="s">
        <v>560</v>
      </c>
      <c r="F26" s="279" t="s">
        <v>1048</v>
      </c>
      <c r="H26" s="279" t="s">
        <v>144</v>
      </c>
      <c r="K26" s="279" t="s">
        <v>883</v>
      </c>
      <c r="L26" s="279" t="s">
        <v>557</v>
      </c>
      <c r="N26" s="279" t="s">
        <v>884</v>
      </c>
      <c r="O26" s="279" t="s">
        <v>883</v>
      </c>
      <c r="P26" s="279" t="s">
        <v>557</v>
      </c>
      <c r="Q26" s="279" t="s">
        <v>556</v>
      </c>
      <c r="R26" s="279" t="s">
        <v>883</v>
      </c>
      <c r="S26" s="278">
        <v>0</v>
      </c>
      <c r="T26" s="278">
        <v>0</v>
      </c>
      <c r="U26" s="278">
        <v>0</v>
      </c>
      <c r="V26" s="278">
        <v>0</v>
      </c>
      <c r="W26" s="278">
        <v>0</v>
      </c>
      <c r="X26" s="278">
        <v>0</v>
      </c>
      <c r="Y26" s="278">
        <v>0</v>
      </c>
      <c r="Z26" s="278">
        <v>0</v>
      </c>
      <c r="AA26" s="278">
        <v>0</v>
      </c>
      <c r="AB26" s="278">
        <v>0</v>
      </c>
      <c r="AC26" s="278"/>
      <c r="AD26" s="278">
        <v>0</v>
      </c>
      <c r="AE26" s="278"/>
      <c r="AF26" s="278">
        <v>0</v>
      </c>
      <c r="AG26" s="278">
        <v>0</v>
      </c>
      <c r="AH26" s="285" t="s">
        <v>483</v>
      </c>
      <c r="AJ26" s="283" t="s">
        <v>553</v>
      </c>
      <c r="AK26" s="282" t="s">
        <v>552</v>
      </c>
      <c r="AL26" s="278">
        <v>0.87</v>
      </c>
      <c r="AM26" s="281">
        <v>50</v>
      </c>
      <c r="AN26" s="278">
        <v>0</v>
      </c>
      <c r="AO26" s="278">
        <v>0.87</v>
      </c>
      <c r="AP26" s="281">
        <v>50</v>
      </c>
      <c r="AQ26" s="278">
        <v>0</v>
      </c>
      <c r="AR26" s="278">
        <v>0</v>
      </c>
      <c r="AS26" s="273">
        <v>2</v>
      </c>
      <c r="AT26" s="278">
        <v>1.06</v>
      </c>
      <c r="AU26" s="281">
        <v>300</v>
      </c>
      <c r="AV26" s="278">
        <v>0</v>
      </c>
      <c r="AW26" s="278">
        <v>1.06</v>
      </c>
      <c r="AX26" s="281">
        <v>300</v>
      </c>
      <c r="AY26" s="278">
        <v>0</v>
      </c>
      <c r="AZ26" s="278">
        <v>0</v>
      </c>
      <c r="BA26" s="280" t="s">
        <v>551</v>
      </c>
      <c r="BB26" s="278">
        <v>1.24</v>
      </c>
      <c r="BC26" s="281">
        <v>250</v>
      </c>
      <c r="BD26" s="278">
        <v>0</v>
      </c>
      <c r="BE26" s="278">
        <v>1.24</v>
      </c>
      <c r="BF26" s="281">
        <v>250</v>
      </c>
      <c r="BG26" s="278">
        <v>0</v>
      </c>
      <c r="BH26" s="278">
        <v>0</v>
      </c>
      <c r="BI26" s="280" t="s">
        <v>550</v>
      </c>
      <c r="BJ26" s="278">
        <v>1.45</v>
      </c>
      <c r="BK26" s="278">
        <v>0</v>
      </c>
      <c r="BL26" s="278">
        <v>0</v>
      </c>
      <c r="BM26" s="278">
        <v>1.45</v>
      </c>
      <c r="BN26" s="278">
        <v>0</v>
      </c>
      <c r="BO26" s="278">
        <v>0</v>
      </c>
      <c r="BP26" s="278">
        <v>0</v>
      </c>
      <c r="BQ26" s="279"/>
      <c r="BR26" s="279"/>
      <c r="BS26" s="279"/>
    </row>
    <row r="27" spans="1:71" x14ac:dyDescent="0.35">
      <c r="A27" s="279" t="s">
        <v>563</v>
      </c>
      <c r="B27" s="279" t="s">
        <v>562</v>
      </c>
      <c r="C27" s="285" t="s">
        <v>252</v>
      </c>
      <c r="D27" s="279" t="s">
        <v>560</v>
      </c>
      <c r="F27" s="279" t="s">
        <v>1045</v>
      </c>
      <c r="H27" s="279" t="s">
        <v>144</v>
      </c>
      <c r="K27" s="279" t="s">
        <v>819</v>
      </c>
      <c r="L27" s="279" t="s">
        <v>557</v>
      </c>
      <c r="N27" s="279" t="s">
        <v>820</v>
      </c>
      <c r="O27" s="279" t="s">
        <v>819</v>
      </c>
      <c r="P27" s="279" t="s">
        <v>557</v>
      </c>
      <c r="Q27" s="279" t="s">
        <v>556</v>
      </c>
      <c r="R27" s="279" t="s">
        <v>819</v>
      </c>
      <c r="S27" s="278">
        <v>0</v>
      </c>
      <c r="T27" s="278">
        <v>0</v>
      </c>
      <c r="U27" s="278">
        <v>0</v>
      </c>
      <c r="V27" s="278">
        <v>0</v>
      </c>
      <c r="W27" s="278">
        <v>0</v>
      </c>
      <c r="X27" s="278">
        <v>0</v>
      </c>
      <c r="Y27" s="278">
        <v>0</v>
      </c>
      <c r="Z27" s="278">
        <v>0</v>
      </c>
      <c r="AA27" s="278">
        <v>0</v>
      </c>
      <c r="AB27" s="278">
        <v>0</v>
      </c>
      <c r="AC27" s="278"/>
      <c r="AD27" s="278">
        <v>0</v>
      </c>
      <c r="AE27" s="278"/>
      <c r="AF27" s="278">
        <v>0</v>
      </c>
      <c r="AG27" s="278">
        <v>0</v>
      </c>
      <c r="AH27" s="285" t="s">
        <v>86</v>
      </c>
      <c r="AI27" s="284" t="s">
        <v>305</v>
      </c>
      <c r="AJ27" s="283" t="s">
        <v>553</v>
      </c>
      <c r="AK27" s="282" t="s">
        <v>552</v>
      </c>
      <c r="AL27" s="278">
        <v>0.83</v>
      </c>
      <c r="AM27" s="281">
        <v>50</v>
      </c>
      <c r="AN27" s="278">
        <v>0</v>
      </c>
      <c r="AO27" s="278">
        <v>0.83</v>
      </c>
      <c r="AP27" s="281">
        <v>50</v>
      </c>
      <c r="AQ27" s="278">
        <v>0</v>
      </c>
      <c r="AR27" s="278">
        <v>0</v>
      </c>
      <c r="AS27" s="273">
        <v>2</v>
      </c>
      <c r="AT27" s="278">
        <v>1.05</v>
      </c>
      <c r="AU27" s="281">
        <v>300</v>
      </c>
      <c r="AV27" s="278">
        <v>0</v>
      </c>
      <c r="AW27" s="278">
        <v>1.05</v>
      </c>
      <c r="AX27" s="281">
        <v>300</v>
      </c>
      <c r="AY27" s="278">
        <v>0</v>
      </c>
      <c r="AZ27" s="278">
        <v>0</v>
      </c>
      <c r="BA27" s="280" t="s">
        <v>551</v>
      </c>
      <c r="BB27" s="278">
        <v>1.24</v>
      </c>
      <c r="BC27" s="281">
        <v>250</v>
      </c>
      <c r="BD27" s="278">
        <v>0</v>
      </c>
      <c r="BE27" s="278">
        <v>1.24</v>
      </c>
      <c r="BF27" s="281">
        <v>250</v>
      </c>
      <c r="BG27" s="278">
        <v>0</v>
      </c>
      <c r="BH27" s="278">
        <v>0</v>
      </c>
      <c r="BI27" s="280" t="s">
        <v>550</v>
      </c>
      <c r="BJ27" s="278">
        <v>1.4630000000000001</v>
      </c>
      <c r="BK27" s="278">
        <v>0</v>
      </c>
      <c r="BL27" s="278">
        <v>0</v>
      </c>
      <c r="BM27" s="278">
        <v>1.4630000000000001</v>
      </c>
      <c r="BN27" s="278">
        <v>0</v>
      </c>
      <c r="BO27" s="278">
        <v>0</v>
      </c>
      <c r="BP27" s="278">
        <v>0</v>
      </c>
      <c r="BQ27" s="279"/>
      <c r="BR27" s="279"/>
      <c r="BS27" s="279"/>
    </row>
    <row r="28" spans="1:71" x14ac:dyDescent="0.35">
      <c r="A28" s="279" t="s">
        <v>563</v>
      </c>
      <c r="B28" s="279" t="s">
        <v>562</v>
      </c>
      <c r="C28" s="285" t="s">
        <v>1047</v>
      </c>
      <c r="D28" s="279" t="s">
        <v>560</v>
      </c>
      <c r="F28" s="279" t="s">
        <v>1045</v>
      </c>
      <c r="H28" s="279" t="s">
        <v>144</v>
      </c>
      <c r="K28" s="279" t="s">
        <v>819</v>
      </c>
      <c r="L28" s="279" t="s">
        <v>557</v>
      </c>
      <c r="N28" s="279" t="s">
        <v>820</v>
      </c>
      <c r="O28" s="279" t="s">
        <v>819</v>
      </c>
      <c r="P28" s="279" t="s">
        <v>557</v>
      </c>
      <c r="Q28" s="279" t="s">
        <v>556</v>
      </c>
      <c r="R28" s="279" t="s">
        <v>819</v>
      </c>
      <c r="S28" s="278">
        <v>0</v>
      </c>
      <c r="T28" s="278">
        <v>0</v>
      </c>
      <c r="U28" s="278">
        <v>0</v>
      </c>
      <c r="V28" s="278">
        <v>0</v>
      </c>
      <c r="W28" s="278">
        <v>0</v>
      </c>
      <c r="X28" s="278">
        <v>0</v>
      </c>
      <c r="Y28" s="278">
        <v>0</v>
      </c>
      <c r="Z28" s="278">
        <v>0</v>
      </c>
      <c r="AA28" s="278">
        <v>0</v>
      </c>
      <c r="AB28" s="278">
        <v>0</v>
      </c>
      <c r="AC28" s="278"/>
      <c r="AD28" s="278">
        <v>0</v>
      </c>
      <c r="AE28" s="278"/>
      <c r="AF28" s="278">
        <v>0</v>
      </c>
      <c r="AG28" s="278">
        <v>0</v>
      </c>
      <c r="AH28" s="285" t="s">
        <v>86</v>
      </c>
      <c r="AI28" s="284" t="s">
        <v>1044</v>
      </c>
      <c r="AJ28" s="283" t="s">
        <v>553</v>
      </c>
      <c r="AK28" s="282" t="s">
        <v>552</v>
      </c>
      <c r="AL28" s="278">
        <v>0.83</v>
      </c>
      <c r="AM28" s="281">
        <v>50</v>
      </c>
      <c r="AN28" s="278">
        <v>0</v>
      </c>
      <c r="AO28" s="278">
        <v>0.83</v>
      </c>
      <c r="AP28" s="281">
        <v>50</v>
      </c>
      <c r="AQ28" s="278">
        <v>0</v>
      </c>
      <c r="AR28" s="278">
        <v>0</v>
      </c>
      <c r="AS28" s="273">
        <v>2</v>
      </c>
      <c r="AT28" s="278">
        <v>1.05</v>
      </c>
      <c r="AU28" s="281">
        <v>300</v>
      </c>
      <c r="AV28" s="278">
        <v>0</v>
      </c>
      <c r="AW28" s="278">
        <v>1.05</v>
      </c>
      <c r="AX28" s="281">
        <v>300</v>
      </c>
      <c r="AY28" s="278">
        <v>0</v>
      </c>
      <c r="AZ28" s="278">
        <v>0</v>
      </c>
      <c r="BA28" s="280" t="s">
        <v>551</v>
      </c>
      <c r="BB28" s="278">
        <v>1.24</v>
      </c>
      <c r="BC28" s="281">
        <v>250</v>
      </c>
      <c r="BD28" s="278">
        <v>0</v>
      </c>
      <c r="BE28" s="278">
        <v>1.24</v>
      </c>
      <c r="BF28" s="281">
        <v>250</v>
      </c>
      <c r="BG28" s="278">
        <v>0</v>
      </c>
      <c r="BH28" s="278">
        <v>0</v>
      </c>
      <c r="BI28" s="280" t="s">
        <v>550</v>
      </c>
      <c r="BJ28" s="278">
        <v>1.4630000000000001</v>
      </c>
      <c r="BK28" s="278">
        <v>0</v>
      </c>
      <c r="BL28" s="278">
        <v>0</v>
      </c>
      <c r="BM28" s="278">
        <v>1.4630000000000001</v>
      </c>
      <c r="BN28" s="278">
        <v>0</v>
      </c>
      <c r="BO28" s="278">
        <v>0</v>
      </c>
      <c r="BP28" s="278">
        <v>0</v>
      </c>
      <c r="BQ28" s="279"/>
      <c r="BR28" s="279"/>
      <c r="BS28" s="279"/>
    </row>
    <row r="29" spans="1:71" x14ac:dyDescent="0.35">
      <c r="A29" s="279" t="s">
        <v>563</v>
      </c>
      <c r="B29" s="279" t="s">
        <v>562</v>
      </c>
      <c r="C29" s="285" t="s">
        <v>1046</v>
      </c>
      <c r="D29" s="279" t="s">
        <v>560</v>
      </c>
      <c r="F29" s="279" t="s">
        <v>1045</v>
      </c>
      <c r="H29" s="279" t="s">
        <v>144</v>
      </c>
      <c r="K29" s="279" t="s">
        <v>819</v>
      </c>
      <c r="L29" s="279" t="s">
        <v>557</v>
      </c>
      <c r="N29" s="279" t="s">
        <v>820</v>
      </c>
      <c r="O29" s="279" t="s">
        <v>819</v>
      </c>
      <c r="P29" s="279" t="s">
        <v>557</v>
      </c>
      <c r="Q29" s="279" t="s">
        <v>556</v>
      </c>
      <c r="R29" s="279" t="s">
        <v>819</v>
      </c>
      <c r="S29" s="278">
        <v>0</v>
      </c>
      <c r="T29" s="278">
        <v>0</v>
      </c>
      <c r="U29" s="278">
        <v>0</v>
      </c>
      <c r="V29" s="278">
        <v>0</v>
      </c>
      <c r="W29" s="278">
        <v>0</v>
      </c>
      <c r="X29" s="278">
        <v>0</v>
      </c>
      <c r="Y29" s="278">
        <v>0</v>
      </c>
      <c r="Z29" s="278">
        <v>0</v>
      </c>
      <c r="AA29" s="278">
        <v>0</v>
      </c>
      <c r="AB29" s="278">
        <v>0</v>
      </c>
      <c r="AC29" s="278"/>
      <c r="AD29" s="278">
        <v>0</v>
      </c>
      <c r="AE29" s="278"/>
      <c r="AF29" s="278">
        <v>0</v>
      </c>
      <c r="AG29" s="278">
        <v>0</v>
      </c>
      <c r="AH29" s="285" t="s">
        <v>86</v>
      </c>
      <c r="AI29" s="284" t="s">
        <v>1043</v>
      </c>
      <c r="AJ29" s="283" t="s">
        <v>553</v>
      </c>
      <c r="AK29" s="282" t="s">
        <v>552</v>
      </c>
      <c r="AL29" s="278">
        <v>0.83</v>
      </c>
      <c r="AM29" s="281">
        <v>50</v>
      </c>
      <c r="AN29" s="278">
        <v>0</v>
      </c>
      <c r="AO29" s="278">
        <v>0.83</v>
      </c>
      <c r="AP29" s="281">
        <v>50</v>
      </c>
      <c r="AQ29" s="278">
        <v>0</v>
      </c>
      <c r="AR29" s="278">
        <v>0</v>
      </c>
      <c r="AS29" s="273">
        <v>2</v>
      </c>
      <c r="AT29" s="278">
        <v>1.05</v>
      </c>
      <c r="AU29" s="281">
        <v>300</v>
      </c>
      <c r="AV29" s="278">
        <v>0</v>
      </c>
      <c r="AW29" s="278">
        <v>1.05</v>
      </c>
      <c r="AX29" s="281">
        <v>300</v>
      </c>
      <c r="AY29" s="278">
        <v>0</v>
      </c>
      <c r="AZ29" s="278">
        <v>0</v>
      </c>
      <c r="BA29" s="280" t="s">
        <v>551</v>
      </c>
      <c r="BB29" s="278">
        <v>1.24</v>
      </c>
      <c r="BC29" s="281">
        <v>250</v>
      </c>
      <c r="BD29" s="278">
        <v>0</v>
      </c>
      <c r="BE29" s="278">
        <v>1.24</v>
      </c>
      <c r="BF29" s="281">
        <v>250</v>
      </c>
      <c r="BG29" s="278">
        <v>0</v>
      </c>
      <c r="BH29" s="278">
        <v>0</v>
      </c>
      <c r="BI29" s="280" t="s">
        <v>550</v>
      </c>
      <c r="BJ29" s="278">
        <v>1.4630000000000001</v>
      </c>
      <c r="BK29" s="278">
        <v>0</v>
      </c>
      <c r="BL29" s="278">
        <v>0</v>
      </c>
      <c r="BM29" s="278">
        <v>1.4630000000000001</v>
      </c>
      <c r="BN29" s="278">
        <v>0</v>
      </c>
      <c r="BO29" s="278">
        <v>0</v>
      </c>
      <c r="BP29" s="278">
        <v>0</v>
      </c>
      <c r="BQ29" s="279"/>
      <c r="BR29" s="279"/>
      <c r="BS29" s="279"/>
    </row>
    <row r="30" spans="1:71" x14ac:dyDescent="0.35">
      <c r="A30" s="279" t="s">
        <v>563</v>
      </c>
      <c r="B30" s="279" t="s">
        <v>562</v>
      </c>
      <c r="C30" s="285" t="s">
        <v>305</v>
      </c>
      <c r="D30" s="279" t="s">
        <v>560</v>
      </c>
      <c r="F30" s="279" t="s">
        <v>1042</v>
      </c>
      <c r="H30" s="279" t="s">
        <v>144</v>
      </c>
      <c r="K30" s="279" t="s">
        <v>819</v>
      </c>
      <c r="L30" s="279" t="s">
        <v>557</v>
      </c>
      <c r="N30" s="279" t="s">
        <v>820</v>
      </c>
      <c r="O30" s="279" t="s">
        <v>819</v>
      </c>
      <c r="P30" s="279" t="s">
        <v>557</v>
      </c>
      <c r="Q30" s="279" t="s">
        <v>556</v>
      </c>
      <c r="R30" s="279" t="s">
        <v>819</v>
      </c>
      <c r="S30" s="278">
        <v>0</v>
      </c>
      <c r="T30" s="278">
        <v>0</v>
      </c>
      <c r="U30" s="278">
        <v>0</v>
      </c>
      <c r="V30" s="278">
        <v>0</v>
      </c>
      <c r="W30" s="278">
        <v>0</v>
      </c>
      <c r="X30" s="278">
        <v>0</v>
      </c>
      <c r="Y30" s="278">
        <v>0</v>
      </c>
      <c r="Z30" s="278">
        <v>0</v>
      </c>
      <c r="AA30" s="278">
        <v>0</v>
      </c>
      <c r="AB30" s="278">
        <v>0</v>
      </c>
      <c r="AC30" s="278"/>
      <c r="AD30" s="278">
        <v>0</v>
      </c>
      <c r="AE30" s="278"/>
      <c r="AF30" s="278">
        <v>0</v>
      </c>
      <c r="AG30" s="278">
        <v>0</v>
      </c>
      <c r="AH30" s="285" t="s">
        <v>483</v>
      </c>
      <c r="AJ30" s="283" t="s">
        <v>553</v>
      </c>
      <c r="AK30" s="282" t="s">
        <v>552</v>
      </c>
      <c r="AL30" s="278">
        <v>0.76</v>
      </c>
      <c r="AM30" s="281">
        <v>50</v>
      </c>
      <c r="AN30" s="278">
        <v>0</v>
      </c>
      <c r="AO30" s="278">
        <v>0.76</v>
      </c>
      <c r="AP30" s="281">
        <v>50</v>
      </c>
      <c r="AQ30" s="278">
        <v>0</v>
      </c>
      <c r="AR30" s="278">
        <v>0</v>
      </c>
      <c r="AS30" s="273">
        <v>2</v>
      </c>
      <c r="AT30" s="278">
        <v>0.97</v>
      </c>
      <c r="AU30" s="281">
        <v>300</v>
      </c>
      <c r="AV30" s="278">
        <v>0</v>
      </c>
      <c r="AW30" s="278">
        <v>0.97</v>
      </c>
      <c r="AX30" s="281">
        <v>300</v>
      </c>
      <c r="AY30" s="278">
        <v>0</v>
      </c>
      <c r="AZ30" s="278">
        <v>0</v>
      </c>
      <c r="BA30" s="280" t="s">
        <v>551</v>
      </c>
      <c r="BB30" s="278">
        <v>1.1599999999999999</v>
      </c>
      <c r="BC30" s="281">
        <v>250</v>
      </c>
      <c r="BD30" s="278">
        <v>0</v>
      </c>
      <c r="BE30" s="278">
        <v>1.1599999999999999</v>
      </c>
      <c r="BF30" s="281">
        <v>250</v>
      </c>
      <c r="BG30" s="278">
        <v>0</v>
      </c>
      <c r="BH30" s="278">
        <v>0</v>
      </c>
      <c r="BI30" s="280" t="s">
        <v>550</v>
      </c>
      <c r="BJ30" s="278">
        <v>1.39</v>
      </c>
      <c r="BK30" s="278">
        <v>0</v>
      </c>
      <c r="BL30" s="278">
        <v>0</v>
      </c>
      <c r="BM30" s="278">
        <v>1.39</v>
      </c>
      <c r="BN30" s="278">
        <v>0</v>
      </c>
      <c r="BO30" s="278">
        <v>0</v>
      </c>
      <c r="BP30" s="278">
        <v>0</v>
      </c>
      <c r="BQ30" s="279"/>
      <c r="BR30" s="279"/>
      <c r="BS30" s="279"/>
    </row>
    <row r="31" spans="1:71" x14ac:dyDescent="0.35">
      <c r="A31" s="279" t="s">
        <v>563</v>
      </c>
      <c r="B31" s="279" t="s">
        <v>562</v>
      </c>
      <c r="C31" s="285" t="s">
        <v>1044</v>
      </c>
      <c r="D31" s="279" t="s">
        <v>560</v>
      </c>
      <c r="F31" s="279" t="s">
        <v>1042</v>
      </c>
      <c r="H31" s="279" t="s">
        <v>144</v>
      </c>
      <c r="K31" s="279" t="s">
        <v>819</v>
      </c>
      <c r="L31" s="279" t="s">
        <v>557</v>
      </c>
      <c r="N31" s="279" t="s">
        <v>820</v>
      </c>
      <c r="O31" s="279" t="s">
        <v>819</v>
      </c>
      <c r="P31" s="279" t="s">
        <v>557</v>
      </c>
      <c r="Q31" s="279" t="s">
        <v>556</v>
      </c>
      <c r="R31" s="279" t="s">
        <v>819</v>
      </c>
      <c r="S31" s="278">
        <v>0</v>
      </c>
      <c r="T31" s="278">
        <v>0</v>
      </c>
      <c r="U31" s="278">
        <v>0</v>
      </c>
      <c r="V31" s="278">
        <v>0</v>
      </c>
      <c r="W31" s="278">
        <v>0</v>
      </c>
      <c r="X31" s="278">
        <v>0</v>
      </c>
      <c r="Y31" s="278">
        <v>0</v>
      </c>
      <c r="Z31" s="278">
        <v>0</v>
      </c>
      <c r="AA31" s="278">
        <v>0</v>
      </c>
      <c r="AB31" s="278">
        <v>0</v>
      </c>
      <c r="AC31" s="278"/>
      <c r="AD31" s="278">
        <v>0</v>
      </c>
      <c r="AE31" s="278"/>
      <c r="AF31" s="278">
        <v>0</v>
      </c>
      <c r="AG31" s="278">
        <v>0</v>
      </c>
      <c r="AH31" s="285" t="s">
        <v>483</v>
      </c>
      <c r="AJ31" s="283" t="s">
        <v>553</v>
      </c>
      <c r="AK31" s="282" t="s">
        <v>552</v>
      </c>
      <c r="AL31" s="278">
        <v>0.76</v>
      </c>
      <c r="AM31" s="281">
        <v>50</v>
      </c>
      <c r="AN31" s="278">
        <v>0</v>
      </c>
      <c r="AO31" s="278">
        <v>0.76</v>
      </c>
      <c r="AP31" s="281">
        <v>50</v>
      </c>
      <c r="AQ31" s="278">
        <v>0</v>
      </c>
      <c r="AR31" s="278">
        <v>0</v>
      </c>
      <c r="AS31" s="273">
        <v>2</v>
      </c>
      <c r="AT31" s="278">
        <v>0.97</v>
      </c>
      <c r="AU31" s="281">
        <v>300</v>
      </c>
      <c r="AV31" s="278">
        <v>0</v>
      </c>
      <c r="AW31" s="278">
        <v>0.97</v>
      </c>
      <c r="AX31" s="281">
        <v>300</v>
      </c>
      <c r="AY31" s="278">
        <v>0</v>
      </c>
      <c r="AZ31" s="278">
        <v>0</v>
      </c>
      <c r="BA31" s="280" t="s">
        <v>551</v>
      </c>
      <c r="BB31" s="278">
        <v>1.1599999999999999</v>
      </c>
      <c r="BC31" s="281">
        <v>250</v>
      </c>
      <c r="BD31" s="278">
        <v>0</v>
      </c>
      <c r="BE31" s="278">
        <v>1.1599999999999999</v>
      </c>
      <c r="BF31" s="281">
        <v>250</v>
      </c>
      <c r="BG31" s="278">
        <v>0</v>
      </c>
      <c r="BH31" s="278">
        <v>0</v>
      </c>
      <c r="BI31" s="280" t="s">
        <v>550</v>
      </c>
      <c r="BJ31" s="278">
        <v>1.39</v>
      </c>
      <c r="BK31" s="278">
        <v>0</v>
      </c>
      <c r="BL31" s="278">
        <v>0</v>
      </c>
      <c r="BM31" s="278">
        <v>1.39</v>
      </c>
      <c r="BN31" s="278">
        <v>0</v>
      </c>
      <c r="BO31" s="278">
        <v>0</v>
      </c>
      <c r="BP31" s="278">
        <v>0</v>
      </c>
      <c r="BQ31" s="279"/>
      <c r="BR31" s="279"/>
      <c r="BS31" s="279"/>
    </row>
    <row r="32" spans="1:71" x14ac:dyDescent="0.35">
      <c r="A32" s="279" t="s">
        <v>563</v>
      </c>
      <c r="B32" s="279" t="s">
        <v>562</v>
      </c>
      <c r="C32" s="285" t="s">
        <v>1043</v>
      </c>
      <c r="D32" s="279" t="s">
        <v>560</v>
      </c>
      <c r="F32" s="279" t="s">
        <v>1042</v>
      </c>
      <c r="H32" s="279" t="s">
        <v>144</v>
      </c>
      <c r="K32" s="279" t="s">
        <v>819</v>
      </c>
      <c r="L32" s="279" t="s">
        <v>557</v>
      </c>
      <c r="N32" s="279" t="s">
        <v>820</v>
      </c>
      <c r="O32" s="279" t="s">
        <v>819</v>
      </c>
      <c r="P32" s="279" t="s">
        <v>557</v>
      </c>
      <c r="Q32" s="279" t="s">
        <v>556</v>
      </c>
      <c r="R32" s="279" t="s">
        <v>819</v>
      </c>
      <c r="S32" s="278">
        <v>0</v>
      </c>
      <c r="T32" s="278">
        <v>0</v>
      </c>
      <c r="U32" s="278">
        <v>0</v>
      </c>
      <c r="V32" s="278">
        <v>0</v>
      </c>
      <c r="W32" s="278">
        <v>0</v>
      </c>
      <c r="X32" s="278">
        <v>0</v>
      </c>
      <c r="Y32" s="278">
        <v>0</v>
      </c>
      <c r="Z32" s="278">
        <v>0</v>
      </c>
      <c r="AA32" s="278">
        <v>0</v>
      </c>
      <c r="AB32" s="278">
        <v>0</v>
      </c>
      <c r="AC32" s="278"/>
      <c r="AD32" s="278">
        <v>0</v>
      </c>
      <c r="AE32" s="278"/>
      <c r="AF32" s="278">
        <v>0</v>
      </c>
      <c r="AG32" s="278">
        <v>0</v>
      </c>
      <c r="AH32" s="285" t="s">
        <v>483</v>
      </c>
      <c r="AJ32" s="283" t="s">
        <v>553</v>
      </c>
      <c r="AK32" s="282" t="s">
        <v>552</v>
      </c>
      <c r="AL32" s="278">
        <v>0.76</v>
      </c>
      <c r="AM32" s="281">
        <v>50</v>
      </c>
      <c r="AN32" s="278">
        <v>0</v>
      </c>
      <c r="AO32" s="278">
        <v>0.76</v>
      </c>
      <c r="AP32" s="281">
        <v>50</v>
      </c>
      <c r="AQ32" s="278">
        <v>0</v>
      </c>
      <c r="AR32" s="278">
        <v>0</v>
      </c>
      <c r="AS32" s="273">
        <v>2</v>
      </c>
      <c r="AT32" s="278">
        <v>0.97</v>
      </c>
      <c r="AU32" s="281">
        <v>300</v>
      </c>
      <c r="AV32" s="278">
        <v>0</v>
      </c>
      <c r="AW32" s="278">
        <v>0.97</v>
      </c>
      <c r="AX32" s="281">
        <v>300</v>
      </c>
      <c r="AY32" s="278">
        <v>0</v>
      </c>
      <c r="AZ32" s="278">
        <v>0</v>
      </c>
      <c r="BA32" s="280" t="s">
        <v>551</v>
      </c>
      <c r="BB32" s="278">
        <v>1.1599999999999999</v>
      </c>
      <c r="BC32" s="281">
        <v>250</v>
      </c>
      <c r="BD32" s="278">
        <v>0</v>
      </c>
      <c r="BE32" s="278">
        <v>1.1599999999999999</v>
      </c>
      <c r="BF32" s="281">
        <v>250</v>
      </c>
      <c r="BG32" s="278">
        <v>0</v>
      </c>
      <c r="BH32" s="278">
        <v>0</v>
      </c>
      <c r="BI32" s="280" t="s">
        <v>550</v>
      </c>
      <c r="BJ32" s="278">
        <v>1.39</v>
      </c>
      <c r="BK32" s="278">
        <v>0</v>
      </c>
      <c r="BL32" s="278">
        <v>0</v>
      </c>
      <c r="BM32" s="278">
        <v>1.39</v>
      </c>
      <c r="BN32" s="278">
        <v>0</v>
      </c>
      <c r="BO32" s="278">
        <v>0</v>
      </c>
      <c r="BP32" s="278">
        <v>0</v>
      </c>
      <c r="BQ32" s="279"/>
      <c r="BR32" s="279"/>
      <c r="BS32" s="279"/>
    </row>
    <row r="33" spans="1:71" x14ac:dyDescent="0.35">
      <c r="A33" s="279" t="s">
        <v>563</v>
      </c>
      <c r="B33" s="279" t="s">
        <v>562</v>
      </c>
      <c r="C33" s="285" t="s">
        <v>1041</v>
      </c>
      <c r="D33" s="279" t="s">
        <v>560</v>
      </c>
      <c r="F33" s="279" t="s">
        <v>1040</v>
      </c>
      <c r="K33" s="279" t="s">
        <v>689</v>
      </c>
      <c r="L33" s="279" t="s">
        <v>557</v>
      </c>
      <c r="N33" s="279" t="s">
        <v>690</v>
      </c>
      <c r="O33" s="279" t="s">
        <v>689</v>
      </c>
      <c r="P33" s="279" t="s">
        <v>557</v>
      </c>
      <c r="Q33" s="279" t="s">
        <v>556</v>
      </c>
      <c r="R33" s="279" t="s">
        <v>689</v>
      </c>
      <c r="S33" s="278">
        <v>270</v>
      </c>
      <c r="T33" s="278">
        <v>0</v>
      </c>
      <c r="U33" s="278">
        <v>0</v>
      </c>
      <c r="V33" s="278">
        <v>0</v>
      </c>
      <c r="W33" s="278">
        <v>0</v>
      </c>
      <c r="X33" s="278">
        <v>0</v>
      </c>
      <c r="Y33" s="278">
        <v>0</v>
      </c>
      <c r="Z33" s="278">
        <v>0</v>
      </c>
      <c r="AA33" s="278">
        <v>0</v>
      </c>
      <c r="AB33" s="278">
        <v>0</v>
      </c>
      <c r="AC33" s="278"/>
      <c r="AD33" s="278">
        <v>0</v>
      </c>
      <c r="AE33" s="278"/>
      <c r="AF33" s="278">
        <v>0</v>
      </c>
      <c r="AG33" s="278">
        <v>0</v>
      </c>
      <c r="AH33" s="285" t="s">
        <v>483</v>
      </c>
      <c r="AJ33" s="283" t="s">
        <v>553</v>
      </c>
      <c r="AK33" s="282" t="s">
        <v>552</v>
      </c>
      <c r="AL33" s="278">
        <v>0</v>
      </c>
      <c r="AM33" s="281">
        <v>0</v>
      </c>
      <c r="AN33" s="278">
        <v>0</v>
      </c>
      <c r="AO33" s="278">
        <v>0</v>
      </c>
      <c r="AP33" s="281">
        <v>0</v>
      </c>
      <c r="AQ33" s="278">
        <v>0</v>
      </c>
      <c r="AR33" s="278">
        <v>0</v>
      </c>
      <c r="AS33" s="273">
        <v>2</v>
      </c>
      <c r="AT33" s="278">
        <v>0</v>
      </c>
      <c r="AU33" s="281">
        <v>0</v>
      </c>
      <c r="AV33" s="278">
        <v>0</v>
      </c>
      <c r="AW33" s="278">
        <v>0</v>
      </c>
      <c r="AX33" s="281">
        <v>0</v>
      </c>
      <c r="AY33" s="278">
        <v>0</v>
      </c>
      <c r="AZ33" s="278">
        <v>0</v>
      </c>
      <c r="BA33" s="280" t="s">
        <v>551</v>
      </c>
      <c r="BB33" s="278">
        <v>0</v>
      </c>
      <c r="BC33" s="281">
        <v>0</v>
      </c>
      <c r="BD33" s="278">
        <v>0</v>
      </c>
      <c r="BE33" s="278">
        <v>0</v>
      </c>
      <c r="BF33" s="281">
        <v>0</v>
      </c>
      <c r="BG33" s="278">
        <v>0</v>
      </c>
      <c r="BH33" s="278">
        <v>0</v>
      </c>
      <c r="BI33" s="280" t="s">
        <v>550</v>
      </c>
      <c r="BJ33" s="278">
        <v>0</v>
      </c>
      <c r="BK33" s="278">
        <v>0</v>
      </c>
      <c r="BL33" s="278">
        <v>0</v>
      </c>
      <c r="BM33" s="278">
        <v>0</v>
      </c>
      <c r="BN33" s="278">
        <v>0</v>
      </c>
      <c r="BO33" s="278">
        <v>0</v>
      </c>
      <c r="BP33" s="278">
        <v>0</v>
      </c>
      <c r="BQ33" s="279"/>
      <c r="BR33" s="279"/>
      <c r="BS33" s="279"/>
    </row>
    <row r="34" spans="1:71" x14ac:dyDescent="0.35">
      <c r="A34" s="279" t="s">
        <v>563</v>
      </c>
      <c r="B34" s="279" t="s">
        <v>562</v>
      </c>
      <c r="C34" s="285" t="s">
        <v>1039</v>
      </c>
      <c r="D34" s="279" t="s">
        <v>560</v>
      </c>
      <c r="F34" s="279" t="s">
        <v>1038</v>
      </c>
      <c r="K34" s="279" t="s">
        <v>689</v>
      </c>
      <c r="L34" s="279" t="s">
        <v>557</v>
      </c>
      <c r="N34" s="279" t="s">
        <v>690</v>
      </c>
      <c r="O34" s="279" t="s">
        <v>689</v>
      </c>
      <c r="P34" s="279" t="s">
        <v>557</v>
      </c>
      <c r="Q34" s="279" t="s">
        <v>556</v>
      </c>
      <c r="R34" s="279" t="s">
        <v>689</v>
      </c>
      <c r="S34" s="278">
        <v>0</v>
      </c>
      <c r="T34" s="278">
        <v>0</v>
      </c>
      <c r="U34" s="278">
        <v>0</v>
      </c>
      <c r="V34" s="278">
        <v>0</v>
      </c>
      <c r="W34" s="278">
        <v>0</v>
      </c>
      <c r="X34" s="278">
        <v>0</v>
      </c>
      <c r="Y34" s="278">
        <v>0</v>
      </c>
      <c r="Z34" s="278">
        <v>0</v>
      </c>
      <c r="AA34" s="278">
        <v>0</v>
      </c>
      <c r="AB34" s="278">
        <v>0</v>
      </c>
      <c r="AC34" s="278"/>
      <c r="AD34" s="278">
        <v>0</v>
      </c>
      <c r="AE34" s="278"/>
      <c r="AF34" s="278">
        <v>0</v>
      </c>
      <c r="AG34" s="278">
        <v>0</v>
      </c>
      <c r="AH34" s="285" t="s">
        <v>86</v>
      </c>
      <c r="AI34" s="284" t="s">
        <v>1033</v>
      </c>
      <c r="AJ34" s="283" t="s">
        <v>553</v>
      </c>
      <c r="AK34" s="282" t="s">
        <v>552</v>
      </c>
      <c r="AL34" s="278">
        <v>0.94</v>
      </c>
      <c r="AM34" s="281">
        <v>0</v>
      </c>
      <c r="AN34" s="278">
        <v>0</v>
      </c>
      <c r="AO34" s="278">
        <v>0.94</v>
      </c>
      <c r="AP34" s="281">
        <v>0</v>
      </c>
      <c r="AQ34" s="278">
        <v>0</v>
      </c>
      <c r="AR34" s="278">
        <v>0</v>
      </c>
      <c r="AS34" s="273">
        <v>2</v>
      </c>
      <c r="AT34" s="278">
        <v>0</v>
      </c>
      <c r="AU34" s="281">
        <v>0</v>
      </c>
      <c r="AV34" s="278">
        <v>0</v>
      </c>
      <c r="AW34" s="278">
        <v>0</v>
      </c>
      <c r="AX34" s="281">
        <v>0</v>
      </c>
      <c r="AY34" s="278">
        <v>0</v>
      </c>
      <c r="AZ34" s="278">
        <v>0</v>
      </c>
      <c r="BA34" s="280" t="s">
        <v>551</v>
      </c>
      <c r="BB34" s="278">
        <v>0</v>
      </c>
      <c r="BC34" s="281">
        <v>0</v>
      </c>
      <c r="BD34" s="278">
        <v>0</v>
      </c>
      <c r="BE34" s="278">
        <v>0</v>
      </c>
      <c r="BF34" s="281">
        <v>0</v>
      </c>
      <c r="BG34" s="278">
        <v>0</v>
      </c>
      <c r="BH34" s="278">
        <v>0</v>
      </c>
      <c r="BI34" s="280" t="s">
        <v>550</v>
      </c>
      <c r="BJ34" s="278">
        <v>0</v>
      </c>
      <c r="BK34" s="278">
        <v>0</v>
      </c>
      <c r="BL34" s="278">
        <v>0</v>
      </c>
      <c r="BM34" s="278">
        <v>0</v>
      </c>
      <c r="BN34" s="278">
        <v>0</v>
      </c>
      <c r="BO34" s="278">
        <v>0</v>
      </c>
      <c r="BP34" s="278">
        <v>0</v>
      </c>
      <c r="BQ34" s="279"/>
      <c r="BR34" s="279"/>
      <c r="BS34" s="279"/>
    </row>
    <row r="35" spans="1:71" x14ac:dyDescent="0.35">
      <c r="A35" s="279" t="s">
        <v>563</v>
      </c>
      <c r="B35" s="279" t="s">
        <v>562</v>
      </c>
      <c r="C35" s="285" t="s">
        <v>1037</v>
      </c>
      <c r="D35" s="279" t="s">
        <v>560</v>
      </c>
      <c r="F35" s="279" t="s">
        <v>1036</v>
      </c>
      <c r="K35" s="279" t="s">
        <v>689</v>
      </c>
      <c r="L35" s="279" t="s">
        <v>557</v>
      </c>
      <c r="N35" s="279" t="s">
        <v>690</v>
      </c>
      <c r="O35" s="279" t="s">
        <v>689</v>
      </c>
      <c r="P35" s="279" t="s">
        <v>557</v>
      </c>
      <c r="Q35" s="279" t="s">
        <v>556</v>
      </c>
      <c r="R35" s="279" t="s">
        <v>689</v>
      </c>
      <c r="S35" s="278">
        <v>0</v>
      </c>
      <c r="T35" s="278">
        <v>0</v>
      </c>
      <c r="U35" s="278">
        <v>0</v>
      </c>
      <c r="V35" s="278">
        <v>0</v>
      </c>
      <c r="W35" s="278">
        <v>0</v>
      </c>
      <c r="X35" s="278">
        <v>0</v>
      </c>
      <c r="Y35" s="278">
        <v>0</v>
      </c>
      <c r="Z35" s="278">
        <v>0</v>
      </c>
      <c r="AA35" s="278">
        <v>0</v>
      </c>
      <c r="AB35" s="278">
        <v>0</v>
      </c>
      <c r="AC35" s="278"/>
      <c r="AD35" s="278">
        <v>0</v>
      </c>
      <c r="AE35" s="278"/>
      <c r="AF35" s="278">
        <v>0</v>
      </c>
      <c r="AG35" s="278">
        <v>0</v>
      </c>
      <c r="AH35" s="285" t="s">
        <v>86</v>
      </c>
      <c r="AI35" s="284" t="s">
        <v>1031</v>
      </c>
      <c r="AJ35" s="283" t="s">
        <v>553</v>
      </c>
      <c r="AK35" s="282" t="s">
        <v>552</v>
      </c>
      <c r="AL35" s="278">
        <v>2.7</v>
      </c>
      <c r="AM35" s="281">
        <v>0</v>
      </c>
      <c r="AN35" s="278">
        <v>0</v>
      </c>
      <c r="AO35" s="278">
        <v>2.7</v>
      </c>
      <c r="AP35" s="281">
        <v>0</v>
      </c>
      <c r="AQ35" s="278">
        <v>0</v>
      </c>
      <c r="AR35" s="278">
        <v>0</v>
      </c>
      <c r="AS35" s="273">
        <v>2</v>
      </c>
      <c r="AT35" s="278">
        <v>0</v>
      </c>
      <c r="AU35" s="281">
        <v>0</v>
      </c>
      <c r="AV35" s="278">
        <v>0</v>
      </c>
      <c r="AW35" s="278">
        <v>0</v>
      </c>
      <c r="AX35" s="281">
        <v>0</v>
      </c>
      <c r="AY35" s="278">
        <v>0</v>
      </c>
      <c r="AZ35" s="278">
        <v>0</v>
      </c>
      <c r="BA35" s="280" t="s">
        <v>551</v>
      </c>
      <c r="BB35" s="278">
        <v>0</v>
      </c>
      <c r="BC35" s="281">
        <v>0</v>
      </c>
      <c r="BD35" s="278">
        <v>0</v>
      </c>
      <c r="BE35" s="278">
        <v>0</v>
      </c>
      <c r="BF35" s="281">
        <v>0</v>
      </c>
      <c r="BG35" s="278">
        <v>0</v>
      </c>
      <c r="BH35" s="278">
        <v>0</v>
      </c>
      <c r="BI35" s="280" t="s">
        <v>550</v>
      </c>
      <c r="BJ35" s="278">
        <v>0</v>
      </c>
      <c r="BK35" s="278">
        <v>0</v>
      </c>
      <c r="BL35" s="278">
        <v>0</v>
      </c>
      <c r="BM35" s="278">
        <v>0</v>
      </c>
      <c r="BN35" s="278">
        <v>0</v>
      </c>
      <c r="BO35" s="278">
        <v>0</v>
      </c>
      <c r="BP35" s="278">
        <v>0</v>
      </c>
      <c r="BQ35" s="279"/>
      <c r="BR35" s="279"/>
      <c r="BS35" s="279"/>
    </row>
    <row r="36" spans="1:71" x14ac:dyDescent="0.35">
      <c r="A36" s="279" t="s">
        <v>563</v>
      </c>
      <c r="B36" s="279" t="s">
        <v>562</v>
      </c>
      <c r="C36" s="285" t="s">
        <v>1035</v>
      </c>
      <c r="D36" s="279" t="s">
        <v>560</v>
      </c>
      <c r="F36" s="279" t="s">
        <v>1034</v>
      </c>
      <c r="K36" s="279" t="s">
        <v>689</v>
      </c>
      <c r="L36" s="279" t="s">
        <v>557</v>
      </c>
      <c r="N36" s="279" t="s">
        <v>690</v>
      </c>
      <c r="O36" s="279" t="s">
        <v>689</v>
      </c>
      <c r="P36" s="279" t="s">
        <v>557</v>
      </c>
      <c r="Q36" s="279" t="s">
        <v>556</v>
      </c>
      <c r="R36" s="279" t="s">
        <v>689</v>
      </c>
      <c r="S36" s="278">
        <v>0</v>
      </c>
      <c r="T36" s="278">
        <v>0</v>
      </c>
      <c r="U36" s="278">
        <v>0</v>
      </c>
      <c r="V36" s="278">
        <v>0</v>
      </c>
      <c r="W36" s="278">
        <v>0</v>
      </c>
      <c r="X36" s="278">
        <v>0</v>
      </c>
      <c r="Y36" s="278">
        <v>0</v>
      </c>
      <c r="Z36" s="278">
        <v>0</v>
      </c>
      <c r="AA36" s="278">
        <v>0</v>
      </c>
      <c r="AB36" s="278">
        <v>0</v>
      </c>
      <c r="AC36" s="278"/>
      <c r="AD36" s="278">
        <v>0</v>
      </c>
      <c r="AE36" s="278"/>
      <c r="AF36" s="278">
        <v>0</v>
      </c>
      <c r="AG36" s="278">
        <v>0</v>
      </c>
      <c r="AH36" s="285" t="s">
        <v>86</v>
      </c>
      <c r="AI36" s="284" t="s">
        <v>1029</v>
      </c>
      <c r="AJ36" s="283" t="s">
        <v>553</v>
      </c>
      <c r="AK36" s="282" t="s">
        <v>552</v>
      </c>
      <c r="AL36" s="278">
        <v>1.4</v>
      </c>
      <c r="AM36" s="281">
        <v>0</v>
      </c>
      <c r="AN36" s="278">
        <v>0</v>
      </c>
      <c r="AO36" s="278">
        <v>1.4</v>
      </c>
      <c r="AP36" s="281">
        <v>0</v>
      </c>
      <c r="AQ36" s="278">
        <v>0</v>
      </c>
      <c r="AR36" s="278">
        <v>0</v>
      </c>
      <c r="AS36" s="273">
        <v>2</v>
      </c>
      <c r="AT36" s="278">
        <v>0</v>
      </c>
      <c r="AU36" s="281">
        <v>0</v>
      </c>
      <c r="AV36" s="278">
        <v>0</v>
      </c>
      <c r="AW36" s="278">
        <v>0</v>
      </c>
      <c r="AX36" s="281">
        <v>0</v>
      </c>
      <c r="AY36" s="278">
        <v>0</v>
      </c>
      <c r="AZ36" s="278">
        <v>0</v>
      </c>
      <c r="BA36" s="280" t="s">
        <v>551</v>
      </c>
      <c r="BB36" s="278">
        <v>0</v>
      </c>
      <c r="BC36" s="281">
        <v>0</v>
      </c>
      <c r="BD36" s="278">
        <v>0</v>
      </c>
      <c r="BE36" s="278">
        <v>0</v>
      </c>
      <c r="BF36" s="281">
        <v>0</v>
      </c>
      <c r="BG36" s="278">
        <v>0</v>
      </c>
      <c r="BH36" s="278">
        <v>0</v>
      </c>
      <c r="BI36" s="280" t="s">
        <v>550</v>
      </c>
      <c r="BJ36" s="278">
        <v>0</v>
      </c>
      <c r="BK36" s="278">
        <v>0</v>
      </c>
      <c r="BL36" s="278">
        <v>0</v>
      </c>
      <c r="BM36" s="278">
        <v>0</v>
      </c>
      <c r="BN36" s="278">
        <v>0</v>
      </c>
      <c r="BO36" s="278">
        <v>0</v>
      </c>
      <c r="BP36" s="278">
        <v>0</v>
      </c>
      <c r="BQ36" s="279"/>
      <c r="BR36" s="279"/>
      <c r="BS36" s="279"/>
    </row>
    <row r="37" spans="1:71" x14ac:dyDescent="0.35">
      <c r="A37" s="279" t="s">
        <v>563</v>
      </c>
      <c r="B37" s="279" t="s">
        <v>562</v>
      </c>
      <c r="C37" s="285" t="s">
        <v>1033</v>
      </c>
      <c r="D37" s="279" t="s">
        <v>560</v>
      </c>
      <c r="F37" s="279" t="s">
        <v>1032</v>
      </c>
      <c r="K37" s="279" t="s">
        <v>689</v>
      </c>
      <c r="L37" s="279" t="s">
        <v>557</v>
      </c>
      <c r="N37" s="279" t="s">
        <v>690</v>
      </c>
      <c r="O37" s="279" t="s">
        <v>689</v>
      </c>
      <c r="P37" s="279" t="s">
        <v>557</v>
      </c>
      <c r="Q37" s="279" t="s">
        <v>556</v>
      </c>
      <c r="R37" s="279" t="s">
        <v>689</v>
      </c>
      <c r="S37" s="278">
        <v>0</v>
      </c>
      <c r="T37" s="278">
        <v>0</v>
      </c>
      <c r="U37" s="278">
        <v>0</v>
      </c>
      <c r="V37" s="278">
        <v>0</v>
      </c>
      <c r="W37" s="278">
        <v>0</v>
      </c>
      <c r="X37" s="278">
        <v>0</v>
      </c>
      <c r="Y37" s="278">
        <v>0</v>
      </c>
      <c r="Z37" s="278">
        <v>0</v>
      </c>
      <c r="AA37" s="278">
        <v>0</v>
      </c>
      <c r="AB37" s="278">
        <v>0</v>
      </c>
      <c r="AC37" s="278"/>
      <c r="AD37" s="278">
        <v>0</v>
      </c>
      <c r="AE37" s="278"/>
      <c r="AF37" s="278">
        <v>0</v>
      </c>
      <c r="AG37" s="278">
        <v>0</v>
      </c>
      <c r="AH37" s="285" t="s">
        <v>483</v>
      </c>
      <c r="AJ37" s="283" t="s">
        <v>553</v>
      </c>
      <c r="AK37" s="282" t="s">
        <v>552</v>
      </c>
      <c r="AL37" s="278">
        <v>0.85</v>
      </c>
      <c r="AM37" s="281">
        <v>0</v>
      </c>
      <c r="AN37" s="278">
        <v>0</v>
      </c>
      <c r="AO37" s="278">
        <v>0.85</v>
      </c>
      <c r="AP37" s="281">
        <v>0</v>
      </c>
      <c r="AQ37" s="278">
        <v>0</v>
      </c>
      <c r="AR37" s="278">
        <v>0</v>
      </c>
      <c r="AS37" s="273">
        <v>2</v>
      </c>
      <c r="AT37" s="278">
        <v>0</v>
      </c>
      <c r="AU37" s="281">
        <v>0</v>
      </c>
      <c r="AV37" s="278">
        <v>0</v>
      </c>
      <c r="AW37" s="278">
        <v>0</v>
      </c>
      <c r="AX37" s="281">
        <v>0</v>
      </c>
      <c r="AY37" s="278">
        <v>0</v>
      </c>
      <c r="AZ37" s="278">
        <v>0</v>
      </c>
      <c r="BA37" s="280" t="s">
        <v>551</v>
      </c>
      <c r="BB37" s="278">
        <v>0</v>
      </c>
      <c r="BC37" s="281">
        <v>0</v>
      </c>
      <c r="BD37" s="278">
        <v>0</v>
      </c>
      <c r="BE37" s="278">
        <v>0</v>
      </c>
      <c r="BF37" s="281">
        <v>0</v>
      </c>
      <c r="BG37" s="278">
        <v>0</v>
      </c>
      <c r="BH37" s="278">
        <v>0</v>
      </c>
      <c r="BI37" s="280" t="s">
        <v>550</v>
      </c>
      <c r="BJ37" s="278">
        <v>0</v>
      </c>
      <c r="BK37" s="278">
        <v>0</v>
      </c>
      <c r="BL37" s="278">
        <v>0</v>
      </c>
      <c r="BM37" s="278">
        <v>0</v>
      </c>
      <c r="BN37" s="278">
        <v>0</v>
      </c>
      <c r="BO37" s="278">
        <v>0</v>
      </c>
      <c r="BP37" s="278">
        <v>0</v>
      </c>
      <c r="BQ37" s="279"/>
      <c r="BR37" s="279"/>
      <c r="BS37" s="279"/>
    </row>
    <row r="38" spans="1:71" x14ac:dyDescent="0.35">
      <c r="A38" s="279" t="s">
        <v>563</v>
      </c>
      <c r="B38" s="279" t="s">
        <v>562</v>
      </c>
      <c r="C38" s="285" t="s">
        <v>1031</v>
      </c>
      <c r="D38" s="279" t="s">
        <v>560</v>
      </c>
      <c r="F38" s="279" t="s">
        <v>1030</v>
      </c>
      <c r="K38" s="279" t="s">
        <v>689</v>
      </c>
      <c r="L38" s="279" t="s">
        <v>557</v>
      </c>
      <c r="N38" s="279" t="s">
        <v>690</v>
      </c>
      <c r="O38" s="279" t="s">
        <v>689</v>
      </c>
      <c r="P38" s="279" t="s">
        <v>557</v>
      </c>
      <c r="Q38" s="279" t="s">
        <v>556</v>
      </c>
      <c r="R38" s="279" t="s">
        <v>689</v>
      </c>
      <c r="S38" s="278">
        <v>0</v>
      </c>
      <c r="T38" s="278">
        <v>0</v>
      </c>
      <c r="U38" s="278">
        <v>0</v>
      </c>
      <c r="V38" s="278">
        <v>0</v>
      </c>
      <c r="W38" s="278">
        <v>0</v>
      </c>
      <c r="X38" s="278">
        <v>0</v>
      </c>
      <c r="Y38" s="278">
        <v>0</v>
      </c>
      <c r="Z38" s="278">
        <v>0</v>
      </c>
      <c r="AA38" s="278">
        <v>0</v>
      </c>
      <c r="AB38" s="278">
        <v>0</v>
      </c>
      <c r="AC38" s="278"/>
      <c r="AD38" s="278">
        <v>0</v>
      </c>
      <c r="AE38" s="278"/>
      <c r="AF38" s="278">
        <v>0</v>
      </c>
      <c r="AG38" s="278">
        <v>0</v>
      </c>
      <c r="AH38" s="285" t="s">
        <v>483</v>
      </c>
      <c r="AJ38" s="283" t="s">
        <v>553</v>
      </c>
      <c r="AK38" s="282" t="s">
        <v>552</v>
      </c>
      <c r="AL38" s="278">
        <v>1.2</v>
      </c>
      <c r="AM38" s="281">
        <v>0</v>
      </c>
      <c r="AN38" s="278">
        <v>0</v>
      </c>
      <c r="AO38" s="278">
        <v>1.2</v>
      </c>
      <c r="AP38" s="281">
        <v>0</v>
      </c>
      <c r="AQ38" s="278">
        <v>0</v>
      </c>
      <c r="AR38" s="278">
        <v>0</v>
      </c>
      <c r="AS38" s="273">
        <v>2</v>
      </c>
      <c r="AT38" s="278">
        <v>0</v>
      </c>
      <c r="AU38" s="281">
        <v>0</v>
      </c>
      <c r="AV38" s="278">
        <v>0</v>
      </c>
      <c r="AW38" s="278">
        <v>0</v>
      </c>
      <c r="AX38" s="281">
        <v>0</v>
      </c>
      <c r="AY38" s="278">
        <v>0</v>
      </c>
      <c r="AZ38" s="278">
        <v>0</v>
      </c>
      <c r="BA38" s="280" t="s">
        <v>551</v>
      </c>
      <c r="BB38" s="278">
        <v>0</v>
      </c>
      <c r="BC38" s="281">
        <v>0</v>
      </c>
      <c r="BD38" s="278">
        <v>0</v>
      </c>
      <c r="BE38" s="278">
        <v>0</v>
      </c>
      <c r="BF38" s="281">
        <v>0</v>
      </c>
      <c r="BG38" s="278">
        <v>0</v>
      </c>
      <c r="BH38" s="278">
        <v>0</v>
      </c>
      <c r="BI38" s="280" t="s">
        <v>550</v>
      </c>
      <c r="BJ38" s="278">
        <v>0</v>
      </c>
      <c r="BK38" s="278">
        <v>0</v>
      </c>
      <c r="BL38" s="278">
        <v>0</v>
      </c>
      <c r="BM38" s="278">
        <v>0</v>
      </c>
      <c r="BN38" s="278">
        <v>0</v>
      </c>
      <c r="BO38" s="278">
        <v>0</v>
      </c>
      <c r="BP38" s="278">
        <v>0</v>
      </c>
      <c r="BQ38" s="279"/>
      <c r="BR38" s="279"/>
      <c r="BS38" s="279"/>
    </row>
    <row r="39" spans="1:71" x14ac:dyDescent="0.35">
      <c r="A39" s="279" t="s">
        <v>563</v>
      </c>
      <c r="B39" s="279" t="s">
        <v>562</v>
      </c>
      <c r="C39" s="285" t="s">
        <v>1029</v>
      </c>
      <c r="D39" s="279" t="s">
        <v>560</v>
      </c>
      <c r="F39" s="279" t="s">
        <v>1028</v>
      </c>
      <c r="K39" s="279" t="s">
        <v>689</v>
      </c>
      <c r="L39" s="279" t="s">
        <v>557</v>
      </c>
      <c r="N39" s="279" t="s">
        <v>690</v>
      </c>
      <c r="O39" s="279" t="s">
        <v>689</v>
      </c>
      <c r="P39" s="279" t="s">
        <v>557</v>
      </c>
      <c r="Q39" s="279" t="s">
        <v>556</v>
      </c>
      <c r="R39" s="279" t="s">
        <v>689</v>
      </c>
      <c r="S39" s="278">
        <v>0</v>
      </c>
      <c r="T39" s="278">
        <v>0</v>
      </c>
      <c r="U39" s="278">
        <v>0</v>
      </c>
      <c r="V39" s="278">
        <v>0</v>
      </c>
      <c r="W39" s="278">
        <v>0</v>
      </c>
      <c r="X39" s="278">
        <v>0</v>
      </c>
      <c r="Y39" s="278">
        <v>0</v>
      </c>
      <c r="Z39" s="278">
        <v>0</v>
      </c>
      <c r="AA39" s="278">
        <v>0</v>
      </c>
      <c r="AB39" s="278">
        <v>0</v>
      </c>
      <c r="AC39" s="278"/>
      <c r="AD39" s="278">
        <v>0</v>
      </c>
      <c r="AE39" s="278"/>
      <c r="AF39" s="278">
        <v>0</v>
      </c>
      <c r="AG39" s="278">
        <v>0</v>
      </c>
      <c r="AH39" s="285" t="s">
        <v>483</v>
      </c>
      <c r="AJ39" s="283" t="s">
        <v>553</v>
      </c>
      <c r="AK39" s="282" t="s">
        <v>552</v>
      </c>
      <c r="AL39" s="278">
        <v>0.9</v>
      </c>
      <c r="AM39" s="281">
        <v>0</v>
      </c>
      <c r="AN39" s="278">
        <v>0</v>
      </c>
      <c r="AO39" s="278">
        <v>0.9</v>
      </c>
      <c r="AP39" s="281">
        <v>0</v>
      </c>
      <c r="AQ39" s="278">
        <v>0</v>
      </c>
      <c r="AR39" s="278">
        <v>0</v>
      </c>
      <c r="AS39" s="273">
        <v>2</v>
      </c>
      <c r="AT39" s="278">
        <v>0</v>
      </c>
      <c r="AU39" s="281">
        <v>0</v>
      </c>
      <c r="AV39" s="278">
        <v>0</v>
      </c>
      <c r="AW39" s="278">
        <v>0</v>
      </c>
      <c r="AX39" s="281">
        <v>0</v>
      </c>
      <c r="AY39" s="278">
        <v>0</v>
      </c>
      <c r="AZ39" s="278">
        <v>0</v>
      </c>
      <c r="BA39" s="280" t="s">
        <v>551</v>
      </c>
      <c r="BB39" s="278">
        <v>0</v>
      </c>
      <c r="BC39" s="281">
        <v>0</v>
      </c>
      <c r="BD39" s="278">
        <v>0</v>
      </c>
      <c r="BE39" s="278">
        <v>0</v>
      </c>
      <c r="BF39" s="281">
        <v>0</v>
      </c>
      <c r="BG39" s="278">
        <v>0</v>
      </c>
      <c r="BH39" s="278">
        <v>0</v>
      </c>
      <c r="BI39" s="280" t="s">
        <v>550</v>
      </c>
      <c r="BJ39" s="278">
        <v>0</v>
      </c>
      <c r="BK39" s="278">
        <v>0</v>
      </c>
      <c r="BL39" s="278">
        <v>0</v>
      </c>
      <c r="BM39" s="278">
        <v>0</v>
      </c>
      <c r="BN39" s="278">
        <v>0</v>
      </c>
      <c r="BO39" s="278">
        <v>0</v>
      </c>
      <c r="BP39" s="278">
        <v>0</v>
      </c>
      <c r="BQ39" s="279"/>
      <c r="BR39" s="279"/>
      <c r="BS39" s="279"/>
    </row>
    <row r="40" spans="1:71" x14ac:dyDescent="0.35">
      <c r="A40" s="279" t="s">
        <v>563</v>
      </c>
      <c r="B40" s="279" t="s">
        <v>562</v>
      </c>
      <c r="C40" s="285" t="s">
        <v>1027</v>
      </c>
      <c r="D40" s="279" t="s">
        <v>560</v>
      </c>
      <c r="F40" s="279" t="s">
        <v>1026</v>
      </c>
      <c r="K40" s="279" t="s">
        <v>883</v>
      </c>
      <c r="L40" s="279" t="s">
        <v>557</v>
      </c>
      <c r="N40" s="279" t="s">
        <v>884</v>
      </c>
      <c r="O40" s="279" t="s">
        <v>883</v>
      </c>
      <c r="P40" s="279" t="s">
        <v>557</v>
      </c>
      <c r="Q40" s="279" t="s">
        <v>556</v>
      </c>
      <c r="R40" s="279" t="s">
        <v>883</v>
      </c>
      <c r="S40" s="278">
        <v>270</v>
      </c>
      <c r="T40" s="278">
        <v>0</v>
      </c>
      <c r="U40" s="278">
        <v>0</v>
      </c>
      <c r="V40" s="278">
        <v>0</v>
      </c>
      <c r="W40" s="278">
        <v>0</v>
      </c>
      <c r="X40" s="278">
        <v>0</v>
      </c>
      <c r="Y40" s="278">
        <v>0</v>
      </c>
      <c r="Z40" s="278">
        <v>0</v>
      </c>
      <c r="AA40" s="278">
        <v>0</v>
      </c>
      <c r="AB40" s="278">
        <v>0</v>
      </c>
      <c r="AC40" s="278"/>
      <c r="AD40" s="278">
        <v>0</v>
      </c>
      <c r="AE40" s="278"/>
      <c r="AF40" s="278">
        <v>0</v>
      </c>
      <c r="AG40" s="278">
        <v>0</v>
      </c>
      <c r="AH40" s="285" t="s">
        <v>483</v>
      </c>
      <c r="AJ40" s="283" t="s">
        <v>553</v>
      </c>
      <c r="AK40" s="282" t="s">
        <v>552</v>
      </c>
      <c r="AL40" s="278">
        <v>0</v>
      </c>
      <c r="AM40" s="281">
        <v>0</v>
      </c>
      <c r="AN40" s="278">
        <v>0</v>
      </c>
      <c r="AO40" s="278">
        <v>0</v>
      </c>
      <c r="AP40" s="281">
        <v>0</v>
      </c>
      <c r="AQ40" s="278">
        <v>0</v>
      </c>
      <c r="AR40" s="278">
        <v>0</v>
      </c>
      <c r="AS40" s="273">
        <v>2</v>
      </c>
      <c r="AT40" s="278">
        <v>0</v>
      </c>
      <c r="AU40" s="281">
        <v>0</v>
      </c>
      <c r="AV40" s="278">
        <v>0</v>
      </c>
      <c r="AW40" s="278">
        <v>0</v>
      </c>
      <c r="AX40" s="281">
        <v>0</v>
      </c>
      <c r="AY40" s="278">
        <v>0</v>
      </c>
      <c r="AZ40" s="278">
        <v>0</v>
      </c>
      <c r="BA40" s="280" t="s">
        <v>551</v>
      </c>
      <c r="BB40" s="278">
        <v>0</v>
      </c>
      <c r="BC40" s="281">
        <v>0</v>
      </c>
      <c r="BD40" s="278">
        <v>0</v>
      </c>
      <c r="BE40" s="278">
        <v>0</v>
      </c>
      <c r="BF40" s="281">
        <v>0</v>
      </c>
      <c r="BG40" s="278">
        <v>0</v>
      </c>
      <c r="BH40" s="278">
        <v>0</v>
      </c>
      <c r="BI40" s="280" t="s">
        <v>550</v>
      </c>
      <c r="BJ40" s="278">
        <v>0</v>
      </c>
      <c r="BK40" s="278">
        <v>0</v>
      </c>
      <c r="BL40" s="278">
        <v>0</v>
      </c>
      <c r="BM40" s="278">
        <v>0</v>
      </c>
      <c r="BN40" s="278">
        <v>0</v>
      </c>
      <c r="BO40" s="278">
        <v>0</v>
      </c>
      <c r="BP40" s="278">
        <v>0</v>
      </c>
      <c r="BQ40" s="279"/>
      <c r="BR40" s="279"/>
      <c r="BS40" s="279"/>
    </row>
    <row r="41" spans="1:71" x14ac:dyDescent="0.35">
      <c r="A41" s="279" t="s">
        <v>563</v>
      </c>
      <c r="B41" s="279" t="s">
        <v>562</v>
      </c>
      <c r="C41" s="285" t="s">
        <v>1019</v>
      </c>
      <c r="D41" s="279" t="s">
        <v>560</v>
      </c>
      <c r="F41" s="279" t="s">
        <v>1025</v>
      </c>
      <c r="K41" s="279" t="s">
        <v>883</v>
      </c>
      <c r="L41" s="279" t="s">
        <v>557</v>
      </c>
      <c r="N41" s="279" t="s">
        <v>884</v>
      </c>
      <c r="O41" s="279" t="s">
        <v>883</v>
      </c>
      <c r="P41" s="279" t="s">
        <v>557</v>
      </c>
      <c r="Q41" s="279" t="s">
        <v>556</v>
      </c>
      <c r="R41" s="279" t="s">
        <v>883</v>
      </c>
      <c r="S41" s="278">
        <v>0</v>
      </c>
      <c r="T41" s="278">
        <v>0</v>
      </c>
      <c r="U41" s="278">
        <v>0</v>
      </c>
      <c r="V41" s="278">
        <v>0</v>
      </c>
      <c r="W41" s="278">
        <v>0</v>
      </c>
      <c r="X41" s="278">
        <v>0</v>
      </c>
      <c r="Y41" s="278">
        <v>0</v>
      </c>
      <c r="Z41" s="278">
        <v>0</v>
      </c>
      <c r="AA41" s="278">
        <v>0</v>
      </c>
      <c r="AB41" s="278">
        <v>0</v>
      </c>
      <c r="AC41" s="278"/>
      <c r="AD41" s="278">
        <v>0</v>
      </c>
      <c r="AE41" s="278"/>
      <c r="AF41" s="278">
        <v>0</v>
      </c>
      <c r="AG41" s="278">
        <v>0</v>
      </c>
      <c r="AH41" s="285" t="s">
        <v>483</v>
      </c>
      <c r="AJ41" s="283" t="s">
        <v>553</v>
      </c>
      <c r="AK41" s="282" t="s">
        <v>552</v>
      </c>
      <c r="AL41" s="278">
        <v>0.85</v>
      </c>
      <c r="AM41" s="281">
        <v>0</v>
      </c>
      <c r="AN41" s="278">
        <v>0</v>
      </c>
      <c r="AO41" s="278">
        <v>0.85</v>
      </c>
      <c r="AP41" s="281">
        <v>0</v>
      </c>
      <c r="AQ41" s="278">
        <v>0</v>
      </c>
      <c r="AR41" s="278">
        <v>0</v>
      </c>
      <c r="AS41" s="273">
        <v>2</v>
      </c>
      <c r="AT41" s="278">
        <v>0</v>
      </c>
      <c r="AU41" s="281">
        <v>0</v>
      </c>
      <c r="AV41" s="278">
        <v>0</v>
      </c>
      <c r="AW41" s="278">
        <v>0</v>
      </c>
      <c r="AX41" s="281">
        <v>0</v>
      </c>
      <c r="AY41" s="278">
        <v>0</v>
      </c>
      <c r="AZ41" s="278">
        <v>0</v>
      </c>
      <c r="BA41" s="280" t="s">
        <v>551</v>
      </c>
      <c r="BB41" s="278">
        <v>0</v>
      </c>
      <c r="BC41" s="281">
        <v>0</v>
      </c>
      <c r="BD41" s="278">
        <v>0</v>
      </c>
      <c r="BE41" s="278">
        <v>0</v>
      </c>
      <c r="BF41" s="281">
        <v>0</v>
      </c>
      <c r="BG41" s="278">
        <v>0</v>
      </c>
      <c r="BH41" s="278">
        <v>0</v>
      </c>
      <c r="BI41" s="280" t="s">
        <v>550</v>
      </c>
      <c r="BJ41" s="278">
        <v>0</v>
      </c>
      <c r="BK41" s="278">
        <v>0</v>
      </c>
      <c r="BL41" s="278">
        <v>0</v>
      </c>
      <c r="BM41" s="278">
        <v>0</v>
      </c>
      <c r="BN41" s="278">
        <v>0</v>
      </c>
      <c r="BO41" s="278">
        <v>0</v>
      </c>
      <c r="BP41" s="278">
        <v>0</v>
      </c>
      <c r="BQ41" s="279"/>
      <c r="BR41" s="279"/>
      <c r="BS41" s="279"/>
    </row>
    <row r="42" spans="1:71" x14ac:dyDescent="0.35">
      <c r="A42" s="279" t="s">
        <v>563</v>
      </c>
      <c r="B42" s="279" t="s">
        <v>562</v>
      </c>
      <c r="C42" s="285" t="s">
        <v>1014</v>
      </c>
      <c r="D42" s="279" t="s">
        <v>560</v>
      </c>
      <c r="F42" s="279" t="s">
        <v>1024</v>
      </c>
      <c r="K42" s="279" t="s">
        <v>883</v>
      </c>
      <c r="L42" s="279" t="s">
        <v>557</v>
      </c>
      <c r="N42" s="279" t="s">
        <v>884</v>
      </c>
      <c r="O42" s="279" t="s">
        <v>883</v>
      </c>
      <c r="P42" s="279" t="s">
        <v>557</v>
      </c>
      <c r="Q42" s="279" t="s">
        <v>556</v>
      </c>
      <c r="R42" s="279" t="s">
        <v>883</v>
      </c>
      <c r="S42" s="278">
        <v>0</v>
      </c>
      <c r="T42" s="278">
        <v>0</v>
      </c>
      <c r="U42" s="278">
        <v>0</v>
      </c>
      <c r="V42" s="278">
        <v>0</v>
      </c>
      <c r="W42" s="278">
        <v>0</v>
      </c>
      <c r="X42" s="278">
        <v>0</v>
      </c>
      <c r="Y42" s="278">
        <v>0</v>
      </c>
      <c r="Z42" s="278">
        <v>0</v>
      </c>
      <c r="AA42" s="278">
        <v>0</v>
      </c>
      <c r="AB42" s="278">
        <v>0</v>
      </c>
      <c r="AC42" s="278"/>
      <c r="AD42" s="278">
        <v>0</v>
      </c>
      <c r="AE42" s="278"/>
      <c r="AF42" s="278">
        <v>0</v>
      </c>
      <c r="AG42" s="278">
        <v>0</v>
      </c>
      <c r="AH42" s="285" t="s">
        <v>483</v>
      </c>
      <c r="AJ42" s="283" t="s">
        <v>553</v>
      </c>
      <c r="AK42" s="282" t="s">
        <v>552</v>
      </c>
      <c r="AL42" s="278">
        <v>0.9</v>
      </c>
      <c r="AM42" s="281">
        <v>0</v>
      </c>
      <c r="AN42" s="278">
        <v>0</v>
      </c>
      <c r="AO42" s="278">
        <v>0.9</v>
      </c>
      <c r="AP42" s="281">
        <v>0</v>
      </c>
      <c r="AQ42" s="278">
        <v>0</v>
      </c>
      <c r="AR42" s="278">
        <v>0</v>
      </c>
      <c r="AS42" s="273">
        <v>2</v>
      </c>
      <c r="AT42" s="278">
        <v>0</v>
      </c>
      <c r="AU42" s="281">
        <v>0</v>
      </c>
      <c r="AV42" s="278">
        <v>0</v>
      </c>
      <c r="AW42" s="278">
        <v>0</v>
      </c>
      <c r="AX42" s="281">
        <v>0</v>
      </c>
      <c r="AY42" s="278">
        <v>0</v>
      </c>
      <c r="AZ42" s="278">
        <v>0</v>
      </c>
      <c r="BA42" s="280" t="s">
        <v>551</v>
      </c>
      <c r="BB42" s="278">
        <v>0</v>
      </c>
      <c r="BC42" s="281">
        <v>0</v>
      </c>
      <c r="BD42" s="278">
        <v>0</v>
      </c>
      <c r="BE42" s="278">
        <v>0</v>
      </c>
      <c r="BF42" s="281">
        <v>0</v>
      </c>
      <c r="BG42" s="278">
        <v>0</v>
      </c>
      <c r="BH42" s="278">
        <v>0</v>
      </c>
      <c r="BI42" s="280" t="s">
        <v>550</v>
      </c>
      <c r="BJ42" s="278">
        <v>0</v>
      </c>
      <c r="BK42" s="278">
        <v>0</v>
      </c>
      <c r="BL42" s="278">
        <v>0</v>
      </c>
      <c r="BM42" s="278">
        <v>0</v>
      </c>
      <c r="BN42" s="278">
        <v>0</v>
      </c>
      <c r="BO42" s="278">
        <v>0</v>
      </c>
      <c r="BP42" s="278">
        <v>0</v>
      </c>
      <c r="BQ42" s="279"/>
      <c r="BR42" s="279"/>
      <c r="BS42" s="279"/>
    </row>
    <row r="43" spans="1:71" x14ac:dyDescent="0.35">
      <c r="A43" s="279" t="s">
        <v>563</v>
      </c>
      <c r="B43" s="279" t="s">
        <v>562</v>
      </c>
      <c r="C43" s="285" t="s">
        <v>1023</v>
      </c>
      <c r="D43" s="279" t="s">
        <v>560</v>
      </c>
      <c r="F43" s="279" t="s">
        <v>1022</v>
      </c>
      <c r="K43" s="279" t="s">
        <v>555</v>
      </c>
      <c r="L43" s="279" t="s">
        <v>557</v>
      </c>
      <c r="N43" s="279" t="s">
        <v>558</v>
      </c>
      <c r="O43" s="279" t="s">
        <v>555</v>
      </c>
      <c r="P43" s="279" t="s">
        <v>557</v>
      </c>
      <c r="Q43" s="279" t="s">
        <v>556</v>
      </c>
      <c r="R43" s="279" t="s">
        <v>555</v>
      </c>
      <c r="S43" s="278">
        <v>270</v>
      </c>
      <c r="T43" s="278">
        <v>0</v>
      </c>
      <c r="U43" s="278">
        <v>0</v>
      </c>
      <c r="V43" s="278">
        <v>0</v>
      </c>
      <c r="W43" s="278">
        <v>0</v>
      </c>
      <c r="X43" s="278">
        <v>0</v>
      </c>
      <c r="Y43" s="278">
        <v>0</v>
      </c>
      <c r="Z43" s="278">
        <v>0</v>
      </c>
      <c r="AA43" s="278">
        <v>0</v>
      </c>
      <c r="AB43" s="278">
        <v>0</v>
      </c>
      <c r="AC43" s="278"/>
      <c r="AD43" s="278">
        <v>0</v>
      </c>
      <c r="AE43" s="278"/>
      <c r="AF43" s="278">
        <v>0</v>
      </c>
      <c r="AG43" s="278">
        <v>0</v>
      </c>
      <c r="AH43" s="285" t="s">
        <v>483</v>
      </c>
      <c r="AJ43" s="283" t="s">
        <v>553</v>
      </c>
      <c r="AK43" s="282" t="s">
        <v>552</v>
      </c>
      <c r="AL43" s="278">
        <v>0</v>
      </c>
      <c r="AM43" s="281">
        <v>0</v>
      </c>
      <c r="AN43" s="278">
        <v>0</v>
      </c>
      <c r="AO43" s="278">
        <v>0</v>
      </c>
      <c r="AP43" s="281">
        <v>0</v>
      </c>
      <c r="AQ43" s="278">
        <v>0</v>
      </c>
      <c r="AR43" s="278">
        <v>0</v>
      </c>
      <c r="AS43" s="273">
        <v>2</v>
      </c>
      <c r="AT43" s="278">
        <v>0</v>
      </c>
      <c r="AU43" s="281">
        <v>0</v>
      </c>
      <c r="AV43" s="278">
        <v>0</v>
      </c>
      <c r="AW43" s="278">
        <v>0</v>
      </c>
      <c r="AX43" s="281">
        <v>0</v>
      </c>
      <c r="AY43" s="278">
        <v>0</v>
      </c>
      <c r="AZ43" s="278">
        <v>0</v>
      </c>
      <c r="BA43" s="280" t="s">
        <v>551</v>
      </c>
      <c r="BB43" s="278">
        <v>0</v>
      </c>
      <c r="BC43" s="281">
        <v>0</v>
      </c>
      <c r="BD43" s="278">
        <v>0</v>
      </c>
      <c r="BE43" s="278">
        <v>0</v>
      </c>
      <c r="BF43" s="281">
        <v>0</v>
      </c>
      <c r="BG43" s="278">
        <v>0</v>
      </c>
      <c r="BH43" s="278">
        <v>0</v>
      </c>
      <c r="BI43" s="280" t="s">
        <v>550</v>
      </c>
      <c r="BJ43" s="278">
        <v>0</v>
      </c>
      <c r="BK43" s="278">
        <v>0</v>
      </c>
      <c r="BL43" s="278">
        <v>0</v>
      </c>
      <c r="BM43" s="278">
        <v>0</v>
      </c>
      <c r="BN43" s="278">
        <v>0</v>
      </c>
      <c r="BO43" s="278">
        <v>0</v>
      </c>
      <c r="BP43" s="278">
        <v>0</v>
      </c>
      <c r="BQ43" s="279"/>
      <c r="BR43" s="279"/>
      <c r="BS43" s="279"/>
    </row>
    <row r="44" spans="1:71" x14ac:dyDescent="0.35">
      <c r="A44" s="279" t="s">
        <v>563</v>
      </c>
      <c r="B44" s="279" t="s">
        <v>562</v>
      </c>
      <c r="C44" s="285" t="s">
        <v>1021</v>
      </c>
      <c r="D44" s="279" t="s">
        <v>560</v>
      </c>
      <c r="F44" s="279" t="s">
        <v>1020</v>
      </c>
      <c r="K44" s="279" t="s">
        <v>883</v>
      </c>
      <c r="L44" s="279" t="s">
        <v>557</v>
      </c>
      <c r="N44" s="279" t="s">
        <v>884</v>
      </c>
      <c r="O44" s="279" t="s">
        <v>883</v>
      </c>
      <c r="P44" s="279" t="s">
        <v>557</v>
      </c>
      <c r="Q44" s="279" t="s">
        <v>556</v>
      </c>
      <c r="R44" s="279" t="s">
        <v>883</v>
      </c>
      <c r="S44" s="278">
        <v>0</v>
      </c>
      <c r="T44" s="278">
        <v>0</v>
      </c>
      <c r="U44" s="278">
        <v>0</v>
      </c>
      <c r="V44" s="278">
        <v>0</v>
      </c>
      <c r="W44" s="278">
        <v>0</v>
      </c>
      <c r="X44" s="278">
        <v>0</v>
      </c>
      <c r="Y44" s="278">
        <v>0</v>
      </c>
      <c r="Z44" s="278">
        <v>0</v>
      </c>
      <c r="AA44" s="278">
        <v>0</v>
      </c>
      <c r="AB44" s="278">
        <v>0</v>
      </c>
      <c r="AC44" s="278"/>
      <c r="AD44" s="278">
        <v>0</v>
      </c>
      <c r="AE44" s="278"/>
      <c r="AF44" s="278">
        <v>0</v>
      </c>
      <c r="AG44" s="278">
        <v>0</v>
      </c>
      <c r="AH44" s="285" t="s">
        <v>86</v>
      </c>
      <c r="AI44" s="284" t="s">
        <v>1019</v>
      </c>
      <c r="AJ44" s="283" t="s">
        <v>553</v>
      </c>
      <c r="AK44" s="282" t="s">
        <v>552</v>
      </c>
      <c r="AL44" s="278">
        <v>0.94</v>
      </c>
      <c r="AM44" s="281">
        <v>0</v>
      </c>
      <c r="AN44" s="278">
        <v>0</v>
      </c>
      <c r="AO44" s="278">
        <v>0.94</v>
      </c>
      <c r="AP44" s="281">
        <v>0</v>
      </c>
      <c r="AQ44" s="278">
        <v>0</v>
      </c>
      <c r="AR44" s="278">
        <v>0</v>
      </c>
      <c r="AS44" s="273">
        <v>2</v>
      </c>
      <c r="AT44" s="278">
        <v>0</v>
      </c>
      <c r="AU44" s="281">
        <v>0</v>
      </c>
      <c r="AV44" s="278">
        <v>0</v>
      </c>
      <c r="AW44" s="278">
        <v>0</v>
      </c>
      <c r="AX44" s="281">
        <v>0</v>
      </c>
      <c r="AY44" s="278">
        <v>0</v>
      </c>
      <c r="AZ44" s="278">
        <v>0</v>
      </c>
      <c r="BA44" s="280" t="s">
        <v>551</v>
      </c>
      <c r="BB44" s="278">
        <v>0</v>
      </c>
      <c r="BC44" s="281">
        <v>0</v>
      </c>
      <c r="BD44" s="278">
        <v>0</v>
      </c>
      <c r="BE44" s="278">
        <v>0</v>
      </c>
      <c r="BF44" s="281">
        <v>0</v>
      </c>
      <c r="BG44" s="278">
        <v>0</v>
      </c>
      <c r="BH44" s="278">
        <v>0</v>
      </c>
      <c r="BI44" s="280" t="s">
        <v>550</v>
      </c>
      <c r="BJ44" s="278">
        <v>0</v>
      </c>
      <c r="BK44" s="278">
        <v>0</v>
      </c>
      <c r="BL44" s="278">
        <v>0</v>
      </c>
      <c r="BM44" s="278">
        <v>0</v>
      </c>
      <c r="BN44" s="278">
        <v>0</v>
      </c>
      <c r="BO44" s="278">
        <v>0</v>
      </c>
      <c r="BP44" s="278">
        <v>0</v>
      </c>
      <c r="BQ44" s="279"/>
      <c r="BR44" s="279"/>
      <c r="BS44" s="279"/>
    </row>
    <row r="45" spans="1:71" x14ac:dyDescent="0.35">
      <c r="A45" s="279" t="s">
        <v>563</v>
      </c>
      <c r="B45" s="279" t="s">
        <v>562</v>
      </c>
      <c r="C45" s="285" t="s">
        <v>1018</v>
      </c>
      <c r="D45" s="279" t="s">
        <v>560</v>
      </c>
      <c r="F45" s="279" t="s">
        <v>1017</v>
      </c>
      <c r="K45" s="279" t="s">
        <v>883</v>
      </c>
      <c r="L45" s="279" t="s">
        <v>557</v>
      </c>
      <c r="N45" s="279" t="s">
        <v>884</v>
      </c>
      <c r="O45" s="279" t="s">
        <v>883</v>
      </c>
      <c r="P45" s="279" t="s">
        <v>557</v>
      </c>
      <c r="Q45" s="279" t="s">
        <v>556</v>
      </c>
      <c r="R45" s="279" t="s">
        <v>883</v>
      </c>
      <c r="S45" s="278">
        <v>0</v>
      </c>
      <c r="T45" s="278">
        <v>0</v>
      </c>
      <c r="U45" s="278">
        <v>0</v>
      </c>
      <c r="V45" s="278">
        <v>0</v>
      </c>
      <c r="W45" s="278">
        <v>0</v>
      </c>
      <c r="X45" s="278">
        <v>0</v>
      </c>
      <c r="Y45" s="278">
        <v>0</v>
      </c>
      <c r="Z45" s="278">
        <v>0</v>
      </c>
      <c r="AA45" s="278">
        <v>0</v>
      </c>
      <c r="AB45" s="278">
        <v>0</v>
      </c>
      <c r="AC45" s="278"/>
      <c r="AD45" s="278">
        <v>0</v>
      </c>
      <c r="AE45" s="278"/>
      <c r="AF45" s="278">
        <v>0</v>
      </c>
      <c r="AG45" s="278">
        <v>0</v>
      </c>
      <c r="AH45" s="285" t="s">
        <v>86</v>
      </c>
      <c r="AI45" s="284" t="s">
        <v>1013</v>
      </c>
      <c r="AJ45" s="283" t="s">
        <v>553</v>
      </c>
      <c r="AK45" s="282" t="s">
        <v>552</v>
      </c>
      <c r="AL45" s="278">
        <v>2.7</v>
      </c>
      <c r="AM45" s="281">
        <v>0</v>
      </c>
      <c r="AN45" s="278">
        <v>0</v>
      </c>
      <c r="AO45" s="278">
        <v>2.7</v>
      </c>
      <c r="AP45" s="281">
        <v>0</v>
      </c>
      <c r="AQ45" s="278">
        <v>0</v>
      </c>
      <c r="AR45" s="278">
        <v>0</v>
      </c>
      <c r="AS45" s="273">
        <v>2</v>
      </c>
      <c r="AT45" s="278">
        <v>0</v>
      </c>
      <c r="AU45" s="281">
        <v>0</v>
      </c>
      <c r="AV45" s="278">
        <v>0</v>
      </c>
      <c r="AW45" s="278">
        <v>0</v>
      </c>
      <c r="AX45" s="281">
        <v>0</v>
      </c>
      <c r="AY45" s="278">
        <v>0</v>
      </c>
      <c r="AZ45" s="278">
        <v>0</v>
      </c>
      <c r="BA45" s="280" t="s">
        <v>551</v>
      </c>
      <c r="BB45" s="278">
        <v>0</v>
      </c>
      <c r="BC45" s="281">
        <v>0</v>
      </c>
      <c r="BD45" s="278">
        <v>0</v>
      </c>
      <c r="BE45" s="278">
        <v>0</v>
      </c>
      <c r="BF45" s="281">
        <v>0</v>
      </c>
      <c r="BG45" s="278">
        <v>0</v>
      </c>
      <c r="BH45" s="278">
        <v>0</v>
      </c>
      <c r="BI45" s="280" t="s">
        <v>550</v>
      </c>
      <c r="BJ45" s="278">
        <v>0</v>
      </c>
      <c r="BK45" s="278">
        <v>0</v>
      </c>
      <c r="BL45" s="278">
        <v>0</v>
      </c>
      <c r="BM45" s="278">
        <v>0</v>
      </c>
      <c r="BN45" s="278">
        <v>0</v>
      </c>
      <c r="BO45" s="278">
        <v>0</v>
      </c>
      <c r="BP45" s="278">
        <v>0</v>
      </c>
      <c r="BQ45" s="279"/>
      <c r="BR45" s="279"/>
      <c r="BS45" s="279"/>
    </row>
    <row r="46" spans="1:71" x14ac:dyDescent="0.35">
      <c r="A46" s="279" t="s">
        <v>563</v>
      </c>
      <c r="B46" s="279" t="s">
        <v>562</v>
      </c>
      <c r="C46" s="285" t="s">
        <v>1016</v>
      </c>
      <c r="D46" s="279" t="s">
        <v>560</v>
      </c>
      <c r="F46" s="279" t="s">
        <v>1015</v>
      </c>
      <c r="K46" s="279" t="s">
        <v>883</v>
      </c>
      <c r="L46" s="279" t="s">
        <v>557</v>
      </c>
      <c r="N46" s="279" t="s">
        <v>884</v>
      </c>
      <c r="O46" s="279" t="s">
        <v>883</v>
      </c>
      <c r="P46" s="279" t="s">
        <v>557</v>
      </c>
      <c r="Q46" s="279" t="s">
        <v>556</v>
      </c>
      <c r="R46" s="279" t="s">
        <v>883</v>
      </c>
      <c r="S46" s="278">
        <v>0</v>
      </c>
      <c r="T46" s="278">
        <v>0</v>
      </c>
      <c r="U46" s="278">
        <v>0</v>
      </c>
      <c r="V46" s="278">
        <v>0</v>
      </c>
      <c r="W46" s="278">
        <v>0</v>
      </c>
      <c r="X46" s="278">
        <v>0</v>
      </c>
      <c r="Y46" s="278">
        <v>0</v>
      </c>
      <c r="Z46" s="278">
        <v>0</v>
      </c>
      <c r="AA46" s="278">
        <v>0</v>
      </c>
      <c r="AB46" s="278">
        <v>0</v>
      </c>
      <c r="AC46" s="278"/>
      <c r="AD46" s="278">
        <v>0</v>
      </c>
      <c r="AE46" s="278"/>
      <c r="AF46" s="278">
        <v>0</v>
      </c>
      <c r="AG46" s="278">
        <v>0</v>
      </c>
      <c r="AH46" s="285" t="s">
        <v>86</v>
      </c>
      <c r="AI46" s="284" t="s">
        <v>1014</v>
      </c>
      <c r="AJ46" s="283" t="s">
        <v>553</v>
      </c>
      <c r="AK46" s="282" t="s">
        <v>552</v>
      </c>
      <c r="AL46" s="278">
        <v>1.4</v>
      </c>
      <c r="AM46" s="281">
        <v>0</v>
      </c>
      <c r="AN46" s="278">
        <v>0</v>
      </c>
      <c r="AO46" s="278">
        <v>1.4</v>
      </c>
      <c r="AP46" s="281">
        <v>0</v>
      </c>
      <c r="AQ46" s="278">
        <v>0</v>
      </c>
      <c r="AR46" s="278">
        <v>0</v>
      </c>
      <c r="AS46" s="273">
        <v>2</v>
      </c>
      <c r="AT46" s="278">
        <v>0</v>
      </c>
      <c r="AU46" s="281">
        <v>0</v>
      </c>
      <c r="AV46" s="278">
        <v>0</v>
      </c>
      <c r="AW46" s="278">
        <v>0</v>
      </c>
      <c r="AX46" s="281">
        <v>0</v>
      </c>
      <c r="AY46" s="278">
        <v>0</v>
      </c>
      <c r="AZ46" s="278">
        <v>0</v>
      </c>
      <c r="BA46" s="280" t="s">
        <v>551</v>
      </c>
      <c r="BB46" s="278">
        <v>0</v>
      </c>
      <c r="BC46" s="281">
        <v>0</v>
      </c>
      <c r="BD46" s="278">
        <v>0</v>
      </c>
      <c r="BE46" s="278">
        <v>0</v>
      </c>
      <c r="BF46" s="281">
        <v>0</v>
      </c>
      <c r="BG46" s="278">
        <v>0</v>
      </c>
      <c r="BH46" s="278">
        <v>0</v>
      </c>
      <c r="BI46" s="280" t="s">
        <v>550</v>
      </c>
      <c r="BJ46" s="278">
        <v>0</v>
      </c>
      <c r="BK46" s="278">
        <v>0</v>
      </c>
      <c r="BL46" s="278">
        <v>0</v>
      </c>
      <c r="BM46" s="278">
        <v>0</v>
      </c>
      <c r="BN46" s="278">
        <v>0</v>
      </c>
      <c r="BO46" s="278">
        <v>0</v>
      </c>
      <c r="BP46" s="278">
        <v>0</v>
      </c>
      <c r="BQ46" s="279"/>
      <c r="BR46" s="279"/>
      <c r="BS46" s="279"/>
    </row>
    <row r="47" spans="1:71" x14ac:dyDescent="0.35">
      <c r="A47" s="279" t="s">
        <v>563</v>
      </c>
      <c r="B47" s="279" t="s">
        <v>562</v>
      </c>
      <c r="C47" s="285" t="s">
        <v>1013</v>
      </c>
      <c r="D47" s="279" t="s">
        <v>560</v>
      </c>
      <c r="F47" s="279" t="s">
        <v>1012</v>
      </c>
      <c r="K47" s="279" t="s">
        <v>883</v>
      </c>
      <c r="L47" s="279" t="s">
        <v>557</v>
      </c>
      <c r="N47" s="279" t="s">
        <v>884</v>
      </c>
      <c r="O47" s="279" t="s">
        <v>883</v>
      </c>
      <c r="P47" s="279" t="s">
        <v>557</v>
      </c>
      <c r="Q47" s="279" t="s">
        <v>556</v>
      </c>
      <c r="R47" s="279" t="s">
        <v>883</v>
      </c>
      <c r="S47" s="278">
        <v>0</v>
      </c>
      <c r="T47" s="278">
        <v>0</v>
      </c>
      <c r="U47" s="278">
        <v>0</v>
      </c>
      <c r="V47" s="278">
        <v>0</v>
      </c>
      <c r="W47" s="278">
        <v>0</v>
      </c>
      <c r="X47" s="278">
        <v>0</v>
      </c>
      <c r="Y47" s="278">
        <v>0</v>
      </c>
      <c r="Z47" s="278">
        <v>0</v>
      </c>
      <c r="AA47" s="278">
        <v>0</v>
      </c>
      <c r="AB47" s="278">
        <v>0</v>
      </c>
      <c r="AC47" s="278"/>
      <c r="AD47" s="278">
        <v>0</v>
      </c>
      <c r="AE47" s="278"/>
      <c r="AF47" s="278">
        <v>0</v>
      </c>
      <c r="AG47" s="278">
        <v>0</v>
      </c>
      <c r="AH47" s="285" t="s">
        <v>483</v>
      </c>
      <c r="AJ47" s="283" t="s">
        <v>553</v>
      </c>
      <c r="AK47" s="282" t="s">
        <v>552</v>
      </c>
      <c r="AL47" s="278">
        <v>1.2</v>
      </c>
      <c r="AM47" s="281">
        <v>0</v>
      </c>
      <c r="AN47" s="278">
        <v>0</v>
      </c>
      <c r="AO47" s="278">
        <v>1.2</v>
      </c>
      <c r="AP47" s="281">
        <v>0</v>
      </c>
      <c r="AQ47" s="278">
        <v>0</v>
      </c>
      <c r="AR47" s="278">
        <v>0</v>
      </c>
      <c r="AS47" s="273">
        <v>2</v>
      </c>
      <c r="AT47" s="278">
        <v>0</v>
      </c>
      <c r="AU47" s="281">
        <v>0</v>
      </c>
      <c r="AV47" s="278">
        <v>0</v>
      </c>
      <c r="AW47" s="278">
        <v>0</v>
      </c>
      <c r="AX47" s="281">
        <v>0</v>
      </c>
      <c r="AY47" s="278">
        <v>0</v>
      </c>
      <c r="AZ47" s="278">
        <v>0</v>
      </c>
      <c r="BA47" s="280" t="s">
        <v>551</v>
      </c>
      <c r="BB47" s="278">
        <v>0</v>
      </c>
      <c r="BC47" s="281">
        <v>0</v>
      </c>
      <c r="BD47" s="278">
        <v>0</v>
      </c>
      <c r="BE47" s="278">
        <v>0</v>
      </c>
      <c r="BF47" s="281">
        <v>0</v>
      </c>
      <c r="BG47" s="278">
        <v>0</v>
      </c>
      <c r="BH47" s="278">
        <v>0</v>
      </c>
      <c r="BI47" s="280" t="s">
        <v>550</v>
      </c>
      <c r="BJ47" s="278">
        <v>0</v>
      </c>
      <c r="BK47" s="278">
        <v>0</v>
      </c>
      <c r="BL47" s="278">
        <v>0</v>
      </c>
      <c r="BM47" s="278">
        <v>0</v>
      </c>
      <c r="BN47" s="278">
        <v>0</v>
      </c>
      <c r="BO47" s="278">
        <v>0</v>
      </c>
      <c r="BP47" s="278">
        <v>0</v>
      </c>
      <c r="BQ47" s="279"/>
      <c r="BR47" s="279"/>
      <c r="BS47" s="279"/>
    </row>
    <row r="48" spans="1:71" x14ac:dyDescent="0.35">
      <c r="A48" s="279" t="s">
        <v>563</v>
      </c>
      <c r="B48" s="279" t="s">
        <v>562</v>
      </c>
      <c r="C48" s="285" t="s">
        <v>1011</v>
      </c>
      <c r="D48" s="279" t="s">
        <v>560</v>
      </c>
      <c r="F48" s="279" t="s">
        <v>1010</v>
      </c>
      <c r="K48" s="279" t="s">
        <v>555</v>
      </c>
      <c r="L48" s="279" t="s">
        <v>557</v>
      </c>
      <c r="N48" s="279" t="s">
        <v>558</v>
      </c>
      <c r="O48" s="279" t="s">
        <v>555</v>
      </c>
      <c r="P48" s="279" t="s">
        <v>557</v>
      </c>
      <c r="Q48" s="279" t="s">
        <v>556</v>
      </c>
      <c r="R48" s="279" t="s">
        <v>555</v>
      </c>
      <c r="S48" s="278">
        <v>0</v>
      </c>
      <c r="T48" s="278">
        <v>0</v>
      </c>
      <c r="U48" s="278">
        <v>0</v>
      </c>
      <c r="V48" s="278">
        <v>0</v>
      </c>
      <c r="W48" s="278">
        <v>0</v>
      </c>
      <c r="X48" s="278">
        <v>0</v>
      </c>
      <c r="Y48" s="278">
        <v>0</v>
      </c>
      <c r="Z48" s="278">
        <v>0</v>
      </c>
      <c r="AA48" s="278">
        <v>0</v>
      </c>
      <c r="AB48" s="278">
        <v>0</v>
      </c>
      <c r="AC48" s="278"/>
      <c r="AD48" s="278">
        <v>0</v>
      </c>
      <c r="AE48" s="278"/>
      <c r="AF48" s="278">
        <v>0</v>
      </c>
      <c r="AG48" s="278">
        <v>0</v>
      </c>
      <c r="AH48" s="285" t="s">
        <v>86</v>
      </c>
      <c r="AI48" s="284" t="s">
        <v>1005</v>
      </c>
      <c r="AJ48" s="283" t="s">
        <v>553</v>
      </c>
      <c r="AK48" s="282" t="s">
        <v>552</v>
      </c>
      <c r="AL48" s="278">
        <v>0.94</v>
      </c>
      <c r="AM48" s="281">
        <v>0</v>
      </c>
      <c r="AN48" s="278">
        <v>0</v>
      </c>
      <c r="AO48" s="278">
        <v>0.94</v>
      </c>
      <c r="AP48" s="281">
        <v>0</v>
      </c>
      <c r="AQ48" s="278">
        <v>0</v>
      </c>
      <c r="AR48" s="278">
        <v>0</v>
      </c>
      <c r="AS48" s="273">
        <v>2</v>
      </c>
      <c r="AT48" s="278">
        <v>0</v>
      </c>
      <c r="AU48" s="281">
        <v>0</v>
      </c>
      <c r="AV48" s="278">
        <v>0</v>
      </c>
      <c r="AW48" s="278">
        <v>0</v>
      </c>
      <c r="AX48" s="281">
        <v>0</v>
      </c>
      <c r="AY48" s="278">
        <v>0</v>
      </c>
      <c r="AZ48" s="278">
        <v>0</v>
      </c>
      <c r="BA48" s="280" t="s">
        <v>551</v>
      </c>
      <c r="BB48" s="278">
        <v>0</v>
      </c>
      <c r="BC48" s="281">
        <v>0</v>
      </c>
      <c r="BD48" s="278">
        <v>0</v>
      </c>
      <c r="BE48" s="278">
        <v>0</v>
      </c>
      <c r="BF48" s="281">
        <v>0</v>
      </c>
      <c r="BG48" s="278">
        <v>0</v>
      </c>
      <c r="BH48" s="278">
        <v>0</v>
      </c>
      <c r="BI48" s="280" t="s">
        <v>550</v>
      </c>
      <c r="BJ48" s="278">
        <v>0</v>
      </c>
      <c r="BK48" s="278">
        <v>0</v>
      </c>
      <c r="BL48" s="278">
        <v>0</v>
      </c>
      <c r="BM48" s="278">
        <v>0</v>
      </c>
      <c r="BN48" s="278">
        <v>0</v>
      </c>
      <c r="BO48" s="278">
        <v>0</v>
      </c>
      <c r="BP48" s="278">
        <v>0</v>
      </c>
      <c r="BQ48" s="279"/>
      <c r="BR48" s="279"/>
      <c r="BS48" s="279"/>
    </row>
    <row r="49" spans="1:71" x14ac:dyDescent="0.35">
      <c r="A49" s="279" t="s">
        <v>563</v>
      </c>
      <c r="B49" s="279" t="s">
        <v>562</v>
      </c>
      <c r="C49" s="285" t="s">
        <v>1009</v>
      </c>
      <c r="D49" s="279" t="s">
        <v>560</v>
      </c>
      <c r="F49" s="279" t="s">
        <v>1008</v>
      </c>
      <c r="K49" s="279" t="s">
        <v>555</v>
      </c>
      <c r="L49" s="279" t="s">
        <v>557</v>
      </c>
      <c r="N49" s="279" t="s">
        <v>558</v>
      </c>
      <c r="O49" s="279" t="s">
        <v>555</v>
      </c>
      <c r="P49" s="279" t="s">
        <v>557</v>
      </c>
      <c r="Q49" s="279" t="s">
        <v>556</v>
      </c>
      <c r="R49" s="279" t="s">
        <v>555</v>
      </c>
      <c r="S49" s="278">
        <v>0</v>
      </c>
      <c r="T49" s="278">
        <v>0</v>
      </c>
      <c r="U49" s="278">
        <v>0</v>
      </c>
      <c r="V49" s="278">
        <v>0</v>
      </c>
      <c r="W49" s="278">
        <v>0</v>
      </c>
      <c r="X49" s="278">
        <v>0</v>
      </c>
      <c r="Y49" s="278">
        <v>0</v>
      </c>
      <c r="Z49" s="278">
        <v>0</v>
      </c>
      <c r="AA49" s="278">
        <v>0</v>
      </c>
      <c r="AB49" s="278">
        <v>0</v>
      </c>
      <c r="AC49" s="278"/>
      <c r="AD49" s="278">
        <v>0</v>
      </c>
      <c r="AE49" s="278"/>
      <c r="AF49" s="278">
        <v>0</v>
      </c>
      <c r="AG49" s="278">
        <v>0</v>
      </c>
      <c r="AH49" s="285" t="s">
        <v>86</v>
      </c>
      <c r="AI49" s="284" t="s">
        <v>1003</v>
      </c>
      <c r="AJ49" s="283" t="s">
        <v>553</v>
      </c>
      <c r="AK49" s="282" t="s">
        <v>552</v>
      </c>
      <c r="AL49" s="278">
        <v>2.7</v>
      </c>
      <c r="AM49" s="281">
        <v>0</v>
      </c>
      <c r="AN49" s="278">
        <v>0</v>
      </c>
      <c r="AO49" s="278">
        <v>2.7</v>
      </c>
      <c r="AP49" s="281">
        <v>0</v>
      </c>
      <c r="AQ49" s="278">
        <v>0</v>
      </c>
      <c r="AR49" s="278">
        <v>0</v>
      </c>
      <c r="AS49" s="273">
        <v>2</v>
      </c>
      <c r="AT49" s="278">
        <v>0</v>
      </c>
      <c r="AU49" s="281">
        <v>0</v>
      </c>
      <c r="AV49" s="278">
        <v>0</v>
      </c>
      <c r="AW49" s="278">
        <v>0</v>
      </c>
      <c r="AX49" s="281">
        <v>0</v>
      </c>
      <c r="AY49" s="278">
        <v>0</v>
      </c>
      <c r="AZ49" s="278">
        <v>0</v>
      </c>
      <c r="BA49" s="280" t="s">
        <v>551</v>
      </c>
      <c r="BB49" s="278">
        <v>0</v>
      </c>
      <c r="BC49" s="281">
        <v>0</v>
      </c>
      <c r="BD49" s="278">
        <v>0</v>
      </c>
      <c r="BE49" s="278">
        <v>0</v>
      </c>
      <c r="BF49" s="281">
        <v>0</v>
      </c>
      <c r="BG49" s="278">
        <v>0</v>
      </c>
      <c r="BH49" s="278">
        <v>0</v>
      </c>
      <c r="BI49" s="280" t="s">
        <v>550</v>
      </c>
      <c r="BJ49" s="278">
        <v>0</v>
      </c>
      <c r="BK49" s="278">
        <v>0</v>
      </c>
      <c r="BL49" s="278">
        <v>0</v>
      </c>
      <c r="BM49" s="278">
        <v>0</v>
      </c>
      <c r="BN49" s="278">
        <v>0</v>
      </c>
      <c r="BO49" s="278">
        <v>0</v>
      </c>
      <c r="BP49" s="278">
        <v>0</v>
      </c>
      <c r="BQ49" s="279"/>
      <c r="BR49" s="279"/>
      <c r="BS49" s="279"/>
    </row>
    <row r="50" spans="1:71" x14ac:dyDescent="0.35">
      <c r="A50" s="279" t="s">
        <v>563</v>
      </c>
      <c r="B50" s="279" t="s">
        <v>562</v>
      </c>
      <c r="C50" s="285" t="s">
        <v>1007</v>
      </c>
      <c r="D50" s="279" t="s">
        <v>560</v>
      </c>
      <c r="F50" s="279" t="s">
        <v>1006</v>
      </c>
      <c r="K50" s="279" t="s">
        <v>555</v>
      </c>
      <c r="L50" s="279" t="s">
        <v>557</v>
      </c>
      <c r="N50" s="279" t="s">
        <v>558</v>
      </c>
      <c r="O50" s="279" t="s">
        <v>555</v>
      </c>
      <c r="P50" s="279" t="s">
        <v>557</v>
      </c>
      <c r="Q50" s="279" t="s">
        <v>556</v>
      </c>
      <c r="R50" s="279" t="s">
        <v>555</v>
      </c>
      <c r="S50" s="278">
        <v>0</v>
      </c>
      <c r="T50" s="278">
        <v>0</v>
      </c>
      <c r="U50" s="278">
        <v>0</v>
      </c>
      <c r="V50" s="278">
        <v>0</v>
      </c>
      <c r="W50" s="278">
        <v>0</v>
      </c>
      <c r="X50" s="278">
        <v>0</v>
      </c>
      <c r="Y50" s="278">
        <v>0</v>
      </c>
      <c r="Z50" s="278">
        <v>0</v>
      </c>
      <c r="AA50" s="278">
        <v>0</v>
      </c>
      <c r="AB50" s="278">
        <v>0</v>
      </c>
      <c r="AC50" s="278"/>
      <c r="AD50" s="278">
        <v>0</v>
      </c>
      <c r="AE50" s="278"/>
      <c r="AF50" s="278">
        <v>0</v>
      </c>
      <c r="AG50" s="278">
        <v>0</v>
      </c>
      <c r="AH50" s="285" t="s">
        <v>86</v>
      </c>
      <c r="AI50" s="284" t="s">
        <v>1001</v>
      </c>
      <c r="AJ50" s="283" t="s">
        <v>553</v>
      </c>
      <c r="AK50" s="282" t="s">
        <v>552</v>
      </c>
      <c r="AL50" s="278">
        <v>1.4</v>
      </c>
      <c r="AM50" s="281">
        <v>0</v>
      </c>
      <c r="AN50" s="278">
        <v>0</v>
      </c>
      <c r="AO50" s="278">
        <v>1.4</v>
      </c>
      <c r="AP50" s="281">
        <v>0</v>
      </c>
      <c r="AQ50" s="278">
        <v>0</v>
      </c>
      <c r="AR50" s="278">
        <v>0</v>
      </c>
      <c r="AS50" s="273">
        <v>2</v>
      </c>
      <c r="AT50" s="278">
        <v>0</v>
      </c>
      <c r="AU50" s="281">
        <v>0</v>
      </c>
      <c r="AV50" s="278">
        <v>0</v>
      </c>
      <c r="AW50" s="278">
        <v>0</v>
      </c>
      <c r="AX50" s="281">
        <v>0</v>
      </c>
      <c r="AY50" s="278">
        <v>0</v>
      </c>
      <c r="AZ50" s="278">
        <v>0</v>
      </c>
      <c r="BA50" s="280" t="s">
        <v>551</v>
      </c>
      <c r="BB50" s="278">
        <v>0</v>
      </c>
      <c r="BC50" s="281">
        <v>0</v>
      </c>
      <c r="BD50" s="278">
        <v>0</v>
      </c>
      <c r="BE50" s="278">
        <v>0</v>
      </c>
      <c r="BF50" s="281">
        <v>0</v>
      </c>
      <c r="BG50" s="278">
        <v>0</v>
      </c>
      <c r="BH50" s="278">
        <v>0</v>
      </c>
      <c r="BI50" s="280" t="s">
        <v>550</v>
      </c>
      <c r="BJ50" s="278">
        <v>0</v>
      </c>
      <c r="BK50" s="278">
        <v>0</v>
      </c>
      <c r="BL50" s="278">
        <v>0</v>
      </c>
      <c r="BM50" s="278">
        <v>0</v>
      </c>
      <c r="BN50" s="278">
        <v>0</v>
      </c>
      <c r="BO50" s="278">
        <v>0</v>
      </c>
      <c r="BP50" s="278">
        <v>0</v>
      </c>
      <c r="BQ50" s="279"/>
      <c r="BR50" s="279"/>
      <c r="BS50" s="279"/>
    </row>
    <row r="51" spans="1:71" x14ac:dyDescent="0.35">
      <c r="A51" s="279" t="s">
        <v>563</v>
      </c>
      <c r="B51" s="279" t="s">
        <v>562</v>
      </c>
      <c r="C51" s="285" t="s">
        <v>1005</v>
      </c>
      <c r="D51" s="279" t="s">
        <v>560</v>
      </c>
      <c r="F51" s="279" t="s">
        <v>1004</v>
      </c>
      <c r="K51" s="279" t="s">
        <v>555</v>
      </c>
      <c r="L51" s="279" t="s">
        <v>557</v>
      </c>
      <c r="N51" s="279" t="s">
        <v>558</v>
      </c>
      <c r="O51" s="279" t="s">
        <v>555</v>
      </c>
      <c r="P51" s="279" t="s">
        <v>557</v>
      </c>
      <c r="Q51" s="279" t="s">
        <v>556</v>
      </c>
      <c r="R51" s="279" t="s">
        <v>555</v>
      </c>
      <c r="S51" s="278">
        <v>0</v>
      </c>
      <c r="T51" s="278">
        <v>0</v>
      </c>
      <c r="U51" s="278">
        <v>0</v>
      </c>
      <c r="V51" s="278">
        <v>0</v>
      </c>
      <c r="W51" s="278">
        <v>0</v>
      </c>
      <c r="X51" s="278">
        <v>0</v>
      </c>
      <c r="Y51" s="278">
        <v>0</v>
      </c>
      <c r="Z51" s="278">
        <v>0</v>
      </c>
      <c r="AA51" s="278">
        <v>0</v>
      </c>
      <c r="AB51" s="278">
        <v>0</v>
      </c>
      <c r="AC51" s="278"/>
      <c r="AD51" s="278">
        <v>0</v>
      </c>
      <c r="AE51" s="278"/>
      <c r="AF51" s="278">
        <v>0</v>
      </c>
      <c r="AG51" s="278">
        <v>0</v>
      </c>
      <c r="AH51" s="285" t="s">
        <v>483</v>
      </c>
      <c r="AJ51" s="283" t="s">
        <v>553</v>
      </c>
      <c r="AK51" s="282" t="s">
        <v>552</v>
      </c>
      <c r="AL51" s="278">
        <v>0.85</v>
      </c>
      <c r="AM51" s="281">
        <v>0</v>
      </c>
      <c r="AN51" s="278">
        <v>0</v>
      </c>
      <c r="AO51" s="278">
        <v>0.85</v>
      </c>
      <c r="AP51" s="281">
        <v>0</v>
      </c>
      <c r="AQ51" s="278">
        <v>0</v>
      </c>
      <c r="AR51" s="278">
        <v>0</v>
      </c>
      <c r="AS51" s="273">
        <v>2</v>
      </c>
      <c r="AT51" s="278">
        <v>0</v>
      </c>
      <c r="AU51" s="281">
        <v>0</v>
      </c>
      <c r="AV51" s="278">
        <v>0</v>
      </c>
      <c r="AW51" s="278">
        <v>0</v>
      </c>
      <c r="AX51" s="281">
        <v>0</v>
      </c>
      <c r="AY51" s="278">
        <v>0</v>
      </c>
      <c r="AZ51" s="278">
        <v>0</v>
      </c>
      <c r="BA51" s="280" t="s">
        <v>551</v>
      </c>
      <c r="BB51" s="278">
        <v>0</v>
      </c>
      <c r="BC51" s="281">
        <v>0</v>
      </c>
      <c r="BD51" s="278">
        <v>0</v>
      </c>
      <c r="BE51" s="278">
        <v>0</v>
      </c>
      <c r="BF51" s="281">
        <v>0</v>
      </c>
      <c r="BG51" s="278">
        <v>0</v>
      </c>
      <c r="BH51" s="278">
        <v>0</v>
      </c>
      <c r="BI51" s="280" t="s">
        <v>550</v>
      </c>
      <c r="BJ51" s="278">
        <v>0</v>
      </c>
      <c r="BK51" s="278">
        <v>0</v>
      </c>
      <c r="BL51" s="278">
        <v>0</v>
      </c>
      <c r="BM51" s="278">
        <v>0</v>
      </c>
      <c r="BN51" s="278">
        <v>0</v>
      </c>
      <c r="BO51" s="278">
        <v>0</v>
      </c>
      <c r="BP51" s="278">
        <v>0</v>
      </c>
      <c r="BQ51" s="279"/>
      <c r="BR51" s="279"/>
      <c r="BS51" s="279"/>
    </row>
    <row r="52" spans="1:71" x14ac:dyDescent="0.35">
      <c r="A52" s="279" t="s">
        <v>563</v>
      </c>
      <c r="B52" s="279" t="s">
        <v>562</v>
      </c>
      <c r="C52" s="285" t="s">
        <v>1003</v>
      </c>
      <c r="D52" s="279" t="s">
        <v>560</v>
      </c>
      <c r="F52" s="279" t="s">
        <v>1002</v>
      </c>
      <c r="K52" s="279" t="s">
        <v>555</v>
      </c>
      <c r="L52" s="279" t="s">
        <v>557</v>
      </c>
      <c r="N52" s="279" t="s">
        <v>558</v>
      </c>
      <c r="O52" s="279" t="s">
        <v>555</v>
      </c>
      <c r="P52" s="279" t="s">
        <v>557</v>
      </c>
      <c r="Q52" s="279" t="s">
        <v>556</v>
      </c>
      <c r="R52" s="279" t="s">
        <v>555</v>
      </c>
      <c r="S52" s="278">
        <v>0</v>
      </c>
      <c r="T52" s="278">
        <v>0</v>
      </c>
      <c r="U52" s="278">
        <v>0</v>
      </c>
      <c r="V52" s="278">
        <v>0</v>
      </c>
      <c r="W52" s="278">
        <v>0</v>
      </c>
      <c r="X52" s="278">
        <v>0</v>
      </c>
      <c r="Y52" s="278">
        <v>0</v>
      </c>
      <c r="Z52" s="278">
        <v>0</v>
      </c>
      <c r="AA52" s="278">
        <v>0</v>
      </c>
      <c r="AB52" s="278">
        <v>0</v>
      </c>
      <c r="AC52" s="278"/>
      <c r="AD52" s="278">
        <v>0</v>
      </c>
      <c r="AE52" s="278"/>
      <c r="AF52" s="278">
        <v>0</v>
      </c>
      <c r="AG52" s="278">
        <v>0</v>
      </c>
      <c r="AH52" s="285" t="s">
        <v>483</v>
      </c>
      <c r="AJ52" s="283" t="s">
        <v>553</v>
      </c>
      <c r="AK52" s="282" t="s">
        <v>552</v>
      </c>
      <c r="AL52" s="278">
        <v>1.2</v>
      </c>
      <c r="AM52" s="281">
        <v>0</v>
      </c>
      <c r="AN52" s="278">
        <v>0</v>
      </c>
      <c r="AO52" s="278">
        <v>1.2</v>
      </c>
      <c r="AP52" s="281">
        <v>0</v>
      </c>
      <c r="AQ52" s="278">
        <v>0</v>
      </c>
      <c r="AR52" s="278">
        <v>0</v>
      </c>
      <c r="AS52" s="273">
        <v>2</v>
      </c>
      <c r="AT52" s="278">
        <v>0</v>
      </c>
      <c r="AU52" s="281">
        <v>0</v>
      </c>
      <c r="AV52" s="278">
        <v>0</v>
      </c>
      <c r="AW52" s="278">
        <v>0</v>
      </c>
      <c r="AX52" s="281">
        <v>0</v>
      </c>
      <c r="AY52" s="278">
        <v>0</v>
      </c>
      <c r="AZ52" s="278">
        <v>0</v>
      </c>
      <c r="BA52" s="280" t="s">
        <v>551</v>
      </c>
      <c r="BB52" s="278">
        <v>0</v>
      </c>
      <c r="BC52" s="281">
        <v>0</v>
      </c>
      <c r="BD52" s="278">
        <v>0</v>
      </c>
      <c r="BE52" s="278">
        <v>0</v>
      </c>
      <c r="BF52" s="281">
        <v>0</v>
      </c>
      <c r="BG52" s="278">
        <v>0</v>
      </c>
      <c r="BH52" s="278">
        <v>0</v>
      </c>
      <c r="BI52" s="280" t="s">
        <v>550</v>
      </c>
      <c r="BJ52" s="278">
        <v>0</v>
      </c>
      <c r="BK52" s="278">
        <v>0</v>
      </c>
      <c r="BL52" s="278">
        <v>0</v>
      </c>
      <c r="BM52" s="278">
        <v>0</v>
      </c>
      <c r="BN52" s="278">
        <v>0</v>
      </c>
      <c r="BO52" s="278">
        <v>0</v>
      </c>
      <c r="BP52" s="278">
        <v>0</v>
      </c>
      <c r="BQ52" s="279"/>
      <c r="BR52" s="279"/>
      <c r="BS52" s="279"/>
    </row>
    <row r="53" spans="1:71" x14ac:dyDescent="0.35">
      <c r="A53" s="279" t="s">
        <v>563</v>
      </c>
      <c r="B53" s="279" t="s">
        <v>562</v>
      </c>
      <c r="C53" s="285" t="s">
        <v>1001</v>
      </c>
      <c r="D53" s="279" t="s">
        <v>560</v>
      </c>
      <c r="F53" s="279" t="s">
        <v>1000</v>
      </c>
      <c r="K53" s="279" t="s">
        <v>555</v>
      </c>
      <c r="L53" s="279" t="s">
        <v>557</v>
      </c>
      <c r="N53" s="279" t="s">
        <v>558</v>
      </c>
      <c r="O53" s="279" t="s">
        <v>555</v>
      </c>
      <c r="P53" s="279" t="s">
        <v>557</v>
      </c>
      <c r="Q53" s="279" t="s">
        <v>556</v>
      </c>
      <c r="R53" s="279" t="s">
        <v>555</v>
      </c>
      <c r="S53" s="278">
        <v>0</v>
      </c>
      <c r="T53" s="278">
        <v>0</v>
      </c>
      <c r="U53" s="278">
        <v>0</v>
      </c>
      <c r="V53" s="278">
        <v>0</v>
      </c>
      <c r="W53" s="278">
        <v>0</v>
      </c>
      <c r="X53" s="278">
        <v>0</v>
      </c>
      <c r="Y53" s="278">
        <v>0</v>
      </c>
      <c r="Z53" s="278">
        <v>0</v>
      </c>
      <c r="AA53" s="278">
        <v>0</v>
      </c>
      <c r="AB53" s="278">
        <v>0</v>
      </c>
      <c r="AC53" s="278"/>
      <c r="AD53" s="278">
        <v>0</v>
      </c>
      <c r="AE53" s="278"/>
      <c r="AF53" s="278">
        <v>0</v>
      </c>
      <c r="AG53" s="278">
        <v>0</v>
      </c>
      <c r="AH53" s="285" t="s">
        <v>483</v>
      </c>
      <c r="AJ53" s="283" t="s">
        <v>553</v>
      </c>
      <c r="AK53" s="282" t="s">
        <v>552</v>
      </c>
      <c r="AL53" s="278">
        <v>0.9</v>
      </c>
      <c r="AM53" s="281">
        <v>0</v>
      </c>
      <c r="AN53" s="278">
        <v>0</v>
      </c>
      <c r="AO53" s="278">
        <v>0.9</v>
      </c>
      <c r="AP53" s="281">
        <v>0</v>
      </c>
      <c r="AQ53" s="278">
        <v>0</v>
      </c>
      <c r="AR53" s="278">
        <v>0</v>
      </c>
      <c r="AS53" s="273">
        <v>2</v>
      </c>
      <c r="AT53" s="278">
        <v>0</v>
      </c>
      <c r="AU53" s="281">
        <v>0</v>
      </c>
      <c r="AV53" s="278">
        <v>0</v>
      </c>
      <c r="AW53" s="278">
        <v>0</v>
      </c>
      <c r="AX53" s="281">
        <v>0</v>
      </c>
      <c r="AY53" s="278">
        <v>0</v>
      </c>
      <c r="AZ53" s="278">
        <v>0</v>
      </c>
      <c r="BA53" s="280" t="s">
        <v>551</v>
      </c>
      <c r="BB53" s="278">
        <v>0</v>
      </c>
      <c r="BC53" s="281">
        <v>0</v>
      </c>
      <c r="BD53" s="278">
        <v>0</v>
      </c>
      <c r="BE53" s="278">
        <v>0</v>
      </c>
      <c r="BF53" s="281">
        <v>0</v>
      </c>
      <c r="BG53" s="278">
        <v>0</v>
      </c>
      <c r="BH53" s="278">
        <v>0</v>
      </c>
      <c r="BI53" s="280" t="s">
        <v>550</v>
      </c>
      <c r="BJ53" s="278">
        <v>0</v>
      </c>
      <c r="BK53" s="278">
        <v>0</v>
      </c>
      <c r="BL53" s="278">
        <v>0</v>
      </c>
      <c r="BM53" s="278">
        <v>0</v>
      </c>
      <c r="BN53" s="278">
        <v>0</v>
      </c>
      <c r="BO53" s="278">
        <v>0</v>
      </c>
      <c r="BP53" s="278">
        <v>0</v>
      </c>
      <c r="BQ53" s="279"/>
      <c r="BR53" s="279"/>
      <c r="BS53" s="279"/>
    </row>
    <row r="54" spans="1:71" x14ac:dyDescent="0.35">
      <c r="A54" s="279" t="s">
        <v>563</v>
      </c>
      <c r="B54" s="279" t="s">
        <v>562</v>
      </c>
      <c r="C54" s="285" t="s">
        <v>999</v>
      </c>
      <c r="D54" s="279" t="s">
        <v>560</v>
      </c>
      <c r="F54" s="279" t="s">
        <v>998</v>
      </c>
      <c r="K54" s="279" t="s">
        <v>883</v>
      </c>
      <c r="L54" s="279" t="s">
        <v>557</v>
      </c>
      <c r="N54" s="279" t="s">
        <v>884</v>
      </c>
      <c r="O54" s="279" t="s">
        <v>883</v>
      </c>
      <c r="P54" s="279" t="s">
        <v>557</v>
      </c>
      <c r="Q54" s="279" t="s">
        <v>556</v>
      </c>
      <c r="R54" s="279" t="s">
        <v>883</v>
      </c>
      <c r="S54" s="278">
        <v>0</v>
      </c>
      <c r="T54" s="278">
        <v>0</v>
      </c>
      <c r="U54" s="278">
        <v>0</v>
      </c>
      <c r="V54" s="278">
        <v>0</v>
      </c>
      <c r="W54" s="278">
        <v>0</v>
      </c>
      <c r="X54" s="278">
        <v>0</v>
      </c>
      <c r="Y54" s="278">
        <v>0</v>
      </c>
      <c r="Z54" s="278">
        <v>0</v>
      </c>
      <c r="AA54" s="278">
        <v>0</v>
      </c>
      <c r="AB54" s="278">
        <v>0</v>
      </c>
      <c r="AC54" s="278"/>
      <c r="AD54" s="278">
        <v>0</v>
      </c>
      <c r="AE54" s="278"/>
      <c r="AF54" s="278">
        <v>0</v>
      </c>
      <c r="AG54" s="278">
        <v>0</v>
      </c>
      <c r="AH54" s="285" t="s">
        <v>86</v>
      </c>
      <c r="AI54" s="284" t="s">
        <v>997</v>
      </c>
      <c r="AJ54" s="283" t="s">
        <v>553</v>
      </c>
      <c r="AK54" s="282" t="s">
        <v>552</v>
      </c>
      <c r="AL54" s="278">
        <v>0.95</v>
      </c>
      <c r="AM54" s="281">
        <v>0</v>
      </c>
      <c r="AN54" s="278">
        <v>0</v>
      </c>
      <c r="AO54" s="278">
        <v>0.95</v>
      </c>
      <c r="AP54" s="281">
        <v>0</v>
      </c>
      <c r="AQ54" s="278">
        <v>0</v>
      </c>
      <c r="AR54" s="278">
        <v>0</v>
      </c>
      <c r="AS54" s="273">
        <v>2</v>
      </c>
      <c r="AT54" s="278">
        <v>0</v>
      </c>
      <c r="AU54" s="281">
        <v>0</v>
      </c>
      <c r="AV54" s="278">
        <v>0</v>
      </c>
      <c r="AW54" s="278">
        <v>0</v>
      </c>
      <c r="AX54" s="281">
        <v>0</v>
      </c>
      <c r="AY54" s="278">
        <v>0</v>
      </c>
      <c r="AZ54" s="278">
        <v>0</v>
      </c>
      <c r="BA54" s="280" t="s">
        <v>551</v>
      </c>
      <c r="BB54" s="278">
        <v>0</v>
      </c>
      <c r="BC54" s="281">
        <v>0</v>
      </c>
      <c r="BD54" s="278">
        <v>0</v>
      </c>
      <c r="BE54" s="278">
        <v>0</v>
      </c>
      <c r="BF54" s="281">
        <v>0</v>
      </c>
      <c r="BG54" s="278">
        <v>0</v>
      </c>
      <c r="BH54" s="278">
        <v>0</v>
      </c>
      <c r="BI54" s="280" t="s">
        <v>550</v>
      </c>
      <c r="BJ54" s="278">
        <v>0</v>
      </c>
      <c r="BK54" s="278">
        <v>0</v>
      </c>
      <c r="BL54" s="278">
        <v>0</v>
      </c>
      <c r="BM54" s="278">
        <v>0</v>
      </c>
      <c r="BN54" s="278">
        <v>0</v>
      </c>
      <c r="BO54" s="278">
        <v>0</v>
      </c>
      <c r="BP54" s="278">
        <v>0</v>
      </c>
      <c r="BQ54" s="279"/>
      <c r="BR54" s="279"/>
      <c r="BS54" s="279"/>
    </row>
    <row r="55" spans="1:71" x14ac:dyDescent="0.35">
      <c r="A55" s="279" t="s">
        <v>563</v>
      </c>
      <c r="B55" s="279" t="s">
        <v>562</v>
      </c>
      <c r="C55" s="285" t="s">
        <v>997</v>
      </c>
      <c r="D55" s="279" t="s">
        <v>560</v>
      </c>
      <c r="F55" s="279" t="s">
        <v>996</v>
      </c>
      <c r="K55" s="279" t="s">
        <v>883</v>
      </c>
      <c r="L55" s="279" t="s">
        <v>557</v>
      </c>
      <c r="N55" s="279" t="s">
        <v>884</v>
      </c>
      <c r="O55" s="279" t="s">
        <v>883</v>
      </c>
      <c r="P55" s="279" t="s">
        <v>557</v>
      </c>
      <c r="Q55" s="279" t="s">
        <v>556</v>
      </c>
      <c r="R55" s="279" t="s">
        <v>883</v>
      </c>
      <c r="S55" s="278">
        <v>0</v>
      </c>
      <c r="T55" s="278">
        <v>0</v>
      </c>
      <c r="U55" s="278">
        <v>0</v>
      </c>
      <c r="V55" s="278">
        <v>0</v>
      </c>
      <c r="W55" s="278">
        <v>0</v>
      </c>
      <c r="X55" s="278">
        <v>0</v>
      </c>
      <c r="Y55" s="278">
        <v>0</v>
      </c>
      <c r="Z55" s="278">
        <v>0</v>
      </c>
      <c r="AA55" s="278">
        <v>0</v>
      </c>
      <c r="AB55" s="278">
        <v>0</v>
      </c>
      <c r="AC55" s="278"/>
      <c r="AD55" s="278">
        <v>0</v>
      </c>
      <c r="AE55" s="278"/>
      <c r="AF55" s="278">
        <v>0</v>
      </c>
      <c r="AG55" s="278">
        <v>0</v>
      </c>
      <c r="AH55" s="285" t="s">
        <v>483</v>
      </c>
      <c r="AJ55" s="283" t="s">
        <v>553</v>
      </c>
      <c r="AK55" s="282" t="s">
        <v>552</v>
      </c>
      <c r="AL55" s="278">
        <v>0.68</v>
      </c>
      <c r="AM55" s="281">
        <v>0</v>
      </c>
      <c r="AN55" s="278">
        <v>0</v>
      </c>
      <c r="AO55" s="278">
        <v>0.68</v>
      </c>
      <c r="AP55" s="281">
        <v>0</v>
      </c>
      <c r="AQ55" s="278">
        <v>0</v>
      </c>
      <c r="AR55" s="278">
        <v>0</v>
      </c>
      <c r="AS55" s="273">
        <v>2</v>
      </c>
      <c r="AT55" s="278">
        <v>0</v>
      </c>
      <c r="AU55" s="281">
        <v>0</v>
      </c>
      <c r="AV55" s="278">
        <v>0</v>
      </c>
      <c r="AW55" s="278">
        <v>0</v>
      </c>
      <c r="AX55" s="281">
        <v>0</v>
      </c>
      <c r="AY55" s="278">
        <v>0</v>
      </c>
      <c r="AZ55" s="278">
        <v>0</v>
      </c>
      <c r="BA55" s="280" t="s">
        <v>551</v>
      </c>
      <c r="BB55" s="278">
        <v>0</v>
      </c>
      <c r="BC55" s="281">
        <v>0</v>
      </c>
      <c r="BD55" s="278">
        <v>0</v>
      </c>
      <c r="BE55" s="278">
        <v>0</v>
      </c>
      <c r="BF55" s="281">
        <v>0</v>
      </c>
      <c r="BG55" s="278">
        <v>0</v>
      </c>
      <c r="BH55" s="278">
        <v>0</v>
      </c>
      <c r="BI55" s="280" t="s">
        <v>550</v>
      </c>
      <c r="BJ55" s="278">
        <v>0</v>
      </c>
      <c r="BK55" s="278">
        <v>0</v>
      </c>
      <c r="BL55" s="278">
        <v>0</v>
      </c>
      <c r="BM55" s="278">
        <v>0</v>
      </c>
      <c r="BN55" s="278">
        <v>0</v>
      </c>
      <c r="BO55" s="278">
        <v>0</v>
      </c>
      <c r="BP55" s="278">
        <v>0</v>
      </c>
      <c r="BQ55" s="279"/>
      <c r="BR55" s="279"/>
      <c r="BS55" s="279"/>
    </row>
    <row r="56" spans="1:71" x14ac:dyDescent="0.35">
      <c r="A56" s="279" t="s">
        <v>563</v>
      </c>
      <c r="B56" s="279" t="s">
        <v>562</v>
      </c>
      <c r="C56" s="285" t="s">
        <v>995</v>
      </c>
      <c r="D56" s="279" t="s">
        <v>560</v>
      </c>
      <c r="F56" s="279" t="s">
        <v>994</v>
      </c>
      <c r="K56" s="279" t="s">
        <v>883</v>
      </c>
      <c r="L56" s="279" t="s">
        <v>557</v>
      </c>
      <c r="N56" s="279" t="s">
        <v>884</v>
      </c>
      <c r="O56" s="279" t="s">
        <v>883</v>
      </c>
      <c r="P56" s="279" t="s">
        <v>557</v>
      </c>
      <c r="Q56" s="279" t="s">
        <v>556</v>
      </c>
      <c r="R56" s="279" t="s">
        <v>883</v>
      </c>
      <c r="S56" s="278">
        <v>1512</v>
      </c>
      <c r="T56" s="278">
        <v>0</v>
      </c>
      <c r="U56" s="278">
        <v>0</v>
      </c>
      <c r="V56" s="278">
        <v>0</v>
      </c>
      <c r="W56" s="278">
        <v>0</v>
      </c>
      <c r="X56" s="278">
        <v>0</v>
      </c>
      <c r="Y56" s="278">
        <v>0</v>
      </c>
      <c r="Z56" s="278">
        <v>0</v>
      </c>
      <c r="AA56" s="278">
        <v>0</v>
      </c>
      <c r="AB56" s="278">
        <v>0</v>
      </c>
      <c r="AC56" s="278"/>
      <c r="AD56" s="278">
        <v>0</v>
      </c>
      <c r="AE56" s="278"/>
      <c r="AF56" s="278">
        <v>0</v>
      </c>
      <c r="AG56" s="278">
        <v>0</v>
      </c>
      <c r="AH56" s="285" t="s">
        <v>483</v>
      </c>
      <c r="AJ56" s="283" t="s">
        <v>553</v>
      </c>
      <c r="AK56" s="282" t="s">
        <v>552</v>
      </c>
      <c r="AL56" s="278">
        <v>0</v>
      </c>
      <c r="AM56" s="281">
        <v>0</v>
      </c>
      <c r="AN56" s="278">
        <v>15</v>
      </c>
      <c r="AO56" s="278">
        <v>0</v>
      </c>
      <c r="AP56" s="281">
        <v>0</v>
      </c>
      <c r="AQ56" s="278">
        <v>0</v>
      </c>
      <c r="AR56" s="278">
        <v>0</v>
      </c>
      <c r="AS56" s="273">
        <v>2</v>
      </c>
      <c r="AT56" s="278">
        <v>0</v>
      </c>
      <c r="AU56" s="281">
        <v>0</v>
      </c>
      <c r="AV56" s="278">
        <v>0</v>
      </c>
      <c r="AW56" s="278">
        <v>0</v>
      </c>
      <c r="AX56" s="281">
        <v>0</v>
      </c>
      <c r="AY56" s="278">
        <v>0</v>
      </c>
      <c r="AZ56" s="278">
        <v>0</v>
      </c>
      <c r="BA56" s="280" t="s">
        <v>551</v>
      </c>
      <c r="BB56" s="278">
        <v>0</v>
      </c>
      <c r="BC56" s="281">
        <v>0</v>
      </c>
      <c r="BD56" s="278">
        <v>0</v>
      </c>
      <c r="BE56" s="278">
        <v>0</v>
      </c>
      <c r="BF56" s="281">
        <v>0</v>
      </c>
      <c r="BG56" s="278">
        <v>0</v>
      </c>
      <c r="BH56" s="278">
        <v>0</v>
      </c>
      <c r="BI56" s="280" t="s">
        <v>550</v>
      </c>
      <c r="BJ56" s="278">
        <v>0</v>
      </c>
      <c r="BK56" s="278">
        <v>0</v>
      </c>
      <c r="BL56" s="278">
        <v>0</v>
      </c>
      <c r="BM56" s="278">
        <v>0</v>
      </c>
      <c r="BN56" s="278">
        <v>0</v>
      </c>
      <c r="BO56" s="278">
        <v>0</v>
      </c>
      <c r="BP56" s="278">
        <v>0</v>
      </c>
      <c r="BQ56" s="279"/>
      <c r="BR56" s="279"/>
      <c r="BS56" s="279"/>
    </row>
    <row r="57" spans="1:71" x14ac:dyDescent="0.35">
      <c r="A57" s="279" t="s">
        <v>563</v>
      </c>
      <c r="B57" s="279" t="s">
        <v>562</v>
      </c>
      <c r="C57" s="285" t="s">
        <v>993</v>
      </c>
      <c r="D57" s="279" t="s">
        <v>560</v>
      </c>
      <c r="F57" s="279" t="s">
        <v>992</v>
      </c>
      <c r="K57" s="279" t="s">
        <v>883</v>
      </c>
      <c r="L57" s="279" t="s">
        <v>557</v>
      </c>
      <c r="N57" s="279" t="s">
        <v>884</v>
      </c>
      <c r="O57" s="279" t="s">
        <v>883</v>
      </c>
      <c r="P57" s="279" t="s">
        <v>557</v>
      </c>
      <c r="Q57" s="279" t="s">
        <v>556</v>
      </c>
      <c r="R57" s="279" t="s">
        <v>883</v>
      </c>
      <c r="S57" s="278">
        <v>0</v>
      </c>
      <c r="T57" s="278">
        <v>0</v>
      </c>
      <c r="U57" s="278">
        <v>0</v>
      </c>
      <c r="V57" s="278">
        <v>0</v>
      </c>
      <c r="W57" s="278">
        <v>0</v>
      </c>
      <c r="X57" s="278">
        <v>0</v>
      </c>
      <c r="Y57" s="278">
        <v>0</v>
      </c>
      <c r="Z57" s="278">
        <v>0</v>
      </c>
      <c r="AA57" s="278">
        <v>0</v>
      </c>
      <c r="AB57" s="278">
        <v>0</v>
      </c>
      <c r="AC57" s="278"/>
      <c r="AD57" s="278">
        <v>0</v>
      </c>
      <c r="AE57" s="278"/>
      <c r="AF57" s="278">
        <v>0</v>
      </c>
      <c r="AG57" s="278">
        <v>0</v>
      </c>
      <c r="AH57" s="285" t="s">
        <v>86</v>
      </c>
      <c r="AI57" s="284" t="s">
        <v>987</v>
      </c>
      <c r="AJ57" s="283" t="s">
        <v>553</v>
      </c>
      <c r="AK57" s="282" t="s">
        <v>552</v>
      </c>
      <c r="AL57" s="278">
        <v>1.02</v>
      </c>
      <c r="AM57" s="281">
        <v>0</v>
      </c>
      <c r="AN57" s="278">
        <v>0</v>
      </c>
      <c r="AO57" s="278">
        <v>1.02</v>
      </c>
      <c r="AP57" s="281">
        <v>0</v>
      </c>
      <c r="AQ57" s="278">
        <v>0</v>
      </c>
      <c r="AR57" s="278">
        <v>0</v>
      </c>
      <c r="AS57" s="273">
        <v>2</v>
      </c>
      <c r="AT57" s="278">
        <v>0</v>
      </c>
      <c r="AU57" s="281">
        <v>0</v>
      </c>
      <c r="AV57" s="278">
        <v>0</v>
      </c>
      <c r="AW57" s="278">
        <v>0</v>
      </c>
      <c r="AX57" s="281">
        <v>0</v>
      </c>
      <c r="AY57" s="278">
        <v>0</v>
      </c>
      <c r="AZ57" s="278">
        <v>0</v>
      </c>
      <c r="BA57" s="280" t="s">
        <v>551</v>
      </c>
      <c r="BB57" s="278">
        <v>0</v>
      </c>
      <c r="BC57" s="281">
        <v>0</v>
      </c>
      <c r="BD57" s="278">
        <v>0</v>
      </c>
      <c r="BE57" s="278">
        <v>0</v>
      </c>
      <c r="BF57" s="281">
        <v>0</v>
      </c>
      <c r="BG57" s="278">
        <v>0</v>
      </c>
      <c r="BH57" s="278">
        <v>0</v>
      </c>
      <c r="BI57" s="280" t="s">
        <v>550</v>
      </c>
      <c r="BJ57" s="278">
        <v>0</v>
      </c>
      <c r="BK57" s="278">
        <v>0</v>
      </c>
      <c r="BL57" s="278">
        <v>0</v>
      </c>
      <c r="BM57" s="278">
        <v>0</v>
      </c>
      <c r="BN57" s="278">
        <v>0</v>
      </c>
      <c r="BO57" s="278">
        <v>0</v>
      </c>
      <c r="BP57" s="278">
        <v>0</v>
      </c>
      <c r="BQ57" s="279"/>
      <c r="BR57" s="279"/>
      <c r="BS57" s="279"/>
    </row>
    <row r="58" spans="1:71" x14ac:dyDescent="0.35">
      <c r="A58" s="279" t="s">
        <v>563</v>
      </c>
      <c r="B58" s="279" t="s">
        <v>562</v>
      </c>
      <c r="C58" s="285" t="s">
        <v>991</v>
      </c>
      <c r="D58" s="279" t="s">
        <v>560</v>
      </c>
      <c r="F58" s="279" t="s">
        <v>990</v>
      </c>
      <c r="K58" s="279" t="s">
        <v>883</v>
      </c>
      <c r="L58" s="279" t="s">
        <v>557</v>
      </c>
      <c r="N58" s="279" t="s">
        <v>884</v>
      </c>
      <c r="O58" s="279" t="s">
        <v>883</v>
      </c>
      <c r="P58" s="279" t="s">
        <v>557</v>
      </c>
      <c r="Q58" s="279" t="s">
        <v>556</v>
      </c>
      <c r="R58" s="279" t="s">
        <v>883</v>
      </c>
      <c r="S58" s="278">
        <v>0</v>
      </c>
      <c r="T58" s="278">
        <v>0</v>
      </c>
      <c r="U58" s="278">
        <v>0</v>
      </c>
      <c r="V58" s="278">
        <v>0</v>
      </c>
      <c r="W58" s="278">
        <v>0</v>
      </c>
      <c r="X58" s="278">
        <v>0</v>
      </c>
      <c r="Y58" s="278">
        <v>0</v>
      </c>
      <c r="Z58" s="278">
        <v>0</v>
      </c>
      <c r="AA58" s="278">
        <v>0</v>
      </c>
      <c r="AB58" s="278">
        <v>0</v>
      </c>
      <c r="AC58" s="278"/>
      <c r="AD58" s="278">
        <v>0</v>
      </c>
      <c r="AE58" s="278"/>
      <c r="AF58" s="278">
        <v>0</v>
      </c>
      <c r="AG58" s="278">
        <v>0</v>
      </c>
      <c r="AH58" s="285" t="s">
        <v>86</v>
      </c>
      <c r="AI58" s="284" t="s">
        <v>985</v>
      </c>
      <c r="AJ58" s="283" t="s">
        <v>553</v>
      </c>
      <c r="AK58" s="282" t="s">
        <v>552</v>
      </c>
      <c r="AL58" s="278">
        <v>2.8</v>
      </c>
      <c r="AM58" s="281">
        <v>0</v>
      </c>
      <c r="AN58" s="278">
        <v>0</v>
      </c>
      <c r="AO58" s="278">
        <v>2.8</v>
      </c>
      <c r="AP58" s="281">
        <v>0</v>
      </c>
      <c r="AQ58" s="278">
        <v>0</v>
      </c>
      <c r="AR58" s="278">
        <v>0</v>
      </c>
      <c r="AS58" s="273">
        <v>2</v>
      </c>
      <c r="AT58" s="278">
        <v>0</v>
      </c>
      <c r="AU58" s="281">
        <v>0</v>
      </c>
      <c r="AV58" s="278">
        <v>0</v>
      </c>
      <c r="AW58" s="278">
        <v>0</v>
      </c>
      <c r="AX58" s="281">
        <v>0</v>
      </c>
      <c r="AY58" s="278">
        <v>0</v>
      </c>
      <c r="AZ58" s="278">
        <v>0</v>
      </c>
      <c r="BA58" s="280" t="s">
        <v>551</v>
      </c>
      <c r="BB58" s="278">
        <v>0</v>
      </c>
      <c r="BC58" s="281">
        <v>0</v>
      </c>
      <c r="BD58" s="278">
        <v>0</v>
      </c>
      <c r="BE58" s="278">
        <v>0</v>
      </c>
      <c r="BF58" s="281">
        <v>0</v>
      </c>
      <c r="BG58" s="278">
        <v>0</v>
      </c>
      <c r="BH58" s="278">
        <v>0</v>
      </c>
      <c r="BI58" s="280" t="s">
        <v>550</v>
      </c>
      <c r="BJ58" s="278">
        <v>0</v>
      </c>
      <c r="BK58" s="278">
        <v>0</v>
      </c>
      <c r="BL58" s="278">
        <v>0</v>
      </c>
      <c r="BM58" s="278">
        <v>0</v>
      </c>
      <c r="BN58" s="278">
        <v>0</v>
      </c>
      <c r="BO58" s="278">
        <v>0</v>
      </c>
      <c r="BP58" s="278">
        <v>0</v>
      </c>
      <c r="BQ58" s="279"/>
      <c r="BR58" s="279"/>
      <c r="BS58" s="279"/>
    </row>
    <row r="59" spans="1:71" x14ac:dyDescent="0.35">
      <c r="A59" s="279" t="s">
        <v>563</v>
      </c>
      <c r="B59" s="279" t="s">
        <v>562</v>
      </c>
      <c r="C59" s="285" t="s">
        <v>989</v>
      </c>
      <c r="D59" s="279" t="s">
        <v>560</v>
      </c>
      <c r="F59" s="279" t="s">
        <v>988</v>
      </c>
      <c r="K59" s="279" t="s">
        <v>883</v>
      </c>
      <c r="L59" s="279" t="s">
        <v>557</v>
      </c>
      <c r="N59" s="279" t="s">
        <v>884</v>
      </c>
      <c r="O59" s="279" t="s">
        <v>883</v>
      </c>
      <c r="P59" s="279" t="s">
        <v>557</v>
      </c>
      <c r="Q59" s="279" t="s">
        <v>556</v>
      </c>
      <c r="R59" s="279" t="s">
        <v>883</v>
      </c>
      <c r="S59" s="278">
        <v>0</v>
      </c>
      <c r="T59" s="278">
        <v>0</v>
      </c>
      <c r="U59" s="278">
        <v>0</v>
      </c>
      <c r="V59" s="278">
        <v>0</v>
      </c>
      <c r="W59" s="278">
        <v>0</v>
      </c>
      <c r="X59" s="278">
        <v>0</v>
      </c>
      <c r="Y59" s="278">
        <v>0</v>
      </c>
      <c r="Z59" s="278">
        <v>0</v>
      </c>
      <c r="AA59" s="278">
        <v>0</v>
      </c>
      <c r="AB59" s="278">
        <v>0</v>
      </c>
      <c r="AC59" s="278"/>
      <c r="AD59" s="278">
        <v>0</v>
      </c>
      <c r="AE59" s="278"/>
      <c r="AF59" s="278">
        <v>0</v>
      </c>
      <c r="AG59" s="278">
        <v>0</v>
      </c>
      <c r="AH59" s="285" t="s">
        <v>86</v>
      </c>
      <c r="AI59" s="284" t="s">
        <v>983</v>
      </c>
      <c r="AJ59" s="283" t="s">
        <v>553</v>
      </c>
      <c r="AK59" s="282" t="s">
        <v>552</v>
      </c>
      <c r="AL59" s="278">
        <v>1.25</v>
      </c>
      <c r="AM59" s="281">
        <v>0</v>
      </c>
      <c r="AN59" s="278">
        <v>0</v>
      </c>
      <c r="AO59" s="278">
        <v>1.25</v>
      </c>
      <c r="AP59" s="281">
        <v>0</v>
      </c>
      <c r="AQ59" s="278">
        <v>0</v>
      </c>
      <c r="AR59" s="278">
        <v>0</v>
      </c>
      <c r="AS59" s="273">
        <v>2</v>
      </c>
      <c r="AT59" s="278">
        <v>0</v>
      </c>
      <c r="AU59" s="281">
        <v>0</v>
      </c>
      <c r="AV59" s="278">
        <v>0</v>
      </c>
      <c r="AW59" s="278">
        <v>0</v>
      </c>
      <c r="AX59" s="281">
        <v>0</v>
      </c>
      <c r="AY59" s="278">
        <v>0</v>
      </c>
      <c r="AZ59" s="278">
        <v>0</v>
      </c>
      <c r="BA59" s="280" t="s">
        <v>551</v>
      </c>
      <c r="BB59" s="278">
        <v>0</v>
      </c>
      <c r="BC59" s="281">
        <v>0</v>
      </c>
      <c r="BD59" s="278">
        <v>0</v>
      </c>
      <c r="BE59" s="278">
        <v>0</v>
      </c>
      <c r="BF59" s="281">
        <v>0</v>
      </c>
      <c r="BG59" s="278">
        <v>0</v>
      </c>
      <c r="BH59" s="278">
        <v>0</v>
      </c>
      <c r="BI59" s="280" t="s">
        <v>550</v>
      </c>
      <c r="BJ59" s="278">
        <v>0</v>
      </c>
      <c r="BK59" s="278">
        <v>0</v>
      </c>
      <c r="BL59" s="278">
        <v>0</v>
      </c>
      <c r="BM59" s="278">
        <v>0</v>
      </c>
      <c r="BN59" s="278">
        <v>0</v>
      </c>
      <c r="BO59" s="278">
        <v>0</v>
      </c>
      <c r="BP59" s="278">
        <v>0</v>
      </c>
      <c r="BQ59" s="279"/>
      <c r="BR59" s="279"/>
      <c r="BS59" s="279"/>
    </row>
    <row r="60" spans="1:71" x14ac:dyDescent="0.35">
      <c r="A60" s="279" t="s">
        <v>563</v>
      </c>
      <c r="B60" s="279" t="s">
        <v>562</v>
      </c>
      <c r="C60" s="285" t="s">
        <v>987</v>
      </c>
      <c r="D60" s="279" t="s">
        <v>560</v>
      </c>
      <c r="F60" s="279" t="s">
        <v>986</v>
      </c>
      <c r="K60" s="279" t="s">
        <v>883</v>
      </c>
      <c r="L60" s="279" t="s">
        <v>557</v>
      </c>
      <c r="N60" s="279" t="s">
        <v>884</v>
      </c>
      <c r="O60" s="279" t="s">
        <v>883</v>
      </c>
      <c r="P60" s="279" t="s">
        <v>557</v>
      </c>
      <c r="Q60" s="279" t="s">
        <v>556</v>
      </c>
      <c r="R60" s="279" t="s">
        <v>883</v>
      </c>
      <c r="S60" s="278">
        <v>0</v>
      </c>
      <c r="T60" s="278">
        <v>0</v>
      </c>
      <c r="U60" s="278">
        <v>0</v>
      </c>
      <c r="V60" s="278">
        <v>0</v>
      </c>
      <c r="W60" s="278">
        <v>0</v>
      </c>
      <c r="X60" s="278">
        <v>0</v>
      </c>
      <c r="Y60" s="278">
        <v>0</v>
      </c>
      <c r="Z60" s="278">
        <v>0</v>
      </c>
      <c r="AA60" s="278">
        <v>0</v>
      </c>
      <c r="AB60" s="278">
        <v>0</v>
      </c>
      <c r="AC60" s="278"/>
      <c r="AD60" s="278">
        <v>0</v>
      </c>
      <c r="AE60" s="278"/>
      <c r="AF60" s="278">
        <v>0</v>
      </c>
      <c r="AG60" s="278">
        <v>0</v>
      </c>
      <c r="AH60" s="285" t="s">
        <v>483</v>
      </c>
      <c r="AJ60" s="283" t="s">
        <v>553</v>
      </c>
      <c r="AK60" s="282" t="s">
        <v>552</v>
      </c>
      <c r="AL60" s="278">
        <v>0.74</v>
      </c>
      <c r="AM60" s="281">
        <v>0</v>
      </c>
      <c r="AN60" s="278">
        <v>0</v>
      </c>
      <c r="AO60" s="278">
        <v>0.74</v>
      </c>
      <c r="AP60" s="281">
        <v>0</v>
      </c>
      <c r="AQ60" s="278">
        <v>0</v>
      </c>
      <c r="AR60" s="278">
        <v>0</v>
      </c>
      <c r="AS60" s="273">
        <v>2</v>
      </c>
      <c r="AT60" s="278">
        <v>0</v>
      </c>
      <c r="AU60" s="281">
        <v>0</v>
      </c>
      <c r="AV60" s="278">
        <v>0</v>
      </c>
      <c r="AW60" s="278">
        <v>0</v>
      </c>
      <c r="AX60" s="281">
        <v>0</v>
      </c>
      <c r="AY60" s="278">
        <v>0</v>
      </c>
      <c r="AZ60" s="278">
        <v>0</v>
      </c>
      <c r="BA60" s="280" t="s">
        <v>551</v>
      </c>
      <c r="BB60" s="278">
        <v>0</v>
      </c>
      <c r="BC60" s="281">
        <v>0</v>
      </c>
      <c r="BD60" s="278">
        <v>0</v>
      </c>
      <c r="BE60" s="278">
        <v>0</v>
      </c>
      <c r="BF60" s="281">
        <v>0</v>
      </c>
      <c r="BG60" s="278">
        <v>0</v>
      </c>
      <c r="BH60" s="278">
        <v>0</v>
      </c>
      <c r="BI60" s="280" t="s">
        <v>550</v>
      </c>
      <c r="BJ60" s="278">
        <v>0</v>
      </c>
      <c r="BK60" s="278">
        <v>0</v>
      </c>
      <c r="BL60" s="278">
        <v>0</v>
      </c>
      <c r="BM60" s="278">
        <v>0</v>
      </c>
      <c r="BN60" s="278">
        <v>0</v>
      </c>
      <c r="BO60" s="278">
        <v>0</v>
      </c>
      <c r="BP60" s="278">
        <v>0</v>
      </c>
      <c r="BQ60" s="279"/>
      <c r="BR60" s="279"/>
      <c r="BS60" s="279"/>
    </row>
    <row r="61" spans="1:71" x14ac:dyDescent="0.35">
      <c r="A61" s="279" t="s">
        <v>563</v>
      </c>
      <c r="B61" s="279" t="s">
        <v>562</v>
      </c>
      <c r="C61" s="285" t="s">
        <v>985</v>
      </c>
      <c r="D61" s="279" t="s">
        <v>560</v>
      </c>
      <c r="F61" s="279" t="s">
        <v>984</v>
      </c>
      <c r="K61" s="279" t="s">
        <v>883</v>
      </c>
      <c r="L61" s="279" t="s">
        <v>557</v>
      </c>
      <c r="N61" s="279" t="s">
        <v>884</v>
      </c>
      <c r="O61" s="279" t="s">
        <v>883</v>
      </c>
      <c r="P61" s="279" t="s">
        <v>557</v>
      </c>
      <c r="Q61" s="279" t="s">
        <v>556</v>
      </c>
      <c r="R61" s="279" t="s">
        <v>883</v>
      </c>
      <c r="S61" s="278">
        <v>0</v>
      </c>
      <c r="T61" s="278">
        <v>0</v>
      </c>
      <c r="U61" s="278">
        <v>0</v>
      </c>
      <c r="V61" s="278">
        <v>0</v>
      </c>
      <c r="W61" s="278">
        <v>0</v>
      </c>
      <c r="X61" s="278">
        <v>0</v>
      </c>
      <c r="Y61" s="278">
        <v>0</v>
      </c>
      <c r="Z61" s="278">
        <v>0</v>
      </c>
      <c r="AA61" s="278">
        <v>0</v>
      </c>
      <c r="AB61" s="278">
        <v>0</v>
      </c>
      <c r="AC61" s="278"/>
      <c r="AD61" s="278">
        <v>0</v>
      </c>
      <c r="AE61" s="278"/>
      <c r="AF61" s="278">
        <v>0</v>
      </c>
      <c r="AG61" s="278">
        <v>0</v>
      </c>
      <c r="AH61" s="285" t="s">
        <v>483</v>
      </c>
      <c r="AJ61" s="283" t="s">
        <v>553</v>
      </c>
      <c r="AK61" s="282" t="s">
        <v>552</v>
      </c>
      <c r="AL61" s="278">
        <v>1.18</v>
      </c>
      <c r="AM61" s="281">
        <v>0</v>
      </c>
      <c r="AN61" s="278">
        <v>0</v>
      </c>
      <c r="AO61" s="278">
        <v>1.18</v>
      </c>
      <c r="AP61" s="281">
        <v>0</v>
      </c>
      <c r="AQ61" s="278">
        <v>0</v>
      </c>
      <c r="AR61" s="278">
        <v>0</v>
      </c>
      <c r="AS61" s="273">
        <v>2</v>
      </c>
      <c r="AT61" s="278">
        <v>0</v>
      </c>
      <c r="AU61" s="281">
        <v>0</v>
      </c>
      <c r="AV61" s="278">
        <v>0</v>
      </c>
      <c r="AW61" s="278">
        <v>0</v>
      </c>
      <c r="AX61" s="281">
        <v>0</v>
      </c>
      <c r="AY61" s="278">
        <v>0</v>
      </c>
      <c r="AZ61" s="278">
        <v>0</v>
      </c>
      <c r="BA61" s="280" t="s">
        <v>551</v>
      </c>
      <c r="BB61" s="278">
        <v>0</v>
      </c>
      <c r="BC61" s="281">
        <v>0</v>
      </c>
      <c r="BD61" s="278">
        <v>0</v>
      </c>
      <c r="BE61" s="278">
        <v>0</v>
      </c>
      <c r="BF61" s="281">
        <v>0</v>
      </c>
      <c r="BG61" s="278">
        <v>0</v>
      </c>
      <c r="BH61" s="278">
        <v>0</v>
      </c>
      <c r="BI61" s="280" t="s">
        <v>550</v>
      </c>
      <c r="BJ61" s="278">
        <v>0</v>
      </c>
      <c r="BK61" s="278">
        <v>0</v>
      </c>
      <c r="BL61" s="278">
        <v>0</v>
      </c>
      <c r="BM61" s="278">
        <v>0</v>
      </c>
      <c r="BN61" s="278">
        <v>0</v>
      </c>
      <c r="BO61" s="278">
        <v>0</v>
      </c>
      <c r="BP61" s="278">
        <v>0</v>
      </c>
      <c r="BQ61" s="279"/>
      <c r="BR61" s="279"/>
      <c r="BS61" s="279"/>
    </row>
    <row r="62" spans="1:71" x14ac:dyDescent="0.35">
      <c r="A62" s="279" t="s">
        <v>563</v>
      </c>
      <c r="B62" s="279" t="s">
        <v>562</v>
      </c>
      <c r="C62" s="285" t="s">
        <v>983</v>
      </c>
      <c r="D62" s="279" t="s">
        <v>560</v>
      </c>
      <c r="F62" s="279" t="s">
        <v>982</v>
      </c>
      <c r="K62" s="279" t="s">
        <v>883</v>
      </c>
      <c r="L62" s="279" t="s">
        <v>557</v>
      </c>
      <c r="N62" s="279" t="s">
        <v>884</v>
      </c>
      <c r="O62" s="279" t="s">
        <v>883</v>
      </c>
      <c r="P62" s="279" t="s">
        <v>557</v>
      </c>
      <c r="Q62" s="279" t="s">
        <v>556</v>
      </c>
      <c r="R62" s="279" t="s">
        <v>883</v>
      </c>
      <c r="S62" s="278">
        <v>0</v>
      </c>
      <c r="T62" s="278">
        <v>0</v>
      </c>
      <c r="U62" s="278">
        <v>0</v>
      </c>
      <c r="V62" s="278">
        <v>0</v>
      </c>
      <c r="W62" s="278">
        <v>0</v>
      </c>
      <c r="X62" s="278">
        <v>0</v>
      </c>
      <c r="Y62" s="278">
        <v>0</v>
      </c>
      <c r="Z62" s="278">
        <v>0</v>
      </c>
      <c r="AA62" s="278">
        <v>0</v>
      </c>
      <c r="AB62" s="278">
        <v>0</v>
      </c>
      <c r="AC62" s="278"/>
      <c r="AD62" s="278">
        <v>0</v>
      </c>
      <c r="AE62" s="278"/>
      <c r="AF62" s="278">
        <v>0</v>
      </c>
      <c r="AG62" s="278">
        <v>0</v>
      </c>
      <c r="AH62" s="285" t="s">
        <v>483</v>
      </c>
      <c r="AJ62" s="283" t="s">
        <v>553</v>
      </c>
      <c r="AK62" s="282" t="s">
        <v>552</v>
      </c>
      <c r="AL62" s="278">
        <v>0.86</v>
      </c>
      <c r="AM62" s="281">
        <v>0</v>
      </c>
      <c r="AN62" s="278">
        <v>0</v>
      </c>
      <c r="AO62" s="278">
        <v>0.86</v>
      </c>
      <c r="AP62" s="281">
        <v>0</v>
      </c>
      <c r="AQ62" s="278">
        <v>0</v>
      </c>
      <c r="AR62" s="278">
        <v>0</v>
      </c>
      <c r="AS62" s="273">
        <v>2</v>
      </c>
      <c r="AT62" s="278">
        <v>0</v>
      </c>
      <c r="AU62" s="281">
        <v>0</v>
      </c>
      <c r="AV62" s="278">
        <v>0</v>
      </c>
      <c r="AW62" s="278">
        <v>0</v>
      </c>
      <c r="AX62" s="281">
        <v>0</v>
      </c>
      <c r="AY62" s="278">
        <v>0</v>
      </c>
      <c r="AZ62" s="278">
        <v>0</v>
      </c>
      <c r="BA62" s="280" t="s">
        <v>551</v>
      </c>
      <c r="BB62" s="278">
        <v>0</v>
      </c>
      <c r="BC62" s="281">
        <v>0</v>
      </c>
      <c r="BD62" s="278">
        <v>0</v>
      </c>
      <c r="BE62" s="278">
        <v>0</v>
      </c>
      <c r="BF62" s="281">
        <v>0</v>
      </c>
      <c r="BG62" s="278">
        <v>0</v>
      </c>
      <c r="BH62" s="278">
        <v>0</v>
      </c>
      <c r="BI62" s="280" t="s">
        <v>550</v>
      </c>
      <c r="BJ62" s="278">
        <v>0</v>
      </c>
      <c r="BK62" s="278">
        <v>0</v>
      </c>
      <c r="BL62" s="278">
        <v>0</v>
      </c>
      <c r="BM62" s="278">
        <v>0</v>
      </c>
      <c r="BN62" s="278">
        <v>0</v>
      </c>
      <c r="BO62" s="278">
        <v>0</v>
      </c>
      <c r="BP62" s="278">
        <v>0</v>
      </c>
      <c r="BQ62" s="279"/>
      <c r="BR62" s="279"/>
      <c r="BS62" s="279"/>
    </row>
    <row r="63" spans="1:71" x14ac:dyDescent="0.35">
      <c r="A63" s="279" t="s">
        <v>563</v>
      </c>
      <c r="B63" s="279" t="s">
        <v>562</v>
      </c>
      <c r="C63" s="285" t="s">
        <v>981</v>
      </c>
      <c r="D63" s="279" t="s">
        <v>560</v>
      </c>
      <c r="F63" s="279" t="s">
        <v>980</v>
      </c>
      <c r="K63" s="279" t="s">
        <v>883</v>
      </c>
      <c r="L63" s="279" t="s">
        <v>557</v>
      </c>
      <c r="N63" s="279" t="s">
        <v>884</v>
      </c>
      <c r="O63" s="279" t="s">
        <v>883</v>
      </c>
      <c r="P63" s="279" t="s">
        <v>557</v>
      </c>
      <c r="Q63" s="279" t="s">
        <v>556</v>
      </c>
      <c r="R63" s="279" t="s">
        <v>883</v>
      </c>
      <c r="S63" s="278">
        <v>0</v>
      </c>
      <c r="T63" s="278">
        <v>0</v>
      </c>
      <c r="U63" s="278">
        <v>0</v>
      </c>
      <c r="V63" s="278">
        <v>0</v>
      </c>
      <c r="W63" s="278">
        <v>0</v>
      </c>
      <c r="X63" s="278">
        <v>0</v>
      </c>
      <c r="Y63" s="278">
        <v>0</v>
      </c>
      <c r="Z63" s="278">
        <v>0</v>
      </c>
      <c r="AA63" s="278">
        <v>0</v>
      </c>
      <c r="AB63" s="278">
        <v>0</v>
      </c>
      <c r="AC63" s="278"/>
      <c r="AD63" s="278">
        <v>0</v>
      </c>
      <c r="AE63" s="278"/>
      <c r="AF63" s="278">
        <v>0</v>
      </c>
      <c r="AG63" s="278">
        <v>0</v>
      </c>
      <c r="AH63" s="285" t="s">
        <v>483</v>
      </c>
      <c r="AJ63" s="283" t="s">
        <v>553</v>
      </c>
      <c r="AK63" s="282" t="s">
        <v>552</v>
      </c>
      <c r="AL63" s="278">
        <v>0</v>
      </c>
      <c r="AM63" s="281">
        <v>0</v>
      </c>
      <c r="AN63" s="278">
        <v>42</v>
      </c>
      <c r="AO63" s="278">
        <v>0</v>
      </c>
      <c r="AP63" s="281">
        <v>0</v>
      </c>
      <c r="AQ63" s="278">
        <v>0</v>
      </c>
      <c r="AR63" s="278">
        <v>0</v>
      </c>
      <c r="AS63" s="273">
        <v>2</v>
      </c>
      <c r="AT63" s="278">
        <v>0</v>
      </c>
      <c r="AU63" s="281">
        <v>0</v>
      </c>
      <c r="AV63" s="278">
        <v>0</v>
      </c>
      <c r="AW63" s="278">
        <v>0</v>
      </c>
      <c r="AX63" s="281">
        <v>0</v>
      </c>
      <c r="AY63" s="278">
        <v>0</v>
      </c>
      <c r="AZ63" s="278">
        <v>0</v>
      </c>
      <c r="BA63" s="280" t="s">
        <v>551</v>
      </c>
      <c r="BB63" s="278">
        <v>0</v>
      </c>
      <c r="BC63" s="281">
        <v>0</v>
      </c>
      <c r="BD63" s="278">
        <v>0</v>
      </c>
      <c r="BE63" s="278">
        <v>0</v>
      </c>
      <c r="BF63" s="281">
        <v>0</v>
      </c>
      <c r="BG63" s="278">
        <v>0</v>
      </c>
      <c r="BH63" s="278">
        <v>0</v>
      </c>
      <c r="BI63" s="280" t="s">
        <v>550</v>
      </c>
      <c r="BJ63" s="278">
        <v>0</v>
      </c>
      <c r="BK63" s="278">
        <v>0</v>
      </c>
      <c r="BL63" s="278">
        <v>0</v>
      </c>
      <c r="BM63" s="278">
        <v>0</v>
      </c>
      <c r="BN63" s="278">
        <v>0</v>
      </c>
      <c r="BO63" s="278">
        <v>0</v>
      </c>
      <c r="BP63" s="278">
        <v>0</v>
      </c>
      <c r="BQ63" s="279"/>
      <c r="BR63" s="279"/>
      <c r="BS63" s="279"/>
    </row>
    <row r="64" spans="1:71" x14ac:dyDescent="0.35">
      <c r="A64" s="279" t="s">
        <v>563</v>
      </c>
      <c r="B64" s="279" t="s">
        <v>562</v>
      </c>
      <c r="C64" s="285" t="s">
        <v>979</v>
      </c>
      <c r="D64" s="279" t="s">
        <v>560</v>
      </c>
      <c r="F64" s="279" t="s">
        <v>978</v>
      </c>
      <c r="K64" s="279" t="s">
        <v>883</v>
      </c>
      <c r="L64" s="279" t="s">
        <v>557</v>
      </c>
      <c r="N64" s="279" t="s">
        <v>884</v>
      </c>
      <c r="O64" s="279" t="s">
        <v>883</v>
      </c>
      <c r="P64" s="279" t="s">
        <v>557</v>
      </c>
      <c r="Q64" s="279" t="s">
        <v>556</v>
      </c>
      <c r="R64" s="279" t="s">
        <v>883</v>
      </c>
      <c r="S64" s="278">
        <v>0</v>
      </c>
      <c r="T64" s="278">
        <v>0</v>
      </c>
      <c r="U64" s="278">
        <v>0</v>
      </c>
      <c r="V64" s="278">
        <v>0</v>
      </c>
      <c r="W64" s="278">
        <v>0</v>
      </c>
      <c r="X64" s="278">
        <v>0</v>
      </c>
      <c r="Y64" s="278">
        <v>0</v>
      </c>
      <c r="Z64" s="278">
        <v>0</v>
      </c>
      <c r="AA64" s="278">
        <v>0</v>
      </c>
      <c r="AB64" s="278">
        <v>0</v>
      </c>
      <c r="AC64" s="278"/>
      <c r="AD64" s="278">
        <v>0</v>
      </c>
      <c r="AE64" s="278"/>
      <c r="AF64" s="278">
        <v>0</v>
      </c>
      <c r="AG64" s="278">
        <v>0</v>
      </c>
      <c r="AH64" s="285" t="s">
        <v>483</v>
      </c>
      <c r="AJ64" s="283" t="s">
        <v>553</v>
      </c>
      <c r="AK64" s="282" t="s">
        <v>552</v>
      </c>
      <c r="AL64" s="278">
        <v>0</v>
      </c>
      <c r="AM64" s="281">
        <v>0</v>
      </c>
      <c r="AN64" s="278">
        <v>45</v>
      </c>
      <c r="AO64" s="278">
        <v>0</v>
      </c>
      <c r="AP64" s="281">
        <v>0</v>
      </c>
      <c r="AQ64" s="278">
        <v>0</v>
      </c>
      <c r="AR64" s="278">
        <v>0</v>
      </c>
      <c r="AS64" s="273">
        <v>2</v>
      </c>
      <c r="AT64" s="278">
        <v>0</v>
      </c>
      <c r="AU64" s="281">
        <v>0</v>
      </c>
      <c r="AV64" s="278">
        <v>0</v>
      </c>
      <c r="AW64" s="278">
        <v>0</v>
      </c>
      <c r="AX64" s="281">
        <v>0</v>
      </c>
      <c r="AY64" s="278">
        <v>0</v>
      </c>
      <c r="AZ64" s="278">
        <v>0</v>
      </c>
      <c r="BA64" s="280" t="s">
        <v>551</v>
      </c>
      <c r="BB64" s="278">
        <v>0</v>
      </c>
      <c r="BC64" s="281">
        <v>0</v>
      </c>
      <c r="BD64" s="278">
        <v>0</v>
      </c>
      <c r="BE64" s="278">
        <v>0</v>
      </c>
      <c r="BF64" s="281">
        <v>0</v>
      </c>
      <c r="BG64" s="278">
        <v>0</v>
      </c>
      <c r="BH64" s="278">
        <v>0</v>
      </c>
      <c r="BI64" s="280" t="s">
        <v>550</v>
      </c>
      <c r="BJ64" s="278">
        <v>0</v>
      </c>
      <c r="BK64" s="278">
        <v>0</v>
      </c>
      <c r="BL64" s="278">
        <v>0</v>
      </c>
      <c r="BM64" s="278">
        <v>0</v>
      </c>
      <c r="BN64" s="278">
        <v>0</v>
      </c>
      <c r="BO64" s="278">
        <v>0</v>
      </c>
      <c r="BP64" s="278">
        <v>0</v>
      </c>
      <c r="BQ64" s="279"/>
      <c r="BR64" s="279"/>
      <c r="BS64" s="279"/>
    </row>
    <row r="65" spans="1:71" x14ac:dyDescent="0.35">
      <c r="A65" s="279" t="s">
        <v>563</v>
      </c>
      <c r="B65" s="279" t="s">
        <v>562</v>
      </c>
      <c r="C65" s="285" t="s">
        <v>977</v>
      </c>
      <c r="D65" s="279" t="s">
        <v>560</v>
      </c>
      <c r="F65" s="279" t="s">
        <v>976</v>
      </c>
      <c r="K65" s="279" t="s">
        <v>883</v>
      </c>
      <c r="L65" s="279" t="s">
        <v>557</v>
      </c>
      <c r="N65" s="279" t="s">
        <v>884</v>
      </c>
      <c r="O65" s="279" t="s">
        <v>883</v>
      </c>
      <c r="P65" s="279" t="s">
        <v>557</v>
      </c>
      <c r="Q65" s="279" t="s">
        <v>556</v>
      </c>
      <c r="R65" s="279" t="s">
        <v>883</v>
      </c>
      <c r="S65" s="278">
        <v>1134</v>
      </c>
      <c r="T65" s="278">
        <v>0</v>
      </c>
      <c r="U65" s="278">
        <v>0</v>
      </c>
      <c r="V65" s="278">
        <v>0</v>
      </c>
      <c r="W65" s="278">
        <v>0</v>
      </c>
      <c r="X65" s="278">
        <v>0</v>
      </c>
      <c r="Y65" s="278">
        <v>0</v>
      </c>
      <c r="Z65" s="278">
        <v>0</v>
      </c>
      <c r="AA65" s="278">
        <v>0</v>
      </c>
      <c r="AB65" s="278">
        <v>0</v>
      </c>
      <c r="AC65" s="278"/>
      <c r="AD65" s="278">
        <v>0</v>
      </c>
      <c r="AE65" s="278"/>
      <c r="AF65" s="278">
        <v>0</v>
      </c>
      <c r="AG65" s="278">
        <v>0</v>
      </c>
      <c r="AH65" s="285" t="s">
        <v>483</v>
      </c>
      <c r="AJ65" s="283" t="s">
        <v>553</v>
      </c>
      <c r="AK65" s="282" t="s">
        <v>552</v>
      </c>
      <c r="AL65" s="278">
        <v>0</v>
      </c>
      <c r="AM65" s="281">
        <v>0</v>
      </c>
      <c r="AN65" s="278">
        <v>16</v>
      </c>
      <c r="AO65" s="278">
        <v>0</v>
      </c>
      <c r="AP65" s="281">
        <v>0</v>
      </c>
      <c r="AQ65" s="278">
        <v>0</v>
      </c>
      <c r="AR65" s="278">
        <v>0</v>
      </c>
      <c r="AS65" s="273">
        <v>2</v>
      </c>
      <c r="AT65" s="278">
        <v>0</v>
      </c>
      <c r="AU65" s="281">
        <v>0</v>
      </c>
      <c r="AV65" s="278">
        <v>0</v>
      </c>
      <c r="AW65" s="278">
        <v>0</v>
      </c>
      <c r="AX65" s="281">
        <v>0</v>
      </c>
      <c r="AY65" s="278">
        <v>0</v>
      </c>
      <c r="AZ65" s="278">
        <v>0</v>
      </c>
      <c r="BA65" s="280" t="s">
        <v>551</v>
      </c>
      <c r="BB65" s="278">
        <v>0</v>
      </c>
      <c r="BC65" s="281">
        <v>0</v>
      </c>
      <c r="BD65" s="278">
        <v>0</v>
      </c>
      <c r="BE65" s="278">
        <v>0</v>
      </c>
      <c r="BF65" s="281">
        <v>0</v>
      </c>
      <c r="BG65" s="278">
        <v>0</v>
      </c>
      <c r="BH65" s="278">
        <v>0</v>
      </c>
      <c r="BI65" s="280" t="s">
        <v>550</v>
      </c>
      <c r="BJ65" s="278">
        <v>0</v>
      </c>
      <c r="BK65" s="278">
        <v>0</v>
      </c>
      <c r="BL65" s="278">
        <v>0</v>
      </c>
      <c r="BM65" s="278">
        <v>0</v>
      </c>
      <c r="BN65" s="278">
        <v>0</v>
      </c>
      <c r="BO65" s="278">
        <v>0</v>
      </c>
      <c r="BP65" s="278">
        <v>0</v>
      </c>
      <c r="BQ65" s="279"/>
      <c r="BR65" s="279"/>
      <c r="BS65" s="279"/>
    </row>
    <row r="66" spans="1:71" x14ac:dyDescent="0.35">
      <c r="A66" s="279" t="s">
        <v>563</v>
      </c>
      <c r="B66" s="279" t="s">
        <v>562</v>
      </c>
      <c r="C66" s="285" t="s">
        <v>975</v>
      </c>
      <c r="D66" s="279" t="s">
        <v>560</v>
      </c>
      <c r="F66" s="279" t="s">
        <v>974</v>
      </c>
      <c r="K66" s="279" t="s">
        <v>883</v>
      </c>
      <c r="L66" s="279" t="s">
        <v>557</v>
      </c>
      <c r="N66" s="279" t="s">
        <v>884</v>
      </c>
      <c r="O66" s="279" t="s">
        <v>883</v>
      </c>
      <c r="P66" s="279" t="s">
        <v>557</v>
      </c>
      <c r="Q66" s="279" t="s">
        <v>556</v>
      </c>
      <c r="R66" s="279" t="s">
        <v>883</v>
      </c>
      <c r="S66" s="278">
        <v>0</v>
      </c>
      <c r="T66" s="278">
        <v>0</v>
      </c>
      <c r="U66" s="278">
        <v>0</v>
      </c>
      <c r="V66" s="278">
        <v>0</v>
      </c>
      <c r="W66" s="278">
        <v>0</v>
      </c>
      <c r="X66" s="278">
        <v>0</v>
      </c>
      <c r="Y66" s="278">
        <v>0</v>
      </c>
      <c r="Z66" s="278">
        <v>0</v>
      </c>
      <c r="AA66" s="278">
        <v>0</v>
      </c>
      <c r="AB66" s="278">
        <v>0</v>
      </c>
      <c r="AC66" s="278"/>
      <c r="AD66" s="278">
        <v>0</v>
      </c>
      <c r="AE66" s="278"/>
      <c r="AF66" s="278">
        <v>0</v>
      </c>
      <c r="AG66" s="278">
        <v>0</v>
      </c>
      <c r="AH66" s="285" t="s">
        <v>86</v>
      </c>
      <c r="AI66" s="284" t="s">
        <v>969</v>
      </c>
      <c r="AJ66" s="283" t="s">
        <v>553</v>
      </c>
      <c r="AK66" s="282" t="s">
        <v>552</v>
      </c>
      <c r="AL66" s="278">
        <v>1.3</v>
      </c>
      <c r="AM66" s="281">
        <v>0</v>
      </c>
      <c r="AN66" s="278">
        <v>0</v>
      </c>
      <c r="AO66" s="278">
        <v>1.3</v>
      </c>
      <c r="AP66" s="281">
        <v>0</v>
      </c>
      <c r="AQ66" s="278">
        <v>0</v>
      </c>
      <c r="AR66" s="278">
        <v>0</v>
      </c>
      <c r="AS66" s="273">
        <v>2</v>
      </c>
      <c r="AT66" s="278">
        <v>0</v>
      </c>
      <c r="AU66" s="281">
        <v>0</v>
      </c>
      <c r="AV66" s="278">
        <v>0</v>
      </c>
      <c r="AW66" s="278">
        <v>0</v>
      </c>
      <c r="AX66" s="281">
        <v>0</v>
      </c>
      <c r="AY66" s="278">
        <v>0</v>
      </c>
      <c r="AZ66" s="278">
        <v>0</v>
      </c>
      <c r="BA66" s="280" t="s">
        <v>551</v>
      </c>
      <c r="BB66" s="278">
        <v>0</v>
      </c>
      <c r="BC66" s="281">
        <v>0</v>
      </c>
      <c r="BD66" s="278">
        <v>0</v>
      </c>
      <c r="BE66" s="278">
        <v>0</v>
      </c>
      <c r="BF66" s="281">
        <v>0</v>
      </c>
      <c r="BG66" s="278">
        <v>0</v>
      </c>
      <c r="BH66" s="278">
        <v>0</v>
      </c>
      <c r="BI66" s="280" t="s">
        <v>550</v>
      </c>
      <c r="BJ66" s="278">
        <v>0</v>
      </c>
      <c r="BK66" s="278">
        <v>0</v>
      </c>
      <c r="BL66" s="278">
        <v>0</v>
      </c>
      <c r="BM66" s="278">
        <v>0</v>
      </c>
      <c r="BN66" s="278">
        <v>0</v>
      </c>
      <c r="BO66" s="278">
        <v>0</v>
      </c>
      <c r="BP66" s="278">
        <v>0</v>
      </c>
      <c r="BQ66" s="279"/>
      <c r="BR66" s="279"/>
      <c r="BS66" s="279"/>
    </row>
    <row r="67" spans="1:71" x14ac:dyDescent="0.35">
      <c r="A67" s="279" t="s">
        <v>563</v>
      </c>
      <c r="B67" s="279" t="s">
        <v>562</v>
      </c>
      <c r="C67" s="285" t="s">
        <v>973</v>
      </c>
      <c r="D67" s="279" t="s">
        <v>560</v>
      </c>
      <c r="F67" s="279" t="s">
        <v>972</v>
      </c>
      <c r="K67" s="279" t="s">
        <v>883</v>
      </c>
      <c r="L67" s="279" t="s">
        <v>557</v>
      </c>
      <c r="N67" s="279" t="s">
        <v>884</v>
      </c>
      <c r="O67" s="279" t="s">
        <v>883</v>
      </c>
      <c r="P67" s="279" t="s">
        <v>557</v>
      </c>
      <c r="Q67" s="279" t="s">
        <v>556</v>
      </c>
      <c r="R67" s="279" t="s">
        <v>883</v>
      </c>
      <c r="S67" s="278">
        <v>0</v>
      </c>
      <c r="T67" s="278">
        <v>0</v>
      </c>
      <c r="U67" s="278">
        <v>0</v>
      </c>
      <c r="V67" s="278">
        <v>0</v>
      </c>
      <c r="W67" s="278">
        <v>0</v>
      </c>
      <c r="X67" s="278">
        <v>0</v>
      </c>
      <c r="Y67" s="278">
        <v>0</v>
      </c>
      <c r="Z67" s="278">
        <v>0</v>
      </c>
      <c r="AA67" s="278">
        <v>0</v>
      </c>
      <c r="AB67" s="278">
        <v>0</v>
      </c>
      <c r="AC67" s="278"/>
      <c r="AD67" s="278">
        <v>0</v>
      </c>
      <c r="AE67" s="278"/>
      <c r="AF67" s="278">
        <v>0</v>
      </c>
      <c r="AG67" s="278">
        <v>0</v>
      </c>
      <c r="AH67" s="285" t="s">
        <v>86</v>
      </c>
      <c r="AI67" s="284" t="s">
        <v>967</v>
      </c>
      <c r="AJ67" s="283" t="s">
        <v>553</v>
      </c>
      <c r="AK67" s="282" t="s">
        <v>552</v>
      </c>
      <c r="AL67" s="278">
        <v>2.2000000000000002</v>
      </c>
      <c r="AM67" s="281">
        <v>0</v>
      </c>
      <c r="AN67" s="278">
        <v>0</v>
      </c>
      <c r="AO67" s="278">
        <v>2.2000000000000002</v>
      </c>
      <c r="AP67" s="281">
        <v>0</v>
      </c>
      <c r="AQ67" s="278">
        <v>0</v>
      </c>
      <c r="AR67" s="278">
        <v>0</v>
      </c>
      <c r="AS67" s="273">
        <v>2</v>
      </c>
      <c r="AT67" s="278">
        <v>0</v>
      </c>
      <c r="AU67" s="281">
        <v>0</v>
      </c>
      <c r="AV67" s="278">
        <v>0</v>
      </c>
      <c r="AW67" s="278">
        <v>0</v>
      </c>
      <c r="AX67" s="281">
        <v>0</v>
      </c>
      <c r="AY67" s="278">
        <v>0</v>
      </c>
      <c r="AZ67" s="278">
        <v>0</v>
      </c>
      <c r="BA67" s="280" t="s">
        <v>551</v>
      </c>
      <c r="BB67" s="278">
        <v>0</v>
      </c>
      <c r="BC67" s="281">
        <v>0</v>
      </c>
      <c r="BD67" s="278">
        <v>0</v>
      </c>
      <c r="BE67" s="278">
        <v>0</v>
      </c>
      <c r="BF67" s="281">
        <v>0</v>
      </c>
      <c r="BG67" s="278">
        <v>0</v>
      </c>
      <c r="BH67" s="278">
        <v>0</v>
      </c>
      <c r="BI67" s="280" t="s">
        <v>550</v>
      </c>
      <c r="BJ67" s="278">
        <v>0</v>
      </c>
      <c r="BK67" s="278">
        <v>0</v>
      </c>
      <c r="BL67" s="278">
        <v>0</v>
      </c>
      <c r="BM67" s="278">
        <v>0</v>
      </c>
      <c r="BN67" s="278">
        <v>0</v>
      </c>
      <c r="BO67" s="278">
        <v>0</v>
      </c>
      <c r="BP67" s="278">
        <v>0</v>
      </c>
      <c r="BQ67" s="279"/>
      <c r="BR67" s="279"/>
      <c r="BS67" s="279"/>
    </row>
    <row r="68" spans="1:71" x14ac:dyDescent="0.35">
      <c r="A68" s="279" t="s">
        <v>563</v>
      </c>
      <c r="B68" s="279" t="s">
        <v>562</v>
      </c>
      <c r="C68" s="285" t="s">
        <v>971</v>
      </c>
      <c r="D68" s="279" t="s">
        <v>560</v>
      </c>
      <c r="F68" s="279" t="s">
        <v>970</v>
      </c>
      <c r="K68" s="279" t="s">
        <v>883</v>
      </c>
      <c r="L68" s="279" t="s">
        <v>557</v>
      </c>
      <c r="N68" s="279" t="s">
        <v>884</v>
      </c>
      <c r="O68" s="279" t="s">
        <v>883</v>
      </c>
      <c r="P68" s="279" t="s">
        <v>557</v>
      </c>
      <c r="Q68" s="279" t="s">
        <v>556</v>
      </c>
      <c r="R68" s="279" t="s">
        <v>883</v>
      </c>
      <c r="S68" s="278">
        <v>0</v>
      </c>
      <c r="T68" s="278">
        <v>0</v>
      </c>
      <c r="U68" s="278">
        <v>0</v>
      </c>
      <c r="V68" s="278">
        <v>0</v>
      </c>
      <c r="W68" s="278">
        <v>0</v>
      </c>
      <c r="X68" s="278">
        <v>0</v>
      </c>
      <c r="Y68" s="278">
        <v>0</v>
      </c>
      <c r="Z68" s="278">
        <v>0</v>
      </c>
      <c r="AA68" s="278">
        <v>0</v>
      </c>
      <c r="AB68" s="278">
        <v>0</v>
      </c>
      <c r="AC68" s="278"/>
      <c r="AD68" s="278">
        <v>0</v>
      </c>
      <c r="AE68" s="278"/>
      <c r="AF68" s="278">
        <v>0</v>
      </c>
      <c r="AG68" s="278">
        <v>0</v>
      </c>
      <c r="AH68" s="285" t="s">
        <v>86</v>
      </c>
      <c r="AI68" s="284" t="s">
        <v>965</v>
      </c>
      <c r="AJ68" s="283" t="s">
        <v>553</v>
      </c>
      <c r="AK68" s="282" t="s">
        <v>552</v>
      </c>
      <c r="AL68" s="278">
        <v>1.32</v>
      </c>
      <c r="AM68" s="281">
        <v>0</v>
      </c>
      <c r="AN68" s="278">
        <v>0</v>
      </c>
      <c r="AO68" s="278">
        <v>1.32</v>
      </c>
      <c r="AP68" s="281">
        <v>0</v>
      </c>
      <c r="AQ68" s="278">
        <v>0</v>
      </c>
      <c r="AR68" s="278">
        <v>0</v>
      </c>
      <c r="AS68" s="273">
        <v>2</v>
      </c>
      <c r="AT68" s="278">
        <v>0</v>
      </c>
      <c r="AU68" s="281">
        <v>0</v>
      </c>
      <c r="AV68" s="278">
        <v>0</v>
      </c>
      <c r="AW68" s="278">
        <v>0</v>
      </c>
      <c r="AX68" s="281">
        <v>0</v>
      </c>
      <c r="AY68" s="278">
        <v>0</v>
      </c>
      <c r="AZ68" s="278">
        <v>0</v>
      </c>
      <c r="BA68" s="280" t="s">
        <v>551</v>
      </c>
      <c r="BB68" s="278">
        <v>0</v>
      </c>
      <c r="BC68" s="281">
        <v>0</v>
      </c>
      <c r="BD68" s="278">
        <v>0</v>
      </c>
      <c r="BE68" s="278">
        <v>0</v>
      </c>
      <c r="BF68" s="281">
        <v>0</v>
      </c>
      <c r="BG68" s="278">
        <v>0</v>
      </c>
      <c r="BH68" s="278">
        <v>0</v>
      </c>
      <c r="BI68" s="280" t="s">
        <v>550</v>
      </c>
      <c r="BJ68" s="278">
        <v>0</v>
      </c>
      <c r="BK68" s="278">
        <v>0</v>
      </c>
      <c r="BL68" s="278">
        <v>0</v>
      </c>
      <c r="BM68" s="278">
        <v>0</v>
      </c>
      <c r="BN68" s="278">
        <v>0</v>
      </c>
      <c r="BO68" s="278">
        <v>0</v>
      </c>
      <c r="BP68" s="278">
        <v>0</v>
      </c>
      <c r="BQ68" s="279"/>
      <c r="BR68" s="279"/>
      <c r="BS68" s="279"/>
    </row>
    <row r="69" spans="1:71" x14ac:dyDescent="0.35">
      <c r="A69" s="279" t="s">
        <v>563</v>
      </c>
      <c r="B69" s="279" t="s">
        <v>562</v>
      </c>
      <c r="C69" s="285" t="s">
        <v>969</v>
      </c>
      <c r="D69" s="279" t="s">
        <v>560</v>
      </c>
      <c r="F69" s="279" t="s">
        <v>968</v>
      </c>
      <c r="K69" s="279" t="s">
        <v>883</v>
      </c>
      <c r="L69" s="279" t="s">
        <v>557</v>
      </c>
      <c r="N69" s="279" t="s">
        <v>884</v>
      </c>
      <c r="O69" s="279" t="s">
        <v>883</v>
      </c>
      <c r="P69" s="279" t="s">
        <v>557</v>
      </c>
      <c r="Q69" s="279" t="s">
        <v>556</v>
      </c>
      <c r="R69" s="279" t="s">
        <v>883</v>
      </c>
      <c r="S69" s="278">
        <v>0</v>
      </c>
      <c r="T69" s="278">
        <v>0</v>
      </c>
      <c r="U69" s="278">
        <v>0</v>
      </c>
      <c r="V69" s="278">
        <v>0</v>
      </c>
      <c r="W69" s="278">
        <v>0</v>
      </c>
      <c r="X69" s="278">
        <v>0</v>
      </c>
      <c r="Y69" s="278">
        <v>0</v>
      </c>
      <c r="Z69" s="278">
        <v>0</v>
      </c>
      <c r="AA69" s="278">
        <v>0</v>
      </c>
      <c r="AB69" s="278">
        <v>0</v>
      </c>
      <c r="AC69" s="278"/>
      <c r="AD69" s="278">
        <v>0</v>
      </c>
      <c r="AE69" s="278"/>
      <c r="AF69" s="278">
        <v>0</v>
      </c>
      <c r="AG69" s="278">
        <v>0</v>
      </c>
      <c r="AH69" s="285" t="s">
        <v>483</v>
      </c>
      <c r="AJ69" s="283" t="s">
        <v>553</v>
      </c>
      <c r="AK69" s="282" t="s">
        <v>552</v>
      </c>
      <c r="AL69" s="278">
        <v>0.84</v>
      </c>
      <c r="AM69" s="281">
        <v>0</v>
      </c>
      <c r="AN69" s="278">
        <v>0</v>
      </c>
      <c r="AO69" s="278">
        <v>0.84</v>
      </c>
      <c r="AP69" s="281">
        <v>0</v>
      </c>
      <c r="AQ69" s="278">
        <v>0</v>
      </c>
      <c r="AR69" s="278">
        <v>0</v>
      </c>
      <c r="AS69" s="273">
        <v>2</v>
      </c>
      <c r="AT69" s="278">
        <v>0</v>
      </c>
      <c r="AU69" s="281">
        <v>0</v>
      </c>
      <c r="AV69" s="278">
        <v>0</v>
      </c>
      <c r="AW69" s="278">
        <v>0</v>
      </c>
      <c r="AX69" s="281">
        <v>0</v>
      </c>
      <c r="AY69" s="278">
        <v>0</v>
      </c>
      <c r="AZ69" s="278">
        <v>0</v>
      </c>
      <c r="BA69" s="280" t="s">
        <v>551</v>
      </c>
      <c r="BB69" s="278">
        <v>0</v>
      </c>
      <c r="BC69" s="281">
        <v>0</v>
      </c>
      <c r="BD69" s="278">
        <v>0</v>
      </c>
      <c r="BE69" s="278">
        <v>0</v>
      </c>
      <c r="BF69" s="281">
        <v>0</v>
      </c>
      <c r="BG69" s="278">
        <v>0</v>
      </c>
      <c r="BH69" s="278">
        <v>0</v>
      </c>
      <c r="BI69" s="280" t="s">
        <v>550</v>
      </c>
      <c r="BJ69" s="278">
        <v>0</v>
      </c>
      <c r="BK69" s="278">
        <v>0</v>
      </c>
      <c r="BL69" s="278">
        <v>0</v>
      </c>
      <c r="BM69" s="278">
        <v>0</v>
      </c>
      <c r="BN69" s="278">
        <v>0</v>
      </c>
      <c r="BO69" s="278">
        <v>0</v>
      </c>
      <c r="BP69" s="278">
        <v>0</v>
      </c>
      <c r="BQ69" s="279"/>
      <c r="BR69" s="279"/>
      <c r="BS69" s="279"/>
    </row>
    <row r="70" spans="1:71" x14ac:dyDescent="0.35">
      <c r="A70" s="279" t="s">
        <v>563</v>
      </c>
      <c r="B70" s="279" t="s">
        <v>562</v>
      </c>
      <c r="C70" s="285" t="s">
        <v>967</v>
      </c>
      <c r="D70" s="279" t="s">
        <v>560</v>
      </c>
      <c r="F70" s="279" t="s">
        <v>966</v>
      </c>
      <c r="K70" s="279" t="s">
        <v>883</v>
      </c>
      <c r="L70" s="279" t="s">
        <v>557</v>
      </c>
      <c r="N70" s="279" t="s">
        <v>884</v>
      </c>
      <c r="O70" s="279" t="s">
        <v>883</v>
      </c>
      <c r="P70" s="279" t="s">
        <v>557</v>
      </c>
      <c r="Q70" s="279" t="s">
        <v>556</v>
      </c>
      <c r="R70" s="279" t="s">
        <v>883</v>
      </c>
      <c r="S70" s="278">
        <v>0</v>
      </c>
      <c r="T70" s="278">
        <v>0</v>
      </c>
      <c r="U70" s="278">
        <v>0</v>
      </c>
      <c r="V70" s="278">
        <v>0</v>
      </c>
      <c r="W70" s="278">
        <v>0</v>
      </c>
      <c r="X70" s="278">
        <v>0</v>
      </c>
      <c r="Y70" s="278">
        <v>0</v>
      </c>
      <c r="Z70" s="278">
        <v>0</v>
      </c>
      <c r="AA70" s="278">
        <v>0</v>
      </c>
      <c r="AB70" s="278">
        <v>0</v>
      </c>
      <c r="AC70" s="278"/>
      <c r="AD70" s="278">
        <v>0</v>
      </c>
      <c r="AE70" s="278"/>
      <c r="AF70" s="278">
        <v>0</v>
      </c>
      <c r="AG70" s="278">
        <v>0</v>
      </c>
      <c r="AH70" s="285" t="s">
        <v>483</v>
      </c>
      <c r="AJ70" s="283" t="s">
        <v>553</v>
      </c>
      <c r="AK70" s="282" t="s">
        <v>552</v>
      </c>
      <c r="AL70" s="278">
        <v>1.6</v>
      </c>
      <c r="AM70" s="281">
        <v>0</v>
      </c>
      <c r="AN70" s="278">
        <v>0</v>
      </c>
      <c r="AO70" s="278">
        <v>1.6</v>
      </c>
      <c r="AP70" s="281">
        <v>0</v>
      </c>
      <c r="AQ70" s="278">
        <v>0</v>
      </c>
      <c r="AR70" s="278">
        <v>0</v>
      </c>
      <c r="AS70" s="273">
        <v>2</v>
      </c>
      <c r="AT70" s="278">
        <v>0</v>
      </c>
      <c r="AU70" s="281">
        <v>0</v>
      </c>
      <c r="AV70" s="278">
        <v>0</v>
      </c>
      <c r="AW70" s="278">
        <v>0</v>
      </c>
      <c r="AX70" s="281">
        <v>0</v>
      </c>
      <c r="AY70" s="278">
        <v>0</v>
      </c>
      <c r="AZ70" s="278">
        <v>0</v>
      </c>
      <c r="BA70" s="280" t="s">
        <v>551</v>
      </c>
      <c r="BB70" s="278">
        <v>0</v>
      </c>
      <c r="BC70" s="281">
        <v>0</v>
      </c>
      <c r="BD70" s="278">
        <v>0</v>
      </c>
      <c r="BE70" s="278">
        <v>0</v>
      </c>
      <c r="BF70" s="281">
        <v>0</v>
      </c>
      <c r="BG70" s="278">
        <v>0</v>
      </c>
      <c r="BH70" s="278">
        <v>0</v>
      </c>
      <c r="BI70" s="280" t="s">
        <v>550</v>
      </c>
      <c r="BJ70" s="278">
        <v>0</v>
      </c>
      <c r="BK70" s="278">
        <v>0</v>
      </c>
      <c r="BL70" s="278">
        <v>0</v>
      </c>
      <c r="BM70" s="278">
        <v>0</v>
      </c>
      <c r="BN70" s="278">
        <v>0</v>
      </c>
      <c r="BO70" s="278">
        <v>0</v>
      </c>
      <c r="BP70" s="278">
        <v>0</v>
      </c>
      <c r="BQ70" s="279"/>
      <c r="BR70" s="279"/>
      <c r="BS70" s="279"/>
    </row>
    <row r="71" spans="1:71" x14ac:dyDescent="0.35">
      <c r="A71" s="279" t="s">
        <v>563</v>
      </c>
      <c r="B71" s="279" t="s">
        <v>562</v>
      </c>
      <c r="C71" s="285" t="s">
        <v>965</v>
      </c>
      <c r="D71" s="279" t="s">
        <v>560</v>
      </c>
      <c r="F71" s="279" t="s">
        <v>964</v>
      </c>
      <c r="K71" s="279" t="s">
        <v>883</v>
      </c>
      <c r="L71" s="279" t="s">
        <v>557</v>
      </c>
      <c r="N71" s="279" t="s">
        <v>884</v>
      </c>
      <c r="O71" s="279" t="s">
        <v>883</v>
      </c>
      <c r="P71" s="279" t="s">
        <v>557</v>
      </c>
      <c r="Q71" s="279" t="s">
        <v>556</v>
      </c>
      <c r="R71" s="279" t="s">
        <v>883</v>
      </c>
      <c r="S71" s="278">
        <v>0</v>
      </c>
      <c r="T71" s="278">
        <v>0</v>
      </c>
      <c r="U71" s="278">
        <v>0</v>
      </c>
      <c r="V71" s="278">
        <v>0</v>
      </c>
      <c r="W71" s="278">
        <v>0</v>
      </c>
      <c r="X71" s="278">
        <v>0</v>
      </c>
      <c r="Y71" s="278">
        <v>0</v>
      </c>
      <c r="Z71" s="278">
        <v>0</v>
      </c>
      <c r="AA71" s="278">
        <v>0</v>
      </c>
      <c r="AB71" s="278">
        <v>0</v>
      </c>
      <c r="AC71" s="278"/>
      <c r="AD71" s="278">
        <v>0</v>
      </c>
      <c r="AE71" s="278"/>
      <c r="AF71" s="278">
        <v>0</v>
      </c>
      <c r="AG71" s="278">
        <v>0</v>
      </c>
      <c r="AH71" s="285" t="s">
        <v>483</v>
      </c>
      <c r="AJ71" s="283" t="s">
        <v>553</v>
      </c>
      <c r="AK71" s="282" t="s">
        <v>552</v>
      </c>
      <c r="AL71" s="278">
        <v>1</v>
      </c>
      <c r="AM71" s="281">
        <v>0</v>
      </c>
      <c r="AN71" s="278">
        <v>0</v>
      </c>
      <c r="AO71" s="278">
        <v>1</v>
      </c>
      <c r="AP71" s="281">
        <v>0</v>
      </c>
      <c r="AQ71" s="278">
        <v>0</v>
      </c>
      <c r="AR71" s="278">
        <v>0</v>
      </c>
      <c r="AS71" s="273">
        <v>2</v>
      </c>
      <c r="AT71" s="278">
        <v>0</v>
      </c>
      <c r="AU71" s="281">
        <v>0</v>
      </c>
      <c r="AV71" s="278">
        <v>0</v>
      </c>
      <c r="AW71" s="278">
        <v>0</v>
      </c>
      <c r="AX71" s="281">
        <v>0</v>
      </c>
      <c r="AY71" s="278">
        <v>0</v>
      </c>
      <c r="AZ71" s="278">
        <v>0</v>
      </c>
      <c r="BA71" s="280" t="s">
        <v>551</v>
      </c>
      <c r="BB71" s="278">
        <v>0</v>
      </c>
      <c r="BC71" s="281">
        <v>0</v>
      </c>
      <c r="BD71" s="278">
        <v>0</v>
      </c>
      <c r="BE71" s="278">
        <v>0</v>
      </c>
      <c r="BF71" s="281">
        <v>0</v>
      </c>
      <c r="BG71" s="278">
        <v>0</v>
      </c>
      <c r="BH71" s="278">
        <v>0</v>
      </c>
      <c r="BI71" s="280" t="s">
        <v>550</v>
      </c>
      <c r="BJ71" s="278">
        <v>0</v>
      </c>
      <c r="BK71" s="278">
        <v>0</v>
      </c>
      <c r="BL71" s="278">
        <v>0</v>
      </c>
      <c r="BM71" s="278">
        <v>0</v>
      </c>
      <c r="BN71" s="278">
        <v>0</v>
      </c>
      <c r="BO71" s="278">
        <v>0</v>
      </c>
      <c r="BP71" s="278">
        <v>0</v>
      </c>
      <c r="BQ71" s="279"/>
      <c r="BR71" s="279"/>
      <c r="BS71" s="279"/>
    </row>
    <row r="72" spans="1:71" x14ac:dyDescent="0.35">
      <c r="A72" s="279" t="s">
        <v>563</v>
      </c>
      <c r="B72" s="279" t="s">
        <v>562</v>
      </c>
      <c r="C72" s="285" t="s">
        <v>963</v>
      </c>
      <c r="D72" s="279" t="s">
        <v>560</v>
      </c>
      <c r="F72" s="279" t="s">
        <v>962</v>
      </c>
      <c r="K72" s="279" t="s">
        <v>883</v>
      </c>
      <c r="L72" s="279" t="s">
        <v>557</v>
      </c>
      <c r="N72" s="279" t="s">
        <v>884</v>
      </c>
      <c r="O72" s="279" t="s">
        <v>883</v>
      </c>
      <c r="P72" s="279" t="s">
        <v>557</v>
      </c>
      <c r="Q72" s="279" t="s">
        <v>556</v>
      </c>
      <c r="R72" s="279" t="s">
        <v>883</v>
      </c>
      <c r="S72" s="278">
        <v>320</v>
      </c>
      <c r="T72" s="278">
        <v>0</v>
      </c>
      <c r="U72" s="278">
        <v>0</v>
      </c>
      <c r="V72" s="278">
        <v>0</v>
      </c>
      <c r="W72" s="278">
        <v>0</v>
      </c>
      <c r="X72" s="278">
        <v>0</v>
      </c>
      <c r="Y72" s="278">
        <v>0</v>
      </c>
      <c r="Z72" s="278">
        <v>0</v>
      </c>
      <c r="AA72" s="278">
        <v>0</v>
      </c>
      <c r="AB72" s="278">
        <v>0</v>
      </c>
      <c r="AC72" s="278"/>
      <c r="AD72" s="278">
        <v>0</v>
      </c>
      <c r="AE72" s="278"/>
      <c r="AF72" s="278">
        <v>0</v>
      </c>
      <c r="AG72" s="278">
        <v>0</v>
      </c>
      <c r="AH72" s="285" t="s">
        <v>483</v>
      </c>
      <c r="AJ72" s="283" t="s">
        <v>553</v>
      </c>
      <c r="AK72" s="282" t="s">
        <v>552</v>
      </c>
      <c r="AL72" s="278">
        <v>0</v>
      </c>
      <c r="AM72" s="281">
        <v>0</v>
      </c>
      <c r="AN72" s="278">
        <v>0</v>
      </c>
      <c r="AO72" s="278">
        <v>0</v>
      </c>
      <c r="AP72" s="281">
        <v>0</v>
      </c>
      <c r="AQ72" s="278">
        <v>0</v>
      </c>
      <c r="AR72" s="278">
        <v>0</v>
      </c>
      <c r="AS72" s="273">
        <v>2</v>
      </c>
      <c r="AT72" s="278">
        <v>0</v>
      </c>
      <c r="AU72" s="281">
        <v>0</v>
      </c>
      <c r="AV72" s="278">
        <v>0</v>
      </c>
      <c r="AW72" s="278">
        <v>0</v>
      </c>
      <c r="AX72" s="281">
        <v>0</v>
      </c>
      <c r="AY72" s="278">
        <v>0</v>
      </c>
      <c r="AZ72" s="278">
        <v>0</v>
      </c>
      <c r="BA72" s="280" t="s">
        <v>551</v>
      </c>
      <c r="BB72" s="278">
        <v>0</v>
      </c>
      <c r="BC72" s="281">
        <v>0</v>
      </c>
      <c r="BD72" s="278">
        <v>0</v>
      </c>
      <c r="BE72" s="278">
        <v>0</v>
      </c>
      <c r="BF72" s="281">
        <v>0</v>
      </c>
      <c r="BG72" s="278">
        <v>0</v>
      </c>
      <c r="BH72" s="278">
        <v>0</v>
      </c>
      <c r="BI72" s="280" t="s">
        <v>550</v>
      </c>
      <c r="BJ72" s="278">
        <v>0</v>
      </c>
      <c r="BK72" s="278">
        <v>0</v>
      </c>
      <c r="BL72" s="278">
        <v>0</v>
      </c>
      <c r="BM72" s="278">
        <v>0</v>
      </c>
      <c r="BN72" s="278">
        <v>0</v>
      </c>
      <c r="BO72" s="278">
        <v>0</v>
      </c>
      <c r="BP72" s="278">
        <v>0</v>
      </c>
      <c r="BQ72" s="279"/>
      <c r="BR72" s="279"/>
      <c r="BS72" s="279"/>
    </row>
    <row r="73" spans="1:71" x14ac:dyDescent="0.35">
      <c r="A73" s="279" t="s">
        <v>563</v>
      </c>
      <c r="B73" s="279" t="s">
        <v>562</v>
      </c>
      <c r="C73" s="285" t="s">
        <v>961</v>
      </c>
      <c r="D73" s="279" t="s">
        <v>560</v>
      </c>
      <c r="F73" s="279" t="s">
        <v>960</v>
      </c>
      <c r="K73" s="279" t="s">
        <v>883</v>
      </c>
      <c r="L73" s="279" t="s">
        <v>557</v>
      </c>
      <c r="N73" s="279" t="s">
        <v>884</v>
      </c>
      <c r="O73" s="279" t="s">
        <v>883</v>
      </c>
      <c r="P73" s="279" t="s">
        <v>557</v>
      </c>
      <c r="Q73" s="279" t="s">
        <v>556</v>
      </c>
      <c r="R73" s="279" t="s">
        <v>883</v>
      </c>
      <c r="S73" s="278">
        <v>0</v>
      </c>
      <c r="T73" s="278">
        <v>0</v>
      </c>
      <c r="U73" s="278">
        <v>0</v>
      </c>
      <c r="V73" s="278">
        <v>0</v>
      </c>
      <c r="W73" s="278">
        <v>0</v>
      </c>
      <c r="X73" s="278">
        <v>0</v>
      </c>
      <c r="Y73" s="278">
        <v>0</v>
      </c>
      <c r="Z73" s="278">
        <v>0</v>
      </c>
      <c r="AA73" s="278">
        <v>0</v>
      </c>
      <c r="AB73" s="278">
        <v>0</v>
      </c>
      <c r="AC73" s="278"/>
      <c r="AD73" s="278">
        <v>0</v>
      </c>
      <c r="AE73" s="278"/>
      <c r="AF73" s="278">
        <v>0</v>
      </c>
      <c r="AG73" s="278">
        <v>0</v>
      </c>
      <c r="AH73" s="285" t="s">
        <v>86</v>
      </c>
      <c r="AI73" s="284" t="s">
        <v>955</v>
      </c>
      <c r="AJ73" s="283" t="s">
        <v>553</v>
      </c>
      <c r="AK73" s="282" t="s">
        <v>552</v>
      </c>
      <c r="AL73" s="278">
        <v>1.1000000000000001</v>
      </c>
      <c r="AM73" s="281">
        <v>0</v>
      </c>
      <c r="AN73" s="278">
        <v>0</v>
      </c>
      <c r="AO73" s="278">
        <v>1.1000000000000001</v>
      </c>
      <c r="AP73" s="281">
        <v>0</v>
      </c>
      <c r="AQ73" s="278">
        <v>0</v>
      </c>
      <c r="AR73" s="278">
        <v>0</v>
      </c>
      <c r="AS73" s="273">
        <v>2</v>
      </c>
      <c r="AT73" s="278">
        <v>0</v>
      </c>
      <c r="AU73" s="281">
        <v>0</v>
      </c>
      <c r="AV73" s="278">
        <v>0</v>
      </c>
      <c r="AW73" s="278">
        <v>0</v>
      </c>
      <c r="AX73" s="281">
        <v>0</v>
      </c>
      <c r="AY73" s="278">
        <v>0</v>
      </c>
      <c r="AZ73" s="278">
        <v>0</v>
      </c>
      <c r="BA73" s="280" t="s">
        <v>551</v>
      </c>
      <c r="BB73" s="278">
        <v>0</v>
      </c>
      <c r="BC73" s="281">
        <v>0</v>
      </c>
      <c r="BD73" s="278">
        <v>0</v>
      </c>
      <c r="BE73" s="278">
        <v>0</v>
      </c>
      <c r="BF73" s="281">
        <v>0</v>
      </c>
      <c r="BG73" s="278">
        <v>0</v>
      </c>
      <c r="BH73" s="278">
        <v>0</v>
      </c>
      <c r="BI73" s="280" t="s">
        <v>550</v>
      </c>
      <c r="BJ73" s="278">
        <v>0</v>
      </c>
      <c r="BK73" s="278">
        <v>0</v>
      </c>
      <c r="BL73" s="278">
        <v>0</v>
      </c>
      <c r="BM73" s="278">
        <v>0</v>
      </c>
      <c r="BN73" s="278">
        <v>0</v>
      </c>
      <c r="BO73" s="278">
        <v>0</v>
      </c>
      <c r="BP73" s="278">
        <v>0</v>
      </c>
      <c r="BQ73" s="279"/>
      <c r="BR73" s="279"/>
      <c r="BS73" s="279"/>
    </row>
    <row r="74" spans="1:71" x14ac:dyDescent="0.35">
      <c r="A74" s="279" t="s">
        <v>563</v>
      </c>
      <c r="B74" s="279" t="s">
        <v>562</v>
      </c>
      <c r="C74" s="285" t="s">
        <v>959</v>
      </c>
      <c r="D74" s="279" t="s">
        <v>560</v>
      </c>
      <c r="F74" s="279" t="s">
        <v>958</v>
      </c>
      <c r="K74" s="279" t="s">
        <v>883</v>
      </c>
      <c r="L74" s="279" t="s">
        <v>557</v>
      </c>
      <c r="N74" s="279" t="s">
        <v>884</v>
      </c>
      <c r="O74" s="279" t="s">
        <v>883</v>
      </c>
      <c r="P74" s="279" t="s">
        <v>557</v>
      </c>
      <c r="Q74" s="279" t="s">
        <v>556</v>
      </c>
      <c r="R74" s="279" t="s">
        <v>883</v>
      </c>
      <c r="S74" s="278">
        <v>0</v>
      </c>
      <c r="T74" s="278">
        <v>0</v>
      </c>
      <c r="U74" s="278">
        <v>0</v>
      </c>
      <c r="V74" s="278">
        <v>0</v>
      </c>
      <c r="W74" s="278">
        <v>0</v>
      </c>
      <c r="X74" s="278">
        <v>0</v>
      </c>
      <c r="Y74" s="278">
        <v>0</v>
      </c>
      <c r="Z74" s="278">
        <v>0</v>
      </c>
      <c r="AA74" s="278">
        <v>0</v>
      </c>
      <c r="AB74" s="278">
        <v>0</v>
      </c>
      <c r="AC74" s="278"/>
      <c r="AD74" s="278">
        <v>0</v>
      </c>
      <c r="AE74" s="278"/>
      <c r="AF74" s="278">
        <v>0</v>
      </c>
      <c r="AG74" s="278">
        <v>0</v>
      </c>
      <c r="AH74" s="285" t="s">
        <v>86</v>
      </c>
      <c r="AI74" s="284" t="s">
        <v>953</v>
      </c>
      <c r="AJ74" s="283" t="s">
        <v>553</v>
      </c>
      <c r="AK74" s="282" t="s">
        <v>552</v>
      </c>
      <c r="AL74" s="278">
        <v>2.9</v>
      </c>
      <c r="AM74" s="281">
        <v>0</v>
      </c>
      <c r="AN74" s="278">
        <v>0</v>
      </c>
      <c r="AO74" s="278">
        <v>2.9</v>
      </c>
      <c r="AP74" s="281">
        <v>0</v>
      </c>
      <c r="AQ74" s="278">
        <v>0</v>
      </c>
      <c r="AR74" s="278">
        <v>0</v>
      </c>
      <c r="AS74" s="273">
        <v>2</v>
      </c>
      <c r="AT74" s="278">
        <v>0</v>
      </c>
      <c r="AU74" s="281">
        <v>0</v>
      </c>
      <c r="AV74" s="278">
        <v>0</v>
      </c>
      <c r="AW74" s="278">
        <v>0</v>
      </c>
      <c r="AX74" s="281">
        <v>0</v>
      </c>
      <c r="AY74" s="278">
        <v>0</v>
      </c>
      <c r="AZ74" s="278">
        <v>0</v>
      </c>
      <c r="BA74" s="280" t="s">
        <v>551</v>
      </c>
      <c r="BB74" s="278">
        <v>0</v>
      </c>
      <c r="BC74" s="281">
        <v>0</v>
      </c>
      <c r="BD74" s="278">
        <v>0</v>
      </c>
      <c r="BE74" s="278">
        <v>0</v>
      </c>
      <c r="BF74" s="281">
        <v>0</v>
      </c>
      <c r="BG74" s="278">
        <v>0</v>
      </c>
      <c r="BH74" s="278">
        <v>0</v>
      </c>
      <c r="BI74" s="280" t="s">
        <v>550</v>
      </c>
      <c r="BJ74" s="278">
        <v>0</v>
      </c>
      <c r="BK74" s="278">
        <v>0</v>
      </c>
      <c r="BL74" s="278">
        <v>0</v>
      </c>
      <c r="BM74" s="278">
        <v>0</v>
      </c>
      <c r="BN74" s="278">
        <v>0</v>
      </c>
      <c r="BO74" s="278">
        <v>0</v>
      </c>
      <c r="BP74" s="278">
        <v>0</v>
      </c>
      <c r="BQ74" s="279"/>
      <c r="BR74" s="279"/>
      <c r="BS74" s="279"/>
    </row>
    <row r="75" spans="1:71" x14ac:dyDescent="0.35">
      <c r="A75" s="279" t="s">
        <v>563</v>
      </c>
      <c r="B75" s="279" t="s">
        <v>562</v>
      </c>
      <c r="C75" s="285" t="s">
        <v>957</v>
      </c>
      <c r="D75" s="279" t="s">
        <v>560</v>
      </c>
      <c r="F75" s="279" t="s">
        <v>956</v>
      </c>
      <c r="K75" s="279" t="s">
        <v>883</v>
      </c>
      <c r="L75" s="279" t="s">
        <v>557</v>
      </c>
      <c r="N75" s="279" t="s">
        <v>884</v>
      </c>
      <c r="O75" s="279" t="s">
        <v>883</v>
      </c>
      <c r="P75" s="279" t="s">
        <v>557</v>
      </c>
      <c r="Q75" s="279" t="s">
        <v>556</v>
      </c>
      <c r="R75" s="279" t="s">
        <v>883</v>
      </c>
      <c r="S75" s="278">
        <v>0</v>
      </c>
      <c r="T75" s="278">
        <v>0</v>
      </c>
      <c r="U75" s="278">
        <v>0</v>
      </c>
      <c r="V75" s="278">
        <v>0</v>
      </c>
      <c r="W75" s="278">
        <v>0</v>
      </c>
      <c r="X75" s="278">
        <v>0</v>
      </c>
      <c r="Y75" s="278">
        <v>0</v>
      </c>
      <c r="Z75" s="278">
        <v>0</v>
      </c>
      <c r="AA75" s="278">
        <v>0</v>
      </c>
      <c r="AB75" s="278">
        <v>0</v>
      </c>
      <c r="AC75" s="278"/>
      <c r="AD75" s="278">
        <v>0</v>
      </c>
      <c r="AE75" s="278"/>
      <c r="AF75" s="278">
        <v>0</v>
      </c>
      <c r="AG75" s="278">
        <v>0</v>
      </c>
      <c r="AH75" s="285" t="s">
        <v>86</v>
      </c>
      <c r="AI75" s="284" t="s">
        <v>951</v>
      </c>
      <c r="AJ75" s="283" t="s">
        <v>553</v>
      </c>
      <c r="AK75" s="282" t="s">
        <v>552</v>
      </c>
      <c r="AL75" s="278">
        <v>1.34</v>
      </c>
      <c r="AM75" s="281">
        <v>0</v>
      </c>
      <c r="AN75" s="278">
        <v>0</v>
      </c>
      <c r="AO75" s="278">
        <v>1.34</v>
      </c>
      <c r="AP75" s="281">
        <v>0</v>
      </c>
      <c r="AQ75" s="278">
        <v>0</v>
      </c>
      <c r="AR75" s="278">
        <v>0</v>
      </c>
      <c r="AS75" s="273">
        <v>2</v>
      </c>
      <c r="AT75" s="278">
        <v>0</v>
      </c>
      <c r="AU75" s="281">
        <v>0</v>
      </c>
      <c r="AV75" s="278">
        <v>0</v>
      </c>
      <c r="AW75" s="278">
        <v>0</v>
      </c>
      <c r="AX75" s="281">
        <v>0</v>
      </c>
      <c r="AY75" s="278">
        <v>0</v>
      </c>
      <c r="AZ75" s="278">
        <v>0</v>
      </c>
      <c r="BA75" s="280" t="s">
        <v>551</v>
      </c>
      <c r="BB75" s="278">
        <v>0</v>
      </c>
      <c r="BC75" s="281">
        <v>0</v>
      </c>
      <c r="BD75" s="278">
        <v>0</v>
      </c>
      <c r="BE75" s="278">
        <v>0</v>
      </c>
      <c r="BF75" s="281">
        <v>0</v>
      </c>
      <c r="BG75" s="278">
        <v>0</v>
      </c>
      <c r="BH75" s="278">
        <v>0</v>
      </c>
      <c r="BI75" s="280" t="s">
        <v>550</v>
      </c>
      <c r="BJ75" s="278">
        <v>0</v>
      </c>
      <c r="BK75" s="278">
        <v>0</v>
      </c>
      <c r="BL75" s="278">
        <v>0</v>
      </c>
      <c r="BM75" s="278">
        <v>0</v>
      </c>
      <c r="BN75" s="278">
        <v>0</v>
      </c>
      <c r="BO75" s="278">
        <v>0</v>
      </c>
      <c r="BP75" s="278">
        <v>0</v>
      </c>
      <c r="BQ75" s="279"/>
      <c r="BR75" s="279"/>
      <c r="BS75" s="279"/>
    </row>
    <row r="76" spans="1:71" x14ac:dyDescent="0.35">
      <c r="A76" s="279" t="s">
        <v>563</v>
      </c>
      <c r="B76" s="279" t="s">
        <v>562</v>
      </c>
      <c r="C76" s="285" t="s">
        <v>955</v>
      </c>
      <c r="D76" s="279" t="s">
        <v>560</v>
      </c>
      <c r="F76" s="279" t="s">
        <v>954</v>
      </c>
      <c r="K76" s="279" t="s">
        <v>883</v>
      </c>
      <c r="L76" s="279" t="s">
        <v>557</v>
      </c>
      <c r="N76" s="279" t="s">
        <v>884</v>
      </c>
      <c r="O76" s="279" t="s">
        <v>883</v>
      </c>
      <c r="P76" s="279" t="s">
        <v>557</v>
      </c>
      <c r="Q76" s="279" t="s">
        <v>556</v>
      </c>
      <c r="R76" s="279" t="s">
        <v>883</v>
      </c>
      <c r="S76" s="278">
        <v>0</v>
      </c>
      <c r="T76" s="278">
        <v>0</v>
      </c>
      <c r="U76" s="278">
        <v>0</v>
      </c>
      <c r="V76" s="278">
        <v>0</v>
      </c>
      <c r="W76" s="278">
        <v>0</v>
      </c>
      <c r="X76" s="278">
        <v>0</v>
      </c>
      <c r="Y76" s="278">
        <v>0</v>
      </c>
      <c r="Z76" s="278">
        <v>0</v>
      </c>
      <c r="AA76" s="278">
        <v>0</v>
      </c>
      <c r="AB76" s="278">
        <v>0</v>
      </c>
      <c r="AC76" s="278"/>
      <c r="AD76" s="278">
        <v>0</v>
      </c>
      <c r="AE76" s="278"/>
      <c r="AF76" s="278">
        <v>0</v>
      </c>
      <c r="AG76" s="278">
        <v>0</v>
      </c>
      <c r="AH76" s="285" t="s">
        <v>483</v>
      </c>
      <c r="AJ76" s="283" t="s">
        <v>553</v>
      </c>
      <c r="AK76" s="282" t="s">
        <v>552</v>
      </c>
      <c r="AL76" s="278">
        <v>0.89</v>
      </c>
      <c r="AM76" s="281">
        <v>0</v>
      </c>
      <c r="AN76" s="278">
        <v>0</v>
      </c>
      <c r="AO76" s="278">
        <v>0.89</v>
      </c>
      <c r="AP76" s="281">
        <v>0</v>
      </c>
      <c r="AQ76" s="278">
        <v>0</v>
      </c>
      <c r="AR76" s="278">
        <v>0</v>
      </c>
      <c r="AS76" s="273">
        <v>2</v>
      </c>
      <c r="AT76" s="278">
        <v>0</v>
      </c>
      <c r="AU76" s="281">
        <v>0</v>
      </c>
      <c r="AV76" s="278">
        <v>0</v>
      </c>
      <c r="AW76" s="278">
        <v>0</v>
      </c>
      <c r="AX76" s="281">
        <v>0</v>
      </c>
      <c r="AY76" s="278">
        <v>0</v>
      </c>
      <c r="AZ76" s="278">
        <v>0</v>
      </c>
      <c r="BA76" s="280" t="s">
        <v>551</v>
      </c>
      <c r="BB76" s="278">
        <v>0</v>
      </c>
      <c r="BC76" s="281">
        <v>0</v>
      </c>
      <c r="BD76" s="278">
        <v>0</v>
      </c>
      <c r="BE76" s="278">
        <v>0</v>
      </c>
      <c r="BF76" s="281">
        <v>0</v>
      </c>
      <c r="BG76" s="278">
        <v>0</v>
      </c>
      <c r="BH76" s="278">
        <v>0</v>
      </c>
      <c r="BI76" s="280" t="s">
        <v>550</v>
      </c>
      <c r="BJ76" s="278">
        <v>0</v>
      </c>
      <c r="BK76" s="278">
        <v>0</v>
      </c>
      <c r="BL76" s="278">
        <v>0</v>
      </c>
      <c r="BM76" s="278">
        <v>0</v>
      </c>
      <c r="BN76" s="278">
        <v>0</v>
      </c>
      <c r="BO76" s="278">
        <v>0</v>
      </c>
      <c r="BP76" s="278">
        <v>0</v>
      </c>
      <c r="BQ76" s="279"/>
      <c r="BR76" s="279"/>
      <c r="BS76" s="279"/>
    </row>
    <row r="77" spans="1:71" x14ac:dyDescent="0.35">
      <c r="A77" s="279" t="s">
        <v>563</v>
      </c>
      <c r="B77" s="279" t="s">
        <v>562</v>
      </c>
      <c r="C77" s="285" t="s">
        <v>953</v>
      </c>
      <c r="D77" s="279" t="s">
        <v>560</v>
      </c>
      <c r="F77" s="279" t="s">
        <v>952</v>
      </c>
      <c r="K77" s="279" t="s">
        <v>883</v>
      </c>
      <c r="L77" s="279" t="s">
        <v>557</v>
      </c>
      <c r="N77" s="279" t="s">
        <v>884</v>
      </c>
      <c r="O77" s="279" t="s">
        <v>883</v>
      </c>
      <c r="P77" s="279" t="s">
        <v>557</v>
      </c>
      <c r="Q77" s="279" t="s">
        <v>556</v>
      </c>
      <c r="R77" s="279" t="s">
        <v>883</v>
      </c>
      <c r="S77" s="278">
        <v>0</v>
      </c>
      <c r="T77" s="278">
        <v>0</v>
      </c>
      <c r="U77" s="278">
        <v>0</v>
      </c>
      <c r="V77" s="278">
        <v>0</v>
      </c>
      <c r="W77" s="278">
        <v>0</v>
      </c>
      <c r="X77" s="278">
        <v>0</v>
      </c>
      <c r="Y77" s="278">
        <v>0</v>
      </c>
      <c r="Z77" s="278">
        <v>0</v>
      </c>
      <c r="AA77" s="278">
        <v>0</v>
      </c>
      <c r="AB77" s="278">
        <v>0</v>
      </c>
      <c r="AC77" s="278"/>
      <c r="AD77" s="278">
        <v>0</v>
      </c>
      <c r="AE77" s="278"/>
      <c r="AF77" s="278">
        <v>0</v>
      </c>
      <c r="AG77" s="278">
        <v>0</v>
      </c>
      <c r="AH77" s="285" t="s">
        <v>483</v>
      </c>
      <c r="AJ77" s="283" t="s">
        <v>553</v>
      </c>
      <c r="AK77" s="282" t="s">
        <v>552</v>
      </c>
      <c r="AL77" s="278">
        <v>1.25</v>
      </c>
      <c r="AM77" s="281">
        <v>0</v>
      </c>
      <c r="AN77" s="278">
        <v>0</v>
      </c>
      <c r="AO77" s="278">
        <v>1.25</v>
      </c>
      <c r="AP77" s="281">
        <v>0</v>
      </c>
      <c r="AQ77" s="278">
        <v>0</v>
      </c>
      <c r="AR77" s="278">
        <v>0</v>
      </c>
      <c r="AS77" s="273">
        <v>2</v>
      </c>
      <c r="AT77" s="278">
        <v>0</v>
      </c>
      <c r="AU77" s="281">
        <v>0</v>
      </c>
      <c r="AV77" s="278">
        <v>0</v>
      </c>
      <c r="AW77" s="278">
        <v>0</v>
      </c>
      <c r="AX77" s="281">
        <v>0</v>
      </c>
      <c r="AY77" s="278">
        <v>0</v>
      </c>
      <c r="AZ77" s="278">
        <v>0</v>
      </c>
      <c r="BA77" s="280" t="s">
        <v>551</v>
      </c>
      <c r="BB77" s="278">
        <v>0</v>
      </c>
      <c r="BC77" s="281">
        <v>0</v>
      </c>
      <c r="BD77" s="278">
        <v>0</v>
      </c>
      <c r="BE77" s="278">
        <v>0</v>
      </c>
      <c r="BF77" s="281">
        <v>0</v>
      </c>
      <c r="BG77" s="278">
        <v>0</v>
      </c>
      <c r="BH77" s="278">
        <v>0</v>
      </c>
      <c r="BI77" s="280" t="s">
        <v>550</v>
      </c>
      <c r="BJ77" s="278">
        <v>0</v>
      </c>
      <c r="BK77" s="278">
        <v>0</v>
      </c>
      <c r="BL77" s="278">
        <v>0</v>
      </c>
      <c r="BM77" s="278">
        <v>0</v>
      </c>
      <c r="BN77" s="278">
        <v>0</v>
      </c>
      <c r="BO77" s="278">
        <v>0</v>
      </c>
      <c r="BP77" s="278">
        <v>0</v>
      </c>
      <c r="BQ77" s="279"/>
      <c r="BR77" s="279"/>
      <c r="BS77" s="279"/>
    </row>
    <row r="78" spans="1:71" x14ac:dyDescent="0.35">
      <c r="A78" s="279" t="s">
        <v>563</v>
      </c>
      <c r="B78" s="279" t="s">
        <v>562</v>
      </c>
      <c r="C78" s="285" t="s">
        <v>951</v>
      </c>
      <c r="D78" s="279" t="s">
        <v>560</v>
      </c>
      <c r="F78" s="279" t="s">
        <v>950</v>
      </c>
      <c r="K78" s="279" t="s">
        <v>883</v>
      </c>
      <c r="L78" s="279" t="s">
        <v>557</v>
      </c>
      <c r="N78" s="279" t="s">
        <v>884</v>
      </c>
      <c r="O78" s="279" t="s">
        <v>883</v>
      </c>
      <c r="P78" s="279" t="s">
        <v>557</v>
      </c>
      <c r="Q78" s="279" t="s">
        <v>556</v>
      </c>
      <c r="R78" s="279" t="s">
        <v>883</v>
      </c>
      <c r="S78" s="278">
        <v>0</v>
      </c>
      <c r="T78" s="278">
        <v>0</v>
      </c>
      <c r="U78" s="278">
        <v>0</v>
      </c>
      <c r="V78" s="278">
        <v>0</v>
      </c>
      <c r="W78" s="278">
        <v>0</v>
      </c>
      <c r="X78" s="278">
        <v>0</v>
      </c>
      <c r="Y78" s="278">
        <v>0</v>
      </c>
      <c r="Z78" s="278">
        <v>0</v>
      </c>
      <c r="AA78" s="278">
        <v>0</v>
      </c>
      <c r="AB78" s="278">
        <v>0</v>
      </c>
      <c r="AC78" s="278"/>
      <c r="AD78" s="278">
        <v>0</v>
      </c>
      <c r="AE78" s="278"/>
      <c r="AF78" s="278">
        <v>0</v>
      </c>
      <c r="AG78" s="278">
        <v>0</v>
      </c>
      <c r="AH78" s="285" t="s">
        <v>483</v>
      </c>
      <c r="AJ78" s="283" t="s">
        <v>553</v>
      </c>
      <c r="AK78" s="282" t="s">
        <v>552</v>
      </c>
      <c r="AL78" s="278">
        <v>0.95</v>
      </c>
      <c r="AM78" s="281">
        <v>0</v>
      </c>
      <c r="AN78" s="278">
        <v>0</v>
      </c>
      <c r="AO78" s="278">
        <v>0.95</v>
      </c>
      <c r="AP78" s="281">
        <v>0</v>
      </c>
      <c r="AQ78" s="278">
        <v>0</v>
      </c>
      <c r="AR78" s="278">
        <v>0</v>
      </c>
      <c r="AS78" s="273">
        <v>2</v>
      </c>
      <c r="AT78" s="278">
        <v>0</v>
      </c>
      <c r="AU78" s="281">
        <v>0</v>
      </c>
      <c r="AV78" s="278">
        <v>0</v>
      </c>
      <c r="AW78" s="278">
        <v>0</v>
      </c>
      <c r="AX78" s="281">
        <v>0</v>
      </c>
      <c r="AY78" s="278">
        <v>0</v>
      </c>
      <c r="AZ78" s="278">
        <v>0</v>
      </c>
      <c r="BA78" s="280" t="s">
        <v>551</v>
      </c>
      <c r="BB78" s="278">
        <v>0</v>
      </c>
      <c r="BC78" s="281">
        <v>0</v>
      </c>
      <c r="BD78" s="278">
        <v>0</v>
      </c>
      <c r="BE78" s="278">
        <v>0</v>
      </c>
      <c r="BF78" s="281">
        <v>0</v>
      </c>
      <c r="BG78" s="278">
        <v>0</v>
      </c>
      <c r="BH78" s="278">
        <v>0</v>
      </c>
      <c r="BI78" s="280" t="s">
        <v>550</v>
      </c>
      <c r="BJ78" s="278">
        <v>0</v>
      </c>
      <c r="BK78" s="278">
        <v>0</v>
      </c>
      <c r="BL78" s="278">
        <v>0</v>
      </c>
      <c r="BM78" s="278">
        <v>0</v>
      </c>
      <c r="BN78" s="278">
        <v>0</v>
      </c>
      <c r="BO78" s="278">
        <v>0</v>
      </c>
      <c r="BP78" s="278">
        <v>0</v>
      </c>
      <c r="BQ78" s="279"/>
      <c r="BR78" s="279"/>
      <c r="BS78" s="279"/>
    </row>
    <row r="79" spans="1:71" x14ac:dyDescent="0.35">
      <c r="A79" s="279" t="s">
        <v>563</v>
      </c>
      <c r="B79" s="279" t="s">
        <v>562</v>
      </c>
      <c r="C79" s="285" t="s">
        <v>949</v>
      </c>
      <c r="D79" s="279" t="s">
        <v>560</v>
      </c>
      <c r="F79" s="279" t="s">
        <v>948</v>
      </c>
      <c r="K79" s="279" t="s">
        <v>883</v>
      </c>
      <c r="L79" s="279" t="s">
        <v>557</v>
      </c>
      <c r="N79" s="279" t="s">
        <v>884</v>
      </c>
      <c r="O79" s="279" t="s">
        <v>883</v>
      </c>
      <c r="P79" s="279" t="s">
        <v>557</v>
      </c>
      <c r="Q79" s="279" t="s">
        <v>556</v>
      </c>
      <c r="R79" s="279" t="s">
        <v>883</v>
      </c>
      <c r="S79" s="278">
        <v>0</v>
      </c>
      <c r="T79" s="278">
        <v>0</v>
      </c>
      <c r="U79" s="278">
        <v>0</v>
      </c>
      <c r="V79" s="278">
        <v>0</v>
      </c>
      <c r="W79" s="278">
        <v>0</v>
      </c>
      <c r="X79" s="278">
        <v>0</v>
      </c>
      <c r="Y79" s="278">
        <v>0</v>
      </c>
      <c r="Z79" s="278">
        <v>0</v>
      </c>
      <c r="AA79" s="278">
        <v>0</v>
      </c>
      <c r="AB79" s="278">
        <v>0</v>
      </c>
      <c r="AC79" s="278"/>
      <c r="AD79" s="278">
        <v>0</v>
      </c>
      <c r="AE79" s="278"/>
      <c r="AF79" s="278">
        <v>0</v>
      </c>
      <c r="AG79" s="278">
        <v>0</v>
      </c>
      <c r="AH79" s="285" t="s">
        <v>86</v>
      </c>
      <c r="AI79" s="284" t="s">
        <v>943</v>
      </c>
      <c r="AJ79" s="283" t="s">
        <v>553</v>
      </c>
      <c r="AK79" s="282" t="s">
        <v>552</v>
      </c>
      <c r="AL79" s="278">
        <v>2.4</v>
      </c>
      <c r="AM79" s="281">
        <v>0</v>
      </c>
      <c r="AN79" s="278">
        <v>0</v>
      </c>
      <c r="AO79" s="278">
        <v>2.4</v>
      </c>
      <c r="AP79" s="281">
        <v>0</v>
      </c>
      <c r="AQ79" s="278">
        <v>0</v>
      </c>
      <c r="AR79" s="278">
        <v>0</v>
      </c>
      <c r="AS79" s="273">
        <v>2</v>
      </c>
      <c r="AT79" s="278">
        <v>0</v>
      </c>
      <c r="AU79" s="281">
        <v>0</v>
      </c>
      <c r="AV79" s="278">
        <v>0</v>
      </c>
      <c r="AW79" s="278">
        <v>0</v>
      </c>
      <c r="AX79" s="281">
        <v>0</v>
      </c>
      <c r="AY79" s="278">
        <v>0</v>
      </c>
      <c r="AZ79" s="278">
        <v>0</v>
      </c>
      <c r="BA79" s="280" t="s">
        <v>551</v>
      </c>
      <c r="BB79" s="278">
        <v>0</v>
      </c>
      <c r="BC79" s="281">
        <v>0</v>
      </c>
      <c r="BD79" s="278">
        <v>0</v>
      </c>
      <c r="BE79" s="278">
        <v>0</v>
      </c>
      <c r="BF79" s="281">
        <v>0</v>
      </c>
      <c r="BG79" s="278">
        <v>0</v>
      </c>
      <c r="BH79" s="278">
        <v>0</v>
      </c>
      <c r="BI79" s="280" t="s">
        <v>550</v>
      </c>
      <c r="BJ79" s="278">
        <v>0</v>
      </c>
      <c r="BK79" s="278">
        <v>0</v>
      </c>
      <c r="BL79" s="278">
        <v>0</v>
      </c>
      <c r="BM79" s="278">
        <v>0</v>
      </c>
      <c r="BN79" s="278">
        <v>0</v>
      </c>
      <c r="BO79" s="278">
        <v>0</v>
      </c>
      <c r="BP79" s="278">
        <v>0</v>
      </c>
      <c r="BQ79" s="279"/>
      <c r="BR79" s="279"/>
      <c r="BS79" s="279"/>
    </row>
    <row r="80" spans="1:71" x14ac:dyDescent="0.35">
      <c r="A80" s="279" t="s">
        <v>563</v>
      </c>
      <c r="B80" s="279" t="s">
        <v>562</v>
      </c>
      <c r="C80" s="285" t="s">
        <v>947</v>
      </c>
      <c r="D80" s="279" t="s">
        <v>560</v>
      </c>
      <c r="F80" s="279" t="s">
        <v>946</v>
      </c>
      <c r="K80" s="279" t="s">
        <v>883</v>
      </c>
      <c r="L80" s="279" t="s">
        <v>557</v>
      </c>
      <c r="N80" s="279" t="s">
        <v>884</v>
      </c>
      <c r="O80" s="279" t="s">
        <v>883</v>
      </c>
      <c r="P80" s="279" t="s">
        <v>557</v>
      </c>
      <c r="Q80" s="279" t="s">
        <v>556</v>
      </c>
      <c r="R80" s="279" t="s">
        <v>883</v>
      </c>
      <c r="S80" s="278">
        <v>0</v>
      </c>
      <c r="T80" s="278">
        <v>0</v>
      </c>
      <c r="U80" s="278">
        <v>0</v>
      </c>
      <c r="V80" s="278">
        <v>0</v>
      </c>
      <c r="W80" s="278">
        <v>0</v>
      </c>
      <c r="X80" s="278">
        <v>0</v>
      </c>
      <c r="Y80" s="278">
        <v>0</v>
      </c>
      <c r="Z80" s="278">
        <v>0</v>
      </c>
      <c r="AA80" s="278">
        <v>0</v>
      </c>
      <c r="AB80" s="278">
        <v>0</v>
      </c>
      <c r="AC80" s="278"/>
      <c r="AD80" s="278">
        <v>0</v>
      </c>
      <c r="AE80" s="278"/>
      <c r="AF80" s="278">
        <v>0</v>
      </c>
      <c r="AG80" s="278">
        <v>0</v>
      </c>
      <c r="AH80" s="285" t="s">
        <v>86</v>
      </c>
      <c r="AI80" s="284" t="s">
        <v>941</v>
      </c>
      <c r="AJ80" s="283" t="s">
        <v>553</v>
      </c>
      <c r="AK80" s="282" t="s">
        <v>552</v>
      </c>
      <c r="AL80" s="278">
        <v>1.19</v>
      </c>
      <c r="AM80" s="281">
        <v>0</v>
      </c>
      <c r="AN80" s="278">
        <v>0</v>
      </c>
      <c r="AO80" s="278">
        <v>1.19</v>
      </c>
      <c r="AP80" s="281">
        <v>0</v>
      </c>
      <c r="AQ80" s="278">
        <v>0</v>
      </c>
      <c r="AR80" s="278">
        <v>0</v>
      </c>
      <c r="AS80" s="273">
        <v>2</v>
      </c>
      <c r="AT80" s="278">
        <v>0</v>
      </c>
      <c r="AU80" s="281">
        <v>0</v>
      </c>
      <c r="AV80" s="278">
        <v>0</v>
      </c>
      <c r="AW80" s="278">
        <v>0</v>
      </c>
      <c r="AX80" s="281">
        <v>0</v>
      </c>
      <c r="AY80" s="278">
        <v>0</v>
      </c>
      <c r="AZ80" s="278">
        <v>0</v>
      </c>
      <c r="BA80" s="280" t="s">
        <v>551</v>
      </c>
      <c r="BB80" s="278">
        <v>0</v>
      </c>
      <c r="BC80" s="281">
        <v>0</v>
      </c>
      <c r="BD80" s="278">
        <v>0</v>
      </c>
      <c r="BE80" s="278">
        <v>0</v>
      </c>
      <c r="BF80" s="281">
        <v>0</v>
      </c>
      <c r="BG80" s="278">
        <v>0</v>
      </c>
      <c r="BH80" s="278">
        <v>0</v>
      </c>
      <c r="BI80" s="280" t="s">
        <v>550</v>
      </c>
      <c r="BJ80" s="278">
        <v>0</v>
      </c>
      <c r="BK80" s="278">
        <v>0</v>
      </c>
      <c r="BL80" s="278">
        <v>0</v>
      </c>
      <c r="BM80" s="278">
        <v>0</v>
      </c>
      <c r="BN80" s="278">
        <v>0</v>
      </c>
      <c r="BO80" s="278">
        <v>0</v>
      </c>
      <c r="BP80" s="278">
        <v>0</v>
      </c>
      <c r="BQ80" s="279"/>
      <c r="BR80" s="279"/>
      <c r="BS80" s="279"/>
    </row>
    <row r="81" spans="1:71" x14ac:dyDescent="0.35">
      <c r="A81" s="279" t="s">
        <v>563</v>
      </c>
      <c r="B81" s="279" t="s">
        <v>562</v>
      </c>
      <c r="C81" s="285" t="s">
        <v>945</v>
      </c>
      <c r="D81" s="279" t="s">
        <v>560</v>
      </c>
      <c r="F81" s="279" t="s">
        <v>944</v>
      </c>
      <c r="K81" s="279" t="s">
        <v>883</v>
      </c>
      <c r="L81" s="279" t="s">
        <v>557</v>
      </c>
      <c r="N81" s="279" t="s">
        <v>884</v>
      </c>
      <c r="O81" s="279" t="s">
        <v>883</v>
      </c>
      <c r="P81" s="279" t="s">
        <v>557</v>
      </c>
      <c r="Q81" s="279" t="s">
        <v>556</v>
      </c>
      <c r="R81" s="279" t="s">
        <v>883</v>
      </c>
      <c r="S81" s="278">
        <v>0</v>
      </c>
      <c r="T81" s="278">
        <v>0</v>
      </c>
      <c r="U81" s="278">
        <v>0</v>
      </c>
      <c r="V81" s="278">
        <v>0</v>
      </c>
      <c r="W81" s="278">
        <v>0</v>
      </c>
      <c r="X81" s="278">
        <v>0</v>
      </c>
      <c r="Y81" s="278">
        <v>0</v>
      </c>
      <c r="Z81" s="278">
        <v>0</v>
      </c>
      <c r="AA81" s="278">
        <v>0</v>
      </c>
      <c r="AB81" s="278">
        <v>0</v>
      </c>
      <c r="AC81" s="278"/>
      <c r="AD81" s="278">
        <v>0</v>
      </c>
      <c r="AE81" s="278"/>
      <c r="AF81" s="278">
        <v>0</v>
      </c>
      <c r="AG81" s="278">
        <v>0</v>
      </c>
      <c r="AH81" s="285" t="s">
        <v>483</v>
      </c>
      <c r="AJ81" s="283" t="s">
        <v>553</v>
      </c>
      <c r="AK81" s="282" t="s">
        <v>552</v>
      </c>
      <c r="AL81" s="278">
        <v>0.66</v>
      </c>
      <c r="AM81" s="281">
        <v>0</v>
      </c>
      <c r="AN81" s="278">
        <v>0</v>
      </c>
      <c r="AO81" s="278">
        <v>0.66</v>
      </c>
      <c r="AP81" s="281">
        <v>0</v>
      </c>
      <c r="AQ81" s="278">
        <v>0</v>
      </c>
      <c r="AR81" s="278">
        <v>0</v>
      </c>
      <c r="AS81" s="273">
        <v>2</v>
      </c>
      <c r="AT81" s="278">
        <v>0</v>
      </c>
      <c r="AU81" s="281">
        <v>0</v>
      </c>
      <c r="AV81" s="278">
        <v>0</v>
      </c>
      <c r="AW81" s="278">
        <v>0</v>
      </c>
      <c r="AX81" s="281">
        <v>0</v>
      </c>
      <c r="AY81" s="278">
        <v>0</v>
      </c>
      <c r="AZ81" s="278">
        <v>0</v>
      </c>
      <c r="BA81" s="280" t="s">
        <v>551</v>
      </c>
      <c r="BB81" s="278">
        <v>0</v>
      </c>
      <c r="BC81" s="281">
        <v>0</v>
      </c>
      <c r="BD81" s="278">
        <v>0</v>
      </c>
      <c r="BE81" s="278">
        <v>0</v>
      </c>
      <c r="BF81" s="281">
        <v>0</v>
      </c>
      <c r="BG81" s="278">
        <v>0</v>
      </c>
      <c r="BH81" s="278">
        <v>0</v>
      </c>
      <c r="BI81" s="280" t="s">
        <v>550</v>
      </c>
      <c r="BJ81" s="278">
        <v>0</v>
      </c>
      <c r="BK81" s="278">
        <v>0</v>
      </c>
      <c r="BL81" s="278">
        <v>0</v>
      </c>
      <c r="BM81" s="278">
        <v>0</v>
      </c>
      <c r="BN81" s="278">
        <v>0</v>
      </c>
      <c r="BO81" s="278">
        <v>0</v>
      </c>
      <c r="BP81" s="278">
        <v>0</v>
      </c>
      <c r="BQ81" s="279"/>
      <c r="BR81" s="279"/>
      <c r="BS81" s="279"/>
    </row>
    <row r="82" spans="1:71" x14ac:dyDescent="0.35">
      <c r="A82" s="279" t="s">
        <v>563</v>
      </c>
      <c r="B82" s="279" t="s">
        <v>562</v>
      </c>
      <c r="C82" s="285" t="s">
        <v>943</v>
      </c>
      <c r="D82" s="279" t="s">
        <v>560</v>
      </c>
      <c r="F82" s="279" t="s">
        <v>942</v>
      </c>
      <c r="K82" s="279" t="s">
        <v>883</v>
      </c>
      <c r="L82" s="279" t="s">
        <v>557</v>
      </c>
      <c r="N82" s="279" t="s">
        <v>884</v>
      </c>
      <c r="O82" s="279" t="s">
        <v>883</v>
      </c>
      <c r="P82" s="279" t="s">
        <v>557</v>
      </c>
      <c r="Q82" s="279" t="s">
        <v>556</v>
      </c>
      <c r="R82" s="279" t="s">
        <v>883</v>
      </c>
      <c r="S82" s="278">
        <v>0</v>
      </c>
      <c r="T82" s="278">
        <v>0</v>
      </c>
      <c r="U82" s="278">
        <v>0</v>
      </c>
      <c r="V82" s="278">
        <v>0</v>
      </c>
      <c r="W82" s="278">
        <v>0</v>
      </c>
      <c r="X82" s="278">
        <v>0</v>
      </c>
      <c r="Y82" s="278">
        <v>0</v>
      </c>
      <c r="Z82" s="278">
        <v>0</v>
      </c>
      <c r="AA82" s="278">
        <v>0</v>
      </c>
      <c r="AB82" s="278">
        <v>0</v>
      </c>
      <c r="AC82" s="278"/>
      <c r="AD82" s="278">
        <v>0</v>
      </c>
      <c r="AE82" s="278"/>
      <c r="AF82" s="278">
        <v>0</v>
      </c>
      <c r="AG82" s="278">
        <v>0</v>
      </c>
      <c r="AH82" s="285" t="s">
        <v>483</v>
      </c>
      <c r="AJ82" s="283" t="s">
        <v>553</v>
      </c>
      <c r="AK82" s="282" t="s">
        <v>552</v>
      </c>
      <c r="AL82" s="278">
        <v>1.35</v>
      </c>
      <c r="AM82" s="281">
        <v>0</v>
      </c>
      <c r="AN82" s="278">
        <v>0</v>
      </c>
      <c r="AO82" s="278">
        <v>1.35</v>
      </c>
      <c r="AP82" s="281">
        <v>0</v>
      </c>
      <c r="AQ82" s="278">
        <v>0</v>
      </c>
      <c r="AR82" s="278">
        <v>0</v>
      </c>
      <c r="AS82" s="273">
        <v>2</v>
      </c>
      <c r="AT82" s="278">
        <v>0</v>
      </c>
      <c r="AU82" s="281">
        <v>0</v>
      </c>
      <c r="AV82" s="278">
        <v>0</v>
      </c>
      <c r="AW82" s="278">
        <v>0</v>
      </c>
      <c r="AX82" s="281">
        <v>0</v>
      </c>
      <c r="AY82" s="278">
        <v>0</v>
      </c>
      <c r="AZ82" s="278">
        <v>0</v>
      </c>
      <c r="BA82" s="280" t="s">
        <v>551</v>
      </c>
      <c r="BB82" s="278">
        <v>0</v>
      </c>
      <c r="BC82" s="281">
        <v>0</v>
      </c>
      <c r="BD82" s="278">
        <v>0</v>
      </c>
      <c r="BE82" s="278">
        <v>0</v>
      </c>
      <c r="BF82" s="281">
        <v>0</v>
      </c>
      <c r="BG82" s="278">
        <v>0</v>
      </c>
      <c r="BH82" s="278">
        <v>0</v>
      </c>
      <c r="BI82" s="280" t="s">
        <v>550</v>
      </c>
      <c r="BJ82" s="278">
        <v>0</v>
      </c>
      <c r="BK82" s="278">
        <v>0</v>
      </c>
      <c r="BL82" s="278">
        <v>0</v>
      </c>
      <c r="BM82" s="278">
        <v>0</v>
      </c>
      <c r="BN82" s="278">
        <v>0</v>
      </c>
      <c r="BO82" s="278">
        <v>0</v>
      </c>
      <c r="BP82" s="278">
        <v>0</v>
      </c>
      <c r="BQ82" s="279"/>
      <c r="BR82" s="279"/>
      <c r="BS82" s="279"/>
    </row>
    <row r="83" spans="1:71" x14ac:dyDescent="0.35">
      <c r="A83" s="279" t="s">
        <v>563</v>
      </c>
      <c r="B83" s="279" t="s">
        <v>562</v>
      </c>
      <c r="C83" s="285" t="s">
        <v>941</v>
      </c>
      <c r="D83" s="279" t="s">
        <v>560</v>
      </c>
      <c r="F83" s="279" t="s">
        <v>940</v>
      </c>
      <c r="K83" s="279" t="s">
        <v>883</v>
      </c>
      <c r="L83" s="279" t="s">
        <v>557</v>
      </c>
      <c r="N83" s="279" t="s">
        <v>884</v>
      </c>
      <c r="O83" s="279" t="s">
        <v>883</v>
      </c>
      <c r="P83" s="279" t="s">
        <v>557</v>
      </c>
      <c r="Q83" s="279" t="s">
        <v>556</v>
      </c>
      <c r="R83" s="279" t="s">
        <v>883</v>
      </c>
      <c r="S83" s="278">
        <v>0</v>
      </c>
      <c r="T83" s="278">
        <v>0</v>
      </c>
      <c r="U83" s="278">
        <v>0</v>
      </c>
      <c r="V83" s="278">
        <v>0</v>
      </c>
      <c r="W83" s="278">
        <v>0</v>
      </c>
      <c r="X83" s="278">
        <v>0</v>
      </c>
      <c r="Y83" s="278">
        <v>0</v>
      </c>
      <c r="Z83" s="278">
        <v>0</v>
      </c>
      <c r="AA83" s="278">
        <v>0</v>
      </c>
      <c r="AB83" s="278">
        <v>0</v>
      </c>
      <c r="AC83" s="278"/>
      <c r="AD83" s="278">
        <v>0</v>
      </c>
      <c r="AE83" s="278"/>
      <c r="AF83" s="278">
        <v>0</v>
      </c>
      <c r="AG83" s="278">
        <v>0</v>
      </c>
      <c r="AH83" s="285" t="s">
        <v>483</v>
      </c>
      <c r="AJ83" s="283" t="s">
        <v>553</v>
      </c>
      <c r="AK83" s="282" t="s">
        <v>552</v>
      </c>
      <c r="AL83" s="278">
        <v>0.75</v>
      </c>
      <c r="AM83" s="281">
        <v>0</v>
      </c>
      <c r="AN83" s="278">
        <v>0</v>
      </c>
      <c r="AO83" s="278">
        <v>0.75</v>
      </c>
      <c r="AP83" s="281">
        <v>0</v>
      </c>
      <c r="AQ83" s="278">
        <v>0</v>
      </c>
      <c r="AR83" s="278">
        <v>0</v>
      </c>
      <c r="AS83" s="273">
        <v>2</v>
      </c>
      <c r="AT83" s="278">
        <v>0</v>
      </c>
      <c r="AU83" s="281">
        <v>0</v>
      </c>
      <c r="AV83" s="278">
        <v>0</v>
      </c>
      <c r="AW83" s="278">
        <v>0</v>
      </c>
      <c r="AX83" s="281">
        <v>0</v>
      </c>
      <c r="AY83" s="278">
        <v>0</v>
      </c>
      <c r="AZ83" s="278">
        <v>0</v>
      </c>
      <c r="BA83" s="280" t="s">
        <v>551</v>
      </c>
      <c r="BB83" s="278">
        <v>0</v>
      </c>
      <c r="BC83" s="281">
        <v>0</v>
      </c>
      <c r="BD83" s="278">
        <v>0</v>
      </c>
      <c r="BE83" s="278">
        <v>0</v>
      </c>
      <c r="BF83" s="281">
        <v>0</v>
      </c>
      <c r="BG83" s="278">
        <v>0</v>
      </c>
      <c r="BH83" s="278">
        <v>0</v>
      </c>
      <c r="BI83" s="280" t="s">
        <v>550</v>
      </c>
      <c r="BJ83" s="278">
        <v>0</v>
      </c>
      <c r="BK83" s="278">
        <v>0</v>
      </c>
      <c r="BL83" s="278">
        <v>0</v>
      </c>
      <c r="BM83" s="278">
        <v>0</v>
      </c>
      <c r="BN83" s="278">
        <v>0</v>
      </c>
      <c r="BO83" s="278">
        <v>0</v>
      </c>
      <c r="BP83" s="278">
        <v>0</v>
      </c>
      <c r="BQ83" s="279"/>
      <c r="BR83" s="279"/>
      <c r="BS83" s="279"/>
    </row>
    <row r="84" spans="1:71" x14ac:dyDescent="0.35">
      <c r="A84" s="279" t="s">
        <v>563</v>
      </c>
      <c r="B84" s="279" t="s">
        <v>562</v>
      </c>
      <c r="C84" s="285" t="s">
        <v>939</v>
      </c>
      <c r="D84" s="279" t="s">
        <v>560</v>
      </c>
      <c r="F84" s="279" t="s">
        <v>938</v>
      </c>
      <c r="K84" s="279" t="s">
        <v>883</v>
      </c>
      <c r="L84" s="279" t="s">
        <v>557</v>
      </c>
      <c r="N84" s="279" t="s">
        <v>884</v>
      </c>
      <c r="O84" s="279" t="s">
        <v>883</v>
      </c>
      <c r="P84" s="279" t="s">
        <v>557</v>
      </c>
      <c r="Q84" s="279" t="s">
        <v>556</v>
      </c>
      <c r="R84" s="279" t="s">
        <v>883</v>
      </c>
      <c r="S84" s="278">
        <v>0</v>
      </c>
      <c r="T84" s="278">
        <v>0</v>
      </c>
      <c r="U84" s="278">
        <v>0</v>
      </c>
      <c r="V84" s="278">
        <v>0</v>
      </c>
      <c r="W84" s="278">
        <v>0</v>
      </c>
      <c r="X84" s="278">
        <v>0</v>
      </c>
      <c r="Y84" s="278">
        <v>0</v>
      </c>
      <c r="Z84" s="278">
        <v>0</v>
      </c>
      <c r="AA84" s="278">
        <v>0</v>
      </c>
      <c r="AB84" s="278">
        <v>0</v>
      </c>
      <c r="AC84" s="278"/>
      <c r="AD84" s="278">
        <v>0</v>
      </c>
      <c r="AE84" s="278"/>
      <c r="AF84" s="278">
        <v>0</v>
      </c>
      <c r="AG84" s="278">
        <v>0</v>
      </c>
      <c r="AH84" s="285" t="s">
        <v>483</v>
      </c>
      <c r="AJ84" s="283" t="s">
        <v>553</v>
      </c>
      <c r="AK84" s="282" t="s">
        <v>552</v>
      </c>
      <c r="AL84" s="278">
        <v>0</v>
      </c>
      <c r="AM84" s="281">
        <v>0</v>
      </c>
      <c r="AN84" s="278">
        <v>92.27</v>
      </c>
      <c r="AO84" s="278">
        <v>0</v>
      </c>
      <c r="AP84" s="281">
        <v>0</v>
      </c>
      <c r="AQ84" s="278">
        <v>0</v>
      </c>
      <c r="AR84" s="278">
        <v>0</v>
      </c>
      <c r="AS84" s="273">
        <v>2</v>
      </c>
      <c r="AT84" s="278">
        <v>0</v>
      </c>
      <c r="AU84" s="281">
        <v>0</v>
      </c>
      <c r="AV84" s="278">
        <v>0</v>
      </c>
      <c r="AW84" s="278">
        <v>0</v>
      </c>
      <c r="AX84" s="281">
        <v>0</v>
      </c>
      <c r="AY84" s="278">
        <v>0</v>
      </c>
      <c r="AZ84" s="278">
        <v>0</v>
      </c>
      <c r="BA84" s="280" t="s">
        <v>551</v>
      </c>
      <c r="BB84" s="278">
        <v>0</v>
      </c>
      <c r="BC84" s="281">
        <v>0</v>
      </c>
      <c r="BD84" s="278">
        <v>0</v>
      </c>
      <c r="BE84" s="278">
        <v>0</v>
      </c>
      <c r="BF84" s="281">
        <v>0</v>
      </c>
      <c r="BG84" s="278">
        <v>0</v>
      </c>
      <c r="BH84" s="278">
        <v>0</v>
      </c>
      <c r="BI84" s="280" t="s">
        <v>550</v>
      </c>
      <c r="BJ84" s="278">
        <v>0</v>
      </c>
      <c r="BK84" s="278">
        <v>0</v>
      </c>
      <c r="BL84" s="278">
        <v>0</v>
      </c>
      <c r="BM84" s="278">
        <v>0</v>
      </c>
      <c r="BN84" s="278">
        <v>0</v>
      </c>
      <c r="BO84" s="278">
        <v>0</v>
      </c>
      <c r="BP84" s="278">
        <v>0</v>
      </c>
      <c r="BQ84" s="279"/>
      <c r="BR84" s="279"/>
      <c r="BS84" s="279"/>
    </row>
    <row r="85" spans="1:71" x14ac:dyDescent="0.35">
      <c r="A85" s="279" t="s">
        <v>563</v>
      </c>
      <c r="B85" s="279" t="s">
        <v>562</v>
      </c>
      <c r="C85" s="285" t="s">
        <v>937</v>
      </c>
      <c r="D85" s="279" t="s">
        <v>560</v>
      </c>
      <c r="F85" s="279" t="s">
        <v>936</v>
      </c>
      <c r="K85" s="279" t="s">
        <v>883</v>
      </c>
      <c r="L85" s="279" t="s">
        <v>557</v>
      </c>
      <c r="N85" s="279" t="s">
        <v>884</v>
      </c>
      <c r="O85" s="279" t="s">
        <v>883</v>
      </c>
      <c r="P85" s="279" t="s">
        <v>557</v>
      </c>
      <c r="Q85" s="279" t="s">
        <v>556</v>
      </c>
      <c r="R85" s="279" t="s">
        <v>883</v>
      </c>
      <c r="S85" s="278">
        <v>2150</v>
      </c>
      <c r="T85" s="278">
        <v>0</v>
      </c>
      <c r="U85" s="278">
        <v>0</v>
      </c>
      <c r="V85" s="278">
        <v>0</v>
      </c>
      <c r="W85" s="278">
        <v>0</v>
      </c>
      <c r="X85" s="278">
        <v>0</v>
      </c>
      <c r="Y85" s="278">
        <v>0</v>
      </c>
      <c r="Z85" s="278">
        <v>0</v>
      </c>
      <c r="AA85" s="278">
        <v>0</v>
      </c>
      <c r="AB85" s="278">
        <v>0</v>
      </c>
      <c r="AC85" s="278"/>
      <c r="AD85" s="278">
        <v>0</v>
      </c>
      <c r="AE85" s="278"/>
      <c r="AF85" s="278">
        <v>0</v>
      </c>
      <c r="AG85" s="278">
        <v>0</v>
      </c>
      <c r="AH85" s="285" t="s">
        <v>483</v>
      </c>
      <c r="AJ85" s="283" t="s">
        <v>553</v>
      </c>
      <c r="AK85" s="282" t="s">
        <v>552</v>
      </c>
      <c r="AL85" s="278">
        <v>0</v>
      </c>
      <c r="AM85" s="281">
        <v>0</v>
      </c>
      <c r="AN85" s="278">
        <v>33.200000000000003</v>
      </c>
      <c r="AO85" s="278">
        <v>0</v>
      </c>
      <c r="AP85" s="281">
        <v>0</v>
      </c>
      <c r="AQ85" s="278">
        <v>0</v>
      </c>
      <c r="AR85" s="278">
        <v>0</v>
      </c>
      <c r="AS85" s="273">
        <v>2</v>
      </c>
      <c r="AT85" s="278">
        <v>0</v>
      </c>
      <c r="AU85" s="281">
        <v>0</v>
      </c>
      <c r="AV85" s="278">
        <v>0</v>
      </c>
      <c r="AW85" s="278">
        <v>0</v>
      </c>
      <c r="AX85" s="281">
        <v>0</v>
      </c>
      <c r="AY85" s="278">
        <v>0</v>
      </c>
      <c r="AZ85" s="278">
        <v>0</v>
      </c>
      <c r="BA85" s="280" t="s">
        <v>551</v>
      </c>
      <c r="BB85" s="278">
        <v>0</v>
      </c>
      <c r="BC85" s="281">
        <v>0</v>
      </c>
      <c r="BD85" s="278">
        <v>0</v>
      </c>
      <c r="BE85" s="278">
        <v>0</v>
      </c>
      <c r="BF85" s="281">
        <v>0</v>
      </c>
      <c r="BG85" s="278">
        <v>0</v>
      </c>
      <c r="BH85" s="278">
        <v>0</v>
      </c>
      <c r="BI85" s="280" t="s">
        <v>550</v>
      </c>
      <c r="BJ85" s="278">
        <v>0</v>
      </c>
      <c r="BK85" s="278">
        <v>0</v>
      </c>
      <c r="BL85" s="278">
        <v>0</v>
      </c>
      <c r="BM85" s="278">
        <v>0</v>
      </c>
      <c r="BN85" s="278">
        <v>0</v>
      </c>
      <c r="BO85" s="278">
        <v>0</v>
      </c>
      <c r="BP85" s="278">
        <v>0</v>
      </c>
      <c r="BQ85" s="279"/>
      <c r="BR85" s="279"/>
      <c r="BS85" s="279"/>
    </row>
    <row r="86" spans="1:71" x14ac:dyDescent="0.35">
      <c r="A86" s="279" t="s">
        <v>563</v>
      </c>
      <c r="B86" s="279" t="s">
        <v>562</v>
      </c>
      <c r="C86" s="285" t="s">
        <v>935</v>
      </c>
      <c r="D86" s="279" t="s">
        <v>560</v>
      </c>
      <c r="F86" s="279" t="s">
        <v>934</v>
      </c>
      <c r="K86" s="279" t="s">
        <v>883</v>
      </c>
      <c r="L86" s="279" t="s">
        <v>557</v>
      </c>
      <c r="N86" s="279" t="s">
        <v>884</v>
      </c>
      <c r="O86" s="279" t="s">
        <v>883</v>
      </c>
      <c r="P86" s="279" t="s">
        <v>557</v>
      </c>
      <c r="Q86" s="279" t="s">
        <v>556</v>
      </c>
      <c r="R86" s="279" t="s">
        <v>883</v>
      </c>
      <c r="S86" s="278">
        <v>0</v>
      </c>
      <c r="T86" s="278">
        <v>0</v>
      </c>
      <c r="U86" s="278">
        <v>0</v>
      </c>
      <c r="V86" s="278">
        <v>0</v>
      </c>
      <c r="W86" s="278">
        <v>0</v>
      </c>
      <c r="X86" s="278">
        <v>0</v>
      </c>
      <c r="Y86" s="278">
        <v>0</v>
      </c>
      <c r="Z86" s="278">
        <v>0</v>
      </c>
      <c r="AA86" s="278">
        <v>0</v>
      </c>
      <c r="AB86" s="278">
        <v>0</v>
      </c>
      <c r="AC86" s="278"/>
      <c r="AD86" s="278">
        <v>0</v>
      </c>
      <c r="AE86" s="278"/>
      <c r="AF86" s="278">
        <v>0</v>
      </c>
      <c r="AG86" s="278">
        <v>0</v>
      </c>
      <c r="AH86" s="285" t="s">
        <v>86</v>
      </c>
      <c r="AI86" s="284" t="s">
        <v>933</v>
      </c>
      <c r="AJ86" s="283" t="s">
        <v>553</v>
      </c>
      <c r="AK86" s="282" t="s">
        <v>552</v>
      </c>
      <c r="AL86" s="278">
        <v>0.61</v>
      </c>
      <c r="AM86" s="281">
        <v>0</v>
      </c>
      <c r="AN86" s="278">
        <v>0</v>
      </c>
      <c r="AO86" s="278">
        <v>0.61</v>
      </c>
      <c r="AP86" s="281">
        <v>0</v>
      </c>
      <c r="AQ86" s="278">
        <v>0</v>
      </c>
      <c r="AR86" s="278">
        <v>0</v>
      </c>
      <c r="AS86" s="273">
        <v>2</v>
      </c>
      <c r="AT86" s="278">
        <v>0</v>
      </c>
      <c r="AU86" s="281">
        <v>0</v>
      </c>
      <c r="AV86" s="278">
        <v>0</v>
      </c>
      <c r="AW86" s="278">
        <v>0</v>
      </c>
      <c r="AX86" s="281">
        <v>0</v>
      </c>
      <c r="AY86" s="278">
        <v>0</v>
      </c>
      <c r="AZ86" s="278">
        <v>0</v>
      </c>
      <c r="BA86" s="280" t="s">
        <v>551</v>
      </c>
      <c r="BB86" s="278">
        <v>0</v>
      </c>
      <c r="BC86" s="281">
        <v>0</v>
      </c>
      <c r="BD86" s="278">
        <v>0</v>
      </c>
      <c r="BE86" s="278">
        <v>0</v>
      </c>
      <c r="BF86" s="281">
        <v>0</v>
      </c>
      <c r="BG86" s="278">
        <v>0</v>
      </c>
      <c r="BH86" s="278">
        <v>0</v>
      </c>
      <c r="BI86" s="280" t="s">
        <v>550</v>
      </c>
      <c r="BJ86" s="278">
        <v>0</v>
      </c>
      <c r="BK86" s="278">
        <v>0</v>
      </c>
      <c r="BL86" s="278">
        <v>0</v>
      </c>
      <c r="BM86" s="278">
        <v>0</v>
      </c>
      <c r="BN86" s="278">
        <v>0</v>
      </c>
      <c r="BO86" s="278">
        <v>0</v>
      </c>
      <c r="BP86" s="278">
        <v>0</v>
      </c>
      <c r="BQ86" s="279"/>
      <c r="BR86" s="279"/>
      <c r="BS86" s="279"/>
    </row>
    <row r="87" spans="1:71" x14ac:dyDescent="0.35">
      <c r="A87" s="279" t="s">
        <v>563</v>
      </c>
      <c r="B87" s="279" t="s">
        <v>562</v>
      </c>
      <c r="C87" s="285" t="s">
        <v>932</v>
      </c>
      <c r="D87" s="279" t="s">
        <v>560</v>
      </c>
      <c r="F87" s="279" t="s">
        <v>931</v>
      </c>
      <c r="K87" s="279" t="s">
        <v>883</v>
      </c>
      <c r="L87" s="279" t="s">
        <v>557</v>
      </c>
      <c r="N87" s="279" t="s">
        <v>884</v>
      </c>
      <c r="O87" s="279" t="s">
        <v>883</v>
      </c>
      <c r="P87" s="279" t="s">
        <v>557</v>
      </c>
      <c r="Q87" s="279" t="s">
        <v>556</v>
      </c>
      <c r="R87" s="279" t="s">
        <v>883</v>
      </c>
      <c r="S87" s="278">
        <v>0</v>
      </c>
      <c r="T87" s="278">
        <v>0</v>
      </c>
      <c r="U87" s="278">
        <v>0</v>
      </c>
      <c r="V87" s="278">
        <v>0</v>
      </c>
      <c r="W87" s="278">
        <v>0</v>
      </c>
      <c r="X87" s="278">
        <v>0</v>
      </c>
      <c r="Y87" s="278">
        <v>0</v>
      </c>
      <c r="Z87" s="278">
        <v>0</v>
      </c>
      <c r="AA87" s="278">
        <v>0</v>
      </c>
      <c r="AB87" s="278">
        <v>0</v>
      </c>
      <c r="AC87" s="278"/>
      <c r="AD87" s="278">
        <v>0</v>
      </c>
      <c r="AE87" s="278"/>
      <c r="AF87" s="278">
        <v>0</v>
      </c>
      <c r="AG87" s="278">
        <v>0</v>
      </c>
      <c r="AH87" s="285" t="s">
        <v>483</v>
      </c>
      <c r="AJ87" s="283" t="s">
        <v>553</v>
      </c>
      <c r="AK87" s="282" t="s">
        <v>552</v>
      </c>
      <c r="AL87" s="278">
        <v>1.1000000000000001</v>
      </c>
      <c r="AM87" s="281">
        <v>0</v>
      </c>
      <c r="AN87" s="278">
        <v>0</v>
      </c>
      <c r="AO87" s="278">
        <v>1.1000000000000001</v>
      </c>
      <c r="AP87" s="281">
        <v>0</v>
      </c>
      <c r="AQ87" s="278">
        <v>0</v>
      </c>
      <c r="AR87" s="278">
        <v>0</v>
      </c>
      <c r="AS87" s="273">
        <v>2</v>
      </c>
      <c r="AT87" s="278">
        <v>0</v>
      </c>
      <c r="AU87" s="281">
        <v>0</v>
      </c>
      <c r="AV87" s="278">
        <v>0</v>
      </c>
      <c r="AW87" s="278">
        <v>0</v>
      </c>
      <c r="AX87" s="281">
        <v>0</v>
      </c>
      <c r="AY87" s="278">
        <v>0</v>
      </c>
      <c r="AZ87" s="278">
        <v>0</v>
      </c>
      <c r="BA87" s="280" t="s">
        <v>551</v>
      </c>
      <c r="BB87" s="278">
        <v>0</v>
      </c>
      <c r="BC87" s="281">
        <v>0</v>
      </c>
      <c r="BD87" s="278">
        <v>0</v>
      </c>
      <c r="BE87" s="278">
        <v>0</v>
      </c>
      <c r="BF87" s="281">
        <v>0</v>
      </c>
      <c r="BG87" s="278">
        <v>0</v>
      </c>
      <c r="BH87" s="278">
        <v>0</v>
      </c>
      <c r="BI87" s="280" t="s">
        <v>550</v>
      </c>
      <c r="BJ87" s="278">
        <v>0</v>
      </c>
      <c r="BK87" s="278">
        <v>0</v>
      </c>
      <c r="BL87" s="278">
        <v>0</v>
      </c>
      <c r="BM87" s="278">
        <v>0</v>
      </c>
      <c r="BN87" s="278">
        <v>0</v>
      </c>
      <c r="BO87" s="278">
        <v>0</v>
      </c>
      <c r="BP87" s="278">
        <v>0</v>
      </c>
      <c r="BQ87" s="279"/>
      <c r="BR87" s="279"/>
      <c r="BS87" s="279"/>
    </row>
    <row r="88" spans="1:71" x14ac:dyDescent="0.35">
      <c r="A88" s="279" t="s">
        <v>563</v>
      </c>
      <c r="B88" s="279" t="s">
        <v>562</v>
      </c>
      <c r="C88" s="285" t="s">
        <v>930</v>
      </c>
      <c r="D88" s="279" t="s">
        <v>560</v>
      </c>
      <c r="F88" s="279" t="s">
        <v>929</v>
      </c>
      <c r="K88" s="279" t="s">
        <v>883</v>
      </c>
      <c r="L88" s="279" t="s">
        <v>557</v>
      </c>
      <c r="N88" s="279" t="s">
        <v>884</v>
      </c>
      <c r="O88" s="279" t="s">
        <v>883</v>
      </c>
      <c r="P88" s="279" t="s">
        <v>557</v>
      </c>
      <c r="Q88" s="279" t="s">
        <v>556</v>
      </c>
      <c r="R88" s="279" t="s">
        <v>883</v>
      </c>
      <c r="S88" s="278">
        <v>0</v>
      </c>
      <c r="T88" s="278">
        <v>0</v>
      </c>
      <c r="U88" s="278">
        <v>0</v>
      </c>
      <c r="V88" s="278">
        <v>0</v>
      </c>
      <c r="W88" s="278">
        <v>0</v>
      </c>
      <c r="X88" s="278">
        <v>0</v>
      </c>
      <c r="Y88" s="278">
        <v>0</v>
      </c>
      <c r="Z88" s="278">
        <v>0</v>
      </c>
      <c r="AA88" s="278">
        <v>0</v>
      </c>
      <c r="AB88" s="278">
        <v>0</v>
      </c>
      <c r="AC88" s="278"/>
      <c r="AD88" s="278">
        <v>0</v>
      </c>
      <c r="AE88" s="278"/>
      <c r="AF88" s="278">
        <v>0</v>
      </c>
      <c r="AG88" s="278">
        <v>0</v>
      </c>
      <c r="AH88" s="285" t="s">
        <v>483</v>
      </c>
      <c r="AJ88" s="283" t="s">
        <v>553</v>
      </c>
      <c r="AK88" s="282" t="s">
        <v>552</v>
      </c>
      <c r="AL88" s="278">
        <v>0.67</v>
      </c>
      <c r="AM88" s="281">
        <v>0</v>
      </c>
      <c r="AN88" s="278">
        <v>0</v>
      </c>
      <c r="AO88" s="278">
        <v>0.67</v>
      </c>
      <c r="AP88" s="281">
        <v>0</v>
      </c>
      <c r="AQ88" s="278">
        <v>0</v>
      </c>
      <c r="AR88" s="278">
        <v>0</v>
      </c>
      <c r="AS88" s="273">
        <v>2</v>
      </c>
      <c r="AT88" s="278">
        <v>0</v>
      </c>
      <c r="AU88" s="281">
        <v>0</v>
      </c>
      <c r="AV88" s="278">
        <v>0</v>
      </c>
      <c r="AW88" s="278">
        <v>0</v>
      </c>
      <c r="AX88" s="281">
        <v>0</v>
      </c>
      <c r="AY88" s="278">
        <v>0</v>
      </c>
      <c r="AZ88" s="278">
        <v>0</v>
      </c>
      <c r="BA88" s="280" t="s">
        <v>551</v>
      </c>
      <c r="BB88" s="278">
        <v>0</v>
      </c>
      <c r="BC88" s="281">
        <v>0</v>
      </c>
      <c r="BD88" s="278">
        <v>0</v>
      </c>
      <c r="BE88" s="278">
        <v>0</v>
      </c>
      <c r="BF88" s="281">
        <v>0</v>
      </c>
      <c r="BG88" s="278">
        <v>0</v>
      </c>
      <c r="BH88" s="278">
        <v>0</v>
      </c>
      <c r="BI88" s="280" t="s">
        <v>550</v>
      </c>
      <c r="BJ88" s="278">
        <v>0</v>
      </c>
      <c r="BK88" s="278">
        <v>0</v>
      </c>
      <c r="BL88" s="278">
        <v>0</v>
      </c>
      <c r="BM88" s="278">
        <v>0</v>
      </c>
      <c r="BN88" s="278">
        <v>0</v>
      </c>
      <c r="BO88" s="278">
        <v>0</v>
      </c>
      <c r="BP88" s="278">
        <v>0</v>
      </c>
      <c r="BQ88" s="279"/>
      <c r="BR88" s="279"/>
      <c r="BS88" s="279"/>
    </row>
    <row r="89" spans="1:71" x14ac:dyDescent="0.35">
      <c r="A89" s="279" t="s">
        <v>563</v>
      </c>
      <c r="B89" s="279" t="s">
        <v>562</v>
      </c>
      <c r="C89" s="285" t="s">
        <v>928</v>
      </c>
      <c r="D89" s="279" t="s">
        <v>560</v>
      </c>
      <c r="F89" s="279" t="s">
        <v>927</v>
      </c>
      <c r="K89" s="279" t="s">
        <v>883</v>
      </c>
      <c r="L89" s="279" t="s">
        <v>557</v>
      </c>
      <c r="N89" s="279" t="s">
        <v>884</v>
      </c>
      <c r="O89" s="279" t="s">
        <v>883</v>
      </c>
      <c r="P89" s="279" t="s">
        <v>557</v>
      </c>
      <c r="Q89" s="279" t="s">
        <v>556</v>
      </c>
      <c r="R89" s="279" t="s">
        <v>883</v>
      </c>
      <c r="S89" s="278">
        <v>1512</v>
      </c>
      <c r="T89" s="278">
        <v>0</v>
      </c>
      <c r="U89" s="278">
        <v>0</v>
      </c>
      <c r="V89" s="278">
        <v>0</v>
      </c>
      <c r="W89" s="278">
        <v>0</v>
      </c>
      <c r="X89" s="278">
        <v>0</v>
      </c>
      <c r="Y89" s="278">
        <v>0</v>
      </c>
      <c r="Z89" s="278">
        <v>0</v>
      </c>
      <c r="AA89" s="278">
        <v>0</v>
      </c>
      <c r="AB89" s="278">
        <v>0</v>
      </c>
      <c r="AC89" s="278"/>
      <c r="AD89" s="278">
        <v>0</v>
      </c>
      <c r="AE89" s="278"/>
      <c r="AF89" s="278">
        <v>0</v>
      </c>
      <c r="AG89" s="278">
        <v>0</v>
      </c>
      <c r="AH89" s="285" t="s">
        <v>483</v>
      </c>
      <c r="AJ89" s="283" t="s">
        <v>553</v>
      </c>
      <c r="AK89" s="282" t="s">
        <v>552</v>
      </c>
      <c r="AL89" s="278">
        <v>0</v>
      </c>
      <c r="AM89" s="281">
        <v>0</v>
      </c>
      <c r="AN89" s="278">
        <v>36</v>
      </c>
      <c r="AO89" s="278">
        <v>0</v>
      </c>
      <c r="AP89" s="281">
        <v>0</v>
      </c>
      <c r="AQ89" s="278">
        <v>0</v>
      </c>
      <c r="AR89" s="278">
        <v>0</v>
      </c>
      <c r="AS89" s="273">
        <v>2</v>
      </c>
      <c r="AT89" s="278">
        <v>0</v>
      </c>
      <c r="AU89" s="281">
        <v>0</v>
      </c>
      <c r="AV89" s="278">
        <v>0</v>
      </c>
      <c r="AW89" s="278">
        <v>0</v>
      </c>
      <c r="AX89" s="281">
        <v>0</v>
      </c>
      <c r="AY89" s="278">
        <v>0</v>
      </c>
      <c r="AZ89" s="278">
        <v>0</v>
      </c>
      <c r="BA89" s="280" t="s">
        <v>551</v>
      </c>
      <c r="BB89" s="278">
        <v>0</v>
      </c>
      <c r="BC89" s="281">
        <v>0</v>
      </c>
      <c r="BD89" s="278">
        <v>0</v>
      </c>
      <c r="BE89" s="278">
        <v>0</v>
      </c>
      <c r="BF89" s="281">
        <v>0</v>
      </c>
      <c r="BG89" s="278">
        <v>0</v>
      </c>
      <c r="BH89" s="278">
        <v>0</v>
      </c>
      <c r="BI89" s="280" t="s">
        <v>550</v>
      </c>
      <c r="BJ89" s="278">
        <v>0</v>
      </c>
      <c r="BK89" s="278">
        <v>0</v>
      </c>
      <c r="BL89" s="278">
        <v>0</v>
      </c>
      <c r="BM89" s="278">
        <v>0</v>
      </c>
      <c r="BN89" s="278">
        <v>0</v>
      </c>
      <c r="BO89" s="278">
        <v>0</v>
      </c>
      <c r="BP89" s="278">
        <v>0</v>
      </c>
      <c r="BQ89" s="279"/>
      <c r="BR89" s="279"/>
      <c r="BS89" s="279"/>
    </row>
    <row r="90" spans="1:71" x14ac:dyDescent="0.35">
      <c r="A90" s="279" t="s">
        <v>563</v>
      </c>
      <c r="B90" s="279" t="s">
        <v>562</v>
      </c>
      <c r="C90" s="285" t="s">
        <v>926</v>
      </c>
      <c r="D90" s="279" t="s">
        <v>560</v>
      </c>
      <c r="F90" s="279" t="s">
        <v>925</v>
      </c>
      <c r="K90" s="279" t="s">
        <v>883</v>
      </c>
      <c r="L90" s="279" t="s">
        <v>557</v>
      </c>
      <c r="N90" s="279" t="s">
        <v>884</v>
      </c>
      <c r="O90" s="279" t="s">
        <v>883</v>
      </c>
      <c r="P90" s="279" t="s">
        <v>557</v>
      </c>
      <c r="Q90" s="279" t="s">
        <v>556</v>
      </c>
      <c r="R90" s="279" t="s">
        <v>883</v>
      </c>
      <c r="S90" s="278">
        <v>0</v>
      </c>
      <c r="T90" s="278">
        <v>0</v>
      </c>
      <c r="U90" s="278">
        <v>0</v>
      </c>
      <c r="V90" s="278">
        <v>0</v>
      </c>
      <c r="W90" s="278">
        <v>0</v>
      </c>
      <c r="X90" s="278">
        <v>0</v>
      </c>
      <c r="Y90" s="278">
        <v>0</v>
      </c>
      <c r="Z90" s="278">
        <v>0</v>
      </c>
      <c r="AA90" s="278">
        <v>0</v>
      </c>
      <c r="AB90" s="278">
        <v>0</v>
      </c>
      <c r="AC90" s="278"/>
      <c r="AD90" s="278">
        <v>0</v>
      </c>
      <c r="AE90" s="278"/>
      <c r="AF90" s="278">
        <v>0</v>
      </c>
      <c r="AG90" s="278">
        <v>0</v>
      </c>
      <c r="AH90" s="285" t="s">
        <v>483</v>
      </c>
      <c r="AJ90" s="283" t="s">
        <v>553</v>
      </c>
      <c r="AK90" s="282" t="s">
        <v>552</v>
      </c>
      <c r="AL90" s="278">
        <v>0</v>
      </c>
      <c r="AM90" s="281">
        <v>0</v>
      </c>
      <c r="AN90" s="278">
        <v>95</v>
      </c>
      <c r="AO90" s="278">
        <v>0</v>
      </c>
      <c r="AP90" s="281">
        <v>0</v>
      </c>
      <c r="AQ90" s="278">
        <v>0</v>
      </c>
      <c r="AR90" s="278">
        <v>0</v>
      </c>
      <c r="AS90" s="273">
        <v>2</v>
      </c>
      <c r="AT90" s="278">
        <v>0</v>
      </c>
      <c r="AU90" s="281">
        <v>0</v>
      </c>
      <c r="AV90" s="278">
        <v>0</v>
      </c>
      <c r="AW90" s="278">
        <v>0</v>
      </c>
      <c r="AX90" s="281">
        <v>0</v>
      </c>
      <c r="AY90" s="278">
        <v>0</v>
      </c>
      <c r="AZ90" s="278">
        <v>0</v>
      </c>
      <c r="BA90" s="280" t="s">
        <v>551</v>
      </c>
      <c r="BB90" s="278">
        <v>0</v>
      </c>
      <c r="BC90" s="281">
        <v>0</v>
      </c>
      <c r="BD90" s="278">
        <v>0</v>
      </c>
      <c r="BE90" s="278">
        <v>0</v>
      </c>
      <c r="BF90" s="281">
        <v>0</v>
      </c>
      <c r="BG90" s="278">
        <v>0</v>
      </c>
      <c r="BH90" s="278">
        <v>0</v>
      </c>
      <c r="BI90" s="280" t="s">
        <v>550</v>
      </c>
      <c r="BJ90" s="278">
        <v>0</v>
      </c>
      <c r="BK90" s="278">
        <v>0</v>
      </c>
      <c r="BL90" s="278">
        <v>0</v>
      </c>
      <c r="BM90" s="278">
        <v>0</v>
      </c>
      <c r="BN90" s="278">
        <v>0</v>
      </c>
      <c r="BO90" s="278">
        <v>0</v>
      </c>
      <c r="BP90" s="278">
        <v>0</v>
      </c>
      <c r="BQ90" s="279"/>
      <c r="BR90" s="279"/>
      <c r="BS90" s="279"/>
    </row>
    <row r="91" spans="1:71" x14ac:dyDescent="0.35">
      <c r="A91" s="279" t="s">
        <v>563</v>
      </c>
      <c r="B91" s="279" t="s">
        <v>562</v>
      </c>
      <c r="C91" s="285" t="s">
        <v>924</v>
      </c>
      <c r="D91" s="279" t="s">
        <v>560</v>
      </c>
      <c r="F91" s="279" t="s">
        <v>923</v>
      </c>
      <c r="K91" s="279" t="s">
        <v>883</v>
      </c>
      <c r="L91" s="279" t="s">
        <v>557</v>
      </c>
      <c r="N91" s="279" t="s">
        <v>884</v>
      </c>
      <c r="O91" s="279" t="s">
        <v>883</v>
      </c>
      <c r="P91" s="279" t="s">
        <v>557</v>
      </c>
      <c r="Q91" s="279" t="s">
        <v>556</v>
      </c>
      <c r="R91" s="279" t="s">
        <v>883</v>
      </c>
      <c r="S91" s="278">
        <v>0</v>
      </c>
      <c r="T91" s="278">
        <v>0</v>
      </c>
      <c r="U91" s="278">
        <v>0</v>
      </c>
      <c r="V91" s="278">
        <v>0</v>
      </c>
      <c r="W91" s="278">
        <v>0</v>
      </c>
      <c r="X91" s="278">
        <v>0</v>
      </c>
      <c r="Y91" s="278">
        <v>0</v>
      </c>
      <c r="Z91" s="278">
        <v>0</v>
      </c>
      <c r="AA91" s="278">
        <v>0</v>
      </c>
      <c r="AB91" s="278">
        <v>0</v>
      </c>
      <c r="AC91" s="278"/>
      <c r="AD91" s="278">
        <v>0</v>
      </c>
      <c r="AE91" s="278"/>
      <c r="AF91" s="278">
        <v>0</v>
      </c>
      <c r="AG91" s="278">
        <v>0</v>
      </c>
      <c r="AH91" s="285" t="s">
        <v>86</v>
      </c>
      <c r="AI91" s="284" t="s">
        <v>920</v>
      </c>
      <c r="AJ91" s="283" t="s">
        <v>553</v>
      </c>
      <c r="AK91" s="282" t="s">
        <v>552</v>
      </c>
      <c r="AL91" s="278">
        <v>0.64</v>
      </c>
      <c r="AM91" s="281">
        <v>0</v>
      </c>
      <c r="AN91" s="278">
        <v>0</v>
      </c>
      <c r="AO91" s="278">
        <v>0.64</v>
      </c>
      <c r="AP91" s="281">
        <v>0</v>
      </c>
      <c r="AQ91" s="278">
        <v>0</v>
      </c>
      <c r="AR91" s="278">
        <v>0</v>
      </c>
      <c r="AS91" s="273">
        <v>2</v>
      </c>
      <c r="AT91" s="278">
        <v>0</v>
      </c>
      <c r="AU91" s="281">
        <v>0</v>
      </c>
      <c r="AV91" s="278">
        <v>0</v>
      </c>
      <c r="AW91" s="278">
        <v>0</v>
      </c>
      <c r="AX91" s="281">
        <v>0</v>
      </c>
      <c r="AY91" s="278">
        <v>0</v>
      </c>
      <c r="AZ91" s="278">
        <v>0</v>
      </c>
      <c r="BA91" s="280" t="s">
        <v>551</v>
      </c>
      <c r="BB91" s="278">
        <v>0</v>
      </c>
      <c r="BC91" s="281">
        <v>0</v>
      </c>
      <c r="BD91" s="278">
        <v>0</v>
      </c>
      <c r="BE91" s="278">
        <v>0</v>
      </c>
      <c r="BF91" s="281">
        <v>0</v>
      </c>
      <c r="BG91" s="278">
        <v>0</v>
      </c>
      <c r="BH91" s="278">
        <v>0</v>
      </c>
      <c r="BI91" s="280" t="s">
        <v>550</v>
      </c>
      <c r="BJ91" s="278">
        <v>0</v>
      </c>
      <c r="BK91" s="278">
        <v>0</v>
      </c>
      <c r="BL91" s="278">
        <v>0</v>
      </c>
      <c r="BM91" s="278">
        <v>0</v>
      </c>
      <c r="BN91" s="278">
        <v>0</v>
      </c>
      <c r="BO91" s="278">
        <v>0</v>
      </c>
      <c r="BP91" s="278">
        <v>0</v>
      </c>
      <c r="BQ91" s="279"/>
      <c r="BR91" s="279"/>
      <c r="BS91" s="279"/>
    </row>
    <row r="92" spans="1:71" x14ac:dyDescent="0.35">
      <c r="A92" s="279" t="s">
        <v>563</v>
      </c>
      <c r="B92" s="279" t="s">
        <v>562</v>
      </c>
      <c r="C92" s="285" t="s">
        <v>922</v>
      </c>
      <c r="D92" s="279" t="s">
        <v>560</v>
      </c>
      <c r="F92" s="279" t="s">
        <v>921</v>
      </c>
      <c r="K92" s="279" t="s">
        <v>883</v>
      </c>
      <c r="L92" s="279" t="s">
        <v>557</v>
      </c>
      <c r="N92" s="279" t="s">
        <v>884</v>
      </c>
      <c r="O92" s="279" t="s">
        <v>883</v>
      </c>
      <c r="P92" s="279" t="s">
        <v>557</v>
      </c>
      <c r="Q92" s="279" t="s">
        <v>556</v>
      </c>
      <c r="R92" s="279" t="s">
        <v>883</v>
      </c>
      <c r="S92" s="278">
        <v>0</v>
      </c>
      <c r="T92" s="278">
        <v>0</v>
      </c>
      <c r="U92" s="278">
        <v>0</v>
      </c>
      <c r="V92" s="278">
        <v>0</v>
      </c>
      <c r="W92" s="278">
        <v>0</v>
      </c>
      <c r="X92" s="278">
        <v>0</v>
      </c>
      <c r="Y92" s="278">
        <v>0</v>
      </c>
      <c r="Z92" s="278">
        <v>0</v>
      </c>
      <c r="AA92" s="278">
        <v>0</v>
      </c>
      <c r="AB92" s="278">
        <v>0</v>
      </c>
      <c r="AC92" s="278"/>
      <c r="AD92" s="278">
        <v>0</v>
      </c>
      <c r="AE92" s="278"/>
      <c r="AF92" s="278">
        <v>0</v>
      </c>
      <c r="AG92" s="278">
        <v>0</v>
      </c>
      <c r="AH92" s="285" t="s">
        <v>86</v>
      </c>
      <c r="AI92" s="284" t="s">
        <v>918</v>
      </c>
      <c r="AJ92" s="283" t="s">
        <v>553</v>
      </c>
      <c r="AK92" s="282" t="s">
        <v>552</v>
      </c>
      <c r="AL92" s="278">
        <v>2.09</v>
      </c>
      <c r="AM92" s="281">
        <v>0</v>
      </c>
      <c r="AN92" s="278">
        <v>0</v>
      </c>
      <c r="AO92" s="278">
        <v>2.09</v>
      </c>
      <c r="AP92" s="281">
        <v>0</v>
      </c>
      <c r="AQ92" s="278">
        <v>0</v>
      </c>
      <c r="AR92" s="278">
        <v>0</v>
      </c>
      <c r="AS92" s="273">
        <v>2</v>
      </c>
      <c r="AT92" s="278">
        <v>0</v>
      </c>
      <c r="AU92" s="281">
        <v>0</v>
      </c>
      <c r="AV92" s="278">
        <v>0</v>
      </c>
      <c r="AW92" s="278">
        <v>0</v>
      </c>
      <c r="AX92" s="281">
        <v>0</v>
      </c>
      <c r="AY92" s="278">
        <v>0</v>
      </c>
      <c r="AZ92" s="278">
        <v>0</v>
      </c>
      <c r="BA92" s="280" t="s">
        <v>551</v>
      </c>
      <c r="BB92" s="278">
        <v>0</v>
      </c>
      <c r="BC92" s="281">
        <v>0</v>
      </c>
      <c r="BD92" s="278">
        <v>0</v>
      </c>
      <c r="BE92" s="278">
        <v>0</v>
      </c>
      <c r="BF92" s="281">
        <v>0</v>
      </c>
      <c r="BG92" s="278">
        <v>0</v>
      </c>
      <c r="BH92" s="278">
        <v>0</v>
      </c>
      <c r="BI92" s="280" t="s">
        <v>550</v>
      </c>
      <c r="BJ92" s="278">
        <v>0</v>
      </c>
      <c r="BK92" s="278">
        <v>0</v>
      </c>
      <c r="BL92" s="278">
        <v>0</v>
      </c>
      <c r="BM92" s="278">
        <v>0</v>
      </c>
      <c r="BN92" s="278">
        <v>0</v>
      </c>
      <c r="BO92" s="278">
        <v>0</v>
      </c>
      <c r="BP92" s="278">
        <v>0</v>
      </c>
      <c r="BQ92" s="279"/>
      <c r="BR92" s="279"/>
      <c r="BS92" s="279"/>
    </row>
    <row r="93" spans="1:71" x14ac:dyDescent="0.35">
      <c r="A93" s="279" t="s">
        <v>563</v>
      </c>
      <c r="B93" s="279" t="s">
        <v>562</v>
      </c>
      <c r="C93" s="285" t="s">
        <v>920</v>
      </c>
      <c r="D93" s="279" t="s">
        <v>560</v>
      </c>
      <c r="F93" s="279" t="s">
        <v>919</v>
      </c>
      <c r="K93" s="279" t="s">
        <v>883</v>
      </c>
      <c r="L93" s="279" t="s">
        <v>557</v>
      </c>
      <c r="N93" s="279" t="s">
        <v>884</v>
      </c>
      <c r="O93" s="279" t="s">
        <v>883</v>
      </c>
      <c r="P93" s="279" t="s">
        <v>557</v>
      </c>
      <c r="Q93" s="279" t="s">
        <v>556</v>
      </c>
      <c r="R93" s="279" t="s">
        <v>883</v>
      </c>
      <c r="S93" s="278">
        <v>0</v>
      </c>
      <c r="T93" s="278">
        <v>0</v>
      </c>
      <c r="U93" s="278">
        <v>0</v>
      </c>
      <c r="V93" s="278">
        <v>0</v>
      </c>
      <c r="W93" s="278">
        <v>0</v>
      </c>
      <c r="X93" s="278">
        <v>0</v>
      </c>
      <c r="Y93" s="278">
        <v>0</v>
      </c>
      <c r="Z93" s="278">
        <v>0</v>
      </c>
      <c r="AA93" s="278">
        <v>0</v>
      </c>
      <c r="AB93" s="278">
        <v>0</v>
      </c>
      <c r="AC93" s="278"/>
      <c r="AD93" s="278">
        <v>0</v>
      </c>
      <c r="AE93" s="278"/>
      <c r="AF93" s="278">
        <v>0</v>
      </c>
      <c r="AG93" s="278">
        <v>0</v>
      </c>
      <c r="AH93" s="285" t="s">
        <v>483</v>
      </c>
      <c r="AJ93" s="283" t="s">
        <v>553</v>
      </c>
      <c r="AK93" s="282" t="s">
        <v>552</v>
      </c>
      <c r="AL93" s="278">
        <v>0.6</v>
      </c>
      <c r="AM93" s="281">
        <v>0</v>
      </c>
      <c r="AN93" s="278">
        <v>0</v>
      </c>
      <c r="AO93" s="278">
        <v>0.6</v>
      </c>
      <c r="AP93" s="281">
        <v>0</v>
      </c>
      <c r="AQ93" s="278">
        <v>0</v>
      </c>
      <c r="AR93" s="278">
        <v>0</v>
      </c>
      <c r="AS93" s="273">
        <v>2</v>
      </c>
      <c r="AT93" s="278">
        <v>0</v>
      </c>
      <c r="AU93" s="281">
        <v>0</v>
      </c>
      <c r="AV93" s="278">
        <v>0</v>
      </c>
      <c r="AW93" s="278">
        <v>0</v>
      </c>
      <c r="AX93" s="281">
        <v>0</v>
      </c>
      <c r="AY93" s="278">
        <v>0</v>
      </c>
      <c r="AZ93" s="278">
        <v>0</v>
      </c>
      <c r="BA93" s="280" t="s">
        <v>551</v>
      </c>
      <c r="BB93" s="278">
        <v>0</v>
      </c>
      <c r="BC93" s="281">
        <v>0</v>
      </c>
      <c r="BD93" s="278">
        <v>0</v>
      </c>
      <c r="BE93" s="278">
        <v>0</v>
      </c>
      <c r="BF93" s="281">
        <v>0</v>
      </c>
      <c r="BG93" s="278">
        <v>0</v>
      </c>
      <c r="BH93" s="278">
        <v>0</v>
      </c>
      <c r="BI93" s="280" t="s">
        <v>550</v>
      </c>
      <c r="BJ93" s="278">
        <v>0</v>
      </c>
      <c r="BK93" s="278">
        <v>0</v>
      </c>
      <c r="BL93" s="278">
        <v>0</v>
      </c>
      <c r="BM93" s="278">
        <v>0</v>
      </c>
      <c r="BN93" s="278">
        <v>0</v>
      </c>
      <c r="BO93" s="278">
        <v>0</v>
      </c>
      <c r="BP93" s="278">
        <v>0</v>
      </c>
      <c r="BQ93" s="279"/>
      <c r="BR93" s="279"/>
      <c r="BS93" s="279"/>
    </row>
    <row r="94" spans="1:71" x14ac:dyDescent="0.35">
      <c r="A94" s="279" t="s">
        <v>563</v>
      </c>
      <c r="B94" s="279" t="s">
        <v>562</v>
      </c>
      <c r="C94" s="285" t="s">
        <v>918</v>
      </c>
      <c r="D94" s="279" t="s">
        <v>560</v>
      </c>
      <c r="F94" s="279" t="s">
        <v>917</v>
      </c>
      <c r="K94" s="279" t="s">
        <v>883</v>
      </c>
      <c r="L94" s="279" t="s">
        <v>557</v>
      </c>
      <c r="N94" s="279" t="s">
        <v>884</v>
      </c>
      <c r="O94" s="279" t="s">
        <v>883</v>
      </c>
      <c r="P94" s="279" t="s">
        <v>557</v>
      </c>
      <c r="Q94" s="279" t="s">
        <v>556</v>
      </c>
      <c r="R94" s="279" t="s">
        <v>883</v>
      </c>
      <c r="S94" s="278">
        <v>0</v>
      </c>
      <c r="T94" s="278">
        <v>0</v>
      </c>
      <c r="U94" s="278">
        <v>0</v>
      </c>
      <c r="V94" s="278">
        <v>0</v>
      </c>
      <c r="W94" s="278">
        <v>0</v>
      </c>
      <c r="X94" s="278">
        <v>0</v>
      </c>
      <c r="Y94" s="278">
        <v>0</v>
      </c>
      <c r="Z94" s="278">
        <v>0</v>
      </c>
      <c r="AA94" s="278">
        <v>0</v>
      </c>
      <c r="AB94" s="278">
        <v>0</v>
      </c>
      <c r="AC94" s="278"/>
      <c r="AD94" s="278">
        <v>0</v>
      </c>
      <c r="AE94" s="278"/>
      <c r="AF94" s="278">
        <v>0</v>
      </c>
      <c r="AG94" s="278">
        <v>0</v>
      </c>
      <c r="AH94" s="285" t="s">
        <v>483</v>
      </c>
      <c r="AJ94" s="283" t="s">
        <v>553</v>
      </c>
      <c r="AK94" s="282" t="s">
        <v>552</v>
      </c>
      <c r="AL94" s="278">
        <v>1.01</v>
      </c>
      <c r="AM94" s="281">
        <v>0</v>
      </c>
      <c r="AN94" s="278">
        <v>0</v>
      </c>
      <c r="AO94" s="278">
        <v>1.01</v>
      </c>
      <c r="AP94" s="281">
        <v>0</v>
      </c>
      <c r="AQ94" s="278">
        <v>0</v>
      </c>
      <c r="AR94" s="278">
        <v>0</v>
      </c>
      <c r="AS94" s="273">
        <v>2</v>
      </c>
      <c r="AT94" s="278">
        <v>0</v>
      </c>
      <c r="AU94" s="281">
        <v>0</v>
      </c>
      <c r="AV94" s="278">
        <v>0</v>
      </c>
      <c r="AW94" s="278">
        <v>0</v>
      </c>
      <c r="AX94" s="281">
        <v>0</v>
      </c>
      <c r="AY94" s="278">
        <v>0</v>
      </c>
      <c r="AZ94" s="278">
        <v>0</v>
      </c>
      <c r="BA94" s="280" t="s">
        <v>551</v>
      </c>
      <c r="BB94" s="278">
        <v>0</v>
      </c>
      <c r="BC94" s="281">
        <v>0</v>
      </c>
      <c r="BD94" s="278">
        <v>0</v>
      </c>
      <c r="BE94" s="278">
        <v>0</v>
      </c>
      <c r="BF94" s="281">
        <v>0</v>
      </c>
      <c r="BG94" s="278">
        <v>0</v>
      </c>
      <c r="BH94" s="278">
        <v>0</v>
      </c>
      <c r="BI94" s="280" t="s">
        <v>550</v>
      </c>
      <c r="BJ94" s="278">
        <v>0</v>
      </c>
      <c r="BK94" s="278">
        <v>0</v>
      </c>
      <c r="BL94" s="278">
        <v>0</v>
      </c>
      <c r="BM94" s="278">
        <v>0</v>
      </c>
      <c r="BN94" s="278">
        <v>0</v>
      </c>
      <c r="BO94" s="278">
        <v>0</v>
      </c>
      <c r="BP94" s="278">
        <v>0</v>
      </c>
      <c r="BQ94" s="279"/>
      <c r="BR94" s="279"/>
      <c r="BS94" s="279"/>
    </row>
    <row r="95" spans="1:71" x14ac:dyDescent="0.35">
      <c r="A95" s="279" t="s">
        <v>563</v>
      </c>
      <c r="B95" s="279" t="s">
        <v>562</v>
      </c>
      <c r="C95" s="285" t="s">
        <v>916</v>
      </c>
      <c r="D95" s="279" t="s">
        <v>560</v>
      </c>
      <c r="F95" s="279" t="s">
        <v>915</v>
      </c>
      <c r="K95" s="279" t="s">
        <v>883</v>
      </c>
      <c r="L95" s="279" t="s">
        <v>557</v>
      </c>
      <c r="N95" s="279" t="s">
        <v>884</v>
      </c>
      <c r="O95" s="279" t="s">
        <v>883</v>
      </c>
      <c r="P95" s="279" t="s">
        <v>557</v>
      </c>
      <c r="Q95" s="279" t="s">
        <v>556</v>
      </c>
      <c r="R95" s="279" t="s">
        <v>883</v>
      </c>
      <c r="S95" s="278">
        <v>1134</v>
      </c>
      <c r="T95" s="278">
        <v>0</v>
      </c>
      <c r="U95" s="278">
        <v>0</v>
      </c>
      <c r="V95" s="278">
        <v>0</v>
      </c>
      <c r="W95" s="278">
        <v>0</v>
      </c>
      <c r="X95" s="278">
        <v>0</v>
      </c>
      <c r="Y95" s="278">
        <v>0</v>
      </c>
      <c r="Z95" s="278">
        <v>0</v>
      </c>
      <c r="AA95" s="278">
        <v>0</v>
      </c>
      <c r="AB95" s="278">
        <v>0</v>
      </c>
      <c r="AC95" s="278"/>
      <c r="AD95" s="278">
        <v>0</v>
      </c>
      <c r="AE95" s="278"/>
      <c r="AF95" s="278">
        <v>0</v>
      </c>
      <c r="AG95" s="278">
        <v>0</v>
      </c>
      <c r="AH95" s="285" t="s">
        <v>483</v>
      </c>
      <c r="AJ95" s="283" t="s">
        <v>553</v>
      </c>
      <c r="AK95" s="282" t="s">
        <v>552</v>
      </c>
      <c r="AL95" s="278">
        <v>0</v>
      </c>
      <c r="AM95" s="281">
        <v>0</v>
      </c>
      <c r="AN95" s="278">
        <v>39</v>
      </c>
      <c r="AO95" s="278">
        <v>0</v>
      </c>
      <c r="AP95" s="281">
        <v>0</v>
      </c>
      <c r="AQ95" s="278">
        <v>0</v>
      </c>
      <c r="AR95" s="278">
        <v>0</v>
      </c>
      <c r="AS95" s="273">
        <v>2</v>
      </c>
      <c r="AT95" s="278">
        <v>0</v>
      </c>
      <c r="AU95" s="281">
        <v>0</v>
      </c>
      <c r="AV95" s="278">
        <v>0</v>
      </c>
      <c r="AW95" s="278">
        <v>0</v>
      </c>
      <c r="AX95" s="281">
        <v>0</v>
      </c>
      <c r="AY95" s="278">
        <v>0</v>
      </c>
      <c r="AZ95" s="278">
        <v>0</v>
      </c>
      <c r="BA95" s="280" t="s">
        <v>551</v>
      </c>
      <c r="BB95" s="278">
        <v>0</v>
      </c>
      <c r="BC95" s="281">
        <v>0</v>
      </c>
      <c r="BD95" s="278">
        <v>0</v>
      </c>
      <c r="BE95" s="278">
        <v>0</v>
      </c>
      <c r="BF95" s="281">
        <v>0</v>
      </c>
      <c r="BG95" s="278">
        <v>0</v>
      </c>
      <c r="BH95" s="278">
        <v>0</v>
      </c>
      <c r="BI95" s="280" t="s">
        <v>550</v>
      </c>
      <c r="BJ95" s="278">
        <v>0</v>
      </c>
      <c r="BK95" s="278">
        <v>0</v>
      </c>
      <c r="BL95" s="278">
        <v>0</v>
      </c>
      <c r="BM95" s="278">
        <v>0</v>
      </c>
      <c r="BN95" s="278">
        <v>0</v>
      </c>
      <c r="BO95" s="278">
        <v>0</v>
      </c>
      <c r="BP95" s="278">
        <v>0</v>
      </c>
      <c r="BQ95" s="279"/>
      <c r="BR95" s="279"/>
      <c r="BS95" s="279"/>
    </row>
    <row r="96" spans="1:71" x14ac:dyDescent="0.35">
      <c r="A96" s="279" t="s">
        <v>563</v>
      </c>
      <c r="B96" s="279" t="s">
        <v>562</v>
      </c>
      <c r="C96" s="285" t="s">
        <v>914</v>
      </c>
      <c r="D96" s="279" t="s">
        <v>560</v>
      </c>
      <c r="F96" s="279" t="s">
        <v>913</v>
      </c>
      <c r="K96" s="279" t="s">
        <v>883</v>
      </c>
      <c r="L96" s="279" t="s">
        <v>557</v>
      </c>
      <c r="N96" s="279" t="s">
        <v>884</v>
      </c>
      <c r="O96" s="279" t="s">
        <v>883</v>
      </c>
      <c r="P96" s="279" t="s">
        <v>557</v>
      </c>
      <c r="Q96" s="279" t="s">
        <v>556</v>
      </c>
      <c r="R96" s="279" t="s">
        <v>883</v>
      </c>
      <c r="S96" s="278">
        <v>0</v>
      </c>
      <c r="T96" s="278">
        <v>0</v>
      </c>
      <c r="U96" s="278">
        <v>0</v>
      </c>
      <c r="V96" s="278">
        <v>0</v>
      </c>
      <c r="W96" s="278">
        <v>0</v>
      </c>
      <c r="X96" s="278">
        <v>0</v>
      </c>
      <c r="Y96" s="278">
        <v>0</v>
      </c>
      <c r="Z96" s="278">
        <v>0</v>
      </c>
      <c r="AA96" s="278">
        <v>0</v>
      </c>
      <c r="AB96" s="278">
        <v>0</v>
      </c>
      <c r="AC96" s="278"/>
      <c r="AD96" s="278">
        <v>0</v>
      </c>
      <c r="AE96" s="278"/>
      <c r="AF96" s="278">
        <v>0</v>
      </c>
      <c r="AG96" s="278">
        <v>0</v>
      </c>
      <c r="AH96" s="285" t="s">
        <v>86</v>
      </c>
      <c r="AI96" s="284" t="s">
        <v>908</v>
      </c>
      <c r="AJ96" s="283" t="s">
        <v>553</v>
      </c>
      <c r="AK96" s="282" t="s">
        <v>552</v>
      </c>
      <c r="AL96" s="278">
        <v>0.64</v>
      </c>
      <c r="AM96" s="281">
        <v>0</v>
      </c>
      <c r="AN96" s="278">
        <v>0</v>
      </c>
      <c r="AO96" s="278">
        <v>0.64</v>
      </c>
      <c r="AP96" s="281">
        <v>0</v>
      </c>
      <c r="AQ96" s="278">
        <v>0</v>
      </c>
      <c r="AR96" s="278">
        <v>0</v>
      </c>
      <c r="AS96" s="273">
        <v>2</v>
      </c>
      <c r="AT96" s="278">
        <v>0</v>
      </c>
      <c r="AU96" s="281">
        <v>0</v>
      </c>
      <c r="AV96" s="278">
        <v>0</v>
      </c>
      <c r="AW96" s="278">
        <v>0</v>
      </c>
      <c r="AX96" s="281">
        <v>0</v>
      </c>
      <c r="AY96" s="278">
        <v>0</v>
      </c>
      <c r="AZ96" s="278">
        <v>0</v>
      </c>
      <c r="BA96" s="280" t="s">
        <v>551</v>
      </c>
      <c r="BB96" s="278">
        <v>0</v>
      </c>
      <c r="BC96" s="281">
        <v>0</v>
      </c>
      <c r="BD96" s="278">
        <v>0</v>
      </c>
      <c r="BE96" s="278">
        <v>0</v>
      </c>
      <c r="BF96" s="281">
        <v>0</v>
      </c>
      <c r="BG96" s="278">
        <v>0</v>
      </c>
      <c r="BH96" s="278">
        <v>0</v>
      </c>
      <c r="BI96" s="280" t="s">
        <v>550</v>
      </c>
      <c r="BJ96" s="278">
        <v>0</v>
      </c>
      <c r="BK96" s="278">
        <v>0</v>
      </c>
      <c r="BL96" s="278">
        <v>0</v>
      </c>
      <c r="BM96" s="278">
        <v>0</v>
      </c>
      <c r="BN96" s="278">
        <v>0</v>
      </c>
      <c r="BO96" s="278">
        <v>0</v>
      </c>
      <c r="BP96" s="278">
        <v>0</v>
      </c>
      <c r="BQ96" s="279"/>
      <c r="BR96" s="279"/>
      <c r="BS96" s="279"/>
    </row>
    <row r="97" spans="1:71" x14ac:dyDescent="0.35">
      <c r="A97" s="279" t="s">
        <v>563</v>
      </c>
      <c r="B97" s="279" t="s">
        <v>562</v>
      </c>
      <c r="C97" s="285" t="s">
        <v>912</v>
      </c>
      <c r="D97" s="279" t="s">
        <v>560</v>
      </c>
      <c r="F97" s="279" t="s">
        <v>911</v>
      </c>
      <c r="K97" s="279" t="s">
        <v>883</v>
      </c>
      <c r="L97" s="279" t="s">
        <v>557</v>
      </c>
      <c r="N97" s="279" t="s">
        <v>884</v>
      </c>
      <c r="O97" s="279" t="s">
        <v>883</v>
      </c>
      <c r="P97" s="279" t="s">
        <v>557</v>
      </c>
      <c r="Q97" s="279" t="s">
        <v>556</v>
      </c>
      <c r="R97" s="279" t="s">
        <v>883</v>
      </c>
      <c r="S97" s="278">
        <v>0</v>
      </c>
      <c r="T97" s="278">
        <v>0</v>
      </c>
      <c r="U97" s="278">
        <v>0</v>
      </c>
      <c r="V97" s="278">
        <v>0</v>
      </c>
      <c r="W97" s="278">
        <v>0</v>
      </c>
      <c r="X97" s="278">
        <v>0</v>
      </c>
      <c r="Y97" s="278">
        <v>0</v>
      </c>
      <c r="Z97" s="278">
        <v>0</v>
      </c>
      <c r="AA97" s="278">
        <v>0</v>
      </c>
      <c r="AB97" s="278">
        <v>0</v>
      </c>
      <c r="AC97" s="278"/>
      <c r="AD97" s="278">
        <v>0</v>
      </c>
      <c r="AE97" s="278"/>
      <c r="AF97" s="278">
        <v>0</v>
      </c>
      <c r="AG97" s="278">
        <v>0</v>
      </c>
      <c r="AH97" s="285" t="s">
        <v>86</v>
      </c>
      <c r="AI97" s="284" t="s">
        <v>906</v>
      </c>
      <c r="AJ97" s="283" t="s">
        <v>553</v>
      </c>
      <c r="AK97" s="282" t="s">
        <v>552</v>
      </c>
      <c r="AL97" s="278">
        <v>2.09</v>
      </c>
      <c r="AM97" s="281">
        <v>0</v>
      </c>
      <c r="AN97" s="278">
        <v>0</v>
      </c>
      <c r="AO97" s="278">
        <v>2.09</v>
      </c>
      <c r="AP97" s="281">
        <v>0</v>
      </c>
      <c r="AQ97" s="278">
        <v>0</v>
      </c>
      <c r="AR97" s="278">
        <v>0</v>
      </c>
      <c r="AS97" s="273">
        <v>2</v>
      </c>
      <c r="AT97" s="278">
        <v>0</v>
      </c>
      <c r="AU97" s="281">
        <v>0</v>
      </c>
      <c r="AV97" s="278">
        <v>0</v>
      </c>
      <c r="AW97" s="278">
        <v>0</v>
      </c>
      <c r="AX97" s="281">
        <v>0</v>
      </c>
      <c r="AY97" s="278">
        <v>0</v>
      </c>
      <c r="AZ97" s="278">
        <v>0</v>
      </c>
      <c r="BA97" s="280" t="s">
        <v>551</v>
      </c>
      <c r="BB97" s="278">
        <v>0</v>
      </c>
      <c r="BC97" s="281">
        <v>0</v>
      </c>
      <c r="BD97" s="278">
        <v>0</v>
      </c>
      <c r="BE97" s="278">
        <v>0</v>
      </c>
      <c r="BF97" s="281">
        <v>0</v>
      </c>
      <c r="BG97" s="278">
        <v>0</v>
      </c>
      <c r="BH97" s="278">
        <v>0</v>
      </c>
      <c r="BI97" s="280" t="s">
        <v>550</v>
      </c>
      <c r="BJ97" s="278">
        <v>0</v>
      </c>
      <c r="BK97" s="278">
        <v>0</v>
      </c>
      <c r="BL97" s="278">
        <v>0</v>
      </c>
      <c r="BM97" s="278">
        <v>0</v>
      </c>
      <c r="BN97" s="278">
        <v>0</v>
      </c>
      <c r="BO97" s="278">
        <v>0</v>
      </c>
      <c r="BP97" s="278">
        <v>0</v>
      </c>
      <c r="BQ97" s="279"/>
      <c r="BR97" s="279"/>
      <c r="BS97" s="279"/>
    </row>
    <row r="98" spans="1:71" x14ac:dyDescent="0.35">
      <c r="A98" s="279" t="s">
        <v>563</v>
      </c>
      <c r="B98" s="279" t="s">
        <v>562</v>
      </c>
      <c r="C98" s="285" t="s">
        <v>910</v>
      </c>
      <c r="D98" s="279" t="s">
        <v>560</v>
      </c>
      <c r="F98" s="279" t="s">
        <v>909</v>
      </c>
      <c r="K98" s="279" t="s">
        <v>883</v>
      </c>
      <c r="L98" s="279" t="s">
        <v>557</v>
      </c>
      <c r="N98" s="279" t="s">
        <v>884</v>
      </c>
      <c r="O98" s="279" t="s">
        <v>883</v>
      </c>
      <c r="P98" s="279" t="s">
        <v>557</v>
      </c>
      <c r="Q98" s="279" t="s">
        <v>556</v>
      </c>
      <c r="R98" s="279" t="s">
        <v>883</v>
      </c>
      <c r="S98" s="278">
        <v>0</v>
      </c>
      <c r="T98" s="278">
        <v>0</v>
      </c>
      <c r="U98" s="278">
        <v>0</v>
      </c>
      <c r="V98" s="278">
        <v>0</v>
      </c>
      <c r="W98" s="278">
        <v>0</v>
      </c>
      <c r="X98" s="278">
        <v>0</v>
      </c>
      <c r="Y98" s="278">
        <v>0</v>
      </c>
      <c r="Z98" s="278">
        <v>0</v>
      </c>
      <c r="AA98" s="278">
        <v>0</v>
      </c>
      <c r="AB98" s="278">
        <v>0</v>
      </c>
      <c r="AC98" s="278"/>
      <c r="AD98" s="278">
        <v>0</v>
      </c>
      <c r="AE98" s="278"/>
      <c r="AF98" s="278">
        <v>0</v>
      </c>
      <c r="AG98" s="278">
        <v>0</v>
      </c>
      <c r="AH98" s="285" t="s">
        <v>86</v>
      </c>
      <c r="AI98" s="284" t="s">
        <v>904</v>
      </c>
      <c r="AJ98" s="283" t="s">
        <v>553</v>
      </c>
      <c r="AK98" s="282" t="s">
        <v>552</v>
      </c>
      <c r="AL98" s="278">
        <v>0.95</v>
      </c>
      <c r="AM98" s="281">
        <v>0</v>
      </c>
      <c r="AN98" s="278">
        <v>0</v>
      </c>
      <c r="AO98" s="278">
        <v>0.95</v>
      </c>
      <c r="AP98" s="281">
        <v>0</v>
      </c>
      <c r="AQ98" s="278">
        <v>0</v>
      </c>
      <c r="AR98" s="278">
        <v>0</v>
      </c>
      <c r="AS98" s="273">
        <v>2</v>
      </c>
      <c r="AT98" s="278">
        <v>0</v>
      </c>
      <c r="AU98" s="281">
        <v>0</v>
      </c>
      <c r="AV98" s="278">
        <v>0</v>
      </c>
      <c r="AW98" s="278">
        <v>0</v>
      </c>
      <c r="AX98" s="281">
        <v>0</v>
      </c>
      <c r="AY98" s="278">
        <v>0</v>
      </c>
      <c r="AZ98" s="278">
        <v>0</v>
      </c>
      <c r="BA98" s="280" t="s">
        <v>551</v>
      </c>
      <c r="BB98" s="278">
        <v>0</v>
      </c>
      <c r="BC98" s="281">
        <v>0</v>
      </c>
      <c r="BD98" s="278">
        <v>0</v>
      </c>
      <c r="BE98" s="278">
        <v>0</v>
      </c>
      <c r="BF98" s="281">
        <v>0</v>
      </c>
      <c r="BG98" s="278">
        <v>0</v>
      </c>
      <c r="BH98" s="278">
        <v>0</v>
      </c>
      <c r="BI98" s="280" t="s">
        <v>550</v>
      </c>
      <c r="BJ98" s="278">
        <v>0</v>
      </c>
      <c r="BK98" s="278">
        <v>0</v>
      </c>
      <c r="BL98" s="278">
        <v>0</v>
      </c>
      <c r="BM98" s="278">
        <v>0</v>
      </c>
      <c r="BN98" s="278">
        <v>0</v>
      </c>
      <c r="BO98" s="278">
        <v>0</v>
      </c>
      <c r="BP98" s="278">
        <v>0</v>
      </c>
      <c r="BQ98" s="279"/>
      <c r="BR98" s="279"/>
      <c r="BS98" s="279"/>
    </row>
    <row r="99" spans="1:71" x14ac:dyDescent="0.35">
      <c r="A99" s="279" t="s">
        <v>563</v>
      </c>
      <c r="B99" s="279" t="s">
        <v>562</v>
      </c>
      <c r="C99" s="285" t="s">
        <v>908</v>
      </c>
      <c r="D99" s="279" t="s">
        <v>560</v>
      </c>
      <c r="F99" s="279" t="s">
        <v>907</v>
      </c>
      <c r="K99" s="279" t="s">
        <v>883</v>
      </c>
      <c r="L99" s="279" t="s">
        <v>557</v>
      </c>
      <c r="N99" s="279" t="s">
        <v>884</v>
      </c>
      <c r="O99" s="279" t="s">
        <v>883</v>
      </c>
      <c r="P99" s="279" t="s">
        <v>557</v>
      </c>
      <c r="Q99" s="279" t="s">
        <v>556</v>
      </c>
      <c r="R99" s="279" t="s">
        <v>883</v>
      </c>
      <c r="S99" s="278">
        <v>0</v>
      </c>
      <c r="T99" s="278">
        <v>0</v>
      </c>
      <c r="U99" s="278">
        <v>0</v>
      </c>
      <c r="V99" s="278">
        <v>0</v>
      </c>
      <c r="W99" s="278">
        <v>0</v>
      </c>
      <c r="X99" s="278">
        <v>0</v>
      </c>
      <c r="Y99" s="278">
        <v>0</v>
      </c>
      <c r="Z99" s="278">
        <v>0</v>
      </c>
      <c r="AA99" s="278">
        <v>0</v>
      </c>
      <c r="AB99" s="278">
        <v>0</v>
      </c>
      <c r="AC99" s="278"/>
      <c r="AD99" s="278">
        <v>0</v>
      </c>
      <c r="AE99" s="278"/>
      <c r="AF99" s="278">
        <v>0</v>
      </c>
      <c r="AG99" s="278">
        <v>0</v>
      </c>
      <c r="AH99" s="285" t="s">
        <v>483</v>
      </c>
      <c r="AJ99" s="283" t="s">
        <v>553</v>
      </c>
      <c r="AK99" s="282" t="s">
        <v>552</v>
      </c>
      <c r="AL99" s="278">
        <v>0.52</v>
      </c>
      <c r="AM99" s="281">
        <v>0</v>
      </c>
      <c r="AN99" s="278">
        <v>0</v>
      </c>
      <c r="AO99" s="278">
        <v>0.52</v>
      </c>
      <c r="AP99" s="281">
        <v>0</v>
      </c>
      <c r="AQ99" s="278">
        <v>0</v>
      </c>
      <c r="AR99" s="278">
        <v>0</v>
      </c>
      <c r="AS99" s="273">
        <v>2</v>
      </c>
      <c r="AT99" s="278">
        <v>0</v>
      </c>
      <c r="AU99" s="281">
        <v>0</v>
      </c>
      <c r="AV99" s="278">
        <v>0</v>
      </c>
      <c r="AW99" s="278">
        <v>0</v>
      </c>
      <c r="AX99" s="281">
        <v>0</v>
      </c>
      <c r="AY99" s="278">
        <v>0</v>
      </c>
      <c r="AZ99" s="278">
        <v>0</v>
      </c>
      <c r="BA99" s="280" t="s">
        <v>551</v>
      </c>
      <c r="BB99" s="278">
        <v>0</v>
      </c>
      <c r="BC99" s="281">
        <v>0</v>
      </c>
      <c r="BD99" s="278">
        <v>0</v>
      </c>
      <c r="BE99" s="278">
        <v>0</v>
      </c>
      <c r="BF99" s="281">
        <v>0</v>
      </c>
      <c r="BG99" s="278">
        <v>0</v>
      </c>
      <c r="BH99" s="278">
        <v>0</v>
      </c>
      <c r="BI99" s="280" t="s">
        <v>550</v>
      </c>
      <c r="BJ99" s="278">
        <v>0</v>
      </c>
      <c r="BK99" s="278">
        <v>0</v>
      </c>
      <c r="BL99" s="278">
        <v>0</v>
      </c>
      <c r="BM99" s="278">
        <v>0</v>
      </c>
      <c r="BN99" s="278">
        <v>0</v>
      </c>
      <c r="BO99" s="278">
        <v>0</v>
      </c>
      <c r="BP99" s="278">
        <v>0</v>
      </c>
      <c r="BQ99" s="279"/>
      <c r="BR99" s="279"/>
      <c r="BS99" s="279"/>
    </row>
    <row r="100" spans="1:71" x14ac:dyDescent="0.35">
      <c r="A100" s="279" t="s">
        <v>563</v>
      </c>
      <c r="B100" s="279" t="s">
        <v>562</v>
      </c>
      <c r="C100" s="285" t="s">
        <v>906</v>
      </c>
      <c r="D100" s="279" t="s">
        <v>560</v>
      </c>
      <c r="F100" s="279" t="s">
        <v>905</v>
      </c>
      <c r="K100" s="279" t="s">
        <v>883</v>
      </c>
      <c r="L100" s="279" t="s">
        <v>557</v>
      </c>
      <c r="N100" s="279" t="s">
        <v>884</v>
      </c>
      <c r="O100" s="279" t="s">
        <v>883</v>
      </c>
      <c r="P100" s="279" t="s">
        <v>557</v>
      </c>
      <c r="Q100" s="279" t="s">
        <v>556</v>
      </c>
      <c r="R100" s="279" t="s">
        <v>883</v>
      </c>
      <c r="S100" s="278">
        <v>0</v>
      </c>
      <c r="T100" s="278">
        <v>0</v>
      </c>
      <c r="U100" s="278">
        <v>0</v>
      </c>
      <c r="V100" s="278">
        <v>0</v>
      </c>
      <c r="W100" s="278">
        <v>0</v>
      </c>
      <c r="X100" s="278">
        <v>0</v>
      </c>
      <c r="Y100" s="278">
        <v>0</v>
      </c>
      <c r="Z100" s="278">
        <v>0</v>
      </c>
      <c r="AA100" s="278">
        <v>0</v>
      </c>
      <c r="AB100" s="278">
        <v>0</v>
      </c>
      <c r="AC100" s="278"/>
      <c r="AD100" s="278">
        <v>0</v>
      </c>
      <c r="AE100" s="278"/>
      <c r="AF100" s="278">
        <v>0</v>
      </c>
      <c r="AG100" s="278">
        <v>0</v>
      </c>
      <c r="AH100" s="285" t="s">
        <v>483</v>
      </c>
      <c r="AJ100" s="283" t="s">
        <v>553</v>
      </c>
      <c r="AK100" s="282" t="s">
        <v>552</v>
      </c>
      <c r="AL100" s="278">
        <v>0.85</v>
      </c>
      <c r="AM100" s="281">
        <v>0</v>
      </c>
      <c r="AN100" s="278">
        <v>0</v>
      </c>
      <c r="AO100" s="278">
        <v>0.85</v>
      </c>
      <c r="AP100" s="281">
        <v>0</v>
      </c>
      <c r="AQ100" s="278">
        <v>0</v>
      </c>
      <c r="AR100" s="278">
        <v>0</v>
      </c>
      <c r="AS100" s="273">
        <v>2</v>
      </c>
      <c r="AT100" s="278">
        <v>0</v>
      </c>
      <c r="AU100" s="281">
        <v>0</v>
      </c>
      <c r="AV100" s="278">
        <v>0</v>
      </c>
      <c r="AW100" s="278">
        <v>0</v>
      </c>
      <c r="AX100" s="281">
        <v>0</v>
      </c>
      <c r="AY100" s="278">
        <v>0</v>
      </c>
      <c r="AZ100" s="278">
        <v>0</v>
      </c>
      <c r="BA100" s="280" t="s">
        <v>551</v>
      </c>
      <c r="BB100" s="278">
        <v>0</v>
      </c>
      <c r="BC100" s="281">
        <v>0</v>
      </c>
      <c r="BD100" s="278">
        <v>0</v>
      </c>
      <c r="BE100" s="278">
        <v>0</v>
      </c>
      <c r="BF100" s="281">
        <v>0</v>
      </c>
      <c r="BG100" s="278">
        <v>0</v>
      </c>
      <c r="BH100" s="278">
        <v>0</v>
      </c>
      <c r="BI100" s="280" t="s">
        <v>550</v>
      </c>
      <c r="BJ100" s="278">
        <v>0</v>
      </c>
      <c r="BK100" s="278">
        <v>0</v>
      </c>
      <c r="BL100" s="278">
        <v>0</v>
      </c>
      <c r="BM100" s="278">
        <v>0</v>
      </c>
      <c r="BN100" s="278">
        <v>0</v>
      </c>
      <c r="BO100" s="278">
        <v>0</v>
      </c>
      <c r="BP100" s="278">
        <v>0</v>
      </c>
      <c r="BQ100" s="279"/>
      <c r="BR100" s="279"/>
      <c r="BS100" s="279"/>
    </row>
    <row r="101" spans="1:71" x14ac:dyDescent="0.35">
      <c r="A101" s="279" t="s">
        <v>563</v>
      </c>
      <c r="B101" s="279" t="s">
        <v>562</v>
      </c>
      <c r="C101" s="285" t="s">
        <v>904</v>
      </c>
      <c r="D101" s="279" t="s">
        <v>560</v>
      </c>
      <c r="F101" s="279" t="s">
        <v>903</v>
      </c>
      <c r="K101" s="279" t="s">
        <v>883</v>
      </c>
      <c r="L101" s="279" t="s">
        <v>557</v>
      </c>
      <c r="N101" s="279" t="s">
        <v>884</v>
      </c>
      <c r="O101" s="279" t="s">
        <v>883</v>
      </c>
      <c r="P101" s="279" t="s">
        <v>557</v>
      </c>
      <c r="Q101" s="279" t="s">
        <v>556</v>
      </c>
      <c r="R101" s="279" t="s">
        <v>883</v>
      </c>
      <c r="S101" s="278">
        <v>0</v>
      </c>
      <c r="T101" s="278">
        <v>0</v>
      </c>
      <c r="U101" s="278">
        <v>0</v>
      </c>
      <c r="V101" s="278">
        <v>0</v>
      </c>
      <c r="W101" s="278">
        <v>0</v>
      </c>
      <c r="X101" s="278">
        <v>0</v>
      </c>
      <c r="Y101" s="278">
        <v>0</v>
      </c>
      <c r="Z101" s="278">
        <v>0</v>
      </c>
      <c r="AA101" s="278">
        <v>0</v>
      </c>
      <c r="AB101" s="278">
        <v>0</v>
      </c>
      <c r="AC101" s="278"/>
      <c r="AD101" s="278">
        <v>0</v>
      </c>
      <c r="AE101" s="278"/>
      <c r="AF101" s="278">
        <v>0</v>
      </c>
      <c r="AG101" s="278">
        <v>0</v>
      </c>
      <c r="AH101" s="285" t="s">
        <v>483</v>
      </c>
      <c r="AJ101" s="283" t="s">
        <v>553</v>
      </c>
      <c r="AK101" s="282" t="s">
        <v>552</v>
      </c>
      <c r="AL101" s="278">
        <v>0.7</v>
      </c>
      <c r="AM101" s="281">
        <v>0</v>
      </c>
      <c r="AN101" s="278">
        <v>0</v>
      </c>
      <c r="AO101" s="278">
        <v>0.7</v>
      </c>
      <c r="AP101" s="281">
        <v>0</v>
      </c>
      <c r="AQ101" s="278">
        <v>0</v>
      </c>
      <c r="AR101" s="278">
        <v>0</v>
      </c>
      <c r="AS101" s="273">
        <v>2</v>
      </c>
      <c r="AT101" s="278">
        <v>0</v>
      </c>
      <c r="AU101" s="281">
        <v>0</v>
      </c>
      <c r="AV101" s="278">
        <v>0</v>
      </c>
      <c r="AW101" s="278">
        <v>0</v>
      </c>
      <c r="AX101" s="281">
        <v>0</v>
      </c>
      <c r="AY101" s="278">
        <v>0</v>
      </c>
      <c r="AZ101" s="278">
        <v>0</v>
      </c>
      <c r="BA101" s="280" t="s">
        <v>551</v>
      </c>
      <c r="BB101" s="278">
        <v>0</v>
      </c>
      <c r="BC101" s="281">
        <v>0</v>
      </c>
      <c r="BD101" s="278">
        <v>0</v>
      </c>
      <c r="BE101" s="278">
        <v>0</v>
      </c>
      <c r="BF101" s="281">
        <v>0</v>
      </c>
      <c r="BG101" s="278">
        <v>0</v>
      </c>
      <c r="BH101" s="278">
        <v>0</v>
      </c>
      <c r="BI101" s="280" t="s">
        <v>550</v>
      </c>
      <c r="BJ101" s="278">
        <v>0</v>
      </c>
      <c r="BK101" s="278">
        <v>0</v>
      </c>
      <c r="BL101" s="278">
        <v>0</v>
      </c>
      <c r="BM101" s="278">
        <v>0</v>
      </c>
      <c r="BN101" s="278">
        <v>0</v>
      </c>
      <c r="BO101" s="278">
        <v>0</v>
      </c>
      <c r="BP101" s="278">
        <v>0</v>
      </c>
      <c r="BQ101" s="279"/>
      <c r="BR101" s="279"/>
      <c r="BS101" s="279"/>
    </row>
    <row r="102" spans="1:71" x14ac:dyDescent="0.35">
      <c r="A102" s="279" t="s">
        <v>563</v>
      </c>
      <c r="B102" s="279" t="s">
        <v>562</v>
      </c>
      <c r="C102" s="285" t="s">
        <v>902</v>
      </c>
      <c r="D102" s="279" t="s">
        <v>560</v>
      </c>
      <c r="F102" s="279" t="s">
        <v>901</v>
      </c>
      <c r="K102" s="279" t="s">
        <v>883</v>
      </c>
      <c r="L102" s="279" t="s">
        <v>557</v>
      </c>
      <c r="N102" s="279" t="s">
        <v>884</v>
      </c>
      <c r="O102" s="279" t="s">
        <v>883</v>
      </c>
      <c r="P102" s="279" t="s">
        <v>557</v>
      </c>
      <c r="Q102" s="279" t="s">
        <v>556</v>
      </c>
      <c r="R102" s="279" t="s">
        <v>883</v>
      </c>
      <c r="S102" s="278">
        <v>0</v>
      </c>
      <c r="T102" s="278">
        <v>0</v>
      </c>
      <c r="U102" s="278">
        <v>0</v>
      </c>
      <c r="V102" s="278">
        <v>0</v>
      </c>
      <c r="W102" s="278">
        <v>0</v>
      </c>
      <c r="X102" s="278">
        <v>0</v>
      </c>
      <c r="Y102" s="278">
        <v>0</v>
      </c>
      <c r="Z102" s="278">
        <v>0</v>
      </c>
      <c r="AA102" s="278">
        <v>0</v>
      </c>
      <c r="AB102" s="278">
        <v>0</v>
      </c>
      <c r="AC102" s="278"/>
      <c r="AD102" s="278">
        <v>0</v>
      </c>
      <c r="AE102" s="278"/>
      <c r="AF102" s="278">
        <v>0</v>
      </c>
      <c r="AG102" s="278">
        <v>0</v>
      </c>
      <c r="AH102" s="285" t="s">
        <v>483</v>
      </c>
      <c r="AJ102" s="283" t="s">
        <v>553</v>
      </c>
      <c r="AK102" s="282" t="s">
        <v>552</v>
      </c>
      <c r="AL102" s="278">
        <v>0</v>
      </c>
      <c r="AM102" s="281">
        <v>0</v>
      </c>
      <c r="AN102" s="278">
        <v>103</v>
      </c>
      <c r="AO102" s="278">
        <v>0</v>
      </c>
      <c r="AP102" s="281">
        <v>0</v>
      </c>
      <c r="AQ102" s="278">
        <v>0</v>
      </c>
      <c r="AR102" s="278">
        <v>0</v>
      </c>
      <c r="AS102" s="273">
        <v>2</v>
      </c>
      <c r="AT102" s="278">
        <v>0</v>
      </c>
      <c r="AU102" s="281">
        <v>0</v>
      </c>
      <c r="AV102" s="278">
        <v>0</v>
      </c>
      <c r="AW102" s="278">
        <v>0</v>
      </c>
      <c r="AX102" s="281">
        <v>0</v>
      </c>
      <c r="AY102" s="278">
        <v>0</v>
      </c>
      <c r="AZ102" s="278">
        <v>0</v>
      </c>
      <c r="BA102" s="280" t="s">
        <v>551</v>
      </c>
      <c r="BB102" s="278">
        <v>0</v>
      </c>
      <c r="BC102" s="281">
        <v>0</v>
      </c>
      <c r="BD102" s="278">
        <v>0</v>
      </c>
      <c r="BE102" s="278">
        <v>0</v>
      </c>
      <c r="BF102" s="281">
        <v>0</v>
      </c>
      <c r="BG102" s="278">
        <v>0</v>
      </c>
      <c r="BH102" s="278">
        <v>0</v>
      </c>
      <c r="BI102" s="280" t="s">
        <v>550</v>
      </c>
      <c r="BJ102" s="278">
        <v>0</v>
      </c>
      <c r="BK102" s="278">
        <v>0</v>
      </c>
      <c r="BL102" s="278">
        <v>0</v>
      </c>
      <c r="BM102" s="278">
        <v>0</v>
      </c>
      <c r="BN102" s="278">
        <v>0</v>
      </c>
      <c r="BO102" s="278">
        <v>0</v>
      </c>
      <c r="BP102" s="278">
        <v>0</v>
      </c>
      <c r="BQ102" s="279"/>
      <c r="BR102" s="279"/>
      <c r="BS102" s="279"/>
    </row>
    <row r="103" spans="1:71" x14ac:dyDescent="0.35">
      <c r="A103" s="279" t="s">
        <v>563</v>
      </c>
      <c r="B103" s="279" t="s">
        <v>562</v>
      </c>
      <c r="C103" s="285" t="s">
        <v>900</v>
      </c>
      <c r="D103" s="279" t="s">
        <v>560</v>
      </c>
      <c r="F103" s="279" t="s">
        <v>899</v>
      </c>
      <c r="K103" s="279" t="s">
        <v>883</v>
      </c>
      <c r="L103" s="279" t="s">
        <v>557</v>
      </c>
      <c r="N103" s="279" t="s">
        <v>884</v>
      </c>
      <c r="O103" s="279" t="s">
        <v>883</v>
      </c>
      <c r="P103" s="279" t="s">
        <v>557</v>
      </c>
      <c r="Q103" s="279" t="s">
        <v>556</v>
      </c>
      <c r="R103" s="279" t="s">
        <v>883</v>
      </c>
      <c r="S103" s="278">
        <v>0</v>
      </c>
      <c r="T103" s="278">
        <v>0</v>
      </c>
      <c r="U103" s="278">
        <v>0</v>
      </c>
      <c r="V103" s="278">
        <v>0</v>
      </c>
      <c r="W103" s="278">
        <v>0</v>
      </c>
      <c r="X103" s="278">
        <v>0</v>
      </c>
      <c r="Y103" s="278">
        <v>0</v>
      </c>
      <c r="Z103" s="278">
        <v>0</v>
      </c>
      <c r="AA103" s="278">
        <v>0</v>
      </c>
      <c r="AB103" s="278">
        <v>0</v>
      </c>
      <c r="AC103" s="278"/>
      <c r="AD103" s="278">
        <v>0</v>
      </c>
      <c r="AE103" s="278"/>
      <c r="AF103" s="278">
        <v>0</v>
      </c>
      <c r="AG103" s="278">
        <v>0</v>
      </c>
      <c r="AH103" s="285" t="s">
        <v>483</v>
      </c>
      <c r="AJ103" s="283" t="s">
        <v>553</v>
      </c>
      <c r="AK103" s="282" t="s">
        <v>552</v>
      </c>
      <c r="AL103" s="278">
        <v>0</v>
      </c>
      <c r="AM103" s="281">
        <v>0</v>
      </c>
      <c r="AN103" s="278">
        <v>0</v>
      </c>
      <c r="AO103" s="278">
        <v>0</v>
      </c>
      <c r="AP103" s="281">
        <v>0</v>
      </c>
      <c r="AQ103" s="278">
        <v>0</v>
      </c>
      <c r="AR103" s="278">
        <v>0</v>
      </c>
      <c r="AS103" s="273">
        <v>2</v>
      </c>
      <c r="AT103" s="278">
        <v>0</v>
      </c>
      <c r="AU103" s="281">
        <v>0</v>
      </c>
      <c r="AV103" s="278">
        <v>0</v>
      </c>
      <c r="AW103" s="278">
        <v>0</v>
      </c>
      <c r="AX103" s="281">
        <v>0</v>
      </c>
      <c r="AY103" s="278">
        <v>0</v>
      </c>
      <c r="AZ103" s="278">
        <v>0</v>
      </c>
      <c r="BA103" s="280" t="s">
        <v>551</v>
      </c>
      <c r="BB103" s="278">
        <v>0</v>
      </c>
      <c r="BC103" s="281">
        <v>0</v>
      </c>
      <c r="BD103" s="278">
        <v>0</v>
      </c>
      <c r="BE103" s="278">
        <v>0</v>
      </c>
      <c r="BF103" s="281">
        <v>0</v>
      </c>
      <c r="BG103" s="278">
        <v>0</v>
      </c>
      <c r="BH103" s="278">
        <v>0</v>
      </c>
      <c r="BI103" s="280" t="s">
        <v>550</v>
      </c>
      <c r="BJ103" s="278">
        <v>0</v>
      </c>
      <c r="BK103" s="278">
        <v>0</v>
      </c>
      <c r="BL103" s="278">
        <v>0</v>
      </c>
      <c r="BM103" s="278">
        <v>0</v>
      </c>
      <c r="BN103" s="278">
        <v>0</v>
      </c>
      <c r="BO103" s="278">
        <v>0</v>
      </c>
      <c r="BP103" s="278">
        <v>0</v>
      </c>
      <c r="BQ103" s="279"/>
      <c r="BR103" s="279"/>
      <c r="BS103" s="279"/>
    </row>
    <row r="104" spans="1:71" x14ac:dyDescent="0.35">
      <c r="A104" s="279" t="s">
        <v>563</v>
      </c>
      <c r="B104" s="279" t="s">
        <v>562</v>
      </c>
      <c r="C104" s="285" t="s">
        <v>898</v>
      </c>
      <c r="D104" s="279" t="s">
        <v>560</v>
      </c>
      <c r="F104" s="279" t="s">
        <v>897</v>
      </c>
      <c r="K104" s="279" t="s">
        <v>883</v>
      </c>
      <c r="L104" s="279" t="s">
        <v>557</v>
      </c>
      <c r="N104" s="279" t="s">
        <v>884</v>
      </c>
      <c r="O104" s="279" t="s">
        <v>883</v>
      </c>
      <c r="P104" s="279" t="s">
        <v>557</v>
      </c>
      <c r="Q104" s="279" t="s">
        <v>556</v>
      </c>
      <c r="R104" s="279" t="s">
        <v>883</v>
      </c>
      <c r="S104" s="278">
        <v>0</v>
      </c>
      <c r="T104" s="278">
        <v>0</v>
      </c>
      <c r="U104" s="278">
        <v>0</v>
      </c>
      <c r="V104" s="278">
        <v>0</v>
      </c>
      <c r="W104" s="278">
        <v>0</v>
      </c>
      <c r="X104" s="278">
        <v>0</v>
      </c>
      <c r="Y104" s="278">
        <v>0</v>
      </c>
      <c r="Z104" s="278">
        <v>0</v>
      </c>
      <c r="AA104" s="278">
        <v>0</v>
      </c>
      <c r="AB104" s="278">
        <v>0</v>
      </c>
      <c r="AC104" s="278"/>
      <c r="AD104" s="278">
        <v>0</v>
      </c>
      <c r="AE104" s="278"/>
      <c r="AF104" s="278">
        <v>0</v>
      </c>
      <c r="AG104" s="278">
        <v>0</v>
      </c>
      <c r="AH104" s="285" t="s">
        <v>86</v>
      </c>
      <c r="AI104" s="284" t="s">
        <v>894</v>
      </c>
      <c r="AJ104" s="283" t="s">
        <v>553</v>
      </c>
      <c r="AK104" s="282" t="s">
        <v>552</v>
      </c>
      <c r="AL104" s="278">
        <v>1.65</v>
      </c>
      <c r="AM104" s="281">
        <v>0</v>
      </c>
      <c r="AN104" s="278">
        <v>0</v>
      </c>
      <c r="AO104" s="278">
        <v>1.65</v>
      </c>
      <c r="AP104" s="281">
        <v>0</v>
      </c>
      <c r="AQ104" s="278">
        <v>0</v>
      </c>
      <c r="AR104" s="278">
        <v>0</v>
      </c>
      <c r="AS104" s="273">
        <v>2</v>
      </c>
      <c r="AT104" s="278">
        <v>0</v>
      </c>
      <c r="AU104" s="281">
        <v>0</v>
      </c>
      <c r="AV104" s="278">
        <v>0</v>
      </c>
      <c r="AW104" s="278">
        <v>0</v>
      </c>
      <c r="AX104" s="281">
        <v>0</v>
      </c>
      <c r="AY104" s="278">
        <v>0</v>
      </c>
      <c r="AZ104" s="278">
        <v>0</v>
      </c>
      <c r="BA104" s="280" t="s">
        <v>551</v>
      </c>
      <c r="BB104" s="278">
        <v>0</v>
      </c>
      <c r="BC104" s="281">
        <v>0</v>
      </c>
      <c r="BD104" s="278">
        <v>0</v>
      </c>
      <c r="BE104" s="278">
        <v>0</v>
      </c>
      <c r="BF104" s="281">
        <v>0</v>
      </c>
      <c r="BG104" s="278">
        <v>0</v>
      </c>
      <c r="BH104" s="278">
        <v>0</v>
      </c>
      <c r="BI104" s="280" t="s">
        <v>550</v>
      </c>
      <c r="BJ104" s="278">
        <v>0</v>
      </c>
      <c r="BK104" s="278">
        <v>0</v>
      </c>
      <c r="BL104" s="278">
        <v>0</v>
      </c>
      <c r="BM104" s="278">
        <v>0</v>
      </c>
      <c r="BN104" s="278">
        <v>0</v>
      </c>
      <c r="BO104" s="278">
        <v>0</v>
      </c>
      <c r="BP104" s="278">
        <v>0</v>
      </c>
      <c r="BQ104" s="279"/>
      <c r="BR104" s="279"/>
      <c r="BS104" s="279"/>
    </row>
    <row r="105" spans="1:71" x14ac:dyDescent="0.35">
      <c r="A105" s="279" t="s">
        <v>563</v>
      </c>
      <c r="B105" s="279" t="s">
        <v>562</v>
      </c>
      <c r="C105" s="285" t="s">
        <v>896</v>
      </c>
      <c r="D105" s="279" t="s">
        <v>560</v>
      </c>
      <c r="F105" s="279" t="s">
        <v>895</v>
      </c>
      <c r="K105" s="279" t="s">
        <v>883</v>
      </c>
      <c r="L105" s="279" t="s">
        <v>557</v>
      </c>
      <c r="N105" s="279" t="s">
        <v>884</v>
      </c>
      <c r="O105" s="279" t="s">
        <v>883</v>
      </c>
      <c r="P105" s="279" t="s">
        <v>557</v>
      </c>
      <c r="Q105" s="279" t="s">
        <v>556</v>
      </c>
      <c r="R105" s="279" t="s">
        <v>883</v>
      </c>
      <c r="S105" s="278">
        <v>0</v>
      </c>
      <c r="T105" s="278">
        <v>0</v>
      </c>
      <c r="U105" s="278">
        <v>0</v>
      </c>
      <c r="V105" s="278">
        <v>0</v>
      </c>
      <c r="W105" s="278">
        <v>0</v>
      </c>
      <c r="X105" s="278">
        <v>0</v>
      </c>
      <c r="Y105" s="278">
        <v>0</v>
      </c>
      <c r="Z105" s="278">
        <v>0</v>
      </c>
      <c r="AA105" s="278">
        <v>0</v>
      </c>
      <c r="AB105" s="278">
        <v>0</v>
      </c>
      <c r="AC105" s="278"/>
      <c r="AD105" s="278">
        <v>0</v>
      </c>
      <c r="AE105" s="278"/>
      <c r="AF105" s="278">
        <v>0</v>
      </c>
      <c r="AG105" s="278">
        <v>0</v>
      </c>
      <c r="AH105" s="285" t="s">
        <v>86</v>
      </c>
      <c r="AI105" s="284" t="s">
        <v>891</v>
      </c>
      <c r="AJ105" s="283" t="s">
        <v>553</v>
      </c>
      <c r="AK105" s="282" t="s">
        <v>552</v>
      </c>
      <c r="AL105" s="278">
        <v>1.72</v>
      </c>
      <c r="AM105" s="281">
        <v>0</v>
      </c>
      <c r="AN105" s="278">
        <v>0</v>
      </c>
      <c r="AO105" s="278">
        <v>1.72</v>
      </c>
      <c r="AP105" s="281">
        <v>0</v>
      </c>
      <c r="AQ105" s="278">
        <v>0</v>
      </c>
      <c r="AR105" s="278">
        <v>0</v>
      </c>
      <c r="AS105" s="273">
        <v>2</v>
      </c>
      <c r="AT105" s="278">
        <v>0</v>
      </c>
      <c r="AU105" s="281">
        <v>0</v>
      </c>
      <c r="AV105" s="278">
        <v>0</v>
      </c>
      <c r="AW105" s="278">
        <v>0</v>
      </c>
      <c r="AX105" s="281">
        <v>0</v>
      </c>
      <c r="AY105" s="278">
        <v>0</v>
      </c>
      <c r="AZ105" s="278">
        <v>0</v>
      </c>
      <c r="BA105" s="280" t="s">
        <v>551</v>
      </c>
      <c r="BB105" s="278">
        <v>0</v>
      </c>
      <c r="BC105" s="281">
        <v>0</v>
      </c>
      <c r="BD105" s="278">
        <v>0</v>
      </c>
      <c r="BE105" s="278">
        <v>0</v>
      </c>
      <c r="BF105" s="281">
        <v>0</v>
      </c>
      <c r="BG105" s="278">
        <v>0</v>
      </c>
      <c r="BH105" s="278">
        <v>0</v>
      </c>
      <c r="BI105" s="280" t="s">
        <v>550</v>
      </c>
      <c r="BJ105" s="278">
        <v>0</v>
      </c>
      <c r="BK105" s="278">
        <v>0</v>
      </c>
      <c r="BL105" s="278">
        <v>0</v>
      </c>
      <c r="BM105" s="278">
        <v>0</v>
      </c>
      <c r="BN105" s="278">
        <v>0</v>
      </c>
      <c r="BO105" s="278">
        <v>0</v>
      </c>
      <c r="BP105" s="278">
        <v>0</v>
      </c>
      <c r="BQ105" s="279"/>
      <c r="BR105" s="279"/>
      <c r="BS105" s="279"/>
    </row>
    <row r="106" spans="1:71" x14ac:dyDescent="0.35">
      <c r="A106" s="279" t="s">
        <v>563</v>
      </c>
      <c r="B106" s="279" t="s">
        <v>562</v>
      </c>
      <c r="C106" s="285" t="s">
        <v>894</v>
      </c>
      <c r="D106" s="279" t="s">
        <v>560</v>
      </c>
      <c r="F106" s="279" t="s">
        <v>893</v>
      </c>
      <c r="K106" s="279" t="s">
        <v>883</v>
      </c>
      <c r="L106" s="279" t="s">
        <v>557</v>
      </c>
      <c r="N106" s="279" t="s">
        <v>884</v>
      </c>
      <c r="O106" s="279" t="s">
        <v>883</v>
      </c>
      <c r="P106" s="279" t="s">
        <v>557</v>
      </c>
      <c r="Q106" s="279" t="s">
        <v>556</v>
      </c>
      <c r="R106" s="279" t="s">
        <v>883</v>
      </c>
      <c r="S106" s="278">
        <v>0</v>
      </c>
      <c r="T106" s="278">
        <v>0</v>
      </c>
      <c r="U106" s="278">
        <v>0</v>
      </c>
      <c r="V106" s="278">
        <v>0</v>
      </c>
      <c r="W106" s="278">
        <v>0</v>
      </c>
      <c r="X106" s="278">
        <v>0</v>
      </c>
      <c r="Y106" s="278">
        <v>0</v>
      </c>
      <c r="Z106" s="278">
        <v>0</v>
      </c>
      <c r="AA106" s="278">
        <v>0</v>
      </c>
      <c r="AB106" s="278">
        <v>0</v>
      </c>
      <c r="AC106" s="278"/>
      <c r="AD106" s="278">
        <v>0</v>
      </c>
      <c r="AE106" s="278"/>
      <c r="AF106" s="278">
        <v>0</v>
      </c>
      <c r="AG106" s="278">
        <v>0</v>
      </c>
      <c r="AH106" s="285" t="s">
        <v>483</v>
      </c>
      <c r="AJ106" s="283" t="s">
        <v>553</v>
      </c>
      <c r="AK106" s="282" t="s">
        <v>552</v>
      </c>
      <c r="AL106" s="278">
        <v>1.3</v>
      </c>
      <c r="AM106" s="281">
        <v>0</v>
      </c>
      <c r="AN106" s="278">
        <v>0</v>
      </c>
      <c r="AO106" s="278">
        <v>1.3</v>
      </c>
      <c r="AP106" s="281">
        <v>0</v>
      </c>
      <c r="AQ106" s="278">
        <v>0</v>
      </c>
      <c r="AR106" s="278">
        <v>0</v>
      </c>
      <c r="AS106" s="273">
        <v>2</v>
      </c>
      <c r="AT106" s="278">
        <v>0</v>
      </c>
      <c r="AU106" s="281">
        <v>0</v>
      </c>
      <c r="AV106" s="278">
        <v>0</v>
      </c>
      <c r="AW106" s="278">
        <v>0</v>
      </c>
      <c r="AX106" s="281">
        <v>0</v>
      </c>
      <c r="AY106" s="278">
        <v>0</v>
      </c>
      <c r="AZ106" s="278">
        <v>0</v>
      </c>
      <c r="BA106" s="280" t="s">
        <v>551</v>
      </c>
      <c r="BB106" s="278">
        <v>0</v>
      </c>
      <c r="BC106" s="281">
        <v>0</v>
      </c>
      <c r="BD106" s="278">
        <v>0</v>
      </c>
      <c r="BE106" s="278">
        <v>0</v>
      </c>
      <c r="BF106" s="281">
        <v>0</v>
      </c>
      <c r="BG106" s="278">
        <v>0</v>
      </c>
      <c r="BH106" s="278">
        <v>0</v>
      </c>
      <c r="BI106" s="280" t="s">
        <v>550</v>
      </c>
      <c r="BJ106" s="278">
        <v>0</v>
      </c>
      <c r="BK106" s="278">
        <v>0</v>
      </c>
      <c r="BL106" s="278">
        <v>0</v>
      </c>
      <c r="BM106" s="278">
        <v>0</v>
      </c>
      <c r="BN106" s="278">
        <v>0</v>
      </c>
      <c r="BO106" s="278">
        <v>0</v>
      </c>
      <c r="BP106" s="278">
        <v>0</v>
      </c>
      <c r="BQ106" s="279"/>
      <c r="BR106" s="279"/>
      <c r="BS106" s="279"/>
    </row>
    <row r="107" spans="1:71" x14ac:dyDescent="0.35">
      <c r="A107" s="279" t="s">
        <v>563</v>
      </c>
      <c r="B107" s="279" t="s">
        <v>562</v>
      </c>
      <c r="C107" s="285" t="s">
        <v>887</v>
      </c>
      <c r="D107" s="279" t="s">
        <v>560</v>
      </c>
      <c r="F107" s="279" t="s">
        <v>892</v>
      </c>
      <c r="K107" s="279" t="s">
        <v>883</v>
      </c>
      <c r="L107" s="279" t="s">
        <v>557</v>
      </c>
      <c r="N107" s="279" t="s">
        <v>884</v>
      </c>
      <c r="O107" s="279" t="s">
        <v>883</v>
      </c>
      <c r="P107" s="279" t="s">
        <v>557</v>
      </c>
      <c r="Q107" s="279" t="s">
        <v>556</v>
      </c>
      <c r="R107" s="279" t="s">
        <v>883</v>
      </c>
      <c r="S107" s="278">
        <v>0</v>
      </c>
      <c r="T107" s="278">
        <v>0</v>
      </c>
      <c r="U107" s="278">
        <v>0</v>
      </c>
      <c r="V107" s="278">
        <v>0</v>
      </c>
      <c r="W107" s="278">
        <v>0</v>
      </c>
      <c r="X107" s="278">
        <v>0</v>
      </c>
      <c r="Y107" s="278">
        <v>0</v>
      </c>
      <c r="Z107" s="278">
        <v>0</v>
      </c>
      <c r="AA107" s="278">
        <v>0</v>
      </c>
      <c r="AB107" s="278">
        <v>0</v>
      </c>
      <c r="AC107" s="278"/>
      <c r="AD107" s="278">
        <v>0</v>
      </c>
      <c r="AE107" s="278"/>
      <c r="AF107" s="278">
        <v>0</v>
      </c>
      <c r="AG107" s="278">
        <v>0</v>
      </c>
      <c r="AH107" s="285" t="s">
        <v>483</v>
      </c>
      <c r="AJ107" s="283" t="s">
        <v>553</v>
      </c>
      <c r="AK107" s="282" t="s">
        <v>552</v>
      </c>
      <c r="AL107" s="278">
        <v>1.8</v>
      </c>
      <c r="AM107" s="281">
        <v>0</v>
      </c>
      <c r="AN107" s="278">
        <v>0</v>
      </c>
      <c r="AO107" s="278">
        <v>1.8</v>
      </c>
      <c r="AP107" s="281">
        <v>0</v>
      </c>
      <c r="AQ107" s="278">
        <v>0</v>
      </c>
      <c r="AR107" s="278">
        <v>0</v>
      </c>
      <c r="AS107" s="273">
        <v>2</v>
      </c>
      <c r="AT107" s="278">
        <v>0</v>
      </c>
      <c r="AU107" s="281">
        <v>0</v>
      </c>
      <c r="AV107" s="278">
        <v>0</v>
      </c>
      <c r="AW107" s="278">
        <v>0</v>
      </c>
      <c r="AX107" s="281">
        <v>0</v>
      </c>
      <c r="AY107" s="278">
        <v>0</v>
      </c>
      <c r="AZ107" s="278">
        <v>0</v>
      </c>
      <c r="BA107" s="280" t="s">
        <v>551</v>
      </c>
      <c r="BB107" s="278">
        <v>0</v>
      </c>
      <c r="BC107" s="281">
        <v>0</v>
      </c>
      <c r="BD107" s="278">
        <v>0</v>
      </c>
      <c r="BE107" s="278">
        <v>0</v>
      </c>
      <c r="BF107" s="281">
        <v>0</v>
      </c>
      <c r="BG107" s="278">
        <v>0</v>
      </c>
      <c r="BH107" s="278">
        <v>0</v>
      </c>
      <c r="BI107" s="280" t="s">
        <v>550</v>
      </c>
      <c r="BJ107" s="278">
        <v>0</v>
      </c>
      <c r="BK107" s="278">
        <v>0</v>
      </c>
      <c r="BL107" s="278">
        <v>0</v>
      </c>
      <c r="BM107" s="278">
        <v>0</v>
      </c>
      <c r="BN107" s="278">
        <v>0</v>
      </c>
      <c r="BO107" s="278">
        <v>0</v>
      </c>
      <c r="BP107" s="278">
        <v>0</v>
      </c>
      <c r="BQ107" s="279"/>
      <c r="BR107" s="279"/>
      <c r="BS107" s="279"/>
    </row>
    <row r="108" spans="1:71" x14ac:dyDescent="0.35">
      <c r="A108" s="279" t="s">
        <v>563</v>
      </c>
      <c r="B108" s="279" t="s">
        <v>562</v>
      </c>
      <c r="C108" s="285" t="s">
        <v>891</v>
      </c>
      <c r="D108" s="279" t="s">
        <v>560</v>
      </c>
      <c r="F108" s="279" t="s">
        <v>890</v>
      </c>
      <c r="K108" s="279" t="s">
        <v>883</v>
      </c>
      <c r="L108" s="279" t="s">
        <v>557</v>
      </c>
      <c r="N108" s="279" t="s">
        <v>884</v>
      </c>
      <c r="O108" s="279" t="s">
        <v>883</v>
      </c>
      <c r="P108" s="279" t="s">
        <v>557</v>
      </c>
      <c r="Q108" s="279" t="s">
        <v>556</v>
      </c>
      <c r="R108" s="279" t="s">
        <v>883</v>
      </c>
      <c r="S108" s="278">
        <v>0</v>
      </c>
      <c r="T108" s="278">
        <v>0</v>
      </c>
      <c r="U108" s="278">
        <v>0</v>
      </c>
      <c r="V108" s="278">
        <v>0</v>
      </c>
      <c r="W108" s="278">
        <v>0</v>
      </c>
      <c r="X108" s="278">
        <v>0</v>
      </c>
      <c r="Y108" s="278">
        <v>0</v>
      </c>
      <c r="Z108" s="278">
        <v>0</v>
      </c>
      <c r="AA108" s="278">
        <v>0</v>
      </c>
      <c r="AB108" s="278">
        <v>0</v>
      </c>
      <c r="AC108" s="278"/>
      <c r="AD108" s="278">
        <v>0</v>
      </c>
      <c r="AE108" s="278"/>
      <c r="AF108" s="278">
        <v>0</v>
      </c>
      <c r="AG108" s="278">
        <v>0</v>
      </c>
      <c r="AH108" s="285" t="s">
        <v>483</v>
      </c>
      <c r="AJ108" s="283" t="s">
        <v>553</v>
      </c>
      <c r="AK108" s="282" t="s">
        <v>552</v>
      </c>
      <c r="AL108" s="278">
        <v>1.25</v>
      </c>
      <c r="AM108" s="281">
        <v>0</v>
      </c>
      <c r="AN108" s="278">
        <v>0</v>
      </c>
      <c r="AO108" s="278">
        <v>1.25</v>
      </c>
      <c r="AP108" s="281">
        <v>0</v>
      </c>
      <c r="AQ108" s="278">
        <v>0</v>
      </c>
      <c r="AR108" s="278">
        <v>0</v>
      </c>
      <c r="AS108" s="273">
        <v>2</v>
      </c>
      <c r="AT108" s="278">
        <v>0</v>
      </c>
      <c r="AU108" s="281">
        <v>0</v>
      </c>
      <c r="AV108" s="278">
        <v>0</v>
      </c>
      <c r="AW108" s="278">
        <v>0</v>
      </c>
      <c r="AX108" s="281">
        <v>0</v>
      </c>
      <c r="AY108" s="278">
        <v>0</v>
      </c>
      <c r="AZ108" s="278">
        <v>0</v>
      </c>
      <c r="BA108" s="280" t="s">
        <v>551</v>
      </c>
      <c r="BB108" s="278">
        <v>0</v>
      </c>
      <c r="BC108" s="281">
        <v>0</v>
      </c>
      <c r="BD108" s="278">
        <v>0</v>
      </c>
      <c r="BE108" s="278">
        <v>0</v>
      </c>
      <c r="BF108" s="281">
        <v>0</v>
      </c>
      <c r="BG108" s="278">
        <v>0</v>
      </c>
      <c r="BH108" s="278">
        <v>0</v>
      </c>
      <c r="BI108" s="280" t="s">
        <v>550</v>
      </c>
      <c r="BJ108" s="278">
        <v>0</v>
      </c>
      <c r="BK108" s="278">
        <v>0</v>
      </c>
      <c r="BL108" s="278">
        <v>0</v>
      </c>
      <c r="BM108" s="278">
        <v>0</v>
      </c>
      <c r="BN108" s="278">
        <v>0</v>
      </c>
      <c r="BO108" s="278">
        <v>0</v>
      </c>
      <c r="BP108" s="278">
        <v>0</v>
      </c>
      <c r="BQ108" s="279"/>
      <c r="BR108" s="279"/>
      <c r="BS108" s="279"/>
    </row>
    <row r="109" spans="1:71" x14ac:dyDescent="0.35">
      <c r="A109" s="279" t="s">
        <v>563</v>
      </c>
      <c r="B109" s="279" t="s">
        <v>562</v>
      </c>
      <c r="C109" s="285" t="s">
        <v>889</v>
      </c>
      <c r="D109" s="279" t="s">
        <v>560</v>
      </c>
      <c r="F109" s="279" t="s">
        <v>888</v>
      </c>
      <c r="K109" s="279" t="s">
        <v>883</v>
      </c>
      <c r="L109" s="279" t="s">
        <v>557</v>
      </c>
      <c r="N109" s="279" t="s">
        <v>884</v>
      </c>
      <c r="O109" s="279" t="s">
        <v>883</v>
      </c>
      <c r="P109" s="279" t="s">
        <v>557</v>
      </c>
      <c r="Q109" s="279" t="s">
        <v>556</v>
      </c>
      <c r="R109" s="279" t="s">
        <v>883</v>
      </c>
      <c r="S109" s="278">
        <v>0</v>
      </c>
      <c r="T109" s="278">
        <v>0</v>
      </c>
      <c r="U109" s="278">
        <v>0</v>
      </c>
      <c r="V109" s="278">
        <v>0</v>
      </c>
      <c r="W109" s="278">
        <v>0</v>
      </c>
      <c r="X109" s="278">
        <v>0</v>
      </c>
      <c r="Y109" s="278">
        <v>0</v>
      </c>
      <c r="Z109" s="278">
        <v>0</v>
      </c>
      <c r="AA109" s="278">
        <v>0</v>
      </c>
      <c r="AB109" s="278">
        <v>0</v>
      </c>
      <c r="AC109" s="278"/>
      <c r="AD109" s="278">
        <v>0</v>
      </c>
      <c r="AE109" s="278"/>
      <c r="AF109" s="278">
        <v>0</v>
      </c>
      <c r="AG109" s="278">
        <v>0</v>
      </c>
      <c r="AH109" s="285" t="s">
        <v>86</v>
      </c>
      <c r="AI109" s="284" t="s">
        <v>887</v>
      </c>
      <c r="AJ109" s="283" t="s">
        <v>553</v>
      </c>
      <c r="AK109" s="282" t="s">
        <v>552</v>
      </c>
      <c r="AL109" s="278">
        <v>2.3199999999999998</v>
      </c>
      <c r="AM109" s="281">
        <v>0</v>
      </c>
      <c r="AN109" s="278">
        <v>0</v>
      </c>
      <c r="AO109" s="278">
        <v>2.3199999999999998</v>
      </c>
      <c r="AP109" s="281">
        <v>0</v>
      </c>
      <c r="AQ109" s="278">
        <v>0</v>
      </c>
      <c r="AR109" s="278">
        <v>0</v>
      </c>
      <c r="AS109" s="273">
        <v>2</v>
      </c>
      <c r="AT109" s="278">
        <v>0</v>
      </c>
      <c r="AU109" s="281">
        <v>0</v>
      </c>
      <c r="AV109" s="278">
        <v>0</v>
      </c>
      <c r="AW109" s="278">
        <v>0</v>
      </c>
      <c r="AX109" s="281">
        <v>0</v>
      </c>
      <c r="AY109" s="278">
        <v>0</v>
      </c>
      <c r="AZ109" s="278">
        <v>0</v>
      </c>
      <c r="BA109" s="280" t="s">
        <v>551</v>
      </c>
      <c r="BB109" s="278">
        <v>0</v>
      </c>
      <c r="BC109" s="281">
        <v>0</v>
      </c>
      <c r="BD109" s="278">
        <v>0</v>
      </c>
      <c r="BE109" s="278">
        <v>0</v>
      </c>
      <c r="BF109" s="281">
        <v>0</v>
      </c>
      <c r="BG109" s="278">
        <v>0</v>
      </c>
      <c r="BH109" s="278">
        <v>0</v>
      </c>
      <c r="BI109" s="280" t="s">
        <v>550</v>
      </c>
      <c r="BJ109" s="278">
        <v>0</v>
      </c>
      <c r="BK109" s="278">
        <v>0</v>
      </c>
      <c r="BL109" s="278">
        <v>0</v>
      </c>
      <c r="BM109" s="278">
        <v>0</v>
      </c>
      <c r="BN109" s="278">
        <v>0</v>
      </c>
      <c r="BO109" s="278">
        <v>0</v>
      </c>
      <c r="BP109" s="278">
        <v>0</v>
      </c>
      <c r="BQ109" s="279"/>
      <c r="BR109" s="279"/>
      <c r="BS109" s="279"/>
    </row>
    <row r="110" spans="1:71" x14ac:dyDescent="0.35">
      <c r="A110" s="279" t="s">
        <v>563</v>
      </c>
      <c r="B110" s="279" t="s">
        <v>562</v>
      </c>
      <c r="C110" s="285" t="s">
        <v>886</v>
      </c>
      <c r="D110" s="279" t="s">
        <v>560</v>
      </c>
      <c r="F110" s="279" t="s">
        <v>885</v>
      </c>
      <c r="K110" s="279" t="s">
        <v>883</v>
      </c>
      <c r="L110" s="279" t="s">
        <v>557</v>
      </c>
      <c r="N110" s="279" t="s">
        <v>884</v>
      </c>
      <c r="O110" s="279" t="s">
        <v>883</v>
      </c>
      <c r="P110" s="279" t="s">
        <v>557</v>
      </c>
      <c r="Q110" s="279" t="s">
        <v>556</v>
      </c>
      <c r="R110" s="279" t="s">
        <v>883</v>
      </c>
      <c r="S110" s="278">
        <v>0</v>
      </c>
      <c r="T110" s="278">
        <v>0</v>
      </c>
      <c r="U110" s="278">
        <v>0</v>
      </c>
      <c r="V110" s="278">
        <v>0</v>
      </c>
      <c r="W110" s="278">
        <v>0</v>
      </c>
      <c r="X110" s="278">
        <v>0</v>
      </c>
      <c r="Y110" s="278">
        <v>0</v>
      </c>
      <c r="Z110" s="278">
        <v>0</v>
      </c>
      <c r="AA110" s="278">
        <v>0</v>
      </c>
      <c r="AB110" s="278">
        <v>0</v>
      </c>
      <c r="AC110" s="278"/>
      <c r="AD110" s="278">
        <v>0</v>
      </c>
      <c r="AE110" s="278"/>
      <c r="AF110" s="278">
        <v>0</v>
      </c>
      <c r="AG110" s="278">
        <v>0</v>
      </c>
      <c r="AH110" s="285" t="s">
        <v>483</v>
      </c>
      <c r="AJ110" s="283" t="s">
        <v>553</v>
      </c>
      <c r="AK110" s="282" t="s">
        <v>552</v>
      </c>
      <c r="AL110" s="278">
        <v>1.1499999999999999</v>
      </c>
      <c r="AM110" s="281">
        <v>0</v>
      </c>
      <c r="AN110" s="278">
        <v>0</v>
      </c>
      <c r="AO110" s="278">
        <v>1.1499999999999999</v>
      </c>
      <c r="AP110" s="281">
        <v>0</v>
      </c>
      <c r="AQ110" s="278">
        <v>0</v>
      </c>
      <c r="AR110" s="278">
        <v>0</v>
      </c>
      <c r="AS110" s="273">
        <v>2</v>
      </c>
      <c r="AT110" s="278">
        <v>0</v>
      </c>
      <c r="AU110" s="281">
        <v>0</v>
      </c>
      <c r="AV110" s="278">
        <v>0</v>
      </c>
      <c r="AW110" s="278">
        <v>0</v>
      </c>
      <c r="AX110" s="281">
        <v>0</v>
      </c>
      <c r="AY110" s="278">
        <v>0</v>
      </c>
      <c r="AZ110" s="278">
        <v>0</v>
      </c>
      <c r="BA110" s="280" t="s">
        <v>551</v>
      </c>
      <c r="BB110" s="278">
        <v>0</v>
      </c>
      <c r="BC110" s="281">
        <v>0</v>
      </c>
      <c r="BD110" s="278">
        <v>0</v>
      </c>
      <c r="BE110" s="278">
        <v>0</v>
      </c>
      <c r="BF110" s="281">
        <v>0</v>
      </c>
      <c r="BG110" s="278">
        <v>0</v>
      </c>
      <c r="BH110" s="278">
        <v>0</v>
      </c>
      <c r="BI110" s="280" t="s">
        <v>550</v>
      </c>
      <c r="BJ110" s="278">
        <v>0</v>
      </c>
      <c r="BK110" s="278">
        <v>0</v>
      </c>
      <c r="BL110" s="278">
        <v>0</v>
      </c>
      <c r="BM110" s="278">
        <v>0</v>
      </c>
      <c r="BN110" s="278">
        <v>0</v>
      </c>
      <c r="BO110" s="278">
        <v>0</v>
      </c>
      <c r="BP110" s="278">
        <v>0</v>
      </c>
      <c r="BQ110" s="279"/>
      <c r="BR110" s="279"/>
      <c r="BS110" s="279"/>
    </row>
    <row r="111" spans="1:71" x14ac:dyDescent="0.35">
      <c r="A111" s="279" t="s">
        <v>563</v>
      </c>
      <c r="B111" s="279" t="s">
        <v>562</v>
      </c>
      <c r="C111" s="285" t="s">
        <v>503</v>
      </c>
      <c r="D111" s="279" t="s">
        <v>560</v>
      </c>
      <c r="F111" s="279" t="s">
        <v>502</v>
      </c>
      <c r="K111" s="279" t="s">
        <v>819</v>
      </c>
      <c r="L111" s="279" t="s">
        <v>557</v>
      </c>
      <c r="N111" s="279" t="s">
        <v>820</v>
      </c>
      <c r="O111" s="279" t="s">
        <v>819</v>
      </c>
      <c r="P111" s="279" t="s">
        <v>557</v>
      </c>
      <c r="Q111" s="279" t="s">
        <v>556</v>
      </c>
      <c r="R111" s="279" t="s">
        <v>819</v>
      </c>
      <c r="S111" s="278">
        <v>0</v>
      </c>
      <c r="T111" s="278">
        <v>0</v>
      </c>
      <c r="U111" s="278">
        <v>0</v>
      </c>
      <c r="V111" s="278">
        <v>0</v>
      </c>
      <c r="W111" s="278">
        <v>0</v>
      </c>
      <c r="X111" s="278">
        <v>0</v>
      </c>
      <c r="Y111" s="278">
        <v>0</v>
      </c>
      <c r="Z111" s="278">
        <v>0</v>
      </c>
      <c r="AA111" s="278">
        <v>0</v>
      </c>
      <c r="AB111" s="278">
        <v>0</v>
      </c>
      <c r="AC111" s="278"/>
      <c r="AD111" s="278">
        <v>0</v>
      </c>
      <c r="AE111" s="278"/>
      <c r="AF111" s="278">
        <v>0</v>
      </c>
      <c r="AG111" s="278">
        <v>0</v>
      </c>
      <c r="AH111" s="285" t="s">
        <v>86</v>
      </c>
      <c r="AI111" s="284" t="s">
        <v>498</v>
      </c>
      <c r="AJ111" s="283" t="s">
        <v>553</v>
      </c>
      <c r="AK111" s="282" t="s">
        <v>552</v>
      </c>
      <c r="AL111" s="278">
        <v>1.9</v>
      </c>
      <c r="AM111" s="281">
        <v>0</v>
      </c>
      <c r="AN111" s="278">
        <v>0</v>
      </c>
      <c r="AO111" s="278">
        <v>1.9</v>
      </c>
      <c r="AP111" s="281">
        <v>0</v>
      </c>
      <c r="AQ111" s="278">
        <v>0</v>
      </c>
      <c r="AR111" s="278">
        <v>0</v>
      </c>
      <c r="AS111" s="273">
        <v>2</v>
      </c>
      <c r="AT111" s="278">
        <v>0</v>
      </c>
      <c r="AU111" s="281">
        <v>0</v>
      </c>
      <c r="AV111" s="278">
        <v>0</v>
      </c>
      <c r="AW111" s="278">
        <v>0</v>
      </c>
      <c r="AX111" s="281">
        <v>0</v>
      </c>
      <c r="AY111" s="278">
        <v>0</v>
      </c>
      <c r="AZ111" s="278">
        <v>0</v>
      </c>
      <c r="BA111" s="280" t="s">
        <v>551</v>
      </c>
      <c r="BB111" s="278">
        <v>0</v>
      </c>
      <c r="BC111" s="281">
        <v>0</v>
      </c>
      <c r="BD111" s="278">
        <v>0</v>
      </c>
      <c r="BE111" s="278">
        <v>0</v>
      </c>
      <c r="BF111" s="281">
        <v>0</v>
      </c>
      <c r="BG111" s="278">
        <v>0</v>
      </c>
      <c r="BH111" s="278">
        <v>0</v>
      </c>
      <c r="BI111" s="280" t="s">
        <v>550</v>
      </c>
      <c r="BJ111" s="278">
        <v>0</v>
      </c>
      <c r="BK111" s="278">
        <v>0</v>
      </c>
      <c r="BL111" s="278">
        <v>0</v>
      </c>
      <c r="BM111" s="278">
        <v>0</v>
      </c>
      <c r="BN111" s="278">
        <v>0</v>
      </c>
      <c r="BO111" s="278">
        <v>0</v>
      </c>
      <c r="BP111" s="278">
        <v>0</v>
      </c>
      <c r="BQ111" s="279"/>
      <c r="BR111" s="279"/>
      <c r="BS111" s="279"/>
    </row>
    <row r="112" spans="1:71" x14ac:dyDescent="0.35">
      <c r="A112" s="279" t="s">
        <v>563</v>
      </c>
      <c r="B112" s="279" t="s">
        <v>562</v>
      </c>
      <c r="C112" s="285" t="s">
        <v>501</v>
      </c>
      <c r="D112" s="279" t="s">
        <v>560</v>
      </c>
      <c r="F112" s="279" t="s">
        <v>500</v>
      </c>
      <c r="K112" s="279" t="s">
        <v>819</v>
      </c>
      <c r="L112" s="279" t="s">
        <v>557</v>
      </c>
      <c r="N112" s="279" t="s">
        <v>820</v>
      </c>
      <c r="O112" s="279" t="s">
        <v>819</v>
      </c>
      <c r="P112" s="279" t="s">
        <v>557</v>
      </c>
      <c r="Q112" s="279" t="s">
        <v>556</v>
      </c>
      <c r="R112" s="279" t="s">
        <v>819</v>
      </c>
      <c r="S112" s="278">
        <v>0</v>
      </c>
      <c r="T112" s="278">
        <v>0</v>
      </c>
      <c r="U112" s="278">
        <v>0</v>
      </c>
      <c r="V112" s="278">
        <v>0</v>
      </c>
      <c r="W112" s="278">
        <v>0</v>
      </c>
      <c r="X112" s="278">
        <v>0</v>
      </c>
      <c r="Y112" s="278">
        <v>0</v>
      </c>
      <c r="Z112" s="278">
        <v>0</v>
      </c>
      <c r="AA112" s="278">
        <v>0</v>
      </c>
      <c r="AB112" s="278">
        <v>0</v>
      </c>
      <c r="AC112" s="278"/>
      <c r="AD112" s="278">
        <v>0</v>
      </c>
      <c r="AE112" s="278"/>
      <c r="AF112" s="278">
        <v>0</v>
      </c>
      <c r="AG112" s="278">
        <v>0</v>
      </c>
      <c r="AH112" s="285" t="s">
        <v>86</v>
      </c>
      <c r="AI112" s="284" t="s">
        <v>496</v>
      </c>
      <c r="AJ112" s="283" t="s">
        <v>553</v>
      </c>
      <c r="AK112" s="282" t="s">
        <v>552</v>
      </c>
      <c r="AL112" s="278">
        <v>1.18</v>
      </c>
      <c r="AM112" s="281">
        <v>0</v>
      </c>
      <c r="AN112" s="278">
        <v>0</v>
      </c>
      <c r="AO112" s="278">
        <v>1.18</v>
      </c>
      <c r="AP112" s="281">
        <v>0</v>
      </c>
      <c r="AQ112" s="278">
        <v>0</v>
      </c>
      <c r="AR112" s="278">
        <v>0</v>
      </c>
      <c r="AS112" s="273">
        <v>2</v>
      </c>
      <c r="AT112" s="278">
        <v>0</v>
      </c>
      <c r="AU112" s="281">
        <v>0</v>
      </c>
      <c r="AV112" s="278">
        <v>0</v>
      </c>
      <c r="AW112" s="278">
        <v>0</v>
      </c>
      <c r="AX112" s="281">
        <v>0</v>
      </c>
      <c r="AY112" s="278">
        <v>0</v>
      </c>
      <c r="AZ112" s="278">
        <v>0</v>
      </c>
      <c r="BA112" s="280" t="s">
        <v>551</v>
      </c>
      <c r="BB112" s="278">
        <v>0</v>
      </c>
      <c r="BC112" s="281">
        <v>0</v>
      </c>
      <c r="BD112" s="278">
        <v>0</v>
      </c>
      <c r="BE112" s="278">
        <v>0</v>
      </c>
      <c r="BF112" s="281">
        <v>0</v>
      </c>
      <c r="BG112" s="278">
        <v>0</v>
      </c>
      <c r="BH112" s="278">
        <v>0</v>
      </c>
      <c r="BI112" s="280" t="s">
        <v>550</v>
      </c>
      <c r="BJ112" s="278">
        <v>0</v>
      </c>
      <c r="BK112" s="278">
        <v>0</v>
      </c>
      <c r="BL112" s="278">
        <v>0</v>
      </c>
      <c r="BM112" s="278">
        <v>0</v>
      </c>
      <c r="BN112" s="278">
        <v>0</v>
      </c>
      <c r="BO112" s="278">
        <v>0</v>
      </c>
      <c r="BP112" s="278">
        <v>0</v>
      </c>
      <c r="BQ112" s="279"/>
      <c r="BR112" s="279"/>
      <c r="BS112" s="279"/>
    </row>
    <row r="113" spans="1:71" x14ac:dyDescent="0.35">
      <c r="A113" s="279" t="s">
        <v>563</v>
      </c>
      <c r="B113" s="279" t="s">
        <v>562</v>
      </c>
      <c r="C113" s="285" t="s">
        <v>492</v>
      </c>
      <c r="D113" s="279" t="s">
        <v>560</v>
      </c>
      <c r="F113" s="279" t="s">
        <v>499</v>
      </c>
      <c r="K113" s="279" t="s">
        <v>819</v>
      </c>
      <c r="L113" s="279" t="s">
        <v>557</v>
      </c>
      <c r="N113" s="279" t="s">
        <v>820</v>
      </c>
      <c r="O113" s="279" t="s">
        <v>819</v>
      </c>
      <c r="P113" s="279" t="s">
        <v>557</v>
      </c>
      <c r="Q113" s="279" t="s">
        <v>556</v>
      </c>
      <c r="R113" s="279" t="s">
        <v>819</v>
      </c>
      <c r="S113" s="278">
        <v>0</v>
      </c>
      <c r="T113" s="278">
        <v>0</v>
      </c>
      <c r="U113" s="278">
        <v>0</v>
      </c>
      <c r="V113" s="278">
        <v>0</v>
      </c>
      <c r="W113" s="278">
        <v>0</v>
      </c>
      <c r="X113" s="278">
        <v>0</v>
      </c>
      <c r="Y113" s="278">
        <v>0</v>
      </c>
      <c r="Z113" s="278">
        <v>0</v>
      </c>
      <c r="AA113" s="278">
        <v>0</v>
      </c>
      <c r="AB113" s="278">
        <v>0</v>
      </c>
      <c r="AC113" s="278"/>
      <c r="AD113" s="278">
        <v>0</v>
      </c>
      <c r="AE113" s="278"/>
      <c r="AF113" s="278">
        <v>0</v>
      </c>
      <c r="AG113" s="278">
        <v>0</v>
      </c>
      <c r="AH113" s="285" t="s">
        <v>483</v>
      </c>
      <c r="AJ113" s="283" t="s">
        <v>553</v>
      </c>
      <c r="AK113" s="282" t="s">
        <v>552</v>
      </c>
      <c r="AL113" s="278">
        <v>0.66</v>
      </c>
      <c r="AM113" s="281">
        <v>0</v>
      </c>
      <c r="AN113" s="278">
        <v>0</v>
      </c>
      <c r="AO113" s="278">
        <v>0.66</v>
      </c>
      <c r="AP113" s="281">
        <v>0</v>
      </c>
      <c r="AQ113" s="278">
        <v>0</v>
      </c>
      <c r="AR113" s="278">
        <v>0</v>
      </c>
      <c r="AS113" s="273">
        <v>2</v>
      </c>
      <c r="AT113" s="278">
        <v>0</v>
      </c>
      <c r="AU113" s="281">
        <v>0</v>
      </c>
      <c r="AV113" s="278">
        <v>0</v>
      </c>
      <c r="AW113" s="278">
        <v>0</v>
      </c>
      <c r="AX113" s="281">
        <v>0</v>
      </c>
      <c r="AY113" s="278">
        <v>0</v>
      </c>
      <c r="AZ113" s="278">
        <v>0</v>
      </c>
      <c r="BA113" s="280" t="s">
        <v>551</v>
      </c>
      <c r="BB113" s="278">
        <v>0</v>
      </c>
      <c r="BC113" s="281">
        <v>0</v>
      </c>
      <c r="BD113" s="278">
        <v>0</v>
      </c>
      <c r="BE113" s="278">
        <v>0</v>
      </c>
      <c r="BF113" s="281">
        <v>0</v>
      </c>
      <c r="BG113" s="278">
        <v>0</v>
      </c>
      <c r="BH113" s="278">
        <v>0</v>
      </c>
      <c r="BI113" s="280" t="s">
        <v>550</v>
      </c>
      <c r="BJ113" s="278">
        <v>0</v>
      </c>
      <c r="BK113" s="278">
        <v>0</v>
      </c>
      <c r="BL113" s="278">
        <v>0</v>
      </c>
      <c r="BM113" s="278">
        <v>0</v>
      </c>
      <c r="BN113" s="278">
        <v>0</v>
      </c>
      <c r="BO113" s="278">
        <v>0</v>
      </c>
      <c r="BP113" s="278">
        <v>0</v>
      </c>
      <c r="BQ113" s="279"/>
      <c r="BR113" s="279"/>
      <c r="BS113" s="279"/>
    </row>
    <row r="114" spans="1:71" x14ac:dyDescent="0.35">
      <c r="A114" s="279" t="s">
        <v>563</v>
      </c>
      <c r="B114" s="279" t="s">
        <v>562</v>
      </c>
      <c r="C114" s="285" t="s">
        <v>498</v>
      </c>
      <c r="D114" s="279" t="s">
        <v>560</v>
      </c>
      <c r="F114" s="279" t="s">
        <v>497</v>
      </c>
      <c r="K114" s="279" t="s">
        <v>819</v>
      </c>
      <c r="L114" s="279" t="s">
        <v>557</v>
      </c>
      <c r="N114" s="279" t="s">
        <v>820</v>
      </c>
      <c r="O114" s="279" t="s">
        <v>819</v>
      </c>
      <c r="P114" s="279" t="s">
        <v>557</v>
      </c>
      <c r="Q114" s="279" t="s">
        <v>556</v>
      </c>
      <c r="R114" s="279" t="s">
        <v>819</v>
      </c>
      <c r="S114" s="278">
        <v>0</v>
      </c>
      <c r="T114" s="278">
        <v>0</v>
      </c>
      <c r="U114" s="278">
        <v>0</v>
      </c>
      <c r="V114" s="278">
        <v>0</v>
      </c>
      <c r="W114" s="278">
        <v>0</v>
      </c>
      <c r="X114" s="278">
        <v>0</v>
      </c>
      <c r="Y114" s="278">
        <v>0</v>
      </c>
      <c r="Z114" s="278">
        <v>0</v>
      </c>
      <c r="AA114" s="278">
        <v>0</v>
      </c>
      <c r="AB114" s="278">
        <v>0</v>
      </c>
      <c r="AC114" s="278"/>
      <c r="AD114" s="278">
        <v>0</v>
      </c>
      <c r="AE114" s="278"/>
      <c r="AF114" s="278">
        <v>0</v>
      </c>
      <c r="AG114" s="278">
        <v>0</v>
      </c>
      <c r="AH114" s="285" t="s">
        <v>483</v>
      </c>
      <c r="AJ114" s="283" t="s">
        <v>553</v>
      </c>
      <c r="AK114" s="282" t="s">
        <v>552</v>
      </c>
      <c r="AL114" s="278">
        <v>1.0900000000000001</v>
      </c>
      <c r="AM114" s="281">
        <v>0</v>
      </c>
      <c r="AN114" s="278">
        <v>0</v>
      </c>
      <c r="AO114" s="278">
        <v>1.0900000000000001</v>
      </c>
      <c r="AP114" s="281">
        <v>0</v>
      </c>
      <c r="AQ114" s="278">
        <v>0</v>
      </c>
      <c r="AR114" s="278">
        <v>0</v>
      </c>
      <c r="AS114" s="273">
        <v>2</v>
      </c>
      <c r="AT114" s="278">
        <v>0</v>
      </c>
      <c r="AU114" s="281">
        <v>0</v>
      </c>
      <c r="AV114" s="278">
        <v>0</v>
      </c>
      <c r="AW114" s="278">
        <v>0</v>
      </c>
      <c r="AX114" s="281">
        <v>0</v>
      </c>
      <c r="AY114" s="278">
        <v>0</v>
      </c>
      <c r="AZ114" s="278">
        <v>0</v>
      </c>
      <c r="BA114" s="280" t="s">
        <v>551</v>
      </c>
      <c r="BB114" s="278">
        <v>0</v>
      </c>
      <c r="BC114" s="281">
        <v>0</v>
      </c>
      <c r="BD114" s="278">
        <v>0</v>
      </c>
      <c r="BE114" s="278">
        <v>0</v>
      </c>
      <c r="BF114" s="281">
        <v>0</v>
      </c>
      <c r="BG114" s="278">
        <v>0</v>
      </c>
      <c r="BH114" s="278">
        <v>0</v>
      </c>
      <c r="BI114" s="280" t="s">
        <v>550</v>
      </c>
      <c r="BJ114" s="278">
        <v>0</v>
      </c>
      <c r="BK114" s="278">
        <v>0</v>
      </c>
      <c r="BL114" s="278">
        <v>0</v>
      </c>
      <c r="BM114" s="278">
        <v>0</v>
      </c>
      <c r="BN114" s="278">
        <v>0</v>
      </c>
      <c r="BO114" s="278">
        <v>0</v>
      </c>
      <c r="BP114" s="278">
        <v>0</v>
      </c>
      <c r="BQ114" s="279"/>
      <c r="BR114" s="279"/>
      <c r="BS114" s="279"/>
    </row>
    <row r="115" spans="1:71" x14ac:dyDescent="0.35">
      <c r="A115" s="279" t="s">
        <v>563</v>
      </c>
      <c r="B115" s="279" t="s">
        <v>562</v>
      </c>
      <c r="C115" s="285" t="s">
        <v>496</v>
      </c>
      <c r="D115" s="279" t="s">
        <v>560</v>
      </c>
      <c r="F115" s="279" t="s">
        <v>495</v>
      </c>
      <c r="K115" s="279" t="s">
        <v>819</v>
      </c>
      <c r="L115" s="279" t="s">
        <v>557</v>
      </c>
      <c r="N115" s="279" t="s">
        <v>820</v>
      </c>
      <c r="O115" s="279" t="s">
        <v>819</v>
      </c>
      <c r="P115" s="279" t="s">
        <v>557</v>
      </c>
      <c r="Q115" s="279" t="s">
        <v>556</v>
      </c>
      <c r="R115" s="279" t="s">
        <v>819</v>
      </c>
      <c r="S115" s="278">
        <v>0</v>
      </c>
      <c r="T115" s="278">
        <v>0</v>
      </c>
      <c r="U115" s="278">
        <v>0</v>
      </c>
      <c r="V115" s="278">
        <v>0</v>
      </c>
      <c r="W115" s="278">
        <v>0</v>
      </c>
      <c r="X115" s="278">
        <v>0</v>
      </c>
      <c r="Y115" s="278">
        <v>0</v>
      </c>
      <c r="Z115" s="278">
        <v>0</v>
      </c>
      <c r="AA115" s="278">
        <v>0</v>
      </c>
      <c r="AB115" s="278">
        <v>0</v>
      </c>
      <c r="AC115" s="278"/>
      <c r="AD115" s="278">
        <v>0</v>
      </c>
      <c r="AE115" s="278"/>
      <c r="AF115" s="278">
        <v>0</v>
      </c>
      <c r="AG115" s="278">
        <v>0</v>
      </c>
      <c r="AH115" s="285" t="s">
        <v>483</v>
      </c>
      <c r="AJ115" s="283" t="s">
        <v>553</v>
      </c>
      <c r="AK115" s="282" t="s">
        <v>552</v>
      </c>
      <c r="AL115" s="278">
        <v>0.78</v>
      </c>
      <c r="AM115" s="281">
        <v>0</v>
      </c>
      <c r="AN115" s="278">
        <v>0</v>
      </c>
      <c r="AO115" s="278">
        <v>0.78</v>
      </c>
      <c r="AP115" s="281">
        <v>0</v>
      </c>
      <c r="AQ115" s="278">
        <v>0</v>
      </c>
      <c r="AR115" s="278">
        <v>0</v>
      </c>
      <c r="AS115" s="273">
        <v>2</v>
      </c>
      <c r="AT115" s="278">
        <v>0</v>
      </c>
      <c r="AU115" s="281">
        <v>0</v>
      </c>
      <c r="AV115" s="278">
        <v>0</v>
      </c>
      <c r="AW115" s="278">
        <v>0</v>
      </c>
      <c r="AX115" s="281">
        <v>0</v>
      </c>
      <c r="AY115" s="278">
        <v>0</v>
      </c>
      <c r="AZ115" s="278">
        <v>0</v>
      </c>
      <c r="BA115" s="280" t="s">
        <v>551</v>
      </c>
      <c r="BB115" s="278">
        <v>0</v>
      </c>
      <c r="BC115" s="281">
        <v>0</v>
      </c>
      <c r="BD115" s="278">
        <v>0</v>
      </c>
      <c r="BE115" s="278">
        <v>0</v>
      </c>
      <c r="BF115" s="281">
        <v>0</v>
      </c>
      <c r="BG115" s="278">
        <v>0</v>
      </c>
      <c r="BH115" s="278">
        <v>0</v>
      </c>
      <c r="BI115" s="280" t="s">
        <v>550</v>
      </c>
      <c r="BJ115" s="278">
        <v>0</v>
      </c>
      <c r="BK115" s="278">
        <v>0</v>
      </c>
      <c r="BL115" s="278">
        <v>0</v>
      </c>
      <c r="BM115" s="278">
        <v>0</v>
      </c>
      <c r="BN115" s="278">
        <v>0</v>
      </c>
      <c r="BO115" s="278">
        <v>0</v>
      </c>
      <c r="BP115" s="278">
        <v>0</v>
      </c>
      <c r="BQ115" s="279"/>
      <c r="BR115" s="279"/>
      <c r="BS115" s="279"/>
    </row>
    <row r="116" spans="1:71" x14ac:dyDescent="0.35">
      <c r="A116" s="279" t="s">
        <v>563</v>
      </c>
      <c r="B116" s="279" t="s">
        <v>562</v>
      </c>
      <c r="C116" s="285" t="s">
        <v>494</v>
      </c>
      <c r="D116" s="279" t="s">
        <v>560</v>
      </c>
      <c r="F116" s="279" t="s">
        <v>493</v>
      </c>
      <c r="K116" s="279" t="s">
        <v>819</v>
      </c>
      <c r="L116" s="279" t="s">
        <v>557</v>
      </c>
      <c r="N116" s="279" t="s">
        <v>820</v>
      </c>
      <c r="O116" s="279" t="s">
        <v>819</v>
      </c>
      <c r="P116" s="279" t="s">
        <v>557</v>
      </c>
      <c r="Q116" s="279" t="s">
        <v>556</v>
      </c>
      <c r="R116" s="279" t="s">
        <v>819</v>
      </c>
      <c r="S116" s="278">
        <v>0</v>
      </c>
      <c r="T116" s="278">
        <v>0</v>
      </c>
      <c r="U116" s="278">
        <v>0</v>
      </c>
      <c r="V116" s="278">
        <v>0</v>
      </c>
      <c r="W116" s="278">
        <v>0</v>
      </c>
      <c r="X116" s="278">
        <v>0</v>
      </c>
      <c r="Y116" s="278">
        <v>0</v>
      </c>
      <c r="Z116" s="278">
        <v>0</v>
      </c>
      <c r="AA116" s="278">
        <v>0</v>
      </c>
      <c r="AB116" s="278">
        <v>0</v>
      </c>
      <c r="AC116" s="278"/>
      <c r="AD116" s="278">
        <v>0</v>
      </c>
      <c r="AE116" s="278"/>
      <c r="AF116" s="278">
        <v>0</v>
      </c>
      <c r="AG116" s="278">
        <v>0</v>
      </c>
      <c r="AH116" s="285" t="s">
        <v>86</v>
      </c>
      <c r="AI116" s="284" t="s">
        <v>492</v>
      </c>
      <c r="AJ116" s="283" t="s">
        <v>553</v>
      </c>
      <c r="AK116" s="282" t="s">
        <v>552</v>
      </c>
      <c r="AL116" s="278">
        <v>1.1299999999999999</v>
      </c>
      <c r="AM116" s="281">
        <v>0</v>
      </c>
      <c r="AN116" s="278">
        <v>0</v>
      </c>
      <c r="AO116" s="278">
        <v>1.1299999999999999</v>
      </c>
      <c r="AP116" s="281">
        <v>0</v>
      </c>
      <c r="AQ116" s="278">
        <v>0</v>
      </c>
      <c r="AR116" s="278">
        <v>0</v>
      </c>
      <c r="AS116" s="273">
        <v>2</v>
      </c>
      <c r="AT116" s="278">
        <v>0</v>
      </c>
      <c r="AU116" s="281">
        <v>0</v>
      </c>
      <c r="AV116" s="278">
        <v>0</v>
      </c>
      <c r="AW116" s="278">
        <v>0</v>
      </c>
      <c r="AX116" s="281">
        <v>0</v>
      </c>
      <c r="AY116" s="278">
        <v>0</v>
      </c>
      <c r="AZ116" s="278">
        <v>0</v>
      </c>
      <c r="BA116" s="280" t="s">
        <v>551</v>
      </c>
      <c r="BB116" s="278">
        <v>0</v>
      </c>
      <c r="BC116" s="281">
        <v>0</v>
      </c>
      <c r="BD116" s="278">
        <v>0</v>
      </c>
      <c r="BE116" s="278">
        <v>0</v>
      </c>
      <c r="BF116" s="281">
        <v>0</v>
      </c>
      <c r="BG116" s="278">
        <v>0</v>
      </c>
      <c r="BH116" s="278">
        <v>0</v>
      </c>
      <c r="BI116" s="280" t="s">
        <v>550</v>
      </c>
      <c r="BJ116" s="278">
        <v>0</v>
      </c>
      <c r="BK116" s="278">
        <v>0</v>
      </c>
      <c r="BL116" s="278">
        <v>0</v>
      </c>
      <c r="BM116" s="278">
        <v>0</v>
      </c>
      <c r="BN116" s="278">
        <v>0</v>
      </c>
      <c r="BO116" s="278">
        <v>0</v>
      </c>
      <c r="BP116" s="278">
        <v>0</v>
      </c>
      <c r="BQ116" s="279"/>
      <c r="BR116" s="279"/>
      <c r="BS116" s="279"/>
    </row>
    <row r="117" spans="1:71" x14ac:dyDescent="0.35">
      <c r="A117" s="279" t="s">
        <v>563</v>
      </c>
      <c r="B117" s="279" t="s">
        <v>562</v>
      </c>
      <c r="C117" s="285" t="s">
        <v>274</v>
      </c>
      <c r="D117" s="279" t="s">
        <v>560</v>
      </c>
      <c r="F117" s="279" t="s">
        <v>882</v>
      </c>
      <c r="K117" s="279" t="s">
        <v>819</v>
      </c>
      <c r="L117" s="279" t="s">
        <v>557</v>
      </c>
      <c r="N117" s="279" t="s">
        <v>820</v>
      </c>
      <c r="O117" s="279" t="s">
        <v>819</v>
      </c>
      <c r="P117" s="279" t="s">
        <v>557</v>
      </c>
      <c r="Q117" s="279" t="s">
        <v>556</v>
      </c>
      <c r="R117" s="279" t="s">
        <v>819</v>
      </c>
      <c r="S117" s="278">
        <v>0</v>
      </c>
      <c r="T117" s="278">
        <v>0</v>
      </c>
      <c r="U117" s="278">
        <v>0</v>
      </c>
      <c r="V117" s="278">
        <v>0</v>
      </c>
      <c r="W117" s="278">
        <v>0</v>
      </c>
      <c r="X117" s="278">
        <v>0</v>
      </c>
      <c r="Y117" s="278">
        <v>0</v>
      </c>
      <c r="Z117" s="278">
        <v>0</v>
      </c>
      <c r="AA117" s="278">
        <v>0</v>
      </c>
      <c r="AB117" s="278">
        <v>0</v>
      </c>
      <c r="AC117" s="278"/>
      <c r="AD117" s="278">
        <v>0</v>
      </c>
      <c r="AE117" s="278"/>
      <c r="AF117" s="278">
        <v>0</v>
      </c>
      <c r="AG117" s="278">
        <v>0</v>
      </c>
      <c r="AH117" s="285" t="s">
        <v>86</v>
      </c>
      <c r="AI117" s="284" t="s">
        <v>351</v>
      </c>
      <c r="AJ117" s="283" t="s">
        <v>553</v>
      </c>
      <c r="AK117" s="282" t="s">
        <v>552</v>
      </c>
      <c r="AL117" s="278">
        <v>1.1000000000000001</v>
      </c>
      <c r="AM117" s="281">
        <v>0</v>
      </c>
      <c r="AN117" s="278">
        <v>0</v>
      </c>
      <c r="AO117" s="278">
        <v>1.1000000000000001</v>
      </c>
      <c r="AP117" s="281">
        <v>0</v>
      </c>
      <c r="AQ117" s="278">
        <v>0</v>
      </c>
      <c r="AR117" s="278">
        <v>0</v>
      </c>
      <c r="AS117" s="273">
        <v>2</v>
      </c>
      <c r="AT117" s="278">
        <v>0</v>
      </c>
      <c r="AU117" s="281">
        <v>0</v>
      </c>
      <c r="AV117" s="278">
        <v>0</v>
      </c>
      <c r="AW117" s="278">
        <v>0</v>
      </c>
      <c r="AX117" s="281">
        <v>0</v>
      </c>
      <c r="AY117" s="278">
        <v>0</v>
      </c>
      <c r="AZ117" s="278">
        <v>0</v>
      </c>
      <c r="BA117" s="280" t="s">
        <v>551</v>
      </c>
      <c r="BB117" s="278">
        <v>0</v>
      </c>
      <c r="BC117" s="281">
        <v>0</v>
      </c>
      <c r="BD117" s="278">
        <v>0</v>
      </c>
      <c r="BE117" s="278">
        <v>0</v>
      </c>
      <c r="BF117" s="281">
        <v>0</v>
      </c>
      <c r="BG117" s="278">
        <v>0</v>
      </c>
      <c r="BH117" s="278">
        <v>0</v>
      </c>
      <c r="BI117" s="280" t="s">
        <v>550</v>
      </c>
      <c r="BJ117" s="278">
        <v>0</v>
      </c>
      <c r="BK117" s="278">
        <v>0</v>
      </c>
      <c r="BL117" s="278">
        <v>0</v>
      </c>
      <c r="BM117" s="278">
        <v>0</v>
      </c>
      <c r="BN117" s="278">
        <v>0</v>
      </c>
      <c r="BO117" s="278">
        <v>0</v>
      </c>
      <c r="BP117" s="278">
        <v>0</v>
      </c>
      <c r="BQ117" s="279"/>
      <c r="BR117" s="279"/>
      <c r="BS117" s="279"/>
    </row>
    <row r="118" spans="1:71" x14ac:dyDescent="0.35">
      <c r="A118" s="279" t="s">
        <v>563</v>
      </c>
      <c r="B118" s="279" t="s">
        <v>562</v>
      </c>
      <c r="C118" s="285" t="s">
        <v>345</v>
      </c>
      <c r="D118" s="279" t="s">
        <v>560</v>
      </c>
      <c r="F118" s="279" t="s">
        <v>881</v>
      </c>
      <c r="K118" s="279" t="s">
        <v>819</v>
      </c>
      <c r="L118" s="279" t="s">
        <v>557</v>
      </c>
      <c r="N118" s="279" t="s">
        <v>820</v>
      </c>
      <c r="O118" s="279" t="s">
        <v>819</v>
      </c>
      <c r="P118" s="279" t="s">
        <v>557</v>
      </c>
      <c r="Q118" s="279" t="s">
        <v>556</v>
      </c>
      <c r="R118" s="279" t="s">
        <v>819</v>
      </c>
      <c r="S118" s="278">
        <v>0</v>
      </c>
      <c r="T118" s="278">
        <v>0</v>
      </c>
      <c r="U118" s="278">
        <v>0</v>
      </c>
      <c r="V118" s="278">
        <v>0</v>
      </c>
      <c r="W118" s="278">
        <v>0</v>
      </c>
      <c r="X118" s="278">
        <v>0</v>
      </c>
      <c r="Y118" s="278">
        <v>0</v>
      </c>
      <c r="Z118" s="278">
        <v>0</v>
      </c>
      <c r="AA118" s="278">
        <v>0</v>
      </c>
      <c r="AB118" s="278">
        <v>0</v>
      </c>
      <c r="AC118" s="278"/>
      <c r="AD118" s="278">
        <v>0</v>
      </c>
      <c r="AE118" s="278"/>
      <c r="AF118" s="278">
        <v>0</v>
      </c>
      <c r="AG118" s="278">
        <v>0</v>
      </c>
      <c r="AH118" s="285" t="s">
        <v>86</v>
      </c>
      <c r="AI118" s="284" t="s">
        <v>349</v>
      </c>
      <c r="AJ118" s="283" t="s">
        <v>553</v>
      </c>
      <c r="AK118" s="282" t="s">
        <v>552</v>
      </c>
      <c r="AL118" s="278">
        <v>2.08</v>
      </c>
      <c r="AM118" s="281">
        <v>0</v>
      </c>
      <c r="AN118" s="278">
        <v>0</v>
      </c>
      <c r="AO118" s="278">
        <v>2.08</v>
      </c>
      <c r="AP118" s="281">
        <v>0</v>
      </c>
      <c r="AQ118" s="278">
        <v>0</v>
      </c>
      <c r="AR118" s="278">
        <v>0</v>
      </c>
      <c r="AS118" s="273">
        <v>2</v>
      </c>
      <c r="AT118" s="278">
        <v>0</v>
      </c>
      <c r="AU118" s="281">
        <v>0</v>
      </c>
      <c r="AV118" s="278">
        <v>0</v>
      </c>
      <c r="AW118" s="278">
        <v>0</v>
      </c>
      <c r="AX118" s="281">
        <v>0</v>
      </c>
      <c r="AY118" s="278">
        <v>0</v>
      </c>
      <c r="AZ118" s="278">
        <v>0</v>
      </c>
      <c r="BA118" s="280" t="s">
        <v>551</v>
      </c>
      <c r="BB118" s="278">
        <v>0</v>
      </c>
      <c r="BC118" s="281">
        <v>0</v>
      </c>
      <c r="BD118" s="278">
        <v>0</v>
      </c>
      <c r="BE118" s="278">
        <v>0</v>
      </c>
      <c r="BF118" s="281">
        <v>0</v>
      </c>
      <c r="BG118" s="278">
        <v>0</v>
      </c>
      <c r="BH118" s="278">
        <v>0</v>
      </c>
      <c r="BI118" s="280" t="s">
        <v>550</v>
      </c>
      <c r="BJ118" s="278">
        <v>0</v>
      </c>
      <c r="BK118" s="278">
        <v>0</v>
      </c>
      <c r="BL118" s="278">
        <v>0</v>
      </c>
      <c r="BM118" s="278">
        <v>0</v>
      </c>
      <c r="BN118" s="278">
        <v>0</v>
      </c>
      <c r="BO118" s="278">
        <v>0</v>
      </c>
      <c r="BP118" s="278">
        <v>0</v>
      </c>
      <c r="BQ118" s="279"/>
      <c r="BR118" s="279"/>
      <c r="BS118" s="279"/>
    </row>
    <row r="119" spans="1:71" x14ac:dyDescent="0.35">
      <c r="A119" s="279" t="s">
        <v>563</v>
      </c>
      <c r="B119" s="279" t="s">
        <v>562</v>
      </c>
      <c r="C119" s="285" t="s">
        <v>273</v>
      </c>
      <c r="D119" s="279" t="s">
        <v>560</v>
      </c>
      <c r="F119" s="279" t="s">
        <v>880</v>
      </c>
      <c r="K119" s="279" t="s">
        <v>819</v>
      </c>
      <c r="L119" s="279" t="s">
        <v>557</v>
      </c>
      <c r="N119" s="279" t="s">
        <v>820</v>
      </c>
      <c r="O119" s="279" t="s">
        <v>819</v>
      </c>
      <c r="P119" s="279" t="s">
        <v>557</v>
      </c>
      <c r="Q119" s="279" t="s">
        <v>556</v>
      </c>
      <c r="R119" s="279" t="s">
        <v>819</v>
      </c>
      <c r="S119" s="278">
        <v>0</v>
      </c>
      <c r="T119" s="278">
        <v>0</v>
      </c>
      <c r="U119" s="278">
        <v>0</v>
      </c>
      <c r="V119" s="278">
        <v>0</v>
      </c>
      <c r="W119" s="278">
        <v>0</v>
      </c>
      <c r="X119" s="278">
        <v>0</v>
      </c>
      <c r="Y119" s="278">
        <v>0</v>
      </c>
      <c r="Z119" s="278">
        <v>0</v>
      </c>
      <c r="AA119" s="278">
        <v>0</v>
      </c>
      <c r="AB119" s="278">
        <v>0</v>
      </c>
      <c r="AC119" s="278"/>
      <c r="AD119" s="278">
        <v>0</v>
      </c>
      <c r="AE119" s="278"/>
      <c r="AF119" s="278">
        <v>0</v>
      </c>
      <c r="AG119" s="278">
        <v>0</v>
      </c>
      <c r="AH119" s="285" t="s">
        <v>86</v>
      </c>
      <c r="AI119" s="284" t="s">
        <v>353</v>
      </c>
      <c r="AJ119" s="283" t="s">
        <v>553</v>
      </c>
      <c r="AK119" s="282" t="s">
        <v>552</v>
      </c>
      <c r="AL119" s="278">
        <v>1.1599999999999999</v>
      </c>
      <c r="AM119" s="281">
        <v>0</v>
      </c>
      <c r="AN119" s="278">
        <v>0</v>
      </c>
      <c r="AO119" s="278">
        <v>1.1599999999999999</v>
      </c>
      <c r="AP119" s="281">
        <v>0</v>
      </c>
      <c r="AQ119" s="278">
        <v>0</v>
      </c>
      <c r="AR119" s="278">
        <v>0</v>
      </c>
      <c r="AS119" s="273">
        <v>2</v>
      </c>
      <c r="AT119" s="278">
        <v>0</v>
      </c>
      <c r="AU119" s="281">
        <v>0</v>
      </c>
      <c r="AV119" s="278">
        <v>0</v>
      </c>
      <c r="AW119" s="278">
        <v>0</v>
      </c>
      <c r="AX119" s="281">
        <v>0</v>
      </c>
      <c r="AY119" s="278">
        <v>0</v>
      </c>
      <c r="AZ119" s="278">
        <v>0</v>
      </c>
      <c r="BA119" s="280" t="s">
        <v>551</v>
      </c>
      <c r="BB119" s="278">
        <v>0</v>
      </c>
      <c r="BC119" s="281">
        <v>0</v>
      </c>
      <c r="BD119" s="278">
        <v>0</v>
      </c>
      <c r="BE119" s="278">
        <v>0</v>
      </c>
      <c r="BF119" s="281">
        <v>0</v>
      </c>
      <c r="BG119" s="278">
        <v>0</v>
      </c>
      <c r="BH119" s="278">
        <v>0</v>
      </c>
      <c r="BI119" s="280" t="s">
        <v>550</v>
      </c>
      <c r="BJ119" s="278">
        <v>0</v>
      </c>
      <c r="BK119" s="278">
        <v>0</v>
      </c>
      <c r="BL119" s="278">
        <v>0</v>
      </c>
      <c r="BM119" s="278">
        <v>0</v>
      </c>
      <c r="BN119" s="278">
        <v>0</v>
      </c>
      <c r="BO119" s="278">
        <v>0</v>
      </c>
      <c r="BP119" s="278">
        <v>0</v>
      </c>
      <c r="BQ119" s="279"/>
      <c r="BR119" s="279"/>
      <c r="BS119" s="279"/>
    </row>
    <row r="120" spans="1:71" x14ac:dyDescent="0.35">
      <c r="A120" s="279" t="s">
        <v>563</v>
      </c>
      <c r="B120" s="279" t="s">
        <v>562</v>
      </c>
      <c r="C120" s="285" t="s">
        <v>351</v>
      </c>
      <c r="D120" s="279" t="s">
        <v>560</v>
      </c>
      <c r="F120" s="279" t="s">
        <v>879</v>
      </c>
      <c r="K120" s="279" t="s">
        <v>819</v>
      </c>
      <c r="L120" s="279" t="s">
        <v>557</v>
      </c>
      <c r="N120" s="279" t="s">
        <v>820</v>
      </c>
      <c r="O120" s="279" t="s">
        <v>819</v>
      </c>
      <c r="P120" s="279" t="s">
        <v>557</v>
      </c>
      <c r="Q120" s="279" t="s">
        <v>556</v>
      </c>
      <c r="R120" s="279" t="s">
        <v>819</v>
      </c>
      <c r="S120" s="278">
        <v>0</v>
      </c>
      <c r="T120" s="278">
        <v>0</v>
      </c>
      <c r="U120" s="278">
        <v>0</v>
      </c>
      <c r="V120" s="278">
        <v>0</v>
      </c>
      <c r="W120" s="278">
        <v>0</v>
      </c>
      <c r="X120" s="278">
        <v>0</v>
      </c>
      <c r="Y120" s="278">
        <v>0</v>
      </c>
      <c r="Z120" s="278">
        <v>0</v>
      </c>
      <c r="AA120" s="278">
        <v>0</v>
      </c>
      <c r="AB120" s="278">
        <v>0</v>
      </c>
      <c r="AC120" s="278"/>
      <c r="AD120" s="278">
        <v>0</v>
      </c>
      <c r="AE120" s="278"/>
      <c r="AF120" s="278">
        <v>0</v>
      </c>
      <c r="AG120" s="278">
        <v>0</v>
      </c>
      <c r="AH120" s="285" t="s">
        <v>483</v>
      </c>
      <c r="AJ120" s="283" t="s">
        <v>553</v>
      </c>
      <c r="AK120" s="282" t="s">
        <v>552</v>
      </c>
      <c r="AL120" s="278">
        <v>0.73</v>
      </c>
      <c r="AM120" s="281">
        <v>0</v>
      </c>
      <c r="AN120" s="278">
        <v>0</v>
      </c>
      <c r="AO120" s="278">
        <v>0.73</v>
      </c>
      <c r="AP120" s="281">
        <v>0</v>
      </c>
      <c r="AQ120" s="278">
        <v>0</v>
      </c>
      <c r="AR120" s="278">
        <v>0</v>
      </c>
      <c r="AS120" s="273">
        <v>2</v>
      </c>
      <c r="AT120" s="278">
        <v>0</v>
      </c>
      <c r="AU120" s="281">
        <v>0</v>
      </c>
      <c r="AV120" s="278">
        <v>0</v>
      </c>
      <c r="AW120" s="278">
        <v>0</v>
      </c>
      <c r="AX120" s="281">
        <v>0</v>
      </c>
      <c r="AY120" s="278">
        <v>0</v>
      </c>
      <c r="AZ120" s="278">
        <v>0</v>
      </c>
      <c r="BA120" s="280" t="s">
        <v>551</v>
      </c>
      <c r="BB120" s="278">
        <v>0</v>
      </c>
      <c r="BC120" s="281">
        <v>0</v>
      </c>
      <c r="BD120" s="278">
        <v>0</v>
      </c>
      <c r="BE120" s="278">
        <v>0</v>
      </c>
      <c r="BF120" s="281">
        <v>0</v>
      </c>
      <c r="BG120" s="278">
        <v>0</v>
      </c>
      <c r="BH120" s="278">
        <v>0</v>
      </c>
      <c r="BI120" s="280" t="s">
        <v>550</v>
      </c>
      <c r="BJ120" s="278">
        <v>0</v>
      </c>
      <c r="BK120" s="278">
        <v>0</v>
      </c>
      <c r="BL120" s="278">
        <v>0</v>
      </c>
      <c r="BM120" s="278">
        <v>0</v>
      </c>
      <c r="BN120" s="278">
        <v>0</v>
      </c>
      <c r="BO120" s="278">
        <v>0</v>
      </c>
      <c r="BP120" s="278">
        <v>0</v>
      </c>
      <c r="BQ120" s="279"/>
      <c r="BR120" s="279"/>
      <c r="BS120" s="279"/>
    </row>
    <row r="121" spans="1:71" x14ac:dyDescent="0.35">
      <c r="A121" s="279" t="s">
        <v>563</v>
      </c>
      <c r="B121" s="279" t="s">
        <v>562</v>
      </c>
      <c r="C121" s="285" t="s">
        <v>349</v>
      </c>
      <c r="D121" s="279" t="s">
        <v>560</v>
      </c>
      <c r="F121" s="279" t="s">
        <v>878</v>
      </c>
      <c r="K121" s="279" t="s">
        <v>819</v>
      </c>
      <c r="L121" s="279" t="s">
        <v>557</v>
      </c>
      <c r="N121" s="279" t="s">
        <v>820</v>
      </c>
      <c r="O121" s="279" t="s">
        <v>819</v>
      </c>
      <c r="P121" s="279" t="s">
        <v>557</v>
      </c>
      <c r="Q121" s="279" t="s">
        <v>556</v>
      </c>
      <c r="R121" s="279" t="s">
        <v>819</v>
      </c>
      <c r="S121" s="278">
        <v>0</v>
      </c>
      <c r="T121" s="278">
        <v>0</v>
      </c>
      <c r="U121" s="278">
        <v>0</v>
      </c>
      <c r="V121" s="278">
        <v>0</v>
      </c>
      <c r="W121" s="278">
        <v>0</v>
      </c>
      <c r="X121" s="278">
        <v>0</v>
      </c>
      <c r="Y121" s="278">
        <v>0</v>
      </c>
      <c r="Z121" s="278">
        <v>0</v>
      </c>
      <c r="AA121" s="278">
        <v>0</v>
      </c>
      <c r="AB121" s="278">
        <v>0</v>
      </c>
      <c r="AC121" s="278"/>
      <c r="AD121" s="278">
        <v>0</v>
      </c>
      <c r="AE121" s="278"/>
      <c r="AF121" s="278">
        <v>0</v>
      </c>
      <c r="AG121" s="278">
        <v>0</v>
      </c>
      <c r="AH121" s="285" t="s">
        <v>483</v>
      </c>
      <c r="AJ121" s="283" t="s">
        <v>553</v>
      </c>
      <c r="AK121" s="282" t="s">
        <v>552</v>
      </c>
      <c r="AL121" s="278">
        <v>1.2</v>
      </c>
      <c r="AM121" s="281">
        <v>0</v>
      </c>
      <c r="AN121" s="278">
        <v>0</v>
      </c>
      <c r="AO121" s="278">
        <v>1.2</v>
      </c>
      <c r="AP121" s="281">
        <v>0</v>
      </c>
      <c r="AQ121" s="278">
        <v>0</v>
      </c>
      <c r="AR121" s="278">
        <v>0</v>
      </c>
      <c r="AS121" s="273">
        <v>2</v>
      </c>
      <c r="AT121" s="278">
        <v>0</v>
      </c>
      <c r="AU121" s="281">
        <v>0</v>
      </c>
      <c r="AV121" s="278">
        <v>0</v>
      </c>
      <c r="AW121" s="278">
        <v>0</v>
      </c>
      <c r="AX121" s="281">
        <v>0</v>
      </c>
      <c r="AY121" s="278">
        <v>0</v>
      </c>
      <c r="AZ121" s="278">
        <v>0</v>
      </c>
      <c r="BA121" s="280" t="s">
        <v>551</v>
      </c>
      <c r="BB121" s="278">
        <v>0</v>
      </c>
      <c r="BC121" s="281">
        <v>0</v>
      </c>
      <c r="BD121" s="278">
        <v>0</v>
      </c>
      <c r="BE121" s="278">
        <v>0</v>
      </c>
      <c r="BF121" s="281">
        <v>0</v>
      </c>
      <c r="BG121" s="278">
        <v>0</v>
      </c>
      <c r="BH121" s="278">
        <v>0</v>
      </c>
      <c r="BI121" s="280" t="s">
        <v>550</v>
      </c>
      <c r="BJ121" s="278">
        <v>0</v>
      </c>
      <c r="BK121" s="278">
        <v>0</v>
      </c>
      <c r="BL121" s="278">
        <v>0</v>
      </c>
      <c r="BM121" s="278">
        <v>0</v>
      </c>
      <c r="BN121" s="278">
        <v>0</v>
      </c>
      <c r="BO121" s="278">
        <v>0</v>
      </c>
      <c r="BP121" s="278">
        <v>0</v>
      </c>
      <c r="BQ121" s="279"/>
      <c r="BR121" s="279"/>
      <c r="BS121" s="279"/>
    </row>
    <row r="122" spans="1:71" x14ac:dyDescent="0.35">
      <c r="A122" s="279" t="s">
        <v>563</v>
      </c>
      <c r="B122" s="279" t="s">
        <v>562</v>
      </c>
      <c r="C122" s="285" t="s">
        <v>353</v>
      </c>
      <c r="D122" s="279" t="s">
        <v>560</v>
      </c>
      <c r="F122" s="279" t="s">
        <v>877</v>
      </c>
      <c r="K122" s="279" t="s">
        <v>819</v>
      </c>
      <c r="L122" s="279" t="s">
        <v>557</v>
      </c>
      <c r="N122" s="279" t="s">
        <v>820</v>
      </c>
      <c r="O122" s="279" t="s">
        <v>819</v>
      </c>
      <c r="P122" s="279" t="s">
        <v>557</v>
      </c>
      <c r="Q122" s="279" t="s">
        <v>556</v>
      </c>
      <c r="R122" s="279" t="s">
        <v>819</v>
      </c>
      <c r="S122" s="278">
        <v>0</v>
      </c>
      <c r="T122" s="278">
        <v>0</v>
      </c>
      <c r="U122" s="278">
        <v>0</v>
      </c>
      <c r="V122" s="278">
        <v>0</v>
      </c>
      <c r="W122" s="278">
        <v>0</v>
      </c>
      <c r="X122" s="278">
        <v>0</v>
      </c>
      <c r="Y122" s="278">
        <v>0</v>
      </c>
      <c r="Z122" s="278">
        <v>0</v>
      </c>
      <c r="AA122" s="278">
        <v>0</v>
      </c>
      <c r="AB122" s="278">
        <v>0</v>
      </c>
      <c r="AC122" s="278"/>
      <c r="AD122" s="278">
        <v>0</v>
      </c>
      <c r="AE122" s="278"/>
      <c r="AF122" s="278">
        <v>0</v>
      </c>
      <c r="AG122" s="278">
        <v>0</v>
      </c>
      <c r="AH122" s="285" t="s">
        <v>483</v>
      </c>
      <c r="AJ122" s="283" t="s">
        <v>553</v>
      </c>
      <c r="AK122" s="282" t="s">
        <v>552</v>
      </c>
      <c r="AL122" s="278">
        <v>0.81</v>
      </c>
      <c r="AM122" s="281">
        <v>0</v>
      </c>
      <c r="AN122" s="278">
        <v>0</v>
      </c>
      <c r="AO122" s="278">
        <v>0.81</v>
      </c>
      <c r="AP122" s="281">
        <v>0</v>
      </c>
      <c r="AQ122" s="278">
        <v>0</v>
      </c>
      <c r="AR122" s="278">
        <v>0</v>
      </c>
      <c r="AS122" s="273">
        <v>2</v>
      </c>
      <c r="AT122" s="278">
        <v>0</v>
      </c>
      <c r="AU122" s="281">
        <v>0</v>
      </c>
      <c r="AV122" s="278">
        <v>0</v>
      </c>
      <c r="AW122" s="278">
        <v>0</v>
      </c>
      <c r="AX122" s="281">
        <v>0</v>
      </c>
      <c r="AY122" s="278">
        <v>0</v>
      </c>
      <c r="AZ122" s="278">
        <v>0</v>
      </c>
      <c r="BA122" s="280" t="s">
        <v>551</v>
      </c>
      <c r="BB122" s="278">
        <v>0</v>
      </c>
      <c r="BC122" s="281">
        <v>0</v>
      </c>
      <c r="BD122" s="278">
        <v>0</v>
      </c>
      <c r="BE122" s="278">
        <v>0</v>
      </c>
      <c r="BF122" s="281">
        <v>0</v>
      </c>
      <c r="BG122" s="278">
        <v>0</v>
      </c>
      <c r="BH122" s="278">
        <v>0</v>
      </c>
      <c r="BI122" s="280" t="s">
        <v>550</v>
      </c>
      <c r="BJ122" s="278">
        <v>0</v>
      </c>
      <c r="BK122" s="278">
        <v>0</v>
      </c>
      <c r="BL122" s="278">
        <v>0</v>
      </c>
      <c r="BM122" s="278">
        <v>0</v>
      </c>
      <c r="BN122" s="278">
        <v>0</v>
      </c>
      <c r="BO122" s="278">
        <v>0</v>
      </c>
      <c r="BP122" s="278">
        <v>0</v>
      </c>
      <c r="BQ122" s="279"/>
      <c r="BR122" s="279"/>
      <c r="BS122" s="279"/>
    </row>
    <row r="123" spans="1:71" x14ac:dyDescent="0.35">
      <c r="A123" s="279" t="s">
        <v>563</v>
      </c>
      <c r="B123" s="279" t="s">
        <v>562</v>
      </c>
      <c r="C123" s="285" t="s">
        <v>392</v>
      </c>
      <c r="D123" s="279" t="s">
        <v>560</v>
      </c>
      <c r="F123" s="279" t="s">
        <v>876</v>
      </c>
      <c r="K123" s="279" t="s">
        <v>819</v>
      </c>
      <c r="L123" s="279" t="s">
        <v>557</v>
      </c>
      <c r="N123" s="279" t="s">
        <v>820</v>
      </c>
      <c r="O123" s="279" t="s">
        <v>819</v>
      </c>
      <c r="P123" s="279" t="s">
        <v>557</v>
      </c>
      <c r="Q123" s="279" t="s">
        <v>556</v>
      </c>
      <c r="R123" s="279" t="s">
        <v>819</v>
      </c>
      <c r="S123" s="278">
        <v>323.39999999999998</v>
      </c>
      <c r="T123" s="278">
        <v>0</v>
      </c>
      <c r="U123" s="278">
        <v>0</v>
      </c>
      <c r="V123" s="278">
        <v>0</v>
      </c>
      <c r="W123" s="278">
        <v>0</v>
      </c>
      <c r="X123" s="278">
        <v>0</v>
      </c>
      <c r="Y123" s="278">
        <v>0</v>
      </c>
      <c r="Z123" s="278">
        <v>0</v>
      </c>
      <c r="AA123" s="278">
        <v>0</v>
      </c>
      <c r="AB123" s="278">
        <v>0</v>
      </c>
      <c r="AC123" s="278"/>
      <c r="AD123" s="278">
        <v>0</v>
      </c>
      <c r="AE123" s="278"/>
      <c r="AF123" s="278">
        <v>0</v>
      </c>
      <c r="AG123" s="278">
        <v>0</v>
      </c>
      <c r="AH123" s="285" t="s">
        <v>483</v>
      </c>
      <c r="AJ123" s="283" t="s">
        <v>553</v>
      </c>
      <c r="AK123" s="282" t="s">
        <v>552</v>
      </c>
      <c r="AL123" s="278">
        <v>0</v>
      </c>
      <c r="AM123" s="281">
        <v>0</v>
      </c>
      <c r="AN123" s="278">
        <v>0</v>
      </c>
      <c r="AO123" s="278">
        <v>0</v>
      </c>
      <c r="AP123" s="281">
        <v>0</v>
      </c>
      <c r="AQ123" s="278">
        <v>0</v>
      </c>
      <c r="AR123" s="278">
        <v>0</v>
      </c>
      <c r="AS123" s="273">
        <v>2</v>
      </c>
      <c r="AT123" s="278">
        <v>0</v>
      </c>
      <c r="AU123" s="281">
        <v>0</v>
      </c>
      <c r="AV123" s="278">
        <v>0</v>
      </c>
      <c r="AW123" s="278">
        <v>0</v>
      </c>
      <c r="AX123" s="281">
        <v>0</v>
      </c>
      <c r="AY123" s="278">
        <v>0</v>
      </c>
      <c r="AZ123" s="278">
        <v>0</v>
      </c>
      <c r="BA123" s="280" t="s">
        <v>551</v>
      </c>
      <c r="BB123" s="278">
        <v>0</v>
      </c>
      <c r="BC123" s="281">
        <v>0</v>
      </c>
      <c r="BD123" s="278">
        <v>0</v>
      </c>
      <c r="BE123" s="278">
        <v>0</v>
      </c>
      <c r="BF123" s="281">
        <v>0</v>
      </c>
      <c r="BG123" s="278">
        <v>0</v>
      </c>
      <c r="BH123" s="278">
        <v>0</v>
      </c>
      <c r="BI123" s="280" t="s">
        <v>550</v>
      </c>
      <c r="BJ123" s="278">
        <v>0</v>
      </c>
      <c r="BK123" s="278">
        <v>0</v>
      </c>
      <c r="BL123" s="278">
        <v>0</v>
      </c>
      <c r="BM123" s="278">
        <v>0</v>
      </c>
      <c r="BN123" s="278">
        <v>0</v>
      </c>
      <c r="BO123" s="278">
        <v>0</v>
      </c>
      <c r="BP123" s="278">
        <v>0</v>
      </c>
      <c r="BQ123" s="279"/>
      <c r="BR123" s="279"/>
      <c r="BS123" s="279"/>
    </row>
    <row r="124" spans="1:71" x14ac:dyDescent="0.35">
      <c r="A124" s="279" t="s">
        <v>563</v>
      </c>
      <c r="B124" s="279" t="s">
        <v>562</v>
      </c>
      <c r="C124" s="285" t="s">
        <v>401</v>
      </c>
      <c r="D124" s="279" t="s">
        <v>560</v>
      </c>
      <c r="F124" s="279" t="s">
        <v>875</v>
      </c>
      <c r="K124" s="279" t="s">
        <v>819</v>
      </c>
      <c r="L124" s="279" t="s">
        <v>557</v>
      </c>
      <c r="N124" s="279" t="s">
        <v>820</v>
      </c>
      <c r="O124" s="279" t="s">
        <v>819</v>
      </c>
      <c r="P124" s="279" t="s">
        <v>557</v>
      </c>
      <c r="Q124" s="279" t="s">
        <v>556</v>
      </c>
      <c r="R124" s="279" t="s">
        <v>819</v>
      </c>
      <c r="S124" s="278">
        <v>107.8</v>
      </c>
      <c r="T124" s="278">
        <v>0</v>
      </c>
      <c r="U124" s="278">
        <v>0</v>
      </c>
      <c r="V124" s="278">
        <v>0</v>
      </c>
      <c r="W124" s="278">
        <v>0</v>
      </c>
      <c r="X124" s="278">
        <v>0</v>
      </c>
      <c r="Y124" s="278">
        <v>0</v>
      </c>
      <c r="Z124" s="278">
        <v>0</v>
      </c>
      <c r="AA124" s="278">
        <v>0</v>
      </c>
      <c r="AB124" s="278">
        <v>0</v>
      </c>
      <c r="AC124" s="278"/>
      <c r="AD124" s="278">
        <v>0</v>
      </c>
      <c r="AE124" s="278"/>
      <c r="AF124" s="278">
        <v>0</v>
      </c>
      <c r="AG124" s="278">
        <v>0</v>
      </c>
      <c r="AH124" s="285" t="s">
        <v>483</v>
      </c>
      <c r="AJ124" s="283" t="s">
        <v>553</v>
      </c>
      <c r="AK124" s="282" t="s">
        <v>552</v>
      </c>
      <c r="AL124" s="278">
        <v>0</v>
      </c>
      <c r="AM124" s="281">
        <v>0</v>
      </c>
      <c r="AN124" s="278">
        <v>0</v>
      </c>
      <c r="AO124" s="278">
        <v>0</v>
      </c>
      <c r="AP124" s="281">
        <v>0</v>
      </c>
      <c r="AQ124" s="278">
        <v>0</v>
      </c>
      <c r="AR124" s="278">
        <v>0</v>
      </c>
      <c r="AS124" s="273">
        <v>2</v>
      </c>
      <c r="AT124" s="278">
        <v>0</v>
      </c>
      <c r="AU124" s="281">
        <v>0</v>
      </c>
      <c r="AV124" s="278">
        <v>0</v>
      </c>
      <c r="AW124" s="278">
        <v>0</v>
      </c>
      <c r="AX124" s="281">
        <v>0</v>
      </c>
      <c r="AY124" s="278">
        <v>0</v>
      </c>
      <c r="AZ124" s="278">
        <v>0</v>
      </c>
      <c r="BA124" s="280" t="s">
        <v>551</v>
      </c>
      <c r="BB124" s="278">
        <v>0</v>
      </c>
      <c r="BC124" s="281">
        <v>0</v>
      </c>
      <c r="BD124" s="278">
        <v>0</v>
      </c>
      <c r="BE124" s="278">
        <v>0</v>
      </c>
      <c r="BF124" s="281">
        <v>0</v>
      </c>
      <c r="BG124" s="278">
        <v>0</v>
      </c>
      <c r="BH124" s="278">
        <v>0</v>
      </c>
      <c r="BI124" s="280" t="s">
        <v>550</v>
      </c>
      <c r="BJ124" s="278">
        <v>0</v>
      </c>
      <c r="BK124" s="278">
        <v>0</v>
      </c>
      <c r="BL124" s="278">
        <v>0</v>
      </c>
      <c r="BM124" s="278">
        <v>0</v>
      </c>
      <c r="BN124" s="278">
        <v>0</v>
      </c>
      <c r="BO124" s="278">
        <v>0</v>
      </c>
      <c r="BP124" s="278">
        <v>0</v>
      </c>
      <c r="BQ124" s="279"/>
      <c r="BR124" s="279"/>
      <c r="BS124" s="279"/>
    </row>
    <row r="125" spans="1:71" x14ac:dyDescent="0.35">
      <c r="A125" s="279" t="s">
        <v>563</v>
      </c>
      <c r="B125" s="279" t="s">
        <v>562</v>
      </c>
      <c r="C125" s="285" t="s">
        <v>411</v>
      </c>
      <c r="D125" s="279" t="s">
        <v>560</v>
      </c>
      <c r="F125" s="279" t="s">
        <v>874</v>
      </c>
      <c r="K125" s="279" t="s">
        <v>819</v>
      </c>
      <c r="L125" s="279" t="s">
        <v>557</v>
      </c>
      <c r="N125" s="279" t="s">
        <v>820</v>
      </c>
      <c r="O125" s="279" t="s">
        <v>819</v>
      </c>
      <c r="P125" s="279" t="s">
        <v>557</v>
      </c>
      <c r="Q125" s="279" t="s">
        <v>556</v>
      </c>
      <c r="R125" s="279" t="s">
        <v>819</v>
      </c>
      <c r="S125" s="278">
        <v>0</v>
      </c>
      <c r="T125" s="278">
        <v>0</v>
      </c>
      <c r="U125" s="278">
        <v>0</v>
      </c>
      <c r="V125" s="278">
        <v>0</v>
      </c>
      <c r="W125" s="278">
        <v>0</v>
      </c>
      <c r="X125" s="278">
        <v>0</v>
      </c>
      <c r="Y125" s="278">
        <v>0</v>
      </c>
      <c r="Z125" s="278">
        <v>0</v>
      </c>
      <c r="AA125" s="278">
        <v>0</v>
      </c>
      <c r="AB125" s="278">
        <v>0</v>
      </c>
      <c r="AC125" s="278"/>
      <c r="AD125" s="278">
        <v>0</v>
      </c>
      <c r="AE125" s="278"/>
      <c r="AF125" s="278">
        <v>0</v>
      </c>
      <c r="AG125" s="278">
        <v>0</v>
      </c>
      <c r="AH125" s="285" t="s">
        <v>86</v>
      </c>
      <c r="AI125" s="284" t="s">
        <v>403</v>
      </c>
      <c r="AJ125" s="283" t="s">
        <v>553</v>
      </c>
      <c r="AK125" s="282" t="s">
        <v>552</v>
      </c>
      <c r="AL125" s="278">
        <v>2.93</v>
      </c>
      <c r="AM125" s="281">
        <v>0</v>
      </c>
      <c r="AN125" s="278">
        <v>0</v>
      </c>
      <c r="AO125" s="278">
        <v>2.93</v>
      </c>
      <c r="AP125" s="281">
        <v>0</v>
      </c>
      <c r="AQ125" s="278">
        <v>0</v>
      </c>
      <c r="AR125" s="278">
        <v>0</v>
      </c>
      <c r="AS125" s="273">
        <v>2</v>
      </c>
      <c r="AT125" s="278">
        <v>0</v>
      </c>
      <c r="AU125" s="281">
        <v>0</v>
      </c>
      <c r="AV125" s="278">
        <v>0</v>
      </c>
      <c r="AW125" s="278">
        <v>0</v>
      </c>
      <c r="AX125" s="281">
        <v>0</v>
      </c>
      <c r="AY125" s="278">
        <v>0</v>
      </c>
      <c r="AZ125" s="278">
        <v>0</v>
      </c>
      <c r="BA125" s="280" t="s">
        <v>551</v>
      </c>
      <c r="BB125" s="278">
        <v>0</v>
      </c>
      <c r="BC125" s="281">
        <v>0</v>
      </c>
      <c r="BD125" s="278">
        <v>0</v>
      </c>
      <c r="BE125" s="278">
        <v>0</v>
      </c>
      <c r="BF125" s="281">
        <v>0</v>
      </c>
      <c r="BG125" s="278">
        <v>0</v>
      </c>
      <c r="BH125" s="278">
        <v>0</v>
      </c>
      <c r="BI125" s="280" t="s">
        <v>550</v>
      </c>
      <c r="BJ125" s="278">
        <v>0</v>
      </c>
      <c r="BK125" s="278">
        <v>0</v>
      </c>
      <c r="BL125" s="278">
        <v>0</v>
      </c>
      <c r="BM125" s="278">
        <v>0</v>
      </c>
      <c r="BN125" s="278">
        <v>0</v>
      </c>
      <c r="BO125" s="278">
        <v>0</v>
      </c>
      <c r="BP125" s="278">
        <v>0</v>
      </c>
      <c r="BQ125" s="279"/>
      <c r="BR125" s="279"/>
      <c r="BS125" s="279"/>
    </row>
    <row r="126" spans="1:71" x14ac:dyDescent="0.35">
      <c r="A126" s="279" t="s">
        <v>563</v>
      </c>
      <c r="B126" s="279" t="s">
        <v>562</v>
      </c>
      <c r="C126" s="285" t="s">
        <v>413</v>
      </c>
      <c r="D126" s="279" t="s">
        <v>560</v>
      </c>
      <c r="F126" s="279" t="s">
        <v>873</v>
      </c>
      <c r="K126" s="279" t="s">
        <v>819</v>
      </c>
      <c r="L126" s="279" t="s">
        <v>557</v>
      </c>
      <c r="N126" s="279" t="s">
        <v>820</v>
      </c>
      <c r="O126" s="279" t="s">
        <v>819</v>
      </c>
      <c r="P126" s="279" t="s">
        <v>557</v>
      </c>
      <c r="Q126" s="279" t="s">
        <v>556</v>
      </c>
      <c r="R126" s="279" t="s">
        <v>819</v>
      </c>
      <c r="S126" s="278">
        <v>0</v>
      </c>
      <c r="T126" s="278">
        <v>0</v>
      </c>
      <c r="U126" s="278">
        <v>0</v>
      </c>
      <c r="V126" s="278">
        <v>0</v>
      </c>
      <c r="W126" s="278">
        <v>0</v>
      </c>
      <c r="X126" s="278">
        <v>0</v>
      </c>
      <c r="Y126" s="278">
        <v>0</v>
      </c>
      <c r="Z126" s="278">
        <v>0</v>
      </c>
      <c r="AA126" s="278">
        <v>0</v>
      </c>
      <c r="AB126" s="278">
        <v>0</v>
      </c>
      <c r="AC126" s="278"/>
      <c r="AD126" s="278">
        <v>0</v>
      </c>
      <c r="AE126" s="278"/>
      <c r="AF126" s="278">
        <v>0</v>
      </c>
      <c r="AG126" s="278">
        <v>0</v>
      </c>
      <c r="AH126" s="285" t="s">
        <v>86</v>
      </c>
      <c r="AI126" s="284" t="s">
        <v>405</v>
      </c>
      <c r="AJ126" s="283" t="s">
        <v>553</v>
      </c>
      <c r="AK126" s="282" t="s">
        <v>552</v>
      </c>
      <c r="AL126" s="278">
        <v>1.5</v>
      </c>
      <c r="AM126" s="281">
        <v>0</v>
      </c>
      <c r="AN126" s="278">
        <v>0</v>
      </c>
      <c r="AO126" s="278">
        <v>1.5</v>
      </c>
      <c r="AP126" s="281">
        <v>0</v>
      </c>
      <c r="AQ126" s="278">
        <v>0</v>
      </c>
      <c r="AR126" s="278">
        <v>0</v>
      </c>
      <c r="AS126" s="273">
        <v>2</v>
      </c>
      <c r="AT126" s="278">
        <v>0</v>
      </c>
      <c r="AU126" s="281">
        <v>0</v>
      </c>
      <c r="AV126" s="278">
        <v>0</v>
      </c>
      <c r="AW126" s="278">
        <v>0</v>
      </c>
      <c r="AX126" s="281">
        <v>0</v>
      </c>
      <c r="AY126" s="278">
        <v>0</v>
      </c>
      <c r="AZ126" s="278">
        <v>0</v>
      </c>
      <c r="BA126" s="280" t="s">
        <v>551</v>
      </c>
      <c r="BB126" s="278">
        <v>0</v>
      </c>
      <c r="BC126" s="281">
        <v>0</v>
      </c>
      <c r="BD126" s="278">
        <v>0</v>
      </c>
      <c r="BE126" s="278">
        <v>0</v>
      </c>
      <c r="BF126" s="281">
        <v>0</v>
      </c>
      <c r="BG126" s="278">
        <v>0</v>
      </c>
      <c r="BH126" s="278">
        <v>0</v>
      </c>
      <c r="BI126" s="280" t="s">
        <v>550</v>
      </c>
      <c r="BJ126" s="278">
        <v>0</v>
      </c>
      <c r="BK126" s="278">
        <v>0</v>
      </c>
      <c r="BL126" s="278">
        <v>0</v>
      </c>
      <c r="BM126" s="278">
        <v>0</v>
      </c>
      <c r="BN126" s="278">
        <v>0</v>
      </c>
      <c r="BO126" s="278">
        <v>0</v>
      </c>
      <c r="BP126" s="278">
        <v>0</v>
      </c>
      <c r="BQ126" s="279"/>
      <c r="BR126" s="279"/>
      <c r="BS126" s="279"/>
    </row>
    <row r="127" spans="1:71" x14ac:dyDescent="0.35">
      <c r="A127" s="279" t="s">
        <v>563</v>
      </c>
      <c r="B127" s="279" t="s">
        <v>562</v>
      </c>
      <c r="C127" s="285" t="s">
        <v>407</v>
      </c>
      <c r="D127" s="279" t="s">
        <v>560</v>
      </c>
      <c r="F127" s="279" t="s">
        <v>872</v>
      </c>
      <c r="K127" s="279" t="s">
        <v>819</v>
      </c>
      <c r="L127" s="279" t="s">
        <v>557</v>
      </c>
      <c r="N127" s="279" t="s">
        <v>820</v>
      </c>
      <c r="O127" s="279" t="s">
        <v>819</v>
      </c>
      <c r="P127" s="279" t="s">
        <v>557</v>
      </c>
      <c r="Q127" s="279" t="s">
        <v>556</v>
      </c>
      <c r="R127" s="279" t="s">
        <v>819</v>
      </c>
      <c r="S127" s="278">
        <v>0</v>
      </c>
      <c r="T127" s="278">
        <v>0</v>
      </c>
      <c r="U127" s="278">
        <v>0</v>
      </c>
      <c r="V127" s="278">
        <v>0</v>
      </c>
      <c r="W127" s="278">
        <v>0</v>
      </c>
      <c r="X127" s="278">
        <v>0</v>
      </c>
      <c r="Y127" s="278">
        <v>0</v>
      </c>
      <c r="Z127" s="278">
        <v>0</v>
      </c>
      <c r="AA127" s="278">
        <v>0</v>
      </c>
      <c r="AB127" s="278">
        <v>0</v>
      </c>
      <c r="AC127" s="278"/>
      <c r="AD127" s="278">
        <v>0</v>
      </c>
      <c r="AE127" s="278"/>
      <c r="AF127" s="278">
        <v>0</v>
      </c>
      <c r="AG127" s="278">
        <v>0</v>
      </c>
      <c r="AH127" s="285" t="s">
        <v>483</v>
      </c>
      <c r="AJ127" s="283" t="s">
        <v>553</v>
      </c>
      <c r="AK127" s="282" t="s">
        <v>552</v>
      </c>
      <c r="AL127" s="278">
        <v>0.8</v>
      </c>
      <c r="AM127" s="281">
        <v>0</v>
      </c>
      <c r="AN127" s="278">
        <v>0</v>
      </c>
      <c r="AO127" s="278">
        <v>0.8</v>
      </c>
      <c r="AP127" s="281">
        <v>0</v>
      </c>
      <c r="AQ127" s="278">
        <v>0</v>
      </c>
      <c r="AR127" s="278">
        <v>0</v>
      </c>
      <c r="AS127" s="273">
        <v>2</v>
      </c>
      <c r="AT127" s="278">
        <v>0</v>
      </c>
      <c r="AU127" s="281">
        <v>0</v>
      </c>
      <c r="AV127" s="278">
        <v>0</v>
      </c>
      <c r="AW127" s="278">
        <v>0</v>
      </c>
      <c r="AX127" s="281">
        <v>0</v>
      </c>
      <c r="AY127" s="278">
        <v>0</v>
      </c>
      <c r="AZ127" s="278">
        <v>0</v>
      </c>
      <c r="BA127" s="280" t="s">
        <v>551</v>
      </c>
      <c r="BB127" s="278">
        <v>0</v>
      </c>
      <c r="BC127" s="281">
        <v>0</v>
      </c>
      <c r="BD127" s="278">
        <v>0</v>
      </c>
      <c r="BE127" s="278">
        <v>0</v>
      </c>
      <c r="BF127" s="281">
        <v>0</v>
      </c>
      <c r="BG127" s="278">
        <v>0</v>
      </c>
      <c r="BH127" s="278">
        <v>0</v>
      </c>
      <c r="BI127" s="280" t="s">
        <v>550</v>
      </c>
      <c r="BJ127" s="278">
        <v>0</v>
      </c>
      <c r="BK127" s="278">
        <v>0</v>
      </c>
      <c r="BL127" s="278">
        <v>0</v>
      </c>
      <c r="BM127" s="278">
        <v>0</v>
      </c>
      <c r="BN127" s="278">
        <v>0</v>
      </c>
      <c r="BO127" s="278">
        <v>0</v>
      </c>
      <c r="BP127" s="278">
        <v>0</v>
      </c>
      <c r="BQ127" s="279"/>
      <c r="BR127" s="279"/>
      <c r="BS127" s="279"/>
    </row>
    <row r="128" spans="1:71" x14ac:dyDescent="0.35">
      <c r="A128" s="279" t="s">
        <v>563</v>
      </c>
      <c r="B128" s="279" t="s">
        <v>562</v>
      </c>
      <c r="C128" s="285" t="s">
        <v>403</v>
      </c>
      <c r="D128" s="279" t="s">
        <v>560</v>
      </c>
      <c r="F128" s="279" t="s">
        <v>871</v>
      </c>
      <c r="K128" s="279" t="s">
        <v>819</v>
      </c>
      <c r="L128" s="279" t="s">
        <v>557</v>
      </c>
      <c r="N128" s="279" t="s">
        <v>820</v>
      </c>
      <c r="O128" s="279" t="s">
        <v>819</v>
      </c>
      <c r="P128" s="279" t="s">
        <v>557</v>
      </c>
      <c r="Q128" s="279" t="s">
        <v>556</v>
      </c>
      <c r="R128" s="279" t="s">
        <v>819</v>
      </c>
      <c r="S128" s="278">
        <v>0</v>
      </c>
      <c r="T128" s="278">
        <v>0</v>
      </c>
      <c r="U128" s="278">
        <v>0</v>
      </c>
      <c r="V128" s="278">
        <v>0</v>
      </c>
      <c r="W128" s="278">
        <v>0</v>
      </c>
      <c r="X128" s="278">
        <v>0</v>
      </c>
      <c r="Y128" s="278">
        <v>0</v>
      </c>
      <c r="Z128" s="278">
        <v>0</v>
      </c>
      <c r="AA128" s="278">
        <v>0</v>
      </c>
      <c r="AB128" s="278">
        <v>0</v>
      </c>
      <c r="AC128" s="278"/>
      <c r="AD128" s="278">
        <v>0</v>
      </c>
      <c r="AE128" s="278"/>
      <c r="AF128" s="278">
        <v>0</v>
      </c>
      <c r="AG128" s="278">
        <v>0</v>
      </c>
      <c r="AH128" s="285" t="s">
        <v>483</v>
      </c>
      <c r="AJ128" s="283" t="s">
        <v>553</v>
      </c>
      <c r="AK128" s="282" t="s">
        <v>552</v>
      </c>
      <c r="AL128" s="278">
        <v>1.56</v>
      </c>
      <c r="AM128" s="281">
        <v>0</v>
      </c>
      <c r="AN128" s="278">
        <v>0</v>
      </c>
      <c r="AO128" s="278">
        <v>1.56</v>
      </c>
      <c r="AP128" s="281">
        <v>0</v>
      </c>
      <c r="AQ128" s="278">
        <v>0</v>
      </c>
      <c r="AR128" s="278">
        <v>0</v>
      </c>
      <c r="AS128" s="273">
        <v>2</v>
      </c>
      <c r="AT128" s="278">
        <v>0</v>
      </c>
      <c r="AU128" s="281">
        <v>0</v>
      </c>
      <c r="AV128" s="278">
        <v>0</v>
      </c>
      <c r="AW128" s="278">
        <v>0</v>
      </c>
      <c r="AX128" s="281">
        <v>0</v>
      </c>
      <c r="AY128" s="278">
        <v>0</v>
      </c>
      <c r="AZ128" s="278">
        <v>0</v>
      </c>
      <c r="BA128" s="280" t="s">
        <v>551</v>
      </c>
      <c r="BB128" s="278">
        <v>0</v>
      </c>
      <c r="BC128" s="281">
        <v>0</v>
      </c>
      <c r="BD128" s="278">
        <v>0</v>
      </c>
      <c r="BE128" s="278">
        <v>0</v>
      </c>
      <c r="BF128" s="281">
        <v>0</v>
      </c>
      <c r="BG128" s="278">
        <v>0</v>
      </c>
      <c r="BH128" s="278">
        <v>0</v>
      </c>
      <c r="BI128" s="280" t="s">
        <v>550</v>
      </c>
      <c r="BJ128" s="278">
        <v>0</v>
      </c>
      <c r="BK128" s="278">
        <v>0</v>
      </c>
      <c r="BL128" s="278">
        <v>0</v>
      </c>
      <c r="BM128" s="278">
        <v>0</v>
      </c>
      <c r="BN128" s="278">
        <v>0</v>
      </c>
      <c r="BO128" s="278">
        <v>0</v>
      </c>
      <c r="BP128" s="278">
        <v>0</v>
      </c>
      <c r="BQ128" s="279"/>
      <c r="BR128" s="279"/>
      <c r="BS128" s="279"/>
    </row>
    <row r="129" spans="1:71" x14ac:dyDescent="0.35">
      <c r="A129" s="279" t="s">
        <v>563</v>
      </c>
      <c r="B129" s="279" t="s">
        <v>562</v>
      </c>
      <c r="C129" s="285" t="s">
        <v>405</v>
      </c>
      <c r="D129" s="279" t="s">
        <v>560</v>
      </c>
      <c r="F129" s="279" t="s">
        <v>870</v>
      </c>
      <c r="K129" s="279" t="s">
        <v>819</v>
      </c>
      <c r="L129" s="279" t="s">
        <v>557</v>
      </c>
      <c r="N129" s="279" t="s">
        <v>820</v>
      </c>
      <c r="O129" s="279" t="s">
        <v>819</v>
      </c>
      <c r="P129" s="279" t="s">
        <v>557</v>
      </c>
      <c r="Q129" s="279" t="s">
        <v>556</v>
      </c>
      <c r="R129" s="279" t="s">
        <v>819</v>
      </c>
      <c r="S129" s="278">
        <v>0</v>
      </c>
      <c r="T129" s="278">
        <v>0</v>
      </c>
      <c r="U129" s="278">
        <v>0</v>
      </c>
      <c r="V129" s="278">
        <v>0</v>
      </c>
      <c r="W129" s="278">
        <v>0</v>
      </c>
      <c r="X129" s="278">
        <v>0</v>
      </c>
      <c r="Y129" s="278">
        <v>0</v>
      </c>
      <c r="Z129" s="278">
        <v>0</v>
      </c>
      <c r="AA129" s="278">
        <v>0</v>
      </c>
      <c r="AB129" s="278">
        <v>0</v>
      </c>
      <c r="AC129" s="278"/>
      <c r="AD129" s="278">
        <v>0</v>
      </c>
      <c r="AE129" s="278"/>
      <c r="AF129" s="278">
        <v>0</v>
      </c>
      <c r="AG129" s="278">
        <v>0</v>
      </c>
      <c r="AH129" s="285" t="s">
        <v>483</v>
      </c>
      <c r="AJ129" s="283" t="s">
        <v>553</v>
      </c>
      <c r="AK129" s="282" t="s">
        <v>552</v>
      </c>
      <c r="AL129" s="278">
        <v>0.94</v>
      </c>
      <c r="AM129" s="281">
        <v>0</v>
      </c>
      <c r="AN129" s="278">
        <v>0</v>
      </c>
      <c r="AO129" s="278">
        <v>0.94</v>
      </c>
      <c r="AP129" s="281">
        <v>0</v>
      </c>
      <c r="AQ129" s="278">
        <v>0</v>
      </c>
      <c r="AR129" s="278">
        <v>0</v>
      </c>
      <c r="AS129" s="273">
        <v>2</v>
      </c>
      <c r="AT129" s="278">
        <v>0</v>
      </c>
      <c r="AU129" s="281">
        <v>0</v>
      </c>
      <c r="AV129" s="278">
        <v>0</v>
      </c>
      <c r="AW129" s="278">
        <v>0</v>
      </c>
      <c r="AX129" s="281">
        <v>0</v>
      </c>
      <c r="AY129" s="278">
        <v>0</v>
      </c>
      <c r="AZ129" s="278">
        <v>0</v>
      </c>
      <c r="BA129" s="280" t="s">
        <v>551</v>
      </c>
      <c r="BB129" s="278">
        <v>0</v>
      </c>
      <c r="BC129" s="281">
        <v>0</v>
      </c>
      <c r="BD129" s="278">
        <v>0</v>
      </c>
      <c r="BE129" s="278">
        <v>0</v>
      </c>
      <c r="BF129" s="281">
        <v>0</v>
      </c>
      <c r="BG129" s="278">
        <v>0</v>
      </c>
      <c r="BH129" s="278">
        <v>0</v>
      </c>
      <c r="BI129" s="280" t="s">
        <v>550</v>
      </c>
      <c r="BJ129" s="278">
        <v>0</v>
      </c>
      <c r="BK129" s="278">
        <v>0</v>
      </c>
      <c r="BL129" s="278">
        <v>0</v>
      </c>
      <c r="BM129" s="278">
        <v>0</v>
      </c>
      <c r="BN129" s="278">
        <v>0</v>
      </c>
      <c r="BO129" s="278">
        <v>0</v>
      </c>
      <c r="BP129" s="278">
        <v>0</v>
      </c>
      <c r="BQ129" s="279"/>
      <c r="BR129" s="279"/>
      <c r="BS129" s="279"/>
    </row>
    <row r="130" spans="1:71" x14ac:dyDescent="0.35">
      <c r="A130" s="279" t="s">
        <v>563</v>
      </c>
      <c r="B130" s="279" t="s">
        <v>562</v>
      </c>
      <c r="C130" s="285" t="s">
        <v>409</v>
      </c>
      <c r="D130" s="279" t="s">
        <v>560</v>
      </c>
      <c r="F130" s="279" t="s">
        <v>869</v>
      </c>
      <c r="K130" s="279" t="s">
        <v>819</v>
      </c>
      <c r="L130" s="279" t="s">
        <v>557</v>
      </c>
      <c r="N130" s="279" t="s">
        <v>820</v>
      </c>
      <c r="O130" s="279" t="s">
        <v>819</v>
      </c>
      <c r="P130" s="279" t="s">
        <v>557</v>
      </c>
      <c r="Q130" s="279" t="s">
        <v>556</v>
      </c>
      <c r="R130" s="279" t="s">
        <v>819</v>
      </c>
      <c r="S130" s="278">
        <v>0</v>
      </c>
      <c r="T130" s="278">
        <v>0</v>
      </c>
      <c r="U130" s="278">
        <v>0</v>
      </c>
      <c r="V130" s="278">
        <v>0</v>
      </c>
      <c r="W130" s="278">
        <v>0</v>
      </c>
      <c r="X130" s="278">
        <v>0</v>
      </c>
      <c r="Y130" s="278">
        <v>0</v>
      </c>
      <c r="Z130" s="278">
        <v>0</v>
      </c>
      <c r="AA130" s="278">
        <v>0</v>
      </c>
      <c r="AB130" s="278">
        <v>0</v>
      </c>
      <c r="AC130" s="278"/>
      <c r="AD130" s="278">
        <v>0</v>
      </c>
      <c r="AE130" s="278"/>
      <c r="AF130" s="278">
        <v>0</v>
      </c>
      <c r="AG130" s="278">
        <v>0</v>
      </c>
      <c r="AH130" s="285" t="s">
        <v>86</v>
      </c>
      <c r="AI130" s="284" t="s">
        <v>394</v>
      </c>
      <c r="AJ130" s="283" t="s">
        <v>553</v>
      </c>
      <c r="AK130" s="282" t="s">
        <v>552</v>
      </c>
      <c r="AL130" s="278">
        <v>1.43</v>
      </c>
      <c r="AM130" s="281">
        <v>0</v>
      </c>
      <c r="AN130" s="278">
        <v>0</v>
      </c>
      <c r="AO130" s="278">
        <v>1.43</v>
      </c>
      <c r="AP130" s="281">
        <v>0</v>
      </c>
      <c r="AQ130" s="278">
        <v>0</v>
      </c>
      <c r="AR130" s="278">
        <v>0</v>
      </c>
      <c r="AS130" s="273">
        <v>2</v>
      </c>
      <c r="AT130" s="278">
        <v>0</v>
      </c>
      <c r="AU130" s="281">
        <v>0</v>
      </c>
      <c r="AV130" s="278">
        <v>0</v>
      </c>
      <c r="AW130" s="278">
        <v>0</v>
      </c>
      <c r="AX130" s="281">
        <v>0</v>
      </c>
      <c r="AY130" s="278">
        <v>0</v>
      </c>
      <c r="AZ130" s="278">
        <v>0</v>
      </c>
      <c r="BA130" s="280" t="s">
        <v>551</v>
      </c>
      <c r="BB130" s="278">
        <v>0</v>
      </c>
      <c r="BC130" s="281">
        <v>0</v>
      </c>
      <c r="BD130" s="278">
        <v>0</v>
      </c>
      <c r="BE130" s="278">
        <v>0</v>
      </c>
      <c r="BF130" s="281">
        <v>0</v>
      </c>
      <c r="BG130" s="278">
        <v>0</v>
      </c>
      <c r="BH130" s="278">
        <v>0</v>
      </c>
      <c r="BI130" s="280" t="s">
        <v>550</v>
      </c>
      <c r="BJ130" s="278">
        <v>0</v>
      </c>
      <c r="BK130" s="278">
        <v>0</v>
      </c>
      <c r="BL130" s="278">
        <v>0</v>
      </c>
      <c r="BM130" s="278">
        <v>0</v>
      </c>
      <c r="BN130" s="278">
        <v>0</v>
      </c>
      <c r="BO130" s="278">
        <v>0</v>
      </c>
      <c r="BP130" s="278">
        <v>0</v>
      </c>
      <c r="BQ130" s="279"/>
      <c r="BR130" s="279"/>
      <c r="BS130" s="279"/>
    </row>
    <row r="131" spans="1:71" x14ac:dyDescent="0.35">
      <c r="A131" s="279" t="s">
        <v>563</v>
      </c>
      <c r="B131" s="279" t="s">
        <v>562</v>
      </c>
      <c r="C131" s="285" t="s">
        <v>386</v>
      </c>
      <c r="D131" s="279" t="s">
        <v>560</v>
      </c>
      <c r="F131" s="279" t="s">
        <v>868</v>
      </c>
      <c r="K131" s="279" t="s">
        <v>819</v>
      </c>
      <c r="L131" s="279" t="s">
        <v>557</v>
      </c>
      <c r="N131" s="279" t="s">
        <v>820</v>
      </c>
      <c r="O131" s="279" t="s">
        <v>819</v>
      </c>
      <c r="P131" s="279" t="s">
        <v>557</v>
      </c>
      <c r="Q131" s="279" t="s">
        <v>556</v>
      </c>
      <c r="R131" s="279" t="s">
        <v>819</v>
      </c>
      <c r="S131" s="278">
        <v>0</v>
      </c>
      <c r="T131" s="278">
        <v>0</v>
      </c>
      <c r="U131" s="278">
        <v>0</v>
      </c>
      <c r="V131" s="278">
        <v>0</v>
      </c>
      <c r="W131" s="278">
        <v>0</v>
      </c>
      <c r="X131" s="278">
        <v>0</v>
      </c>
      <c r="Y131" s="278">
        <v>0</v>
      </c>
      <c r="Z131" s="278">
        <v>0</v>
      </c>
      <c r="AA131" s="278">
        <v>0</v>
      </c>
      <c r="AB131" s="278">
        <v>0</v>
      </c>
      <c r="AC131" s="278"/>
      <c r="AD131" s="278">
        <v>0</v>
      </c>
      <c r="AE131" s="278"/>
      <c r="AF131" s="278">
        <v>0</v>
      </c>
      <c r="AG131" s="278">
        <v>0</v>
      </c>
      <c r="AH131" s="285" t="s">
        <v>86</v>
      </c>
      <c r="AI131" s="284" t="s">
        <v>394</v>
      </c>
      <c r="AJ131" s="283" t="s">
        <v>553</v>
      </c>
      <c r="AK131" s="282" t="s">
        <v>552</v>
      </c>
      <c r="AL131" s="278">
        <v>1.43</v>
      </c>
      <c r="AM131" s="281">
        <v>0</v>
      </c>
      <c r="AN131" s="278">
        <v>0</v>
      </c>
      <c r="AO131" s="278">
        <v>1.43</v>
      </c>
      <c r="AP131" s="281">
        <v>0</v>
      </c>
      <c r="AQ131" s="278">
        <v>0</v>
      </c>
      <c r="AR131" s="278">
        <v>0</v>
      </c>
      <c r="AS131" s="273">
        <v>2</v>
      </c>
      <c r="AT131" s="278">
        <v>0</v>
      </c>
      <c r="AU131" s="281">
        <v>0</v>
      </c>
      <c r="AV131" s="278">
        <v>0</v>
      </c>
      <c r="AW131" s="278">
        <v>0</v>
      </c>
      <c r="AX131" s="281">
        <v>0</v>
      </c>
      <c r="AY131" s="278">
        <v>0</v>
      </c>
      <c r="AZ131" s="278">
        <v>0</v>
      </c>
      <c r="BA131" s="280" t="s">
        <v>551</v>
      </c>
      <c r="BB131" s="278">
        <v>0</v>
      </c>
      <c r="BC131" s="281">
        <v>0</v>
      </c>
      <c r="BD131" s="278">
        <v>0</v>
      </c>
      <c r="BE131" s="278">
        <v>0</v>
      </c>
      <c r="BF131" s="281">
        <v>0</v>
      </c>
      <c r="BG131" s="278">
        <v>0</v>
      </c>
      <c r="BH131" s="278">
        <v>0</v>
      </c>
      <c r="BI131" s="280" t="s">
        <v>550</v>
      </c>
      <c r="BJ131" s="278">
        <v>0</v>
      </c>
      <c r="BK131" s="278">
        <v>0</v>
      </c>
      <c r="BL131" s="278">
        <v>0</v>
      </c>
      <c r="BM131" s="278">
        <v>0</v>
      </c>
      <c r="BN131" s="278">
        <v>0</v>
      </c>
      <c r="BO131" s="278">
        <v>0</v>
      </c>
      <c r="BP131" s="278">
        <v>0</v>
      </c>
      <c r="BQ131" s="279"/>
      <c r="BR131" s="279"/>
      <c r="BS131" s="279"/>
    </row>
    <row r="132" spans="1:71" x14ac:dyDescent="0.35">
      <c r="A132" s="279" t="s">
        <v>563</v>
      </c>
      <c r="B132" s="279" t="s">
        <v>562</v>
      </c>
      <c r="C132" s="285" t="s">
        <v>388</v>
      </c>
      <c r="D132" s="279" t="s">
        <v>560</v>
      </c>
      <c r="F132" s="279" t="s">
        <v>867</v>
      </c>
      <c r="K132" s="279" t="s">
        <v>819</v>
      </c>
      <c r="L132" s="279" t="s">
        <v>557</v>
      </c>
      <c r="N132" s="279" t="s">
        <v>820</v>
      </c>
      <c r="O132" s="279" t="s">
        <v>819</v>
      </c>
      <c r="P132" s="279" t="s">
        <v>557</v>
      </c>
      <c r="Q132" s="279" t="s">
        <v>556</v>
      </c>
      <c r="R132" s="279" t="s">
        <v>819</v>
      </c>
      <c r="S132" s="278">
        <v>0</v>
      </c>
      <c r="T132" s="278">
        <v>0</v>
      </c>
      <c r="U132" s="278">
        <v>0</v>
      </c>
      <c r="V132" s="278">
        <v>0</v>
      </c>
      <c r="W132" s="278">
        <v>0</v>
      </c>
      <c r="X132" s="278">
        <v>0</v>
      </c>
      <c r="Y132" s="278">
        <v>0</v>
      </c>
      <c r="Z132" s="278">
        <v>0</v>
      </c>
      <c r="AA132" s="278">
        <v>0</v>
      </c>
      <c r="AB132" s="278">
        <v>0</v>
      </c>
      <c r="AC132" s="278"/>
      <c r="AD132" s="278">
        <v>0</v>
      </c>
      <c r="AE132" s="278"/>
      <c r="AF132" s="278">
        <v>0</v>
      </c>
      <c r="AG132" s="278">
        <v>0</v>
      </c>
      <c r="AH132" s="285" t="s">
        <v>86</v>
      </c>
      <c r="AI132" s="284" t="s">
        <v>396</v>
      </c>
      <c r="AJ132" s="283" t="s">
        <v>553</v>
      </c>
      <c r="AK132" s="282" t="s">
        <v>552</v>
      </c>
      <c r="AL132" s="278">
        <v>2.93</v>
      </c>
      <c r="AM132" s="281">
        <v>0</v>
      </c>
      <c r="AN132" s="278">
        <v>0</v>
      </c>
      <c r="AO132" s="278">
        <v>2.93</v>
      </c>
      <c r="AP132" s="281">
        <v>0</v>
      </c>
      <c r="AQ132" s="278">
        <v>0</v>
      </c>
      <c r="AR132" s="278">
        <v>0</v>
      </c>
      <c r="AS132" s="273">
        <v>2</v>
      </c>
      <c r="AT132" s="278">
        <v>0</v>
      </c>
      <c r="AU132" s="281">
        <v>0</v>
      </c>
      <c r="AV132" s="278">
        <v>0</v>
      </c>
      <c r="AW132" s="278">
        <v>0</v>
      </c>
      <c r="AX132" s="281">
        <v>0</v>
      </c>
      <c r="AY132" s="278">
        <v>0</v>
      </c>
      <c r="AZ132" s="278">
        <v>0</v>
      </c>
      <c r="BA132" s="280" t="s">
        <v>551</v>
      </c>
      <c r="BB132" s="278">
        <v>0</v>
      </c>
      <c r="BC132" s="281">
        <v>0</v>
      </c>
      <c r="BD132" s="278">
        <v>0</v>
      </c>
      <c r="BE132" s="278">
        <v>0</v>
      </c>
      <c r="BF132" s="281">
        <v>0</v>
      </c>
      <c r="BG132" s="278">
        <v>0</v>
      </c>
      <c r="BH132" s="278">
        <v>0</v>
      </c>
      <c r="BI132" s="280" t="s">
        <v>550</v>
      </c>
      <c r="BJ132" s="278">
        <v>0</v>
      </c>
      <c r="BK132" s="278">
        <v>0</v>
      </c>
      <c r="BL132" s="278">
        <v>0</v>
      </c>
      <c r="BM132" s="278">
        <v>0</v>
      </c>
      <c r="BN132" s="278">
        <v>0</v>
      </c>
      <c r="BO132" s="278">
        <v>0</v>
      </c>
      <c r="BP132" s="278">
        <v>0</v>
      </c>
      <c r="BQ132" s="279"/>
      <c r="BR132" s="279"/>
      <c r="BS132" s="279"/>
    </row>
    <row r="133" spans="1:71" x14ac:dyDescent="0.35">
      <c r="A133" s="279" t="s">
        <v>563</v>
      </c>
      <c r="B133" s="279" t="s">
        <v>562</v>
      </c>
      <c r="C133" s="285" t="s">
        <v>390</v>
      </c>
      <c r="D133" s="279" t="s">
        <v>560</v>
      </c>
      <c r="F133" s="279" t="s">
        <v>866</v>
      </c>
      <c r="K133" s="279" t="s">
        <v>819</v>
      </c>
      <c r="L133" s="279" t="s">
        <v>557</v>
      </c>
      <c r="N133" s="279" t="s">
        <v>820</v>
      </c>
      <c r="O133" s="279" t="s">
        <v>819</v>
      </c>
      <c r="P133" s="279" t="s">
        <v>557</v>
      </c>
      <c r="Q133" s="279" t="s">
        <v>556</v>
      </c>
      <c r="R133" s="279" t="s">
        <v>819</v>
      </c>
      <c r="S133" s="278">
        <v>0</v>
      </c>
      <c r="T133" s="278">
        <v>0</v>
      </c>
      <c r="U133" s="278">
        <v>0</v>
      </c>
      <c r="V133" s="278">
        <v>0</v>
      </c>
      <c r="W133" s="278">
        <v>0</v>
      </c>
      <c r="X133" s="278">
        <v>0</v>
      </c>
      <c r="Y133" s="278">
        <v>0</v>
      </c>
      <c r="Z133" s="278">
        <v>0</v>
      </c>
      <c r="AA133" s="278">
        <v>0</v>
      </c>
      <c r="AB133" s="278">
        <v>0</v>
      </c>
      <c r="AC133" s="278"/>
      <c r="AD133" s="278">
        <v>0</v>
      </c>
      <c r="AE133" s="278"/>
      <c r="AF133" s="278">
        <v>0</v>
      </c>
      <c r="AG133" s="278">
        <v>0</v>
      </c>
      <c r="AH133" s="285" t="s">
        <v>86</v>
      </c>
      <c r="AI133" s="284" t="s">
        <v>398</v>
      </c>
      <c r="AJ133" s="283" t="s">
        <v>553</v>
      </c>
      <c r="AK133" s="282" t="s">
        <v>552</v>
      </c>
      <c r="AL133" s="278">
        <v>1.5</v>
      </c>
      <c r="AM133" s="281">
        <v>0</v>
      </c>
      <c r="AN133" s="278">
        <v>0</v>
      </c>
      <c r="AO133" s="278">
        <v>1.5</v>
      </c>
      <c r="AP133" s="281">
        <v>0</v>
      </c>
      <c r="AQ133" s="278">
        <v>0</v>
      </c>
      <c r="AR133" s="278">
        <v>0</v>
      </c>
      <c r="AS133" s="273">
        <v>2</v>
      </c>
      <c r="AT133" s="278">
        <v>0</v>
      </c>
      <c r="AU133" s="281">
        <v>0</v>
      </c>
      <c r="AV133" s="278">
        <v>0</v>
      </c>
      <c r="AW133" s="278">
        <v>0</v>
      </c>
      <c r="AX133" s="281">
        <v>0</v>
      </c>
      <c r="AY133" s="278">
        <v>0</v>
      </c>
      <c r="AZ133" s="278">
        <v>0</v>
      </c>
      <c r="BA133" s="280" t="s">
        <v>551</v>
      </c>
      <c r="BB133" s="278">
        <v>0</v>
      </c>
      <c r="BC133" s="281">
        <v>0</v>
      </c>
      <c r="BD133" s="278">
        <v>0</v>
      </c>
      <c r="BE133" s="278">
        <v>0</v>
      </c>
      <c r="BF133" s="281">
        <v>0</v>
      </c>
      <c r="BG133" s="278">
        <v>0</v>
      </c>
      <c r="BH133" s="278">
        <v>0</v>
      </c>
      <c r="BI133" s="280" t="s">
        <v>550</v>
      </c>
      <c r="BJ133" s="278">
        <v>0</v>
      </c>
      <c r="BK133" s="278">
        <v>0</v>
      </c>
      <c r="BL133" s="278">
        <v>0</v>
      </c>
      <c r="BM133" s="278">
        <v>0</v>
      </c>
      <c r="BN133" s="278">
        <v>0</v>
      </c>
      <c r="BO133" s="278">
        <v>0</v>
      </c>
      <c r="BP133" s="278">
        <v>0</v>
      </c>
      <c r="BQ133" s="279"/>
      <c r="BR133" s="279"/>
      <c r="BS133" s="279"/>
    </row>
    <row r="134" spans="1:71" x14ac:dyDescent="0.35">
      <c r="A134" s="279" t="s">
        <v>563</v>
      </c>
      <c r="B134" s="279" t="s">
        <v>562</v>
      </c>
      <c r="C134" s="285" t="s">
        <v>394</v>
      </c>
      <c r="D134" s="279" t="s">
        <v>560</v>
      </c>
      <c r="F134" s="279" t="s">
        <v>865</v>
      </c>
      <c r="K134" s="279" t="s">
        <v>819</v>
      </c>
      <c r="L134" s="279" t="s">
        <v>557</v>
      </c>
      <c r="N134" s="279" t="s">
        <v>820</v>
      </c>
      <c r="O134" s="279" t="s">
        <v>819</v>
      </c>
      <c r="P134" s="279" t="s">
        <v>557</v>
      </c>
      <c r="Q134" s="279" t="s">
        <v>556</v>
      </c>
      <c r="R134" s="279" t="s">
        <v>819</v>
      </c>
      <c r="S134" s="278">
        <v>0</v>
      </c>
      <c r="T134" s="278">
        <v>0</v>
      </c>
      <c r="U134" s="278">
        <v>0</v>
      </c>
      <c r="V134" s="278">
        <v>0</v>
      </c>
      <c r="W134" s="278">
        <v>0</v>
      </c>
      <c r="X134" s="278">
        <v>0</v>
      </c>
      <c r="Y134" s="278">
        <v>0</v>
      </c>
      <c r="Z134" s="278">
        <v>0</v>
      </c>
      <c r="AA134" s="278">
        <v>0</v>
      </c>
      <c r="AB134" s="278">
        <v>0</v>
      </c>
      <c r="AC134" s="278"/>
      <c r="AD134" s="278">
        <v>0</v>
      </c>
      <c r="AE134" s="278"/>
      <c r="AF134" s="278">
        <v>0</v>
      </c>
      <c r="AG134" s="278">
        <v>0</v>
      </c>
      <c r="AH134" s="285" t="s">
        <v>483</v>
      </c>
      <c r="AJ134" s="283" t="s">
        <v>553</v>
      </c>
      <c r="AK134" s="282" t="s">
        <v>552</v>
      </c>
      <c r="AL134" s="278">
        <v>0.8</v>
      </c>
      <c r="AM134" s="281">
        <v>0</v>
      </c>
      <c r="AN134" s="278">
        <v>0</v>
      </c>
      <c r="AO134" s="278">
        <v>0.8</v>
      </c>
      <c r="AP134" s="281">
        <v>0</v>
      </c>
      <c r="AQ134" s="278">
        <v>0</v>
      </c>
      <c r="AR134" s="278">
        <v>0</v>
      </c>
      <c r="AS134" s="273">
        <v>2</v>
      </c>
      <c r="AT134" s="278">
        <v>0</v>
      </c>
      <c r="AU134" s="281">
        <v>0</v>
      </c>
      <c r="AV134" s="278">
        <v>0</v>
      </c>
      <c r="AW134" s="278">
        <v>0</v>
      </c>
      <c r="AX134" s="281">
        <v>0</v>
      </c>
      <c r="AY134" s="278">
        <v>0</v>
      </c>
      <c r="AZ134" s="278">
        <v>0</v>
      </c>
      <c r="BA134" s="280" t="s">
        <v>551</v>
      </c>
      <c r="BB134" s="278">
        <v>0</v>
      </c>
      <c r="BC134" s="281">
        <v>0</v>
      </c>
      <c r="BD134" s="278">
        <v>0</v>
      </c>
      <c r="BE134" s="278">
        <v>0</v>
      </c>
      <c r="BF134" s="281">
        <v>0</v>
      </c>
      <c r="BG134" s="278">
        <v>0</v>
      </c>
      <c r="BH134" s="278">
        <v>0</v>
      </c>
      <c r="BI134" s="280" t="s">
        <v>550</v>
      </c>
      <c r="BJ134" s="278">
        <v>0</v>
      </c>
      <c r="BK134" s="278">
        <v>0</v>
      </c>
      <c r="BL134" s="278">
        <v>0</v>
      </c>
      <c r="BM134" s="278">
        <v>0</v>
      </c>
      <c r="BN134" s="278">
        <v>0</v>
      </c>
      <c r="BO134" s="278">
        <v>0</v>
      </c>
      <c r="BP134" s="278">
        <v>0</v>
      </c>
      <c r="BQ134" s="279"/>
      <c r="BR134" s="279"/>
      <c r="BS134" s="279"/>
    </row>
    <row r="135" spans="1:71" x14ac:dyDescent="0.35">
      <c r="A135" s="279" t="s">
        <v>563</v>
      </c>
      <c r="B135" s="279" t="s">
        <v>562</v>
      </c>
      <c r="C135" s="285" t="s">
        <v>396</v>
      </c>
      <c r="D135" s="279" t="s">
        <v>560</v>
      </c>
      <c r="F135" s="279" t="s">
        <v>864</v>
      </c>
      <c r="K135" s="279" t="s">
        <v>819</v>
      </c>
      <c r="L135" s="279" t="s">
        <v>557</v>
      </c>
      <c r="N135" s="279" t="s">
        <v>820</v>
      </c>
      <c r="O135" s="279" t="s">
        <v>819</v>
      </c>
      <c r="P135" s="279" t="s">
        <v>557</v>
      </c>
      <c r="Q135" s="279" t="s">
        <v>556</v>
      </c>
      <c r="R135" s="279" t="s">
        <v>819</v>
      </c>
      <c r="S135" s="278">
        <v>0</v>
      </c>
      <c r="T135" s="278">
        <v>0</v>
      </c>
      <c r="U135" s="278">
        <v>0</v>
      </c>
      <c r="V135" s="278">
        <v>0</v>
      </c>
      <c r="W135" s="278">
        <v>0</v>
      </c>
      <c r="X135" s="278">
        <v>0</v>
      </c>
      <c r="Y135" s="278">
        <v>0</v>
      </c>
      <c r="Z135" s="278">
        <v>0</v>
      </c>
      <c r="AA135" s="278">
        <v>0</v>
      </c>
      <c r="AB135" s="278">
        <v>0</v>
      </c>
      <c r="AC135" s="278"/>
      <c r="AD135" s="278">
        <v>0</v>
      </c>
      <c r="AE135" s="278"/>
      <c r="AF135" s="278">
        <v>0</v>
      </c>
      <c r="AG135" s="278">
        <v>0</v>
      </c>
      <c r="AH135" s="285" t="s">
        <v>483</v>
      </c>
      <c r="AJ135" s="283" t="s">
        <v>553</v>
      </c>
      <c r="AK135" s="282" t="s">
        <v>552</v>
      </c>
      <c r="AL135" s="278">
        <v>1.56</v>
      </c>
      <c r="AM135" s="281">
        <v>0</v>
      </c>
      <c r="AN135" s="278">
        <v>0</v>
      </c>
      <c r="AO135" s="278">
        <v>1.56</v>
      </c>
      <c r="AP135" s="281">
        <v>0</v>
      </c>
      <c r="AQ135" s="278">
        <v>0</v>
      </c>
      <c r="AR135" s="278">
        <v>0</v>
      </c>
      <c r="AS135" s="273">
        <v>2</v>
      </c>
      <c r="AT135" s="278">
        <v>0</v>
      </c>
      <c r="AU135" s="281">
        <v>0</v>
      </c>
      <c r="AV135" s="278">
        <v>0</v>
      </c>
      <c r="AW135" s="278">
        <v>0</v>
      </c>
      <c r="AX135" s="281">
        <v>0</v>
      </c>
      <c r="AY135" s="278">
        <v>0</v>
      </c>
      <c r="AZ135" s="278">
        <v>0</v>
      </c>
      <c r="BA135" s="280" t="s">
        <v>551</v>
      </c>
      <c r="BB135" s="278">
        <v>0</v>
      </c>
      <c r="BC135" s="281">
        <v>0</v>
      </c>
      <c r="BD135" s="278">
        <v>0</v>
      </c>
      <c r="BE135" s="278">
        <v>0</v>
      </c>
      <c r="BF135" s="281">
        <v>0</v>
      </c>
      <c r="BG135" s="278">
        <v>0</v>
      </c>
      <c r="BH135" s="278">
        <v>0</v>
      </c>
      <c r="BI135" s="280" t="s">
        <v>550</v>
      </c>
      <c r="BJ135" s="278">
        <v>0</v>
      </c>
      <c r="BK135" s="278">
        <v>0</v>
      </c>
      <c r="BL135" s="278">
        <v>0</v>
      </c>
      <c r="BM135" s="278">
        <v>0</v>
      </c>
      <c r="BN135" s="278">
        <v>0</v>
      </c>
      <c r="BO135" s="278">
        <v>0</v>
      </c>
      <c r="BP135" s="278">
        <v>0</v>
      </c>
      <c r="BQ135" s="279"/>
      <c r="BR135" s="279"/>
      <c r="BS135" s="279"/>
    </row>
    <row r="136" spans="1:71" x14ac:dyDescent="0.35">
      <c r="A136" s="279" t="s">
        <v>563</v>
      </c>
      <c r="B136" s="279" t="s">
        <v>562</v>
      </c>
      <c r="C136" s="285" t="s">
        <v>398</v>
      </c>
      <c r="D136" s="279" t="s">
        <v>560</v>
      </c>
      <c r="F136" s="279" t="s">
        <v>863</v>
      </c>
      <c r="K136" s="279" t="s">
        <v>819</v>
      </c>
      <c r="L136" s="279" t="s">
        <v>557</v>
      </c>
      <c r="N136" s="279" t="s">
        <v>820</v>
      </c>
      <c r="O136" s="279" t="s">
        <v>819</v>
      </c>
      <c r="P136" s="279" t="s">
        <v>557</v>
      </c>
      <c r="Q136" s="279" t="s">
        <v>556</v>
      </c>
      <c r="R136" s="279" t="s">
        <v>819</v>
      </c>
      <c r="S136" s="278">
        <v>0</v>
      </c>
      <c r="T136" s="278">
        <v>0</v>
      </c>
      <c r="U136" s="278">
        <v>0</v>
      </c>
      <c r="V136" s="278">
        <v>0</v>
      </c>
      <c r="W136" s="278">
        <v>0</v>
      </c>
      <c r="X136" s="278">
        <v>0</v>
      </c>
      <c r="Y136" s="278">
        <v>0</v>
      </c>
      <c r="Z136" s="278">
        <v>0</v>
      </c>
      <c r="AA136" s="278">
        <v>0</v>
      </c>
      <c r="AB136" s="278">
        <v>0</v>
      </c>
      <c r="AC136" s="278"/>
      <c r="AD136" s="278">
        <v>0</v>
      </c>
      <c r="AE136" s="278"/>
      <c r="AF136" s="278">
        <v>0</v>
      </c>
      <c r="AG136" s="278">
        <v>0</v>
      </c>
      <c r="AH136" s="285" t="s">
        <v>483</v>
      </c>
      <c r="AJ136" s="283" t="s">
        <v>553</v>
      </c>
      <c r="AK136" s="282" t="s">
        <v>552</v>
      </c>
      <c r="AL136" s="278">
        <v>0.94</v>
      </c>
      <c r="AM136" s="281">
        <v>0</v>
      </c>
      <c r="AN136" s="278">
        <v>0</v>
      </c>
      <c r="AO136" s="278">
        <v>0.94</v>
      </c>
      <c r="AP136" s="281">
        <v>0</v>
      </c>
      <c r="AQ136" s="278">
        <v>0</v>
      </c>
      <c r="AR136" s="278">
        <v>0</v>
      </c>
      <c r="AS136" s="273">
        <v>2</v>
      </c>
      <c r="AT136" s="278">
        <v>0</v>
      </c>
      <c r="AU136" s="281">
        <v>0</v>
      </c>
      <c r="AV136" s="278">
        <v>0</v>
      </c>
      <c r="AW136" s="278">
        <v>0</v>
      </c>
      <c r="AX136" s="281">
        <v>0</v>
      </c>
      <c r="AY136" s="278">
        <v>0</v>
      </c>
      <c r="AZ136" s="278">
        <v>0</v>
      </c>
      <c r="BA136" s="280" t="s">
        <v>551</v>
      </c>
      <c r="BB136" s="278">
        <v>0</v>
      </c>
      <c r="BC136" s="281">
        <v>0</v>
      </c>
      <c r="BD136" s="278">
        <v>0</v>
      </c>
      <c r="BE136" s="278">
        <v>0</v>
      </c>
      <c r="BF136" s="281">
        <v>0</v>
      </c>
      <c r="BG136" s="278">
        <v>0</v>
      </c>
      <c r="BH136" s="278">
        <v>0</v>
      </c>
      <c r="BI136" s="280" t="s">
        <v>550</v>
      </c>
      <c r="BJ136" s="278">
        <v>0</v>
      </c>
      <c r="BK136" s="278">
        <v>0</v>
      </c>
      <c r="BL136" s="278">
        <v>0</v>
      </c>
      <c r="BM136" s="278">
        <v>0</v>
      </c>
      <c r="BN136" s="278">
        <v>0</v>
      </c>
      <c r="BO136" s="278">
        <v>0</v>
      </c>
      <c r="BP136" s="278">
        <v>0</v>
      </c>
      <c r="BQ136" s="279"/>
      <c r="BR136" s="279"/>
      <c r="BS136" s="279"/>
    </row>
    <row r="137" spans="1:71" x14ac:dyDescent="0.35">
      <c r="A137" s="279" t="s">
        <v>563</v>
      </c>
      <c r="B137" s="279" t="s">
        <v>562</v>
      </c>
      <c r="C137" s="285" t="s">
        <v>256</v>
      </c>
      <c r="D137" s="279" t="s">
        <v>560</v>
      </c>
      <c r="F137" s="279" t="s">
        <v>862</v>
      </c>
      <c r="K137" s="279" t="s">
        <v>819</v>
      </c>
      <c r="L137" s="279" t="s">
        <v>557</v>
      </c>
      <c r="N137" s="279" t="s">
        <v>820</v>
      </c>
      <c r="O137" s="279" t="s">
        <v>819</v>
      </c>
      <c r="P137" s="279" t="s">
        <v>557</v>
      </c>
      <c r="Q137" s="279" t="s">
        <v>556</v>
      </c>
      <c r="R137" s="279" t="s">
        <v>819</v>
      </c>
      <c r="S137" s="278">
        <v>2263.8000000000002</v>
      </c>
      <c r="T137" s="278">
        <v>0</v>
      </c>
      <c r="U137" s="278">
        <v>0</v>
      </c>
      <c r="V137" s="278">
        <v>0</v>
      </c>
      <c r="W137" s="278">
        <v>0</v>
      </c>
      <c r="X137" s="278">
        <v>0</v>
      </c>
      <c r="Y137" s="278">
        <v>0</v>
      </c>
      <c r="Z137" s="278">
        <v>0</v>
      </c>
      <c r="AA137" s="278">
        <v>0</v>
      </c>
      <c r="AB137" s="278">
        <v>0</v>
      </c>
      <c r="AC137" s="278"/>
      <c r="AD137" s="278">
        <v>0</v>
      </c>
      <c r="AE137" s="278"/>
      <c r="AF137" s="278">
        <v>0</v>
      </c>
      <c r="AG137" s="278">
        <v>0</v>
      </c>
      <c r="AH137" s="285" t="s">
        <v>483</v>
      </c>
      <c r="AJ137" s="283" t="s">
        <v>553</v>
      </c>
      <c r="AK137" s="282" t="s">
        <v>552</v>
      </c>
      <c r="AL137" s="278">
        <v>0</v>
      </c>
      <c r="AM137" s="281">
        <v>0</v>
      </c>
      <c r="AN137" s="278">
        <v>31.9</v>
      </c>
      <c r="AO137" s="278">
        <v>0</v>
      </c>
      <c r="AP137" s="281">
        <v>0</v>
      </c>
      <c r="AQ137" s="278">
        <v>0</v>
      </c>
      <c r="AR137" s="278">
        <v>0</v>
      </c>
      <c r="AS137" s="273">
        <v>2</v>
      </c>
      <c r="AT137" s="278">
        <v>0</v>
      </c>
      <c r="AU137" s="281">
        <v>0</v>
      </c>
      <c r="AV137" s="278">
        <v>0</v>
      </c>
      <c r="AW137" s="278">
        <v>0</v>
      </c>
      <c r="AX137" s="281">
        <v>0</v>
      </c>
      <c r="AY137" s="278">
        <v>0</v>
      </c>
      <c r="AZ137" s="278">
        <v>0</v>
      </c>
      <c r="BA137" s="280" t="s">
        <v>551</v>
      </c>
      <c r="BB137" s="278">
        <v>0</v>
      </c>
      <c r="BC137" s="281">
        <v>0</v>
      </c>
      <c r="BD137" s="278">
        <v>0</v>
      </c>
      <c r="BE137" s="278">
        <v>0</v>
      </c>
      <c r="BF137" s="281">
        <v>0</v>
      </c>
      <c r="BG137" s="278">
        <v>0</v>
      </c>
      <c r="BH137" s="278">
        <v>0</v>
      </c>
      <c r="BI137" s="280" t="s">
        <v>550</v>
      </c>
      <c r="BJ137" s="278">
        <v>0</v>
      </c>
      <c r="BK137" s="278">
        <v>0</v>
      </c>
      <c r="BL137" s="278">
        <v>0</v>
      </c>
      <c r="BM137" s="278">
        <v>0</v>
      </c>
      <c r="BN137" s="278">
        <v>0</v>
      </c>
      <c r="BO137" s="278">
        <v>0</v>
      </c>
      <c r="BP137" s="278">
        <v>0</v>
      </c>
      <c r="BQ137" s="279"/>
      <c r="BR137" s="279"/>
      <c r="BS137" s="279"/>
    </row>
    <row r="138" spans="1:71" x14ac:dyDescent="0.35">
      <c r="A138" s="279" t="s">
        <v>563</v>
      </c>
      <c r="B138" s="279" t="s">
        <v>562</v>
      </c>
      <c r="C138" s="285" t="s">
        <v>257</v>
      </c>
      <c r="D138" s="279" t="s">
        <v>560</v>
      </c>
      <c r="F138" s="279" t="s">
        <v>861</v>
      </c>
      <c r="K138" s="279" t="s">
        <v>819</v>
      </c>
      <c r="L138" s="279" t="s">
        <v>557</v>
      </c>
      <c r="N138" s="279" t="s">
        <v>820</v>
      </c>
      <c r="O138" s="279" t="s">
        <v>819</v>
      </c>
      <c r="P138" s="279" t="s">
        <v>557</v>
      </c>
      <c r="Q138" s="279" t="s">
        <v>556</v>
      </c>
      <c r="R138" s="279" t="s">
        <v>819</v>
      </c>
      <c r="S138" s="278">
        <v>0</v>
      </c>
      <c r="T138" s="278">
        <v>0</v>
      </c>
      <c r="U138" s="278">
        <v>0</v>
      </c>
      <c r="V138" s="278">
        <v>0</v>
      </c>
      <c r="W138" s="278">
        <v>0</v>
      </c>
      <c r="X138" s="278">
        <v>0</v>
      </c>
      <c r="Y138" s="278">
        <v>0</v>
      </c>
      <c r="Z138" s="278">
        <v>0</v>
      </c>
      <c r="AA138" s="278">
        <v>0</v>
      </c>
      <c r="AB138" s="278">
        <v>0</v>
      </c>
      <c r="AC138" s="278"/>
      <c r="AD138" s="278">
        <v>0</v>
      </c>
      <c r="AE138" s="278"/>
      <c r="AF138" s="278">
        <v>0</v>
      </c>
      <c r="AG138" s="278">
        <v>0</v>
      </c>
      <c r="AH138" s="285" t="s">
        <v>483</v>
      </c>
      <c r="AJ138" s="283" t="s">
        <v>553</v>
      </c>
      <c r="AK138" s="282" t="s">
        <v>552</v>
      </c>
      <c r="AL138" s="278">
        <v>0</v>
      </c>
      <c r="AM138" s="281">
        <v>0</v>
      </c>
      <c r="AN138" s="278">
        <v>91.13</v>
      </c>
      <c r="AO138" s="278">
        <v>0</v>
      </c>
      <c r="AP138" s="281">
        <v>0</v>
      </c>
      <c r="AQ138" s="278">
        <v>0</v>
      </c>
      <c r="AR138" s="278">
        <v>0</v>
      </c>
      <c r="AS138" s="273">
        <v>2</v>
      </c>
      <c r="AT138" s="278">
        <v>0</v>
      </c>
      <c r="AU138" s="281">
        <v>0</v>
      </c>
      <c r="AV138" s="278">
        <v>0</v>
      </c>
      <c r="AW138" s="278">
        <v>0</v>
      </c>
      <c r="AX138" s="281">
        <v>0</v>
      </c>
      <c r="AY138" s="278">
        <v>0</v>
      </c>
      <c r="AZ138" s="278">
        <v>0</v>
      </c>
      <c r="BA138" s="280" t="s">
        <v>551</v>
      </c>
      <c r="BB138" s="278">
        <v>0</v>
      </c>
      <c r="BC138" s="281">
        <v>0</v>
      </c>
      <c r="BD138" s="278">
        <v>0</v>
      </c>
      <c r="BE138" s="278">
        <v>0</v>
      </c>
      <c r="BF138" s="281">
        <v>0</v>
      </c>
      <c r="BG138" s="278">
        <v>0</v>
      </c>
      <c r="BH138" s="278">
        <v>0</v>
      </c>
      <c r="BI138" s="280" t="s">
        <v>550</v>
      </c>
      <c r="BJ138" s="278">
        <v>0</v>
      </c>
      <c r="BK138" s="278">
        <v>0</v>
      </c>
      <c r="BL138" s="278">
        <v>0</v>
      </c>
      <c r="BM138" s="278">
        <v>0</v>
      </c>
      <c r="BN138" s="278">
        <v>0</v>
      </c>
      <c r="BO138" s="278">
        <v>0</v>
      </c>
      <c r="BP138" s="278">
        <v>0</v>
      </c>
      <c r="BQ138" s="279"/>
      <c r="BR138" s="279"/>
      <c r="BS138" s="279"/>
    </row>
    <row r="139" spans="1:71" x14ac:dyDescent="0.35">
      <c r="A139" s="279" t="s">
        <v>563</v>
      </c>
      <c r="B139" s="279" t="s">
        <v>562</v>
      </c>
      <c r="C139" s="285" t="s">
        <v>260</v>
      </c>
      <c r="D139" s="279" t="s">
        <v>560</v>
      </c>
      <c r="F139" s="279" t="s">
        <v>860</v>
      </c>
      <c r="K139" s="279" t="s">
        <v>819</v>
      </c>
      <c r="L139" s="279" t="s">
        <v>557</v>
      </c>
      <c r="N139" s="279" t="s">
        <v>820</v>
      </c>
      <c r="O139" s="279" t="s">
        <v>819</v>
      </c>
      <c r="P139" s="279" t="s">
        <v>557</v>
      </c>
      <c r="Q139" s="279" t="s">
        <v>556</v>
      </c>
      <c r="R139" s="279" t="s">
        <v>819</v>
      </c>
      <c r="S139" s="278">
        <v>0</v>
      </c>
      <c r="T139" s="278">
        <v>0</v>
      </c>
      <c r="U139" s="278">
        <v>0</v>
      </c>
      <c r="V139" s="278">
        <v>0</v>
      </c>
      <c r="W139" s="278">
        <v>0</v>
      </c>
      <c r="X139" s="278">
        <v>0</v>
      </c>
      <c r="Y139" s="278">
        <v>0</v>
      </c>
      <c r="Z139" s="278">
        <v>0</v>
      </c>
      <c r="AA139" s="278">
        <v>0</v>
      </c>
      <c r="AB139" s="278">
        <v>0</v>
      </c>
      <c r="AC139" s="278"/>
      <c r="AD139" s="278">
        <v>0</v>
      </c>
      <c r="AE139" s="278"/>
      <c r="AF139" s="278">
        <v>0</v>
      </c>
      <c r="AG139" s="278">
        <v>0</v>
      </c>
      <c r="AH139" s="285" t="s">
        <v>86</v>
      </c>
      <c r="AI139" s="284" t="s">
        <v>491</v>
      </c>
      <c r="AJ139" s="283" t="s">
        <v>553</v>
      </c>
      <c r="AK139" s="282" t="s">
        <v>552</v>
      </c>
      <c r="AL139" s="278">
        <v>0.93</v>
      </c>
      <c r="AM139" s="281">
        <v>0</v>
      </c>
      <c r="AN139" s="278">
        <v>0</v>
      </c>
      <c r="AO139" s="278">
        <v>0.93</v>
      </c>
      <c r="AP139" s="281">
        <v>0</v>
      </c>
      <c r="AQ139" s="278">
        <v>0</v>
      </c>
      <c r="AR139" s="278">
        <v>0</v>
      </c>
      <c r="AS139" s="273">
        <v>2</v>
      </c>
      <c r="AT139" s="278">
        <v>0</v>
      </c>
      <c r="AU139" s="281">
        <v>0</v>
      </c>
      <c r="AV139" s="278">
        <v>0</v>
      </c>
      <c r="AW139" s="278">
        <v>0</v>
      </c>
      <c r="AX139" s="281">
        <v>0</v>
      </c>
      <c r="AY139" s="278">
        <v>0</v>
      </c>
      <c r="AZ139" s="278">
        <v>0</v>
      </c>
      <c r="BA139" s="280" t="s">
        <v>551</v>
      </c>
      <c r="BB139" s="278">
        <v>0</v>
      </c>
      <c r="BC139" s="281">
        <v>0</v>
      </c>
      <c r="BD139" s="278">
        <v>0</v>
      </c>
      <c r="BE139" s="278">
        <v>0</v>
      </c>
      <c r="BF139" s="281">
        <v>0</v>
      </c>
      <c r="BG139" s="278">
        <v>0</v>
      </c>
      <c r="BH139" s="278">
        <v>0</v>
      </c>
      <c r="BI139" s="280" t="s">
        <v>550</v>
      </c>
      <c r="BJ139" s="278">
        <v>0</v>
      </c>
      <c r="BK139" s="278">
        <v>0</v>
      </c>
      <c r="BL139" s="278">
        <v>0</v>
      </c>
      <c r="BM139" s="278">
        <v>0</v>
      </c>
      <c r="BN139" s="278">
        <v>0</v>
      </c>
      <c r="BO139" s="278">
        <v>0</v>
      </c>
      <c r="BP139" s="278">
        <v>0</v>
      </c>
      <c r="BQ139" s="279"/>
      <c r="BR139" s="279"/>
      <c r="BS139" s="279"/>
    </row>
    <row r="140" spans="1:71" x14ac:dyDescent="0.35">
      <c r="A140" s="279" t="s">
        <v>563</v>
      </c>
      <c r="B140" s="279" t="s">
        <v>562</v>
      </c>
      <c r="C140" s="285" t="s">
        <v>258</v>
      </c>
      <c r="D140" s="279" t="s">
        <v>560</v>
      </c>
      <c r="F140" s="279" t="s">
        <v>859</v>
      </c>
      <c r="K140" s="279" t="s">
        <v>819</v>
      </c>
      <c r="L140" s="279" t="s">
        <v>557</v>
      </c>
      <c r="N140" s="279" t="s">
        <v>820</v>
      </c>
      <c r="O140" s="279" t="s">
        <v>819</v>
      </c>
      <c r="P140" s="279" t="s">
        <v>557</v>
      </c>
      <c r="Q140" s="279" t="s">
        <v>556</v>
      </c>
      <c r="R140" s="279" t="s">
        <v>819</v>
      </c>
      <c r="S140" s="278">
        <v>0</v>
      </c>
      <c r="T140" s="278">
        <v>0</v>
      </c>
      <c r="U140" s="278">
        <v>0</v>
      </c>
      <c r="V140" s="278">
        <v>0</v>
      </c>
      <c r="W140" s="278">
        <v>0</v>
      </c>
      <c r="X140" s="278">
        <v>0</v>
      </c>
      <c r="Y140" s="278">
        <v>0</v>
      </c>
      <c r="Z140" s="278">
        <v>0</v>
      </c>
      <c r="AA140" s="278">
        <v>0</v>
      </c>
      <c r="AB140" s="278">
        <v>0</v>
      </c>
      <c r="AC140" s="278"/>
      <c r="AD140" s="278">
        <v>0</v>
      </c>
      <c r="AE140" s="278"/>
      <c r="AF140" s="278">
        <v>0</v>
      </c>
      <c r="AG140" s="278">
        <v>0</v>
      </c>
      <c r="AH140" s="285" t="s">
        <v>86</v>
      </c>
      <c r="AI140" s="284" t="s">
        <v>435</v>
      </c>
      <c r="AJ140" s="283" t="s">
        <v>553</v>
      </c>
      <c r="AK140" s="282" t="s">
        <v>552</v>
      </c>
      <c r="AL140" s="278">
        <v>1.9</v>
      </c>
      <c r="AM140" s="281">
        <v>0</v>
      </c>
      <c r="AN140" s="278">
        <v>0</v>
      </c>
      <c r="AO140" s="278">
        <v>1.9</v>
      </c>
      <c r="AP140" s="281">
        <v>0</v>
      </c>
      <c r="AQ140" s="278">
        <v>0</v>
      </c>
      <c r="AR140" s="278">
        <v>0</v>
      </c>
      <c r="AS140" s="273">
        <v>2</v>
      </c>
      <c r="AT140" s="278">
        <v>0</v>
      </c>
      <c r="AU140" s="281">
        <v>0</v>
      </c>
      <c r="AV140" s="278">
        <v>0</v>
      </c>
      <c r="AW140" s="278">
        <v>0</v>
      </c>
      <c r="AX140" s="281">
        <v>0</v>
      </c>
      <c r="AY140" s="278">
        <v>0</v>
      </c>
      <c r="AZ140" s="278">
        <v>0</v>
      </c>
      <c r="BA140" s="280" t="s">
        <v>551</v>
      </c>
      <c r="BB140" s="278">
        <v>0</v>
      </c>
      <c r="BC140" s="281">
        <v>0</v>
      </c>
      <c r="BD140" s="278">
        <v>0</v>
      </c>
      <c r="BE140" s="278">
        <v>0</v>
      </c>
      <c r="BF140" s="281">
        <v>0</v>
      </c>
      <c r="BG140" s="278">
        <v>0</v>
      </c>
      <c r="BH140" s="278">
        <v>0</v>
      </c>
      <c r="BI140" s="280" t="s">
        <v>550</v>
      </c>
      <c r="BJ140" s="278">
        <v>0</v>
      </c>
      <c r="BK140" s="278">
        <v>0</v>
      </c>
      <c r="BL140" s="278">
        <v>0</v>
      </c>
      <c r="BM140" s="278">
        <v>0</v>
      </c>
      <c r="BN140" s="278">
        <v>0</v>
      </c>
      <c r="BO140" s="278">
        <v>0</v>
      </c>
      <c r="BP140" s="278">
        <v>0</v>
      </c>
      <c r="BQ140" s="279"/>
      <c r="BR140" s="279"/>
      <c r="BS140" s="279"/>
    </row>
    <row r="141" spans="1:71" x14ac:dyDescent="0.35">
      <c r="A141" s="279" t="s">
        <v>563</v>
      </c>
      <c r="B141" s="279" t="s">
        <v>562</v>
      </c>
      <c r="C141" s="285" t="s">
        <v>259</v>
      </c>
      <c r="D141" s="279" t="s">
        <v>560</v>
      </c>
      <c r="F141" s="279" t="s">
        <v>858</v>
      </c>
      <c r="K141" s="279" t="s">
        <v>819</v>
      </c>
      <c r="L141" s="279" t="s">
        <v>557</v>
      </c>
      <c r="N141" s="279" t="s">
        <v>820</v>
      </c>
      <c r="O141" s="279" t="s">
        <v>819</v>
      </c>
      <c r="P141" s="279" t="s">
        <v>557</v>
      </c>
      <c r="Q141" s="279" t="s">
        <v>556</v>
      </c>
      <c r="R141" s="279" t="s">
        <v>819</v>
      </c>
      <c r="S141" s="278">
        <v>0</v>
      </c>
      <c r="T141" s="278">
        <v>0</v>
      </c>
      <c r="U141" s="278">
        <v>0</v>
      </c>
      <c r="V141" s="278">
        <v>0</v>
      </c>
      <c r="W141" s="278">
        <v>0</v>
      </c>
      <c r="X141" s="278">
        <v>0</v>
      </c>
      <c r="Y141" s="278">
        <v>0</v>
      </c>
      <c r="Z141" s="278">
        <v>0</v>
      </c>
      <c r="AA141" s="278">
        <v>0</v>
      </c>
      <c r="AB141" s="278">
        <v>0</v>
      </c>
      <c r="AC141" s="278"/>
      <c r="AD141" s="278">
        <v>0</v>
      </c>
      <c r="AE141" s="278"/>
      <c r="AF141" s="278">
        <v>0</v>
      </c>
      <c r="AG141" s="278">
        <v>0</v>
      </c>
      <c r="AH141" s="285" t="s">
        <v>86</v>
      </c>
      <c r="AI141" s="284" t="s">
        <v>438</v>
      </c>
      <c r="AJ141" s="283" t="s">
        <v>553</v>
      </c>
      <c r="AK141" s="282" t="s">
        <v>552</v>
      </c>
      <c r="AL141" s="278">
        <v>0.97</v>
      </c>
      <c r="AM141" s="281">
        <v>0</v>
      </c>
      <c r="AN141" s="278">
        <v>0</v>
      </c>
      <c r="AO141" s="278">
        <v>0.97</v>
      </c>
      <c r="AP141" s="281">
        <v>0</v>
      </c>
      <c r="AQ141" s="278">
        <v>0</v>
      </c>
      <c r="AR141" s="278">
        <v>0</v>
      </c>
      <c r="AS141" s="273">
        <v>2</v>
      </c>
      <c r="AT141" s="278">
        <v>0</v>
      </c>
      <c r="AU141" s="281">
        <v>0</v>
      </c>
      <c r="AV141" s="278">
        <v>0</v>
      </c>
      <c r="AW141" s="278">
        <v>0</v>
      </c>
      <c r="AX141" s="281">
        <v>0</v>
      </c>
      <c r="AY141" s="278">
        <v>0</v>
      </c>
      <c r="AZ141" s="278">
        <v>0</v>
      </c>
      <c r="BA141" s="280" t="s">
        <v>551</v>
      </c>
      <c r="BB141" s="278">
        <v>0</v>
      </c>
      <c r="BC141" s="281">
        <v>0</v>
      </c>
      <c r="BD141" s="278">
        <v>0</v>
      </c>
      <c r="BE141" s="278">
        <v>0</v>
      </c>
      <c r="BF141" s="281">
        <v>0</v>
      </c>
      <c r="BG141" s="278">
        <v>0</v>
      </c>
      <c r="BH141" s="278">
        <v>0</v>
      </c>
      <c r="BI141" s="280" t="s">
        <v>550</v>
      </c>
      <c r="BJ141" s="278">
        <v>0</v>
      </c>
      <c r="BK141" s="278">
        <v>0</v>
      </c>
      <c r="BL141" s="278">
        <v>0</v>
      </c>
      <c r="BM141" s="278">
        <v>0</v>
      </c>
      <c r="BN141" s="278">
        <v>0</v>
      </c>
      <c r="BO141" s="278">
        <v>0</v>
      </c>
      <c r="BP141" s="278">
        <v>0</v>
      </c>
      <c r="BQ141" s="279"/>
      <c r="BR141" s="279"/>
      <c r="BS141" s="279"/>
    </row>
    <row r="142" spans="1:71" x14ac:dyDescent="0.35">
      <c r="A142" s="279" t="s">
        <v>563</v>
      </c>
      <c r="B142" s="279" t="s">
        <v>562</v>
      </c>
      <c r="C142" s="285" t="s">
        <v>491</v>
      </c>
      <c r="D142" s="279" t="s">
        <v>560</v>
      </c>
      <c r="F142" s="279" t="s">
        <v>490</v>
      </c>
      <c r="K142" s="279" t="s">
        <v>819</v>
      </c>
      <c r="L142" s="279" t="s">
        <v>557</v>
      </c>
      <c r="N142" s="279" t="s">
        <v>820</v>
      </c>
      <c r="O142" s="279" t="s">
        <v>819</v>
      </c>
      <c r="P142" s="279" t="s">
        <v>557</v>
      </c>
      <c r="Q142" s="279" t="s">
        <v>556</v>
      </c>
      <c r="R142" s="279" t="s">
        <v>819</v>
      </c>
      <c r="S142" s="278">
        <v>0</v>
      </c>
      <c r="T142" s="278">
        <v>0</v>
      </c>
      <c r="U142" s="278">
        <v>0</v>
      </c>
      <c r="V142" s="278">
        <v>0</v>
      </c>
      <c r="W142" s="278">
        <v>0</v>
      </c>
      <c r="X142" s="278">
        <v>0</v>
      </c>
      <c r="Y142" s="278">
        <v>0</v>
      </c>
      <c r="Z142" s="278">
        <v>0</v>
      </c>
      <c r="AA142" s="278">
        <v>0</v>
      </c>
      <c r="AB142" s="278">
        <v>0</v>
      </c>
      <c r="AC142" s="278"/>
      <c r="AD142" s="278">
        <v>0</v>
      </c>
      <c r="AE142" s="278"/>
      <c r="AF142" s="278">
        <v>0</v>
      </c>
      <c r="AG142" s="278">
        <v>0</v>
      </c>
      <c r="AH142" s="285" t="s">
        <v>483</v>
      </c>
      <c r="AJ142" s="283" t="s">
        <v>553</v>
      </c>
      <c r="AK142" s="282" t="s">
        <v>552</v>
      </c>
      <c r="AL142" s="278">
        <v>0.56999999999999995</v>
      </c>
      <c r="AM142" s="281">
        <v>0</v>
      </c>
      <c r="AN142" s="278">
        <v>0</v>
      </c>
      <c r="AO142" s="278">
        <v>0.56999999999999995</v>
      </c>
      <c r="AP142" s="281">
        <v>0</v>
      </c>
      <c r="AQ142" s="278">
        <v>0</v>
      </c>
      <c r="AR142" s="278">
        <v>0</v>
      </c>
      <c r="AS142" s="273">
        <v>2</v>
      </c>
      <c r="AT142" s="278">
        <v>0</v>
      </c>
      <c r="AU142" s="281">
        <v>0</v>
      </c>
      <c r="AV142" s="278">
        <v>0</v>
      </c>
      <c r="AW142" s="278">
        <v>0</v>
      </c>
      <c r="AX142" s="281">
        <v>0</v>
      </c>
      <c r="AY142" s="278">
        <v>0</v>
      </c>
      <c r="AZ142" s="278">
        <v>0</v>
      </c>
      <c r="BA142" s="280" t="s">
        <v>551</v>
      </c>
      <c r="BB142" s="278">
        <v>0</v>
      </c>
      <c r="BC142" s="281">
        <v>0</v>
      </c>
      <c r="BD142" s="278">
        <v>0</v>
      </c>
      <c r="BE142" s="278">
        <v>0</v>
      </c>
      <c r="BF142" s="281">
        <v>0</v>
      </c>
      <c r="BG142" s="278">
        <v>0</v>
      </c>
      <c r="BH142" s="278">
        <v>0</v>
      </c>
      <c r="BI142" s="280" t="s">
        <v>550</v>
      </c>
      <c r="BJ142" s="278">
        <v>0</v>
      </c>
      <c r="BK142" s="278">
        <v>0</v>
      </c>
      <c r="BL142" s="278">
        <v>0</v>
      </c>
      <c r="BM142" s="278">
        <v>0</v>
      </c>
      <c r="BN142" s="278">
        <v>0</v>
      </c>
      <c r="BO142" s="278">
        <v>0</v>
      </c>
      <c r="BP142" s="278">
        <v>0</v>
      </c>
      <c r="BQ142" s="279"/>
      <c r="BR142" s="279"/>
      <c r="BS142" s="279"/>
    </row>
    <row r="143" spans="1:71" x14ac:dyDescent="0.35">
      <c r="A143" s="279" t="s">
        <v>563</v>
      </c>
      <c r="B143" s="279" t="s">
        <v>562</v>
      </c>
      <c r="C143" s="285" t="s">
        <v>435</v>
      </c>
      <c r="D143" s="279" t="s">
        <v>560</v>
      </c>
      <c r="F143" s="279" t="s">
        <v>857</v>
      </c>
      <c r="K143" s="279" t="s">
        <v>819</v>
      </c>
      <c r="L143" s="279" t="s">
        <v>557</v>
      </c>
      <c r="N143" s="279" t="s">
        <v>820</v>
      </c>
      <c r="O143" s="279" t="s">
        <v>819</v>
      </c>
      <c r="P143" s="279" t="s">
        <v>557</v>
      </c>
      <c r="Q143" s="279" t="s">
        <v>556</v>
      </c>
      <c r="R143" s="279" t="s">
        <v>819</v>
      </c>
      <c r="S143" s="278">
        <v>0</v>
      </c>
      <c r="T143" s="278">
        <v>0</v>
      </c>
      <c r="U143" s="278">
        <v>0</v>
      </c>
      <c r="V143" s="278">
        <v>0</v>
      </c>
      <c r="W143" s="278">
        <v>0</v>
      </c>
      <c r="X143" s="278">
        <v>0</v>
      </c>
      <c r="Y143" s="278">
        <v>0</v>
      </c>
      <c r="Z143" s="278">
        <v>0</v>
      </c>
      <c r="AA143" s="278">
        <v>0</v>
      </c>
      <c r="AB143" s="278">
        <v>0</v>
      </c>
      <c r="AC143" s="278"/>
      <c r="AD143" s="278">
        <v>0</v>
      </c>
      <c r="AE143" s="278"/>
      <c r="AF143" s="278">
        <v>0</v>
      </c>
      <c r="AG143" s="278">
        <v>0</v>
      </c>
      <c r="AH143" s="285" t="s">
        <v>483</v>
      </c>
      <c r="AJ143" s="283" t="s">
        <v>553</v>
      </c>
      <c r="AK143" s="282" t="s">
        <v>552</v>
      </c>
      <c r="AL143" s="278">
        <v>1.01</v>
      </c>
      <c r="AM143" s="281">
        <v>0</v>
      </c>
      <c r="AN143" s="278">
        <v>0</v>
      </c>
      <c r="AO143" s="278">
        <v>1.01</v>
      </c>
      <c r="AP143" s="281">
        <v>0</v>
      </c>
      <c r="AQ143" s="278">
        <v>0</v>
      </c>
      <c r="AR143" s="278">
        <v>0</v>
      </c>
      <c r="AS143" s="273">
        <v>2</v>
      </c>
      <c r="AT143" s="278">
        <v>0</v>
      </c>
      <c r="AU143" s="281">
        <v>0</v>
      </c>
      <c r="AV143" s="278">
        <v>0</v>
      </c>
      <c r="AW143" s="278">
        <v>0</v>
      </c>
      <c r="AX143" s="281">
        <v>0</v>
      </c>
      <c r="AY143" s="278">
        <v>0</v>
      </c>
      <c r="AZ143" s="278">
        <v>0</v>
      </c>
      <c r="BA143" s="280" t="s">
        <v>551</v>
      </c>
      <c r="BB143" s="278">
        <v>0</v>
      </c>
      <c r="BC143" s="281">
        <v>0</v>
      </c>
      <c r="BD143" s="278">
        <v>0</v>
      </c>
      <c r="BE143" s="278">
        <v>0</v>
      </c>
      <c r="BF143" s="281">
        <v>0</v>
      </c>
      <c r="BG143" s="278">
        <v>0</v>
      </c>
      <c r="BH143" s="278">
        <v>0</v>
      </c>
      <c r="BI143" s="280" t="s">
        <v>550</v>
      </c>
      <c r="BJ143" s="278">
        <v>0</v>
      </c>
      <c r="BK143" s="278">
        <v>0</v>
      </c>
      <c r="BL143" s="278">
        <v>0</v>
      </c>
      <c r="BM143" s="278">
        <v>0</v>
      </c>
      <c r="BN143" s="278">
        <v>0</v>
      </c>
      <c r="BO143" s="278">
        <v>0</v>
      </c>
      <c r="BP143" s="278">
        <v>0</v>
      </c>
      <c r="BQ143" s="279"/>
      <c r="BR143" s="279"/>
      <c r="BS143" s="279"/>
    </row>
    <row r="144" spans="1:71" x14ac:dyDescent="0.35">
      <c r="A144" s="279" t="s">
        <v>563</v>
      </c>
      <c r="B144" s="279" t="s">
        <v>562</v>
      </c>
      <c r="C144" s="285" t="s">
        <v>438</v>
      </c>
      <c r="D144" s="279" t="s">
        <v>560</v>
      </c>
      <c r="F144" s="279" t="s">
        <v>856</v>
      </c>
      <c r="K144" s="279" t="s">
        <v>819</v>
      </c>
      <c r="L144" s="279" t="s">
        <v>557</v>
      </c>
      <c r="N144" s="279" t="s">
        <v>820</v>
      </c>
      <c r="O144" s="279" t="s">
        <v>819</v>
      </c>
      <c r="P144" s="279" t="s">
        <v>557</v>
      </c>
      <c r="Q144" s="279" t="s">
        <v>556</v>
      </c>
      <c r="R144" s="279" t="s">
        <v>819</v>
      </c>
      <c r="S144" s="278">
        <v>0</v>
      </c>
      <c r="T144" s="278">
        <v>0</v>
      </c>
      <c r="U144" s="278">
        <v>0</v>
      </c>
      <c r="V144" s="278">
        <v>0</v>
      </c>
      <c r="W144" s="278">
        <v>0</v>
      </c>
      <c r="X144" s="278">
        <v>0</v>
      </c>
      <c r="Y144" s="278">
        <v>0</v>
      </c>
      <c r="Z144" s="278">
        <v>0</v>
      </c>
      <c r="AA144" s="278">
        <v>0</v>
      </c>
      <c r="AB144" s="278">
        <v>0</v>
      </c>
      <c r="AC144" s="278"/>
      <c r="AD144" s="278">
        <v>0</v>
      </c>
      <c r="AE144" s="278"/>
      <c r="AF144" s="278">
        <v>0</v>
      </c>
      <c r="AG144" s="278">
        <v>0</v>
      </c>
      <c r="AH144" s="285" t="s">
        <v>483</v>
      </c>
      <c r="AJ144" s="283" t="s">
        <v>553</v>
      </c>
      <c r="AK144" s="282" t="s">
        <v>552</v>
      </c>
      <c r="AL144" s="278">
        <v>0.67</v>
      </c>
      <c r="AM144" s="281">
        <v>0</v>
      </c>
      <c r="AN144" s="278">
        <v>0</v>
      </c>
      <c r="AO144" s="278">
        <v>0.67</v>
      </c>
      <c r="AP144" s="281">
        <v>0</v>
      </c>
      <c r="AQ144" s="278">
        <v>0</v>
      </c>
      <c r="AR144" s="278">
        <v>0</v>
      </c>
      <c r="AS144" s="273">
        <v>2</v>
      </c>
      <c r="AT144" s="278">
        <v>0</v>
      </c>
      <c r="AU144" s="281">
        <v>0</v>
      </c>
      <c r="AV144" s="278">
        <v>0</v>
      </c>
      <c r="AW144" s="278">
        <v>0</v>
      </c>
      <c r="AX144" s="281">
        <v>0</v>
      </c>
      <c r="AY144" s="278">
        <v>0</v>
      </c>
      <c r="AZ144" s="278">
        <v>0</v>
      </c>
      <c r="BA144" s="280" t="s">
        <v>551</v>
      </c>
      <c r="BB144" s="278">
        <v>0</v>
      </c>
      <c r="BC144" s="281">
        <v>0</v>
      </c>
      <c r="BD144" s="278">
        <v>0</v>
      </c>
      <c r="BE144" s="278">
        <v>0</v>
      </c>
      <c r="BF144" s="281">
        <v>0</v>
      </c>
      <c r="BG144" s="278">
        <v>0</v>
      </c>
      <c r="BH144" s="278">
        <v>0</v>
      </c>
      <c r="BI144" s="280" t="s">
        <v>550</v>
      </c>
      <c r="BJ144" s="278">
        <v>0</v>
      </c>
      <c r="BK144" s="278">
        <v>0</v>
      </c>
      <c r="BL144" s="278">
        <v>0</v>
      </c>
      <c r="BM144" s="278">
        <v>0</v>
      </c>
      <c r="BN144" s="278">
        <v>0</v>
      </c>
      <c r="BO144" s="278">
        <v>0</v>
      </c>
      <c r="BP144" s="278">
        <v>0</v>
      </c>
      <c r="BQ144" s="279"/>
      <c r="BR144" s="279"/>
      <c r="BS144" s="279"/>
    </row>
    <row r="145" spans="1:71" x14ac:dyDescent="0.35">
      <c r="A145" s="279" t="s">
        <v>563</v>
      </c>
      <c r="B145" s="279" t="s">
        <v>562</v>
      </c>
      <c r="C145" s="285" t="s">
        <v>266</v>
      </c>
      <c r="D145" s="279" t="s">
        <v>560</v>
      </c>
      <c r="F145" s="279" t="s">
        <v>855</v>
      </c>
      <c r="K145" s="279" t="s">
        <v>819</v>
      </c>
      <c r="L145" s="279" t="s">
        <v>557</v>
      </c>
      <c r="N145" s="279" t="s">
        <v>820</v>
      </c>
      <c r="O145" s="279" t="s">
        <v>819</v>
      </c>
      <c r="P145" s="279" t="s">
        <v>557</v>
      </c>
      <c r="Q145" s="279" t="s">
        <v>556</v>
      </c>
      <c r="R145" s="279" t="s">
        <v>819</v>
      </c>
      <c r="S145" s="278">
        <v>0</v>
      </c>
      <c r="T145" s="278">
        <v>0</v>
      </c>
      <c r="U145" s="278">
        <v>0</v>
      </c>
      <c r="V145" s="278">
        <v>0</v>
      </c>
      <c r="W145" s="278">
        <v>0</v>
      </c>
      <c r="X145" s="278">
        <v>0</v>
      </c>
      <c r="Y145" s="278">
        <v>0</v>
      </c>
      <c r="Z145" s="278">
        <v>0</v>
      </c>
      <c r="AA145" s="278">
        <v>0</v>
      </c>
      <c r="AB145" s="278">
        <v>0</v>
      </c>
      <c r="AC145" s="278"/>
      <c r="AD145" s="278">
        <v>0</v>
      </c>
      <c r="AE145" s="278"/>
      <c r="AF145" s="278">
        <v>0</v>
      </c>
      <c r="AG145" s="278">
        <v>0</v>
      </c>
      <c r="AH145" s="285" t="s">
        <v>86</v>
      </c>
      <c r="AI145" s="284" t="s">
        <v>421</v>
      </c>
      <c r="AJ145" s="283" t="s">
        <v>553</v>
      </c>
      <c r="AK145" s="282" t="s">
        <v>552</v>
      </c>
      <c r="AL145" s="278">
        <v>1</v>
      </c>
      <c r="AM145" s="281">
        <v>0</v>
      </c>
      <c r="AN145" s="278">
        <v>0</v>
      </c>
      <c r="AO145" s="278">
        <v>1</v>
      </c>
      <c r="AP145" s="281">
        <v>0</v>
      </c>
      <c r="AQ145" s="278">
        <v>0</v>
      </c>
      <c r="AR145" s="278">
        <v>0</v>
      </c>
      <c r="AS145" s="273">
        <v>2</v>
      </c>
      <c r="AT145" s="278">
        <v>0</v>
      </c>
      <c r="AU145" s="281">
        <v>0</v>
      </c>
      <c r="AV145" s="278">
        <v>0</v>
      </c>
      <c r="AW145" s="278">
        <v>0</v>
      </c>
      <c r="AX145" s="281">
        <v>0</v>
      </c>
      <c r="AY145" s="278">
        <v>0</v>
      </c>
      <c r="AZ145" s="278">
        <v>0</v>
      </c>
      <c r="BA145" s="280" t="s">
        <v>551</v>
      </c>
      <c r="BB145" s="278">
        <v>0</v>
      </c>
      <c r="BC145" s="281">
        <v>0</v>
      </c>
      <c r="BD145" s="278">
        <v>0</v>
      </c>
      <c r="BE145" s="278">
        <v>0</v>
      </c>
      <c r="BF145" s="281">
        <v>0</v>
      </c>
      <c r="BG145" s="278">
        <v>0</v>
      </c>
      <c r="BH145" s="278">
        <v>0</v>
      </c>
      <c r="BI145" s="280" t="s">
        <v>550</v>
      </c>
      <c r="BJ145" s="278">
        <v>0</v>
      </c>
      <c r="BK145" s="278">
        <v>0</v>
      </c>
      <c r="BL145" s="278">
        <v>0</v>
      </c>
      <c r="BM145" s="278">
        <v>0</v>
      </c>
      <c r="BN145" s="278">
        <v>0</v>
      </c>
      <c r="BO145" s="278">
        <v>0</v>
      </c>
      <c r="BP145" s="278">
        <v>0</v>
      </c>
      <c r="BQ145" s="279"/>
      <c r="BR145" s="279"/>
      <c r="BS145" s="279"/>
    </row>
    <row r="146" spans="1:71" x14ac:dyDescent="0.35">
      <c r="A146" s="279" t="s">
        <v>563</v>
      </c>
      <c r="B146" s="279" t="s">
        <v>562</v>
      </c>
      <c r="C146" s="285" t="s">
        <v>262</v>
      </c>
      <c r="D146" s="279" t="s">
        <v>560</v>
      </c>
      <c r="F146" s="279" t="s">
        <v>854</v>
      </c>
      <c r="K146" s="279" t="s">
        <v>819</v>
      </c>
      <c r="L146" s="279" t="s">
        <v>557</v>
      </c>
      <c r="N146" s="279" t="s">
        <v>820</v>
      </c>
      <c r="O146" s="279" t="s">
        <v>819</v>
      </c>
      <c r="P146" s="279" t="s">
        <v>557</v>
      </c>
      <c r="Q146" s="279" t="s">
        <v>556</v>
      </c>
      <c r="R146" s="279" t="s">
        <v>819</v>
      </c>
      <c r="S146" s="278">
        <v>1509.2</v>
      </c>
      <c r="T146" s="278">
        <v>0</v>
      </c>
      <c r="U146" s="278">
        <v>0</v>
      </c>
      <c r="V146" s="278">
        <v>0</v>
      </c>
      <c r="W146" s="278">
        <v>0</v>
      </c>
      <c r="X146" s="278">
        <v>0</v>
      </c>
      <c r="Y146" s="278">
        <v>0</v>
      </c>
      <c r="Z146" s="278">
        <v>0</v>
      </c>
      <c r="AA146" s="278">
        <v>0</v>
      </c>
      <c r="AB146" s="278">
        <v>0</v>
      </c>
      <c r="AC146" s="278"/>
      <c r="AD146" s="278">
        <v>0</v>
      </c>
      <c r="AE146" s="278"/>
      <c r="AF146" s="278">
        <v>0</v>
      </c>
      <c r="AG146" s="278">
        <v>0</v>
      </c>
      <c r="AH146" s="285" t="s">
        <v>483</v>
      </c>
      <c r="AJ146" s="283" t="s">
        <v>553</v>
      </c>
      <c r="AK146" s="282" t="s">
        <v>552</v>
      </c>
      <c r="AL146" s="278">
        <v>0</v>
      </c>
      <c r="AM146" s="281">
        <v>0</v>
      </c>
      <c r="AN146" s="278">
        <v>34.450000000000003</v>
      </c>
      <c r="AO146" s="278">
        <v>0</v>
      </c>
      <c r="AP146" s="281">
        <v>0</v>
      </c>
      <c r="AQ146" s="278">
        <v>0</v>
      </c>
      <c r="AR146" s="278">
        <v>0</v>
      </c>
      <c r="AS146" s="273">
        <v>2</v>
      </c>
      <c r="AT146" s="278">
        <v>0</v>
      </c>
      <c r="AU146" s="281">
        <v>0</v>
      </c>
      <c r="AV146" s="278">
        <v>0</v>
      </c>
      <c r="AW146" s="278">
        <v>0</v>
      </c>
      <c r="AX146" s="281">
        <v>0</v>
      </c>
      <c r="AY146" s="278">
        <v>0</v>
      </c>
      <c r="AZ146" s="278">
        <v>0</v>
      </c>
      <c r="BA146" s="280" t="s">
        <v>551</v>
      </c>
      <c r="BB146" s="278">
        <v>0</v>
      </c>
      <c r="BC146" s="281">
        <v>0</v>
      </c>
      <c r="BD146" s="278">
        <v>0</v>
      </c>
      <c r="BE146" s="278">
        <v>0</v>
      </c>
      <c r="BF146" s="281">
        <v>0</v>
      </c>
      <c r="BG146" s="278">
        <v>0</v>
      </c>
      <c r="BH146" s="278">
        <v>0</v>
      </c>
      <c r="BI146" s="280" t="s">
        <v>550</v>
      </c>
      <c r="BJ146" s="278">
        <v>0</v>
      </c>
      <c r="BK146" s="278">
        <v>0</v>
      </c>
      <c r="BL146" s="278">
        <v>0</v>
      </c>
      <c r="BM146" s="278">
        <v>0</v>
      </c>
      <c r="BN146" s="278">
        <v>0</v>
      </c>
      <c r="BO146" s="278">
        <v>0</v>
      </c>
      <c r="BP146" s="278">
        <v>0</v>
      </c>
      <c r="BQ146" s="279"/>
      <c r="BR146" s="279"/>
      <c r="BS146" s="279"/>
    </row>
    <row r="147" spans="1:71" x14ac:dyDescent="0.35">
      <c r="A147" s="279" t="s">
        <v>563</v>
      </c>
      <c r="B147" s="279" t="s">
        <v>562</v>
      </c>
      <c r="C147" s="285" t="s">
        <v>263</v>
      </c>
      <c r="D147" s="279" t="s">
        <v>560</v>
      </c>
      <c r="F147" s="279" t="s">
        <v>853</v>
      </c>
      <c r="K147" s="279" t="s">
        <v>819</v>
      </c>
      <c r="L147" s="279" t="s">
        <v>557</v>
      </c>
      <c r="N147" s="279" t="s">
        <v>820</v>
      </c>
      <c r="O147" s="279" t="s">
        <v>819</v>
      </c>
      <c r="P147" s="279" t="s">
        <v>557</v>
      </c>
      <c r="Q147" s="279" t="s">
        <v>556</v>
      </c>
      <c r="R147" s="279" t="s">
        <v>819</v>
      </c>
      <c r="S147" s="278">
        <v>0</v>
      </c>
      <c r="T147" s="278">
        <v>0</v>
      </c>
      <c r="U147" s="278">
        <v>0</v>
      </c>
      <c r="V147" s="278">
        <v>0</v>
      </c>
      <c r="W147" s="278">
        <v>0</v>
      </c>
      <c r="X147" s="278">
        <v>0</v>
      </c>
      <c r="Y147" s="278">
        <v>0</v>
      </c>
      <c r="Z147" s="278">
        <v>0</v>
      </c>
      <c r="AA147" s="278">
        <v>0</v>
      </c>
      <c r="AB147" s="278">
        <v>0</v>
      </c>
      <c r="AC147" s="278"/>
      <c r="AD147" s="278">
        <v>0</v>
      </c>
      <c r="AE147" s="278"/>
      <c r="AF147" s="278">
        <v>0</v>
      </c>
      <c r="AG147" s="278">
        <v>0</v>
      </c>
      <c r="AH147" s="285" t="s">
        <v>483</v>
      </c>
      <c r="AJ147" s="283" t="s">
        <v>553</v>
      </c>
      <c r="AK147" s="282" t="s">
        <v>552</v>
      </c>
      <c r="AL147" s="278">
        <v>0</v>
      </c>
      <c r="AM147" s="281">
        <v>0</v>
      </c>
      <c r="AN147" s="278">
        <v>98.43</v>
      </c>
      <c r="AO147" s="278">
        <v>0</v>
      </c>
      <c r="AP147" s="281">
        <v>0</v>
      </c>
      <c r="AQ147" s="278">
        <v>0</v>
      </c>
      <c r="AR147" s="278">
        <v>0</v>
      </c>
      <c r="AS147" s="273">
        <v>2</v>
      </c>
      <c r="AT147" s="278">
        <v>0</v>
      </c>
      <c r="AU147" s="281">
        <v>0</v>
      </c>
      <c r="AV147" s="278">
        <v>0</v>
      </c>
      <c r="AW147" s="278">
        <v>0</v>
      </c>
      <c r="AX147" s="281">
        <v>0</v>
      </c>
      <c r="AY147" s="278">
        <v>0</v>
      </c>
      <c r="AZ147" s="278">
        <v>0</v>
      </c>
      <c r="BA147" s="280" t="s">
        <v>551</v>
      </c>
      <c r="BB147" s="278">
        <v>0</v>
      </c>
      <c r="BC147" s="281">
        <v>0</v>
      </c>
      <c r="BD147" s="278">
        <v>0</v>
      </c>
      <c r="BE147" s="278">
        <v>0</v>
      </c>
      <c r="BF147" s="281">
        <v>0</v>
      </c>
      <c r="BG147" s="278">
        <v>0</v>
      </c>
      <c r="BH147" s="278">
        <v>0</v>
      </c>
      <c r="BI147" s="280" t="s">
        <v>550</v>
      </c>
      <c r="BJ147" s="278">
        <v>0</v>
      </c>
      <c r="BK147" s="278">
        <v>0</v>
      </c>
      <c r="BL147" s="278">
        <v>0</v>
      </c>
      <c r="BM147" s="278">
        <v>0</v>
      </c>
      <c r="BN147" s="278">
        <v>0</v>
      </c>
      <c r="BO147" s="278">
        <v>0</v>
      </c>
      <c r="BP147" s="278">
        <v>0</v>
      </c>
      <c r="BQ147" s="279"/>
      <c r="BR147" s="279"/>
      <c r="BS147" s="279"/>
    </row>
    <row r="148" spans="1:71" x14ac:dyDescent="0.35">
      <c r="A148" s="279" t="s">
        <v>563</v>
      </c>
      <c r="B148" s="279" t="s">
        <v>562</v>
      </c>
      <c r="C148" s="285" t="s">
        <v>264</v>
      </c>
      <c r="D148" s="279" t="s">
        <v>560</v>
      </c>
      <c r="F148" s="279" t="s">
        <v>852</v>
      </c>
      <c r="K148" s="279" t="s">
        <v>819</v>
      </c>
      <c r="L148" s="279" t="s">
        <v>557</v>
      </c>
      <c r="N148" s="279" t="s">
        <v>820</v>
      </c>
      <c r="O148" s="279" t="s">
        <v>819</v>
      </c>
      <c r="P148" s="279" t="s">
        <v>557</v>
      </c>
      <c r="Q148" s="279" t="s">
        <v>556</v>
      </c>
      <c r="R148" s="279" t="s">
        <v>819</v>
      </c>
      <c r="S148" s="278">
        <v>0</v>
      </c>
      <c r="T148" s="278">
        <v>0</v>
      </c>
      <c r="U148" s="278">
        <v>0</v>
      </c>
      <c r="V148" s="278">
        <v>0</v>
      </c>
      <c r="W148" s="278">
        <v>0</v>
      </c>
      <c r="X148" s="278">
        <v>0</v>
      </c>
      <c r="Y148" s="278">
        <v>0</v>
      </c>
      <c r="Z148" s="278">
        <v>0</v>
      </c>
      <c r="AA148" s="278">
        <v>0</v>
      </c>
      <c r="AB148" s="278">
        <v>0</v>
      </c>
      <c r="AC148" s="278"/>
      <c r="AD148" s="278">
        <v>0</v>
      </c>
      <c r="AE148" s="278"/>
      <c r="AF148" s="278">
        <v>0</v>
      </c>
      <c r="AG148" s="278">
        <v>0</v>
      </c>
      <c r="AH148" s="285" t="s">
        <v>86</v>
      </c>
      <c r="AI148" s="284" t="s">
        <v>423</v>
      </c>
      <c r="AJ148" s="283" t="s">
        <v>553</v>
      </c>
      <c r="AK148" s="282" t="s">
        <v>552</v>
      </c>
      <c r="AL148" s="278">
        <v>1.9</v>
      </c>
      <c r="AM148" s="281">
        <v>0</v>
      </c>
      <c r="AN148" s="278">
        <v>0</v>
      </c>
      <c r="AO148" s="278">
        <v>1.9</v>
      </c>
      <c r="AP148" s="281">
        <v>0</v>
      </c>
      <c r="AQ148" s="278">
        <v>0</v>
      </c>
      <c r="AR148" s="278">
        <v>0</v>
      </c>
      <c r="AS148" s="273">
        <v>2</v>
      </c>
      <c r="AT148" s="278">
        <v>0</v>
      </c>
      <c r="AU148" s="281">
        <v>0</v>
      </c>
      <c r="AV148" s="278">
        <v>0</v>
      </c>
      <c r="AW148" s="278">
        <v>0</v>
      </c>
      <c r="AX148" s="281">
        <v>0</v>
      </c>
      <c r="AY148" s="278">
        <v>0</v>
      </c>
      <c r="AZ148" s="278">
        <v>0</v>
      </c>
      <c r="BA148" s="280" t="s">
        <v>551</v>
      </c>
      <c r="BB148" s="278">
        <v>0</v>
      </c>
      <c r="BC148" s="281">
        <v>0</v>
      </c>
      <c r="BD148" s="278">
        <v>0</v>
      </c>
      <c r="BE148" s="278">
        <v>0</v>
      </c>
      <c r="BF148" s="281">
        <v>0</v>
      </c>
      <c r="BG148" s="278">
        <v>0</v>
      </c>
      <c r="BH148" s="278">
        <v>0</v>
      </c>
      <c r="BI148" s="280" t="s">
        <v>550</v>
      </c>
      <c r="BJ148" s="278">
        <v>0</v>
      </c>
      <c r="BK148" s="278">
        <v>0</v>
      </c>
      <c r="BL148" s="278">
        <v>0</v>
      </c>
      <c r="BM148" s="278">
        <v>0</v>
      </c>
      <c r="BN148" s="278">
        <v>0</v>
      </c>
      <c r="BO148" s="278">
        <v>0</v>
      </c>
      <c r="BP148" s="278">
        <v>0</v>
      </c>
      <c r="BQ148" s="279"/>
      <c r="BR148" s="279"/>
      <c r="BS148" s="279"/>
    </row>
    <row r="149" spans="1:71" x14ac:dyDescent="0.35">
      <c r="A149" s="279" t="s">
        <v>563</v>
      </c>
      <c r="B149" s="279" t="s">
        <v>562</v>
      </c>
      <c r="C149" s="285" t="s">
        <v>265</v>
      </c>
      <c r="D149" s="279" t="s">
        <v>560</v>
      </c>
      <c r="F149" s="279" t="s">
        <v>851</v>
      </c>
      <c r="K149" s="279" t="s">
        <v>819</v>
      </c>
      <c r="L149" s="279" t="s">
        <v>557</v>
      </c>
      <c r="N149" s="279" t="s">
        <v>820</v>
      </c>
      <c r="O149" s="279" t="s">
        <v>819</v>
      </c>
      <c r="P149" s="279" t="s">
        <v>557</v>
      </c>
      <c r="Q149" s="279" t="s">
        <v>556</v>
      </c>
      <c r="R149" s="279" t="s">
        <v>819</v>
      </c>
      <c r="S149" s="278">
        <v>0</v>
      </c>
      <c r="T149" s="278">
        <v>0</v>
      </c>
      <c r="U149" s="278">
        <v>0</v>
      </c>
      <c r="V149" s="278">
        <v>0</v>
      </c>
      <c r="W149" s="278">
        <v>0</v>
      </c>
      <c r="X149" s="278">
        <v>0</v>
      </c>
      <c r="Y149" s="278">
        <v>0</v>
      </c>
      <c r="Z149" s="278">
        <v>0</v>
      </c>
      <c r="AA149" s="278">
        <v>0</v>
      </c>
      <c r="AB149" s="278">
        <v>0</v>
      </c>
      <c r="AC149" s="278"/>
      <c r="AD149" s="278">
        <v>0</v>
      </c>
      <c r="AE149" s="278"/>
      <c r="AF149" s="278">
        <v>0</v>
      </c>
      <c r="AG149" s="278">
        <v>0</v>
      </c>
      <c r="AH149" s="285" t="s">
        <v>86</v>
      </c>
      <c r="AI149" s="284" t="s">
        <v>425</v>
      </c>
      <c r="AJ149" s="283" t="s">
        <v>553</v>
      </c>
      <c r="AK149" s="282" t="s">
        <v>552</v>
      </c>
      <c r="AL149" s="278">
        <v>1.05</v>
      </c>
      <c r="AM149" s="281">
        <v>0</v>
      </c>
      <c r="AN149" s="278">
        <v>0</v>
      </c>
      <c r="AO149" s="278">
        <v>1.05</v>
      </c>
      <c r="AP149" s="281">
        <v>0</v>
      </c>
      <c r="AQ149" s="278">
        <v>0</v>
      </c>
      <c r="AR149" s="278">
        <v>0</v>
      </c>
      <c r="AS149" s="273">
        <v>2</v>
      </c>
      <c r="AT149" s="278">
        <v>0</v>
      </c>
      <c r="AU149" s="281">
        <v>0</v>
      </c>
      <c r="AV149" s="278">
        <v>0</v>
      </c>
      <c r="AW149" s="278">
        <v>0</v>
      </c>
      <c r="AX149" s="281">
        <v>0</v>
      </c>
      <c r="AY149" s="278">
        <v>0</v>
      </c>
      <c r="AZ149" s="278">
        <v>0</v>
      </c>
      <c r="BA149" s="280" t="s">
        <v>551</v>
      </c>
      <c r="BB149" s="278">
        <v>0</v>
      </c>
      <c r="BC149" s="281">
        <v>0</v>
      </c>
      <c r="BD149" s="278">
        <v>0</v>
      </c>
      <c r="BE149" s="278">
        <v>0</v>
      </c>
      <c r="BF149" s="281">
        <v>0</v>
      </c>
      <c r="BG149" s="278">
        <v>0</v>
      </c>
      <c r="BH149" s="278">
        <v>0</v>
      </c>
      <c r="BI149" s="280" t="s">
        <v>550</v>
      </c>
      <c r="BJ149" s="278">
        <v>0</v>
      </c>
      <c r="BK149" s="278">
        <v>0</v>
      </c>
      <c r="BL149" s="278">
        <v>0</v>
      </c>
      <c r="BM149" s="278">
        <v>0</v>
      </c>
      <c r="BN149" s="278">
        <v>0</v>
      </c>
      <c r="BO149" s="278">
        <v>0</v>
      </c>
      <c r="BP149" s="278">
        <v>0</v>
      </c>
      <c r="BQ149" s="279"/>
      <c r="BR149" s="279"/>
      <c r="BS149" s="279"/>
    </row>
    <row r="150" spans="1:71" x14ac:dyDescent="0.35">
      <c r="A150" s="279" t="s">
        <v>563</v>
      </c>
      <c r="B150" s="279" t="s">
        <v>562</v>
      </c>
      <c r="C150" s="285" t="s">
        <v>421</v>
      </c>
      <c r="D150" s="279" t="s">
        <v>560</v>
      </c>
      <c r="F150" s="279" t="s">
        <v>850</v>
      </c>
      <c r="K150" s="279" t="s">
        <v>819</v>
      </c>
      <c r="L150" s="279" t="s">
        <v>557</v>
      </c>
      <c r="N150" s="279" t="s">
        <v>820</v>
      </c>
      <c r="O150" s="279" t="s">
        <v>819</v>
      </c>
      <c r="P150" s="279" t="s">
        <v>557</v>
      </c>
      <c r="Q150" s="279" t="s">
        <v>556</v>
      </c>
      <c r="R150" s="279" t="s">
        <v>819</v>
      </c>
      <c r="S150" s="278">
        <v>0</v>
      </c>
      <c r="T150" s="278">
        <v>0</v>
      </c>
      <c r="U150" s="278">
        <v>0</v>
      </c>
      <c r="V150" s="278">
        <v>0</v>
      </c>
      <c r="W150" s="278">
        <v>0</v>
      </c>
      <c r="X150" s="278">
        <v>0</v>
      </c>
      <c r="Y150" s="278">
        <v>0</v>
      </c>
      <c r="Z150" s="278">
        <v>0</v>
      </c>
      <c r="AA150" s="278">
        <v>0</v>
      </c>
      <c r="AB150" s="278">
        <v>0</v>
      </c>
      <c r="AC150" s="278"/>
      <c r="AD150" s="278">
        <v>0</v>
      </c>
      <c r="AE150" s="278"/>
      <c r="AF150" s="278">
        <v>0</v>
      </c>
      <c r="AG150" s="278">
        <v>0</v>
      </c>
      <c r="AH150" s="285" t="s">
        <v>483</v>
      </c>
      <c r="AJ150" s="283" t="s">
        <v>553</v>
      </c>
      <c r="AK150" s="282" t="s">
        <v>552</v>
      </c>
      <c r="AL150" s="278">
        <v>0.61</v>
      </c>
      <c r="AM150" s="281">
        <v>0</v>
      </c>
      <c r="AN150" s="278">
        <v>0</v>
      </c>
      <c r="AO150" s="278">
        <v>0.61</v>
      </c>
      <c r="AP150" s="281">
        <v>0</v>
      </c>
      <c r="AQ150" s="278">
        <v>0</v>
      </c>
      <c r="AR150" s="278">
        <v>0</v>
      </c>
      <c r="AS150" s="273">
        <v>2</v>
      </c>
      <c r="AT150" s="278">
        <v>0</v>
      </c>
      <c r="AU150" s="281">
        <v>0</v>
      </c>
      <c r="AV150" s="278">
        <v>0</v>
      </c>
      <c r="AW150" s="278">
        <v>0</v>
      </c>
      <c r="AX150" s="281">
        <v>0</v>
      </c>
      <c r="AY150" s="278">
        <v>0</v>
      </c>
      <c r="AZ150" s="278">
        <v>0</v>
      </c>
      <c r="BA150" s="280" t="s">
        <v>551</v>
      </c>
      <c r="BB150" s="278">
        <v>0</v>
      </c>
      <c r="BC150" s="281">
        <v>0</v>
      </c>
      <c r="BD150" s="278">
        <v>0</v>
      </c>
      <c r="BE150" s="278">
        <v>0</v>
      </c>
      <c r="BF150" s="281">
        <v>0</v>
      </c>
      <c r="BG150" s="278">
        <v>0</v>
      </c>
      <c r="BH150" s="278">
        <v>0</v>
      </c>
      <c r="BI150" s="280" t="s">
        <v>550</v>
      </c>
      <c r="BJ150" s="278">
        <v>0</v>
      </c>
      <c r="BK150" s="278">
        <v>0</v>
      </c>
      <c r="BL150" s="278">
        <v>0</v>
      </c>
      <c r="BM150" s="278">
        <v>0</v>
      </c>
      <c r="BN150" s="278">
        <v>0</v>
      </c>
      <c r="BO150" s="278">
        <v>0</v>
      </c>
      <c r="BP150" s="278">
        <v>0</v>
      </c>
      <c r="BQ150" s="279"/>
      <c r="BR150" s="279"/>
      <c r="BS150" s="279"/>
    </row>
    <row r="151" spans="1:71" x14ac:dyDescent="0.35">
      <c r="A151" s="279" t="s">
        <v>563</v>
      </c>
      <c r="B151" s="279" t="s">
        <v>562</v>
      </c>
      <c r="C151" s="285" t="s">
        <v>423</v>
      </c>
      <c r="D151" s="279" t="s">
        <v>560</v>
      </c>
      <c r="F151" s="279" t="s">
        <v>849</v>
      </c>
      <c r="K151" s="279" t="s">
        <v>819</v>
      </c>
      <c r="L151" s="279" t="s">
        <v>557</v>
      </c>
      <c r="N151" s="279" t="s">
        <v>820</v>
      </c>
      <c r="O151" s="279" t="s">
        <v>819</v>
      </c>
      <c r="P151" s="279" t="s">
        <v>557</v>
      </c>
      <c r="Q151" s="279" t="s">
        <v>556</v>
      </c>
      <c r="R151" s="279" t="s">
        <v>819</v>
      </c>
      <c r="S151" s="278">
        <v>0</v>
      </c>
      <c r="T151" s="278">
        <v>0</v>
      </c>
      <c r="U151" s="278">
        <v>0</v>
      </c>
      <c r="V151" s="278">
        <v>0</v>
      </c>
      <c r="W151" s="278">
        <v>0</v>
      </c>
      <c r="X151" s="278">
        <v>0</v>
      </c>
      <c r="Y151" s="278">
        <v>0</v>
      </c>
      <c r="Z151" s="278">
        <v>0</v>
      </c>
      <c r="AA151" s="278">
        <v>0</v>
      </c>
      <c r="AB151" s="278">
        <v>0</v>
      </c>
      <c r="AC151" s="278"/>
      <c r="AD151" s="278">
        <v>0</v>
      </c>
      <c r="AE151" s="278"/>
      <c r="AF151" s="278">
        <v>0</v>
      </c>
      <c r="AG151" s="278">
        <v>0</v>
      </c>
      <c r="AH151" s="285" t="s">
        <v>483</v>
      </c>
      <c r="AJ151" s="283" t="s">
        <v>553</v>
      </c>
      <c r="AK151" s="282" t="s">
        <v>552</v>
      </c>
      <c r="AL151" s="278">
        <v>1.0900000000000001</v>
      </c>
      <c r="AM151" s="281">
        <v>0</v>
      </c>
      <c r="AN151" s="278">
        <v>0</v>
      </c>
      <c r="AO151" s="278">
        <v>1.0900000000000001</v>
      </c>
      <c r="AP151" s="281">
        <v>0</v>
      </c>
      <c r="AQ151" s="278">
        <v>0</v>
      </c>
      <c r="AR151" s="278">
        <v>0</v>
      </c>
      <c r="AS151" s="273">
        <v>2</v>
      </c>
      <c r="AT151" s="278">
        <v>0</v>
      </c>
      <c r="AU151" s="281">
        <v>0</v>
      </c>
      <c r="AV151" s="278">
        <v>0</v>
      </c>
      <c r="AW151" s="278">
        <v>0</v>
      </c>
      <c r="AX151" s="281">
        <v>0</v>
      </c>
      <c r="AY151" s="278">
        <v>0</v>
      </c>
      <c r="AZ151" s="278">
        <v>0</v>
      </c>
      <c r="BA151" s="280" t="s">
        <v>551</v>
      </c>
      <c r="BB151" s="278">
        <v>0</v>
      </c>
      <c r="BC151" s="281">
        <v>0</v>
      </c>
      <c r="BD151" s="278">
        <v>0</v>
      </c>
      <c r="BE151" s="278">
        <v>0</v>
      </c>
      <c r="BF151" s="281">
        <v>0</v>
      </c>
      <c r="BG151" s="278">
        <v>0</v>
      </c>
      <c r="BH151" s="278">
        <v>0</v>
      </c>
      <c r="BI151" s="280" t="s">
        <v>550</v>
      </c>
      <c r="BJ151" s="278">
        <v>0</v>
      </c>
      <c r="BK151" s="278">
        <v>0</v>
      </c>
      <c r="BL151" s="278">
        <v>0</v>
      </c>
      <c r="BM151" s="278">
        <v>0</v>
      </c>
      <c r="BN151" s="278">
        <v>0</v>
      </c>
      <c r="BO151" s="278">
        <v>0</v>
      </c>
      <c r="BP151" s="278">
        <v>0</v>
      </c>
      <c r="BQ151" s="279"/>
      <c r="BR151" s="279"/>
      <c r="BS151" s="279"/>
    </row>
    <row r="152" spans="1:71" x14ac:dyDescent="0.35">
      <c r="A152" s="279" t="s">
        <v>563</v>
      </c>
      <c r="B152" s="279" t="s">
        <v>562</v>
      </c>
      <c r="C152" s="285" t="s">
        <v>425</v>
      </c>
      <c r="D152" s="279" t="s">
        <v>560</v>
      </c>
      <c r="F152" s="279" t="s">
        <v>848</v>
      </c>
      <c r="K152" s="279" t="s">
        <v>819</v>
      </c>
      <c r="L152" s="279" t="s">
        <v>557</v>
      </c>
      <c r="N152" s="279" t="s">
        <v>820</v>
      </c>
      <c r="O152" s="279" t="s">
        <v>819</v>
      </c>
      <c r="P152" s="279" t="s">
        <v>557</v>
      </c>
      <c r="Q152" s="279" t="s">
        <v>556</v>
      </c>
      <c r="R152" s="279" t="s">
        <v>819</v>
      </c>
      <c r="S152" s="278">
        <v>0</v>
      </c>
      <c r="T152" s="278">
        <v>0</v>
      </c>
      <c r="U152" s="278">
        <v>0</v>
      </c>
      <c r="V152" s="278">
        <v>0</v>
      </c>
      <c r="W152" s="278">
        <v>0</v>
      </c>
      <c r="X152" s="278">
        <v>0</v>
      </c>
      <c r="Y152" s="278">
        <v>0</v>
      </c>
      <c r="Z152" s="278">
        <v>0</v>
      </c>
      <c r="AA152" s="278">
        <v>0</v>
      </c>
      <c r="AB152" s="278">
        <v>0</v>
      </c>
      <c r="AC152" s="278"/>
      <c r="AD152" s="278">
        <v>0</v>
      </c>
      <c r="AE152" s="278"/>
      <c r="AF152" s="278">
        <v>0</v>
      </c>
      <c r="AG152" s="278">
        <v>0</v>
      </c>
      <c r="AH152" s="285" t="s">
        <v>483</v>
      </c>
      <c r="AJ152" s="283" t="s">
        <v>553</v>
      </c>
      <c r="AK152" s="282" t="s">
        <v>552</v>
      </c>
      <c r="AL152" s="278">
        <v>0.72</v>
      </c>
      <c r="AM152" s="281">
        <v>0</v>
      </c>
      <c r="AN152" s="278">
        <v>0</v>
      </c>
      <c r="AO152" s="278">
        <v>0.72</v>
      </c>
      <c r="AP152" s="281">
        <v>0</v>
      </c>
      <c r="AQ152" s="278">
        <v>0</v>
      </c>
      <c r="AR152" s="278">
        <v>0</v>
      </c>
      <c r="AS152" s="273">
        <v>2</v>
      </c>
      <c r="AT152" s="278">
        <v>0</v>
      </c>
      <c r="AU152" s="281">
        <v>0</v>
      </c>
      <c r="AV152" s="278">
        <v>0</v>
      </c>
      <c r="AW152" s="278">
        <v>0</v>
      </c>
      <c r="AX152" s="281">
        <v>0</v>
      </c>
      <c r="AY152" s="278">
        <v>0</v>
      </c>
      <c r="AZ152" s="278">
        <v>0</v>
      </c>
      <c r="BA152" s="280" t="s">
        <v>551</v>
      </c>
      <c r="BB152" s="278">
        <v>0</v>
      </c>
      <c r="BC152" s="281">
        <v>0</v>
      </c>
      <c r="BD152" s="278">
        <v>0</v>
      </c>
      <c r="BE152" s="278">
        <v>0</v>
      </c>
      <c r="BF152" s="281">
        <v>0</v>
      </c>
      <c r="BG152" s="278">
        <v>0</v>
      </c>
      <c r="BH152" s="278">
        <v>0</v>
      </c>
      <c r="BI152" s="280" t="s">
        <v>550</v>
      </c>
      <c r="BJ152" s="278">
        <v>0</v>
      </c>
      <c r="BK152" s="278">
        <v>0</v>
      </c>
      <c r="BL152" s="278">
        <v>0</v>
      </c>
      <c r="BM152" s="278">
        <v>0</v>
      </c>
      <c r="BN152" s="278">
        <v>0</v>
      </c>
      <c r="BO152" s="278">
        <v>0</v>
      </c>
      <c r="BP152" s="278">
        <v>0</v>
      </c>
      <c r="BQ152" s="279"/>
      <c r="BR152" s="279"/>
      <c r="BS152" s="279"/>
    </row>
    <row r="153" spans="1:71" x14ac:dyDescent="0.35">
      <c r="A153" s="279" t="s">
        <v>563</v>
      </c>
      <c r="B153" s="279" t="s">
        <v>562</v>
      </c>
      <c r="C153" s="285" t="s">
        <v>268</v>
      </c>
      <c r="D153" s="279" t="s">
        <v>560</v>
      </c>
      <c r="F153" s="279" t="s">
        <v>847</v>
      </c>
      <c r="K153" s="279" t="s">
        <v>819</v>
      </c>
      <c r="L153" s="279" t="s">
        <v>557</v>
      </c>
      <c r="N153" s="279" t="s">
        <v>820</v>
      </c>
      <c r="O153" s="279" t="s">
        <v>819</v>
      </c>
      <c r="P153" s="279" t="s">
        <v>557</v>
      </c>
      <c r="Q153" s="279" t="s">
        <v>556</v>
      </c>
      <c r="R153" s="279" t="s">
        <v>819</v>
      </c>
      <c r="S153" s="278">
        <v>1131.9000000000001</v>
      </c>
      <c r="T153" s="278">
        <v>0</v>
      </c>
      <c r="U153" s="278">
        <v>0</v>
      </c>
      <c r="V153" s="278">
        <v>0</v>
      </c>
      <c r="W153" s="278">
        <v>0</v>
      </c>
      <c r="X153" s="278">
        <v>0</v>
      </c>
      <c r="Y153" s="278">
        <v>0</v>
      </c>
      <c r="Z153" s="278">
        <v>0</v>
      </c>
      <c r="AA153" s="278">
        <v>0</v>
      </c>
      <c r="AB153" s="278">
        <v>0</v>
      </c>
      <c r="AC153" s="278"/>
      <c r="AD153" s="278">
        <v>0</v>
      </c>
      <c r="AE153" s="278"/>
      <c r="AF153" s="278">
        <v>0</v>
      </c>
      <c r="AG153" s="278">
        <v>0</v>
      </c>
      <c r="AH153" s="285" t="s">
        <v>483</v>
      </c>
      <c r="AJ153" s="283" t="s">
        <v>553</v>
      </c>
      <c r="AK153" s="282" t="s">
        <v>552</v>
      </c>
      <c r="AL153" s="278">
        <v>0</v>
      </c>
      <c r="AM153" s="281">
        <v>0</v>
      </c>
      <c r="AN153" s="278">
        <v>37.89</v>
      </c>
      <c r="AO153" s="278">
        <v>0</v>
      </c>
      <c r="AP153" s="281">
        <v>0</v>
      </c>
      <c r="AQ153" s="278">
        <v>0</v>
      </c>
      <c r="AR153" s="278">
        <v>0</v>
      </c>
      <c r="AS153" s="273">
        <v>2</v>
      </c>
      <c r="AT153" s="278">
        <v>0</v>
      </c>
      <c r="AU153" s="281">
        <v>0</v>
      </c>
      <c r="AV153" s="278">
        <v>0</v>
      </c>
      <c r="AW153" s="278">
        <v>0</v>
      </c>
      <c r="AX153" s="281">
        <v>0</v>
      </c>
      <c r="AY153" s="278">
        <v>0</v>
      </c>
      <c r="AZ153" s="278">
        <v>0</v>
      </c>
      <c r="BA153" s="280" t="s">
        <v>551</v>
      </c>
      <c r="BB153" s="278">
        <v>0</v>
      </c>
      <c r="BC153" s="281">
        <v>0</v>
      </c>
      <c r="BD153" s="278">
        <v>0</v>
      </c>
      <c r="BE153" s="278">
        <v>0</v>
      </c>
      <c r="BF153" s="281">
        <v>0</v>
      </c>
      <c r="BG153" s="278">
        <v>0</v>
      </c>
      <c r="BH153" s="278">
        <v>0</v>
      </c>
      <c r="BI153" s="280" t="s">
        <v>550</v>
      </c>
      <c r="BJ153" s="278">
        <v>0</v>
      </c>
      <c r="BK153" s="278">
        <v>0</v>
      </c>
      <c r="BL153" s="278">
        <v>0</v>
      </c>
      <c r="BM153" s="278">
        <v>0</v>
      </c>
      <c r="BN153" s="278">
        <v>0</v>
      </c>
      <c r="BO153" s="278">
        <v>0</v>
      </c>
      <c r="BP153" s="278">
        <v>0</v>
      </c>
      <c r="BQ153" s="279"/>
      <c r="BR153" s="279"/>
      <c r="BS153" s="279"/>
    </row>
    <row r="154" spans="1:71" x14ac:dyDescent="0.35">
      <c r="A154" s="279" t="s">
        <v>563</v>
      </c>
      <c r="B154" s="279" t="s">
        <v>562</v>
      </c>
      <c r="C154" s="285" t="s">
        <v>269</v>
      </c>
      <c r="D154" s="279" t="s">
        <v>560</v>
      </c>
      <c r="F154" s="279" t="s">
        <v>846</v>
      </c>
      <c r="K154" s="279" t="s">
        <v>819</v>
      </c>
      <c r="L154" s="279" t="s">
        <v>557</v>
      </c>
      <c r="N154" s="279" t="s">
        <v>820</v>
      </c>
      <c r="O154" s="279" t="s">
        <v>819</v>
      </c>
      <c r="P154" s="279" t="s">
        <v>557</v>
      </c>
      <c r="Q154" s="279" t="s">
        <v>556</v>
      </c>
      <c r="R154" s="279" t="s">
        <v>819</v>
      </c>
      <c r="S154" s="278">
        <v>0</v>
      </c>
      <c r="T154" s="278">
        <v>0</v>
      </c>
      <c r="U154" s="278">
        <v>0</v>
      </c>
      <c r="V154" s="278">
        <v>0</v>
      </c>
      <c r="W154" s="278">
        <v>0</v>
      </c>
      <c r="X154" s="278">
        <v>0</v>
      </c>
      <c r="Y154" s="278">
        <v>0</v>
      </c>
      <c r="Z154" s="278">
        <v>0</v>
      </c>
      <c r="AA154" s="278">
        <v>0</v>
      </c>
      <c r="AB154" s="278">
        <v>0</v>
      </c>
      <c r="AC154" s="278"/>
      <c r="AD154" s="278">
        <v>0</v>
      </c>
      <c r="AE154" s="278"/>
      <c r="AF154" s="278">
        <v>0</v>
      </c>
      <c r="AG154" s="278">
        <v>0</v>
      </c>
      <c r="AH154" s="285" t="s">
        <v>483</v>
      </c>
      <c r="AJ154" s="283" t="s">
        <v>553</v>
      </c>
      <c r="AK154" s="282" t="s">
        <v>552</v>
      </c>
      <c r="AL154" s="278">
        <v>0</v>
      </c>
      <c r="AM154" s="281">
        <v>0</v>
      </c>
      <c r="AN154" s="278">
        <v>108.28</v>
      </c>
      <c r="AO154" s="278">
        <v>0</v>
      </c>
      <c r="AP154" s="281">
        <v>0</v>
      </c>
      <c r="AQ154" s="278">
        <v>0</v>
      </c>
      <c r="AR154" s="278">
        <v>0</v>
      </c>
      <c r="AS154" s="273">
        <v>2</v>
      </c>
      <c r="AT154" s="278">
        <v>0</v>
      </c>
      <c r="AU154" s="281">
        <v>0</v>
      </c>
      <c r="AV154" s="278">
        <v>0</v>
      </c>
      <c r="AW154" s="278">
        <v>0</v>
      </c>
      <c r="AX154" s="281">
        <v>0</v>
      </c>
      <c r="AY154" s="278">
        <v>0</v>
      </c>
      <c r="AZ154" s="278">
        <v>0</v>
      </c>
      <c r="BA154" s="280" t="s">
        <v>551</v>
      </c>
      <c r="BB154" s="278">
        <v>0</v>
      </c>
      <c r="BC154" s="281">
        <v>0</v>
      </c>
      <c r="BD154" s="278">
        <v>0</v>
      </c>
      <c r="BE154" s="278">
        <v>0</v>
      </c>
      <c r="BF154" s="281">
        <v>0</v>
      </c>
      <c r="BG154" s="278">
        <v>0</v>
      </c>
      <c r="BH154" s="278">
        <v>0</v>
      </c>
      <c r="BI154" s="280" t="s">
        <v>550</v>
      </c>
      <c r="BJ154" s="278">
        <v>0</v>
      </c>
      <c r="BK154" s="278">
        <v>0</v>
      </c>
      <c r="BL154" s="278">
        <v>0</v>
      </c>
      <c r="BM154" s="278">
        <v>0</v>
      </c>
      <c r="BN154" s="278">
        <v>0</v>
      </c>
      <c r="BO154" s="278">
        <v>0</v>
      </c>
      <c r="BP154" s="278">
        <v>0</v>
      </c>
      <c r="BQ154" s="279"/>
      <c r="BR154" s="279"/>
      <c r="BS154" s="279"/>
    </row>
    <row r="155" spans="1:71" x14ac:dyDescent="0.35">
      <c r="A155" s="279" t="s">
        <v>563</v>
      </c>
      <c r="B155" s="279" t="s">
        <v>562</v>
      </c>
      <c r="C155" s="285" t="s">
        <v>328</v>
      </c>
      <c r="D155" s="279" t="s">
        <v>560</v>
      </c>
      <c r="F155" s="279" t="s">
        <v>845</v>
      </c>
      <c r="K155" s="279" t="s">
        <v>819</v>
      </c>
      <c r="L155" s="279" t="s">
        <v>557</v>
      </c>
      <c r="N155" s="279" t="s">
        <v>820</v>
      </c>
      <c r="O155" s="279" t="s">
        <v>819</v>
      </c>
      <c r="P155" s="279" t="s">
        <v>557</v>
      </c>
      <c r="Q155" s="279" t="s">
        <v>556</v>
      </c>
      <c r="R155" s="279" t="s">
        <v>819</v>
      </c>
      <c r="S155" s="278">
        <v>0</v>
      </c>
      <c r="T155" s="278">
        <v>0</v>
      </c>
      <c r="U155" s="278">
        <v>0</v>
      </c>
      <c r="V155" s="278">
        <v>0</v>
      </c>
      <c r="W155" s="278">
        <v>0</v>
      </c>
      <c r="X155" s="278">
        <v>0</v>
      </c>
      <c r="Y155" s="278">
        <v>0</v>
      </c>
      <c r="Z155" s="278">
        <v>0</v>
      </c>
      <c r="AA155" s="278">
        <v>0</v>
      </c>
      <c r="AB155" s="278">
        <v>0</v>
      </c>
      <c r="AC155" s="278"/>
      <c r="AD155" s="278">
        <v>0</v>
      </c>
      <c r="AE155" s="278"/>
      <c r="AF155" s="278">
        <v>0</v>
      </c>
      <c r="AG155" s="278">
        <v>0</v>
      </c>
      <c r="AH155" s="285" t="s">
        <v>86</v>
      </c>
      <c r="AI155" s="284" t="s">
        <v>335</v>
      </c>
      <c r="AJ155" s="283" t="s">
        <v>553</v>
      </c>
      <c r="AK155" s="282" t="s">
        <v>552</v>
      </c>
      <c r="AL155" s="278">
        <v>1.1000000000000001</v>
      </c>
      <c r="AM155" s="281">
        <v>0</v>
      </c>
      <c r="AN155" s="278">
        <v>0</v>
      </c>
      <c r="AO155" s="278">
        <v>1.1000000000000001</v>
      </c>
      <c r="AP155" s="281">
        <v>0</v>
      </c>
      <c r="AQ155" s="278">
        <v>0</v>
      </c>
      <c r="AR155" s="278">
        <v>0</v>
      </c>
      <c r="AS155" s="273">
        <v>2</v>
      </c>
      <c r="AT155" s="278">
        <v>0</v>
      </c>
      <c r="AU155" s="281">
        <v>0</v>
      </c>
      <c r="AV155" s="278">
        <v>0</v>
      </c>
      <c r="AW155" s="278">
        <v>0</v>
      </c>
      <c r="AX155" s="281">
        <v>0</v>
      </c>
      <c r="AY155" s="278">
        <v>0</v>
      </c>
      <c r="AZ155" s="278">
        <v>0</v>
      </c>
      <c r="BA155" s="280" t="s">
        <v>551</v>
      </c>
      <c r="BB155" s="278">
        <v>0</v>
      </c>
      <c r="BC155" s="281">
        <v>0</v>
      </c>
      <c r="BD155" s="278">
        <v>0</v>
      </c>
      <c r="BE155" s="278">
        <v>0</v>
      </c>
      <c r="BF155" s="281">
        <v>0</v>
      </c>
      <c r="BG155" s="278">
        <v>0</v>
      </c>
      <c r="BH155" s="278">
        <v>0</v>
      </c>
      <c r="BI155" s="280" t="s">
        <v>550</v>
      </c>
      <c r="BJ155" s="278">
        <v>0</v>
      </c>
      <c r="BK155" s="278">
        <v>0</v>
      </c>
      <c r="BL155" s="278">
        <v>0</v>
      </c>
      <c r="BM155" s="278">
        <v>0</v>
      </c>
      <c r="BN155" s="278">
        <v>0</v>
      </c>
      <c r="BO155" s="278">
        <v>0</v>
      </c>
      <c r="BP155" s="278">
        <v>0</v>
      </c>
      <c r="BQ155" s="279"/>
      <c r="BR155" s="279"/>
      <c r="BS155" s="279"/>
    </row>
    <row r="156" spans="1:71" x14ac:dyDescent="0.35">
      <c r="A156" s="279" t="s">
        <v>563</v>
      </c>
      <c r="B156" s="279" t="s">
        <v>562</v>
      </c>
      <c r="C156" s="285" t="s">
        <v>330</v>
      </c>
      <c r="D156" s="279" t="s">
        <v>560</v>
      </c>
      <c r="F156" s="279" t="s">
        <v>844</v>
      </c>
      <c r="K156" s="279" t="s">
        <v>819</v>
      </c>
      <c r="L156" s="279" t="s">
        <v>557</v>
      </c>
      <c r="N156" s="279" t="s">
        <v>820</v>
      </c>
      <c r="O156" s="279" t="s">
        <v>819</v>
      </c>
      <c r="P156" s="279" t="s">
        <v>557</v>
      </c>
      <c r="Q156" s="279" t="s">
        <v>556</v>
      </c>
      <c r="R156" s="279" t="s">
        <v>819</v>
      </c>
      <c r="S156" s="278">
        <v>0</v>
      </c>
      <c r="T156" s="278">
        <v>0</v>
      </c>
      <c r="U156" s="278">
        <v>0</v>
      </c>
      <c r="V156" s="278">
        <v>0</v>
      </c>
      <c r="W156" s="278">
        <v>0</v>
      </c>
      <c r="X156" s="278">
        <v>0</v>
      </c>
      <c r="Y156" s="278">
        <v>0</v>
      </c>
      <c r="Z156" s="278">
        <v>0</v>
      </c>
      <c r="AA156" s="278">
        <v>0</v>
      </c>
      <c r="AB156" s="278">
        <v>0</v>
      </c>
      <c r="AC156" s="278"/>
      <c r="AD156" s="278">
        <v>0</v>
      </c>
      <c r="AE156" s="278"/>
      <c r="AF156" s="278">
        <v>0</v>
      </c>
      <c r="AG156" s="278">
        <v>0</v>
      </c>
      <c r="AH156" s="285" t="s">
        <v>86</v>
      </c>
      <c r="AI156" s="284" t="s">
        <v>337</v>
      </c>
      <c r="AJ156" s="283" t="s">
        <v>553</v>
      </c>
      <c r="AK156" s="282" t="s">
        <v>552</v>
      </c>
      <c r="AL156" s="278">
        <v>2.08</v>
      </c>
      <c r="AM156" s="281">
        <v>0</v>
      </c>
      <c r="AN156" s="278">
        <v>0</v>
      </c>
      <c r="AO156" s="278">
        <v>2.08</v>
      </c>
      <c r="AP156" s="281">
        <v>0</v>
      </c>
      <c r="AQ156" s="278">
        <v>0</v>
      </c>
      <c r="AR156" s="278">
        <v>0</v>
      </c>
      <c r="AS156" s="273">
        <v>2</v>
      </c>
      <c r="AT156" s="278">
        <v>0</v>
      </c>
      <c r="AU156" s="281">
        <v>0</v>
      </c>
      <c r="AV156" s="278">
        <v>0</v>
      </c>
      <c r="AW156" s="278">
        <v>0</v>
      </c>
      <c r="AX156" s="281">
        <v>0</v>
      </c>
      <c r="AY156" s="278">
        <v>0</v>
      </c>
      <c r="AZ156" s="278">
        <v>0</v>
      </c>
      <c r="BA156" s="280" t="s">
        <v>551</v>
      </c>
      <c r="BB156" s="278">
        <v>0</v>
      </c>
      <c r="BC156" s="281">
        <v>0</v>
      </c>
      <c r="BD156" s="278">
        <v>0</v>
      </c>
      <c r="BE156" s="278">
        <v>0</v>
      </c>
      <c r="BF156" s="281">
        <v>0</v>
      </c>
      <c r="BG156" s="278">
        <v>0</v>
      </c>
      <c r="BH156" s="278">
        <v>0</v>
      </c>
      <c r="BI156" s="280" t="s">
        <v>550</v>
      </c>
      <c r="BJ156" s="278">
        <v>0</v>
      </c>
      <c r="BK156" s="278">
        <v>0</v>
      </c>
      <c r="BL156" s="278">
        <v>0</v>
      </c>
      <c r="BM156" s="278">
        <v>0</v>
      </c>
      <c r="BN156" s="278">
        <v>0</v>
      </c>
      <c r="BO156" s="278">
        <v>0</v>
      </c>
      <c r="BP156" s="278">
        <v>0</v>
      </c>
      <c r="BQ156" s="279"/>
      <c r="BR156" s="279"/>
      <c r="BS156" s="279"/>
    </row>
    <row r="157" spans="1:71" x14ac:dyDescent="0.35">
      <c r="A157" s="279" t="s">
        <v>563</v>
      </c>
      <c r="B157" s="279" t="s">
        <v>562</v>
      </c>
      <c r="C157" s="285" t="s">
        <v>332</v>
      </c>
      <c r="D157" s="279" t="s">
        <v>560</v>
      </c>
      <c r="F157" s="279" t="s">
        <v>843</v>
      </c>
      <c r="K157" s="279" t="s">
        <v>819</v>
      </c>
      <c r="L157" s="279" t="s">
        <v>557</v>
      </c>
      <c r="N157" s="279" t="s">
        <v>820</v>
      </c>
      <c r="O157" s="279" t="s">
        <v>819</v>
      </c>
      <c r="P157" s="279" t="s">
        <v>557</v>
      </c>
      <c r="Q157" s="279" t="s">
        <v>556</v>
      </c>
      <c r="R157" s="279" t="s">
        <v>819</v>
      </c>
      <c r="S157" s="278">
        <v>0</v>
      </c>
      <c r="T157" s="278">
        <v>0</v>
      </c>
      <c r="U157" s="278">
        <v>0</v>
      </c>
      <c r="V157" s="278">
        <v>0</v>
      </c>
      <c r="W157" s="278">
        <v>0</v>
      </c>
      <c r="X157" s="278">
        <v>0</v>
      </c>
      <c r="Y157" s="278">
        <v>0</v>
      </c>
      <c r="Z157" s="278">
        <v>0</v>
      </c>
      <c r="AA157" s="278">
        <v>0</v>
      </c>
      <c r="AB157" s="278">
        <v>0</v>
      </c>
      <c r="AC157" s="278"/>
      <c r="AD157" s="278">
        <v>0</v>
      </c>
      <c r="AE157" s="278"/>
      <c r="AF157" s="278">
        <v>0</v>
      </c>
      <c r="AG157" s="278">
        <v>0</v>
      </c>
      <c r="AH157" s="285" t="s">
        <v>86</v>
      </c>
      <c r="AI157" s="284" t="s">
        <v>339</v>
      </c>
      <c r="AJ157" s="283" t="s">
        <v>553</v>
      </c>
      <c r="AK157" s="282" t="s">
        <v>552</v>
      </c>
      <c r="AL157" s="278">
        <v>1.1599999999999999</v>
      </c>
      <c r="AM157" s="281">
        <v>0</v>
      </c>
      <c r="AN157" s="278">
        <v>0</v>
      </c>
      <c r="AO157" s="278">
        <v>1.1599999999999999</v>
      </c>
      <c r="AP157" s="281">
        <v>0</v>
      </c>
      <c r="AQ157" s="278">
        <v>0</v>
      </c>
      <c r="AR157" s="278">
        <v>0</v>
      </c>
      <c r="AS157" s="273">
        <v>2</v>
      </c>
      <c r="AT157" s="278">
        <v>0</v>
      </c>
      <c r="AU157" s="281">
        <v>0</v>
      </c>
      <c r="AV157" s="278">
        <v>0</v>
      </c>
      <c r="AW157" s="278">
        <v>0</v>
      </c>
      <c r="AX157" s="281">
        <v>0</v>
      </c>
      <c r="AY157" s="278">
        <v>0</v>
      </c>
      <c r="AZ157" s="278">
        <v>0</v>
      </c>
      <c r="BA157" s="280" t="s">
        <v>551</v>
      </c>
      <c r="BB157" s="278">
        <v>0</v>
      </c>
      <c r="BC157" s="281">
        <v>0</v>
      </c>
      <c r="BD157" s="278">
        <v>0</v>
      </c>
      <c r="BE157" s="278">
        <v>0</v>
      </c>
      <c r="BF157" s="281">
        <v>0</v>
      </c>
      <c r="BG157" s="278">
        <v>0</v>
      </c>
      <c r="BH157" s="278">
        <v>0</v>
      </c>
      <c r="BI157" s="280" t="s">
        <v>550</v>
      </c>
      <c r="BJ157" s="278">
        <v>0</v>
      </c>
      <c r="BK157" s="278">
        <v>0</v>
      </c>
      <c r="BL157" s="278">
        <v>0</v>
      </c>
      <c r="BM157" s="278">
        <v>0</v>
      </c>
      <c r="BN157" s="278">
        <v>0</v>
      </c>
      <c r="BO157" s="278">
        <v>0</v>
      </c>
      <c r="BP157" s="278">
        <v>0</v>
      </c>
      <c r="BQ157" s="279"/>
      <c r="BR157" s="279"/>
      <c r="BS157" s="279"/>
    </row>
    <row r="158" spans="1:71" x14ac:dyDescent="0.35">
      <c r="A158" s="279" t="s">
        <v>563</v>
      </c>
      <c r="B158" s="279" t="s">
        <v>562</v>
      </c>
      <c r="C158" s="285" t="s">
        <v>335</v>
      </c>
      <c r="D158" s="279" t="s">
        <v>560</v>
      </c>
      <c r="F158" s="279" t="s">
        <v>842</v>
      </c>
      <c r="K158" s="279" t="s">
        <v>819</v>
      </c>
      <c r="L158" s="279" t="s">
        <v>557</v>
      </c>
      <c r="N158" s="279" t="s">
        <v>820</v>
      </c>
      <c r="O158" s="279" t="s">
        <v>819</v>
      </c>
      <c r="P158" s="279" t="s">
        <v>557</v>
      </c>
      <c r="Q158" s="279" t="s">
        <v>556</v>
      </c>
      <c r="R158" s="279" t="s">
        <v>819</v>
      </c>
      <c r="S158" s="278">
        <v>0</v>
      </c>
      <c r="T158" s="278">
        <v>0</v>
      </c>
      <c r="U158" s="278">
        <v>0</v>
      </c>
      <c r="V158" s="278">
        <v>0</v>
      </c>
      <c r="W158" s="278">
        <v>0</v>
      </c>
      <c r="X158" s="278">
        <v>0</v>
      </c>
      <c r="Y158" s="278">
        <v>0</v>
      </c>
      <c r="Z158" s="278">
        <v>0</v>
      </c>
      <c r="AA158" s="278">
        <v>0</v>
      </c>
      <c r="AB158" s="278">
        <v>0</v>
      </c>
      <c r="AC158" s="278"/>
      <c r="AD158" s="278">
        <v>0</v>
      </c>
      <c r="AE158" s="278"/>
      <c r="AF158" s="278">
        <v>0</v>
      </c>
      <c r="AG158" s="278">
        <v>0</v>
      </c>
      <c r="AH158" s="285" t="s">
        <v>483</v>
      </c>
      <c r="AJ158" s="283" t="s">
        <v>553</v>
      </c>
      <c r="AK158" s="282" t="s">
        <v>552</v>
      </c>
      <c r="AL158" s="278">
        <v>0.61</v>
      </c>
      <c r="AM158" s="281">
        <v>0</v>
      </c>
      <c r="AN158" s="278">
        <v>0</v>
      </c>
      <c r="AO158" s="278">
        <v>0.61</v>
      </c>
      <c r="AP158" s="281">
        <v>0</v>
      </c>
      <c r="AQ158" s="278">
        <v>0</v>
      </c>
      <c r="AR158" s="278">
        <v>0</v>
      </c>
      <c r="AS158" s="273">
        <v>2</v>
      </c>
      <c r="AT158" s="278">
        <v>0</v>
      </c>
      <c r="AU158" s="281">
        <v>0</v>
      </c>
      <c r="AV158" s="278">
        <v>0</v>
      </c>
      <c r="AW158" s="278">
        <v>0</v>
      </c>
      <c r="AX158" s="281">
        <v>0</v>
      </c>
      <c r="AY158" s="278">
        <v>0</v>
      </c>
      <c r="AZ158" s="278">
        <v>0</v>
      </c>
      <c r="BA158" s="280" t="s">
        <v>551</v>
      </c>
      <c r="BB158" s="278">
        <v>0</v>
      </c>
      <c r="BC158" s="281">
        <v>0</v>
      </c>
      <c r="BD158" s="278">
        <v>0</v>
      </c>
      <c r="BE158" s="278">
        <v>0</v>
      </c>
      <c r="BF158" s="281">
        <v>0</v>
      </c>
      <c r="BG158" s="278">
        <v>0</v>
      </c>
      <c r="BH158" s="278">
        <v>0</v>
      </c>
      <c r="BI158" s="280" t="s">
        <v>550</v>
      </c>
      <c r="BJ158" s="278">
        <v>0</v>
      </c>
      <c r="BK158" s="278">
        <v>0</v>
      </c>
      <c r="BL158" s="278">
        <v>0</v>
      </c>
      <c r="BM158" s="278">
        <v>0</v>
      </c>
      <c r="BN158" s="278">
        <v>0</v>
      </c>
      <c r="BO158" s="278">
        <v>0</v>
      </c>
      <c r="BP158" s="278">
        <v>0</v>
      </c>
      <c r="BQ158" s="279"/>
      <c r="BR158" s="279"/>
      <c r="BS158" s="279"/>
    </row>
    <row r="159" spans="1:71" x14ac:dyDescent="0.35">
      <c r="A159" s="279" t="s">
        <v>563</v>
      </c>
      <c r="B159" s="279" t="s">
        <v>562</v>
      </c>
      <c r="C159" s="285" t="s">
        <v>337</v>
      </c>
      <c r="D159" s="279" t="s">
        <v>560</v>
      </c>
      <c r="F159" s="279" t="s">
        <v>841</v>
      </c>
      <c r="K159" s="279" t="s">
        <v>819</v>
      </c>
      <c r="L159" s="279" t="s">
        <v>557</v>
      </c>
      <c r="N159" s="279" t="s">
        <v>820</v>
      </c>
      <c r="O159" s="279" t="s">
        <v>819</v>
      </c>
      <c r="P159" s="279" t="s">
        <v>557</v>
      </c>
      <c r="Q159" s="279" t="s">
        <v>556</v>
      </c>
      <c r="R159" s="279" t="s">
        <v>819</v>
      </c>
      <c r="S159" s="278">
        <v>0</v>
      </c>
      <c r="T159" s="278">
        <v>0</v>
      </c>
      <c r="U159" s="278">
        <v>0</v>
      </c>
      <c r="V159" s="278">
        <v>0</v>
      </c>
      <c r="W159" s="278">
        <v>0</v>
      </c>
      <c r="X159" s="278">
        <v>0</v>
      </c>
      <c r="Y159" s="278">
        <v>0</v>
      </c>
      <c r="Z159" s="278">
        <v>0</v>
      </c>
      <c r="AA159" s="278">
        <v>0</v>
      </c>
      <c r="AB159" s="278">
        <v>0</v>
      </c>
      <c r="AC159" s="278"/>
      <c r="AD159" s="278">
        <v>0</v>
      </c>
      <c r="AE159" s="278"/>
      <c r="AF159" s="278">
        <v>0</v>
      </c>
      <c r="AG159" s="278">
        <v>0</v>
      </c>
      <c r="AH159" s="285" t="s">
        <v>483</v>
      </c>
      <c r="AJ159" s="283" t="s">
        <v>553</v>
      </c>
      <c r="AK159" s="282" t="s">
        <v>552</v>
      </c>
      <c r="AL159" s="278">
        <v>1.2</v>
      </c>
      <c r="AM159" s="281">
        <v>0</v>
      </c>
      <c r="AN159" s="278">
        <v>0</v>
      </c>
      <c r="AO159" s="278">
        <v>1.2</v>
      </c>
      <c r="AP159" s="281">
        <v>0</v>
      </c>
      <c r="AQ159" s="278">
        <v>0</v>
      </c>
      <c r="AR159" s="278">
        <v>0</v>
      </c>
      <c r="AS159" s="273">
        <v>2</v>
      </c>
      <c r="AT159" s="278">
        <v>0</v>
      </c>
      <c r="AU159" s="281">
        <v>0</v>
      </c>
      <c r="AV159" s="278">
        <v>0</v>
      </c>
      <c r="AW159" s="278">
        <v>0</v>
      </c>
      <c r="AX159" s="281">
        <v>0</v>
      </c>
      <c r="AY159" s="278">
        <v>0</v>
      </c>
      <c r="AZ159" s="278">
        <v>0</v>
      </c>
      <c r="BA159" s="280" t="s">
        <v>551</v>
      </c>
      <c r="BB159" s="278">
        <v>0</v>
      </c>
      <c r="BC159" s="281">
        <v>0</v>
      </c>
      <c r="BD159" s="278">
        <v>0</v>
      </c>
      <c r="BE159" s="278">
        <v>0</v>
      </c>
      <c r="BF159" s="281">
        <v>0</v>
      </c>
      <c r="BG159" s="278">
        <v>0</v>
      </c>
      <c r="BH159" s="278">
        <v>0</v>
      </c>
      <c r="BI159" s="280" t="s">
        <v>550</v>
      </c>
      <c r="BJ159" s="278">
        <v>0</v>
      </c>
      <c r="BK159" s="278">
        <v>0</v>
      </c>
      <c r="BL159" s="278">
        <v>0</v>
      </c>
      <c r="BM159" s="278">
        <v>0</v>
      </c>
      <c r="BN159" s="278">
        <v>0</v>
      </c>
      <c r="BO159" s="278">
        <v>0</v>
      </c>
      <c r="BP159" s="278">
        <v>0</v>
      </c>
      <c r="BQ159" s="279"/>
      <c r="BR159" s="279"/>
      <c r="BS159" s="279"/>
    </row>
    <row r="160" spans="1:71" x14ac:dyDescent="0.35">
      <c r="A160" s="279" t="s">
        <v>563</v>
      </c>
      <c r="B160" s="279" t="s">
        <v>562</v>
      </c>
      <c r="C160" s="285" t="s">
        <v>339</v>
      </c>
      <c r="D160" s="279" t="s">
        <v>560</v>
      </c>
      <c r="F160" s="279" t="s">
        <v>840</v>
      </c>
      <c r="K160" s="279" t="s">
        <v>819</v>
      </c>
      <c r="L160" s="279" t="s">
        <v>557</v>
      </c>
      <c r="N160" s="279" t="s">
        <v>820</v>
      </c>
      <c r="O160" s="279" t="s">
        <v>819</v>
      </c>
      <c r="P160" s="279" t="s">
        <v>557</v>
      </c>
      <c r="Q160" s="279" t="s">
        <v>556</v>
      </c>
      <c r="R160" s="279" t="s">
        <v>819</v>
      </c>
      <c r="S160" s="278">
        <v>0</v>
      </c>
      <c r="T160" s="278">
        <v>0</v>
      </c>
      <c r="U160" s="278">
        <v>0</v>
      </c>
      <c r="V160" s="278">
        <v>0</v>
      </c>
      <c r="W160" s="278">
        <v>0</v>
      </c>
      <c r="X160" s="278">
        <v>0</v>
      </c>
      <c r="Y160" s="278">
        <v>0</v>
      </c>
      <c r="Z160" s="278">
        <v>0</v>
      </c>
      <c r="AA160" s="278">
        <v>0</v>
      </c>
      <c r="AB160" s="278">
        <v>0</v>
      </c>
      <c r="AC160" s="278"/>
      <c r="AD160" s="278">
        <v>0</v>
      </c>
      <c r="AE160" s="278"/>
      <c r="AF160" s="278">
        <v>0</v>
      </c>
      <c r="AG160" s="278">
        <v>0</v>
      </c>
      <c r="AH160" s="285" t="s">
        <v>483</v>
      </c>
      <c r="AJ160" s="283" t="s">
        <v>553</v>
      </c>
      <c r="AK160" s="282" t="s">
        <v>552</v>
      </c>
      <c r="AL160" s="278">
        <v>0.72</v>
      </c>
      <c r="AM160" s="281">
        <v>0</v>
      </c>
      <c r="AN160" s="278">
        <v>0</v>
      </c>
      <c r="AO160" s="278">
        <v>0.72</v>
      </c>
      <c r="AP160" s="281">
        <v>0</v>
      </c>
      <c r="AQ160" s="278">
        <v>0</v>
      </c>
      <c r="AR160" s="278">
        <v>0</v>
      </c>
      <c r="AS160" s="273">
        <v>2</v>
      </c>
      <c r="AT160" s="278">
        <v>0</v>
      </c>
      <c r="AU160" s="281">
        <v>0</v>
      </c>
      <c r="AV160" s="278">
        <v>0</v>
      </c>
      <c r="AW160" s="278">
        <v>0</v>
      </c>
      <c r="AX160" s="281">
        <v>0</v>
      </c>
      <c r="AY160" s="278">
        <v>0</v>
      </c>
      <c r="AZ160" s="278">
        <v>0</v>
      </c>
      <c r="BA160" s="280" t="s">
        <v>551</v>
      </c>
      <c r="BB160" s="278">
        <v>0</v>
      </c>
      <c r="BC160" s="281">
        <v>0</v>
      </c>
      <c r="BD160" s="278">
        <v>0</v>
      </c>
      <c r="BE160" s="278">
        <v>0</v>
      </c>
      <c r="BF160" s="281">
        <v>0</v>
      </c>
      <c r="BG160" s="278">
        <v>0</v>
      </c>
      <c r="BH160" s="278">
        <v>0</v>
      </c>
      <c r="BI160" s="280" t="s">
        <v>550</v>
      </c>
      <c r="BJ160" s="278">
        <v>0</v>
      </c>
      <c r="BK160" s="278">
        <v>0</v>
      </c>
      <c r="BL160" s="278">
        <v>0</v>
      </c>
      <c r="BM160" s="278">
        <v>0</v>
      </c>
      <c r="BN160" s="278">
        <v>0</v>
      </c>
      <c r="BO160" s="278">
        <v>0</v>
      </c>
      <c r="BP160" s="278">
        <v>0</v>
      </c>
      <c r="BQ160" s="279"/>
      <c r="BR160" s="279"/>
      <c r="BS160" s="279"/>
    </row>
    <row r="161" spans="1:71" x14ac:dyDescent="0.35">
      <c r="A161" s="279" t="s">
        <v>563</v>
      </c>
      <c r="B161" s="279" t="s">
        <v>562</v>
      </c>
      <c r="C161" s="285" t="s">
        <v>368</v>
      </c>
      <c r="D161" s="279" t="s">
        <v>560</v>
      </c>
      <c r="F161" s="279" t="s">
        <v>839</v>
      </c>
      <c r="K161" s="279" t="s">
        <v>819</v>
      </c>
      <c r="L161" s="279" t="s">
        <v>557</v>
      </c>
      <c r="N161" s="279" t="s">
        <v>820</v>
      </c>
      <c r="O161" s="279" t="s">
        <v>819</v>
      </c>
      <c r="P161" s="279" t="s">
        <v>557</v>
      </c>
      <c r="Q161" s="279" t="s">
        <v>556</v>
      </c>
      <c r="R161" s="279" t="s">
        <v>819</v>
      </c>
      <c r="S161" s="278">
        <v>269.5</v>
      </c>
      <c r="T161" s="278">
        <v>0</v>
      </c>
      <c r="U161" s="278">
        <v>0</v>
      </c>
      <c r="V161" s="278">
        <v>0</v>
      </c>
      <c r="W161" s="278">
        <v>0</v>
      </c>
      <c r="X161" s="278">
        <v>0</v>
      </c>
      <c r="Y161" s="278">
        <v>0</v>
      </c>
      <c r="Z161" s="278">
        <v>0</v>
      </c>
      <c r="AA161" s="278">
        <v>0</v>
      </c>
      <c r="AB161" s="278">
        <v>0</v>
      </c>
      <c r="AC161" s="278"/>
      <c r="AD161" s="278">
        <v>0</v>
      </c>
      <c r="AE161" s="278"/>
      <c r="AF161" s="278">
        <v>0</v>
      </c>
      <c r="AG161" s="278">
        <v>0</v>
      </c>
      <c r="AH161" s="285" t="s">
        <v>483</v>
      </c>
      <c r="AJ161" s="283" t="s">
        <v>553</v>
      </c>
      <c r="AK161" s="282" t="s">
        <v>552</v>
      </c>
      <c r="AL161" s="278">
        <v>0</v>
      </c>
      <c r="AM161" s="281">
        <v>0</v>
      </c>
      <c r="AN161" s="278">
        <v>0</v>
      </c>
      <c r="AO161" s="278">
        <v>0</v>
      </c>
      <c r="AP161" s="281">
        <v>0</v>
      </c>
      <c r="AQ161" s="278">
        <v>0</v>
      </c>
      <c r="AR161" s="278">
        <v>0</v>
      </c>
      <c r="AS161" s="273">
        <v>2</v>
      </c>
      <c r="AT161" s="278">
        <v>0</v>
      </c>
      <c r="AU161" s="281">
        <v>0</v>
      </c>
      <c r="AV161" s="278">
        <v>0</v>
      </c>
      <c r="AW161" s="278">
        <v>0</v>
      </c>
      <c r="AX161" s="281">
        <v>0</v>
      </c>
      <c r="AY161" s="278">
        <v>0</v>
      </c>
      <c r="AZ161" s="278">
        <v>0</v>
      </c>
      <c r="BA161" s="280" t="s">
        <v>551</v>
      </c>
      <c r="BB161" s="278">
        <v>0</v>
      </c>
      <c r="BC161" s="281">
        <v>0</v>
      </c>
      <c r="BD161" s="278">
        <v>0</v>
      </c>
      <c r="BE161" s="278">
        <v>0</v>
      </c>
      <c r="BF161" s="281">
        <v>0</v>
      </c>
      <c r="BG161" s="278">
        <v>0</v>
      </c>
      <c r="BH161" s="278">
        <v>0</v>
      </c>
      <c r="BI161" s="280" t="s">
        <v>550</v>
      </c>
      <c r="BJ161" s="278">
        <v>0</v>
      </c>
      <c r="BK161" s="278">
        <v>0</v>
      </c>
      <c r="BL161" s="278">
        <v>0</v>
      </c>
      <c r="BM161" s="278">
        <v>0</v>
      </c>
      <c r="BN161" s="278">
        <v>0</v>
      </c>
      <c r="BO161" s="278">
        <v>0</v>
      </c>
      <c r="BP161" s="278">
        <v>0</v>
      </c>
      <c r="BQ161" s="279"/>
      <c r="BR161" s="279"/>
      <c r="BS161" s="279"/>
    </row>
    <row r="162" spans="1:71" x14ac:dyDescent="0.35">
      <c r="A162" s="279" t="s">
        <v>563</v>
      </c>
      <c r="B162" s="279" t="s">
        <v>562</v>
      </c>
      <c r="C162" s="285" t="s">
        <v>371</v>
      </c>
      <c r="D162" s="279" t="s">
        <v>560</v>
      </c>
      <c r="F162" s="279" t="s">
        <v>838</v>
      </c>
      <c r="K162" s="279" t="s">
        <v>819</v>
      </c>
      <c r="L162" s="279" t="s">
        <v>557</v>
      </c>
      <c r="N162" s="279" t="s">
        <v>820</v>
      </c>
      <c r="O162" s="279" t="s">
        <v>819</v>
      </c>
      <c r="P162" s="279" t="s">
        <v>557</v>
      </c>
      <c r="Q162" s="279" t="s">
        <v>556</v>
      </c>
      <c r="R162" s="279" t="s">
        <v>819</v>
      </c>
      <c r="S162" s="278">
        <v>89.93</v>
      </c>
      <c r="T162" s="278">
        <v>0</v>
      </c>
      <c r="U162" s="278">
        <v>0</v>
      </c>
      <c r="V162" s="278">
        <v>0</v>
      </c>
      <c r="W162" s="278">
        <v>0</v>
      </c>
      <c r="X162" s="278">
        <v>0</v>
      </c>
      <c r="Y162" s="278">
        <v>0</v>
      </c>
      <c r="Z162" s="278">
        <v>0</v>
      </c>
      <c r="AA162" s="278">
        <v>0</v>
      </c>
      <c r="AB162" s="278">
        <v>0</v>
      </c>
      <c r="AC162" s="278"/>
      <c r="AD162" s="278">
        <v>0</v>
      </c>
      <c r="AE162" s="278"/>
      <c r="AF162" s="278">
        <v>0</v>
      </c>
      <c r="AG162" s="278">
        <v>0</v>
      </c>
      <c r="AH162" s="285" t="s">
        <v>483</v>
      </c>
      <c r="AJ162" s="283" t="s">
        <v>553</v>
      </c>
      <c r="AK162" s="282" t="s">
        <v>552</v>
      </c>
      <c r="AL162" s="278">
        <v>0</v>
      </c>
      <c r="AM162" s="281">
        <v>0</v>
      </c>
      <c r="AN162" s="278">
        <v>0</v>
      </c>
      <c r="AO162" s="278">
        <v>0</v>
      </c>
      <c r="AP162" s="281">
        <v>0</v>
      </c>
      <c r="AQ162" s="278">
        <v>0</v>
      </c>
      <c r="AR162" s="278">
        <v>0</v>
      </c>
      <c r="AS162" s="273">
        <v>2</v>
      </c>
      <c r="AT162" s="278">
        <v>0</v>
      </c>
      <c r="AU162" s="281">
        <v>0</v>
      </c>
      <c r="AV162" s="278">
        <v>0</v>
      </c>
      <c r="AW162" s="278">
        <v>0</v>
      </c>
      <c r="AX162" s="281">
        <v>0</v>
      </c>
      <c r="AY162" s="278">
        <v>0</v>
      </c>
      <c r="AZ162" s="278">
        <v>0</v>
      </c>
      <c r="BA162" s="280" t="s">
        <v>551</v>
      </c>
      <c r="BB162" s="278">
        <v>0</v>
      </c>
      <c r="BC162" s="281">
        <v>0</v>
      </c>
      <c r="BD162" s="278">
        <v>0</v>
      </c>
      <c r="BE162" s="278">
        <v>0</v>
      </c>
      <c r="BF162" s="281">
        <v>0</v>
      </c>
      <c r="BG162" s="278">
        <v>0</v>
      </c>
      <c r="BH162" s="278">
        <v>0</v>
      </c>
      <c r="BI162" s="280" t="s">
        <v>550</v>
      </c>
      <c r="BJ162" s="278">
        <v>0</v>
      </c>
      <c r="BK162" s="278">
        <v>0</v>
      </c>
      <c r="BL162" s="278">
        <v>0</v>
      </c>
      <c r="BM162" s="278">
        <v>0</v>
      </c>
      <c r="BN162" s="278">
        <v>0</v>
      </c>
      <c r="BO162" s="278">
        <v>0</v>
      </c>
      <c r="BP162" s="278">
        <v>0</v>
      </c>
      <c r="BQ162" s="279"/>
      <c r="BR162" s="279"/>
      <c r="BS162" s="279"/>
    </row>
    <row r="163" spans="1:71" x14ac:dyDescent="0.35">
      <c r="A163" s="279" t="s">
        <v>563</v>
      </c>
      <c r="B163" s="279" t="s">
        <v>562</v>
      </c>
      <c r="C163" s="285" t="s">
        <v>373</v>
      </c>
      <c r="D163" s="279" t="s">
        <v>560</v>
      </c>
      <c r="F163" s="279" t="s">
        <v>837</v>
      </c>
      <c r="K163" s="279" t="s">
        <v>819</v>
      </c>
      <c r="L163" s="279" t="s">
        <v>557</v>
      </c>
      <c r="N163" s="279" t="s">
        <v>820</v>
      </c>
      <c r="O163" s="279" t="s">
        <v>819</v>
      </c>
      <c r="P163" s="279" t="s">
        <v>557</v>
      </c>
      <c r="Q163" s="279" t="s">
        <v>556</v>
      </c>
      <c r="R163" s="279" t="s">
        <v>819</v>
      </c>
      <c r="S163" s="278">
        <v>0</v>
      </c>
      <c r="T163" s="278">
        <v>0</v>
      </c>
      <c r="U163" s="278">
        <v>0</v>
      </c>
      <c r="V163" s="278">
        <v>0</v>
      </c>
      <c r="W163" s="278">
        <v>0</v>
      </c>
      <c r="X163" s="278">
        <v>0</v>
      </c>
      <c r="Y163" s="278">
        <v>0</v>
      </c>
      <c r="Z163" s="278">
        <v>0</v>
      </c>
      <c r="AA163" s="278">
        <v>0</v>
      </c>
      <c r="AB163" s="278">
        <v>0</v>
      </c>
      <c r="AC163" s="278"/>
      <c r="AD163" s="278">
        <v>0</v>
      </c>
      <c r="AE163" s="278"/>
      <c r="AF163" s="278">
        <v>0</v>
      </c>
      <c r="AG163" s="278">
        <v>0</v>
      </c>
      <c r="AH163" s="285" t="s">
        <v>86</v>
      </c>
      <c r="AI163" s="284" t="s">
        <v>379</v>
      </c>
      <c r="AJ163" s="283" t="s">
        <v>553</v>
      </c>
      <c r="AK163" s="282" t="s">
        <v>552</v>
      </c>
      <c r="AL163" s="278">
        <v>1.33</v>
      </c>
      <c r="AM163" s="281">
        <v>0</v>
      </c>
      <c r="AN163" s="278">
        <v>0</v>
      </c>
      <c r="AO163" s="278">
        <v>1.33</v>
      </c>
      <c r="AP163" s="281">
        <v>0</v>
      </c>
      <c r="AQ163" s="278">
        <v>0</v>
      </c>
      <c r="AR163" s="278">
        <v>0</v>
      </c>
      <c r="AS163" s="273">
        <v>2</v>
      </c>
      <c r="AT163" s="278">
        <v>0</v>
      </c>
      <c r="AU163" s="281">
        <v>0</v>
      </c>
      <c r="AV163" s="278">
        <v>0</v>
      </c>
      <c r="AW163" s="278">
        <v>0</v>
      </c>
      <c r="AX163" s="281">
        <v>0</v>
      </c>
      <c r="AY163" s="278">
        <v>0</v>
      </c>
      <c r="AZ163" s="278">
        <v>0</v>
      </c>
      <c r="BA163" s="280" t="s">
        <v>551</v>
      </c>
      <c r="BB163" s="278">
        <v>0</v>
      </c>
      <c r="BC163" s="281">
        <v>0</v>
      </c>
      <c r="BD163" s="278">
        <v>0</v>
      </c>
      <c r="BE163" s="278">
        <v>0</v>
      </c>
      <c r="BF163" s="281">
        <v>0</v>
      </c>
      <c r="BG163" s="278">
        <v>0</v>
      </c>
      <c r="BH163" s="278">
        <v>0</v>
      </c>
      <c r="BI163" s="280" t="s">
        <v>550</v>
      </c>
      <c r="BJ163" s="278">
        <v>0</v>
      </c>
      <c r="BK163" s="278">
        <v>0</v>
      </c>
      <c r="BL163" s="278">
        <v>0</v>
      </c>
      <c r="BM163" s="278">
        <v>0</v>
      </c>
      <c r="BN163" s="278">
        <v>0</v>
      </c>
      <c r="BO163" s="278">
        <v>0</v>
      </c>
      <c r="BP163" s="278">
        <v>0</v>
      </c>
      <c r="BQ163" s="279"/>
      <c r="BR163" s="279"/>
      <c r="BS163" s="279"/>
    </row>
    <row r="164" spans="1:71" x14ac:dyDescent="0.35">
      <c r="A164" s="279" t="s">
        <v>563</v>
      </c>
      <c r="B164" s="279" t="s">
        <v>562</v>
      </c>
      <c r="C164" s="285" t="s">
        <v>375</v>
      </c>
      <c r="D164" s="279" t="s">
        <v>560</v>
      </c>
      <c r="F164" s="279" t="s">
        <v>836</v>
      </c>
      <c r="K164" s="279" t="s">
        <v>819</v>
      </c>
      <c r="L164" s="279" t="s">
        <v>557</v>
      </c>
      <c r="N164" s="279" t="s">
        <v>820</v>
      </c>
      <c r="O164" s="279" t="s">
        <v>819</v>
      </c>
      <c r="P164" s="279" t="s">
        <v>557</v>
      </c>
      <c r="Q164" s="279" t="s">
        <v>556</v>
      </c>
      <c r="R164" s="279" t="s">
        <v>819</v>
      </c>
      <c r="S164" s="278">
        <v>0</v>
      </c>
      <c r="T164" s="278">
        <v>0</v>
      </c>
      <c r="U164" s="278">
        <v>0</v>
      </c>
      <c r="V164" s="278">
        <v>0</v>
      </c>
      <c r="W164" s="278">
        <v>0</v>
      </c>
      <c r="X164" s="278">
        <v>0</v>
      </c>
      <c r="Y164" s="278">
        <v>0</v>
      </c>
      <c r="Z164" s="278">
        <v>0</v>
      </c>
      <c r="AA164" s="278">
        <v>0</v>
      </c>
      <c r="AB164" s="278">
        <v>0</v>
      </c>
      <c r="AC164" s="278"/>
      <c r="AD164" s="278">
        <v>0</v>
      </c>
      <c r="AE164" s="278"/>
      <c r="AF164" s="278">
        <v>0</v>
      </c>
      <c r="AG164" s="278">
        <v>0</v>
      </c>
      <c r="AH164" s="285" t="s">
        <v>86</v>
      </c>
      <c r="AI164" s="284" t="s">
        <v>381</v>
      </c>
      <c r="AJ164" s="283" t="s">
        <v>553</v>
      </c>
      <c r="AK164" s="282" t="s">
        <v>552</v>
      </c>
      <c r="AL164" s="278">
        <v>2.72</v>
      </c>
      <c r="AM164" s="281">
        <v>0</v>
      </c>
      <c r="AN164" s="278">
        <v>0</v>
      </c>
      <c r="AO164" s="278">
        <v>2.72</v>
      </c>
      <c r="AP164" s="281">
        <v>0</v>
      </c>
      <c r="AQ164" s="278">
        <v>0</v>
      </c>
      <c r="AR164" s="278">
        <v>0</v>
      </c>
      <c r="AS164" s="273">
        <v>2</v>
      </c>
      <c r="AT164" s="278">
        <v>0</v>
      </c>
      <c r="AU164" s="281">
        <v>0</v>
      </c>
      <c r="AV164" s="278">
        <v>0</v>
      </c>
      <c r="AW164" s="278">
        <v>0</v>
      </c>
      <c r="AX164" s="281">
        <v>0</v>
      </c>
      <c r="AY164" s="278">
        <v>0</v>
      </c>
      <c r="AZ164" s="278">
        <v>0</v>
      </c>
      <c r="BA164" s="280" t="s">
        <v>551</v>
      </c>
      <c r="BB164" s="278">
        <v>0</v>
      </c>
      <c r="BC164" s="281">
        <v>0</v>
      </c>
      <c r="BD164" s="278">
        <v>0</v>
      </c>
      <c r="BE164" s="278">
        <v>0</v>
      </c>
      <c r="BF164" s="281">
        <v>0</v>
      </c>
      <c r="BG164" s="278">
        <v>0</v>
      </c>
      <c r="BH164" s="278">
        <v>0</v>
      </c>
      <c r="BI164" s="280" t="s">
        <v>550</v>
      </c>
      <c r="BJ164" s="278">
        <v>0</v>
      </c>
      <c r="BK164" s="278">
        <v>0</v>
      </c>
      <c r="BL164" s="278">
        <v>0</v>
      </c>
      <c r="BM164" s="278">
        <v>0</v>
      </c>
      <c r="BN164" s="278">
        <v>0</v>
      </c>
      <c r="BO164" s="278">
        <v>0</v>
      </c>
      <c r="BP164" s="278">
        <v>0</v>
      </c>
      <c r="BQ164" s="279"/>
      <c r="BR164" s="279"/>
      <c r="BS164" s="279"/>
    </row>
    <row r="165" spans="1:71" x14ac:dyDescent="0.35">
      <c r="A165" s="279" t="s">
        <v>563</v>
      </c>
      <c r="B165" s="279" t="s">
        <v>562</v>
      </c>
      <c r="C165" s="285" t="s">
        <v>377</v>
      </c>
      <c r="D165" s="279" t="s">
        <v>560</v>
      </c>
      <c r="F165" s="279" t="s">
        <v>835</v>
      </c>
      <c r="K165" s="279" t="s">
        <v>819</v>
      </c>
      <c r="L165" s="279" t="s">
        <v>557</v>
      </c>
      <c r="N165" s="279" t="s">
        <v>820</v>
      </c>
      <c r="O165" s="279" t="s">
        <v>819</v>
      </c>
      <c r="P165" s="279" t="s">
        <v>557</v>
      </c>
      <c r="Q165" s="279" t="s">
        <v>556</v>
      </c>
      <c r="R165" s="279" t="s">
        <v>819</v>
      </c>
      <c r="S165" s="278">
        <v>0</v>
      </c>
      <c r="T165" s="278">
        <v>0</v>
      </c>
      <c r="U165" s="278">
        <v>0</v>
      </c>
      <c r="V165" s="278">
        <v>0</v>
      </c>
      <c r="W165" s="278">
        <v>0</v>
      </c>
      <c r="X165" s="278">
        <v>0</v>
      </c>
      <c r="Y165" s="278">
        <v>0</v>
      </c>
      <c r="Z165" s="278">
        <v>0</v>
      </c>
      <c r="AA165" s="278">
        <v>0</v>
      </c>
      <c r="AB165" s="278">
        <v>0</v>
      </c>
      <c r="AC165" s="278"/>
      <c r="AD165" s="278">
        <v>0</v>
      </c>
      <c r="AE165" s="278"/>
      <c r="AF165" s="278">
        <v>0</v>
      </c>
      <c r="AG165" s="278">
        <v>0</v>
      </c>
      <c r="AH165" s="285" t="s">
        <v>86</v>
      </c>
      <c r="AI165" s="284" t="s">
        <v>383</v>
      </c>
      <c r="AJ165" s="283" t="s">
        <v>553</v>
      </c>
      <c r="AK165" s="282" t="s">
        <v>552</v>
      </c>
      <c r="AL165" s="278">
        <v>1.38</v>
      </c>
      <c r="AM165" s="281">
        <v>0</v>
      </c>
      <c r="AN165" s="278">
        <v>0</v>
      </c>
      <c r="AO165" s="278">
        <v>1.38</v>
      </c>
      <c r="AP165" s="281">
        <v>0</v>
      </c>
      <c r="AQ165" s="278">
        <v>0</v>
      </c>
      <c r="AR165" s="278">
        <v>0</v>
      </c>
      <c r="AS165" s="273">
        <v>2</v>
      </c>
      <c r="AT165" s="278">
        <v>0</v>
      </c>
      <c r="AU165" s="281">
        <v>0</v>
      </c>
      <c r="AV165" s="278">
        <v>0</v>
      </c>
      <c r="AW165" s="278">
        <v>0</v>
      </c>
      <c r="AX165" s="281">
        <v>0</v>
      </c>
      <c r="AY165" s="278">
        <v>0</v>
      </c>
      <c r="AZ165" s="278">
        <v>0</v>
      </c>
      <c r="BA165" s="280" t="s">
        <v>551</v>
      </c>
      <c r="BB165" s="278">
        <v>0</v>
      </c>
      <c r="BC165" s="281">
        <v>0</v>
      </c>
      <c r="BD165" s="278">
        <v>0</v>
      </c>
      <c r="BE165" s="278">
        <v>0</v>
      </c>
      <c r="BF165" s="281">
        <v>0</v>
      </c>
      <c r="BG165" s="278">
        <v>0</v>
      </c>
      <c r="BH165" s="278">
        <v>0</v>
      </c>
      <c r="BI165" s="280" t="s">
        <v>550</v>
      </c>
      <c r="BJ165" s="278">
        <v>0</v>
      </c>
      <c r="BK165" s="278">
        <v>0</v>
      </c>
      <c r="BL165" s="278">
        <v>0</v>
      </c>
      <c r="BM165" s="278">
        <v>0</v>
      </c>
      <c r="BN165" s="278">
        <v>0</v>
      </c>
      <c r="BO165" s="278">
        <v>0</v>
      </c>
      <c r="BP165" s="278">
        <v>0</v>
      </c>
      <c r="BQ165" s="279"/>
      <c r="BR165" s="279"/>
      <c r="BS165" s="279"/>
    </row>
    <row r="166" spans="1:71" x14ac:dyDescent="0.35">
      <c r="A166" s="279" t="s">
        <v>563</v>
      </c>
      <c r="B166" s="279" t="s">
        <v>562</v>
      </c>
      <c r="C166" s="285" t="s">
        <v>381</v>
      </c>
      <c r="D166" s="279" t="s">
        <v>560</v>
      </c>
      <c r="F166" s="279" t="s">
        <v>834</v>
      </c>
      <c r="K166" s="279" t="s">
        <v>819</v>
      </c>
      <c r="L166" s="279" t="s">
        <v>557</v>
      </c>
      <c r="N166" s="279" t="s">
        <v>820</v>
      </c>
      <c r="O166" s="279" t="s">
        <v>819</v>
      </c>
      <c r="P166" s="279" t="s">
        <v>557</v>
      </c>
      <c r="Q166" s="279" t="s">
        <v>556</v>
      </c>
      <c r="R166" s="279" t="s">
        <v>819</v>
      </c>
      <c r="S166" s="278">
        <v>0</v>
      </c>
      <c r="T166" s="278">
        <v>0</v>
      </c>
      <c r="U166" s="278">
        <v>0</v>
      </c>
      <c r="V166" s="278">
        <v>0</v>
      </c>
      <c r="W166" s="278">
        <v>0</v>
      </c>
      <c r="X166" s="278">
        <v>0</v>
      </c>
      <c r="Y166" s="278">
        <v>0</v>
      </c>
      <c r="Z166" s="278">
        <v>0</v>
      </c>
      <c r="AA166" s="278">
        <v>0</v>
      </c>
      <c r="AB166" s="278">
        <v>0</v>
      </c>
      <c r="AC166" s="278"/>
      <c r="AD166" s="278">
        <v>0</v>
      </c>
      <c r="AE166" s="278"/>
      <c r="AF166" s="278">
        <v>0</v>
      </c>
      <c r="AG166" s="278">
        <v>0</v>
      </c>
      <c r="AH166" s="285" t="s">
        <v>483</v>
      </c>
      <c r="AJ166" s="283" t="s">
        <v>553</v>
      </c>
      <c r="AK166" s="282" t="s">
        <v>552</v>
      </c>
      <c r="AL166" s="278">
        <v>1.27</v>
      </c>
      <c r="AM166" s="281">
        <v>0</v>
      </c>
      <c r="AN166" s="278">
        <v>0</v>
      </c>
      <c r="AO166" s="278">
        <v>1.27</v>
      </c>
      <c r="AP166" s="281">
        <v>0</v>
      </c>
      <c r="AQ166" s="278">
        <v>0</v>
      </c>
      <c r="AR166" s="278">
        <v>0</v>
      </c>
      <c r="AS166" s="273">
        <v>2</v>
      </c>
      <c r="AT166" s="278">
        <v>0</v>
      </c>
      <c r="AU166" s="281">
        <v>0</v>
      </c>
      <c r="AV166" s="278">
        <v>0</v>
      </c>
      <c r="AW166" s="278">
        <v>0</v>
      </c>
      <c r="AX166" s="281">
        <v>0</v>
      </c>
      <c r="AY166" s="278">
        <v>0</v>
      </c>
      <c r="AZ166" s="278">
        <v>0</v>
      </c>
      <c r="BA166" s="280" t="s">
        <v>551</v>
      </c>
      <c r="BB166" s="278">
        <v>0</v>
      </c>
      <c r="BC166" s="281">
        <v>0</v>
      </c>
      <c r="BD166" s="278">
        <v>0</v>
      </c>
      <c r="BE166" s="278">
        <v>0</v>
      </c>
      <c r="BF166" s="281">
        <v>0</v>
      </c>
      <c r="BG166" s="278">
        <v>0</v>
      </c>
      <c r="BH166" s="278">
        <v>0</v>
      </c>
      <c r="BI166" s="280" t="s">
        <v>550</v>
      </c>
      <c r="BJ166" s="278">
        <v>0</v>
      </c>
      <c r="BK166" s="278">
        <v>0</v>
      </c>
      <c r="BL166" s="278">
        <v>0</v>
      </c>
      <c r="BM166" s="278">
        <v>0</v>
      </c>
      <c r="BN166" s="278">
        <v>0</v>
      </c>
      <c r="BO166" s="278">
        <v>0</v>
      </c>
      <c r="BP166" s="278">
        <v>0</v>
      </c>
      <c r="BQ166" s="279"/>
      <c r="BR166" s="279"/>
      <c r="BS166" s="279"/>
    </row>
    <row r="167" spans="1:71" x14ac:dyDescent="0.35">
      <c r="A167" s="279" t="s">
        <v>563</v>
      </c>
      <c r="B167" s="279" t="s">
        <v>562</v>
      </c>
      <c r="C167" s="285" t="s">
        <v>379</v>
      </c>
      <c r="D167" s="279" t="s">
        <v>560</v>
      </c>
      <c r="F167" s="279" t="s">
        <v>833</v>
      </c>
      <c r="K167" s="279" t="s">
        <v>819</v>
      </c>
      <c r="L167" s="279" t="s">
        <v>557</v>
      </c>
      <c r="N167" s="279" t="s">
        <v>820</v>
      </c>
      <c r="O167" s="279" t="s">
        <v>819</v>
      </c>
      <c r="P167" s="279" t="s">
        <v>557</v>
      </c>
      <c r="Q167" s="279" t="s">
        <v>556</v>
      </c>
      <c r="R167" s="279" t="s">
        <v>819</v>
      </c>
      <c r="S167" s="278">
        <v>0</v>
      </c>
      <c r="T167" s="278">
        <v>0</v>
      </c>
      <c r="U167" s="278">
        <v>0</v>
      </c>
      <c r="V167" s="278">
        <v>0</v>
      </c>
      <c r="W167" s="278">
        <v>0</v>
      </c>
      <c r="X167" s="278">
        <v>0</v>
      </c>
      <c r="Y167" s="278">
        <v>0</v>
      </c>
      <c r="Z167" s="278">
        <v>0</v>
      </c>
      <c r="AA167" s="278">
        <v>0</v>
      </c>
      <c r="AB167" s="278">
        <v>0</v>
      </c>
      <c r="AC167" s="278"/>
      <c r="AD167" s="278">
        <v>0</v>
      </c>
      <c r="AE167" s="278"/>
      <c r="AF167" s="278">
        <v>0</v>
      </c>
      <c r="AG167" s="278">
        <v>0</v>
      </c>
      <c r="AH167" s="285" t="s">
        <v>483</v>
      </c>
      <c r="AJ167" s="283" t="s">
        <v>553</v>
      </c>
      <c r="AK167" s="282" t="s">
        <v>552</v>
      </c>
      <c r="AL167" s="278">
        <v>0.84</v>
      </c>
      <c r="AM167" s="281">
        <v>0</v>
      </c>
      <c r="AN167" s="278">
        <v>0</v>
      </c>
      <c r="AO167" s="278">
        <v>0.84</v>
      </c>
      <c r="AP167" s="281">
        <v>0</v>
      </c>
      <c r="AQ167" s="278">
        <v>0</v>
      </c>
      <c r="AR167" s="278">
        <v>0</v>
      </c>
      <c r="AS167" s="273">
        <v>2</v>
      </c>
      <c r="AT167" s="278">
        <v>0</v>
      </c>
      <c r="AU167" s="281">
        <v>0</v>
      </c>
      <c r="AV167" s="278">
        <v>0</v>
      </c>
      <c r="AW167" s="278">
        <v>0</v>
      </c>
      <c r="AX167" s="281">
        <v>0</v>
      </c>
      <c r="AY167" s="278">
        <v>0</v>
      </c>
      <c r="AZ167" s="278">
        <v>0</v>
      </c>
      <c r="BA167" s="280" t="s">
        <v>551</v>
      </c>
      <c r="BB167" s="278">
        <v>0</v>
      </c>
      <c r="BC167" s="281">
        <v>0</v>
      </c>
      <c r="BD167" s="278">
        <v>0</v>
      </c>
      <c r="BE167" s="278">
        <v>0</v>
      </c>
      <c r="BF167" s="281">
        <v>0</v>
      </c>
      <c r="BG167" s="278">
        <v>0</v>
      </c>
      <c r="BH167" s="278">
        <v>0</v>
      </c>
      <c r="BI167" s="280" t="s">
        <v>550</v>
      </c>
      <c r="BJ167" s="278">
        <v>0</v>
      </c>
      <c r="BK167" s="278">
        <v>0</v>
      </c>
      <c r="BL167" s="278">
        <v>0</v>
      </c>
      <c r="BM167" s="278">
        <v>0</v>
      </c>
      <c r="BN167" s="278">
        <v>0</v>
      </c>
      <c r="BO167" s="278">
        <v>0</v>
      </c>
      <c r="BP167" s="278">
        <v>0</v>
      </c>
      <c r="BQ167" s="279"/>
      <c r="BR167" s="279"/>
      <c r="BS167" s="279"/>
    </row>
    <row r="168" spans="1:71" x14ac:dyDescent="0.35">
      <c r="A168" s="279" t="s">
        <v>563</v>
      </c>
      <c r="B168" s="279" t="s">
        <v>562</v>
      </c>
      <c r="C168" s="285" t="s">
        <v>383</v>
      </c>
      <c r="D168" s="279" t="s">
        <v>560</v>
      </c>
      <c r="F168" s="279" t="s">
        <v>832</v>
      </c>
      <c r="K168" s="279" t="s">
        <v>819</v>
      </c>
      <c r="L168" s="279" t="s">
        <v>557</v>
      </c>
      <c r="N168" s="279" t="s">
        <v>820</v>
      </c>
      <c r="O168" s="279" t="s">
        <v>819</v>
      </c>
      <c r="P168" s="279" t="s">
        <v>557</v>
      </c>
      <c r="Q168" s="279" t="s">
        <v>556</v>
      </c>
      <c r="R168" s="279" t="s">
        <v>819</v>
      </c>
      <c r="S168" s="278">
        <v>0</v>
      </c>
      <c r="T168" s="278">
        <v>0</v>
      </c>
      <c r="U168" s="278">
        <v>0</v>
      </c>
      <c r="V168" s="278">
        <v>0</v>
      </c>
      <c r="W168" s="278">
        <v>0</v>
      </c>
      <c r="X168" s="278">
        <v>0</v>
      </c>
      <c r="Y168" s="278">
        <v>0</v>
      </c>
      <c r="Z168" s="278">
        <v>0</v>
      </c>
      <c r="AA168" s="278">
        <v>0</v>
      </c>
      <c r="AB168" s="278">
        <v>0</v>
      </c>
      <c r="AC168" s="278"/>
      <c r="AD168" s="278">
        <v>0</v>
      </c>
      <c r="AE168" s="278"/>
      <c r="AF168" s="278">
        <v>0</v>
      </c>
      <c r="AG168" s="278">
        <v>0</v>
      </c>
      <c r="AH168" s="285" t="s">
        <v>483</v>
      </c>
      <c r="AJ168" s="283" t="s">
        <v>553</v>
      </c>
      <c r="AK168" s="282" t="s">
        <v>552</v>
      </c>
      <c r="AL168" s="278">
        <v>0.95</v>
      </c>
      <c r="AM168" s="281">
        <v>0</v>
      </c>
      <c r="AN168" s="278">
        <v>0</v>
      </c>
      <c r="AO168" s="278">
        <v>0.95</v>
      </c>
      <c r="AP168" s="281">
        <v>0</v>
      </c>
      <c r="AQ168" s="278">
        <v>0</v>
      </c>
      <c r="AR168" s="278">
        <v>0</v>
      </c>
      <c r="AS168" s="273">
        <v>2</v>
      </c>
      <c r="AT168" s="278">
        <v>0</v>
      </c>
      <c r="AU168" s="281">
        <v>0</v>
      </c>
      <c r="AV168" s="278">
        <v>0</v>
      </c>
      <c r="AW168" s="278">
        <v>0</v>
      </c>
      <c r="AX168" s="281">
        <v>0</v>
      </c>
      <c r="AY168" s="278">
        <v>0</v>
      </c>
      <c r="AZ168" s="278">
        <v>0</v>
      </c>
      <c r="BA168" s="280" t="s">
        <v>551</v>
      </c>
      <c r="BB168" s="278">
        <v>0</v>
      </c>
      <c r="BC168" s="281">
        <v>0</v>
      </c>
      <c r="BD168" s="278">
        <v>0</v>
      </c>
      <c r="BE168" s="278">
        <v>0</v>
      </c>
      <c r="BF168" s="281">
        <v>0</v>
      </c>
      <c r="BG168" s="278">
        <v>0</v>
      </c>
      <c r="BH168" s="278">
        <v>0</v>
      </c>
      <c r="BI168" s="280" t="s">
        <v>550</v>
      </c>
      <c r="BJ168" s="278">
        <v>0</v>
      </c>
      <c r="BK168" s="278">
        <v>0</v>
      </c>
      <c r="BL168" s="278">
        <v>0</v>
      </c>
      <c r="BM168" s="278">
        <v>0</v>
      </c>
      <c r="BN168" s="278">
        <v>0</v>
      </c>
      <c r="BO168" s="278">
        <v>0</v>
      </c>
      <c r="BP168" s="278">
        <v>0</v>
      </c>
      <c r="BQ168" s="279"/>
      <c r="BR168" s="279"/>
      <c r="BS168" s="279"/>
    </row>
    <row r="169" spans="1:71" x14ac:dyDescent="0.35">
      <c r="A169" s="279" t="s">
        <v>563</v>
      </c>
      <c r="B169" s="279" t="s">
        <v>562</v>
      </c>
      <c r="C169" s="285" t="s">
        <v>356</v>
      </c>
      <c r="D169" s="279" t="s">
        <v>560</v>
      </c>
      <c r="F169" s="279" t="s">
        <v>831</v>
      </c>
      <c r="K169" s="279" t="s">
        <v>819</v>
      </c>
      <c r="L169" s="279" t="s">
        <v>557</v>
      </c>
      <c r="N169" s="279" t="s">
        <v>820</v>
      </c>
      <c r="O169" s="279" t="s">
        <v>819</v>
      </c>
      <c r="P169" s="279" t="s">
        <v>557</v>
      </c>
      <c r="Q169" s="279" t="s">
        <v>556</v>
      </c>
      <c r="R169" s="279" t="s">
        <v>819</v>
      </c>
      <c r="S169" s="278">
        <v>0</v>
      </c>
      <c r="T169" s="278">
        <v>0</v>
      </c>
      <c r="U169" s="278">
        <v>0</v>
      </c>
      <c r="V169" s="278">
        <v>0</v>
      </c>
      <c r="W169" s="278">
        <v>0</v>
      </c>
      <c r="X169" s="278">
        <v>0</v>
      </c>
      <c r="Y169" s="278">
        <v>0</v>
      </c>
      <c r="Z169" s="278">
        <v>0</v>
      </c>
      <c r="AA169" s="278">
        <v>0</v>
      </c>
      <c r="AB169" s="278">
        <v>0</v>
      </c>
      <c r="AC169" s="278"/>
      <c r="AD169" s="278">
        <v>0</v>
      </c>
      <c r="AE169" s="278"/>
      <c r="AF169" s="278">
        <v>0</v>
      </c>
      <c r="AG169" s="278">
        <v>0</v>
      </c>
      <c r="AH169" s="285" t="s">
        <v>86</v>
      </c>
      <c r="AI169" s="284" t="s">
        <v>362</v>
      </c>
      <c r="AJ169" s="283" t="s">
        <v>553</v>
      </c>
      <c r="AK169" s="282" t="s">
        <v>552</v>
      </c>
      <c r="AL169" s="278">
        <v>1.33</v>
      </c>
      <c r="AM169" s="281">
        <v>0</v>
      </c>
      <c r="AN169" s="278">
        <v>0</v>
      </c>
      <c r="AO169" s="278">
        <v>1.33</v>
      </c>
      <c r="AP169" s="281">
        <v>0</v>
      </c>
      <c r="AQ169" s="278">
        <v>0</v>
      </c>
      <c r="AR169" s="278">
        <v>0</v>
      </c>
      <c r="AS169" s="273">
        <v>2</v>
      </c>
      <c r="AT169" s="278">
        <v>0</v>
      </c>
      <c r="AU169" s="281">
        <v>0</v>
      </c>
      <c r="AV169" s="278">
        <v>0</v>
      </c>
      <c r="AW169" s="278">
        <v>0</v>
      </c>
      <c r="AX169" s="281">
        <v>0</v>
      </c>
      <c r="AY169" s="278">
        <v>0</v>
      </c>
      <c r="AZ169" s="278">
        <v>0</v>
      </c>
      <c r="BA169" s="280" t="s">
        <v>551</v>
      </c>
      <c r="BB169" s="278">
        <v>0</v>
      </c>
      <c r="BC169" s="281">
        <v>0</v>
      </c>
      <c r="BD169" s="278">
        <v>0</v>
      </c>
      <c r="BE169" s="278">
        <v>0</v>
      </c>
      <c r="BF169" s="281">
        <v>0</v>
      </c>
      <c r="BG169" s="278">
        <v>0</v>
      </c>
      <c r="BH169" s="278">
        <v>0</v>
      </c>
      <c r="BI169" s="280" t="s">
        <v>550</v>
      </c>
      <c r="BJ169" s="278">
        <v>0</v>
      </c>
      <c r="BK169" s="278">
        <v>0</v>
      </c>
      <c r="BL169" s="278">
        <v>0</v>
      </c>
      <c r="BM169" s="278">
        <v>0</v>
      </c>
      <c r="BN169" s="278">
        <v>0</v>
      </c>
      <c r="BO169" s="278">
        <v>0</v>
      </c>
      <c r="BP169" s="278">
        <v>0</v>
      </c>
      <c r="BQ169" s="279"/>
      <c r="BR169" s="279"/>
      <c r="BS169" s="279"/>
    </row>
    <row r="170" spans="1:71" x14ac:dyDescent="0.35">
      <c r="A170" s="279" t="s">
        <v>563</v>
      </c>
      <c r="B170" s="279" t="s">
        <v>562</v>
      </c>
      <c r="C170" s="285" t="s">
        <v>358</v>
      </c>
      <c r="D170" s="279" t="s">
        <v>560</v>
      </c>
      <c r="F170" s="279" t="s">
        <v>830</v>
      </c>
      <c r="K170" s="279" t="s">
        <v>819</v>
      </c>
      <c r="L170" s="279" t="s">
        <v>557</v>
      </c>
      <c r="N170" s="279" t="s">
        <v>820</v>
      </c>
      <c r="O170" s="279" t="s">
        <v>819</v>
      </c>
      <c r="P170" s="279" t="s">
        <v>557</v>
      </c>
      <c r="Q170" s="279" t="s">
        <v>556</v>
      </c>
      <c r="R170" s="279" t="s">
        <v>819</v>
      </c>
      <c r="S170" s="278">
        <v>0</v>
      </c>
      <c r="T170" s="278">
        <v>0</v>
      </c>
      <c r="U170" s="278">
        <v>0</v>
      </c>
      <c r="V170" s="278">
        <v>0</v>
      </c>
      <c r="W170" s="278">
        <v>0</v>
      </c>
      <c r="X170" s="278">
        <v>0</v>
      </c>
      <c r="Y170" s="278">
        <v>0</v>
      </c>
      <c r="Z170" s="278">
        <v>0</v>
      </c>
      <c r="AA170" s="278">
        <v>0</v>
      </c>
      <c r="AB170" s="278">
        <v>0</v>
      </c>
      <c r="AC170" s="278"/>
      <c r="AD170" s="278">
        <v>0</v>
      </c>
      <c r="AE170" s="278"/>
      <c r="AF170" s="278">
        <v>0</v>
      </c>
      <c r="AG170" s="278">
        <v>0</v>
      </c>
      <c r="AH170" s="285" t="s">
        <v>86</v>
      </c>
      <c r="AI170" s="284" t="s">
        <v>364</v>
      </c>
      <c r="AJ170" s="283" t="s">
        <v>553</v>
      </c>
      <c r="AK170" s="282" t="s">
        <v>552</v>
      </c>
      <c r="AL170" s="278">
        <v>2.72</v>
      </c>
      <c r="AM170" s="281">
        <v>0</v>
      </c>
      <c r="AN170" s="278">
        <v>0</v>
      </c>
      <c r="AO170" s="278">
        <v>2.72</v>
      </c>
      <c r="AP170" s="281">
        <v>0</v>
      </c>
      <c r="AQ170" s="278">
        <v>0</v>
      </c>
      <c r="AR170" s="278">
        <v>0</v>
      </c>
      <c r="AS170" s="273">
        <v>2</v>
      </c>
      <c r="AT170" s="278">
        <v>0</v>
      </c>
      <c r="AU170" s="281">
        <v>0</v>
      </c>
      <c r="AV170" s="278">
        <v>0</v>
      </c>
      <c r="AW170" s="278">
        <v>0</v>
      </c>
      <c r="AX170" s="281">
        <v>0</v>
      </c>
      <c r="AY170" s="278">
        <v>0</v>
      </c>
      <c r="AZ170" s="278">
        <v>0</v>
      </c>
      <c r="BA170" s="280" t="s">
        <v>551</v>
      </c>
      <c r="BB170" s="278">
        <v>0</v>
      </c>
      <c r="BC170" s="281">
        <v>0</v>
      </c>
      <c r="BD170" s="278">
        <v>0</v>
      </c>
      <c r="BE170" s="278">
        <v>0</v>
      </c>
      <c r="BF170" s="281">
        <v>0</v>
      </c>
      <c r="BG170" s="278">
        <v>0</v>
      </c>
      <c r="BH170" s="278">
        <v>0</v>
      </c>
      <c r="BI170" s="280" t="s">
        <v>550</v>
      </c>
      <c r="BJ170" s="278">
        <v>0</v>
      </c>
      <c r="BK170" s="278">
        <v>0</v>
      </c>
      <c r="BL170" s="278">
        <v>0</v>
      </c>
      <c r="BM170" s="278">
        <v>0</v>
      </c>
      <c r="BN170" s="278">
        <v>0</v>
      </c>
      <c r="BO170" s="278">
        <v>0</v>
      </c>
      <c r="BP170" s="278">
        <v>0</v>
      </c>
      <c r="BQ170" s="279"/>
      <c r="BR170" s="279"/>
      <c r="BS170" s="279"/>
    </row>
    <row r="171" spans="1:71" x14ac:dyDescent="0.35">
      <c r="A171" s="279" t="s">
        <v>563</v>
      </c>
      <c r="B171" s="279" t="s">
        <v>562</v>
      </c>
      <c r="C171" s="285" t="s">
        <v>360</v>
      </c>
      <c r="D171" s="279" t="s">
        <v>560</v>
      </c>
      <c r="F171" s="279" t="s">
        <v>829</v>
      </c>
      <c r="K171" s="279" t="s">
        <v>819</v>
      </c>
      <c r="L171" s="279" t="s">
        <v>557</v>
      </c>
      <c r="N171" s="279" t="s">
        <v>820</v>
      </c>
      <c r="O171" s="279" t="s">
        <v>819</v>
      </c>
      <c r="P171" s="279" t="s">
        <v>557</v>
      </c>
      <c r="Q171" s="279" t="s">
        <v>556</v>
      </c>
      <c r="R171" s="279" t="s">
        <v>819</v>
      </c>
      <c r="S171" s="278">
        <v>0</v>
      </c>
      <c r="T171" s="278">
        <v>0</v>
      </c>
      <c r="U171" s="278">
        <v>0</v>
      </c>
      <c r="V171" s="278">
        <v>0</v>
      </c>
      <c r="W171" s="278">
        <v>0</v>
      </c>
      <c r="X171" s="278">
        <v>0</v>
      </c>
      <c r="Y171" s="278">
        <v>0</v>
      </c>
      <c r="Z171" s="278">
        <v>0</v>
      </c>
      <c r="AA171" s="278">
        <v>0</v>
      </c>
      <c r="AB171" s="278">
        <v>0</v>
      </c>
      <c r="AC171" s="278"/>
      <c r="AD171" s="278">
        <v>0</v>
      </c>
      <c r="AE171" s="278"/>
      <c r="AF171" s="278">
        <v>0</v>
      </c>
      <c r="AG171" s="278">
        <v>0</v>
      </c>
      <c r="AH171" s="285" t="s">
        <v>86</v>
      </c>
      <c r="AI171" s="284" t="s">
        <v>366</v>
      </c>
      <c r="AJ171" s="283" t="s">
        <v>553</v>
      </c>
      <c r="AK171" s="282" t="s">
        <v>552</v>
      </c>
      <c r="AL171" s="278">
        <v>1.38</v>
      </c>
      <c r="AM171" s="281">
        <v>0</v>
      </c>
      <c r="AN171" s="278">
        <v>0</v>
      </c>
      <c r="AO171" s="278">
        <v>1.38</v>
      </c>
      <c r="AP171" s="281">
        <v>0</v>
      </c>
      <c r="AQ171" s="278">
        <v>0</v>
      </c>
      <c r="AR171" s="278">
        <v>0</v>
      </c>
      <c r="AS171" s="273">
        <v>2</v>
      </c>
      <c r="AT171" s="278">
        <v>0</v>
      </c>
      <c r="AU171" s="281">
        <v>0</v>
      </c>
      <c r="AV171" s="278">
        <v>0</v>
      </c>
      <c r="AW171" s="278">
        <v>0</v>
      </c>
      <c r="AX171" s="281">
        <v>0</v>
      </c>
      <c r="AY171" s="278">
        <v>0</v>
      </c>
      <c r="AZ171" s="278">
        <v>0</v>
      </c>
      <c r="BA171" s="280" t="s">
        <v>551</v>
      </c>
      <c r="BB171" s="278">
        <v>0</v>
      </c>
      <c r="BC171" s="281">
        <v>0</v>
      </c>
      <c r="BD171" s="278">
        <v>0</v>
      </c>
      <c r="BE171" s="278">
        <v>0</v>
      </c>
      <c r="BF171" s="281">
        <v>0</v>
      </c>
      <c r="BG171" s="278">
        <v>0</v>
      </c>
      <c r="BH171" s="278">
        <v>0</v>
      </c>
      <c r="BI171" s="280" t="s">
        <v>550</v>
      </c>
      <c r="BJ171" s="278">
        <v>0</v>
      </c>
      <c r="BK171" s="278">
        <v>0</v>
      </c>
      <c r="BL171" s="278">
        <v>0</v>
      </c>
      <c r="BM171" s="278">
        <v>0</v>
      </c>
      <c r="BN171" s="278">
        <v>0</v>
      </c>
      <c r="BO171" s="278">
        <v>0</v>
      </c>
      <c r="BP171" s="278">
        <v>0</v>
      </c>
      <c r="BQ171" s="279"/>
      <c r="BR171" s="279"/>
      <c r="BS171" s="279"/>
    </row>
    <row r="172" spans="1:71" x14ac:dyDescent="0.35">
      <c r="A172" s="279" t="s">
        <v>563</v>
      </c>
      <c r="B172" s="279" t="s">
        <v>562</v>
      </c>
      <c r="C172" s="285" t="s">
        <v>362</v>
      </c>
      <c r="D172" s="279" t="s">
        <v>560</v>
      </c>
      <c r="F172" s="279" t="s">
        <v>828</v>
      </c>
      <c r="K172" s="279" t="s">
        <v>819</v>
      </c>
      <c r="L172" s="279" t="s">
        <v>557</v>
      </c>
      <c r="N172" s="279" t="s">
        <v>820</v>
      </c>
      <c r="O172" s="279" t="s">
        <v>819</v>
      </c>
      <c r="P172" s="279" t="s">
        <v>557</v>
      </c>
      <c r="Q172" s="279" t="s">
        <v>556</v>
      </c>
      <c r="R172" s="279" t="s">
        <v>819</v>
      </c>
      <c r="S172" s="278">
        <v>0</v>
      </c>
      <c r="T172" s="278">
        <v>0</v>
      </c>
      <c r="U172" s="278">
        <v>0</v>
      </c>
      <c r="V172" s="278">
        <v>0</v>
      </c>
      <c r="W172" s="278">
        <v>0</v>
      </c>
      <c r="X172" s="278">
        <v>0</v>
      </c>
      <c r="Y172" s="278">
        <v>0</v>
      </c>
      <c r="Z172" s="278">
        <v>0</v>
      </c>
      <c r="AA172" s="278">
        <v>0</v>
      </c>
      <c r="AB172" s="278">
        <v>0</v>
      </c>
      <c r="AC172" s="278"/>
      <c r="AD172" s="278">
        <v>0</v>
      </c>
      <c r="AE172" s="278"/>
      <c r="AF172" s="278">
        <v>0</v>
      </c>
      <c r="AG172" s="278">
        <v>0</v>
      </c>
      <c r="AH172" s="285" t="s">
        <v>483</v>
      </c>
      <c r="AJ172" s="283" t="s">
        <v>553</v>
      </c>
      <c r="AK172" s="282" t="s">
        <v>552</v>
      </c>
      <c r="AL172" s="278">
        <v>0.84</v>
      </c>
      <c r="AM172" s="281">
        <v>0</v>
      </c>
      <c r="AN172" s="278">
        <v>0</v>
      </c>
      <c r="AO172" s="278">
        <v>0.84</v>
      </c>
      <c r="AP172" s="281">
        <v>0</v>
      </c>
      <c r="AQ172" s="278">
        <v>0</v>
      </c>
      <c r="AR172" s="278">
        <v>0</v>
      </c>
      <c r="AS172" s="273">
        <v>2</v>
      </c>
      <c r="AT172" s="278">
        <v>0</v>
      </c>
      <c r="AU172" s="281">
        <v>0</v>
      </c>
      <c r="AV172" s="278">
        <v>0</v>
      </c>
      <c r="AW172" s="278">
        <v>0</v>
      </c>
      <c r="AX172" s="281">
        <v>0</v>
      </c>
      <c r="AY172" s="278">
        <v>0</v>
      </c>
      <c r="AZ172" s="278">
        <v>0</v>
      </c>
      <c r="BA172" s="280" t="s">
        <v>551</v>
      </c>
      <c r="BB172" s="278">
        <v>0</v>
      </c>
      <c r="BC172" s="281">
        <v>0</v>
      </c>
      <c r="BD172" s="278">
        <v>0</v>
      </c>
      <c r="BE172" s="278">
        <v>0</v>
      </c>
      <c r="BF172" s="281">
        <v>0</v>
      </c>
      <c r="BG172" s="278">
        <v>0</v>
      </c>
      <c r="BH172" s="278">
        <v>0</v>
      </c>
      <c r="BI172" s="280" t="s">
        <v>550</v>
      </c>
      <c r="BJ172" s="278">
        <v>0</v>
      </c>
      <c r="BK172" s="278">
        <v>0</v>
      </c>
      <c r="BL172" s="278">
        <v>0</v>
      </c>
      <c r="BM172" s="278">
        <v>0</v>
      </c>
      <c r="BN172" s="278">
        <v>0</v>
      </c>
      <c r="BO172" s="278">
        <v>0</v>
      </c>
      <c r="BP172" s="278">
        <v>0</v>
      </c>
      <c r="BQ172" s="279"/>
      <c r="BR172" s="279"/>
      <c r="BS172" s="279"/>
    </row>
    <row r="173" spans="1:71" x14ac:dyDescent="0.35">
      <c r="A173" s="279" t="s">
        <v>563</v>
      </c>
      <c r="B173" s="279" t="s">
        <v>562</v>
      </c>
      <c r="C173" s="285" t="s">
        <v>364</v>
      </c>
      <c r="D173" s="279" t="s">
        <v>560</v>
      </c>
      <c r="F173" s="279" t="s">
        <v>827</v>
      </c>
      <c r="K173" s="279" t="s">
        <v>819</v>
      </c>
      <c r="L173" s="279" t="s">
        <v>557</v>
      </c>
      <c r="N173" s="279" t="s">
        <v>820</v>
      </c>
      <c r="O173" s="279" t="s">
        <v>819</v>
      </c>
      <c r="P173" s="279" t="s">
        <v>557</v>
      </c>
      <c r="Q173" s="279" t="s">
        <v>556</v>
      </c>
      <c r="R173" s="279" t="s">
        <v>819</v>
      </c>
      <c r="S173" s="278">
        <v>0</v>
      </c>
      <c r="T173" s="278">
        <v>0</v>
      </c>
      <c r="U173" s="278">
        <v>0</v>
      </c>
      <c r="V173" s="278">
        <v>0</v>
      </c>
      <c r="W173" s="278">
        <v>0</v>
      </c>
      <c r="X173" s="278">
        <v>0</v>
      </c>
      <c r="Y173" s="278">
        <v>0</v>
      </c>
      <c r="Z173" s="278">
        <v>0</v>
      </c>
      <c r="AA173" s="278">
        <v>0</v>
      </c>
      <c r="AB173" s="278">
        <v>0</v>
      </c>
      <c r="AC173" s="278"/>
      <c r="AD173" s="278">
        <v>0</v>
      </c>
      <c r="AE173" s="278"/>
      <c r="AF173" s="278">
        <v>0</v>
      </c>
      <c r="AG173" s="278">
        <v>0</v>
      </c>
      <c r="AH173" s="285" t="s">
        <v>483</v>
      </c>
      <c r="AJ173" s="283" t="s">
        <v>553</v>
      </c>
      <c r="AK173" s="282" t="s">
        <v>552</v>
      </c>
      <c r="AL173" s="278">
        <v>1.27</v>
      </c>
      <c r="AM173" s="281">
        <v>0</v>
      </c>
      <c r="AN173" s="278">
        <v>0</v>
      </c>
      <c r="AO173" s="278">
        <v>1.27</v>
      </c>
      <c r="AP173" s="281">
        <v>0</v>
      </c>
      <c r="AQ173" s="278">
        <v>0</v>
      </c>
      <c r="AR173" s="278">
        <v>0</v>
      </c>
      <c r="AS173" s="273">
        <v>2</v>
      </c>
      <c r="AT173" s="278">
        <v>0</v>
      </c>
      <c r="AU173" s="281">
        <v>0</v>
      </c>
      <c r="AV173" s="278">
        <v>0</v>
      </c>
      <c r="AW173" s="278">
        <v>0</v>
      </c>
      <c r="AX173" s="281">
        <v>0</v>
      </c>
      <c r="AY173" s="278">
        <v>0</v>
      </c>
      <c r="AZ173" s="278">
        <v>0</v>
      </c>
      <c r="BA173" s="280" t="s">
        <v>551</v>
      </c>
      <c r="BB173" s="278">
        <v>0</v>
      </c>
      <c r="BC173" s="281">
        <v>0</v>
      </c>
      <c r="BD173" s="278">
        <v>0</v>
      </c>
      <c r="BE173" s="278">
        <v>0</v>
      </c>
      <c r="BF173" s="281">
        <v>0</v>
      </c>
      <c r="BG173" s="278">
        <v>0</v>
      </c>
      <c r="BH173" s="278">
        <v>0</v>
      </c>
      <c r="BI173" s="280" t="s">
        <v>550</v>
      </c>
      <c r="BJ173" s="278">
        <v>0</v>
      </c>
      <c r="BK173" s="278">
        <v>0</v>
      </c>
      <c r="BL173" s="278">
        <v>0</v>
      </c>
      <c r="BM173" s="278">
        <v>0</v>
      </c>
      <c r="BN173" s="278">
        <v>0</v>
      </c>
      <c r="BO173" s="278">
        <v>0</v>
      </c>
      <c r="BP173" s="278">
        <v>0</v>
      </c>
      <c r="BQ173" s="279"/>
      <c r="BR173" s="279"/>
      <c r="BS173" s="279"/>
    </row>
    <row r="174" spans="1:71" x14ac:dyDescent="0.35">
      <c r="A174" s="279" t="s">
        <v>563</v>
      </c>
      <c r="B174" s="279" t="s">
        <v>562</v>
      </c>
      <c r="C174" s="285" t="s">
        <v>366</v>
      </c>
      <c r="D174" s="279" t="s">
        <v>560</v>
      </c>
      <c r="F174" s="279" t="s">
        <v>826</v>
      </c>
      <c r="K174" s="279" t="s">
        <v>819</v>
      </c>
      <c r="L174" s="279" t="s">
        <v>557</v>
      </c>
      <c r="N174" s="279" t="s">
        <v>820</v>
      </c>
      <c r="O174" s="279" t="s">
        <v>819</v>
      </c>
      <c r="P174" s="279" t="s">
        <v>557</v>
      </c>
      <c r="Q174" s="279" t="s">
        <v>556</v>
      </c>
      <c r="R174" s="279" t="s">
        <v>819</v>
      </c>
      <c r="S174" s="278">
        <v>0</v>
      </c>
      <c r="T174" s="278">
        <v>0</v>
      </c>
      <c r="U174" s="278">
        <v>0</v>
      </c>
      <c r="V174" s="278">
        <v>0</v>
      </c>
      <c r="W174" s="278">
        <v>0</v>
      </c>
      <c r="X174" s="278">
        <v>0</v>
      </c>
      <c r="Y174" s="278">
        <v>0</v>
      </c>
      <c r="Z174" s="278">
        <v>0</v>
      </c>
      <c r="AA174" s="278">
        <v>0</v>
      </c>
      <c r="AB174" s="278">
        <v>0</v>
      </c>
      <c r="AC174" s="278"/>
      <c r="AD174" s="278">
        <v>0</v>
      </c>
      <c r="AE174" s="278"/>
      <c r="AF174" s="278">
        <v>0</v>
      </c>
      <c r="AG174" s="278">
        <v>0</v>
      </c>
      <c r="AH174" s="285" t="s">
        <v>483</v>
      </c>
      <c r="AJ174" s="283" t="s">
        <v>553</v>
      </c>
      <c r="AK174" s="282" t="s">
        <v>552</v>
      </c>
      <c r="AL174" s="278">
        <v>0.95</v>
      </c>
      <c r="AM174" s="281">
        <v>0</v>
      </c>
      <c r="AN174" s="278">
        <v>0</v>
      </c>
      <c r="AO174" s="278">
        <v>0.95</v>
      </c>
      <c r="AP174" s="281">
        <v>0</v>
      </c>
      <c r="AQ174" s="278">
        <v>0</v>
      </c>
      <c r="AR174" s="278">
        <v>0</v>
      </c>
      <c r="AS174" s="273">
        <v>2</v>
      </c>
      <c r="AT174" s="278">
        <v>0</v>
      </c>
      <c r="AU174" s="281">
        <v>0</v>
      </c>
      <c r="AV174" s="278">
        <v>0</v>
      </c>
      <c r="AW174" s="278">
        <v>0</v>
      </c>
      <c r="AX174" s="281">
        <v>0</v>
      </c>
      <c r="AY174" s="278">
        <v>0</v>
      </c>
      <c r="AZ174" s="278">
        <v>0</v>
      </c>
      <c r="BA174" s="280" t="s">
        <v>551</v>
      </c>
      <c r="BB174" s="278">
        <v>0</v>
      </c>
      <c r="BC174" s="281">
        <v>0</v>
      </c>
      <c r="BD174" s="278">
        <v>0</v>
      </c>
      <c r="BE174" s="278">
        <v>0</v>
      </c>
      <c r="BF174" s="281">
        <v>0</v>
      </c>
      <c r="BG174" s="278">
        <v>0</v>
      </c>
      <c r="BH174" s="278">
        <v>0</v>
      </c>
      <c r="BI174" s="280" t="s">
        <v>550</v>
      </c>
      <c r="BJ174" s="278">
        <v>0</v>
      </c>
      <c r="BK174" s="278">
        <v>0</v>
      </c>
      <c r="BL174" s="278">
        <v>0</v>
      </c>
      <c r="BM174" s="278">
        <v>0</v>
      </c>
      <c r="BN174" s="278">
        <v>0</v>
      </c>
      <c r="BO174" s="278">
        <v>0</v>
      </c>
      <c r="BP174" s="278">
        <v>0</v>
      </c>
      <c r="BQ174" s="279"/>
      <c r="BR174" s="279"/>
      <c r="BS174" s="279"/>
    </row>
    <row r="175" spans="1:71" x14ac:dyDescent="0.35">
      <c r="A175" s="279" t="s">
        <v>563</v>
      </c>
      <c r="B175" s="279" t="s">
        <v>562</v>
      </c>
      <c r="C175" s="285" t="s">
        <v>307</v>
      </c>
      <c r="D175" s="279" t="s">
        <v>560</v>
      </c>
      <c r="F175" s="279" t="s">
        <v>825</v>
      </c>
      <c r="H175" s="279" t="s">
        <v>144</v>
      </c>
      <c r="K175" s="279" t="s">
        <v>819</v>
      </c>
      <c r="L175" s="279" t="s">
        <v>557</v>
      </c>
      <c r="N175" s="279" t="s">
        <v>820</v>
      </c>
      <c r="O175" s="279" t="s">
        <v>819</v>
      </c>
      <c r="P175" s="279" t="s">
        <v>557</v>
      </c>
      <c r="Q175" s="279" t="s">
        <v>556</v>
      </c>
      <c r="R175" s="279" t="s">
        <v>819</v>
      </c>
      <c r="S175" s="278">
        <v>0</v>
      </c>
      <c r="T175" s="278">
        <v>0</v>
      </c>
      <c r="U175" s="278">
        <v>0</v>
      </c>
      <c r="V175" s="278">
        <v>0</v>
      </c>
      <c r="W175" s="278">
        <v>0</v>
      </c>
      <c r="X175" s="278">
        <v>0</v>
      </c>
      <c r="Y175" s="278">
        <v>0</v>
      </c>
      <c r="Z175" s="278">
        <v>0</v>
      </c>
      <c r="AA175" s="278">
        <v>0</v>
      </c>
      <c r="AB175" s="278">
        <v>0</v>
      </c>
      <c r="AC175" s="278"/>
      <c r="AD175" s="278">
        <v>0</v>
      </c>
      <c r="AE175" s="278"/>
      <c r="AF175" s="278">
        <v>0</v>
      </c>
      <c r="AG175" s="278">
        <v>0</v>
      </c>
      <c r="AH175" s="285" t="s">
        <v>86</v>
      </c>
      <c r="AI175" s="284" t="s">
        <v>309</v>
      </c>
      <c r="AJ175" s="283" t="s">
        <v>553</v>
      </c>
      <c r="AK175" s="282" t="s">
        <v>552</v>
      </c>
      <c r="AL175" s="278">
        <v>0</v>
      </c>
      <c r="AM175" s="281">
        <v>50</v>
      </c>
      <c r="AN175" s="278">
        <v>0</v>
      </c>
      <c r="AO175" s="278">
        <v>0</v>
      </c>
      <c r="AP175" s="281">
        <v>0</v>
      </c>
      <c r="AQ175" s="278">
        <v>0.83</v>
      </c>
      <c r="AR175" s="278">
        <v>0</v>
      </c>
      <c r="AS175" s="273">
        <v>2</v>
      </c>
      <c r="AT175" s="278">
        <v>1.05</v>
      </c>
      <c r="AU175" s="281">
        <v>300</v>
      </c>
      <c r="AV175" s="278">
        <v>0</v>
      </c>
      <c r="AW175" s="278">
        <v>0</v>
      </c>
      <c r="AX175" s="281">
        <v>0</v>
      </c>
      <c r="AY175" s="278">
        <v>0</v>
      </c>
      <c r="AZ175" s="278">
        <v>0</v>
      </c>
      <c r="BA175" s="280" t="s">
        <v>551</v>
      </c>
      <c r="BB175" s="278">
        <v>1.24</v>
      </c>
      <c r="BC175" s="281">
        <v>250</v>
      </c>
      <c r="BD175" s="278">
        <v>0</v>
      </c>
      <c r="BE175" s="278">
        <v>0</v>
      </c>
      <c r="BF175" s="281">
        <v>0</v>
      </c>
      <c r="BG175" s="278">
        <v>0</v>
      </c>
      <c r="BH175" s="278">
        <v>0</v>
      </c>
      <c r="BI175" s="280" t="s">
        <v>550</v>
      </c>
      <c r="BJ175" s="278">
        <v>1.4630000000000001</v>
      </c>
      <c r="BK175" s="278">
        <v>0</v>
      </c>
      <c r="BL175" s="278">
        <v>0</v>
      </c>
      <c r="BM175" s="278">
        <v>0</v>
      </c>
      <c r="BN175" s="278">
        <v>0</v>
      </c>
      <c r="BO175" s="278">
        <v>0</v>
      </c>
      <c r="BP175" s="278">
        <v>0</v>
      </c>
      <c r="BQ175" s="279"/>
      <c r="BR175" s="279"/>
      <c r="BS175" s="279"/>
    </row>
    <row r="176" spans="1:71" x14ac:dyDescent="0.35">
      <c r="A176" s="279" t="s">
        <v>563</v>
      </c>
      <c r="B176" s="279" t="s">
        <v>562</v>
      </c>
      <c r="C176" s="285" t="s">
        <v>309</v>
      </c>
      <c r="D176" s="279" t="s">
        <v>560</v>
      </c>
      <c r="F176" s="279" t="s">
        <v>824</v>
      </c>
      <c r="H176" s="279" t="s">
        <v>144</v>
      </c>
      <c r="K176" s="279" t="s">
        <v>819</v>
      </c>
      <c r="L176" s="279" t="s">
        <v>557</v>
      </c>
      <c r="N176" s="279" t="s">
        <v>820</v>
      </c>
      <c r="O176" s="279" t="s">
        <v>819</v>
      </c>
      <c r="P176" s="279" t="s">
        <v>557</v>
      </c>
      <c r="Q176" s="279" t="s">
        <v>556</v>
      </c>
      <c r="R176" s="279" t="s">
        <v>819</v>
      </c>
      <c r="S176" s="278">
        <v>0</v>
      </c>
      <c r="T176" s="278">
        <v>0</v>
      </c>
      <c r="U176" s="278">
        <v>0</v>
      </c>
      <c r="V176" s="278">
        <v>0</v>
      </c>
      <c r="W176" s="278">
        <v>0</v>
      </c>
      <c r="X176" s="278">
        <v>0</v>
      </c>
      <c r="Y176" s="278">
        <v>0</v>
      </c>
      <c r="Z176" s="278">
        <v>0</v>
      </c>
      <c r="AA176" s="278">
        <v>0</v>
      </c>
      <c r="AB176" s="278">
        <v>0</v>
      </c>
      <c r="AC176" s="278"/>
      <c r="AD176" s="278">
        <v>0</v>
      </c>
      <c r="AE176" s="278"/>
      <c r="AF176" s="278">
        <v>0</v>
      </c>
      <c r="AG176" s="278">
        <v>0</v>
      </c>
      <c r="AH176" s="285" t="s">
        <v>483</v>
      </c>
      <c r="AJ176" s="283" t="s">
        <v>553</v>
      </c>
      <c r="AK176" s="282" t="s">
        <v>552</v>
      </c>
      <c r="AL176" s="278">
        <v>0</v>
      </c>
      <c r="AM176" s="281">
        <v>50</v>
      </c>
      <c r="AN176" s="278">
        <v>0</v>
      </c>
      <c r="AO176" s="278">
        <v>0</v>
      </c>
      <c r="AP176" s="281">
        <v>0</v>
      </c>
      <c r="AQ176" s="278">
        <v>0.76</v>
      </c>
      <c r="AR176" s="278">
        <v>0</v>
      </c>
      <c r="AS176" s="273">
        <v>2</v>
      </c>
      <c r="AT176" s="278">
        <v>0.97</v>
      </c>
      <c r="AU176" s="281">
        <v>300</v>
      </c>
      <c r="AV176" s="278">
        <v>0</v>
      </c>
      <c r="AW176" s="278">
        <v>0</v>
      </c>
      <c r="AX176" s="281">
        <v>0</v>
      </c>
      <c r="AY176" s="278">
        <v>0</v>
      </c>
      <c r="AZ176" s="278">
        <v>0</v>
      </c>
      <c r="BA176" s="280" t="s">
        <v>551</v>
      </c>
      <c r="BB176" s="278">
        <v>1.1599999999999999</v>
      </c>
      <c r="BC176" s="281">
        <v>250</v>
      </c>
      <c r="BD176" s="278">
        <v>0</v>
      </c>
      <c r="BE176" s="278">
        <v>0</v>
      </c>
      <c r="BF176" s="281">
        <v>0</v>
      </c>
      <c r="BG176" s="278">
        <v>0</v>
      </c>
      <c r="BH176" s="278">
        <v>0</v>
      </c>
      <c r="BI176" s="280" t="s">
        <v>550</v>
      </c>
      <c r="BJ176" s="278">
        <v>1.39</v>
      </c>
      <c r="BK176" s="278">
        <v>0</v>
      </c>
      <c r="BL176" s="278">
        <v>0</v>
      </c>
      <c r="BM176" s="278">
        <v>0</v>
      </c>
      <c r="BN176" s="278">
        <v>0</v>
      </c>
      <c r="BO176" s="278">
        <v>0</v>
      </c>
      <c r="BP176" s="278">
        <v>0</v>
      </c>
      <c r="BQ176" s="279"/>
      <c r="BR176" s="279"/>
      <c r="BS176" s="279"/>
    </row>
    <row r="177" spans="1:71" x14ac:dyDescent="0.35">
      <c r="A177" s="279" t="s">
        <v>563</v>
      </c>
      <c r="B177" s="279" t="s">
        <v>562</v>
      </c>
      <c r="C177" s="285" t="s">
        <v>479</v>
      </c>
      <c r="D177" s="279" t="s">
        <v>560</v>
      </c>
      <c r="F177" s="279" t="s">
        <v>481</v>
      </c>
      <c r="K177" s="279" t="s">
        <v>819</v>
      </c>
      <c r="L177" s="279" t="s">
        <v>557</v>
      </c>
      <c r="N177" s="279" t="s">
        <v>820</v>
      </c>
      <c r="O177" s="279" t="s">
        <v>819</v>
      </c>
      <c r="P177" s="279" t="s">
        <v>557</v>
      </c>
      <c r="Q177" s="279" t="s">
        <v>556</v>
      </c>
      <c r="R177" s="279" t="s">
        <v>819</v>
      </c>
      <c r="S177" s="278">
        <v>0</v>
      </c>
      <c r="T177" s="278">
        <v>0</v>
      </c>
      <c r="U177" s="278">
        <v>0</v>
      </c>
      <c r="V177" s="278">
        <v>0</v>
      </c>
      <c r="W177" s="278">
        <v>0</v>
      </c>
      <c r="X177" s="278">
        <v>0</v>
      </c>
      <c r="Y177" s="278">
        <v>0</v>
      </c>
      <c r="Z177" s="278">
        <v>0</v>
      </c>
      <c r="AA177" s="278">
        <v>0</v>
      </c>
      <c r="AB177" s="278">
        <v>0</v>
      </c>
      <c r="AC177" s="278"/>
      <c r="AD177" s="278">
        <v>0</v>
      </c>
      <c r="AE177" s="278"/>
      <c r="AF177" s="278">
        <v>0</v>
      </c>
      <c r="AG177" s="278">
        <v>0</v>
      </c>
      <c r="AH177" s="285" t="s">
        <v>483</v>
      </c>
      <c r="AJ177" s="283" t="s">
        <v>553</v>
      </c>
      <c r="AK177" s="282" t="s">
        <v>552</v>
      </c>
      <c r="AL177" s="278">
        <v>0</v>
      </c>
      <c r="AM177" s="281">
        <v>0</v>
      </c>
      <c r="AN177" s="278">
        <v>0</v>
      </c>
      <c r="AO177" s="278">
        <v>0</v>
      </c>
      <c r="AP177" s="281">
        <v>0</v>
      </c>
      <c r="AQ177" s="278">
        <v>0</v>
      </c>
      <c r="AR177" s="278">
        <v>0</v>
      </c>
      <c r="AS177" s="273">
        <v>2</v>
      </c>
      <c r="AT177" s="278">
        <v>0</v>
      </c>
      <c r="AU177" s="281">
        <v>0</v>
      </c>
      <c r="AV177" s="278">
        <v>0</v>
      </c>
      <c r="AW177" s="278">
        <v>0</v>
      </c>
      <c r="AX177" s="281">
        <v>0</v>
      </c>
      <c r="AY177" s="278">
        <v>0</v>
      </c>
      <c r="AZ177" s="278">
        <v>0</v>
      </c>
      <c r="BA177" s="280" t="s">
        <v>551</v>
      </c>
      <c r="BB177" s="278">
        <v>0</v>
      </c>
      <c r="BC177" s="281">
        <v>0</v>
      </c>
      <c r="BD177" s="278">
        <v>0</v>
      </c>
      <c r="BE177" s="278">
        <v>0</v>
      </c>
      <c r="BF177" s="281">
        <v>0</v>
      </c>
      <c r="BG177" s="278">
        <v>0</v>
      </c>
      <c r="BH177" s="278">
        <v>0</v>
      </c>
      <c r="BI177" s="280" t="s">
        <v>550</v>
      </c>
      <c r="BJ177" s="278">
        <v>0</v>
      </c>
      <c r="BK177" s="278">
        <v>0</v>
      </c>
      <c r="BL177" s="278">
        <v>0</v>
      </c>
      <c r="BM177" s="278">
        <v>0</v>
      </c>
      <c r="BN177" s="278">
        <v>0</v>
      </c>
      <c r="BO177" s="278">
        <v>0</v>
      </c>
      <c r="BP177" s="278">
        <v>0</v>
      </c>
      <c r="BQ177" s="279"/>
      <c r="BR177" s="279"/>
      <c r="BS177" s="279"/>
    </row>
    <row r="178" spans="1:71" x14ac:dyDescent="0.35">
      <c r="A178" s="279" t="s">
        <v>563</v>
      </c>
      <c r="B178" s="279" t="s">
        <v>562</v>
      </c>
      <c r="C178" s="285" t="s">
        <v>480</v>
      </c>
      <c r="D178" s="279" t="s">
        <v>560</v>
      </c>
      <c r="F178" s="279" t="s">
        <v>482</v>
      </c>
      <c r="K178" s="279" t="s">
        <v>819</v>
      </c>
      <c r="L178" s="279" t="s">
        <v>557</v>
      </c>
      <c r="N178" s="279" t="s">
        <v>820</v>
      </c>
      <c r="O178" s="279" t="s">
        <v>819</v>
      </c>
      <c r="P178" s="279" t="s">
        <v>557</v>
      </c>
      <c r="Q178" s="279" t="s">
        <v>556</v>
      </c>
      <c r="R178" s="279" t="s">
        <v>819</v>
      </c>
      <c r="S178" s="278">
        <v>0</v>
      </c>
      <c r="T178" s="278">
        <v>0</v>
      </c>
      <c r="U178" s="278">
        <v>0</v>
      </c>
      <c r="V178" s="278">
        <v>0</v>
      </c>
      <c r="W178" s="278">
        <v>0</v>
      </c>
      <c r="X178" s="278">
        <v>0</v>
      </c>
      <c r="Y178" s="278">
        <v>0</v>
      </c>
      <c r="Z178" s="278">
        <v>0</v>
      </c>
      <c r="AA178" s="278">
        <v>0</v>
      </c>
      <c r="AB178" s="278">
        <v>0</v>
      </c>
      <c r="AC178" s="278"/>
      <c r="AD178" s="278">
        <v>0</v>
      </c>
      <c r="AE178" s="278"/>
      <c r="AF178" s="278">
        <v>0</v>
      </c>
      <c r="AG178" s="278">
        <v>0</v>
      </c>
      <c r="AH178" s="285" t="s">
        <v>483</v>
      </c>
      <c r="AJ178" s="283" t="s">
        <v>553</v>
      </c>
      <c r="AK178" s="282" t="s">
        <v>552</v>
      </c>
      <c r="AL178" s="278">
        <v>0.96</v>
      </c>
      <c r="AM178" s="281">
        <v>0</v>
      </c>
      <c r="AN178" s="278">
        <v>0</v>
      </c>
      <c r="AO178" s="278">
        <v>0.96</v>
      </c>
      <c r="AP178" s="281">
        <v>0</v>
      </c>
      <c r="AQ178" s="278">
        <v>0</v>
      </c>
      <c r="AR178" s="278">
        <v>0</v>
      </c>
      <c r="AS178" s="273">
        <v>2</v>
      </c>
      <c r="AT178" s="278">
        <v>0</v>
      </c>
      <c r="AU178" s="281">
        <v>0</v>
      </c>
      <c r="AV178" s="278">
        <v>0</v>
      </c>
      <c r="AW178" s="278">
        <v>0</v>
      </c>
      <c r="AX178" s="281">
        <v>0</v>
      </c>
      <c r="AY178" s="278">
        <v>0</v>
      </c>
      <c r="AZ178" s="278">
        <v>0</v>
      </c>
      <c r="BA178" s="280" t="s">
        <v>551</v>
      </c>
      <c r="BB178" s="278">
        <v>0</v>
      </c>
      <c r="BC178" s="281">
        <v>0</v>
      </c>
      <c r="BD178" s="278">
        <v>0</v>
      </c>
      <c r="BE178" s="278">
        <v>0</v>
      </c>
      <c r="BF178" s="281">
        <v>0</v>
      </c>
      <c r="BG178" s="278">
        <v>0</v>
      </c>
      <c r="BH178" s="278">
        <v>0</v>
      </c>
      <c r="BI178" s="280" t="s">
        <v>550</v>
      </c>
      <c r="BJ178" s="278">
        <v>0</v>
      </c>
      <c r="BK178" s="278">
        <v>0</v>
      </c>
      <c r="BL178" s="278">
        <v>0</v>
      </c>
      <c r="BM178" s="278">
        <v>0</v>
      </c>
      <c r="BN178" s="278">
        <v>0</v>
      </c>
      <c r="BO178" s="278">
        <v>0</v>
      </c>
      <c r="BP178" s="278">
        <v>0</v>
      </c>
      <c r="BQ178" s="279"/>
      <c r="BR178" s="279"/>
      <c r="BS178" s="279"/>
    </row>
    <row r="179" spans="1:71" x14ac:dyDescent="0.35">
      <c r="A179" s="279" t="s">
        <v>563</v>
      </c>
      <c r="B179" s="279" t="s">
        <v>562</v>
      </c>
      <c r="C179" s="285" t="s">
        <v>278</v>
      </c>
      <c r="D179" s="279" t="s">
        <v>560</v>
      </c>
      <c r="F179" s="279" t="s">
        <v>823</v>
      </c>
      <c r="K179" s="279" t="s">
        <v>819</v>
      </c>
      <c r="L179" s="279" t="s">
        <v>557</v>
      </c>
      <c r="N179" s="279" t="s">
        <v>820</v>
      </c>
      <c r="O179" s="279" t="s">
        <v>819</v>
      </c>
      <c r="P179" s="279" t="s">
        <v>557</v>
      </c>
      <c r="Q179" s="279" t="s">
        <v>556</v>
      </c>
      <c r="R179" s="279" t="s">
        <v>819</v>
      </c>
      <c r="S179" s="278">
        <v>0</v>
      </c>
      <c r="T179" s="278">
        <v>0</v>
      </c>
      <c r="U179" s="278">
        <v>0</v>
      </c>
      <c r="V179" s="278">
        <v>0</v>
      </c>
      <c r="W179" s="278">
        <v>0</v>
      </c>
      <c r="X179" s="278">
        <v>0</v>
      </c>
      <c r="Y179" s="278">
        <v>0</v>
      </c>
      <c r="Z179" s="278">
        <v>0</v>
      </c>
      <c r="AA179" s="278">
        <v>0</v>
      </c>
      <c r="AB179" s="278">
        <v>0</v>
      </c>
      <c r="AC179" s="278"/>
      <c r="AD179" s="278">
        <v>0</v>
      </c>
      <c r="AE179" s="278"/>
      <c r="AF179" s="278">
        <v>0</v>
      </c>
      <c r="AG179" s="278">
        <v>0</v>
      </c>
      <c r="AH179" s="285" t="s">
        <v>86</v>
      </c>
      <c r="AI179" s="284" t="s">
        <v>480</v>
      </c>
      <c r="AJ179" s="283" t="s">
        <v>553</v>
      </c>
      <c r="AK179" s="282" t="s">
        <v>552</v>
      </c>
      <c r="AL179" s="278">
        <v>1.73</v>
      </c>
      <c r="AM179" s="281">
        <v>0</v>
      </c>
      <c r="AN179" s="278">
        <v>0</v>
      </c>
      <c r="AO179" s="278">
        <v>1.73</v>
      </c>
      <c r="AP179" s="281">
        <v>0</v>
      </c>
      <c r="AQ179" s="278">
        <v>0</v>
      </c>
      <c r="AR179" s="278">
        <v>0</v>
      </c>
      <c r="AS179" s="273">
        <v>2</v>
      </c>
      <c r="AT179" s="278">
        <v>0</v>
      </c>
      <c r="AU179" s="281">
        <v>0</v>
      </c>
      <c r="AV179" s="278">
        <v>0</v>
      </c>
      <c r="AW179" s="278">
        <v>0</v>
      </c>
      <c r="AX179" s="281">
        <v>0</v>
      </c>
      <c r="AY179" s="278">
        <v>0</v>
      </c>
      <c r="AZ179" s="278">
        <v>0</v>
      </c>
      <c r="BA179" s="280" t="s">
        <v>551</v>
      </c>
      <c r="BB179" s="278">
        <v>0</v>
      </c>
      <c r="BC179" s="281">
        <v>0</v>
      </c>
      <c r="BD179" s="278">
        <v>0</v>
      </c>
      <c r="BE179" s="278">
        <v>0</v>
      </c>
      <c r="BF179" s="281">
        <v>0</v>
      </c>
      <c r="BG179" s="278">
        <v>0</v>
      </c>
      <c r="BH179" s="278">
        <v>0</v>
      </c>
      <c r="BI179" s="280" t="s">
        <v>550</v>
      </c>
      <c r="BJ179" s="278">
        <v>0</v>
      </c>
      <c r="BK179" s="278">
        <v>0</v>
      </c>
      <c r="BL179" s="278">
        <v>0</v>
      </c>
      <c r="BM179" s="278">
        <v>0</v>
      </c>
      <c r="BN179" s="278">
        <v>0</v>
      </c>
      <c r="BO179" s="278">
        <v>0</v>
      </c>
      <c r="BP179" s="278">
        <v>0</v>
      </c>
      <c r="BQ179" s="279"/>
      <c r="BR179" s="279"/>
      <c r="BS179" s="279"/>
    </row>
    <row r="180" spans="1:71" x14ac:dyDescent="0.35">
      <c r="A180" s="279" t="s">
        <v>563</v>
      </c>
      <c r="B180" s="279" t="s">
        <v>562</v>
      </c>
      <c r="C180" s="285" t="s">
        <v>276</v>
      </c>
      <c r="D180" s="279" t="s">
        <v>560</v>
      </c>
      <c r="F180" s="279" t="s">
        <v>822</v>
      </c>
      <c r="K180" s="279" t="s">
        <v>819</v>
      </c>
      <c r="L180" s="279" t="s">
        <v>557</v>
      </c>
      <c r="N180" s="279" t="s">
        <v>820</v>
      </c>
      <c r="O180" s="279" t="s">
        <v>819</v>
      </c>
      <c r="P180" s="279" t="s">
        <v>557</v>
      </c>
      <c r="Q180" s="279" t="s">
        <v>556</v>
      </c>
      <c r="R180" s="279" t="s">
        <v>819</v>
      </c>
      <c r="S180" s="278">
        <v>0</v>
      </c>
      <c r="T180" s="278">
        <v>0</v>
      </c>
      <c r="U180" s="278">
        <v>0</v>
      </c>
      <c r="V180" s="278">
        <v>0</v>
      </c>
      <c r="W180" s="278">
        <v>0</v>
      </c>
      <c r="X180" s="278">
        <v>0</v>
      </c>
      <c r="Y180" s="278">
        <v>0</v>
      </c>
      <c r="Z180" s="278">
        <v>0</v>
      </c>
      <c r="AA180" s="278">
        <v>0</v>
      </c>
      <c r="AB180" s="278">
        <v>0</v>
      </c>
      <c r="AC180" s="278"/>
      <c r="AD180" s="278">
        <v>0</v>
      </c>
      <c r="AE180" s="278"/>
      <c r="AF180" s="278">
        <v>0</v>
      </c>
      <c r="AG180" s="278">
        <v>0</v>
      </c>
      <c r="AH180" s="285" t="s">
        <v>86</v>
      </c>
      <c r="AI180" s="284" t="s">
        <v>489</v>
      </c>
      <c r="AJ180" s="283" t="s">
        <v>553</v>
      </c>
      <c r="AK180" s="282" t="s">
        <v>552</v>
      </c>
      <c r="AL180" s="278">
        <v>3.54</v>
      </c>
      <c r="AM180" s="281">
        <v>0</v>
      </c>
      <c r="AN180" s="278">
        <v>0</v>
      </c>
      <c r="AO180" s="278">
        <v>3.54</v>
      </c>
      <c r="AP180" s="281">
        <v>0</v>
      </c>
      <c r="AQ180" s="278">
        <v>0</v>
      </c>
      <c r="AR180" s="278">
        <v>0</v>
      </c>
      <c r="AS180" s="273">
        <v>2</v>
      </c>
      <c r="AT180" s="278">
        <v>0</v>
      </c>
      <c r="AU180" s="281">
        <v>0</v>
      </c>
      <c r="AV180" s="278">
        <v>0</v>
      </c>
      <c r="AW180" s="278">
        <v>0</v>
      </c>
      <c r="AX180" s="281">
        <v>0</v>
      </c>
      <c r="AY180" s="278">
        <v>0</v>
      </c>
      <c r="AZ180" s="278">
        <v>0</v>
      </c>
      <c r="BA180" s="280" t="s">
        <v>551</v>
      </c>
      <c r="BB180" s="278">
        <v>0</v>
      </c>
      <c r="BC180" s="281">
        <v>0</v>
      </c>
      <c r="BD180" s="278">
        <v>0</v>
      </c>
      <c r="BE180" s="278">
        <v>0</v>
      </c>
      <c r="BF180" s="281">
        <v>0</v>
      </c>
      <c r="BG180" s="278">
        <v>0</v>
      </c>
      <c r="BH180" s="278">
        <v>0</v>
      </c>
      <c r="BI180" s="280" t="s">
        <v>550</v>
      </c>
      <c r="BJ180" s="278">
        <v>0</v>
      </c>
      <c r="BK180" s="278">
        <v>0</v>
      </c>
      <c r="BL180" s="278">
        <v>0</v>
      </c>
      <c r="BM180" s="278">
        <v>0</v>
      </c>
      <c r="BN180" s="278">
        <v>0</v>
      </c>
      <c r="BO180" s="278">
        <v>0</v>
      </c>
      <c r="BP180" s="278">
        <v>0</v>
      </c>
      <c r="BQ180" s="279"/>
      <c r="BR180" s="279"/>
      <c r="BS180" s="279"/>
    </row>
    <row r="181" spans="1:71" x14ac:dyDescent="0.35">
      <c r="A181" s="279" t="s">
        <v>563</v>
      </c>
      <c r="B181" s="279" t="s">
        <v>562</v>
      </c>
      <c r="C181" s="285" t="s">
        <v>277</v>
      </c>
      <c r="D181" s="279" t="s">
        <v>560</v>
      </c>
      <c r="F181" s="279" t="s">
        <v>821</v>
      </c>
      <c r="K181" s="279" t="s">
        <v>819</v>
      </c>
      <c r="L181" s="279" t="s">
        <v>557</v>
      </c>
      <c r="N181" s="279" t="s">
        <v>820</v>
      </c>
      <c r="O181" s="279" t="s">
        <v>819</v>
      </c>
      <c r="P181" s="279" t="s">
        <v>557</v>
      </c>
      <c r="Q181" s="279" t="s">
        <v>556</v>
      </c>
      <c r="R181" s="279" t="s">
        <v>819</v>
      </c>
      <c r="S181" s="278">
        <v>0</v>
      </c>
      <c r="T181" s="278">
        <v>0</v>
      </c>
      <c r="U181" s="278">
        <v>0</v>
      </c>
      <c r="V181" s="278">
        <v>0</v>
      </c>
      <c r="W181" s="278">
        <v>0</v>
      </c>
      <c r="X181" s="278">
        <v>0</v>
      </c>
      <c r="Y181" s="278">
        <v>0</v>
      </c>
      <c r="Z181" s="278">
        <v>0</v>
      </c>
      <c r="AA181" s="278">
        <v>0</v>
      </c>
      <c r="AB181" s="278">
        <v>0</v>
      </c>
      <c r="AC181" s="278"/>
      <c r="AD181" s="278">
        <v>0</v>
      </c>
      <c r="AE181" s="278"/>
      <c r="AF181" s="278">
        <v>0</v>
      </c>
      <c r="AG181" s="278">
        <v>0</v>
      </c>
      <c r="AH181" s="285" t="s">
        <v>86</v>
      </c>
      <c r="AI181" s="284" t="s">
        <v>487</v>
      </c>
      <c r="AJ181" s="283" t="s">
        <v>553</v>
      </c>
      <c r="AK181" s="282" t="s">
        <v>552</v>
      </c>
      <c r="AL181" s="278">
        <v>1.8</v>
      </c>
      <c r="AM181" s="281">
        <v>0</v>
      </c>
      <c r="AN181" s="278">
        <v>0</v>
      </c>
      <c r="AO181" s="278">
        <v>1.8</v>
      </c>
      <c r="AP181" s="281">
        <v>0</v>
      </c>
      <c r="AQ181" s="278">
        <v>0</v>
      </c>
      <c r="AR181" s="278">
        <v>0</v>
      </c>
      <c r="AS181" s="273">
        <v>2</v>
      </c>
      <c r="AT181" s="278">
        <v>0</v>
      </c>
      <c r="AU181" s="281">
        <v>0</v>
      </c>
      <c r="AV181" s="278">
        <v>0</v>
      </c>
      <c r="AW181" s="278">
        <v>0</v>
      </c>
      <c r="AX181" s="281">
        <v>0</v>
      </c>
      <c r="AY181" s="278">
        <v>0</v>
      </c>
      <c r="AZ181" s="278">
        <v>0</v>
      </c>
      <c r="BA181" s="280" t="s">
        <v>551</v>
      </c>
      <c r="BB181" s="278">
        <v>0</v>
      </c>
      <c r="BC181" s="281">
        <v>0</v>
      </c>
      <c r="BD181" s="278">
        <v>0</v>
      </c>
      <c r="BE181" s="278">
        <v>0</v>
      </c>
      <c r="BF181" s="281">
        <v>0</v>
      </c>
      <c r="BG181" s="278">
        <v>0</v>
      </c>
      <c r="BH181" s="278">
        <v>0</v>
      </c>
      <c r="BI181" s="280" t="s">
        <v>550</v>
      </c>
      <c r="BJ181" s="278">
        <v>0</v>
      </c>
      <c r="BK181" s="278">
        <v>0</v>
      </c>
      <c r="BL181" s="278">
        <v>0</v>
      </c>
      <c r="BM181" s="278">
        <v>0</v>
      </c>
      <c r="BN181" s="278">
        <v>0</v>
      </c>
      <c r="BO181" s="278">
        <v>0</v>
      </c>
      <c r="BP181" s="278">
        <v>0</v>
      </c>
      <c r="BQ181" s="279"/>
      <c r="BR181" s="279"/>
      <c r="BS181" s="279"/>
    </row>
    <row r="182" spans="1:71" x14ac:dyDescent="0.35">
      <c r="A182" s="279" t="s">
        <v>563</v>
      </c>
      <c r="B182" s="279" t="s">
        <v>562</v>
      </c>
      <c r="C182" s="285" t="s">
        <v>489</v>
      </c>
      <c r="D182" s="279" t="s">
        <v>560</v>
      </c>
      <c r="F182" s="279" t="s">
        <v>488</v>
      </c>
      <c r="K182" s="279" t="s">
        <v>819</v>
      </c>
      <c r="L182" s="279" t="s">
        <v>557</v>
      </c>
      <c r="N182" s="279" t="s">
        <v>820</v>
      </c>
      <c r="O182" s="279" t="s">
        <v>819</v>
      </c>
      <c r="P182" s="279" t="s">
        <v>557</v>
      </c>
      <c r="Q182" s="279" t="s">
        <v>556</v>
      </c>
      <c r="R182" s="279" t="s">
        <v>819</v>
      </c>
      <c r="S182" s="278">
        <v>0</v>
      </c>
      <c r="T182" s="278">
        <v>0</v>
      </c>
      <c r="U182" s="278">
        <v>0</v>
      </c>
      <c r="V182" s="278">
        <v>0</v>
      </c>
      <c r="W182" s="278">
        <v>0</v>
      </c>
      <c r="X182" s="278">
        <v>0</v>
      </c>
      <c r="Y182" s="278">
        <v>0</v>
      </c>
      <c r="Z182" s="278">
        <v>0</v>
      </c>
      <c r="AA182" s="278">
        <v>0</v>
      </c>
      <c r="AB182" s="278">
        <v>0</v>
      </c>
      <c r="AC182" s="278"/>
      <c r="AD182" s="278">
        <v>0</v>
      </c>
      <c r="AE182" s="278"/>
      <c r="AF182" s="278">
        <v>0</v>
      </c>
      <c r="AG182" s="278">
        <v>0</v>
      </c>
      <c r="AH182" s="285" t="s">
        <v>483</v>
      </c>
      <c r="AJ182" s="283" t="s">
        <v>553</v>
      </c>
      <c r="AK182" s="282" t="s">
        <v>552</v>
      </c>
      <c r="AL182" s="278">
        <v>1.88</v>
      </c>
      <c r="AM182" s="281">
        <v>0</v>
      </c>
      <c r="AN182" s="278">
        <v>0</v>
      </c>
      <c r="AO182" s="278">
        <v>1.88</v>
      </c>
      <c r="AP182" s="281">
        <v>0</v>
      </c>
      <c r="AQ182" s="278">
        <v>0</v>
      </c>
      <c r="AR182" s="278">
        <v>0</v>
      </c>
      <c r="AS182" s="273">
        <v>2</v>
      </c>
      <c r="AT182" s="278">
        <v>0</v>
      </c>
      <c r="AU182" s="281">
        <v>0</v>
      </c>
      <c r="AV182" s="278">
        <v>0</v>
      </c>
      <c r="AW182" s="278">
        <v>0</v>
      </c>
      <c r="AX182" s="281">
        <v>0</v>
      </c>
      <c r="AY182" s="278">
        <v>0</v>
      </c>
      <c r="AZ182" s="278">
        <v>0</v>
      </c>
      <c r="BA182" s="280" t="s">
        <v>551</v>
      </c>
      <c r="BB182" s="278">
        <v>0</v>
      </c>
      <c r="BC182" s="281">
        <v>0</v>
      </c>
      <c r="BD182" s="278">
        <v>0</v>
      </c>
      <c r="BE182" s="278">
        <v>0</v>
      </c>
      <c r="BF182" s="281">
        <v>0</v>
      </c>
      <c r="BG182" s="278">
        <v>0</v>
      </c>
      <c r="BH182" s="278">
        <v>0</v>
      </c>
      <c r="BI182" s="280" t="s">
        <v>550</v>
      </c>
      <c r="BJ182" s="278">
        <v>0</v>
      </c>
      <c r="BK182" s="278">
        <v>0</v>
      </c>
      <c r="BL182" s="278">
        <v>0</v>
      </c>
      <c r="BM182" s="278">
        <v>0</v>
      </c>
      <c r="BN182" s="278">
        <v>0</v>
      </c>
      <c r="BO182" s="278">
        <v>0</v>
      </c>
      <c r="BP182" s="278">
        <v>0</v>
      </c>
      <c r="BQ182" s="279"/>
      <c r="BR182" s="279"/>
      <c r="BS182" s="279"/>
    </row>
    <row r="183" spans="1:71" x14ac:dyDescent="0.35">
      <c r="A183" s="279" t="s">
        <v>563</v>
      </c>
      <c r="B183" s="279" t="s">
        <v>562</v>
      </c>
      <c r="C183" s="285" t="s">
        <v>487</v>
      </c>
      <c r="D183" s="279" t="s">
        <v>560</v>
      </c>
      <c r="F183" s="279" t="s">
        <v>486</v>
      </c>
      <c r="K183" s="279" t="s">
        <v>819</v>
      </c>
      <c r="L183" s="279" t="s">
        <v>557</v>
      </c>
      <c r="N183" s="279" t="s">
        <v>820</v>
      </c>
      <c r="O183" s="279" t="s">
        <v>819</v>
      </c>
      <c r="P183" s="279" t="s">
        <v>557</v>
      </c>
      <c r="Q183" s="279" t="s">
        <v>556</v>
      </c>
      <c r="R183" s="279" t="s">
        <v>819</v>
      </c>
      <c r="S183" s="278">
        <v>0</v>
      </c>
      <c r="T183" s="278">
        <v>0</v>
      </c>
      <c r="U183" s="278">
        <v>0</v>
      </c>
      <c r="V183" s="278">
        <v>0</v>
      </c>
      <c r="W183" s="278">
        <v>0</v>
      </c>
      <c r="X183" s="278">
        <v>0</v>
      </c>
      <c r="Y183" s="278">
        <v>0</v>
      </c>
      <c r="Z183" s="278">
        <v>0</v>
      </c>
      <c r="AA183" s="278">
        <v>0</v>
      </c>
      <c r="AB183" s="278">
        <v>0</v>
      </c>
      <c r="AC183" s="278"/>
      <c r="AD183" s="278">
        <v>0</v>
      </c>
      <c r="AE183" s="278"/>
      <c r="AF183" s="278">
        <v>0</v>
      </c>
      <c r="AG183" s="278">
        <v>0</v>
      </c>
      <c r="AH183" s="285" t="s">
        <v>483</v>
      </c>
      <c r="AJ183" s="283" t="s">
        <v>553</v>
      </c>
      <c r="AK183" s="282" t="s">
        <v>552</v>
      </c>
      <c r="AL183" s="278">
        <v>1.1299999999999999</v>
      </c>
      <c r="AM183" s="281">
        <v>0</v>
      </c>
      <c r="AN183" s="278">
        <v>0</v>
      </c>
      <c r="AO183" s="278">
        <v>1.1299999999999999</v>
      </c>
      <c r="AP183" s="281">
        <v>0</v>
      </c>
      <c r="AQ183" s="278">
        <v>0</v>
      </c>
      <c r="AR183" s="278">
        <v>0</v>
      </c>
      <c r="AS183" s="273">
        <v>2</v>
      </c>
      <c r="AT183" s="278">
        <v>0</v>
      </c>
      <c r="AU183" s="281">
        <v>0</v>
      </c>
      <c r="AV183" s="278">
        <v>0</v>
      </c>
      <c r="AW183" s="278">
        <v>0</v>
      </c>
      <c r="AX183" s="281">
        <v>0</v>
      </c>
      <c r="AY183" s="278">
        <v>0</v>
      </c>
      <c r="AZ183" s="278">
        <v>0</v>
      </c>
      <c r="BA183" s="280" t="s">
        <v>551</v>
      </c>
      <c r="BB183" s="278">
        <v>0</v>
      </c>
      <c r="BC183" s="281">
        <v>0</v>
      </c>
      <c r="BD183" s="278">
        <v>0</v>
      </c>
      <c r="BE183" s="278">
        <v>0</v>
      </c>
      <c r="BF183" s="281">
        <v>0</v>
      </c>
      <c r="BG183" s="278">
        <v>0</v>
      </c>
      <c r="BH183" s="278">
        <v>0</v>
      </c>
      <c r="BI183" s="280" t="s">
        <v>550</v>
      </c>
      <c r="BJ183" s="278">
        <v>0</v>
      </c>
      <c r="BK183" s="278">
        <v>0</v>
      </c>
      <c r="BL183" s="278">
        <v>0</v>
      </c>
      <c r="BM183" s="278">
        <v>0</v>
      </c>
      <c r="BN183" s="278">
        <v>0</v>
      </c>
      <c r="BO183" s="278">
        <v>0</v>
      </c>
      <c r="BP183" s="278">
        <v>0</v>
      </c>
      <c r="BQ183" s="279"/>
      <c r="BR183" s="279"/>
      <c r="BS183" s="279"/>
    </row>
    <row r="184" spans="1:71" x14ac:dyDescent="0.35">
      <c r="A184" s="279" t="s">
        <v>563</v>
      </c>
      <c r="B184" s="279" t="s">
        <v>562</v>
      </c>
      <c r="C184" s="285" t="s">
        <v>485</v>
      </c>
      <c r="D184" s="279" t="s">
        <v>560</v>
      </c>
      <c r="F184" s="279" t="s">
        <v>484</v>
      </c>
      <c r="K184" s="279" t="s">
        <v>819</v>
      </c>
      <c r="L184" s="279" t="s">
        <v>557</v>
      </c>
      <c r="N184" s="279" t="s">
        <v>820</v>
      </c>
      <c r="O184" s="279" t="s">
        <v>819</v>
      </c>
      <c r="P184" s="279" t="s">
        <v>557</v>
      </c>
      <c r="Q184" s="279" t="s">
        <v>556</v>
      </c>
      <c r="R184" s="279" t="s">
        <v>819</v>
      </c>
      <c r="S184" s="278">
        <v>0</v>
      </c>
      <c r="T184" s="278">
        <v>0</v>
      </c>
      <c r="U184" s="278">
        <v>0</v>
      </c>
      <c r="V184" s="278">
        <v>0</v>
      </c>
      <c r="W184" s="278">
        <v>0</v>
      </c>
      <c r="X184" s="278">
        <v>0</v>
      </c>
      <c r="Y184" s="278">
        <v>0</v>
      </c>
      <c r="Z184" s="278">
        <v>0</v>
      </c>
      <c r="AA184" s="278">
        <v>0</v>
      </c>
      <c r="AB184" s="278">
        <v>0</v>
      </c>
      <c r="AC184" s="278"/>
      <c r="AD184" s="278">
        <v>0</v>
      </c>
      <c r="AE184" s="278"/>
      <c r="AF184" s="278">
        <v>0</v>
      </c>
      <c r="AG184" s="278">
        <v>0</v>
      </c>
      <c r="AH184" s="285" t="s">
        <v>483</v>
      </c>
      <c r="AJ184" s="283" t="s">
        <v>553</v>
      </c>
      <c r="AK184" s="282" t="s">
        <v>552</v>
      </c>
      <c r="AL184" s="278">
        <v>1.0900000000000001</v>
      </c>
      <c r="AM184" s="281">
        <v>0</v>
      </c>
      <c r="AN184" s="278">
        <v>0</v>
      </c>
      <c r="AO184" s="278">
        <v>1.0900000000000001</v>
      </c>
      <c r="AP184" s="281">
        <v>0</v>
      </c>
      <c r="AQ184" s="278">
        <v>0</v>
      </c>
      <c r="AR184" s="278">
        <v>0</v>
      </c>
      <c r="AS184" s="273">
        <v>2</v>
      </c>
      <c r="AT184" s="278">
        <v>0</v>
      </c>
      <c r="AU184" s="281">
        <v>0</v>
      </c>
      <c r="AV184" s="278">
        <v>0</v>
      </c>
      <c r="AW184" s="278">
        <v>0</v>
      </c>
      <c r="AX184" s="281">
        <v>0</v>
      </c>
      <c r="AY184" s="278">
        <v>0</v>
      </c>
      <c r="AZ184" s="278">
        <v>0</v>
      </c>
      <c r="BA184" s="280" t="s">
        <v>551</v>
      </c>
      <c r="BB184" s="278">
        <v>0</v>
      </c>
      <c r="BC184" s="281">
        <v>0</v>
      </c>
      <c r="BD184" s="278">
        <v>0</v>
      </c>
      <c r="BE184" s="278">
        <v>0</v>
      </c>
      <c r="BF184" s="281">
        <v>0</v>
      </c>
      <c r="BG184" s="278">
        <v>0</v>
      </c>
      <c r="BH184" s="278">
        <v>0</v>
      </c>
      <c r="BI184" s="280" t="s">
        <v>550</v>
      </c>
      <c r="BJ184" s="278">
        <v>0</v>
      </c>
      <c r="BK184" s="278">
        <v>0</v>
      </c>
      <c r="BL184" s="278">
        <v>0</v>
      </c>
      <c r="BM184" s="278">
        <v>0</v>
      </c>
      <c r="BN184" s="278">
        <v>0</v>
      </c>
      <c r="BO184" s="278">
        <v>0</v>
      </c>
      <c r="BP184" s="278">
        <v>0</v>
      </c>
      <c r="BQ184" s="279"/>
      <c r="BR184" s="279"/>
      <c r="BS184" s="279"/>
    </row>
    <row r="185" spans="1:71" x14ac:dyDescent="0.35">
      <c r="A185" s="279" t="s">
        <v>563</v>
      </c>
      <c r="B185" s="279" t="s">
        <v>562</v>
      </c>
      <c r="C185" s="285" t="s">
        <v>818</v>
      </c>
      <c r="D185" s="279" t="s">
        <v>560</v>
      </c>
      <c r="F185" s="279" t="s">
        <v>817</v>
      </c>
      <c r="K185" s="279" t="s">
        <v>689</v>
      </c>
      <c r="L185" s="279" t="s">
        <v>557</v>
      </c>
      <c r="N185" s="279" t="s">
        <v>690</v>
      </c>
      <c r="O185" s="279" t="s">
        <v>689</v>
      </c>
      <c r="P185" s="279" t="s">
        <v>557</v>
      </c>
      <c r="Q185" s="279" t="s">
        <v>556</v>
      </c>
      <c r="R185" s="279" t="s">
        <v>689</v>
      </c>
      <c r="S185" s="278">
        <v>0</v>
      </c>
      <c r="T185" s="278">
        <v>0</v>
      </c>
      <c r="U185" s="278">
        <v>0</v>
      </c>
      <c r="V185" s="278">
        <v>0</v>
      </c>
      <c r="W185" s="278">
        <v>0</v>
      </c>
      <c r="X185" s="278">
        <v>0</v>
      </c>
      <c r="Y185" s="278">
        <v>0</v>
      </c>
      <c r="Z185" s="278">
        <v>0</v>
      </c>
      <c r="AA185" s="278">
        <v>0</v>
      </c>
      <c r="AB185" s="278">
        <v>0</v>
      </c>
      <c r="AC185" s="278"/>
      <c r="AD185" s="278">
        <v>0</v>
      </c>
      <c r="AE185" s="278"/>
      <c r="AF185" s="278">
        <v>0</v>
      </c>
      <c r="AG185" s="278">
        <v>0</v>
      </c>
      <c r="AH185" s="285" t="s">
        <v>86</v>
      </c>
      <c r="AI185" s="284" t="s">
        <v>808</v>
      </c>
      <c r="AJ185" s="283" t="s">
        <v>553</v>
      </c>
      <c r="AK185" s="282" t="s">
        <v>552</v>
      </c>
      <c r="AL185" s="278">
        <v>1.3</v>
      </c>
      <c r="AM185" s="281">
        <v>0</v>
      </c>
      <c r="AN185" s="278">
        <v>0</v>
      </c>
      <c r="AO185" s="278">
        <v>1.3</v>
      </c>
      <c r="AP185" s="281">
        <v>0</v>
      </c>
      <c r="AQ185" s="278">
        <v>0</v>
      </c>
      <c r="AR185" s="278">
        <v>0</v>
      </c>
      <c r="AS185" s="273">
        <v>2</v>
      </c>
      <c r="AT185" s="278">
        <v>0</v>
      </c>
      <c r="AU185" s="281">
        <v>0</v>
      </c>
      <c r="AV185" s="278">
        <v>0</v>
      </c>
      <c r="AW185" s="278">
        <v>0</v>
      </c>
      <c r="AX185" s="281">
        <v>0</v>
      </c>
      <c r="AY185" s="278">
        <v>0</v>
      </c>
      <c r="AZ185" s="278">
        <v>0</v>
      </c>
      <c r="BA185" s="280" t="s">
        <v>551</v>
      </c>
      <c r="BB185" s="278">
        <v>0</v>
      </c>
      <c r="BC185" s="281">
        <v>0</v>
      </c>
      <c r="BD185" s="278">
        <v>0</v>
      </c>
      <c r="BE185" s="278">
        <v>0</v>
      </c>
      <c r="BF185" s="281">
        <v>0</v>
      </c>
      <c r="BG185" s="278">
        <v>0</v>
      </c>
      <c r="BH185" s="278">
        <v>0</v>
      </c>
      <c r="BI185" s="280" t="s">
        <v>550</v>
      </c>
      <c r="BJ185" s="278">
        <v>0</v>
      </c>
      <c r="BK185" s="278">
        <v>0</v>
      </c>
      <c r="BL185" s="278">
        <v>0</v>
      </c>
      <c r="BM185" s="278">
        <v>0</v>
      </c>
      <c r="BN185" s="278">
        <v>0</v>
      </c>
      <c r="BO185" s="278">
        <v>0</v>
      </c>
      <c r="BP185" s="278">
        <v>0</v>
      </c>
      <c r="BQ185" s="279"/>
      <c r="BR185" s="279"/>
      <c r="BS185" s="279"/>
    </row>
    <row r="186" spans="1:71" x14ac:dyDescent="0.35">
      <c r="A186" s="279" t="s">
        <v>563</v>
      </c>
      <c r="B186" s="279" t="s">
        <v>562</v>
      </c>
      <c r="C186" s="285" t="s">
        <v>816</v>
      </c>
      <c r="D186" s="279" t="s">
        <v>560</v>
      </c>
      <c r="F186" s="279" t="s">
        <v>815</v>
      </c>
      <c r="K186" s="279" t="s">
        <v>689</v>
      </c>
      <c r="L186" s="279" t="s">
        <v>557</v>
      </c>
      <c r="N186" s="279" t="s">
        <v>690</v>
      </c>
      <c r="O186" s="279" t="s">
        <v>689</v>
      </c>
      <c r="P186" s="279" t="s">
        <v>557</v>
      </c>
      <c r="Q186" s="279" t="s">
        <v>556</v>
      </c>
      <c r="R186" s="279" t="s">
        <v>689</v>
      </c>
      <c r="S186" s="278">
        <v>0</v>
      </c>
      <c r="T186" s="278">
        <v>0</v>
      </c>
      <c r="U186" s="278">
        <v>0</v>
      </c>
      <c r="V186" s="278">
        <v>0</v>
      </c>
      <c r="W186" s="278">
        <v>0</v>
      </c>
      <c r="X186" s="278">
        <v>0</v>
      </c>
      <c r="Y186" s="278">
        <v>0</v>
      </c>
      <c r="Z186" s="278">
        <v>0</v>
      </c>
      <c r="AA186" s="278">
        <v>0</v>
      </c>
      <c r="AB186" s="278">
        <v>0</v>
      </c>
      <c r="AC186" s="278"/>
      <c r="AD186" s="278">
        <v>0</v>
      </c>
      <c r="AE186" s="278"/>
      <c r="AF186" s="278">
        <v>0</v>
      </c>
      <c r="AG186" s="278">
        <v>0</v>
      </c>
      <c r="AH186" s="285" t="s">
        <v>483</v>
      </c>
      <c r="AJ186" s="283" t="s">
        <v>553</v>
      </c>
      <c r="AK186" s="282" t="s">
        <v>552</v>
      </c>
      <c r="AL186" s="278">
        <v>0</v>
      </c>
      <c r="AM186" s="281">
        <v>0</v>
      </c>
      <c r="AN186" s="278">
        <v>45</v>
      </c>
      <c r="AO186" s="278">
        <v>0</v>
      </c>
      <c r="AP186" s="281">
        <v>0</v>
      </c>
      <c r="AQ186" s="278">
        <v>0</v>
      </c>
      <c r="AR186" s="278">
        <v>0</v>
      </c>
      <c r="AS186" s="273">
        <v>2</v>
      </c>
      <c r="AT186" s="278">
        <v>0</v>
      </c>
      <c r="AU186" s="281">
        <v>0</v>
      </c>
      <c r="AV186" s="278">
        <v>0</v>
      </c>
      <c r="AW186" s="278">
        <v>0</v>
      </c>
      <c r="AX186" s="281">
        <v>0</v>
      </c>
      <c r="AY186" s="278">
        <v>0</v>
      </c>
      <c r="AZ186" s="278">
        <v>0</v>
      </c>
      <c r="BA186" s="280" t="s">
        <v>551</v>
      </c>
      <c r="BB186" s="278">
        <v>0</v>
      </c>
      <c r="BC186" s="281">
        <v>0</v>
      </c>
      <c r="BD186" s="278">
        <v>0</v>
      </c>
      <c r="BE186" s="278">
        <v>0</v>
      </c>
      <c r="BF186" s="281">
        <v>0</v>
      </c>
      <c r="BG186" s="278">
        <v>0</v>
      </c>
      <c r="BH186" s="278">
        <v>0</v>
      </c>
      <c r="BI186" s="280" t="s">
        <v>550</v>
      </c>
      <c r="BJ186" s="278">
        <v>0</v>
      </c>
      <c r="BK186" s="278">
        <v>0</v>
      </c>
      <c r="BL186" s="278">
        <v>0</v>
      </c>
      <c r="BM186" s="278">
        <v>0</v>
      </c>
      <c r="BN186" s="278">
        <v>0</v>
      </c>
      <c r="BO186" s="278">
        <v>0</v>
      </c>
      <c r="BP186" s="278">
        <v>0</v>
      </c>
      <c r="BQ186" s="279"/>
      <c r="BR186" s="279"/>
      <c r="BS186" s="279"/>
    </row>
    <row r="187" spans="1:71" x14ac:dyDescent="0.35">
      <c r="A187" s="279" t="s">
        <v>563</v>
      </c>
      <c r="B187" s="279" t="s">
        <v>562</v>
      </c>
      <c r="C187" s="285" t="s">
        <v>814</v>
      </c>
      <c r="D187" s="279" t="s">
        <v>560</v>
      </c>
      <c r="F187" s="279" t="s">
        <v>813</v>
      </c>
      <c r="K187" s="279" t="s">
        <v>689</v>
      </c>
      <c r="L187" s="279" t="s">
        <v>557</v>
      </c>
      <c r="N187" s="279" t="s">
        <v>690</v>
      </c>
      <c r="O187" s="279" t="s">
        <v>689</v>
      </c>
      <c r="P187" s="279" t="s">
        <v>557</v>
      </c>
      <c r="Q187" s="279" t="s">
        <v>556</v>
      </c>
      <c r="R187" s="279" t="s">
        <v>689</v>
      </c>
      <c r="S187" s="278">
        <v>1134</v>
      </c>
      <c r="T187" s="278">
        <v>0</v>
      </c>
      <c r="U187" s="278">
        <v>0</v>
      </c>
      <c r="V187" s="278">
        <v>0</v>
      </c>
      <c r="W187" s="278">
        <v>0</v>
      </c>
      <c r="X187" s="278">
        <v>0</v>
      </c>
      <c r="Y187" s="278">
        <v>0</v>
      </c>
      <c r="Z187" s="278">
        <v>0</v>
      </c>
      <c r="AA187" s="278">
        <v>0</v>
      </c>
      <c r="AB187" s="278">
        <v>0</v>
      </c>
      <c r="AC187" s="278"/>
      <c r="AD187" s="278">
        <v>0</v>
      </c>
      <c r="AE187" s="278"/>
      <c r="AF187" s="278">
        <v>0</v>
      </c>
      <c r="AG187" s="278">
        <v>0</v>
      </c>
      <c r="AH187" s="285" t="s">
        <v>483</v>
      </c>
      <c r="AJ187" s="283" t="s">
        <v>553</v>
      </c>
      <c r="AK187" s="282" t="s">
        <v>552</v>
      </c>
      <c r="AL187" s="278">
        <v>0</v>
      </c>
      <c r="AM187" s="281">
        <v>0</v>
      </c>
      <c r="AN187" s="278">
        <v>16</v>
      </c>
      <c r="AO187" s="278">
        <v>0</v>
      </c>
      <c r="AP187" s="281">
        <v>0</v>
      </c>
      <c r="AQ187" s="278">
        <v>0</v>
      </c>
      <c r="AR187" s="278">
        <v>0</v>
      </c>
      <c r="AS187" s="273">
        <v>2</v>
      </c>
      <c r="AT187" s="278">
        <v>0</v>
      </c>
      <c r="AU187" s="281">
        <v>0</v>
      </c>
      <c r="AV187" s="278">
        <v>0</v>
      </c>
      <c r="AW187" s="278">
        <v>0</v>
      </c>
      <c r="AX187" s="281">
        <v>0</v>
      </c>
      <c r="AY187" s="278">
        <v>0</v>
      </c>
      <c r="AZ187" s="278">
        <v>0</v>
      </c>
      <c r="BA187" s="280" t="s">
        <v>551</v>
      </c>
      <c r="BB187" s="278">
        <v>0</v>
      </c>
      <c r="BC187" s="281">
        <v>0</v>
      </c>
      <c r="BD187" s="278">
        <v>0</v>
      </c>
      <c r="BE187" s="278">
        <v>0</v>
      </c>
      <c r="BF187" s="281">
        <v>0</v>
      </c>
      <c r="BG187" s="278">
        <v>0</v>
      </c>
      <c r="BH187" s="278">
        <v>0</v>
      </c>
      <c r="BI187" s="280" t="s">
        <v>550</v>
      </c>
      <c r="BJ187" s="278">
        <v>0</v>
      </c>
      <c r="BK187" s="278">
        <v>0</v>
      </c>
      <c r="BL187" s="278">
        <v>0</v>
      </c>
      <c r="BM187" s="278">
        <v>0</v>
      </c>
      <c r="BN187" s="278">
        <v>0</v>
      </c>
      <c r="BO187" s="278">
        <v>0</v>
      </c>
      <c r="BP187" s="278">
        <v>0</v>
      </c>
      <c r="BQ187" s="279"/>
      <c r="BR187" s="279"/>
      <c r="BS187" s="279"/>
    </row>
    <row r="188" spans="1:71" x14ac:dyDescent="0.35">
      <c r="A188" s="279" t="s">
        <v>563</v>
      </c>
      <c r="B188" s="279" t="s">
        <v>562</v>
      </c>
      <c r="C188" s="285" t="s">
        <v>812</v>
      </c>
      <c r="D188" s="279" t="s">
        <v>560</v>
      </c>
      <c r="F188" s="279" t="s">
        <v>811</v>
      </c>
      <c r="K188" s="279" t="s">
        <v>689</v>
      </c>
      <c r="L188" s="279" t="s">
        <v>557</v>
      </c>
      <c r="N188" s="279" t="s">
        <v>690</v>
      </c>
      <c r="O188" s="279" t="s">
        <v>689</v>
      </c>
      <c r="P188" s="279" t="s">
        <v>557</v>
      </c>
      <c r="Q188" s="279" t="s">
        <v>556</v>
      </c>
      <c r="R188" s="279" t="s">
        <v>689</v>
      </c>
      <c r="S188" s="278">
        <v>0</v>
      </c>
      <c r="T188" s="278">
        <v>0</v>
      </c>
      <c r="U188" s="278">
        <v>0</v>
      </c>
      <c r="V188" s="278">
        <v>0</v>
      </c>
      <c r="W188" s="278">
        <v>0</v>
      </c>
      <c r="X188" s="278">
        <v>0</v>
      </c>
      <c r="Y188" s="278">
        <v>0</v>
      </c>
      <c r="Z188" s="278">
        <v>0</v>
      </c>
      <c r="AA188" s="278">
        <v>0</v>
      </c>
      <c r="AB188" s="278">
        <v>0</v>
      </c>
      <c r="AC188" s="278"/>
      <c r="AD188" s="278">
        <v>0</v>
      </c>
      <c r="AE188" s="278"/>
      <c r="AF188" s="278">
        <v>0</v>
      </c>
      <c r="AG188" s="278">
        <v>0</v>
      </c>
      <c r="AH188" s="285" t="s">
        <v>86</v>
      </c>
      <c r="AI188" s="284" t="s">
        <v>806</v>
      </c>
      <c r="AJ188" s="283" t="s">
        <v>553</v>
      </c>
      <c r="AK188" s="282" t="s">
        <v>552</v>
      </c>
      <c r="AL188" s="278">
        <v>2.2000000000000002</v>
      </c>
      <c r="AM188" s="281">
        <v>0</v>
      </c>
      <c r="AN188" s="278">
        <v>0</v>
      </c>
      <c r="AO188" s="278">
        <v>2.2000000000000002</v>
      </c>
      <c r="AP188" s="281">
        <v>0</v>
      </c>
      <c r="AQ188" s="278">
        <v>0</v>
      </c>
      <c r="AR188" s="278">
        <v>0</v>
      </c>
      <c r="AS188" s="273">
        <v>2</v>
      </c>
      <c r="AT188" s="278">
        <v>0</v>
      </c>
      <c r="AU188" s="281">
        <v>0</v>
      </c>
      <c r="AV188" s="278">
        <v>0</v>
      </c>
      <c r="AW188" s="278">
        <v>0</v>
      </c>
      <c r="AX188" s="281">
        <v>0</v>
      </c>
      <c r="AY188" s="278">
        <v>0</v>
      </c>
      <c r="AZ188" s="278">
        <v>0</v>
      </c>
      <c r="BA188" s="280" t="s">
        <v>551</v>
      </c>
      <c r="BB188" s="278">
        <v>0</v>
      </c>
      <c r="BC188" s="281">
        <v>0</v>
      </c>
      <c r="BD188" s="278">
        <v>0</v>
      </c>
      <c r="BE188" s="278">
        <v>0</v>
      </c>
      <c r="BF188" s="281">
        <v>0</v>
      </c>
      <c r="BG188" s="278">
        <v>0</v>
      </c>
      <c r="BH188" s="278">
        <v>0</v>
      </c>
      <c r="BI188" s="280" t="s">
        <v>550</v>
      </c>
      <c r="BJ188" s="278">
        <v>0</v>
      </c>
      <c r="BK188" s="278">
        <v>0</v>
      </c>
      <c r="BL188" s="278">
        <v>0</v>
      </c>
      <c r="BM188" s="278">
        <v>0</v>
      </c>
      <c r="BN188" s="278">
        <v>0</v>
      </c>
      <c r="BO188" s="278">
        <v>0</v>
      </c>
      <c r="BP188" s="278">
        <v>0</v>
      </c>
      <c r="BQ188" s="279"/>
      <c r="BR188" s="279"/>
      <c r="BS188" s="279"/>
    </row>
    <row r="189" spans="1:71" x14ac:dyDescent="0.35">
      <c r="A189" s="279" t="s">
        <v>563</v>
      </c>
      <c r="B189" s="279" t="s">
        <v>562</v>
      </c>
      <c r="C189" s="285" t="s">
        <v>810</v>
      </c>
      <c r="D189" s="279" t="s">
        <v>560</v>
      </c>
      <c r="F189" s="279" t="s">
        <v>809</v>
      </c>
      <c r="K189" s="279" t="s">
        <v>689</v>
      </c>
      <c r="L189" s="279" t="s">
        <v>557</v>
      </c>
      <c r="N189" s="279" t="s">
        <v>690</v>
      </c>
      <c r="O189" s="279" t="s">
        <v>689</v>
      </c>
      <c r="P189" s="279" t="s">
        <v>557</v>
      </c>
      <c r="Q189" s="279" t="s">
        <v>556</v>
      </c>
      <c r="R189" s="279" t="s">
        <v>689</v>
      </c>
      <c r="S189" s="278">
        <v>0</v>
      </c>
      <c r="T189" s="278">
        <v>0</v>
      </c>
      <c r="U189" s="278">
        <v>0</v>
      </c>
      <c r="V189" s="278">
        <v>0</v>
      </c>
      <c r="W189" s="278">
        <v>0</v>
      </c>
      <c r="X189" s="278">
        <v>0</v>
      </c>
      <c r="Y189" s="278">
        <v>0</v>
      </c>
      <c r="Z189" s="278">
        <v>0</v>
      </c>
      <c r="AA189" s="278">
        <v>0</v>
      </c>
      <c r="AB189" s="278">
        <v>0</v>
      </c>
      <c r="AC189" s="278"/>
      <c r="AD189" s="278">
        <v>0</v>
      </c>
      <c r="AE189" s="278"/>
      <c r="AF189" s="278">
        <v>0</v>
      </c>
      <c r="AG189" s="278">
        <v>0</v>
      </c>
      <c r="AH189" s="285" t="s">
        <v>86</v>
      </c>
      <c r="AI189" s="284" t="s">
        <v>804</v>
      </c>
      <c r="AJ189" s="283" t="s">
        <v>553</v>
      </c>
      <c r="AK189" s="282" t="s">
        <v>552</v>
      </c>
      <c r="AL189" s="278">
        <v>1.32</v>
      </c>
      <c r="AM189" s="281">
        <v>0</v>
      </c>
      <c r="AN189" s="278">
        <v>0</v>
      </c>
      <c r="AO189" s="278">
        <v>1.32</v>
      </c>
      <c r="AP189" s="281">
        <v>0</v>
      </c>
      <c r="AQ189" s="278">
        <v>0</v>
      </c>
      <c r="AR189" s="278">
        <v>0</v>
      </c>
      <c r="AS189" s="273">
        <v>2</v>
      </c>
      <c r="AT189" s="278">
        <v>0</v>
      </c>
      <c r="AU189" s="281">
        <v>0</v>
      </c>
      <c r="AV189" s="278">
        <v>0</v>
      </c>
      <c r="AW189" s="278">
        <v>0</v>
      </c>
      <c r="AX189" s="281">
        <v>0</v>
      </c>
      <c r="AY189" s="278">
        <v>0</v>
      </c>
      <c r="AZ189" s="278">
        <v>0</v>
      </c>
      <c r="BA189" s="280" t="s">
        <v>551</v>
      </c>
      <c r="BB189" s="278">
        <v>0</v>
      </c>
      <c r="BC189" s="281">
        <v>0</v>
      </c>
      <c r="BD189" s="278">
        <v>0</v>
      </c>
      <c r="BE189" s="278">
        <v>0</v>
      </c>
      <c r="BF189" s="281">
        <v>0</v>
      </c>
      <c r="BG189" s="278">
        <v>0</v>
      </c>
      <c r="BH189" s="278">
        <v>0</v>
      </c>
      <c r="BI189" s="280" t="s">
        <v>550</v>
      </c>
      <c r="BJ189" s="278">
        <v>0</v>
      </c>
      <c r="BK189" s="278">
        <v>0</v>
      </c>
      <c r="BL189" s="278">
        <v>0</v>
      </c>
      <c r="BM189" s="278">
        <v>0</v>
      </c>
      <c r="BN189" s="278">
        <v>0</v>
      </c>
      <c r="BO189" s="278">
        <v>0</v>
      </c>
      <c r="BP189" s="278">
        <v>0</v>
      </c>
      <c r="BQ189" s="279"/>
      <c r="BR189" s="279"/>
      <c r="BS189" s="279"/>
    </row>
    <row r="190" spans="1:71" x14ac:dyDescent="0.35">
      <c r="A190" s="279" t="s">
        <v>563</v>
      </c>
      <c r="B190" s="279" t="s">
        <v>562</v>
      </c>
      <c r="C190" s="285" t="s">
        <v>808</v>
      </c>
      <c r="D190" s="279" t="s">
        <v>560</v>
      </c>
      <c r="F190" s="279" t="s">
        <v>807</v>
      </c>
      <c r="K190" s="279" t="s">
        <v>689</v>
      </c>
      <c r="L190" s="279" t="s">
        <v>557</v>
      </c>
      <c r="N190" s="279" t="s">
        <v>690</v>
      </c>
      <c r="O190" s="279" t="s">
        <v>689</v>
      </c>
      <c r="P190" s="279" t="s">
        <v>557</v>
      </c>
      <c r="Q190" s="279" t="s">
        <v>556</v>
      </c>
      <c r="R190" s="279" t="s">
        <v>689</v>
      </c>
      <c r="S190" s="278">
        <v>0</v>
      </c>
      <c r="T190" s="278">
        <v>0</v>
      </c>
      <c r="U190" s="278">
        <v>0</v>
      </c>
      <c r="V190" s="278">
        <v>0</v>
      </c>
      <c r="W190" s="278">
        <v>0</v>
      </c>
      <c r="X190" s="278">
        <v>0</v>
      </c>
      <c r="Y190" s="278">
        <v>0</v>
      </c>
      <c r="Z190" s="278">
        <v>0</v>
      </c>
      <c r="AA190" s="278">
        <v>0</v>
      </c>
      <c r="AB190" s="278">
        <v>0</v>
      </c>
      <c r="AC190" s="278"/>
      <c r="AD190" s="278">
        <v>0</v>
      </c>
      <c r="AE190" s="278"/>
      <c r="AF190" s="278">
        <v>0</v>
      </c>
      <c r="AG190" s="278">
        <v>0</v>
      </c>
      <c r="AH190" s="285" t="s">
        <v>483</v>
      </c>
      <c r="AJ190" s="283" t="s">
        <v>553</v>
      </c>
      <c r="AK190" s="282" t="s">
        <v>552</v>
      </c>
      <c r="AL190" s="278">
        <v>0.84</v>
      </c>
      <c r="AM190" s="281">
        <v>0</v>
      </c>
      <c r="AN190" s="278">
        <v>0</v>
      </c>
      <c r="AO190" s="278">
        <v>0.84</v>
      </c>
      <c r="AP190" s="281">
        <v>0</v>
      </c>
      <c r="AQ190" s="278">
        <v>0</v>
      </c>
      <c r="AR190" s="278">
        <v>0</v>
      </c>
      <c r="AS190" s="273">
        <v>2</v>
      </c>
      <c r="AT190" s="278">
        <v>0</v>
      </c>
      <c r="AU190" s="281">
        <v>0</v>
      </c>
      <c r="AV190" s="278">
        <v>0</v>
      </c>
      <c r="AW190" s="278">
        <v>0</v>
      </c>
      <c r="AX190" s="281">
        <v>0</v>
      </c>
      <c r="AY190" s="278">
        <v>0</v>
      </c>
      <c r="AZ190" s="278">
        <v>0</v>
      </c>
      <c r="BA190" s="280" t="s">
        <v>551</v>
      </c>
      <c r="BB190" s="278">
        <v>0</v>
      </c>
      <c r="BC190" s="281">
        <v>0</v>
      </c>
      <c r="BD190" s="278">
        <v>0</v>
      </c>
      <c r="BE190" s="278">
        <v>0</v>
      </c>
      <c r="BF190" s="281">
        <v>0</v>
      </c>
      <c r="BG190" s="278">
        <v>0</v>
      </c>
      <c r="BH190" s="278">
        <v>0</v>
      </c>
      <c r="BI190" s="280" t="s">
        <v>550</v>
      </c>
      <c r="BJ190" s="278">
        <v>0</v>
      </c>
      <c r="BK190" s="278">
        <v>0</v>
      </c>
      <c r="BL190" s="278">
        <v>0</v>
      </c>
      <c r="BM190" s="278">
        <v>0</v>
      </c>
      <c r="BN190" s="278">
        <v>0</v>
      </c>
      <c r="BO190" s="278">
        <v>0</v>
      </c>
      <c r="BP190" s="278">
        <v>0</v>
      </c>
      <c r="BQ190" s="279"/>
      <c r="BR190" s="279"/>
      <c r="BS190" s="279"/>
    </row>
    <row r="191" spans="1:71" x14ac:dyDescent="0.35">
      <c r="A191" s="279" t="s">
        <v>563</v>
      </c>
      <c r="B191" s="279" t="s">
        <v>562</v>
      </c>
      <c r="C191" s="285" t="s">
        <v>806</v>
      </c>
      <c r="D191" s="279" t="s">
        <v>560</v>
      </c>
      <c r="F191" s="279" t="s">
        <v>805</v>
      </c>
      <c r="K191" s="279" t="s">
        <v>689</v>
      </c>
      <c r="L191" s="279" t="s">
        <v>557</v>
      </c>
      <c r="N191" s="279" t="s">
        <v>690</v>
      </c>
      <c r="O191" s="279" t="s">
        <v>689</v>
      </c>
      <c r="P191" s="279" t="s">
        <v>557</v>
      </c>
      <c r="Q191" s="279" t="s">
        <v>556</v>
      </c>
      <c r="R191" s="279" t="s">
        <v>689</v>
      </c>
      <c r="S191" s="278">
        <v>0</v>
      </c>
      <c r="T191" s="278">
        <v>0</v>
      </c>
      <c r="U191" s="278">
        <v>0</v>
      </c>
      <c r="V191" s="278">
        <v>0</v>
      </c>
      <c r="W191" s="278">
        <v>0</v>
      </c>
      <c r="X191" s="278">
        <v>0</v>
      </c>
      <c r="Y191" s="278">
        <v>0</v>
      </c>
      <c r="Z191" s="278">
        <v>0</v>
      </c>
      <c r="AA191" s="278">
        <v>0</v>
      </c>
      <c r="AB191" s="278">
        <v>0</v>
      </c>
      <c r="AC191" s="278"/>
      <c r="AD191" s="278">
        <v>0</v>
      </c>
      <c r="AE191" s="278"/>
      <c r="AF191" s="278">
        <v>0</v>
      </c>
      <c r="AG191" s="278">
        <v>0</v>
      </c>
      <c r="AH191" s="285" t="s">
        <v>483</v>
      </c>
      <c r="AJ191" s="283" t="s">
        <v>553</v>
      </c>
      <c r="AK191" s="282" t="s">
        <v>552</v>
      </c>
      <c r="AL191" s="278">
        <v>1.6</v>
      </c>
      <c r="AM191" s="281">
        <v>0</v>
      </c>
      <c r="AN191" s="278">
        <v>0</v>
      </c>
      <c r="AO191" s="278">
        <v>1.6</v>
      </c>
      <c r="AP191" s="281">
        <v>0</v>
      </c>
      <c r="AQ191" s="278">
        <v>0</v>
      </c>
      <c r="AR191" s="278">
        <v>0</v>
      </c>
      <c r="AS191" s="273">
        <v>2</v>
      </c>
      <c r="AT191" s="278">
        <v>0</v>
      </c>
      <c r="AU191" s="281">
        <v>0</v>
      </c>
      <c r="AV191" s="278">
        <v>0</v>
      </c>
      <c r="AW191" s="278">
        <v>0</v>
      </c>
      <c r="AX191" s="281">
        <v>0</v>
      </c>
      <c r="AY191" s="278">
        <v>0</v>
      </c>
      <c r="AZ191" s="278">
        <v>0</v>
      </c>
      <c r="BA191" s="280" t="s">
        <v>551</v>
      </c>
      <c r="BB191" s="278">
        <v>0</v>
      </c>
      <c r="BC191" s="281">
        <v>0</v>
      </c>
      <c r="BD191" s="278">
        <v>0</v>
      </c>
      <c r="BE191" s="278">
        <v>0</v>
      </c>
      <c r="BF191" s="281">
        <v>0</v>
      </c>
      <c r="BG191" s="278">
        <v>0</v>
      </c>
      <c r="BH191" s="278">
        <v>0</v>
      </c>
      <c r="BI191" s="280" t="s">
        <v>550</v>
      </c>
      <c r="BJ191" s="278">
        <v>0</v>
      </c>
      <c r="BK191" s="278">
        <v>0</v>
      </c>
      <c r="BL191" s="278">
        <v>0</v>
      </c>
      <c r="BM191" s="278">
        <v>0</v>
      </c>
      <c r="BN191" s="278">
        <v>0</v>
      </c>
      <c r="BO191" s="278">
        <v>0</v>
      </c>
      <c r="BP191" s="278">
        <v>0</v>
      </c>
      <c r="BQ191" s="279"/>
      <c r="BR191" s="279"/>
      <c r="BS191" s="279"/>
    </row>
    <row r="192" spans="1:71" x14ac:dyDescent="0.35">
      <c r="A192" s="279" t="s">
        <v>563</v>
      </c>
      <c r="B192" s="279" t="s">
        <v>562</v>
      </c>
      <c r="C192" s="285" t="s">
        <v>804</v>
      </c>
      <c r="D192" s="279" t="s">
        <v>560</v>
      </c>
      <c r="F192" s="279" t="s">
        <v>803</v>
      </c>
      <c r="K192" s="279" t="s">
        <v>689</v>
      </c>
      <c r="L192" s="279" t="s">
        <v>557</v>
      </c>
      <c r="N192" s="279" t="s">
        <v>690</v>
      </c>
      <c r="O192" s="279" t="s">
        <v>689</v>
      </c>
      <c r="P192" s="279" t="s">
        <v>557</v>
      </c>
      <c r="Q192" s="279" t="s">
        <v>556</v>
      </c>
      <c r="R192" s="279" t="s">
        <v>689</v>
      </c>
      <c r="S192" s="278">
        <v>0</v>
      </c>
      <c r="T192" s="278">
        <v>0</v>
      </c>
      <c r="U192" s="278">
        <v>0</v>
      </c>
      <c r="V192" s="278">
        <v>0</v>
      </c>
      <c r="W192" s="278">
        <v>0</v>
      </c>
      <c r="X192" s="278">
        <v>0</v>
      </c>
      <c r="Y192" s="278">
        <v>0</v>
      </c>
      <c r="Z192" s="278">
        <v>0</v>
      </c>
      <c r="AA192" s="278">
        <v>0</v>
      </c>
      <c r="AB192" s="278">
        <v>0</v>
      </c>
      <c r="AC192" s="278"/>
      <c r="AD192" s="278">
        <v>0</v>
      </c>
      <c r="AE192" s="278"/>
      <c r="AF192" s="278">
        <v>0</v>
      </c>
      <c r="AG192" s="278">
        <v>0</v>
      </c>
      <c r="AH192" s="285" t="s">
        <v>483</v>
      </c>
      <c r="AJ192" s="283" t="s">
        <v>553</v>
      </c>
      <c r="AK192" s="282" t="s">
        <v>552</v>
      </c>
      <c r="AL192" s="278">
        <v>1</v>
      </c>
      <c r="AM192" s="281">
        <v>0</v>
      </c>
      <c r="AN192" s="278">
        <v>0</v>
      </c>
      <c r="AO192" s="278">
        <v>1</v>
      </c>
      <c r="AP192" s="281">
        <v>0</v>
      </c>
      <c r="AQ192" s="278">
        <v>0</v>
      </c>
      <c r="AR192" s="278">
        <v>0</v>
      </c>
      <c r="AS192" s="273">
        <v>2</v>
      </c>
      <c r="AT192" s="278">
        <v>0</v>
      </c>
      <c r="AU192" s="281">
        <v>0</v>
      </c>
      <c r="AV192" s="278">
        <v>0</v>
      </c>
      <c r="AW192" s="278">
        <v>0</v>
      </c>
      <c r="AX192" s="281">
        <v>0</v>
      </c>
      <c r="AY192" s="278">
        <v>0</v>
      </c>
      <c r="AZ192" s="278">
        <v>0</v>
      </c>
      <c r="BA192" s="280" t="s">
        <v>551</v>
      </c>
      <c r="BB192" s="278">
        <v>0</v>
      </c>
      <c r="BC192" s="281">
        <v>0</v>
      </c>
      <c r="BD192" s="278">
        <v>0</v>
      </c>
      <c r="BE192" s="278">
        <v>0</v>
      </c>
      <c r="BF192" s="281">
        <v>0</v>
      </c>
      <c r="BG192" s="278">
        <v>0</v>
      </c>
      <c r="BH192" s="278">
        <v>0</v>
      </c>
      <c r="BI192" s="280" t="s">
        <v>550</v>
      </c>
      <c r="BJ192" s="278">
        <v>0</v>
      </c>
      <c r="BK192" s="278">
        <v>0</v>
      </c>
      <c r="BL192" s="278">
        <v>0</v>
      </c>
      <c r="BM192" s="278">
        <v>0</v>
      </c>
      <c r="BN192" s="278">
        <v>0</v>
      </c>
      <c r="BO192" s="278">
        <v>0</v>
      </c>
      <c r="BP192" s="278">
        <v>0</v>
      </c>
      <c r="BQ192" s="279"/>
      <c r="BR192" s="279"/>
      <c r="BS192" s="279"/>
    </row>
    <row r="193" spans="1:71" x14ac:dyDescent="0.35">
      <c r="A193" s="279" t="s">
        <v>563</v>
      </c>
      <c r="B193" s="279" t="s">
        <v>562</v>
      </c>
      <c r="C193" s="285" t="s">
        <v>802</v>
      </c>
      <c r="D193" s="279" t="s">
        <v>560</v>
      </c>
      <c r="F193" s="279" t="s">
        <v>801</v>
      </c>
      <c r="K193" s="279" t="s">
        <v>689</v>
      </c>
      <c r="L193" s="279" t="s">
        <v>557</v>
      </c>
      <c r="N193" s="279" t="s">
        <v>690</v>
      </c>
      <c r="O193" s="279" t="s">
        <v>689</v>
      </c>
      <c r="P193" s="279" t="s">
        <v>557</v>
      </c>
      <c r="Q193" s="279" t="s">
        <v>556</v>
      </c>
      <c r="R193" s="279" t="s">
        <v>689</v>
      </c>
      <c r="S193" s="278">
        <v>0</v>
      </c>
      <c r="T193" s="278">
        <v>0</v>
      </c>
      <c r="U193" s="278">
        <v>0</v>
      </c>
      <c r="V193" s="278">
        <v>0</v>
      </c>
      <c r="W193" s="278">
        <v>0</v>
      </c>
      <c r="X193" s="278">
        <v>0</v>
      </c>
      <c r="Y193" s="278">
        <v>0</v>
      </c>
      <c r="Z193" s="278">
        <v>0</v>
      </c>
      <c r="AA193" s="278">
        <v>0</v>
      </c>
      <c r="AB193" s="278">
        <v>0</v>
      </c>
      <c r="AC193" s="278"/>
      <c r="AD193" s="278">
        <v>0</v>
      </c>
      <c r="AE193" s="278"/>
      <c r="AF193" s="278">
        <v>0</v>
      </c>
      <c r="AG193" s="278">
        <v>0</v>
      </c>
      <c r="AH193" s="285" t="s">
        <v>86</v>
      </c>
      <c r="AI193" s="284" t="s">
        <v>790</v>
      </c>
      <c r="AJ193" s="283" t="s">
        <v>553</v>
      </c>
      <c r="AK193" s="282" t="s">
        <v>552</v>
      </c>
      <c r="AL193" s="278">
        <v>1.02</v>
      </c>
      <c r="AM193" s="281">
        <v>0</v>
      </c>
      <c r="AN193" s="278">
        <v>0</v>
      </c>
      <c r="AO193" s="278">
        <v>1.02</v>
      </c>
      <c r="AP193" s="281">
        <v>0</v>
      </c>
      <c r="AQ193" s="278">
        <v>0</v>
      </c>
      <c r="AR193" s="278">
        <v>0</v>
      </c>
      <c r="AS193" s="273">
        <v>2</v>
      </c>
      <c r="AT193" s="278">
        <v>0</v>
      </c>
      <c r="AU193" s="281">
        <v>0</v>
      </c>
      <c r="AV193" s="278">
        <v>0</v>
      </c>
      <c r="AW193" s="278">
        <v>0</v>
      </c>
      <c r="AX193" s="281">
        <v>0</v>
      </c>
      <c r="AY193" s="278">
        <v>0</v>
      </c>
      <c r="AZ193" s="278">
        <v>0</v>
      </c>
      <c r="BA193" s="280" t="s">
        <v>551</v>
      </c>
      <c r="BB193" s="278">
        <v>0</v>
      </c>
      <c r="BC193" s="281">
        <v>0</v>
      </c>
      <c r="BD193" s="278">
        <v>0</v>
      </c>
      <c r="BE193" s="278">
        <v>0</v>
      </c>
      <c r="BF193" s="281">
        <v>0</v>
      </c>
      <c r="BG193" s="278">
        <v>0</v>
      </c>
      <c r="BH193" s="278">
        <v>0</v>
      </c>
      <c r="BI193" s="280" t="s">
        <v>550</v>
      </c>
      <c r="BJ193" s="278">
        <v>0</v>
      </c>
      <c r="BK193" s="278">
        <v>0</v>
      </c>
      <c r="BL193" s="278">
        <v>0</v>
      </c>
      <c r="BM193" s="278">
        <v>0</v>
      </c>
      <c r="BN193" s="278">
        <v>0</v>
      </c>
      <c r="BO193" s="278">
        <v>0</v>
      </c>
      <c r="BP193" s="278">
        <v>0</v>
      </c>
      <c r="BQ193" s="279"/>
      <c r="BR193" s="279"/>
      <c r="BS193" s="279"/>
    </row>
    <row r="194" spans="1:71" x14ac:dyDescent="0.35">
      <c r="A194" s="279" t="s">
        <v>563</v>
      </c>
      <c r="B194" s="279" t="s">
        <v>562</v>
      </c>
      <c r="C194" s="285" t="s">
        <v>794</v>
      </c>
      <c r="D194" s="279" t="s">
        <v>560</v>
      </c>
      <c r="F194" s="279" t="s">
        <v>800</v>
      </c>
      <c r="K194" s="279" t="s">
        <v>689</v>
      </c>
      <c r="L194" s="279" t="s">
        <v>557</v>
      </c>
      <c r="N194" s="279" t="s">
        <v>690</v>
      </c>
      <c r="O194" s="279" t="s">
        <v>689</v>
      </c>
      <c r="P194" s="279" t="s">
        <v>557</v>
      </c>
      <c r="Q194" s="279" t="s">
        <v>556</v>
      </c>
      <c r="R194" s="279" t="s">
        <v>689</v>
      </c>
      <c r="S194" s="278">
        <v>0</v>
      </c>
      <c r="T194" s="278">
        <v>0</v>
      </c>
      <c r="U194" s="278">
        <v>0</v>
      </c>
      <c r="V194" s="278">
        <v>0</v>
      </c>
      <c r="W194" s="278">
        <v>0</v>
      </c>
      <c r="X194" s="278">
        <v>0</v>
      </c>
      <c r="Y194" s="278">
        <v>0</v>
      </c>
      <c r="Z194" s="278">
        <v>0</v>
      </c>
      <c r="AA194" s="278">
        <v>0</v>
      </c>
      <c r="AB194" s="278">
        <v>0</v>
      </c>
      <c r="AC194" s="278"/>
      <c r="AD194" s="278">
        <v>0</v>
      </c>
      <c r="AE194" s="278"/>
      <c r="AF194" s="278">
        <v>0</v>
      </c>
      <c r="AG194" s="278">
        <v>0</v>
      </c>
      <c r="AH194" s="285" t="s">
        <v>483</v>
      </c>
      <c r="AJ194" s="283" t="s">
        <v>553</v>
      </c>
      <c r="AK194" s="282" t="s">
        <v>552</v>
      </c>
      <c r="AL194" s="278">
        <v>1.18</v>
      </c>
      <c r="AM194" s="281">
        <v>0</v>
      </c>
      <c r="AN194" s="278">
        <v>0</v>
      </c>
      <c r="AO194" s="278">
        <v>1.18</v>
      </c>
      <c r="AP194" s="281">
        <v>0</v>
      </c>
      <c r="AQ194" s="278">
        <v>0</v>
      </c>
      <c r="AR194" s="278">
        <v>0</v>
      </c>
      <c r="AS194" s="273">
        <v>2</v>
      </c>
      <c r="AT194" s="278">
        <v>0</v>
      </c>
      <c r="AU194" s="281">
        <v>0</v>
      </c>
      <c r="AV194" s="278">
        <v>0</v>
      </c>
      <c r="AW194" s="278">
        <v>0</v>
      </c>
      <c r="AX194" s="281">
        <v>0</v>
      </c>
      <c r="AY194" s="278">
        <v>0</v>
      </c>
      <c r="AZ194" s="278">
        <v>0</v>
      </c>
      <c r="BA194" s="280" t="s">
        <v>551</v>
      </c>
      <c r="BB194" s="278">
        <v>0</v>
      </c>
      <c r="BC194" s="281">
        <v>0</v>
      </c>
      <c r="BD194" s="278">
        <v>0</v>
      </c>
      <c r="BE194" s="278">
        <v>0</v>
      </c>
      <c r="BF194" s="281">
        <v>0</v>
      </c>
      <c r="BG194" s="278">
        <v>0</v>
      </c>
      <c r="BH194" s="278">
        <v>0</v>
      </c>
      <c r="BI194" s="280" t="s">
        <v>550</v>
      </c>
      <c r="BJ194" s="278">
        <v>0</v>
      </c>
      <c r="BK194" s="278">
        <v>0</v>
      </c>
      <c r="BL194" s="278">
        <v>0</v>
      </c>
      <c r="BM194" s="278">
        <v>0</v>
      </c>
      <c r="BN194" s="278">
        <v>0</v>
      </c>
      <c r="BO194" s="278">
        <v>0</v>
      </c>
      <c r="BP194" s="278">
        <v>0</v>
      </c>
      <c r="BQ194" s="279"/>
      <c r="BR194" s="279"/>
      <c r="BS194" s="279"/>
    </row>
    <row r="195" spans="1:71" x14ac:dyDescent="0.35">
      <c r="A195" s="279" t="s">
        <v>563</v>
      </c>
      <c r="B195" s="279" t="s">
        <v>562</v>
      </c>
      <c r="C195" s="285" t="s">
        <v>791</v>
      </c>
      <c r="D195" s="279" t="s">
        <v>560</v>
      </c>
      <c r="F195" s="279" t="s">
        <v>799</v>
      </c>
      <c r="K195" s="279" t="s">
        <v>689</v>
      </c>
      <c r="L195" s="279" t="s">
        <v>557</v>
      </c>
      <c r="N195" s="279" t="s">
        <v>690</v>
      </c>
      <c r="O195" s="279" t="s">
        <v>689</v>
      </c>
      <c r="P195" s="279" t="s">
        <v>557</v>
      </c>
      <c r="Q195" s="279" t="s">
        <v>556</v>
      </c>
      <c r="R195" s="279" t="s">
        <v>689</v>
      </c>
      <c r="S195" s="278">
        <v>0</v>
      </c>
      <c r="T195" s="278">
        <v>0</v>
      </c>
      <c r="U195" s="278">
        <v>0</v>
      </c>
      <c r="V195" s="278">
        <v>0</v>
      </c>
      <c r="W195" s="278">
        <v>0</v>
      </c>
      <c r="X195" s="278">
        <v>0</v>
      </c>
      <c r="Y195" s="278">
        <v>0</v>
      </c>
      <c r="Z195" s="278">
        <v>0</v>
      </c>
      <c r="AA195" s="278">
        <v>0</v>
      </c>
      <c r="AB195" s="278">
        <v>0</v>
      </c>
      <c r="AC195" s="278"/>
      <c r="AD195" s="278">
        <v>0</v>
      </c>
      <c r="AE195" s="278"/>
      <c r="AF195" s="278">
        <v>0</v>
      </c>
      <c r="AG195" s="278">
        <v>0</v>
      </c>
      <c r="AH195" s="285" t="s">
        <v>483</v>
      </c>
      <c r="AJ195" s="283" t="s">
        <v>553</v>
      </c>
      <c r="AK195" s="282" t="s">
        <v>552</v>
      </c>
      <c r="AL195" s="278">
        <v>0.86</v>
      </c>
      <c r="AM195" s="281">
        <v>0</v>
      </c>
      <c r="AN195" s="278">
        <v>0</v>
      </c>
      <c r="AO195" s="278">
        <v>0.86</v>
      </c>
      <c r="AP195" s="281">
        <v>0</v>
      </c>
      <c r="AQ195" s="278">
        <v>0</v>
      </c>
      <c r="AR195" s="278">
        <v>0</v>
      </c>
      <c r="AS195" s="273">
        <v>2</v>
      </c>
      <c r="AT195" s="278">
        <v>0</v>
      </c>
      <c r="AU195" s="281">
        <v>0</v>
      </c>
      <c r="AV195" s="278">
        <v>0</v>
      </c>
      <c r="AW195" s="278">
        <v>0</v>
      </c>
      <c r="AX195" s="281">
        <v>0</v>
      </c>
      <c r="AY195" s="278">
        <v>0</v>
      </c>
      <c r="AZ195" s="278">
        <v>0</v>
      </c>
      <c r="BA195" s="280" t="s">
        <v>551</v>
      </c>
      <c r="BB195" s="278">
        <v>0</v>
      </c>
      <c r="BC195" s="281">
        <v>0</v>
      </c>
      <c r="BD195" s="278">
        <v>0</v>
      </c>
      <c r="BE195" s="278">
        <v>0</v>
      </c>
      <c r="BF195" s="281">
        <v>0</v>
      </c>
      <c r="BG195" s="278">
        <v>0</v>
      </c>
      <c r="BH195" s="278">
        <v>0</v>
      </c>
      <c r="BI195" s="280" t="s">
        <v>550</v>
      </c>
      <c r="BJ195" s="278">
        <v>0</v>
      </c>
      <c r="BK195" s="278">
        <v>0</v>
      </c>
      <c r="BL195" s="278">
        <v>0</v>
      </c>
      <c r="BM195" s="278">
        <v>0</v>
      </c>
      <c r="BN195" s="278">
        <v>0</v>
      </c>
      <c r="BO195" s="278">
        <v>0</v>
      </c>
      <c r="BP195" s="278">
        <v>0</v>
      </c>
      <c r="BQ195" s="279"/>
      <c r="BR195" s="279"/>
      <c r="BS195" s="279"/>
    </row>
    <row r="196" spans="1:71" x14ac:dyDescent="0.35">
      <c r="A196" s="279" t="s">
        <v>563</v>
      </c>
      <c r="B196" s="279" t="s">
        <v>562</v>
      </c>
      <c r="C196" s="285" t="s">
        <v>798</v>
      </c>
      <c r="D196" s="279" t="s">
        <v>560</v>
      </c>
      <c r="F196" s="279" t="s">
        <v>797</v>
      </c>
      <c r="K196" s="279" t="s">
        <v>689</v>
      </c>
      <c r="L196" s="279" t="s">
        <v>557</v>
      </c>
      <c r="N196" s="279" t="s">
        <v>690</v>
      </c>
      <c r="O196" s="279" t="s">
        <v>689</v>
      </c>
      <c r="P196" s="279" t="s">
        <v>557</v>
      </c>
      <c r="Q196" s="279" t="s">
        <v>556</v>
      </c>
      <c r="R196" s="279" t="s">
        <v>689</v>
      </c>
      <c r="S196" s="278">
        <v>1512</v>
      </c>
      <c r="T196" s="278">
        <v>0</v>
      </c>
      <c r="U196" s="278">
        <v>0</v>
      </c>
      <c r="V196" s="278">
        <v>0</v>
      </c>
      <c r="W196" s="278">
        <v>0</v>
      </c>
      <c r="X196" s="278">
        <v>0</v>
      </c>
      <c r="Y196" s="278">
        <v>0</v>
      </c>
      <c r="Z196" s="278">
        <v>0</v>
      </c>
      <c r="AA196" s="278">
        <v>0</v>
      </c>
      <c r="AB196" s="278">
        <v>0</v>
      </c>
      <c r="AC196" s="278"/>
      <c r="AD196" s="278">
        <v>0</v>
      </c>
      <c r="AE196" s="278"/>
      <c r="AF196" s="278">
        <v>0</v>
      </c>
      <c r="AG196" s="278">
        <v>0</v>
      </c>
      <c r="AH196" s="285" t="s">
        <v>483</v>
      </c>
      <c r="AJ196" s="283" t="s">
        <v>553</v>
      </c>
      <c r="AK196" s="282" t="s">
        <v>552</v>
      </c>
      <c r="AL196" s="278">
        <v>0</v>
      </c>
      <c r="AM196" s="281">
        <v>0</v>
      </c>
      <c r="AN196" s="278">
        <v>15</v>
      </c>
      <c r="AO196" s="278">
        <v>0</v>
      </c>
      <c r="AP196" s="281">
        <v>0</v>
      </c>
      <c r="AQ196" s="278">
        <v>0</v>
      </c>
      <c r="AR196" s="278">
        <v>0</v>
      </c>
      <c r="AS196" s="273">
        <v>2</v>
      </c>
      <c r="AT196" s="278">
        <v>0</v>
      </c>
      <c r="AU196" s="281">
        <v>0</v>
      </c>
      <c r="AV196" s="278">
        <v>0</v>
      </c>
      <c r="AW196" s="278">
        <v>0</v>
      </c>
      <c r="AX196" s="281">
        <v>0</v>
      </c>
      <c r="AY196" s="278">
        <v>0</v>
      </c>
      <c r="AZ196" s="278">
        <v>0</v>
      </c>
      <c r="BA196" s="280" t="s">
        <v>551</v>
      </c>
      <c r="BB196" s="278">
        <v>0</v>
      </c>
      <c r="BC196" s="281">
        <v>0</v>
      </c>
      <c r="BD196" s="278">
        <v>0</v>
      </c>
      <c r="BE196" s="278">
        <v>0</v>
      </c>
      <c r="BF196" s="281">
        <v>0</v>
      </c>
      <c r="BG196" s="278">
        <v>0</v>
      </c>
      <c r="BH196" s="278">
        <v>0</v>
      </c>
      <c r="BI196" s="280" t="s">
        <v>550</v>
      </c>
      <c r="BJ196" s="278">
        <v>0</v>
      </c>
      <c r="BK196" s="278">
        <v>0</v>
      </c>
      <c r="BL196" s="278">
        <v>0</v>
      </c>
      <c r="BM196" s="278">
        <v>0</v>
      </c>
      <c r="BN196" s="278">
        <v>0</v>
      </c>
      <c r="BO196" s="278">
        <v>0</v>
      </c>
      <c r="BP196" s="278">
        <v>0</v>
      </c>
      <c r="BQ196" s="279"/>
      <c r="BR196" s="279"/>
      <c r="BS196" s="279"/>
    </row>
    <row r="197" spans="1:71" x14ac:dyDescent="0.35">
      <c r="A197" s="279" t="s">
        <v>563</v>
      </c>
      <c r="B197" s="279" t="s">
        <v>562</v>
      </c>
      <c r="C197" s="285" t="s">
        <v>796</v>
      </c>
      <c r="D197" s="279" t="s">
        <v>560</v>
      </c>
      <c r="F197" s="279" t="s">
        <v>795</v>
      </c>
      <c r="K197" s="279" t="s">
        <v>689</v>
      </c>
      <c r="L197" s="279" t="s">
        <v>557</v>
      </c>
      <c r="N197" s="279" t="s">
        <v>690</v>
      </c>
      <c r="O197" s="279" t="s">
        <v>689</v>
      </c>
      <c r="P197" s="279" t="s">
        <v>557</v>
      </c>
      <c r="Q197" s="279" t="s">
        <v>556</v>
      </c>
      <c r="R197" s="279" t="s">
        <v>689</v>
      </c>
      <c r="S197" s="278">
        <v>0</v>
      </c>
      <c r="T197" s="278">
        <v>0</v>
      </c>
      <c r="U197" s="278">
        <v>0</v>
      </c>
      <c r="V197" s="278">
        <v>0</v>
      </c>
      <c r="W197" s="278">
        <v>0</v>
      </c>
      <c r="X197" s="278">
        <v>0</v>
      </c>
      <c r="Y197" s="278">
        <v>0</v>
      </c>
      <c r="Z197" s="278">
        <v>0</v>
      </c>
      <c r="AA197" s="278">
        <v>0</v>
      </c>
      <c r="AB197" s="278">
        <v>0</v>
      </c>
      <c r="AC197" s="278"/>
      <c r="AD197" s="278">
        <v>0</v>
      </c>
      <c r="AE197" s="278"/>
      <c r="AF197" s="278">
        <v>0</v>
      </c>
      <c r="AG197" s="278">
        <v>0</v>
      </c>
      <c r="AH197" s="285" t="s">
        <v>86</v>
      </c>
      <c r="AI197" s="284" t="s">
        <v>794</v>
      </c>
      <c r="AJ197" s="283" t="s">
        <v>553</v>
      </c>
      <c r="AK197" s="282" t="s">
        <v>552</v>
      </c>
      <c r="AL197" s="278">
        <v>2.8</v>
      </c>
      <c r="AM197" s="281">
        <v>0</v>
      </c>
      <c r="AN197" s="278">
        <v>0</v>
      </c>
      <c r="AO197" s="278">
        <v>2.8</v>
      </c>
      <c r="AP197" s="281">
        <v>0</v>
      </c>
      <c r="AQ197" s="278">
        <v>0</v>
      </c>
      <c r="AR197" s="278">
        <v>0</v>
      </c>
      <c r="AS197" s="273">
        <v>2</v>
      </c>
      <c r="AT197" s="278">
        <v>0</v>
      </c>
      <c r="AU197" s="281">
        <v>0</v>
      </c>
      <c r="AV197" s="278">
        <v>0</v>
      </c>
      <c r="AW197" s="278">
        <v>0</v>
      </c>
      <c r="AX197" s="281">
        <v>0</v>
      </c>
      <c r="AY197" s="278">
        <v>0</v>
      </c>
      <c r="AZ197" s="278">
        <v>0</v>
      </c>
      <c r="BA197" s="280" t="s">
        <v>551</v>
      </c>
      <c r="BB197" s="278">
        <v>0</v>
      </c>
      <c r="BC197" s="281">
        <v>0</v>
      </c>
      <c r="BD197" s="278">
        <v>0</v>
      </c>
      <c r="BE197" s="278">
        <v>0</v>
      </c>
      <c r="BF197" s="281">
        <v>0</v>
      </c>
      <c r="BG197" s="278">
        <v>0</v>
      </c>
      <c r="BH197" s="278">
        <v>0</v>
      </c>
      <c r="BI197" s="280" t="s">
        <v>550</v>
      </c>
      <c r="BJ197" s="278">
        <v>0</v>
      </c>
      <c r="BK197" s="278">
        <v>0</v>
      </c>
      <c r="BL197" s="278">
        <v>0</v>
      </c>
      <c r="BM197" s="278">
        <v>0</v>
      </c>
      <c r="BN197" s="278">
        <v>0</v>
      </c>
      <c r="BO197" s="278">
        <v>0</v>
      </c>
      <c r="BP197" s="278">
        <v>0</v>
      </c>
      <c r="BQ197" s="279"/>
      <c r="BR197" s="279"/>
      <c r="BS197" s="279"/>
    </row>
    <row r="198" spans="1:71" x14ac:dyDescent="0.35">
      <c r="A198" s="279" t="s">
        <v>563</v>
      </c>
      <c r="B198" s="279" t="s">
        <v>562</v>
      </c>
      <c r="C198" s="285" t="s">
        <v>793</v>
      </c>
      <c r="D198" s="279" t="s">
        <v>560</v>
      </c>
      <c r="F198" s="279" t="s">
        <v>792</v>
      </c>
      <c r="K198" s="279" t="s">
        <v>689</v>
      </c>
      <c r="L198" s="279" t="s">
        <v>557</v>
      </c>
      <c r="N198" s="279" t="s">
        <v>690</v>
      </c>
      <c r="O198" s="279" t="s">
        <v>689</v>
      </c>
      <c r="P198" s="279" t="s">
        <v>557</v>
      </c>
      <c r="Q198" s="279" t="s">
        <v>556</v>
      </c>
      <c r="R198" s="279" t="s">
        <v>689</v>
      </c>
      <c r="S198" s="278">
        <v>0</v>
      </c>
      <c r="T198" s="278">
        <v>0</v>
      </c>
      <c r="U198" s="278">
        <v>0</v>
      </c>
      <c r="V198" s="278">
        <v>0</v>
      </c>
      <c r="W198" s="278">
        <v>0</v>
      </c>
      <c r="X198" s="278">
        <v>0</v>
      </c>
      <c r="Y198" s="278">
        <v>0</v>
      </c>
      <c r="Z198" s="278">
        <v>0</v>
      </c>
      <c r="AA198" s="278">
        <v>0</v>
      </c>
      <c r="AB198" s="278">
        <v>0</v>
      </c>
      <c r="AC198" s="278"/>
      <c r="AD198" s="278">
        <v>0</v>
      </c>
      <c r="AE198" s="278"/>
      <c r="AF198" s="278">
        <v>0</v>
      </c>
      <c r="AG198" s="278">
        <v>0</v>
      </c>
      <c r="AH198" s="285" t="s">
        <v>86</v>
      </c>
      <c r="AI198" s="284" t="s">
        <v>791</v>
      </c>
      <c r="AJ198" s="283" t="s">
        <v>553</v>
      </c>
      <c r="AK198" s="282" t="s">
        <v>552</v>
      </c>
      <c r="AL198" s="278">
        <v>1.25</v>
      </c>
      <c r="AM198" s="281">
        <v>0</v>
      </c>
      <c r="AN198" s="278">
        <v>0</v>
      </c>
      <c r="AO198" s="278">
        <v>1.25</v>
      </c>
      <c r="AP198" s="281">
        <v>0</v>
      </c>
      <c r="AQ198" s="278">
        <v>0</v>
      </c>
      <c r="AR198" s="278">
        <v>0</v>
      </c>
      <c r="AS198" s="273">
        <v>2</v>
      </c>
      <c r="AT198" s="278">
        <v>0</v>
      </c>
      <c r="AU198" s="281">
        <v>0</v>
      </c>
      <c r="AV198" s="278">
        <v>0</v>
      </c>
      <c r="AW198" s="278">
        <v>0</v>
      </c>
      <c r="AX198" s="281">
        <v>0</v>
      </c>
      <c r="AY198" s="278">
        <v>0</v>
      </c>
      <c r="AZ198" s="278">
        <v>0</v>
      </c>
      <c r="BA198" s="280" t="s">
        <v>551</v>
      </c>
      <c r="BB198" s="278">
        <v>0</v>
      </c>
      <c r="BC198" s="281">
        <v>0</v>
      </c>
      <c r="BD198" s="278">
        <v>0</v>
      </c>
      <c r="BE198" s="278">
        <v>0</v>
      </c>
      <c r="BF198" s="281">
        <v>0</v>
      </c>
      <c r="BG198" s="278">
        <v>0</v>
      </c>
      <c r="BH198" s="278">
        <v>0</v>
      </c>
      <c r="BI198" s="280" t="s">
        <v>550</v>
      </c>
      <c r="BJ198" s="278">
        <v>0</v>
      </c>
      <c r="BK198" s="278">
        <v>0</v>
      </c>
      <c r="BL198" s="278">
        <v>0</v>
      </c>
      <c r="BM198" s="278">
        <v>0</v>
      </c>
      <c r="BN198" s="278">
        <v>0</v>
      </c>
      <c r="BO198" s="278">
        <v>0</v>
      </c>
      <c r="BP198" s="278">
        <v>0</v>
      </c>
      <c r="BQ198" s="279"/>
      <c r="BR198" s="279"/>
      <c r="BS198" s="279"/>
    </row>
    <row r="199" spans="1:71" x14ac:dyDescent="0.35">
      <c r="A199" s="279" t="s">
        <v>563</v>
      </c>
      <c r="B199" s="279" t="s">
        <v>562</v>
      </c>
      <c r="C199" s="285" t="s">
        <v>790</v>
      </c>
      <c r="D199" s="279" t="s">
        <v>560</v>
      </c>
      <c r="F199" s="279" t="s">
        <v>789</v>
      </c>
      <c r="K199" s="279" t="s">
        <v>689</v>
      </c>
      <c r="L199" s="279" t="s">
        <v>557</v>
      </c>
      <c r="N199" s="279" t="s">
        <v>690</v>
      </c>
      <c r="O199" s="279" t="s">
        <v>689</v>
      </c>
      <c r="P199" s="279" t="s">
        <v>557</v>
      </c>
      <c r="Q199" s="279" t="s">
        <v>556</v>
      </c>
      <c r="R199" s="279" t="s">
        <v>689</v>
      </c>
      <c r="S199" s="278">
        <v>0</v>
      </c>
      <c r="T199" s="278">
        <v>0</v>
      </c>
      <c r="U199" s="278">
        <v>0</v>
      </c>
      <c r="V199" s="278">
        <v>0</v>
      </c>
      <c r="W199" s="278">
        <v>0</v>
      </c>
      <c r="X199" s="278">
        <v>0</v>
      </c>
      <c r="Y199" s="278">
        <v>0</v>
      </c>
      <c r="Z199" s="278">
        <v>0</v>
      </c>
      <c r="AA199" s="278">
        <v>0</v>
      </c>
      <c r="AB199" s="278">
        <v>0</v>
      </c>
      <c r="AC199" s="278"/>
      <c r="AD199" s="278">
        <v>0</v>
      </c>
      <c r="AE199" s="278"/>
      <c r="AF199" s="278">
        <v>0</v>
      </c>
      <c r="AG199" s="278">
        <v>0</v>
      </c>
      <c r="AH199" s="285" t="s">
        <v>483</v>
      </c>
      <c r="AJ199" s="283" t="s">
        <v>553</v>
      </c>
      <c r="AK199" s="282" t="s">
        <v>552</v>
      </c>
      <c r="AL199" s="278">
        <v>0.74</v>
      </c>
      <c r="AM199" s="281">
        <v>0</v>
      </c>
      <c r="AN199" s="278">
        <v>0</v>
      </c>
      <c r="AO199" s="278">
        <v>0.74</v>
      </c>
      <c r="AP199" s="281">
        <v>0</v>
      </c>
      <c r="AQ199" s="278">
        <v>0</v>
      </c>
      <c r="AR199" s="278">
        <v>0</v>
      </c>
      <c r="AS199" s="273">
        <v>2</v>
      </c>
      <c r="AT199" s="278">
        <v>0</v>
      </c>
      <c r="AU199" s="281">
        <v>0</v>
      </c>
      <c r="AV199" s="278">
        <v>0</v>
      </c>
      <c r="AW199" s="278">
        <v>0</v>
      </c>
      <c r="AX199" s="281">
        <v>0</v>
      </c>
      <c r="AY199" s="278">
        <v>0</v>
      </c>
      <c r="AZ199" s="278">
        <v>0</v>
      </c>
      <c r="BA199" s="280" t="s">
        <v>551</v>
      </c>
      <c r="BB199" s="278">
        <v>0</v>
      </c>
      <c r="BC199" s="281">
        <v>0</v>
      </c>
      <c r="BD199" s="278">
        <v>0</v>
      </c>
      <c r="BE199" s="278">
        <v>0</v>
      </c>
      <c r="BF199" s="281">
        <v>0</v>
      </c>
      <c r="BG199" s="278">
        <v>0</v>
      </c>
      <c r="BH199" s="278">
        <v>0</v>
      </c>
      <c r="BI199" s="280" t="s">
        <v>550</v>
      </c>
      <c r="BJ199" s="278">
        <v>0</v>
      </c>
      <c r="BK199" s="278">
        <v>0</v>
      </c>
      <c r="BL199" s="278">
        <v>0</v>
      </c>
      <c r="BM199" s="278">
        <v>0</v>
      </c>
      <c r="BN199" s="278">
        <v>0</v>
      </c>
      <c r="BO199" s="278">
        <v>0</v>
      </c>
      <c r="BP199" s="278">
        <v>0</v>
      </c>
      <c r="BQ199" s="279"/>
      <c r="BR199" s="279"/>
      <c r="BS199" s="279"/>
    </row>
    <row r="200" spans="1:71" x14ac:dyDescent="0.35">
      <c r="A200" s="279" t="s">
        <v>563</v>
      </c>
      <c r="B200" s="279" t="s">
        <v>562</v>
      </c>
      <c r="C200" s="285" t="s">
        <v>788</v>
      </c>
      <c r="D200" s="279" t="s">
        <v>560</v>
      </c>
      <c r="F200" s="279" t="s">
        <v>787</v>
      </c>
      <c r="K200" s="279" t="s">
        <v>689</v>
      </c>
      <c r="L200" s="279" t="s">
        <v>557</v>
      </c>
      <c r="N200" s="279" t="s">
        <v>690</v>
      </c>
      <c r="O200" s="279" t="s">
        <v>689</v>
      </c>
      <c r="P200" s="279" t="s">
        <v>557</v>
      </c>
      <c r="Q200" s="279" t="s">
        <v>556</v>
      </c>
      <c r="R200" s="279" t="s">
        <v>689</v>
      </c>
      <c r="S200" s="278">
        <v>0</v>
      </c>
      <c r="T200" s="278">
        <v>0</v>
      </c>
      <c r="U200" s="278">
        <v>0</v>
      </c>
      <c r="V200" s="278">
        <v>0</v>
      </c>
      <c r="W200" s="278">
        <v>0</v>
      </c>
      <c r="X200" s="278">
        <v>0</v>
      </c>
      <c r="Y200" s="278">
        <v>0</v>
      </c>
      <c r="Z200" s="278">
        <v>0</v>
      </c>
      <c r="AA200" s="278">
        <v>0</v>
      </c>
      <c r="AB200" s="278">
        <v>0</v>
      </c>
      <c r="AC200" s="278"/>
      <c r="AD200" s="278">
        <v>0</v>
      </c>
      <c r="AE200" s="278"/>
      <c r="AF200" s="278">
        <v>0</v>
      </c>
      <c r="AG200" s="278">
        <v>0</v>
      </c>
      <c r="AH200" s="285" t="s">
        <v>483</v>
      </c>
      <c r="AJ200" s="283" t="s">
        <v>553</v>
      </c>
      <c r="AK200" s="282" t="s">
        <v>552</v>
      </c>
      <c r="AL200" s="278">
        <v>0</v>
      </c>
      <c r="AM200" s="281">
        <v>0</v>
      </c>
      <c r="AN200" s="278">
        <v>42</v>
      </c>
      <c r="AO200" s="278">
        <v>0</v>
      </c>
      <c r="AP200" s="281">
        <v>0</v>
      </c>
      <c r="AQ200" s="278">
        <v>0</v>
      </c>
      <c r="AR200" s="278">
        <v>0</v>
      </c>
      <c r="AS200" s="273">
        <v>2</v>
      </c>
      <c r="AT200" s="278">
        <v>0</v>
      </c>
      <c r="AU200" s="281">
        <v>0</v>
      </c>
      <c r="AV200" s="278">
        <v>0</v>
      </c>
      <c r="AW200" s="278">
        <v>0</v>
      </c>
      <c r="AX200" s="281">
        <v>0</v>
      </c>
      <c r="AY200" s="278">
        <v>0</v>
      </c>
      <c r="AZ200" s="278">
        <v>0</v>
      </c>
      <c r="BA200" s="280" t="s">
        <v>551</v>
      </c>
      <c r="BB200" s="278">
        <v>0</v>
      </c>
      <c r="BC200" s="281">
        <v>0</v>
      </c>
      <c r="BD200" s="278">
        <v>0</v>
      </c>
      <c r="BE200" s="278">
        <v>0</v>
      </c>
      <c r="BF200" s="281">
        <v>0</v>
      </c>
      <c r="BG200" s="278">
        <v>0</v>
      </c>
      <c r="BH200" s="278">
        <v>0</v>
      </c>
      <c r="BI200" s="280" t="s">
        <v>550</v>
      </c>
      <c r="BJ200" s="278">
        <v>0</v>
      </c>
      <c r="BK200" s="278">
        <v>0</v>
      </c>
      <c r="BL200" s="278">
        <v>0</v>
      </c>
      <c r="BM200" s="278">
        <v>0</v>
      </c>
      <c r="BN200" s="278">
        <v>0</v>
      </c>
      <c r="BO200" s="278">
        <v>0</v>
      </c>
      <c r="BP200" s="278">
        <v>0</v>
      </c>
      <c r="BQ200" s="279"/>
      <c r="BR200" s="279"/>
      <c r="BS200" s="279"/>
    </row>
    <row r="201" spans="1:71" x14ac:dyDescent="0.35">
      <c r="A201" s="279" t="s">
        <v>563</v>
      </c>
      <c r="B201" s="279" t="s">
        <v>562</v>
      </c>
      <c r="C201" s="285" t="s">
        <v>786</v>
      </c>
      <c r="D201" s="279" t="s">
        <v>560</v>
      </c>
      <c r="F201" s="279" t="s">
        <v>785</v>
      </c>
      <c r="K201" s="279" t="s">
        <v>689</v>
      </c>
      <c r="L201" s="279" t="s">
        <v>557</v>
      </c>
      <c r="N201" s="279" t="s">
        <v>690</v>
      </c>
      <c r="O201" s="279" t="s">
        <v>689</v>
      </c>
      <c r="P201" s="279" t="s">
        <v>557</v>
      </c>
      <c r="Q201" s="279" t="s">
        <v>556</v>
      </c>
      <c r="R201" s="279" t="s">
        <v>689</v>
      </c>
      <c r="S201" s="278">
        <v>0</v>
      </c>
      <c r="T201" s="278">
        <v>0</v>
      </c>
      <c r="U201" s="278">
        <v>0</v>
      </c>
      <c r="V201" s="278">
        <v>0</v>
      </c>
      <c r="W201" s="278">
        <v>0</v>
      </c>
      <c r="X201" s="278">
        <v>0</v>
      </c>
      <c r="Y201" s="278">
        <v>0</v>
      </c>
      <c r="Z201" s="278">
        <v>0</v>
      </c>
      <c r="AA201" s="278">
        <v>0</v>
      </c>
      <c r="AB201" s="278">
        <v>0</v>
      </c>
      <c r="AC201" s="278"/>
      <c r="AD201" s="278">
        <v>0</v>
      </c>
      <c r="AE201" s="278"/>
      <c r="AF201" s="278">
        <v>0</v>
      </c>
      <c r="AG201" s="278">
        <v>0</v>
      </c>
      <c r="AH201" s="285" t="s">
        <v>86</v>
      </c>
      <c r="AI201" s="284" t="s">
        <v>784</v>
      </c>
      <c r="AJ201" s="283" t="s">
        <v>553</v>
      </c>
      <c r="AK201" s="282" t="s">
        <v>552</v>
      </c>
      <c r="AL201" s="278">
        <v>1.42</v>
      </c>
      <c r="AM201" s="281">
        <v>0</v>
      </c>
      <c r="AN201" s="278">
        <v>0</v>
      </c>
      <c r="AO201" s="278">
        <v>1.42</v>
      </c>
      <c r="AP201" s="281">
        <v>0</v>
      </c>
      <c r="AQ201" s="278">
        <v>0</v>
      </c>
      <c r="AR201" s="278">
        <v>0</v>
      </c>
      <c r="AS201" s="273">
        <v>2</v>
      </c>
      <c r="AT201" s="278">
        <v>0</v>
      </c>
      <c r="AU201" s="281">
        <v>0</v>
      </c>
      <c r="AV201" s="278">
        <v>0</v>
      </c>
      <c r="AW201" s="278">
        <v>0</v>
      </c>
      <c r="AX201" s="281">
        <v>0</v>
      </c>
      <c r="AY201" s="278">
        <v>0</v>
      </c>
      <c r="AZ201" s="278">
        <v>0</v>
      </c>
      <c r="BA201" s="280" t="s">
        <v>551</v>
      </c>
      <c r="BB201" s="278">
        <v>0</v>
      </c>
      <c r="BC201" s="281">
        <v>0</v>
      </c>
      <c r="BD201" s="278">
        <v>0</v>
      </c>
      <c r="BE201" s="278">
        <v>0</v>
      </c>
      <c r="BF201" s="281">
        <v>0</v>
      </c>
      <c r="BG201" s="278">
        <v>0</v>
      </c>
      <c r="BH201" s="278">
        <v>0</v>
      </c>
      <c r="BI201" s="280" t="s">
        <v>550</v>
      </c>
      <c r="BJ201" s="278">
        <v>0</v>
      </c>
      <c r="BK201" s="278">
        <v>0</v>
      </c>
      <c r="BL201" s="278">
        <v>0</v>
      </c>
      <c r="BM201" s="278">
        <v>0</v>
      </c>
      <c r="BN201" s="278">
        <v>0</v>
      </c>
      <c r="BO201" s="278">
        <v>0</v>
      </c>
      <c r="BP201" s="278">
        <v>0</v>
      </c>
      <c r="BQ201" s="279"/>
      <c r="BR201" s="279"/>
      <c r="BS201" s="279"/>
    </row>
    <row r="202" spans="1:71" x14ac:dyDescent="0.35">
      <c r="A202" s="279" t="s">
        <v>563</v>
      </c>
      <c r="B202" s="279" t="s">
        <v>562</v>
      </c>
      <c r="C202" s="285" t="s">
        <v>784</v>
      </c>
      <c r="D202" s="279" t="s">
        <v>560</v>
      </c>
      <c r="F202" s="279" t="s">
        <v>783</v>
      </c>
      <c r="K202" s="279" t="s">
        <v>689</v>
      </c>
      <c r="L202" s="279" t="s">
        <v>557</v>
      </c>
      <c r="N202" s="279" t="s">
        <v>690</v>
      </c>
      <c r="O202" s="279" t="s">
        <v>689</v>
      </c>
      <c r="P202" s="279" t="s">
        <v>557</v>
      </c>
      <c r="Q202" s="279" t="s">
        <v>556</v>
      </c>
      <c r="R202" s="279" t="s">
        <v>689</v>
      </c>
      <c r="S202" s="278">
        <v>0</v>
      </c>
      <c r="T202" s="278">
        <v>0</v>
      </c>
      <c r="U202" s="278">
        <v>0</v>
      </c>
      <c r="V202" s="278">
        <v>0</v>
      </c>
      <c r="W202" s="278">
        <v>0</v>
      </c>
      <c r="X202" s="278">
        <v>0</v>
      </c>
      <c r="Y202" s="278">
        <v>0</v>
      </c>
      <c r="Z202" s="278">
        <v>0</v>
      </c>
      <c r="AA202" s="278">
        <v>0</v>
      </c>
      <c r="AB202" s="278">
        <v>0</v>
      </c>
      <c r="AC202" s="278"/>
      <c r="AD202" s="278">
        <v>0</v>
      </c>
      <c r="AE202" s="278"/>
      <c r="AF202" s="278">
        <v>0</v>
      </c>
      <c r="AG202" s="278">
        <v>0</v>
      </c>
      <c r="AH202" s="285" t="s">
        <v>483</v>
      </c>
      <c r="AJ202" s="283" t="s">
        <v>553</v>
      </c>
      <c r="AK202" s="282" t="s">
        <v>552</v>
      </c>
      <c r="AL202" s="278">
        <v>1.4</v>
      </c>
      <c r="AM202" s="281">
        <v>0</v>
      </c>
      <c r="AN202" s="278">
        <v>0</v>
      </c>
      <c r="AO202" s="278">
        <v>1.4</v>
      </c>
      <c r="AP202" s="281">
        <v>0</v>
      </c>
      <c r="AQ202" s="278">
        <v>0</v>
      </c>
      <c r="AR202" s="278">
        <v>0</v>
      </c>
      <c r="AS202" s="273">
        <v>2</v>
      </c>
      <c r="AT202" s="278">
        <v>0</v>
      </c>
      <c r="AU202" s="281">
        <v>0</v>
      </c>
      <c r="AV202" s="278">
        <v>0</v>
      </c>
      <c r="AW202" s="278">
        <v>0</v>
      </c>
      <c r="AX202" s="281">
        <v>0</v>
      </c>
      <c r="AY202" s="278">
        <v>0</v>
      </c>
      <c r="AZ202" s="278">
        <v>0</v>
      </c>
      <c r="BA202" s="280" t="s">
        <v>551</v>
      </c>
      <c r="BB202" s="278">
        <v>0</v>
      </c>
      <c r="BC202" s="281">
        <v>0</v>
      </c>
      <c r="BD202" s="278">
        <v>0</v>
      </c>
      <c r="BE202" s="278">
        <v>0</v>
      </c>
      <c r="BF202" s="281">
        <v>0</v>
      </c>
      <c r="BG202" s="278">
        <v>0</v>
      </c>
      <c r="BH202" s="278">
        <v>0</v>
      </c>
      <c r="BI202" s="280" t="s">
        <v>550</v>
      </c>
      <c r="BJ202" s="278">
        <v>0</v>
      </c>
      <c r="BK202" s="278">
        <v>0</v>
      </c>
      <c r="BL202" s="278">
        <v>0</v>
      </c>
      <c r="BM202" s="278">
        <v>0</v>
      </c>
      <c r="BN202" s="278">
        <v>0</v>
      </c>
      <c r="BO202" s="278">
        <v>0</v>
      </c>
      <c r="BP202" s="278">
        <v>0</v>
      </c>
      <c r="BQ202" s="279"/>
      <c r="BR202" s="279"/>
      <c r="BS202" s="279"/>
    </row>
    <row r="203" spans="1:71" x14ac:dyDescent="0.35">
      <c r="A203" s="279" t="s">
        <v>563</v>
      </c>
      <c r="B203" s="279" t="s">
        <v>562</v>
      </c>
      <c r="C203" s="285" t="s">
        <v>782</v>
      </c>
      <c r="D203" s="279" t="s">
        <v>560</v>
      </c>
      <c r="F203" s="279" t="s">
        <v>781</v>
      </c>
      <c r="K203" s="279" t="s">
        <v>689</v>
      </c>
      <c r="L203" s="279" t="s">
        <v>557</v>
      </c>
      <c r="N203" s="279" t="s">
        <v>690</v>
      </c>
      <c r="O203" s="279" t="s">
        <v>689</v>
      </c>
      <c r="P203" s="279" t="s">
        <v>557</v>
      </c>
      <c r="Q203" s="279" t="s">
        <v>556</v>
      </c>
      <c r="R203" s="279" t="s">
        <v>689</v>
      </c>
      <c r="S203" s="278">
        <v>320</v>
      </c>
      <c r="T203" s="278">
        <v>0</v>
      </c>
      <c r="U203" s="278">
        <v>0</v>
      </c>
      <c r="V203" s="278">
        <v>0</v>
      </c>
      <c r="W203" s="278">
        <v>0</v>
      </c>
      <c r="X203" s="278">
        <v>0</v>
      </c>
      <c r="Y203" s="278">
        <v>0</v>
      </c>
      <c r="Z203" s="278">
        <v>0</v>
      </c>
      <c r="AA203" s="278">
        <v>0</v>
      </c>
      <c r="AB203" s="278">
        <v>0</v>
      </c>
      <c r="AC203" s="278"/>
      <c r="AD203" s="278">
        <v>0</v>
      </c>
      <c r="AE203" s="278"/>
      <c r="AF203" s="278">
        <v>0</v>
      </c>
      <c r="AG203" s="278">
        <v>0</v>
      </c>
      <c r="AH203" s="285" t="s">
        <v>483</v>
      </c>
      <c r="AJ203" s="283" t="s">
        <v>553</v>
      </c>
      <c r="AK203" s="282" t="s">
        <v>552</v>
      </c>
      <c r="AL203" s="278">
        <v>0</v>
      </c>
      <c r="AM203" s="281">
        <v>0</v>
      </c>
      <c r="AN203" s="278">
        <v>0</v>
      </c>
      <c r="AO203" s="278">
        <v>0</v>
      </c>
      <c r="AP203" s="281">
        <v>0</v>
      </c>
      <c r="AQ203" s="278">
        <v>0</v>
      </c>
      <c r="AR203" s="278">
        <v>0</v>
      </c>
      <c r="AS203" s="273">
        <v>2</v>
      </c>
      <c r="AT203" s="278">
        <v>0</v>
      </c>
      <c r="AU203" s="281">
        <v>0</v>
      </c>
      <c r="AV203" s="278">
        <v>0</v>
      </c>
      <c r="AW203" s="278">
        <v>0</v>
      </c>
      <c r="AX203" s="281">
        <v>0</v>
      </c>
      <c r="AY203" s="278">
        <v>0</v>
      </c>
      <c r="AZ203" s="278">
        <v>0</v>
      </c>
      <c r="BA203" s="280" t="s">
        <v>551</v>
      </c>
      <c r="BB203" s="278">
        <v>0</v>
      </c>
      <c r="BC203" s="281">
        <v>0</v>
      </c>
      <c r="BD203" s="278">
        <v>0</v>
      </c>
      <c r="BE203" s="278">
        <v>0</v>
      </c>
      <c r="BF203" s="281">
        <v>0</v>
      </c>
      <c r="BG203" s="278">
        <v>0</v>
      </c>
      <c r="BH203" s="278">
        <v>0</v>
      </c>
      <c r="BI203" s="280" t="s">
        <v>550</v>
      </c>
      <c r="BJ203" s="278">
        <v>0</v>
      </c>
      <c r="BK203" s="278">
        <v>0</v>
      </c>
      <c r="BL203" s="278">
        <v>0</v>
      </c>
      <c r="BM203" s="278">
        <v>0</v>
      </c>
      <c r="BN203" s="278">
        <v>0</v>
      </c>
      <c r="BO203" s="278">
        <v>0</v>
      </c>
      <c r="BP203" s="278">
        <v>0</v>
      </c>
      <c r="BQ203" s="279"/>
      <c r="BR203" s="279"/>
      <c r="BS203" s="279"/>
    </row>
    <row r="204" spans="1:71" x14ac:dyDescent="0.35">
      <c r="A204" s="279" t="s">
        <v>563</v>
      </c>
      <c r="B204" s="279" t="s">
        <v>562</v>
      </c>
      <c r="C204" s="285" t="s">
        <v>780</v>
      </c>
      <c r="D204" s="279" t="s">
        <v>560</v>
      </c>
      <c r="F204" s="279" t="s">
        <v>779</v>
      </c>
      <c r="K204" s="279" t="s">
        <v>689</v>
      </c>
      <c r="L204" s="279" t="s">
        <v>557</v>
      </c>
      <c r="N204" s="279" t="s">
        <v>690</v>
      </c>
      <c r="O204" s="279" t="s">
        <v>689</v>
      </c>
      <c r="P204" s="279" t="s">
        <v>557</v>
      </c>
      <c r="Q204" s="279" t="s">
        <v>556</v>
      </c>
      <c r="R204" s="279" t="s">
        <v>689</v>
      </c>
      <c r="S204" s="278">
        <v>0</v>
      </c>
      <c r="T204" s="278">
        <v>0</v>
      </c>
      <c r="U204" s="278">
        <v>0</v>
      </c>
      <c r="V204" s="278">
        <v>0</v>
      </c>
      <c r="W204" s="278">
        <v>0</v>
      </c>
      <c r="X204" s="278">
        <v>0</v>
      </c>
      <c r="Y204" s="278">
        <v>0</v>
      </c>
      <c r="Z204" s="278">
        <v>0</v>
      </c>
      <c r="AA204" s="278">
        <v>0</v>
      </c>
      <c r="AB204" s="278">
        <v>0</v>
      </c>
      <c r="AC204" s="278"/>
      <c r="AD204" s="278">
        <v>0</v>
      </c>
      <c r="AE204" s="278"/>
      <c r="AF204" s="278">
        <v>0</v>
      </c>
      <c r="AG204" s="278">
        <v>0</v>
      </c>
      <c r="AH204" s="285" t="s">
        <v>86</v>
      </c>
      <c r="AI204" s="284" t="s">
        <v>774</v>
      </c>
      <c r="AJ204" s="283" t="s">
        <v>553</v>
      </c>
      <c r="AK204" s="282" t="s">
        <v>552</v>
      </c>
      <c r="AL204" s="278">
        <v>1.1000000000000001</v>
      </c>
      <c r="AM204" s="281">
        <v>0</v>
      </c>
      <c r="AN204" s="278">
        <v>0</v>
      </c>
      <c r="AO204" s="278">
        <v>1.1000000000000001</v>
      </c>
      <c r="AP204" s="281">
        <v>0</v>
      </c>
      <c r="AQ204" s="278">
        <v>0</v>
      </c>
      <c r="AR204" s="278">
        <v>0</v>
      </c>
      <c r="AS204" s="273">
        <v>2</v>
      </c>
      <c r="AT204" s="278">
        <v>0</v>
      </c>
      <c r="AU204" s="281">
        <v>0</v>
      </c>
      <c r="AV204" s="278">
        <v>0</v>
      </c>
      <c r="AW204" s="278">
        <v>0</v>
      </c>
      <c r="AX204" s="281">
        <v>0</v>
      </c>
      <c r="AY204" s="278">
        <v>0</v>
      </c>
      <c r="AZ204" s="278">
        <v>0</v>
      </c>
      <c r="BA204" s="280" t="s">
        <v>551</v>
      </c>
      <c r="BB204" s="278">
        <v>0</v>
      </c>
      <c r="BC204" s="281">
        <v>0</v>
      </c>
      <c r="BD204" s="278">
        <v>0</v>
      </c>
      <c r="BE204" s="278">
        <v>0</v>
      </c>
      <c r="BF204" s="281">
        <v>0</v>
      </c>
      <c r="BG204" s="278">
        <v>0</v>
      </c>
      <c r="BH204" s="278">
        <v>0</v>
      </c>
      <c r="BI204" s="280" t="s">
        <v>550</v>
      </c>
      <c r="BJ204" s="278">
        <v>0</v>
      </c>
      <c r="BK204" s="278">
        <v>0</v>
      </c>
      <c r="BL204" s="278">
        <v>0</v>
      </c>
      <c r="BM204" s="278">
        <v>0</v>
      </c>
      <c r="BN204" s="278">
        <v>0</v>
      </c>
      <c r="BO204" s="278">
        <v>0</v>
      </c>
      <c r="BP204" s="278">
        <v>0</v>
      </c>
      <c r="BQ204" s="279"/>
      <c r="BR204" s="279"/>
      <c r="BS204" s="279"/>
    </row>
    <row r="205" spans="1:71" x14ac:dyDescent="0.35">
      <c r="A205" s="279" t="s">
        <v>563</v>
      </c>
      <c r="B205" s="279" t="s">
        <v>562</v>
      </c>
      <c r="C205" s="285" t="s">
        <v>778</v>
      </c>
      <c r="D205" s="279" t="s">
        <v>560</v>
      </c>
      <c r="F205" s="279" t="s">
        <v>777</v>
      </c>
      <c r="K205" s="279" t="s">
        <v>689</v>
      </c>
      <c r="L205" s="279" t="s">
        <v>557</v>
      </c>
      <c r="N205" s="279" t="s">
        <v>690</v>
      </c>
      <c r="O205" s="279" t="s">
        <v>689</v>
      </c>
      <c r="P205" s="279" t="s">
        <v>557</v>
      </c>
      <c r="Q205" s="279" t="s">
        <v>556</v>
      </c>
      <c r="R205" s="279" t="s">
        <v>689</v>
      </c>
      <c r="S205" s="278">
        <v>0</v>
      </c>
      <c r="T205" s="278">
        <v>0</v>
      </c>
      <c r="U205" s="278">
        <v>0</v>
      </c>
      <c r="V205" s="278">
        <v>0</v>
      </c>
      <c r="W205" s="278">
        <v>0</v>
      </c>
      <c r="X205" s="278">
        <v>0</v>
      </c>
      <c r="Y205" s="278">
        <v>0</v>
      </c>
      <c r="Z205" s="278">
        <v>0</v>
      </c>
      <c r="AA205" s="278">
        <v>0</v>
      </c>
      <c r="AB205" s="278">
        <v>0</v>
      </c>
      <c r="AC205" s="278"/>
      <c r="AD205" s="278">
        <v>0</v>
      </c>
      <c r="AE205" s="278"/>
      <c r="AF205" s="278">
        <v>0</v>
      </c>
      <c r="AG205" s="278">
        <v>0</v>
      </c>
      <c r="AH205" s="285" t="s">
        <v>86</v>
      </c>
      <c r="AI205" s="284" t="s">
        <v>772</v>
      </c>
      <c r="AJ205" s="283" t="s">
        <v>553</v>
      </c>
      <c r="AK205" s="282" t="s">
        <v>552</v>
      </c>
      <c r="AL205" s="278">
        <v>2.9</v>
      </c>
      <c r="AM205" s="281">
        <v>0</v>
      </c>
      <c r="AN205" s="278">
        <v>0</v>
      </c>
      <c r="AO205" s="278">
        <v>2.9</v>
      </c>
      <c r="AP205" s="281">
        <v>0</v>
      </c>
      <c r="AQ205" s="278">
        <v>0</v>
      </c>
      <c r="AR205" s="278">
        <v>0</v>
      </c>
      <c r="AS205" s="273">
        <v>2</v>
      </c>
      <c r="AT205" s="278">
        <v>0</v>
      </c>
      <c r="AU205" s="281">
        <v>0</v>
      </c>
      <c r="AV205" s="278">
        <v>0</v>
      </c>
      <c r="AW205" s="278">
        <v>0</v>
      </c>
      <c r="AX205" s="281">
        <v>0</v>
      </c>
      <c r="AY205" s="278">
        <v>0</v>
      </c>
      <c r="AZ205" s="278">
        <v>0</v>
      </c>
      <c r="BA205" s="280" t="s">
        <v>551</v>
      </c>
      <c r="BB205" s="278">
        <v>0</v>
      </c>
      <c r="BC205" s="281">
        <v>0</v>
      </c>
      <c r="BD205" s="278">
        <v>0</v>
      </c>
      <c r="BE205" s="278">
        <v>0</v>
      </c>
      <c r="BF205" s="281">
        <v>0</v>
      </c>
      <c r="BG205" s="278">
        <v>0</v>
      </c>
      <c r="BH205" s="278">
        <v>0</v>
      </c>
      <c r="BI205" s="280" t="s">
        <v>550</v>
      </c>
      <c r="BJ205" s="278">
        <v>0</v>
      </c>
      <c r="BK205" s="278">
        <v>0</v>
      </c>
      <c r="BL205" s="278">
        <v>0</v>
      </c>
      <c r="BM205" s="278">
        <v>0</v>
      </c>
      <c r="BN205" s="278">
        <v>0</v>
      </c>
      <c r="BO205" s="278">
        <v>0</v>
      </c>
      <c r="BP205" s="278">
        <v>0</v>
      </c>
      <c r="BQ205" s="279"/>
      <c r="BR205" s="279"/>
      <c r="BS205" s="279"/>
    </row>
    <row r="206" spans="1:71" x14ac:dyDescent="0.35">
      <c r="A206" s="279" t="s">
        <v>563</v>
      </c>
      <c r="B206" s="279" t="s">
        <v>562</v>
      </c>
      <c r="C206" s="285" t="s">
        <v>776</v>
      </c>
      <c r="D206" s="279" t="s">
        <v>560</v>
      </c>
      <c r="F206" s="279" t="s">
        <v>775</v>
      </c>
      <c r="K206" s="279" t="s">
        <v>689</v>
      </c>
      <c r="L206" s="279" t="s">
        <v>557</v>
      </c>
      <c r="N206" s="279" t="s">
        <v>690</v>
      </c>
      <c r="O206" s="279" t="s">
        <v>689</v>
      </c>
      <c r="P206" s="279" t="s">
        <v>557</v>
      </c>
      <c r="Q206" s="279" t="s">
        <v>556</v>
      </c>
      <c r="R206" s="279" t="s">
        <v>689</v>
      </c>
      <c r="S206" s="278">
        <v>0</v>
      </c>
      <c r="T206" s="278">
        <v>0</v>
      </c>
      <c r="U206" s="278">
        <v>0</v>
      </c>
      <c r="V206" s="278">
        <v>0</v>
      </c>
      <c r="W206" s="278">
        <v>0</v>
      </c>
      <c r="X206" s="278">
        <v>0</v>
      </c>
      <c r="Y206" s="278">
        <v>0</v>
      </c>
      <c r="Z206" s="278">
        <v>0</v>
      </c>
      <c r="AA206" s="278">
        <v>0</v>
      </c>
      <c r="AB206" s="278">
        <v>0</v>
      </c>
      <c r="AC206" s="278"/>
      <c r="AD206" s="278">
        <v>0</v>
      </c>
      <c r="AE206" s="278"/>
      <c r="AF206" s="278">
        <v>0</v>
      </c>
      <c r="AG206" s="278">
        <v>0</v>
      </c>
      <c r="AH206" s="285" t="s">
        <v>86</v>
      </c>
      <c r="AI206" s="284" t="s">
        <v>770</v>
      </c>
      <c r="AJ206" s="283" t="s">
        <v>553</v>
      </c>
      <c r="AK206" s="282" t="s">
        <v>552</v>
      </c>
      <c r="AL206" s="278">
        <v>1.34</v>
      </c>
      <c r="AM206" s="281">
        <v>0</v>
      </c>
      <c r="AN206" s="278">
        <v>0</v>
      </c>
      <c r="AO206" s="278">
        <v>1.34</v>
      </c>
      <c r="AP206" s="281">
        <v>0</v>
      </c>
      <c r="AQ206" s="278">
        <v>0</v>
      </c>
      <c r="AR206" s="278">
        <v>0</v>
      </c>
      <c r="AS206" s="273">
        <v>2</v>
      </c>
      <c r="AT206" s="278">
        <v>0</v>
      </c>
      <c r="AU206" s="281">
        <v>0</v>
      </c>
      <c r="AV206" s="278">
        <v>0</v>
      </c>
      <c r="AW206" s="278">
        <v>0</v>
      </c>
      <c r="AX206" s="281">
        <v>0</v>
      </c>
      <c r="AY206" s="278">
        <v>0</v>
      </c>
      <c r="AZ206" s="278">
        <v>0</v>
      </c>
      <c r="BA206" s="280" t="s">
        <v>551</v>
      </c>
      <c r="BB206" s="278">
        <v>0</v>
      </c>
      <c r="BC206" s="281">
        <v>0</v>
      </c>
      <c r="BD206" s="278">
        <v>0</v>
      </c>
      <c r="BE206" s="278">
        <v>0</v>
      </c>
      <c r="BF206" s="281">
        <v>0</v>
      </c>
      <c r="BG206" s="278">
        <v>0</v>
      </c>
      <c r="BH206" s="278">
        <v>0</v>
      </c>
      <c r="BI206" s="280" t="s">
        <v>550</v>
      </c>
      <c r="BJ206" s="278">
        <v>0</v>
      </c>
      <c r="BK206" s="278">
        <v>0</v>
      </c>
      <c r="BL206" s="278">
        <v>0</v>
      </c>
      <c r="BM206" s="278">
        <v>0</v>
      </c>
      <c r="BN206" s="278">
        <v>0</v>
      </c>
      <c r="BO206" s="278">
        <v>0</v>
      </c>
      <c r="BP206" s="278">
        <v>0</v>
      </c>
      <c r="BQ206" s="279"/>
      <c r="BR206" s="279"/>
      <c r="BS206" s="279"/>
    </row>
    <row r="207" spans="1:71" x14ac:dyDescent="0.35">
      <c r="A207" s="279" t="s">
        <v>563</v>
      </c>
      <c r="B207" s="279" t="s">
        <v>562</v>
      </c>
      <c r="C207" s="285" t="s">
        <v>774</v>
      </c>
      <c r="D207" s="279" t="s">
        <v>560</v>
      </c>
      <c r="F207" s="279" t="s">
        <v>773</v>
      </c>
      <c r="K207" s="279" t="s">
        <v>689</v>
      </c>
      <c r="L207" s="279" t="s">
        <v>557</v>
      </c>
      <c r="N207" s="279" t="s">
        <v>690</v>
      </c>
      <c r="O207" s="279" t="s">
        <v>689</v>
      </c>
      <c r="P207" s="279" t="s">
        <v>557</v>
      </c>
      <c r="Q207" s="279" t="s">
        <v>556</v>
      </c>
      <c r="R207" s="279" t="s">
        <v>689</v>
      </c>
      <c r="S207" s="278">
        <v>0</v>
      </c>
      <c r="T207" s="278">
        <v>0</v>
      </c>
      <c r="U207" s="278">
        <v>0</v>
      </c>
      <c r="V207" s="278">
        <v>0</v>
      </c>
      <c r="W207" s="278">
        <v>0</v>
      </c>
      <c r="X207" s="278">
        <v>0</v>
      </c>
      <c r="Y207" s="278">
        <v>0</v>
      </c>
      <c r="Z207" s="278">
        <v>0</v>
      </c>
      <c r="AA207" s="278">
        <v>0</v>
      </c>
      <c r="AB207" s="278">
        <v>0</v>
      </c>
      <c r="AC207" s="278"/>
      <c r="AD207" s="278">
        <v>0</v>
      </c>
      <c r="AE207" s="278"/>
      <c r="AF207" s="278">
        <v>0</v>
      </c>
      <c r="AG207" s="278">
        <v>0</v>
      </c>
      <c r="AH207" s="285" t="s">
        <v>483</v>
      </c>
      <c r="AJ207" s="283" t="s">
        <v>553</v>
      </c>
      <c r="AK207" s="282" t="s">
        <v>552</v>
      </c>
      <c r="AL207" s="278">
        <v>0.89</v>
      </c>
      <c r="AM207" s="281">
        <v>0</v>
      </c>
      <c r="AN207" s="278">
        <v>0</v>
      </c>
      <c r="AO207" s="278">
        <v>0.89</v>
      </c>
      <c r="AP207" s="281">
        <v>0</v>
      </c>
      <c r="AQ207" s="278">
        <v>0</v>
      </c>
      <c r="AR207" s="278">
        <v>0</v>
      </c>
      <c r="AS207" s="273">
        <v>2</v>
      </c>
      <c r="AT207" s="278">
        <v>0</v>
      </c>
      <c r="AU207" s="281">
        <v>0</v>
      </c>
      <c r="AV207" s="278">
        <v>0</v>
      </c>
      <c r="AW207" s="278">
        <v>0</v>
      </c>
      <c r="AX207" s="281">
        <v>0</v>
      </c>
      <c r="AY207" s="278">
        <v>0</v>
      </c>
      <c r="AZ207" s="278">
        <v>0</v>
      </c>
      <c r="BA207" s="280" t="s">
        <v>551</v>
      </c>
      <c r="BB207" s="278">
        <v>0</v>
      </c>
      <c r="BC207" s="281">
        <v>0</v>
      </c>
      <c r="BD207" s="278">
        <v>0</v>
      </c>
      <c r="BE207" s="278">
        <v>0</v>
      </c>
      <c r="BF207" s="281">
        <v>0</v>
      </c>
      <c r="BG207" s="278">
        <v>0</v>
      </c>
      <c r="BH207" s="278">
        <v>0</v>
      </c>
      <c r="BI207" s="280" t="s">
        <v>550</v>
      </c>
      <c r="BJ207" s="278">
        <v>0</v>
      </c>
      <c r="BK207" s="278">
        <v>0</v>
      </c>
      <c r="BL207" s="278">
        <v>0</v>
      </c>
      <c r="BM207" s="278">
        <v>0</v>
      </c>
      <c r="BN207" s="278">
        <v>0</v>
      </c>
      <c r="BO207" s="278">
        <v>0</v>
      </c>
      <c r="BP207" s="278">
        <v>0</v>
      </c>
      <c r="BQ207" s="279"/>
      <c r="BR207" s="279"/>
      <c r="BS207" s="279"/>
    </row>
    <row r="208" spans="1:71" x14ac:dyDescent="0.35">
      <c r="A208" s="279" t="s">
        <v>563</v>
      </c>
      <c r="B208" s="279" t="s">
        <v>562</v>
      </c>
      <c r="C208" s="285" t="s">
        <v>772</v>
      </c>
      <c r="D208" s="279" t="s">
        <v>560</v>
      </c>
      <c r="F208" s="279" t="s">
        <v>771</v>
      </c>
      <c r="K208" s="279" t="s">
        <v>689</v>
      </c>
      <c r="L208" s="279" t="s">
        <v>557</v>
      </c>
      <c r="N208" s="279" t="s">
        <v>690</v>
      </c>
      <c r="O208" s="279" t="s">
        <v>689</v>
      </c>
      <c r="P208" s="279" t="s">
        <v>557</v>
      </c>
      <c r="Q208" s="279" t="s">
        <v>556</v>
      </c>
      <c r="R208" s="279" t="s">
        <v>689</v>
      </c>
      <c r="S208" s="278">
        <v>0</v>
      </c>
      <c r="T208" s="278">
        <v>0</v>
      </c>
      <c r="U208" s="278">
        <v>0</v>
      </c>
      <c r="V208" s="278">
        <v>0</v>
      </c>
      <c r="W208" s="278">
        <v>0</v>
      </c>
      <c r="X208" s="278">
        <v>0</v>
      </c>
      <c r="Y208" s="278">
        <v>0</v>
      </c>
      <c r="Z208" s="278">
        <v>0</v>
      </c>
      <c r="AA208" s="278">
        <v>0</v>
      </c>
      <c r="AB208" s="278">
        <v>0</v>
      </c>
      <c r="AC208" s="278"/>
      <c r="AD208" s="278">
        <v>0</v>
      </c>
      <c r="AE208" s="278"/>
      <c r="AF208" s="278">
        <v>0</v>
      </c>
      <c r="AG208" s="278">
        <v>0</v>
      </c>
      <c r="AH208" s="285" t="s">
        <v>483</v>
      </c>
      <c r="AJ208" s="283" t="s">
        <v>553</v>
      </c>
      <c r="AK208" s="282" t="s">
        <v>552</v>
      </c>
      <c r="AL208" s="278">
        <v>1.25</v>
      </c>
      <c r="AM208" s="281">
        <v>0</v>
      </c>
      <c r="AN208" s="278">
        <v>0</v>
      </c>
      <c r="AO208" s="278">
        <v>1.25</v>
      </c>
      <c r="AP208" s="281">
        <v>0</v>
      </c>
      <c r="AQ208" s="278">
        <v>0</v>
      </c>
      <c r="AR208" s="278">
        <v>0</v>
      </c>
      <c r="AS208" s="273">
        <v>2</v>
      </c>
      <c r="AT208" s="278">
        <v>0</v>
      </c>
      <c r="AU208" s="281">
        <v>0</v>
      </c>
      <c r="AV208" s="278">
        <v>0</v>
      </c>
      <c r="AW208" s="278">
        <v>0</v>
      </c>
      <c r="AX208" s="281">
        <v>0</v>
      </c>
      <c r="AY208" s="278">
        <v>0</v>
      </c>
      <c r="AZ208" s="278">
        <v>0</v>
      </c>
      <c r="BA208" s="280" t="s">
        <v>551</v>
      </c>
      <c r="BB208" s="278">
        <v>0</v>
      </c>
      <c r="BC208" s="281">
        <v>0</v>
      </c>
      <c r="BD208" s="278">
        <v>0</v>
      </c>
      <c r="BE208" s="278">
        <v>0</v>
      </c>
      <c r="BF208" s="281">
        <v>0</v>
      </c>
      <c r="BG208" s="278">
        <v>0</v>
      </c>
      <c r="BH208" s="278">
        <v>0</v>
      </c>
      <c r="BI208" s="280" t="s">
        <v>550</v>
      </c>
      <c r="BJ208" s="278">
        <v>0</v>
      </c>
      <c r="BK208" s="278">
        <v>0</v>
      </c>
      <c r="BL208" s="278">
        <v>0</v>
      </c>
      <c r="BM208" s="278">
        <v>0</v>
      </c>
      <c r="BN208" s="278">
        <v>0</v>
      </c>
      <c r="BO208" s="278">
        <v>0</v>
      </c>
      <c r="BP208" s="278">
        <v>0</v>
      </c>
      <c r="BQ208" s="279"/>
      <c r="BR208" s="279"/>
      <c r="BS208" s="279"/>
    </row>
    <row r="209" spans="1:71" x14ac:dyDescent="0.35">
      <c r="A209" s="279" t="s">
        <v>563</v>
      </c>
      <c r="B209" s="279" t="s">
        <v>562</v>
      </c>
      <c r="C209" s="285" t="s">
        <v>770</v>
      </c>
      <c r="D209" s="279" t="s">
        <v>560</v>
      </c>
      <c r="F209" s="279" t="s">
        <v>769</v>
      </c>
      <c r="K209" s="279" t="s">
        <v>689</v>
      </c>
      <c r="L209" s="279" t="s">
        <v>557</v>
      </c>
      <c r="N209" s="279" t="s">
        <v>690</v>
      </c>
      <c r="O209" s="279" t="s">
        <v>689</v>
      </c>
      <c r="P209" s="279" t="s">
        <v>557</v>
      </c>
      <c r="Q209" s="279" t="s">
        <v>556</v>
      </c>
      <c r="R209" s="279" t="s">
        <v>689</v>
      </c>
      <c r="S209" s="278">
        <v>0</v>
      </c>
      <c r="T209" s="278">
        <v>0</v>
      </c>
      <c r="U209" s="278">
        <v>0</v>
      </c>
      <c r="V209" s="278">
        <v>0</v>
      </c>
      <c r="W209" s="278">
        <v>0</v>
      </c>
      <c r="X209" s="278">
        <v>0</v>
      </c>
      <c r="Y209" s="278">
        <v>0</v>
      </c>
      <c r="Z209" s="278">
        <v>0</v>
      </c>
      <c r="AA209" s="278">
        <v>0</v>
      </c>
      <c r="AB209" s="278">
        <v>0</v>
      </c>
      <c r="AC209" s="278"/>
      <c r="AD209" s="278">
        <v>0</v>
      </c>
      <c r="AE209" s="278"/>
      <c r="AF209" s="278">
        <v>0</v>
      </c>
      <c r="AG209" s="278">
        <v>0</v>
      </c>
      <c r="AH209" s="285" t="s">
        <v>483</v>
      </c>
      <c r="AJ209" s="283" t="s">
        <v>553</v>
      </c>
      <c r="AK209" s="282" t="s">
        <v>552</v>
      </c>
      <c r="AL209" s="278">
        <v>0.95</v>
      </c>
      <c r="AM209" s="281">
        <v>0</v>
      </c>
      <c r="AN209" s="278">
        <v>0</v>
      </c>
      <c r="AO209" s="278">
        <v>0.95</v>
      </c>
      <c r="AP209" s="281">
        <v>0</v>
      </c>
      <c r="AQ209" s="278">
        <v>0</v>
      </c>
      <c r="AR209" s="278">
        <v>0</v>
      </c>
      <c r="AS209" s="273">
        <v>2</v>
      </c>
      <c r="AT209" s="278">
        <v>0</v>
      </c>
      <c r="AU209" s="281">
        <v>0</v>
      </c>
      <c r="AV209" s="278">
        <v>0</v>
      </c>
      <c r="AW209" s="278">
        <v>0</v>
      </c>
      <c r="AX209" s="281">
        <v>0</v>
      </c>
      <c r="AY209" s="278">
        <v>0</v>
      </c>
      <c r="AZ209" s="278">
        <v>0</v>
      </c>
      <c r="BA209" s="280" t="s">
        <v>551</v>
      </c>
      <c r="BB209" s="278">
        <v>0</v>
      </c>
      <c r="BC209" s="281">
        <v>0</v>
      </c>
      <c r="BD209" s="278">
        <v>0</v>
      </c>
      <c r="BE209" s="278">
        <v>0</v>
      </c>
      <c r="BF209" s="281">
        <v>0</v>
      </c>
      <c r="BG209" s="278">
        <v>0</v>
      </c>
      <c r="BH209" s="278">
        <v>0</v>
      </c>
      <c r="BI209" s="280" t="s">
        <v>550</v>
      </c>
      <c r="BJ209" s="278">
        <v>0</v>
      </c>
      <c r="BK209" s="278">
        <v>0</v>
      </c>
      <c r="BL209" s="278">
        <v>0</v>
      </c>
      <c r="BM209" s="278">
        <v>0</v>
      </c>
      <c r="BN209" s="278">
        <v>0</v>
      </c>
      <c r="BO209" s="278">
        <v>0</v>
      </c>
      <c r="BP209" s="278">
        <v>0</v>
      </c>
      <c r="BQ209" s="279"/>
      <c r="BR209" s="279"/>
      <c r="BS209" s="279"/>
    </row>
    <row r="210" spans="1:71" x14ac:dyDescent="0.35">
      <c r="A210" s="279" t="s">
        <v>563</v>
      </c>
      <c r="B210" s="279" t="s">
        <v>562</v>
      </c>
      <c r="C210" s="285" t="s">
        <v>768</v>
      </c>
      <c r="D210" s="279" t="s">
        <v>560</v>
      </c>
      <c r="F210" s="279" t="s">
        <v>767</v>
      </c>
      <c r="K210" s="279" t="s">
        <v>689</v>
      </c>
      <c r="L210" s="279" t="s">
        <v>557</v>
      </c>
      <c r="N210" s="279" t="s">
        <v>690</v>
      </c>
      <c r="O210" s="279" t="s">
        <v>689</v>
      </c>
      <c r="P210" s="279" t="s">
        <v>557</v>
      </c>
      <c r="Q210" s="279" t="s">
        <v>556</v>
      </c>
      <c r="R210" s="279" t="s">
        <v>689</v>
      </c>
      <c r="S210" s="278">
        <v>0</v>
      </c>
      <c r="T210" s="278">
        <v>0</v>
      </c>
      <c r="U210" s="278">
        <v>0</v>
      </c>
      <c r="V210" s="278">
        <v>0</v>
      </c>
      <c r="W210" s="278">
        <v>0</v>
      </c>
      <c r="X210" s="278">
        <v>0</v>
      </c>
      <c r="Y210" s="278">
        <v>0</v>
      </c>
      <c r="Z210" s="278">
        <v>0</v>
      </c>
      <c r="AA210" s="278">
        <v>0</v>
      </c>
      <c r="AB210" s="278">
        <v>0</v>
      </c>
      <c r="AC210" s="278"/>
      <c r="AD210" s="278">
        <v>0</v>
      </c>
      <c r="AE210" s="278"/>
      <c r="AF210" s="278">
        <v>0</v>
      </c>
      <c r="AG210" s="278">
        <v>0</v>
      </c>
      <c r="AH210" s="285" t="s">
        <v>86</v>
      </c>
      <c r="AI210" s="284" t="s">
        <v>764</v>
      </c>
      <c r="AJ210" s="283" t="s">
        <v>553</v>
      </c>
      <c r="AK210" s="282" t="s">
        <v>552</v>
      </c>
      <c r="AL210" s="278">
        <v>1.2</v>
      </c>
      <c r="AM210" s="281">
        <v>0</v>
      </c>
      <c r="AN210" s="278">
        <v>0</v>
      </c>
      <c r="AO210" s="278">
        <v>1.2</v>
      </c>
      <c r="AP210" s="281">
        <v>0</v>
      </c>
      <c r="AQ210" s="278">
        <v>0</v>
      </c>
      <c r="AR210" s="278">
        <v>0</v>
      </c>
      <c r="AS210" s="273">
        <v>2</v>
      </c>
      <c r="AT210" s="278">
        <v>0</v>
      </c>
      <c r="AU210" s="281">
        <v>0</v>
      </c>
      <c r="AV210" s="278">
        <v>0</v>
      </c>
      <c r="AW210" s="278">
        <v>0</v>
      </c>
      <c r="AX210" s="281">
        <v>0</v>
      </c>
      <c r="AY210" s="278">
        <v>0</v>
      </c>
      <c r="AZ210" s="278">
        <v>0</v>
      </c>
      <c r="BA210" s="280" t="s">
        <v>551</v>
      </c>
      <c r="BB210" s="278">
        <v>0</v>
      </c>
      <c r="BC210" s="281">
        <v>0</v>
      </c>
      <c r="BD210" s="278">
        <v>0</v>
      </c>
      <c r="BE210" s="278">
        <v>0</v>
      </c>
      <c r="BF210" s="281">
        <v>0</v>
      </c>
      <c r="BG210" s="278">
        <v>0</v>
      </c>
      <c r="BH210" s="278">
        <v>0</v>
      </c>
      <c r="BI210" s="280" t="s">
        <v>550</v>
      </c>
      <c r="BJ210" s="278">
        <v>0</v>
      </c>
      <c r="BK210" s="278">
        <v>0</v>
      </c>
      <c r="BL210" s="278">
        <v>0</v>
      </c>
      <c r="BM210" s="278">
        <v>0</v>
      </c>
      <c r="BN210" s="278">
        <v>0</v>
      </c>
      <c r="BO210" s="278">
        <v>0</v>
      </c>
      <c r="BP210" s="278">
        <v>0</v>
      </c>
      <c r="BQ210" s="279"/>
      <c r="BR210" s="279"/>
      <c r="BS210" s="279"/>
    </row>
    <row r="211" spans="1:71" x14ac:dyDescent="0.35">
      <c r="A211" s="279" t="s">
        <v>563</v>
      </c>
      <c r="B211" s="279" t="s">
        <v>562</v>
      </c>
      <c r="C211" s="285" t="s">
        <v>766</v>
      </c>
      <c r="D211" s="279" t="s">
        <v>560</v>
      </c>
      <c r="F211" s="279" t="s">
        <v>765</v>
      </c>
      <c r="K211" s="279" t="s">
        <v>689</v>
      </c>
      <c r="L211" s="279" t="s">
        <v>557</v>
      </c>
      <c r="N211" s="279" t="s">
        <v>690</v>
      </c>
      <c r="O211" s="279" t="s">
        <v>689</v>
      </c>
      <c r="P211" s="279" t="s">
        <v>557</v>
      </c>
      <c r="Q211" s="279" t="s">
        <v>556</v>
      </c>
      <c r="R211" s="279" t="s">
        <v>689</v>
      </c>
      <c r="S211" s="278">
        <v>0</v>
      </c>
      <c r="T211" s="278">
        <v>0</v>
      </c>
      <c r="U211" s="278">
        <v>0</v>
      </c>
      <c r="V211" s="278">
        <v>0</v>
      </c>
      <c r="W211" s="278">
        <v>0</v>
      </c>
      <c r="X211" s="278">
        <v>0</v>
      </c>
      <c r="Y211" s="278">
        <v>0</v>
      </c>
      <c r="Z211" s="278">
        <v>0</v>
      </c>
      <c r="AA211" s="278">
        <v>0</v>
      </c>
      <c r="AB211" s="278">
        <v>0</v>
      </c>
      <c r="AC211" s="278"/>
      <c r="AD211" s="278">
        <v>0</v>
      </c>
      <c r="AE211" s="278"/>
      <c r="AF211" s="278">
        <v>0</v>
      </c>
      <c r="AG211" s="278">
        <v>0</v>
      </c>
      <c r="AH211" s="285" t="s">
        <v>86</v>
      </c>
      <c r="AI211" s="284" t="s">
        <v>761</v>
      </c>
      <c r="AJ211" s="283" t="s">
        <v>553</v>
      </c>
      <c r="AK211" s="282" t="s">
        <v>552</v>
      </c>
      <c r="AL211" s="278">
        <v>1.19</v>
      </c>
      <c r="AM211" s="281">
        <v>0</v>
      </c>
      <c r="AN211" s="278">
        <v>0</v>
      </c>
      <c r="AO211" s="278">
        <v>1.19</v>
      </c>
      <c r="AP211" s="281">
        <v>0</v>
      </c>
      <c r="AQ211" s="278">
        <v>0</v>
      </c>
      <c r="AR211" s="278">
        <v>0</v>
      </c>
      <c r="AS211" s="273">
        <v>2</v>
      </c>
      <c r="AT211" s="278">
        <v>0</v>
      </c>
      <c r="AU211" s="281">
        <v>0</v>
      </c>
      <c r="AV211" s="278">
        <v>0</v>
      </c>
      <c r="AW211" s="278">
        <v>0</v>
      </c>
      <c r="AX211" s="281">
        <v>0</v>
      </c>
      <c r="AY211" s="278">
        <v>0</v>
      </c>
      <c r="AZ211" s="278">
        <v>0</v>
      </c>
      <c r="BA211" s="280" t="s">
        <v>551</v>
      </c>
      <c r="BB211" s="278">
        <v>0</v>
      </c>
      <c r="BC211" s="281">
        <v>0</v>
      </c>
      <c r="BD211" s="278">
        <v>0</v>
      </c>
      <c r="BE211" s="278">
        <v>0</v>
      </c>
      <c r="BF211" s="281">
        <v>0</v>
      </c>
      <c r="BG211" s="278">
        <v>0</v>
      </c>
      <c r="BH211" s="278">
        <v>0</v>
      </c>
      <c r="BI211" s="280" t="s">
        <v>550</v>
      </c>
      <c r="BJ211" s="278">
        <v>0</v>
      </c>
      <c r="BK211" s="278">
        <v>0</v>
      </c>
      <c r="BL211" s="278">
        <v>0</v>
      </c>
      <c r="BM211" s="278">
        <v>0</v>
      </c>
      <c r="BN211" s="278">
        <v>0</v>
      </c>
      <c r="BO211" s="278">
        <v>0</v>
      </c>
      <c r="BP211" s="278">
        <v>0</v>
      </c>
      <c r="BQ211" s="279"/>
      <c r="BR211" s="279"/>
      <c r="BS211" s="279"/>
    </row>
    <row r="212" spans="1:71" x14ac:dyDescent="0.35">
      <c r="A212" s="279" t="s">
        <v>563</v>
      </c>
      <c r="B212" s="279" t="s">
        <v>562</v>
      </c>
      <c r="C212" s="285" t="s">
        <v>764</v>
      </c>
      <c r="D212" s="279" t="s">
        <v>560</v>
      </c>
      <c r="F212" s="279" t="s">
        <v>763</v>
      </c>
      <c r="K212" s="279" t="s">
        <v>689</v>
      </c>
      <c r="L212" s="279" t="s">
        <v>557</v>
      </c>
      <c r="N212" s="279" t="s">
        <v>690</v>
      </c>
      <c r="O212" s="279" t="s">
        <v>689</v>
      </c>
      <c r="P212" s="279" t="s">
        <v>557</v>
      </c>
      <c r="Q212" s="279" t="s">
        <v>556</v>
      </c>
      <c r="R212" s="279" t="s">
        <v>689</v>
      </c>
      <c r="S212" s="278">
        <v>0</v>
      </c>
      <c r="T212" s="278">
        <v>0</v>
      </c>
      <c r="U212" s="278">
        <v>0</v>
      </c>
      <c r="V212" s="278">
        <v>0</v>
      </c>
      <c r="W212" s="278">
        <v>0</v>
      </c>
      <c r="X212" s="278">
        <v>0</v>
      </c>
      <c r="Y212" s="278">
        <v>0</v>
      </c>
      <c r="Z212" s="278">
        <v>0</v>
      </c>
      <c r="AA212" s="278">
        <v>0</v>
      </c>
      <c r="AB212" s="278">
        <v>0</v>
      </c>
      <c r="AC212" s="278"/>
      <c r="AD212" s="278">
        <v>0</v>
      </c>
      <c r="AE212" s="278"/>
      <c r="AF212" s="278">
        <v>0</v>
      </c>
      <c r="AG212" s="278">
        <v>0</v>
      </c>
      <c r="AH212" s="285" t="s">
        <v>483</v>
      </c>
      <c r="AJ212" s="283" t="s">
        <v>553</v>
      </c>
      <c r="AK212" s="282" t="s">
        <v>552</v>
      </c>
      <c r="AL212" s="278">
        <v>0.66</v>
      </c>
      <c r="AM212" s="281">
        <v>0</v>
      </c>
      <c r="AN212" s="278">
        <v>0</v>
      </c>
      <c r="AO212" s="278">
        <v>0.66</v>
      </c>
      <c r="AP212" s="281">
        <v>0</v>
      </c>
      <c r="AQ212" s="278">
        <v>0</v>
      </c>
      <c r="AR212" s="278">
        <v>0</v>
      </c>
      <c r="AS212" s="273">
        <v>2</v>
      </c>
      <c r="AT212" s="278">
        <v>0</v>
      </c>
      <c r="AU212" s="281">
        <v>0</v>
      </c>
      <c r="AV212" s="278">
        <v>0</v>
      </c>
      <c r="AW212" s="278">
        <v>0</v>
      </c>
      <c r="AX212" s="281">
        <v>0</v>
      </c>
      <c r="AY212" s="278">
        <v>0</v>
      </c>
      <c r="AZ212" s="278">
        <v>0</v>
      </c>
      <c r="BA212" s="280" t="s">
        <v>551</v>
      </c>
      <c r="BB212" s="278">
        <v>0</v>
      </c>
      <c r="BC212" s="281">
        <v>0</v>
      </c>
      <c r="BD212" s="278">
        <v>0</v>
      </c>
      <c r="BE212" s="278">
        <v>0</v>
      </c>
      <c r="BF212" s="281">
        <v>0</v>
      </c>
      <c r="BG212" s="278">
        <v>0</v>
      </c>
      <c r="BH212" s="278">
        <v>0</v>
      </c>
      <c r="BI212" s="280" t="s">
        <v>550</v>
      </c>
      <c r="BJ212" s="278">
        <v>0</v>
      </c>
      <c r="BK212" s="278">
        <v>0</v>
      </c>
      <c r="BL212" s="278">
        <v>0</v>
      </c>
      <c r="BM212" s="278">
        <v>0</v>
      </c>
      <c r="BN212" s="278">
        <v>0</v>
      </c>
      <c r="BO212" s="278">
        <v>0</v>
      </c>
      <c r="BP212" s="278">
        <v>0</v>
      </c>
      <c r="BQ212" s="279"/>
      <c r="BR212" s="279"/>
      <c r="BS212" s="279"/>
    </row>
    <row r="213" spans="1:71" x14ac:dyDescent="0.35">
      <c r="A213" s="279" t="s">
        <v>563</v>
      </c>
      <c r="B213" s="279" t="s">
        <v>562</v>
      </c>
      <c r="C213" s="285" t="s">
        <v>757</v>
      </c>
      <c r="D213" s="279" t="s">
        <v>560</v>
      </c>
      <c r="F213" s="279" t="s">
        <v>762</v>
      </c>
      <c r="K213" s="279" t="s">
        <v>689</v>
      </c>
      <c r="L213" s="279" t="s">
        <v>557</v>
      </c>
      <c r="N213" s="279" t="s">
        <v>690</v>
      </c>
      <c r="O213" s="279" t="s">
        <v>689</v>
      </c>
      <c r="P213" s="279" t="s">
        <v>557</v>
      </c>
      <c r="Q213" s="279" t="s">
        <v>556</v>
      </c>
      <c r="R213" s="279" t="s">
        <v>689</v>
      </c>
      <c r="S213" s="278">
        <v>0</v>
      </c>
      <c r="T213" s="278">
        <v>0</v>
      </c>
      <c r="U213" s="278">
        <v>0</v>
      </c>
      <c r="V213" s="278">
        <v>0</v>
      </c>
      <c r="W213" s="278">
        <v>0</v>
      </c>
      <c r="X213" s="278">
        <v>0</v>
      </c>
      <c r="Y213" s="278">
        <v>0</v>
      </c>
      <c r="Z213" s="278">
        <v>0</v>
      </c>
      <c r="AA213" s="278">
        <v>0</v>
      </c>
      <c r="AB213" s="278">
        <v>0</v>
      </c>
      <c r="AC213" s="278"/>
      <c r="AD213" s="278">
        <v>0</v>
      </c>
      <c r="AE213" s="278"/>
      <c r="AF213" s="278">
        <v>0</v>
      </c>
      <c r="AG213" s="278">
        <v>0</v>
      </c>
      <c r="AH213" s="285" t="s">
        <v>483</v>
      </c>
      <c r="AJ213" s="283" t="s">
        <v>553</v>
      </c>
      <c r="AK213" s="282" t="s">
        <v>552</v>
      </c>
      <c r="AL213" s="278">
        <v>1.35</v>
      </c>
      <c r="AM213" s="281">
        <v>0</v>
      </c>
      <c r="AN213" s="278">
        <v>0</v>
      </c>
      <c r="AO213" s="278">
        <v>1.35</v>
      </c>
      <c r="AP213" s="281">
        <v>0</v>
      </c>
      <c r="AQ213" s="278">
        <v>0</v>
      </c>
      <c r="AR213" s="278">
        <v>0</v>
      </c>
      <c r="AS213" s="273">
        <v>2</v>
      </c>
      <c r="AT213" s="278">
        <v>0</v>
      </c>
      <c r="AU213" s="281">
        <v>0</v>
      </c>
      <c r="AV213" s="278">
        <v>0</v>
      </c>
      <c r="AW213" s="278">
        <v>0</v>
      </c>
      <c r="AX213" s="281">
        <v>0</v>
      </c>
      <c r="AY213" s="278">
        <v>0</v>
      </c>
      <c r="AZ213" s="278">
        <v>0</v>
      </c>
      <c r="BA213" s="280" t="s">
        <v>551</v>
      </c>
      <c r="BB213" s="278">
        <v>0</v>
      </c>
      <c r="BC213" s="281">
        <v>0</v>
      </c>
      <c r="BD213" s="278">
        <v>0</v>
      </c>
      <c r="BE213" s="278">
        <v>0</v>
      </c>
      <c r="BF213" s="281">
        <v>0</v>
      </c>
      <c r="BG213" s="278">
        <v>0</v>
      </c>
      <c r="BH213" s="278">
        <v>0</v>
      </c>
      <c r="BI213" s="280" t="s">
        <v>550</v>
      </c>
      <c r="BJ213" s="278">
        <v>0</v>
      </c>
      <c r="BK213" s="278">
        <v>0</v>
      </c>
      <c r="BL213" s="278">
        <v>0</v>
      </c>
      <c r="BM213" s="278">
        <v>0</v>
      </c>
      <c r="BN213" s="278">
        <v>0</v>
      </c>
      <c r="BO213" s="278">
        <v>0</v>
      </c>
      <c r="BP213" s="278">
        <v>0</v>
      </c>
      <c r="BQ213" s="279"/>
      <c r="BR213" s="279"/>
      <c r="BS213" s="279"/>
    </row>
    <row r="214" spans="1:71" x14ac:dyDescent="0.35">
      <c r="A214" s="279" t="s">
        <v>563</v>
      </c>
      <c r="B214" s="279" t="s">
        <v>562</v>
      </c>
      <c r="C214" s="285" t="s">
        <v>761</v>
      </c>
      <c r="D214" s="279" t="s">
        <v>560</v>
      </c>
      <c r="F214" s="279" t="s">
        <v>760</v>
      </c>
      <c r="K214" s="279" t="s">
        <v>689</v>
      </c>
      <c r="L214" s="279" t="s">
        <v>557</v>
      </c>
      <c r="N214" s="279" t="s">
        <v>690</v>
      </c>
      <c r="O214" s="279" t="s">
        <v>689</v>
      </c>
      <c r="P214" s="279" t="s">
        <v>557</v>
      </c>
      <c r="Q214" s="279" t="s">
        <v>556</v>
      </c>
      <c r="R214" s="279" t="s">
        <v>689</v>
      </c>
      <c r="S214" s="278">
        <v>0</v>
      </c>
      <c r="T214" s="278">
        <v>0</v>
      </c>
      <c r="U214" s="278">
        <v>0</v>
      </c>
      <c r="V214" s="278">
        <v>0</v>
      </c>
      <c r="W214" s="278">
        <v>0</v>
      </c>
      <c r="X214" s="278">
        <v>0</v>
      </c>
      <c r="Y214" s="278">
        <v>0</v>
      </c>
      <c r="Z214" s="278">
        <v>0</v>
      </c>
      <c r="AA214" s="278">
        <v>0</v>
      </c>
      <c r="AB214" s="278">
        <v>0</v>
      </c>
      <c r="AC214" s="278"/>
      <c r="AD214" s="278">
        <v>0</v>
      </c>
      <c r="AE214" s="278"/>
      <c r="AF214" s="278">
        <v>0</v>
      </c>
      <c r="AG214" s="278">
        <v>0</v>
      </c>
      <c r="AH214" s="285" t="s">
        <v>483</v>
      </c>
      <c r="AJ214" s="283" t="s">
        <v>553</v>
      </c>
      <c r="AK214" s="282" t="s">
        <v>552</v>
      </c>
      <c r="AL214" s="278">
        <v>0.75</v>
      </c>
      <c r="AM214" s="281">
        <v>0</v>
      </c>
      <c r="AN214" s="278">
        <v>0</v>
      </c>
      <c r="AO214" s="278">
        <v>0.75</v>
      </c>
      <c r="AP214" s="281">
        <v>0</v>
      </c>
      <c r="AQ214" s="278">
        <v>0</v>
      </c>
      <c r="AR214" s="278">
        <v>0</v>
      </c>
      <c r="AS214" s="273">
        <v>2</v>
      </c>
      <c r="AT214" s="278">
        <v>0</v>
      </c>
      <c r="AU214" s="281">
        <v>0</v>
      </c>
      <c r="AV214" s="278">
        <v>0</v>
      </c>
      <c r="AW214" s="278">
        <v>0</v>
      </c>
      <c r="AX214" s="281">
        <v>0</v>
      </c>
      <c r="AY214" s="278">
        <v>0</v>
      </c>
      <c r="AZ214" s="278">
        <v>0</v>
      </c>
      <c r="BA214" s="280" t="s">
        <v>551</v>
      </c>
      <c r="BB214" s="278">
        <v>0</v>
      </c>
      <c r="BC214" s="281">
        <v>0</v>
      </c>
      <c r="BD214" s="278">
        <v>0</v>
      </c>
      <c r="BE214" s="278">
        <v>0</v>
      </c>
      <c r="BF214" s="281">
        <v>0</v>
      </c>
      <c r="BG214" s="278">
        <v>0</v>
      </c>
      <c r="BH214" s="278">
        <v>0</v>
      </c>
      <c r="BI214" s="280" t="s">
        <v>550</v>
      </c>
      <c r="BJ214" s="278">
        <v>0</v>
      </c>
      <c r="BK214" s="278">
        <v>0</v>
      </c>
      <c r="BL214" s="278">
        <v>0</v>
      </c>
      <c r="BM214" s="278">
        <v>0</v>
      </c>
      <c r="BN214" s="278">
        <v>0</v>
      </c>
      <c r="BO214" s="278">
        <v>0</v>
      </c>
      <c r="BP214" s="278">
        <v>0</v>
      </c>
      <c r="BQ214" s="279"/>
      <c r="BR214" s="279"/>
      <c r="BS214" s="279"/>
    </row>
    <row r="215" spans="1:71" x14ac:dyDescent="0.35">
      <c r="A215" s="279" t="s">
        <v>563</v>
      </c>
      <c r="B215" s="279" t="s">
        <v>562</v>
      </c>
      <c r="C215" s="285" t="s">
        <v>759</v>
      </c>
      <c r="D215" s="279" t="s">
        <v>560</v>
      </c>
      <c r="F215" s="279" t="s">
        <v>758</v>
      </c>
      <c r="K215" s="279" t="s">
        <v>689</v>
      </c>
      <c r="L215" s="279" t="s">
        <v>557</v>
      </c>
      <c r="N215" s="279" t="s">
        <v>690</v>
      </c>
      <c r="O215" s="279" t="s">
        <v>689</v>
      </c>
      <c r="P215" s="279" t="s">
        <v>557</v>
      </c>
      <c r="Q215" s="279" t="s">
        <v>556</v>
      </c>
      <c r="R215" s="279" t="s">
        <v>689</v>
      </c>
      <c r="S215" s="278">
        <v>0</v>
      </c>
      <c r="T215" s="278">
        <v>0</v>
      </c>
      <c r="U215" s="278">
        <v>0</v>
      </c>
      <c r="V215" s="278">
        <v>0</v>
      </c>
      <c r="W215" s="278">
        <v>0</v>
      </c>
      <c r="X215" s="278">
        <v>0</v>
      </c>
      <c r="Y215" s="278">
        <v>0</v>
      </c>
      <c r="Z215" s="278">
        <v>0</v>
      </c>
      <c r="AA215" s="278">
        <v>0</v>
      </c>
      <c r="AB215" s="278">
        <v>0</v>
      </c>
      <c r="AC215" s="278"/>
      <c r="AD215" s="278">
        <v>0</v>
      </c>
      <c r="AE215" s="278"/>
      <c r="AF215" s="278">
        <v>0</v>
      </c>
      <c r="AG215" s="278">
        <v>0</v>
      </c>
      <c r="AH215" s="285" t="s">
        <v>86</v>
      </c>
      <c r="AI215" s="284" t="s">
        <v>757</v>
      </c>
      <c r="AJ215" s="283" t="s">
        <v>553</v>
      </c>
      <c r="AK215" s="282" t="s">
        <v>552</v>
      </c>
      <c r="AL215" s="278">
        <v>2.4</v>
      </c>
      <c r="AM215" s="281">
        <v>0</v>
      </c>
      <c r="AN215" s="278">
        <v>0</v>
      </c>
      <c r="AO215" s="278">
        <v>2.4</v>
      </c>
      <c r="AP215" s="281">
        <v>0</v>
      </c>
      <c r="AQ215" s="278">
        <v>0</v>
      </c>
      <c r="AR215" s="278">
        <v>0</v>
      </c>
      <c r="AS215" s="273">
        <v>2</v>
      </c>
      <c r="AT215" s="278">
        <v>0</v>
      </c>
      <c r="AU215" s="281">
        <v>0</v>
      </c>
      <c r="AV215" s="278">
        <v>0</v>
      </c>
      <c r="AW215" s="278">
        <v>0</v>
      </c>
      <c r="AX215" s="281">
        <v>0</v>
      </c>
      <c r="AY215" s="278">
        <v>0</v>
      </c>
      <c r="AZ215" s="278">
        <v>0</v>
      </c>
      <c r="BA215" s="280" t="s">
        <v>551</v>
      </c>
      <c r="BB215" s="278">
        <v>0</v>
      </c>
      <c r="BC215" s="281">
        <v>0</v>
      </c>
      <c r="BD215" s="278">
        <v>0</v>
      </c>
      <c r="BE215" s="278">
        <v>0</v>
      </c>
      <c r="BF215" s="281">
        <v>0</v>
      </c>
      <c r="BG215" s="278">
        <v>0</v>
      </c>
      <c r="BH215" s="278">
        <v>0</v>
      </c>
      <c r="BI215" s="280" t="s">
        <v>550</v>
      </c>
      <c r="BJ215" s="278">
        <v>0</v>
      </c>
      <c r="BK215" s="278">
        <v>0</v>
      </c>
      <c r="BL215" s="278">
        <v>0</v>
      </c>
      <c r="BM215" s="278">
        <v>0</v>
      </c>
      <c r="BN215" s="278">
        <v>0</v>
      </c>
      <c r="BO215" s="278">
        <v>0</v>
      </c>
      <c r="BP215" s="278">
        <v>0</v>
      </c>
      <c r="BQ215" s="279"/>
      <c r="BR215" s="279"/>
      <c r="BS215" s="279"/>
    </row>
    <row r="216" spans="1:71" x14ac:dyDescent="0.35">
      <c r="A216" s="279" t="s">
        <v>563</v>
      </c>
      <c r="B216" s="279" t="s">
        <v>562</v>
      </c>
      <c r="C216" s="285" t="s">
        <v>756</v>
      </c>
      <c r="D216" s="279" t="s">
        <v>560</v>
      </c>
      <c r="F216" s="279" t="s">
        <v>755</v>
      </c>
      <c r="H216" s="279" t="s">
        <v>144</v>
      </c>
      <c r="K216" s="279" t="s">
        <v>689</v>
      </c>
      <c r="L216" s="279" t="s">
        <v>557</v>
      </c>
      <c r="N216" s="279" t="s">
        <v>690</v>
      </c>
      <c r="O216" s="279" t="s">
        <v>689</v>
      </c>
      <c r="P216" s="279" t="s">
        <v>557</v>
      </c>
      <c r="Q216" s="279" t="s">
        <v>556</v>
      </c>
      <c r="R216" s="279" t="s">
        <v>689</v>
      </c>
      <c r="S216" s="278">
        <v>0</v>
      </c>
      <c r="T216" s="278">
        <v>0</v>
      </c>
      <c r="U216" s="278">
        <v>0</v>
      </c>
      <c r="V216" s="278">
        <v>0</v>
      </c>
      <c r="W216" s="278">
        <v>0</v>
      </c>
      <c r="X216" s="278">
        <v>0</v>
      </c>
      <c r="Y216" s="278">
        <v>0</v>
      </c>
      <c r="Z216" s="278">
        <v>0</v>
      </c>
      <c r="AA216" s="278">
        <v>0</v>
      </c>
      <c r="AB216" s="278">
        <v>0</v>
      </c>
      <c r="AC216" s="278"/>
      <c r="AD216" s="278">
        <v>0</v>
      </c>
      <c r="AE216" s="278"/>
      <c r="AF216" s="278">
        <v>0</v>
      </c>
      <c r="AG216" s="278">
        <v>0</v>
      </c>
      <c r="AH216" s="285" t="s">
        <v>86</v>
      </c>
      <c r="AI216" s="284" t="s">
        <v>754</v>
      </c>
      <c r="AJ216" s="283" t="s">
        <v>553</v>
      </c>
      <c r="AK216" s="282" t="s">
        <v>552</v>
      </c>
      <c r="AL216" s="278">
        <v>0.87</v>
      </c>
      <c r="AM216" s="281">
        <v>50</v>
      </c>
      <c r="AN216" s="278">
        <v>0</v>
      </c>
      <c r="AO216" s="278">
        <v>0.87</v>
      </c>
      <c r="AP216" s="281">
        <v>50</v>
      </c>
      <c r="AQ216" s="278">
        <v>0</v>
      </c>
      <c r="AR216" s="278">
        <v>0</v>
      </c>
      <c r="AS216" s="273">
        <v>2</v>
      </c>
      <c r="AT216" s="278">
        <v>1.0751999999999999</v>
      </c>
      <c r="AU216" s="281">
        <v>300</v>
      </c>
      <c r="AV216" s="278">
        <v>0</v>
      </c>
      <c r="AW216" s="278">
        <v>1.0751999999999999</v>
      </c>
      <c r="AX216" s="281">
        <v>300</v>
      </c>
      <c r="AY216" s="278">
        <v>0</v>
      </c>
      <c r="AZ216" s="278">
        <v>0</v>
      </c>
      <c r="BA216" s="280" t="s">
        <v>551</v>
      </c>
      <c r="BB216" s="278">
        <v>1.2653000000000001</v>
      </c>
      <c r="BC216" s="281">
        <v>250</v>
      </c>
      <c r="BD216" s="278">
        <v>0</v>
      </c>
      <c r="BE216" s="278">
        <v>1.2653000000000001</v>
      </c>
      <c r="BF216" s="281">
        <v>250</v>
      </c>
      <c r="BG216" s="278">
        <v>0</v>
      </c>
      <c r="BH216" s="278">
        <v>0</v>
      </c>
      <c r="BI216" s="280" t="s">
        <v>550</v>
      </c>
      <c r="BJ216" s="278">
        <v>1.55</v>
      </c>
      <c r="BK216" s="278">
        <v>0</v>
      </c>
      <c r="BL216" s="278">
        <v>0</v>
      </c>
      <c r="BM216" s="278">
        <v>1.55</v>
      </c>
      <c r="BN216" s="278">
        <v>0</v>
      </c>
      <c r="BO216" s="278">
        <v>0</v>
      </c>
      <c r="BP216" s="278">
        <v>0</v>
      </c>
      <c r="BQ216" s="279"/>
      <c r="BR216" s="279"/>
      <c r="BS216" s="279"/>
    </row>
    <row r="217" spans="1:71" x14ac:dyDescent="0.35">
      <c r="A217" s="279" t="s">
        <v>563</v>
      </c>
      <c r="B217" s="279" t="s">
        <v>562</v>
      </c>
      <c r="C217" s="285" t="s">
        <v>754</v>
      </c>
      <c r="D217" s="279" t="s">
        <v>560</v>
      </c>
      <c r="F217" s="279" t="s">
        <v>753</v>
      </c>
      <c r="H217" s="279" t="s">
        <v>144</v>
      </c>
      <c r="K217" s="279" t="s">
        <v>689</v>
      </c>
      <c r="L217" s="279" t="s">
        <v>557</v>
      </c>
      <c r="N217" s="279" t="s">
        <v>690</v>
      </c>
      <c r="O217" s="279" t="s">
        <v>689</v>
      </c>
      <c r="P217" s="279" t="s">
        <v>557</v>
      </c>
      <c r="Q217" s="279" t="s">
        <v>556</v>
      </c>
      <c r="R217" s="279" t="s">
        <v>689</v>
      </c>
      <c r="S217" s="278">
        <v>0</v>
      </c>
      <c r="T217" s="278">
        <v>0</v>
      </c>
      <c r="U217" s="278">
        <v>0</v>
      </c>
      <c r="V217" s="278">
        <v>0</v>
      </c>
      <c r="W217" s="278">
        <v>0</v>
      </c>
      <c r="X217" s="278">
        <v>0</v>
      </c>
      <c r="Y217" s="278">
        <v>0</v>
      </c>
      <c r="Z217" s="278">
        <v>0</v>
      </c>
      <c r="AA217" s="278">
        <v>0</v>
      </c>
      <c r="AB217" s="278">
        <v>0</v>
      </c>
      <c r="AC217" s="278"/>
      <c r="AD217" s="278">
        <v>0</v>
      </c>
      <c r="AE217" s="278"/>
      <c r="AF217" s="278">
        <v>0</v>
      </c>
      <c r="AG217" s="278">
        <v>0</v>
      </c>
      <c r="AH217" s="285" t="s">
        <v>483</v>
      </c>
      <c r="AJ217" s="283" t="s">
        <v>553</v>
      </c>
      <c r="AK217" s="282" t="s">
        <v>552</v>
      </c>
      <c r="AL217" s="278">
        <v>0.87</v>
      </c>
      <c r="AM217" s="281">
        <v>50</v>
      </c>
      <c r="AN217" s="278">
        <v>0</v>
      </c>
      <c r="AO217" s="278">
        <v>0.87</v>
      </c>
      <c r="AP217" s="281">
        <v>50</v>
      </c>
      <c r="AQ217" s="278">
        <v>0</v>
      </c>
      <c r="AR217" s="278">
        <v>0</v>
      </c>
      <c r="AS217" s="273">
        <v>2</v>
      </c>
      <c r="AT217" s="278">
        <v>1.06</v>
      </c>
      <c r="AU217" s="281">
        <v>300</v>
      </c>
      <c r="AV217" s="278">
        <v>0</v>
      </c>
      <c r="AW217" s="278">
        <v>1.06</v>
      </c>
      <c r="AX217" s="281">
        <v>300</v>
      </c>
      <c r="AY217" s="278">
        <v>0</v>
      </c>
      <c r="AZ217" s="278">
        <v>0</v>
      </c>
      <c r="BA217" s="280" t="s">
        <v>551</v>
      </c>
      <c r="BB217" s="278">
        <v>1.24</v>
      </c>
      <c r="BC217" s="281">
        <v>250</v>
      </c>
      <c r="BD217" s="278">
        <v>0</v>
      </c>
      <c r="BE217" s="278">
        <v>1.24</v>
      </c>
      <c r="BF217" s="281">
        <v>250</v>
      </c>
      <c r="BG217" s="278">
        <v>0</v>
      </c>
      <c r="BH217" s="278">
        <v>0</v>
      </c>
      <c r="BI217" s="280" t="s">
        <v>550</v>
      </c>
      <c r="BJ217" s="278">
        <v>1.45</v>
      </c>
      <c r="BK217" s="278">
        <v>0</v>
      </c>
      <c r="BL217" s="278">
        <v>0</v>
      </c>
      <c r="BM217" s="278">
        <v>1.45</v>
      </c>
      <c r="BN217" s="278">
        <v>0</v>
      </c>
      <c r="BO217" s="278">
        <v>0</v>
      </c>
      <c r="BP217" s="278">
        <v>0</v>
      </c>
      <c r="BQ217" s="279"/>
      <c r="BR217" s="279"/>
      <c r="BS217" s="279"/>
    </row>
    <row r="218" spans="1:71" x14ac:dyDescent="0.35">
      <c r="A218" s="279" t="s">
        <v>563</v>
      </c>
      <c r="B218" s="279" t="s">
        <v>562</v>
      </c>
      <c r="C218" s="285" t="s">
        <v>746</v>
      </c>
      <c r="D218" s="279" t="s">
        <v>560</v>
      </c>
      <c r="F218" s="279" t="s">
        <v>752</v>
      </c>
      <c r="K218" s="279" t="s">
        <v>689</v>
      </c>
      <c r="L218" s="279" t="s">
        <v>557</v>
      </c>
      <c r="N218" s="279" t="s">
        <v>690</v>
      </c>
      <c r="O218" s="279" t="s">
        <v>689</v>
      </c>
      <c r="P218" s="279" t="s">
        <v>557</v>
      </c>
      <c r="Q218" s="279" t="s">
        <v>556</v>
      </c>
      <c r="R218" s="279" t="s">
        <v>689</v>
      </c>
      <c r="S218" s="278">
        <v>0</v>
      </c>
      <c r="T218" s="278">
        <v>0</v>
      </c>
      <c r="U218" s="278">
        <v>0</v>
      </c>
      <c r="V218" s="278">
        <v>0</v>
      </c>
      <c r="W218" s="278">
        <v>0</v>
      </c>
      <c r="X218" s="278">
        <v>0</v>
      </c>
      <c r="Y218" s="278">
        <v>0</v>
      </c>
      <c r="Z218" s="278">
        <v>0</v>
      </c>
      <c r="AA218" s="278">
        <v>0</v>
      </c>
      <c r="AB218" s="278">
        <v>0</v>
      </c>
      <c r="AC218" s="278"/>
      <c r="AD218" s="278">
        <v>0</v>
      </c>
      <c r="AE218" s="278"/>
      <c r="AF218" s="278">
        <v>0</v>
      </c>
      <c r="AG218" s="278">
        <v>0</v>
      </c>
      <c r="AH218" s="285" t="s">
        <v>483</v>
      </c>
      <c r="AJ218" s="283" t="s">
        <v>553</v>
      </c>
      <c r="AK218" s="282" t="s">
        <v>552</v>
      </c>
      <c r="AL218" s="278">
        <v>1.1000000000000001</v>
      </c>
      <c r="AM218" s="281">
        <v>0</v>
      </c>
      <c r="AN218" s="278">
        <v>0</v>
      </c>
      <c r="AO218" s="278">
        <v>1.1000000000000001</v>
      </c>
      <c r="AP218" s="281">
        <v>0</v>
      </c>
      <c r="AQ218" s="278">
        <v>0</v>
      </c>
      <c r="AR218" s="278">
        <v>0</v>
      </c>
      <c r="AS218" s="273">
        <v>2</v>
      </c>
      <c r="AT218" s="278">
        <v>0</v>
      </c>
      <c r="AU218" s="281">
        <v>0</v>
      </c>
      <c r="AV218" s="278">
        <v>0</v>
      </c>
      <c r="AW218" s="278">
        <v>0</v>
      </c>
      <c r="AX218" s="281">
        <v>0</v>
      </c>
      <c r="AY218" s="278">
        <v>0</v>
      </c>
      <c r="AZ218" s="278">
        <v>0</v>
      </c>
      <c r="BA218" s="280" t="s">
        <v>551</v>
      </c>
      <c r="BB218" s="278">
        <v>0</v>
      </c>
      <c r="BC218" s="281">
        <v>0</v>
      </c>
      <c r="BD218" s="278">
        <v>0</v>
      </c>
      <c r="BE218" s="278">
        <v>0</v>
      </c>
      <c r="BF218" s="281">
        <v>0</v>
      </c>
      <c r="BG218" s="278">
        <v>0</v>
      </c>
      <c r="BH218" s="278">
        <v>0</v>
      </c>
      <c r="BI218" s="280" t="s">
        <v>550</v>
      </c>
      <c r="BJ218" s="278">
        <v>0</v>
      </c>
      <c r="BK218" s="278">
        <v>0</v>
      </c>
      <c r="BL218" s="278">
        <v>0</v>
      </c>
      <c r="BM218" s="278">
        <v>0</v>
      </c>
      <c r="BN218" s="278">
        <v>0</v>
      </c>
      <c r="BO218" s="278">
        <v>0</v>
      </c>
      <c r="BP218" s="278">
        <v>0</v>
      </c>
      <c r="BQ218" s="279"/>
      <c r="BR218" s="279"/>
      <c r="BS218" s="279"/>
    </row>
    <row r="219" spans="1:71" x14ac:dyDescent="0.35">
      <c r="A219" s="279" t="s">
        <v>563</v>
      </c>
      <c r="B219" s="279" t="s">
        <v>562</v>
      </c>
      <c r="C219" s="285" t="s">
        <v>743</v>
      </c>
      <c r="D219" s="279" t="s">
        <v>560</v>
      </c>
      <c r="F219" s="279" t="s">
        <v>751</v>
      </c>
      <c r="K219" s="279" t="s">
        <v>689</v>
      </c>
      <c r="L219" s="279" t="s">
        <v>557</v>
      </c>
      <c r="N219" s="279" t="s">
        <v>690</v>
      </c>
      <c r="O219" s="279" t="s">
        <v>689</v>
      </c>
      <c r="P219" s="279" t="s">
        <v>557</v>
      </c>
      <c r="Q219" s="279" t="s">
        <v>556</v>
      </c>
      <c r="R219" s="279" t="s">
        <v>689</v>
      </c>
      <c r="S219" s="278">
        <v>0</v>
      </c>
      <c r="T219" s="278">
        <v>0</v>
      </c>
      <c r="U219" s="278">
        <v>0</v>
      </c>
      <c r="V219" s="278">
        <v>0</v>
      </c>
      <c r="W219" s="278">
        <v>0</v>
      </c>
      <c r="X219" s="278">
        <v>0</v>
      </c>
      <c r="Y219" s="278">
        <v>0</v>
      </c>
      <c r="Z219" s="278">
        <v>0</v>
      </c>
      <c r="AA219" s="278">
        <v>0</v>
      </c>
      <c r="AB219" s="278">
        <v>0</v>
      </c>
      <c r="AC219" s="278"/>
      <c r="AD219" s="278">
        <v>0</v>
      </c>
      <c r="AE219" s="278"/>
      <c r="AF219" s="278">
        <v>0</v>
      </c>
      <c r="AG219" s="278">
        <v>0</v>
      </c>
      <c r="AH219" s="285" t="s">
        <v>483</v>
      </c>
      <c r="AJ219" s="283" t="s">
        <v>553</v>
      </c>
      <c r="AK219" s="282" t="s">
        <v>552</v>
      </c>
      <c r="AL219" s="278">
        <v>0.67</v>
      </c>
      <c r="AM219" s="281">
        <v>0</v>
      </c>
      <c r="AN219" s="278">
        <v>0</v>
      </c>
      <c r="AO219" s="278">
        <v>0.67</v>
      </c>
      <c r="AP219" s="281">
        <v>0</v>
      </c>
      <c r="AQ219" s="278">
        <v>0</v>
      </c>
      <c r="AR219" s="278">
        <v>0</v>
      </c>
      <c r="AS219" s="273">
        <v>2</v>
      </c>
      <c r="AT219" s="278">
        <v>0</v>
      </c>
      <c r="AU219" s="281">
        <v>0</v>
      </c>
      <c r="AV219" s="278">
        <v>0</v>
      </c>
      <c r="AW219" s="278">
        <v>0</v>
      </c>
      <c r="AX219" s="281">
        <v>0</v>
      </c>
      <c r="AY219" s="278">
        <v>0</v>
      </c>
      <c r="AZ219" s="278">
        <v>0</v>
      </c>
      <c r="BA219" s="280" t="s">
        <v>551</v>
      </c>
      <c r="BB219" s="278">
        <v>0</v>
      </c>
      <c r="BC219" s="281">
        <v>0</v>
      </c>
      <c r="BD219" s="278">
        <v>0</v>
      </c>
      <c r="BE219" s="278">
        <v>0</v>
      </c>
      <c r="BF219" s="281">
        <v>0</v>
      </c>
      <c r="BG219" s="278">
        <v>0</v>
      </c>
      <c r="BH219" s="278">
        <v>0</v>
      </c>
      <c r="BI219" s="280" t="s">
        <v>550</v>
      </c>
      <c r="BJ219" s="278">
        <v>0</v>
      </c>
      <c r="BK219" s="278">
        <v>0</v>
      </c>
      <c r="BL219" s="278">
        <v>0</v>
      </c>
      <c r="BM219" s="278">
        <v>0</v>
      </c>
      <c r="BN219" s="278">
        <v>0</v>
      </c>
      <c r="BO219" s="278">
        <v>0</v>
      </c>
      <c r="BP219" s="278">
        <v>0</v>
      </c>
      <c r="BQ219" s="279"/>
      <c r="BR219" s="279"/>
      <c r="BS219" s="279"/>
    </row>
    <row r="220" spans="1:71" x14ac:dyDescent="0.35">
      <c r="A220" s="279" t="s">
        <v>563</v>
      </c>
      <c r="B220" s="279" t="s">
        <v>562</v>
      </c>
      <c r="C220" s="285" t="s">
        <v>750</v>
      </c>
      <c r="D220" s="279" t="s">
        <v>560</v>
      </c>
      <c r="F220" s="279" t="s">
        <v>749</v>
      </c>
      <c r="K220" s="279" t="s">
        <v>689</v>
      </c>
      <c r="L220" s="279" t="s">
        <v>557</v>
      </c>
      <c r="N220" s="279" t="s">
        <v>690</v>
      </c>
      <c r="O220" s="279" t="s">
        <v>689</v>
      </c>
      <c r="P220" s="279" t="s">
        <v>557</v>
      </c>
      <c r="Q220" s="279" t="s">
        <v>556</v>
      </c>
      <c r="R220" s="279" t="s">
        <v>689</v>
      </c>
      <c r="S220" s="278">
        <v>0</v>
      </c>
      <c r="T220" s="278">
        <v>0</v>
      </c>
      <c r="U220" s="278">
        <v>0</v>
      </c>
      <c r="V220" s="278">
        <v>0</v>
      </c>
      <c r="W220" s="278">
        <v>0</v>
      </c>
      <c r="X220" s="278">
        <v>0</v>
      </c>
      <c r="Y220" s="278">
        <v>0</v>
      </c>
      <c r="Z220" s="278">
        <v>0</v>
      </c>
      <c r="AA220" s="278">
        <v>0</v>
      </c>
      <c r="AB220" s="278">
        <v>0</v>
      </c>
      <c r="AC220" s="278"/>
      <c r="AD220" s="278">
        <v>0</v>
      </c>
      <c r="AE220" s="278"/>
      <c r="AF220" s="278">
        <v>0</v>
      </c>
      <c r="AG220" s="278">
        <v>0</v>
      </c>
      <c r="AH220" s="285" t="s">
        <v>86</v>
      </c>
      <c r="AI220" s="284" t="s">
        <v>742</v>
      </c>
      <c r="AJ220" s="283" t="s">
        <v>553</v>
      </c>
      <c r="AK220" s="282" t="s">
        <v>552</v>
      </c>
      <c r="AL220" s="278">
        <v>0.61</v>
      </c>
      <c r="AM220" s="281">
        <v>0</v>
      </c>
      <c r="AN220" s="278">
        <v>0</v>
      </c>
      <c r="AO220" s="278">
        <v>0.61</v>
      </c>
      <c r="AP220" s="281">
        <v>0</v>
      </c>
      <c r="AQ220" s="278">
        <v>0</v>
      </c>
      <c r="AR220" s="278">
        <v>0</v>
      </c>
      <c r="AS220" s="273">
        <v>2</v>
      </c>
      <c r="AT220" s="278">
        <v>0</v>
      </c>
      <c r="AU220" s="281">
        <v>0</v>
      </c>
      <c r="AV220" s="278">
        <v>0</v>
      </c>
      <c r="AW220" s="278">
        <v>0</v>
      </c>
      <c r="AX220" s="281">
        <v>0</v>
      </c>
      <c r="AY220" s="278">
        <v>0</v>
      </c>
      <c r="AZ220" s="278">
        <v>0</v>
      </c>
      <c r="BA220" s="280" t="s">
        <v>551</v>
      </c>
      <c r="BB220" s="278">
        <v>0</v>
      </c>
      <c r="BC220" s="281">
        <v>0</v>
      </c>
      <c r="BD220" s="278">
        <v>0</v>
      </c>
      <c r="BE220" s="278">
        <v>0</v>
      </c>
      <c r="BF220" s="281">
        <v>0</v>
      </c>
      <c r="BG220" s="278">
        <v>0</v>
      </c>
      <c r="BH220" s="278">
        <v>0</v>
      </c>
      <c r="BI220" s="280" t="s">
        <v>550</v>
      </c>
      <c r="BJ220" s="278">
        <v>0</v>
      </c>
      <c r="BK220" s="278">
        <v>0</v>
      </c>
      <c r="BL220" s="278">
        <v>0</v>
      </c>
      <c r="BM220" s="278">
        <v>0</v>
      </c>
      <c r="BN220" s="278">
        <v>0</v>
      </c>
      <c r="BO220" s="278">
        <v>0</v>
      </c>
      <c r="BP220" s="278">
        <v>0</v>
      </c>
      <c r="BQ220" s="279"/>
      <c r="BR220" s="279"/>
      <c r="BS220" s="279"/>
    </row>
    <row r="221" spans="1:71" x14ac:dyDescent="0.35">
      <c r="A221" s="279" t="s">
        <v>563</v>
      </c>
      <c r="B221" s="279" t="s">
        <v>562</v>
      </c>
      <c r="C221" s="285" t="s">
        <v>748</v>
      </c>
      <c r="D221" s="279" t="s">
        <v>560</v>
      </c>
      <c r="F221" s="279" t="s">
        <v>747</v>
      </c>
      <c r="K221" s="279" t="s">
        <v>689</v>
      </c>
      <c r="L221" s="279" t="s">
        <v>557</v>
      </c>
      <c r="N221" s="279" t="s">
        <v>690</v>
      </c>
      <c r="O221" s="279" t="s">
        <v>689</v>
      </c>
      <c r="P221" s="279" t="s">
        <v>557</v>
      </c>
      <c r="Q221" s="279" t="s">
        <v>556</v>
      </c>
      <c r="R221" s="279" t="s">
        <v>689</v>
      </c>
      <c r="S221" s="278">
        <v>0</v>
      </c>
      <c r="T221" s="278">
        <v>0</v>
      </c>
      <c r="U221" s="278">
        <v>0</v>
      </c>
      <c r="V221" s="278">
        <v>0</v>
      </c>
      <c r="W221" s="278">
        <v>0</v>
      </c>
      <c r="X221" s="278">
        <v>0</v>
      </c>
      <c r="Y221" s="278">
        <v>0</v>
      </c>
      <c r="Z221" s="278">
        <v>0</v>
      </c>
      <c r="AA221" s="278">
        <v>0</v>
      </c>
      <c r="AB221" s="278">
        <v>0</v>
      </c>
      <c r="AC221" s="278"/>
      <c r="AD221" s="278">
        <v>0</v>
      </c>
      <c r="AE221" s="278"/>
      <c r="AF221" s="278">
        <v>0</v>
      </c>
      <c r="AG221" s="278">
        <v>0</v>
      </c>
      <c r="AH221" s="285" t="s">
        <v>86</v>
      </c>
      <c r="AI221" s="284" t="s">
        <v>746</v>
      </c>
      <c r="AJ221" s="283" t="s">
        <v>553</v>
      </c>
      <c r="AK221" s="282" t="s">
        <v>552</v>
      </c>
      <c r="AL221" s="278">
        <v>2.2200000000000002</v>
      </c>
      <c r="AM221" s="281">
        <v>0</v>
      </c>
      <c r="AN221" s="278">
        <v>0</v>
      </c>
      <c r="AO221" s="278">
        <v>2.2200000000000002</v>
      </c>
      <c r="AP221" s="281">
        <v>0</v>
      </c>
      <c r="AQ221" s="278">
        <v>0</v>
      </c>
      <c r="AR221" s="278">
        <v>0</v>
      </c>
      <c r="AS221" s="273">
        <v>2</v>
      </c>
      <c r="AT221" s="278">
        <v>0</v>
      </c>
      <c r="AU221" s="281">
        <v>0</v>
      </c>
      <c r="AV221" s="278">
        <v>0</v>
      </c>
      <c r="AW221" s="278">
        <v>0</v>
      </c>
      <c r="AX221" s="281">
        <v>0</v>
      </c>
      <c r="AY221" s="278">
        <v>0</v>
      </c>
      <c r="AZ221" s="278">
        <v>0</v>
      </c>
      <c r="BA221" s="280" t="s">
        <v>551</v>
      </c>
      <c r="BB221" s="278">
        <v>0</v>
      </c>
      <c r="BC221" s="281">
        <v>0</v>
      </c>
      <c r="BD221" s="278">
        <v>0</v>
      </c>
      <c r="BE221" s="278">
        <v>0</v>
      </c>
      <c r="BF221" s="281">
        <v>0</v>
      </c>
      <c r="BG221" s="278">
        <v>0</v>
      </c>
      <c r="BH221" s="278">
        <v>0</v>
      </c>
      <c r="BI221" s="280" t="s">
        <v>550</v>
      </c>
      <c r="BJ221" s="278">
        <v>0</v>
      </c>
      <c r="BK221" s="278">
        <v>0</v>
      </c>
      <c r="BL221" s="278">
        <v>0</v>
      </c>
      <c r="BM221" s="278">
        <v>0</v>
      </c>
      <c r="BN221" s="278">
        <v>0</v>
      </c>
      <c r="BO221" s="278">
        <v>0</v>
      </c>
      <c r="BP221" s="278">
        <v>0</v>
      </c>
      <c r="BQ221" s="279"/>
      <c r="BR221" s="279"/>
      <c r="BS221" s="279"/>
    </row>
    <row r="222" spans="1:71" x14ac:dyDescent="0.35">
      <c r="A222" s="279" t="s">
        <v>563</v>
      </c>
      <c r="B222" s="279" t="s">
        <v>562</v>
      </c>
      <c r="C222" s="285" t="s">
        <v>745</v>
      </c>
      <c r="D222" s="279" t="s">
        <v>560</v>
      </c>
      <c r="F222" s="279" t="s">
        <v>744</v>
      </c>
      <c r="K222" s="279" t="s">
        <v>689</v>
      </c>
      <c r="L222" s="279" t="s">
        <v>557</v>
      </c>
      <c r="N222" s="279" t="s">
        <v>690</v>
      </c>
      <c r="O222" s="279" t="s">
        <v>689</v>
      </c>
      <c r="P222" s="279" t="s">
        <v>557</v>
      </c>
      <c r="Q222" s="279" t="s">
        <v>556</v>
      </c>
      <c r="R222" s="279" t="s">
        <v>689</v>
      </c>
      <c r="S222" s="278">
        <v>0</v>
      </c>
      <c r="T222" s="278">
        <v>0</v>
      </c>
      <c r="U222" s="278">
        <v>0</v>
      </c>
      <c r="V222" s="278">
        <v>0</v>
      </c>
      <c r="W222" s="278">
        <v>0</v>
      </c>
      <c r="X222" s="278">
        <v>0</v>
      </c>
      <c r="Y222" s="278">
        <v>0</v>
      </c>
      <c r="Z222" s="278">
        <v>0</v>
      </c>
      <c r="AA222" s="278">
        <v>0</v>
      </c>
      <c r="AB222" s="278">
        <v>0</v>
      </c>
      <c r="AC222" s="278"/>
      <c r="AD222" s="278">
        <v>0</v>
      </c>
      <c r="AE222" s="278"/>
      <c r="AF222" s="278">
        <v>0</v>
      </c>
      <c r="AG222" s="278">
        <v>0</v>
      </c>
      <c r="AH222" s="285" t="s">
        <v>86</v>
      </c>
      <c r="AI222" s="284" t="s">
        <v>743</v>
      </c>
      <c r="AJ222" s="283" t="s">
        <v>553</v>
      </c>
      <c r="AK222" s="282" t="s">
        <v>552</v>
      </c>
      <c r="AL222" s="278">
        <v>0.9</v>
      </c>
      <c r="AM222" s="281">
        <v>0</v>
      </c>
      <c r="AN222" s="278">
        <v>0</v>
      </c>
      <c r="AO222" s="278">
        <v>0.9</v>
      </c>
      <c r="AP222" s="281">
        <v>0</v>
      </c>
      <c r="AQ222" s="278">
        <v>0</v>
      </c>
      <c r="AR222" s="278">
        <v>0</v>
      </c>
      <c r="AS222" s="273">
        <v>2</v>
      </c>
      <c r="AT222" s="278">
        <v>0</v>
      </c>
      <c r="AU222" s="281">
        <v>0</v>
      </c>
      <c r="AV222" s="278">
        <v>0</v>
      </c>
      <c r="AW222" s="278">
        <v>0</v>
      </c>
      <c r="AX222" s="281">
        <v>0</v>
      </c>
      <c r="AY222" s="278">
        <v>0</v>
      </c>
      <c r="AZ222" s="278">
        <v>0</v>
      </c>
      <c r="BA222" s="280" t="s">
        <v>551</v>
      </c>
      <c r="BB222" s="278">
        <v>0</v>
      </c>
      <c r="BC222" s="281">
        <v>0</v>
      </c>
      <c r="BD222" s="278">
        <v>0</v>
      </c>
      <c r="BE222" s="278">
        <v>0</v>
      </c>
      <c r="BF222" s="281">
        <v>0</v>
      </c>
      <c r="BG222" s="278">
        <v>0</v>
      </c>
      <c r="BH222" s="278">
        <v>0</v>
      </c>
      <c r="BI222" s="280" t="s">
        <v>550</v>
      </c>
      <c r="BJ222" s="278">
        <v>0</v>
      </c>
      <c r="BK222" s="278">
        <v>0</v>
      </c>
      <c r="BL222" s="278">
        <v>0</v>
      </c>
      <c r="BM222" s="278">
        <v>0</v>
      </c>
      <c r="BN222" s="278">
        <v>0</v>
      </c>
      <c r="BO222" s="278">
        <v>0</v>
      </c>
      <c r="BP222" s="278">
        <v>0</v>
      </c>
      <c r="BQ222" s="279"/>
      <c r="BR222" s="279"/>
      <c r="BS222" s="279"/>
    </row>
    <row r="223" spans="1:71" x14ac:dyDescent="0.35">
      <c r="A223" s="279" t="s">
        <v>563</v>
      </c>
      <c r="B223" s="279" t="s">
        <v>562</v>
      </c>
      <c r="C223" s="285" t="s">
        <v>742</v>
      </c>
      <c r="D223" s="279" t="s">
        <v>560</v>
      </c>
      <c r="F223" s="279" t="s">
        <v>741</v>
      </c>
      <c r="K223" s="279" t="s">
        <v>689</v>
      </c>
      <c r="L223" s="279" t="s">
        <v>557</v>
      </c>
      <c r="N223" s="279" t="s">
        <v>690</v>
      </c>
      <c r="O223" s="279" t="s">
        <v>689</v>
      </c>
      <c r="P223" s="279" t="s">
        <v>557</v>
      </c>
      <c r="Q223" s="279" t="s">
        <v>556</v>
      </c>
      <c r="R223" s="279" t="s">
        <v>689</v>
      </c>
      <c r="S223" s="278">
        <v>0</v>
      </c>
      <c r="T223" s="278">
        <v>0</v>
      </c>
      <c r="U223" s="278">
        <v>0</v>
      </c>
      <c r="V223" s="278">
        <v>0</v>
      </c>
      <c r="W223" s="278">
        <v>0</v>
      </c>
      <c r="X223" s="278">
        <v>0</v>
      </c>
      <c r="Y223" s="278">
        <v>0</v>
      </c>
      <c r="Z223" s="278">
        <v>0</v>
      </c>
      <c r="AA223" s="278">
        <v>0</v>
      </c>
      <c r="AB223" s="278">
        <v>0</v>
      </c>
      <c r="AC223" s="278"/>
      <c r="AD223" s="278">
        <v>0</v>
      </c>
      <c r="AE223" s="278"/>
      <c r="AF223" s="278">
        <v>0</v>
      </c>
      <c r="AG223" s="278">
        <v>0</v>
      </c>
      <c r="AH223" s="285" t="s">
        <v>483</v>
      </c>
      <c r="AJ223" s="283" t="s">
        <v>553</v>
      </c>
      <c r="AK223" s="282" t="s">
        <v>552</v>
      </c>
      <c r="AL223" s="278">
        <v>0.54</v>
      </c>
      <c r="AM223" s="281">
        <v>0</v>
      </c>
      <c r="AN223" s="278">
        <v>0</v>
      </c>
      <c r="AO223" s="278">
        <v>0.54</v>
      </c>
      <c r="AP223" s="281">
        <v>0</v>
      </c>
      <c r="AQ223" s="278">
        <v>0</v>
      </c>
      <c r="AR223" s="278">
        <v>0</v>
      </c>
      <c r="AS223" s="273">
        <v>2</v>
      </c>
      <c r="AT223" s="278">
        <v>0</v>
      </c>
      <c r="AU223" s="281">
        <v>0</v>
      </c>
      <c r="AV223" s="278">
        <v>0</v>
      </c>
      <c r="AW223" s="278">
        <v>0</v>
      </c>
      <c r="AX223" s="281">
        <v>0</v>
      </c>
      <c r="AY223" s="278">
        <v>0</v>
      </c>
      <c r="AZ223" s="278">
        <v>0</v>
      </c>
      <c r="BA223" s="280" t="s">
        <v>551</v>
      </c>
      <c r="BB223" s="278">
        <v>0</v>
      </c>
      <c r="BC223" s="281">
        <v>0</v>
      </c>
      <c r="BD223" s="278">
        <v>0</v>
      </c>
      <c r="BE223" s="278">
        <v>0</v>
      </c>
      <c r="BF223" s="281">
        <v>0</v>
      </c>
      <c r="BG223" s="278">
        <v>0</v>
      </c>
      <c r="BH223" s="278">
        <v>0</v>
      </c>
      <c r="BI223" s="280" t="s">
        <v>550</v>
      </c>
      <c r="BJ223" s="278">
        <v>0</v>
      </c>
      <c r="BK223" s="278">
        <v>0</v>
      </c>
      <c r="BL223" s="278">
        <v>0</v>
      </c>
      <c r="BM223" s="278">
        <v>0</v>
      </c>
      <c r="BN223" s="278">
        <v>0</v>
      </c>
      <c r="BO223" s="278">
        <v>0</v>
      </c>
      <c r="BP223" s="278">
        <v>0</v>
      </c>
      <c r="BQ223" s="279"/>
      <c r="BR223" s="279"/>
      <c r="BS223" s="279"/>
    </row>
    <row r="224" spans="1:71" x14ac:dyDescent="0.35">
      <c r="A224" s="279" t="s">
        <v>563</v>
      </c>
      <c r="B224" s="279" t="s">
        <v>562</v>
      </c>
      <c r="C224" s="285" t="s">
        <v>740</v>
      </c>
      <c r="D224" s="279" t="s">
        <v>560</v>
      </c>
      <c r="F224" s="279" t="s">
        <v>739</v>
      </c>
      <c r="K224" s="279" t="s">
        <v>689</v>
      </c>
      <c r="L224" s="279" t="s">
        <v>557</v>
      </c>
      <c r="N224" s="279" t="s">
        <v>690</v>
      </c>
      <c r="O224" s="279" t="s">
        <v>689</v>
      </c>
      <c r="P224" s="279" t="s">
        <v>557</v>
      </c>
      <c r="Q224" s="279" t="s">
        <v>556</v>
      </c>
      <c r="R224" s="279" t="s">
        <v>689</v>
      </c>
      <c r="S224" s="278">
        <v>1512</v>
      </c>
      <c r="T224" s="278">
        <v>0</v>
      </c>
      <c r="U224" s="278">
        <v>0</v>
      </c>
      <c r="V224" s="278">
        <v>0</v>
      </c>
      <c r="W224" s="278">
        <v>0</v>
      </c>
      <c r="X224" s="278">
        <v>0</v>
      </c>
      <c r="Y224" s="278">
        <v>0</v>
      </c>
      <c r="Z224" s="278">
        <v>0</v>
      </c>
      <c r="AA224" s="278">
        <v>0</v>
      </c>
      <c r="AB224" s="278">
        <v>0</v>
      </c>
      <c r="AC224" s="278"/>
      <c r="AD224" s="278">
        <v>0</v>
      </c>
      <c r="AE224" s="278"/>
      <c r="AF224" s="278">
        <v>0</v>
      </c>
      <c r="AG224" s="278">
        <v>0</v>
      </c>
      <c r="AH224" s="285" t="s">
        <v>483</v>
      </c>
      <c r="AJ224" s="283" t="s">
        <v>553</v>
      </c>
      <c r="AK224" s="282" t="s">
        <v>552</v>
      </c>
      <c r="AL224" s="278">
        <v>0</v>
      </c>
      <c r="AM224" s="281">
        <v>0</v>
      </c>
      <c r="AN224" s="278">
        <v>36</v>
      </c>
      <c r="AO224" s="278">
        <v>0</v>
      </c>
      <c r="AP224" s="281">
        <v>0</v>
      </c>
      <c r="AQ224" s="278">
        <v>0</v>
      </c>
      <c r="AR224" s="278">
        <v>0</v>
      </c>
      <c r="AS224" s="273">
        <v>2</v>
      </c>
      <c r="AT224" s="278">
        <v>0</v>
      </c>
      <c r="AU224" s="281">
        <v>0</v>
      </c>
      <c r="AV224" s="278">
        <v>0</v>
      </c>
      <c r="AW224" s="278">
        <v>0</v>
      </c>
      <c r="AX224" s="281">
        <v>0</v>
      </c>
      <c r="AY224" s="278">
        <v>0</v>
      </c>
      <c r="AZ224" s="278">
        <v>0</v>
      </c>
      <c r="BA224" s="280" t="s">
        <v>551</v>
      </c>
      <c r="BB224" s="278">
        <v>0</v>
      </c>
      <c r="BC224" s="281">
        <v>0</v>
      </c>
      <c r="BD224" s="278">
        <v>0</v>
      </c>
      <c r="BE224" s="278">
        <v>0</v>
      </c>
      <c r="BF224" s="281">
        <v>0</v>
      </c>
      <c r="BG224" s="278">
        <v>0</v>
      </c>
      <c r="BH224" s="278">
        <v>0</v>
      </c>
      <c r="BI224" s="280" t="s">
        <v>550</v>
      </c>
      <c r="BJ224" s="278">
        <v>0</v>
      </c>
      <c r="BK224" s="278">
        <v>0</v>
      </c>
      <c r="BL224" s="278">
        <v>0</v>
      </c>
      <c r="BM224" s="278">
        <v>0</v>
      </c>
      <c r="BN224" s="278">
        <v>0</v>
      </c>
      <c r="BO224" s="278">
        <v>0</v>
      </c>
      <c r="BP224" s="278">
        <v>0</v>
      </c>
      <c r="BQ224" s="279"/>
      <c r="BR224" s="279"/>
      <c r="BS224" s="279"/>
    </row>
    <row r="225" spans="1:71" x14ac:dyDescent="0.35">
      <c r="A225" s="279" t="s">
        <v>563</v>
      </c>
      <c r="B225" s="279" t="s">
        <v>562</v>
      </c>
      <c r="C225" s="285" t="s">
        <v>738</v>
      </c>
      <c r="D225" s="279" t="s">
        <v>560</v>
      </c>
      <c r="F225" s="279" t="s">
        <v>737</v>
      </c>
      <c r="K225" s="279" t="s">
        <v>689</v>
      </c>
      <c r="L225" s="279" t="s">
        <v>557</v>
      </c>
      <c r="N225" s="279" t="s">
        <v>690</v>
      </c>
      <c r="O225" s="279" t="s">
        <v>689</v>
      </c>
      <c r="P225" s="279" t="s">
        <v>557</v>
      </c>
      <c r="Q225" s="279" t="s">
        <v>556</v>
      </c>
      <c r="R225" s="279" t="s">
        <v>689</v>
      </c>
      <c r="S225" s="278">
        <v>0</v>
      </c>
      <c r="T225" s="278">
        <v>0</v>
      </c>
      <c r="U225" s="278">
        <v>0</v>
      </c>
      <c r="V225" s="278">
        <v>0</v>
      </c>
      <c r="W225" s="278">
        <v>0</v>
      </c>
      <c r="X225" s="278">
        <v>0</v>
      </c>
      <c r="Y225" s="278">
        <v>0</v>
      </c>
      <c r="Z225" s="278">
        <v>0</v>
      </c>
      <c r="AA225" s="278">
        <v>0</v>
      </c>
      <c r="AB225" s="278">
        <v>0</v>
      </c>
      <c r="AC225" s="278"/>
      <c r="AD225" s="278">
        <v>0</v>
      </c>
      <c r="AE225" s="278"/>
      <c r="AF225" s="278">
        <v>0</v>
      </c>
      <c r="AG225" s="278">
        <v>0</v>
      </c>
      <c r="AH225" s="285" t="s">
        <v>86</v>
      </c>
      <c r="AI225" s="284" t="s">
        <v>732</v>
      </c>
      <c r="AJ225" s="283" t="s">
        <v>553</v>
      </c>
      <c r="AK225" s="282" t="s">
        <v>552</v>
      </c>
      <c r="AL225" s="278">
        <v>0.64</v>
      </c>
      <c r="AM225" s="281">
        <v>0</v>
      </c>
      <c r="AN225" s="278">
        <v>0</v>
      </c>
      <c r="AO225" s="278">
        <v>0.64</v>
      </c>
      <c r="AP225" s="281">
        <v>0</v>
      </c>
      <c r="AQ225" s="278">
        <v>0</v>
      </c>
      <c r="AR225" s="278">
        <v>0</v>
      </c>
      <c r="AS225" s="273">
        <v>2</v>
      </c>
      <c r="AT225" s="278">
        <v>0</v>
      </c>
      <c r="AU225" s="281">
        <v>0</v>
      </c>
      <c r="AV225" s="278">
        <v>0</v>
      </c>
      <c r="AW225" s="278">
        <v>0</v>
      </c>
      <c r="AX225" s="281">
        <v>0</v>
      </c>
      <c r="AY225" s="278">
        <v>0</v>
      </c>
      <c r="AZ225" s="278">
        <v>0</v>
      </c>
      <c r="BA225" s="280" t="s">
        <v>551</v>
      </c>
      <c r="BB225" s="278">
        <v>0</v>
      </c>
      <c r="BC225" s="281">
        <v>0</v>
      </c>
      <c r="BD225" s="278">
        <v>0</v>
      </c>
      <c r="BE225" s="278">
        <v>0</v>
      </c>
      <c r="BF225" s="281">
        <v>0</v>
      </c>
      <c r="BG225" s="278">
        <v>0</v>
      </c>
      <c r="BH225" s="278">
        <v>0</v>
      </c>
      <c r="BI225" s="280" t="s">
        <v>550</v>
      </c>
      <c r="BJ225" s="278">
        <v>0</v>
      </c>
      <c r="BK225" s="278">
        <v>0</v>
      </c>
      <c r="BL225" s="278">
        <v>0</v>
      </c>
      <c r="BM225" s="278">
        <v>0</v>
      </c>
      <c r="BN225" s="278">
        <v>0</v>
      </c>
      <c r="BO225" s="278">
        <v>0</v>
      </c>
      <c r="BP225" s="278">
        <v>0</v>
      </c>
      <c r="BQ225" s="279"/>
      <c r="BR225" s="279"/>
      <c r="BS225" s="279"/>
    </row>
    <row r="226" spans="1:71" x14ac:dyDescent="0.35">
      <c r="A226" s="279" t="s">
        <v>563</v>
      </c>
      <c r="B226" s="279" t="s">
        <v>562</v>
      </c>
      <c r="C226" s="285" t="s">
        <v>736</v>
      </c>
      <c r="D226" s="279" t="s">
        <v>560</v>
      </c>
      <c r="F226" s="279" t="s">
        <v>735</v>
      </c>
      <c r="K226" s="279" t="s">
        <v>689</v>
      </c>
      <c r="L226" s="279" t="s">
        <v>557</v>
      </c>
      <c r="N226" s="279" t="s">
        <v>690</v>
      </c>
      <c r="O226" s="279" t="s">
        <v>689</v>
      </c>
      <c r="P226" s="279" t="s">
        <v>557</v>
      </c>
      <c r="Q226" s="279" t="s">
        <v>556</v>
      </c>
      <c r="R226" s="279" t="s">
        <v>689</v>
      </c>
      <c r="S226" s="278">
        <v>0</v>
      </c>
      <c r="T226" s="278">
        <v>0</v>
      </c>
      <c r="U226" s="278">
        <v>0</v>
      </c>
      <c r="V226" s="278">
        <v>0</v>
      </c>
      <c r="W226" s="278">
        <v>0</v>
      </c>
      <c r="X226" s="278">
        <v>0</v>
      </c>
      <c r="Y226" s="278">
        <v>0</v>
      </c>
      <c r="Z226" s="278">
        <v>0</v>
      </c>
      <c r="AA226" s="278">
        <v>0</v>
      </c>
      <c r="AB226" s="278">
        <v>0</v>
      </c>
      <c r="AC226" s="278"/>
      <c r="AD226" s="278">
        <v>0</v>
      </c>
      <c r="AE226" s="278"/>
      <c r="AF226" s="278">
        <v>0</v>
      </c>
      <c r="AG226" s="278">
        <v>0</v>
      </c>
      <c r="AH226" s="285" t="s">
        <v>86</v>
      </c>
      <c r="AI226" s="284" t="s">
        <v>730</v>
      </c>
      <c r="AJ226" s="283" t="s">
        <v>553</v>
      </c>
      <c r="AK226" s="282" t="s">
        <v>552</v>
      </c>
      <c r="AL226" s="278">
        <v>2.09</v>
      </c>
      <c r="AM226" s="281">
        <v>0</v>
      </c>
      <c r="AN226" s="278">
        <v>0</v>
      </c>
      <c r="AO226" s="278">
        <v>2.09</v>
      </c>
      <c r="AP226" s="281">
        <v>0</v>
      </c>
      <c r="AQ226" s="278">
        <v>0</v>
      </c>
      <c r="AR226" s="278">
        <v>0</v>
      </c>
      <c r="AS226" s="273">
        <v>2</v>
      </c>
      <c r="AT226" s="278">
        <v>0</v>
      </c>
      <c r="AU226" s="281">
        <v>0</v>
      </c>
      <c r="AV226" s="278">
        <v>0</v>
      </c>
      <c r="AW226" s="278">
        <v>0</v>
      </c>
      <c r="AX226" s="281">
        <v>0</v>
      </c>
      <c r="AY226" s="278">
        <v>0</v>
      </c>
      <c r="AZ226" s="278">
        <v>0</v>
      </c>
      <c r="BA226" s="280" t="s">
        <v>551</v>
      </c>
      <c r="BB226" s="278">
        <v>0</v>
      </c>
      <c r="BC226" s="281">
        <v>0</v>
      </c>
      <c r="BD226" s="278">
        <v>0</v>
      </c>
      <c r="BE226" s="278">
        <v>0</v>
      </c>
      <c r="BF226" s="281">
        <v>0</v>
      </c>
      <c r="BG226" s="278">
        <v>0</v>
      </c>
      <c r="BH226" s="278">
        <v>0</v>
      </c>
      <c r="BI226" s="280" t="s">
        <v>550</v>
      </c>
      <c r="BJ226" s="278">
        <v>0</v>
      </c>
      <c r="BK226" s="278">
        <v>0</v>
      </c>
      <c r="BL226" s="278">
        <v>0</v>
      </c>
      <c r="BM226" s="278">
        <v>0</v>
      </c>
      <c r="BN226" s="278">
        <v>0</v>
      </c>
      <c r="BO226" s="278">
        <v>0</v>
      </c>
      <c r="BP226" s="278">
        <v>0</v>
      </c>
      <c r="BQ226" s="279"/>
      <c r="BR226" s="279"/>
      <c r="BS226" s="279"/>
    </row>
    <row r="227" spans="1:71" x14ac:dyDescent="0.35">
      <c r="A227" s="279" t="s">
        <v>563</v>
      </c>
      <c r="B227" s="279" t="s">
        <v>562</v>
      </c>
      <c r="C227" s="285" t="s">
        <v>734</v>
      </c>
      <c r="D227" s="279" t="s">
        <v>560</v>
      </c>
      <c r="F227" s="279" t="s">
        <v>733</v>
      </c>
      <c r="K227" s="279" t="s">
        <v>689</v>
      </c>
      <c r="L227" s="279" t="s">
        <v>557</v>
      </c>
      <c r="N227" s="279" t="s">
        <v>690</v>
      </c>
      <c r="O227" s="279" t="s">
        <v>689</v>
      </c>
      <c r="P227" s="279" t="s">
        <v>557</v>
      </c>
      <c r="Q227" s="279" t="s">
        <v>556</v>
      </c>
      <c r="R227" s="279" t="s">
        <v>689</v>
      </c>
      <c r="S227" s="278">
        <v>0</v>
      </c>
      <c r="T227" s="278">
        <v>0</v>
      </c>
      <c r="U227" s="278">
        <v>0</v>
      </c>
      <c r="V227" s="278">
        <v>0</v>
      </c>
      <c r="W227" s="278">
        <v>0</v>
      </c>
      <c r="X227" s="278">
        <v>0</v>
      </c>
      <c r="Y227" s="278">
        <v>0</v>
      </c>
      <c r="Z227" s="278">
        <v>0</v>
      </c>
      <c r="AA227" s="278">
        <v>0</v>
      </c>
      <c r="AB227" s="278">
        <v>0</v>
      </c>
      <c r="AC227" s="278"/>
      <c r="AD227" s="278">
        <v>0</v>
      </c>
      <c r="AE227" s="278"/>
      <c r="AF227" s="278">
        <v>0</v>
      </c>
      <c r="AG227" s="278">
        <v>0</v>
      </c>
      <c r="AH227" s="285" t="s">
        <v>86</v>
      </c>
      <c r="AI227" s="284" t="s">
        <v>728</v>
      </c>
      <c r="AJ227" s="283" t="s">
        <v>553</v>
      </c>
      <c r="AK227" s="282" t="s">
        <v>552</v>
      </c>
      <c r="AL227" s="278">
        <v>0.95</v>
      </c>
      <c r="AM227" s="281">
        <v>0</v>
      </c>
      <c r="AN227" s="278">
        <v>0</v>
      </c>
      <c r="AO227" s="278">
        <v>0.95</v>
      </c>
      <c r="AP227" s="281">
        <v>0</v>
      </c>
      <c r="AQ227" s="278">
        <v>0</v>
      </c>
      <c r="AR227" s="278">
        <v>0</v>
      </c>
      <c r="AS227" s="273">
        <v>2</v>
      </c>
      <c r="AT227" s="278">
        <v>0</v>
      </c>
      <c r="AU227" s="281">
        <v>0</v>
      </c>
      <c r="AV227" s="278">
        <v>0</v>
      </c>
      <c r="AW227" s="278">
        <v>0</v>
      </c>
      <c r="AX227" s="281">
        <v>0</v>
      </c>
      <c r="AY227" s="278">
        <v>0</v>
      </c>
      <c r="AZ227" s="278">
        <v>0</v>
      </c>
      <c r="BA227" s="280" t="s">
        <v>551</v>
      </c>
      <c r="BB227" s="278">
        <v>0</v>
      </c>
      <c r="BC227" s="281">
        <v>0</v>
      </c>
      <c r="BD227" s="278">
        <v>0</v>
      </c>
      <c r="BE227" s="278">
        <v>0</v>
      </c>
      <c r="BF227" s="281">
        <v>0</v>
      </c>
      <c r="BG227" s="278">
        <v>0</v>
      </c>
      <c r="BH227" s="278">
        <v>0</v>
      </c>
      <c r="BI227" s="280" t="s">
        <v>550</v>
      </c>
      <c r="BJ227" s="278">
        <v>0</v>
      </c>
      <c r="BK227" s="278">
        <v>0</v>
      </c>
      <c r="BL227" s="278">
        <v>0</v>
      </c>
      <c r="BM227" s="278">
        <v>0</v>
      </c>
      <c r="BN227" s="278">
        <v>0</v>
      </c>
      <c r="BO227" s="278">
        <v>0</v>
      </c>
      <c r="BP227" s="278">
        <v>0</v>
      </c>
      <c r="BQ227" s="279"/>
      <c r="BR227" s="279"/>
      <c r="BS227" s="279"/>
    </row>
    <row r="228" spans="1:71" x14ac:dyDescent="0.35">
      <c r="A228" s="279" t="s">
        <v>563</v>
      </c>
      <c r="B228" s="279" t="s">
        <v>562</v>
      </c>
      <c r="C228" s="285" t="s">
        <v>732</v>
      </c>
      <c r="D228" s="279" t="s">
        <v>560</v>
      </c>
      <c r="F228" s="279" t="s">
        <v>731</v>
      </c>
      <c r="K228" s="279" t="s">
        <v>689</v>
      </c>
      <c r="L228" s="279" t="s">
        <v>557</v>
      </c>
      <c r="N228" s="279" t="s">
        <v>690</v>
      </c>
      <c r="O228" s="279" t="s">
        <v>689</v>
      </c>
      <c r="P228" s="279" t="s">
        <v>557</v>
      </c>
      <c r="Q228" s="279" t="s">
        <v>556</v>
      </c>
      <c r="R228" s="279" t="s">
        <v>689</v>
      </c>
      <c r="S228" s="278">
        <v>0</v>
      </c>
      <c r="T228" s="278">
        <v>0</v>
      </c>
      <c r="U228" s="278">
        <v>0</v>
      </c>
      <c r="V228" s="278">
        <v>0</v>
      </c>
      <c r="W228" s="278">
        <v>0</v>
      </c>
      <c r="X228" s="278">
        <v>0</v>
      </c>
      <c r="Y228" s="278">
        <v>0</v>
      </c>
      <c r="Z228" s="278">
        <v>0</v>
      </c>
      <c r="AA228" s="278">
        <v>0</v>
      </c>
      <c r="AB228" s="278">
        <v>0</v>
      </c>
      <c r="AC228" s="278"/>
      <c r="AD228" s="278">
        <v>0</v>
      </c>
      <c r="AE228" s="278"/>
      <c r="AF228" s="278">
        <v>0</v>
      </c>
      <c r="AG228" s="278">
        <v>0</v>
      </c>
      <c r="AH228" s="285" t="s">
        <v>483</v>
      </c>
      <c r="AJ228" s="283" t="s">
        <v>553</v>
      </c>
      <c r="AK228" s="282" t="s">
        <v>552</v>
      </c>
      <c r="AL228" s="278">
        <v>0.6</v>
      </c>
      <c r="AM228" s="281">
        <v>0</v>
      </c>
      <c r="AN228" s="278">
        <v>0</v>
      </c>
      <c r="AO228" s="278">
        <v>0.6</v>
      </c>
      <c r="AP228" s="281">
        <v>0</v>
      </c>
      <c r="AQ228" s="278">
        <v>0</v>
      </c>
      <c r="AR228" s="278">
        <v>0</v>
      </c>
      <c r="AS228" s="273">
        <v>2</v>
      </c>
      <c r="AT228" s="278">
        <v>0</v>
      </c>
      <c r="AU228" s="281">
        <v>0</v>
      </c>
      <c r="AV228" s="278">
        <v>0</v>
      </c>
      <c r="AW228" s="278">
        <v>0</v>
      </c>
      <c r="AX228" s="281">
        <v>0</v>
      </c>
      <c r="AY228" s="278">
        <v>0</v>
      </c>
      <c r="AZ228" s="278">
        <v>0</v>
      </c>
      <c r="BA228" s="280" t="s">
        <v>551</v>
      </c>
      <c r="BB228" s="278">
        <v>0</v>
      </c>
      <c r="BC228" s="281">
        <v>0</v>
      </c>
      <c r="BD228" s="278">
        <v>0</v>
      </c>
      <c r="BE228" s="278">
        <v>0</v>
      </c>
      <c r="BF228" s="281">
        <v>0</v>
      </c>
      <c r="BG228" s="278">
        <v>0</v>
      </c>
      <c r="BH228" s="278">
        <v>0</v>
      </c>
      <c r="BI228" s="280" t="s">
        <v>550</v>
      </c>
      <c r="BJ228" s="278">
        <v>0</v>
      </c>
      <c r="BK228" s="278">
        <v>0</v>
      </c>
      <c r="BL228" s="278">
        <v>0</v>
      </c>
      <c r="BM228" s="278">
        <v>0</v>
      </c>
      <c r="BN228" s="278">
        <v>0</v>
      </c>
      <c r="BO228" s="278">
        <v>0</v>
      </c>
      <c r="BP228" s="278">
        <v>0</v>
      </c>
      <c r="BQ228" s="279"/>
      <c r="BR228" s="279"/>
      <c r="BS228" s="279"/>
    </row>
    <row r="229" spans="1:71" x14ac:dyDescent="0.35">
      <c r="A229" s="279" t="s">
        <v>563</v>
      </c>
      <c r="B229" s="279" t="s">
        <v>562</v>
      </c>
      <c r="C229" s="285" t="s">
        <v>730</v>
      </c>
      <c r="D229" s="279" t="s">
        <v>560</v>
      </c>
      <c r="F229" s="279" t="s">
        <v>729</v>
      </c>
      <c r="K229" s="279" t="s">
        <v>689</v>
      </c>
      <c r="L229" s="279" t="s">
        <v>557</v>
      </c>
      <c r="N229" s="279" t="s">
        <v>690</v>
      </c>
      <c r="O229" s="279" t="s">
        <v>689</v>
      </c>
      <c r="P229" s="279" t="s">
        <v>557</v>
      </c>
      <c r="Q229" s="279" t="s">
        <v>556</v>
      </c>
      <c r="R229" s="279" t="s">
        <v>689</v>
      </c>
      <c r="S229" s="278">
        <v>0</v>
      </c>
      <c r="T229" s="278">
        <v>0</v>
      </c>
      <c r="U229" s="278">
        <v>0</v>
      </c>
      <c r="V229" s="278">
        <v>0</v>
      </c>
      <c r="W229" s="278">
        <v>0</v>
      </c>
      <c r="X229" s="278">
        <v>0</v>
      </c>
      <c r="Y229" s="278">
        <v>0</v>
      </c>
      <c r="Z229" s="278">
        <v>0</v>
      </c>
      <c r="AA229" s="278">
        <v>0</v>
      </c>
      <c r="AB229" s="278">
        <v>0</v>
      </c>
      <c r="AC229" s="278"/>
      <c r="AD229" s="278">
        <v>0</v>
      </c>
      <c r="AE229" s="278"/>
      <c r="AF229" s="278">
        <v>0</v>
      </c>
      <c r="AG229" s="278">
        <v>0</v>
      </c>
      <c r="AH229" s="285" t="s">
        <v>483</v>
      </c>
      <c r="AJ229" s="283" t="s">
        <v>553</v>
      </c>
      <c r="AK229" s="282" t="s">
        <v>552</v>
      </c>
      <c r="AL229" s="278">
        <v>1.01</v>
      </c>
      <c r="AM229" s="281">
        <v>0</v>
      </c>
      <c r="AN229" s="278">
        <v>0</v>
      </c>
      <c r="AO229" s="278">
        <v>1.01</v>
      </c>
      <c r="AP229" s="281">
        <v>0</v>
      </c>
      <c r="AQ229" s="278">
        <v>0</v>
      </c>
      <c r="AR229" s="278">
        <v>0</v>
      </c>
      <c r="AS229" s="273">
        <v>2</v>
      </c>
      <c r="AT229" s="278">
        <v>0</v>
      </c>
      <c r="AU229" s="281">
        <v>0</v>
      </c>
      <c r="AV229" s="278">
        <v>0</v>
      </c>
      <c r="AW229" s="278">
        <v>0</v>
      </c>
      <c r="AX229" s="281">
        <v>0</v>
      </c>
      <c r="AY229" s="278">
        <v>0</v>
      </c>
      <c r="AZ229" s="278">
        <v>0</v>
      </c>
      <c r="BA229" s="280" t="s">
        <v>551</v>
      </c>
      <c r="BB229" s="278">
        <v>0</v>
      </c>
      <c r="BC229" s="281">
        <v>0</v>
      </c>
      <c r="BD229" s="278">
        <v>0</v>
      </c>
      <c r="BE229" s="278">
        <v>0</v>
      </c>
      <c r="BF229" s="281">
        <v>0</v>
      </c>
      <c r="BG229" s="278">
        <v>0</v>
      </c>
      <c r="BH229" s="278">
        <v>0</v>
      </c>
      <c r="BI229" s="280" t="s">
        <v>550</v>
      </c>
      <c r="BJ229" s="278">
        <v>0</v>
      </c>
      <c r="BK229" s="278">
        <v>0</v>
      </c>
      <c r="BL229" s="278">
        <v>0</v>
      </c>
      <c r="BM229" s="278">
        <v>0</v>
      </c>
      <c r="BN229" s="278">
        <v>0</v>
      </c>
      <c r="BO229" s="278">
        <v>0</v>
      </c>
      <c r="BP229" s="278">
        <v>0</v>
      </c>
      <c r="BQ229" s="279"/>
      <c r="BR229" s="279"/>
      <c r="BS229" s="279"/>
    </row>
    <row r="230" spans="1:71" x14ac:dyDescent="0.35">
      <c r="A230" s="279" t="s">
        <v>563</v>
      </c>
      <c r="B230" s="279" t="s">
        <v>562</v>
      </c>
      <c r="C230" s="285" t="s">
        <v>728</v>
      </c>
      <c r="D230" s="279" t="s">
        <v>560</v>
      </c>
      <c r="F230" s="279" t="s">
        <v>727</v>
      </c>
      <c r="K230" s="279" t="s">
        <v>689</v>
      </c>
      <c r="L230" s="279" t="s">
        <v>557</v>
      </c>
      <c r="N230" s="279" t="s">
        <v>690</v>
      </c>
      <c r="O230" s="279" t="s">
        <v>689</v>
      </c>
      <c r="P230" s="279" t="s">
        <v>557</v>
      </c>
      <c r="Q230" s="279" t="s">
        <v>556</v>
      </c>
      <c r="R230" s="279" t="s">
        <v>689</v>
      </c>
      <c r="S230" s="278">
        <v>0</v>
      </c>
      <c r="T230" s="278">
        <v>0</v>
      </c>
      <c r="U230" s="278">
        <v>0</v>
      </c>
      <c r="V230" s="278">
        <v>0</v>
      </c>
      <c r="W230" s="278">
        <v>0</v>
      </c>
      <c r="X230" s="278">
        <v>0</v>
      </c>
      <c r="Y230" s="278">
        <v>0</v>
      </c>
      <c r="Z230" s="278">
        <v>0</v>
      </c>
      <c r="AA230" s="278">
        <v>0</v>
      </c>
      <c r="AB230" s="278">
        <v>0</v>
      </c>
      <c r="AC230" s="278"/>
      <c r="AD230" s="278">
        <v>0</v>
      </c>
      <c r="AE230" s="278"/>
      <c r="AF230" s="278">
        <v>0</v>
      </c>
      <c r="AG230" s="278">
        <v>0</v>
      </c>
      <c r="AH230" s="285" t="s">
        <v>483</v>
      </c>
      <c r="AJ230" s="283" t="s">
        <v>553</v>
      </c>
      <c r="AK230" s="282" t="s">
        <v>552</v>
      </c>
      <c r="AL230" s="278">
        <v>0.68</v>
      </c>
      <c r="AM230" s="281">
        <v>0</v>
      </c>
      <c r="AN230" s="278">
        <v>0</v>
      </c>
      <c r="AO230" s="278">
        <v>0.68</v>
      </c>
      <c r="AP230" s="281">
        <v>0</v>
      </c>
      <c r="AQ230" s="278">
        <v>0</v>
      </c>
      <c r="AR230" s="278">
        <v>0</v>
      </c>
      <c r="AS230" s="273">
        <v>2</v>
      </c>
      <c r="AT230" s="278">
        <v>0</v>
      </c>
      <c r="AU230" s="281">
        <v>0</v>
      </c>
      <c r="AV230" s="278">
        <v>0</v>
      </c>
      <c r="AW230" s="278">
        <v>0</v>
      </c>
      <c r="AX230" s="281">
        <v>0</v>
      </c>
      <c r="AY230" s="278">
        <v>0</v>
      </c>
      <c r="AZ230" s="278">
        <v>0</v>
      </c>
      <c r="BA230" s="280" t="s">
        <v>551</v>
      </c>
      <c r="BB230" s="278">
        <v>0</v>
      </c>
      <c r="BC230" s="281">
        <v>0</v>
      </c>
      <c r="BD230" s="278">
        <v>0</v>
      </c>
      <c r="BE230" s="278">
        <v>0</v>
      </c>
      <c r="BF230" s="281">
        <v>0</v>
      </c>
      <c r="BG230" s="278">
        <v>0</v>
      </c>
      <c r="BH230" s="278">
        <v>0</v>
      </c>
      <c r="BI230" s="280" t="s">
        <v>550</v>
      </c>
      <c r="BJ230" s="278">
        <v>0</v>
      </c>
      <c r="BK230" s="278">
        <v>0</v>
      </c>
      <c r="BL230" s="278">
        <v>0</v>
      </c>
      <c r="BM230" s="278">
        <v>0</v>
      </c>
      <c r="BN230" s="278">
        <v>0</v>
      </c>
      <c r="BO230" s="278">
        <v>0</v>
      </c>
      <c r="BP230" s="278">
        <v>0</v>
      </c>
      <c r="BQ230" s="279"/>
      <c r="BR230" s="279"/>
      <c r="BS230" s="279"/>
    </row>
    <row r="231" spans="1:71" x14ac:dyDescent="0.35">
      <c r="A231" s="279" t="s">
        <v>563</v>
      </c>
      <c r="B231" s="279" t="s">
        <v>562</v>
      </c>
      <c r="C231" s="285" t="s">
        <v>726</v>
      </c>
      <c r="D231" s="279" t="s">
        <v>560</v>
      </c>
      <c r="F231" s="279" t="s">
        <v>725</v>
      </c>
      <c r="K231" s="279" t="s">
        <v>689</v>
      </c>
      <c r="L231" s="279" t="s">
        <v>557</v>
      </c>
      <c r="N231" s="279" t="s">
        <v>690</v>
      </c>
      <c r="O231" s="279" t="s">
        <v>689</v>
      </c>
      <c r="P231" s="279" t="s">
        <v>557</v>
      </c>
      <c r="Q231" s="279" t="s">
        <v>556</v>
      </c>
      <c r="R231" s="279" t="s">
        <v>689</v>
      </c>
      <c r="S231" s="278">
        <v>0</v>
      </c>
      <c r="T231" s="278">
        <v>0</v>
      </c>
      <c r="U231" s="278">
        <v>0</v>
      </c>
      <c r="V231" s="278">
        <v>0</v>
      </c>
      <c r="W231" s="278">
        <v>0</v>
      </c>
      <c r="X231" s="278">
        <v>0</v>
      </c>
      <c r="Y231" s="278">
        <v>0</v>
      </c>
      <c r="Z231" s="278">
        <v>0</v>
      </c>
      <c r="AA231" s="278">
        <v>0</v>
      </c>
      <c r="AB231" s="278">
        <v>0</v>
      </c>
      <c r="AC231" s="278"/>
      <c r="AD231" s="278">
        <v>0</v>
      </c>
      <c r="AE231" s="278"/>
      <c r="AF231" s="278">
        <v>0</v>
      </c>
      <c r="AG231" s="278">
        <v>0</v>
      </c>
      <c r="AH231" s="285" t="s">
        <v>483</v>
      </c>
      <c r="AJ231" s="283" t="s">
        <v>553</v>
      </c>
      <c r="AK231" s="282" t="s">
        <v>552</v>
      </c>
      <c r="AL231" s="278">
        <v>0</v>
      </c>
      <c r="AM231" s="281">
        <v>0</v>
      </c>
      <c r="AN231" s="278">
        <v>95</v>
      </c>
      <c r="AO231" s="278">
        <v>0</v>
      </c>
      <c r="AP231" s="281">
        <v>0</v>
      </c>
      <c r="AQ231" s="278">
        <v>0</v>
      </c>
      <c r="AR231" s="278">
        <v>0</v>
      </c>
      <c r="AS231" s="273">
        <v>2</v>
      </c>
      <c r="AT231" s="278">
        <v>0</v>
      </c>
      <c r="AU231" s="281">
        <v>0</v>
      </c>
      <c r="AV231" s="278">
        <v>0</v>
      </c>
      <c r="AW231" s="278">
        <v>0</v>
      </c>
      <c r="AX231" s="281">
        <v>0</v>
      </c>
      <c r="AY231" s="278">
        <v>0</v>
      </c>
      <c r="AZ231" s="278">
        <v>0</v>
      </c>
      <c r="BA231" s="280" t="s">
        <v>551</v>
      </c>
      <c r="BB231" s="278">
        <v>0</v>
      </c>
      <c r="BC231" s="281">
        <v>0</v>
      </c>
      <c r="BD231" s="278">
        <v>0</v>
      </c>
      <c r="BE231" s="278">
        <v>0</v>
      </c>
      <c r="BF231" s="281">
        <v>0</v>
      </c>
      <c r="BG231" s="278">
        <v>0</v>
      </c>
      <c r="BH231" s="278">
        <v>0</v>
      </c>
      <c r="BI231" s="280" t="s">
        <v>550</v>
      </c>
      <c r="BJ231" s="278">
        <v>0</v>
      </c>
      <c r="BK231" s="278">
        <v>0</v>
      </c>
      <c r="BL231" s="278">
        <v>0</v>
      </c>
      <c r="BM231" s="278">
        <v>0</v>
      </c>
      <c r="BN231" s="278">
        <v>0</v>
      </c>
      <c r="BO231" s="278">
        <v>0</v>
      </c>
      <c r="BP231" s="278">
        <v>0</v>
      </c>
      <c r="BQ231" s="279"/>
      <c r="BR231" s="279"/>
      <c r="BS231" s="279"/>
    </row>
    <row r="232" spans="1:71" x14ac:dyDescent="0.35">
      <c r="A232" s="279" t="s">
        <v>563</v>
      </c>
      <c r="B232" s="279" t="s">
        <v>562</v>
      </c>
      <c r="C232" s="285" t="s">
        <v>724</v>
      </c>
      <c r="D232" s="279" t="s">
        <v>560</v>
      </c>
      <c r="F232" s="279" t="s">
        <v>723</v>
      </c>
      <c r="K232" s="279" t="s">
        <v>689</v>
      </c>
      <c r="L232" s="279" t="s">
        <v>557</v>
      </c>
      <c r="N232" s="279" t="s">
        <v>690</v>
      </c>
      <c r="O232" s="279" t="s">
        <v>689</v>
      </c>
      <c r="P232" s="279" t="s">
        <v>557</v>
      </c>
      <c r="Q232" s="279" t="s">
        <v>556</v>
      </c>
      <c r="R232" s="279" t="s">
        <v>689</v>
      </c>
      <c r="S232" s="278">
        <v>1134</v>
      </c>
      <c r="T232" s="278">
        <v>0</v>
      </c>
      <c r="U232" s="278">
        <v>0</v>
      </c>
      <c r="V232" s="278">
        <v>0</v>
      </c>
      <c r="W232" s="278">
        <v>0</v>
      </c>
      <c r="X232" s="278">
        <v>0</v>
      </c>
      <c r="Y232" s="278">
        <v>0</v>
      </c>
      <c r="Z232" s="278">
        <v>0</v>
      </c>
      <c r="AA232" s="278">
        <v>0</v>
      </c>
      <c r="AB232" s="278">
        <v>0</v>
      </c>
      <c r="AC232" s="278"/>
      <c r="AD232" s="278">
        <v>0</v>
      </c>
      <c r="AE232" s="278"/>
      <c r="AF232" s="278">
        <v>0</v>
      </c>
      <c r="AG232" s="278">
        <v>0</v>
      </c>
      <c r="AH232" s="285" t="s">
        <v>483</v>
      </c>
      <c r="AJ232" s="283" t="s">
        <v>553</v>
      </c>
      <c r="AK232" s="282" t="s">
        <v>552</v>
      </c>
      <c r="AL232" s="278">
        <v>0</v>
      </c>
      <c r="AM232" s="281">
        <v>0</v>
      </c>
      <c r="AN232" s="278">
        <v>39</v>
      </c>
      <c r="AO232" s="278">
        <v>0</v>
      </c>
      <c r="AP232" s="281">
        <v>0</v>
      </c>
      <c r="AQ232" s="278">
        <v>0</v>
      </c>
      <c r="AR232" s="278">
        <v>0</v>
      </c>
      <c r="AS232" s="273">
        <v>2</v>
      </c>
      <c r="AT232" s="278">
        <v>0</v>
      </c>
      <c r="AU232" s="281">
        <v>0</v>
      </c>
      <c r="AV232" s="278">
        <v>0</v>
      </c>
      <c r="AW232" s="278">
        <v>0</v>
      </c>
      <c r="AX232" s="281">
        <v>0</v>
      </c>
      <c r="AY232" s="278">
        <v>0</v>
      </c>
      <c r="AZ232" s="278">
        <v>0</v>
      </c>
      <c r="BA232" s="280" t="s">
        <v>551</v>
      </c>
      <c r="BB232" s="278">
        <v>0</v>
      </c>
      <c r="BC232" s="281">
        <v>0</v>
      </c>
      <c r="BD232" s="278">
        <v>0</v>
      </c>
      <c r="BE232" s="278">
        <v>0</v>
      </c>
      <c r="BF232" s="281">
        <v>0</v>
      </c>
      <c r="BG232" s="278">
        <v>0</v>
      </c>
      <c r="BH232" s="278">
        <v>0</v>
      </c>
      <c r="BI232" s="280" t="s">
        <v>550</v>
      </c>
      <c r="BJ232" s="278">
        <v>0</v>
      </c>
      <c r="BK232" s="278">
        <v>0</v>
      </c>
      <c r="BL232" s="278">
        <v>0</v>
      </c>
      <c r="BM232" s="278">
        <v>0</v>
      </c>
      <c r="BN232" s="278">
        <v>0</v>
      </c>
      <c r="BO232" s="278">
        <v>0</v>
      </c>
      <c r="BP232" s="278">
        <v>0</v>
      </c>
      <c r="BQ232" s="279"/>
      <c r="BR232" s="279"/>
      <c r="BS232" s="279"/>
    </row>
    <row r="233" spans="1:71" x14ac:dyDescent="0.35">
      <c r="A233" s="279" t="s">
        <v>563</v>
      </c>
      <c r="B233" s="279" t="s">
        <v>562</v>
      </c>
      <c r="C233" s="285" t="s">
        <v>722</v>
      </c>
      <c r="D233" s="279" t="s">
        <v>560</v>
      </c>
      <c r="F233" s="279" t="s">
        <v>721</v>
      </c>
      <c r="K233" s="279" t="s">
        <v>689</v>
      </c>
      <c r="L233" s="279" t="s">
        <v>557</v>
      </c>
      <c r="N233" s="279" t="s">
        <v>690</v>
      </c>
      <c r="O233" s="279" t="s">
        <v>689</v>
      </c>
      <c r="P233" s="279" t="s">
        <v>557</v>
      </c>
      <c r="Q233" s="279" t="s">
        <v>556</v>
      </c>
      <c r="R233" s="279" t="s">
        <v>689</v>
      </c>
      <c r="S233" s="278">
        <v>0</v>
      </c>
      <c r="T233" s="278">
        <v>0</v>
      </c>
      <c r="U233" s="278">
        <v>0</v>
      </c>
      <c r="V233" s="278">
        <v>0</v>
      </c>
      <c r="W233" s="278">
        <v>0</v>
      </c>
      <c r="X233" s="278">
        <v>0</v>
      </c>
      <c r="Y233" s="278">
        <v>0</v>
      </c>
      <c r="Z233" s="278">
        <v>0</v>
      </c>
      <c r="AA233" s="278">
        <v>0</v>
      </c>
      <c r="AB233" s="278">
        <v>0</v>
      </c>
      <c r="AC233" s="278"/>
      <c r="AD233" s="278">
        <v>0</v>
      </c>
      <c r="AE233" s="278"/>
      <c r="AF233" s="278">
        <v>0</v>
      </c>
      <c r="AG233" s="278">
        <v>0</v>
      </c>
      <c r="AH233" s="285" t="s">
        <v>86</v>
      </c>
      <c r="AI233" s="284" t="s">
        <v>716</v>
      </c>
      <c r="AJ233" s="283" t="s">
        <v>553</v>
      </c>
      <c r="AK233" s="282" t="s">
        <v>552</v>
      </c>
      <c r="AL233" s="278">
        <v>0.64</v>
      </c>
      <c r="AM233" s="281">
        <v>0</v>
      </c>
      <c r="AN233" s="278">
        <v>0</v>
      </c>
      <c r="AO233" s="278">
        <v>0.64</v>
      </c>
      <c r="AP233" s="281">
        <v>0</v>
      </c>
      <c r="AQ233" s="278">
        <v>0</v>
      </c>
      <c r="AR233" s="278">
        <v>0</v>
      </c>
      <c r="AS233" s="273">
        <v>2</v>
      </c>
      <c r="AT233" s="278">
        <v>0</v>
      </c>
      <c r="AU233" s="281">
        <v>0</v>
      </c>
      <c r="AV233" s="278">
        <v>0</v>
      </c>
      <c r="AW233" s="278">
        <v>0</v>
      </c>
      <c r="AX233" s="281">
        <v>0</v>
      </c>
      <c r="AY233" s="278">
        <v>0</v>
      </c>
      <c r="AZ233" s="278">
        <v>0</v>
      </c>
      <c r="BA233" s="280" t="s">
        <v>551</v>
      </c>
      <c r="BB233" s="278">
        <v>0</v>
      </c>
      <c r="BC233" s="281">
        <v>0</v>
      </c>
      <c r="BD233" s="278">
        <v>0</v>
      </c>
      <c r="BE233" s="278">
        <v>0</v>
      </c>
      <c r="BF233" s="281">
        <v>0</v>
      </c>
      <c r="BG233" s="278">
        <v>0</v>
      </c>
      <c r="BH233" s="278">
        <v>0</v>
      </c>
      <c r="BI233" s="280" t="s">
        <v>550</v>
      </c>
      <c r="BJ233" s="278">
        <v>0</v>
      </c>
      <c r="BK233" s="278">
        <v>0</v>
      </c>
      <c r="BL233" s="278">
        <v>0</v>
      </c>
      <c r="BM233" s="278">
        <v>0</v>
      </c>
      <c r="BN233" s="278">
        <v>0</v>
      </c>
      <c r="BO233" s="278">
        <v>0</v>
      </c>
      <c r="BP233" s="278">
        <v>0</v>
      </c>
      <c r="BQ233" s="279"/>
      <c r="BR233" s="279"/>
      <c r="BS233" s="279"/>
    </row>
    <row r="234" spans="1:71" x14ac:dyDescent="0.35">
      <c r="A234" s="279" t="s">
        <v>563</v>
      </c>
      <c r="B234" s="279" t="s">
        <v>562</v>
      </c>
      <c r="C234" s="285" t="s">
        <v>720</v>
      </c>
      <c r="D234" s="279" t="s">
        <v>560</v>
      </c>
      <c r="F234" s="279" t="s">
        <v>719</v>
      </c>
      <c r="K234" s="279" t="s">
        <v>689</v>
      </c>
      <c r="L234" s="279" t="s">
        <v>557</v>
      </c>
      <c r="N234" s="279" t="s">
        <v>690</v>
      </c>
      <c r="O234" s="279" t="s">
        <v>689</v>
      </c>
      <c r="P234" s="279" t="s">
        <v>557</v>
      </c>
      <c r="Q234" s="279" t="s">
        <v>556</v>
      </c>
      <c r="R234" s="279" t="s">
        <v>689</v>
      </c>
      <c r="S234" s="278">
        <v>0</v>
      </c>
      <c r="T234" s="278">
        <v>0</v>
      </c>
      <c r="U234" s="278">
        <v>0</v>
      </c>
      <c r="V234" s="278">
        <v>0</v>
      </c>
      <c r="W234" s="278">
        <v>0</v>
      </c>
      <c r="X234" s="278">
        <v>0</v>
      </c>
      <c r="Y234" s="278">
        <v>0</v>
      </c>
      <c r="Z234" s="278">
        <v>0</v>
      </c>
      <c r="AA234" s="278">
        <v>0</v>
      </c>
      <c r="AB234" s="278">
        <v>0</v>
      </c>
      <c r="AC234" s="278"/>
      <c r="AD234" s="278">
        <v>0</v>
      </c>
      <c r="AE234" s="278"/>
      <c r="AF234" s="278">
        <v>0</v>
      </c>
      <c r="AG234" s="278">
        <v>0</v>
      </c>
      <c r="AH234" s="285" t="s">
        <v>86</v>
      </c>
      <c r="AI234" s="284" t="s">
        <v>714</v>
      </c>
      <c r="AJ234" s="283" t="s">
        <v>553</v>
      </c>
      <c r="AK234" s="282" t="s">
        <v>552</v>
      </c>
      <c r="AL234" s="278">
        <v>2.09</v>
      </c>
      <c r="AM234" s="281">
        <v>0</v>
      </c>
      <c r="AN234" s="278">
        <v>0</v>
      </c>
      <c r="AO234" s="278">
        <v>2.09</v>
      </c>
      <c r="AP234" s="281">
        <v>0</v>
      </c>
      <c r="AQ234" s="278">
        <v>0</v>
      </c>
      <c r="AR234" s="278">
        <v>0</v>
      </c>
      <c r="AS234" s="273">
        <v>2</v>
      </c>
      <c r="AT234" s="278">
        <v>0</v>
      </c>
      <c r="AU234" s="281">
        <v>0</v>
      </c>
      <c r="AV234" s="278">
        <v>0</v>
      </c>
      <c r="AW234" s="278">
        <v>0</v>
      </c>
      <c r="AX234" s="281">
        <v>0</v>
      </c>
      <c r="AY234" s="278">
        <v>0</v>
      </c>
      <c r="AZ234" s="278">
        <v>0</v>
      </c>
      <c r="BA234" s="280" t="s">
        <v>551</v>
      </c>
      <c r="BB234" s="278">
        <v>0</v>
      </c>
      <c r="BC234" s="281">
        <v>0</v>
      </c>
      <c r="BD234" s="278">
        <v>0</v>
      </c>
      <c r="BE234" s="278">
        <v>0</v>
      </c>
      <c r="BF234" s="281">
        <v>0</v>
      </c>
      <c r="BG234" s="278">
        <v>0</v>
      </c>
      <c r="BH234" s="278">
        <v>0</v>
      </c>
      <c r="BI234" s="280" t="s">
        <v>550</v>
      </c>
      <c r="BJ234" s="278">
        <v>0</v>
      </c>
      <c r="BK234" s="278">
        <v>0</v>
      </c>
      <c r="BL234" s="278">
        <v>0</v>
      </c>
      <c r="BM234" s="278">
        <v>0</v>
      </c>
      <c r="BN234" s="278">
        <v>0</v>
      </c>
      <c r="BO234" s="278">
        <v>0</v>
      </c>
      <c r="BP234" s="278">
        <v>0</v>
      </c>
      <c r="BQ234" s="279"/>
      <c r="BR234" s="279"/>
      <c r="BS234" s="279"/>
    </row>
    <row r="235" spans="1:71" x14ac:dyDescent="0.35">
      <c r="A235" s="279" t="s">
        <v>563</v>
      </c>
      <c r="B235" s="279" t="s">
        <v>562</v>
      </c>
      <c r="C235" s="285" t="s">
        <v>718</v>
      </c>
      <c r="D235" s="279" t="s">
        <v>560</v>
      </c>
      <c r="F235" s="279" t="s">
        <v>717</v>
      </c>
      <c r="K235" s="279" t="s">
        <v>689</v>
      </c>
      <c r="L235" s="279" t="s">
        <v>557</v>
      </c>
      <c r="N235" s="279" t="s">
        <v>690</v>
      </c>
      <c r="O235" s="279" t="s">
        <v>689</v>
      </c>
      <c r="P235" s="279" t="s">
        <v>557</v>
      </c>
      <c r="Q235" s="279" t="s">
        <v>556</v>
      </c>
      <c r="R235" s="279" t="s">
        <v>689</v>
      </c>
      <c r="S235" s="278">
        <v>0</v>
      </c>
      <c r="T235" s="278">
        <v>0</v>
      </c>
      <c r="U235" s="278">
        <v>0</v>
      </c>
      <c r="V235" s="278">
        <v>0</v>
      </c>
      <c r="W235" s="278">
        <v>0</v>
      </c>
      <c r="X235" s="278">
        <v>0</v>
      </c>
      <c r="Y235" s="278">
        <v>0</v>
      </c>
      <c r="Z235" s="278">
        <v>0</v>
      </c>
      <c r="AA235" s="278">
        <v>0</v>
      </c>
      <c r="AB235" s="278">
        <v>0</v>
      </c>
      <c r="AC235" s="278"/>
      <c r="AD235" s="278">
        <v>0</v>
      </c>
      <c r="AE235" s="278"/>
      <c r="AF235" s="278">
        <v>0</v>
      </c>
      <c r="AG235" s="278">
        <v>0</v>
      </c>
      <c r="AH235" s="285" t="s">
        <v>86</v>
      </c>
      <c r="AI235" s="284" t="s">
        <v>712</v>
      </c>
      <c r="AJ235" s="283" t="s">
        <v>553</v>
      </c>
      <c r="AK235" s="282" t="s">
        <v>552</v>
      </c>
      <c r="AL235" s="278">
        <v>0.95</v>
      </c>
      <c r="AM235" s="281">
        <v>0</v>
      </c>
      <c r="AN235" s="278">
        <v>0</v>
      </c>
      <c r="AO235" s="278">
        <v>0.95</v>
      </c>
      <c r="AP235" s="281">
        <v>0</v>
      </c>
      <c r="AQ235" s="278">
        <v>0</v>
      </c>
      <c r="AR235" s="278">
        <v>0</v>
      </c>
      <c r="AS235" s="273">
        <v>2</v>
      </c>
      <c r="AT235" s="278">
        <v>0</v>
      </c>
      <c r="AU235" s="281">
        <v>0</v>
      </c>
      <c r="AV235" s="278">
        <v>0</v>
      </c>
      <c r="AW235" s="278">
        <v>0</v>
      </c>
      <c r="AX235" s="281">
        <v>0</v>
      </c>
      <c r="AY235" s="278">
        <v>0</v>
      </c>
      <c r="AZ235" s="278">
        <v>0</v>
      </c>
      <c r="BA235" s="280" t="s">
        <v>551</v>
      </c>
      <c r="BB235" s="278">
        <v>0</v>
      </c>
      <c r="BC235" s="281">
        <v>0</v>
      </c>
      <c r="BD235" s="278">
        <v>0</v>
      </c>
      <c r="BE235" s="278">
        <v>0</v>
      </c>
      <c r="BF235" s="281">
        <v>0</v>
      </c>
      <c r="BG235" s="278">
        <v>0</v>
      </c>
      <c r="BH235" s="278">
        <v>0</v>
      </c>
      <c r="BI235" s="280" t="s">
        <v>550</v>
      </c>
      <c r="BJ235" s="278">
        <v>0</v>
      </c>
      <c r="BK235" s="278">
        <v>0</v>
      </c>
      <c r="BL235" s="278">
        <v>0</v>
      </c>
      <c r="BM235" s="278">
        <v>0</v>
      </c>
      <c r="BN235" s="278">
        <v>0</v>
      </c>
      <c r="BO235" s="278">
        <v>0</v>
      </c>
      <c r="BP235" s="278">
        <v>0</v>
      </c>
      <c r="BQ235" s="279"/>
      <c r="BR235" s="279"/>
      <c r="BS235" s="279"/>
    </row>
    <row r="236" spans="1:71" x14ac:dyDescent="0.35">
      <c r="A236" s="279" t="s">
        <v>563</v>
      </c>
      <c r="B236" s="279" t="s">
        <v>562</v>
      </c>
      <c r="C236" s="285" t="s">
        <v>716</v>
      </c>
      <c r="D236" s="279" t="s">
        <v>560</v>
      </c>
      <c r="F236" s="279" t="s">
        <v>715</v>
      </c>
      <c r="K236" s="279" t="s">
        <v>689</v>
      </c>
      <c r="L236" s="279" t="s">
        <v>557</v>
      </c>
      <c r="N236" s="279" t="s">
        <v>690</v>
      </c>
      <c r="O236" s="279" t="s">
        <v>689</v>
      </c>
      <c r="P236" s="279" t="s">
        <v>557</v>
      </c>
      <c r="Q236" s="279" t="s">
        <v>556</v>
      </c>
      <c r="R236" s="279" t="s">
        <v>689</v>
      </c>
      <c r="S236" s="278">
        <v>0</v>
      </c>
      <c r="T236" s="278">
        <v>0</v>
      </c>
      <c r="U236" s="278">
        <v>0</v>
      </c>
      <c r="V236" s="278">
        <v>0</v>
      </c>
      <c r="W236" s="278">
        <v>0</v>
      </c>
      <c r="X236" s="278">
        <v>0</v>
      </c>
      <c r="Y236" s="278">
        <v>0</v>
      </c>
      <c r="Z236" s="278">
        <v>0</v>
      </c>
      <c r="AA236" s="278">
        <v>0</v>
      </c>
      <c r="AB236" s="278">
        <v>0</v>
      </c>
      <c r="AC236" s="278"/>
      <c r="AD236" s="278">
        <v>0</v>
      </c>
      <c r="AE236" s="278"/>
      <c r="AF236" s="278">
        <v>0</v>
      </c>
      <c r="AG236" s="278">
        <v>0</v>
      </c>
      <c r="AH236" s="285" t="s">
        <v>483</v>
      </c>
      <c r="AJ236" s="283" t="s">
        <v>553</v>
      </c>
      <c r="AK236" s="282" t="s">
        <v>552</v>
      </c>
      <c r="AL236" s="278">
        <v>0.52</v>
      </c>
      <c r="AM236" s="281">
        <v>0</v>
      </c>
      <c r="AN236" s="278">
        <v>0</v>
      </c>
      <c r="AO236" s="278">
        <v>0.52</v>
      </c>
      <c r="AP236" s="281">
        <v>0</v>
      </c>
      <c r="AQ236" s="278">
        <v>0</v>
      </c>
      <c r="AR236" s="278">
        <v>0</v>
      </c>
      <c r="AS236" s="273">
        <v>2</v>
      </c>
      <c r="AT236" s="278">
        <v>0</v>
      </c>
      <c r="AU236" s="281">
        <v>0</v>
      </c>
      <c r="AV236" s="278">
        <v>0</v>
      </c>
      <c r="AW236" s="278">
        <v>0</v>
      </c>
      <c r="AX236" s="281">
        <v>0</v>
      </c>
      <c r="AY236" s="278">
        <v>0</v>
      </c>
      <c r="AZ236" s="278">
        <v>0</v>
      </c>
      <c r="BA236" s="280" t="s">
        <v>551</v>
      </c>
      <c r="BB236" s="278">
        <v>0</v>
      </c>
      <c r="BC236" s="281">
        <v>0</v>
      </c>
      <c r="BD236" s="278">
        <v>0</v>
      </c>
      <c r="BE236" s="278">
        <v>0</v>
      </c>
      <c r="BF236" s="281">
        <v>0</v>
      </c>
      <c r="BG236" s="278">
        <v>0</v>
      </c>
      <c r="BH236" s="278">
        <v>0</v>
      </c>
      <c r="BI236" s="280" t="s">
        <v>550</v>
      </c>
      <c r="BJ236" s="278">
        <v>0</v>
      </c>
      <c r="BK236" s="278">
        <v>0</v>
      </c>
      <c r="BL236" s="278">
        <v>0</v>
      </c>
      <c r="BM236" s="278">
        <v>0</v>
      </c>
      <c r="BN236" s="278">
        <v>0</v>
      </c>
      <c r="BO236" s="278">
        <v>0</v>
      </c>
      <c r="BP236" s="278">
        <v>0</v>
      </c>
      <c r="BQ236" s="279"/>
      <c r="BR236" s="279"/>
      <c r="BS236" s="279"/>
    </row>
    <row r="237" spans="1:71" x14ac:dyDescent="0.35">
      <c r="A237" s="279" t="s">
        <v>563</v>
      </c>
      <c r="B237" s="279" t="s">
        <v>562</v>
      </c>
      <c r="C237" s="285" t="s">
        <v>714</v>
      </c>
      <c r="D237" s="279" t="s">
        <v>560</v>
      </c>
      <c r="F237" s="279" t="s">
        <v>713</v>
      </c>
      <c r="K237" s="279" t="s">
        <v>689</v>
      </c>
      <c r="L237" s="279" t="s">
        <v>557</v>
      </c>
      <c r="N237" s="279" t="s">
        <v>690</v>
      </c>
      <c r="O237" s="279" t="s">
        <v>689</v>
      </c>
      <c r="P237" s="279" t="s">
        <v>557</v>
      </c>
      <c r="Q237" s="279" t="s">
        <v>556</v>
      </c>
      <c r="R237" s="279" t="s">
        <v>689</v>
      </c>
      <c r="S237" s="278">
        <v>0</v>
      </c>
      <c r="T237" s="278">
        <v>0</v>
      </c>
      <c r="U237" s="278">
        <v>0</v>
      </c>
      <c r="V237" s="278">
        <v>0</v>
      </c>
      <c r="W237" s="278">
        <v>0</v>
      </c>
      <c r="X237" s="278">
        <v>0</v>
      </c>
      <c r="Y237" s="278">
        <v>0</v>
      </c>
      <c r="Z237" s="278">
        <v>0</v>
      </c>
      <c r="AA237" s="278">
        <v>0</v>
      </c>
      <c r="AB237" s="278">
        <v>0</v>
      </c>
      <c r="AC237" s="278"/>
      <c r="AD237" s="278">
        <v>0</v>
      </c>
      <c r="AE237" s="278"/>
      <c r="AF237" s="278">
        <v>0</v>
      </c>
      <c r="AG237" s="278">
        <v>0</v>
      </c>
      <c r="AH237" s="285" t="s">
        <v>483</v>
      </c>
      <c r="AJ237" s="283" t="s">
        <v>553</v>
      </c>
      <c r="AK237" s="282" t="s">
        <v>552</v>
      </c>
      <c r="AL237" s="278">
        <v>0.85</v>
      </c>
      <c r="AM237" s="281">
        <v>0</v>
      </c>
      <c r="AN237" s="278">
        <v>0</v>
      </c>
      <c r="AO237" s="278">
        <v>0.85</v>
      </c>
      <c r="AP237" s="281">
        <v>0</v>
      </c>
      <c r="AQ237" s="278">
        <v>0</v>
      </c>
      <c r="AR237" s="278">
        <v>0</v>
      </c>
      <c r="AS237" s="273">
        <v>2</v>
      </c>
      <c r="AT237" s="278">
        <v>0</v>
      </c>
      <c r="AU237" s="281">
        <v>0</v>
      </c>
      <c r="AV237" s="278">
        <v>0</v>
      </c>
      <c r="AW237" s="278">
        <v>0</v>
      </c>
      <c r="AX237" s="281">
        <v>0</v>
      </c>
      <c r="AY237" s="278">
        <v>0</v>
      </c>
      <c r="AZ237" s="278">
        <v>0</v>
      </c>
      <c r="BA237" s="280" t="s">
        <v>551</v>
      </c>
      <c r="BB237" s="278">
        <v>0</v>
      </c>
      <c r="BC237" s="281">
        <v>0</v>
      </c>
      <c r="BD237" s="278">
        <v>0</v>
      </c>
      <c r="BE237" s="278">
        <v>0</v>
      </c>
      <c r="BF237" s="281">
        <v>0</v>
      </c>
      <c r="BG237" s="278">
        <v>0</v>
      </c>
      <c r="BH237" s="278">
        <v>0</v>
      </c>
      <c r="BI237" s="280" t="s">
        <v>550</v>
      </c>
      <c r="BJ237" s="278">
        <v>0</v>
      </c>
      <c r="BK237" s="278">
        <v>0</v>
      </c>
      <c r="BL237" s="278">
        <v>0</v>
      </c>
      <c r="BM237" s="278">
        <v>0</v>
      </c>
      <c r="BN237" s="278">
        <v>0</v>
      </c>
      <c r="BO237" s="278">
        <v>0</v>
      </c>
      <c r="BP237" s="278">
        <v>0</v>
      </c>
      <c r="BQ237" s="279"/>
      <c r="BR237" s="279"/>
      <c r="BS237" s="279"/>
    </row>
    <row r="238" spans="1:71" x14ac:dyDescent="0.35">
      <c r="A238" s="279" t="s">
        <v>563</v>
      </c>
      <c r="B238" s="279" t="s">
        <v>562</v>
      </c>
      <c r="C238" s="285" t="s">
        <v>712</v>
      </c>
      <c r="D238" s="279" t="s">
        <v>560</v>
      </c>
      <c r="F238" s="279" t="s">
        <v>711</v>
      </c>
      <c r="K238" s="279" t="s">
        <v>689</v>
      </c>
      <c r="L238" s="279" t="s">
        <v>557</v>
      </c>
      <c r="N238" s="279" t="s">
        <v>690</v>
      </c>
      <c r="O238" s="279" t="s">
        <v>689</v>
      </c>
      <c r="P238" s="279" t="s">
        <v>557</v>
      </c>
      <c r="Q238" s="279" t="s">
        <v>556</v>
      </c>
      <c r="R238" s="279" t="s">
        <v>689</v>
      </c>
      <c r="S238" s="278">
        <v>0</v>
      </c>
      <c r="T238" s="278">
        <v>0</v>
      </c>
      <c r="U238" s="278">
        <v>0</v>
      </c>
      <c r="V238" s="278">
        <v>0</v>
      </c>
      <c r="W238" s="278">
        <v>0</v>
      </c>
      <c r="X238" s="278">
        <v>0</v>
      </c>
      <c r="Y238" s="278">
        <v>0</v>
      </c>
      <c r="Z238" s="278">
        <v>0</v>
      </c>
      <c r="AA238" s="278">
        <v>0</v>
      </c>
      <c r="AB238" s="278">
        <v>0</v>
      </c>
      <c r="AC238" s="278"/>
      <c r="AD238" s="278">
        <v>0</v>
      </c>
      <c r="AE238" s="278"/>
      <c r="AF238" s="278">
        <v>0</v>
      </c>
      <c r="AG238" s="278">
        <v>0</v>
      </c>
      <c r="AH238" s="285" t="s">
        <v>483</v>
      </c>
      <c r="AJ238" s="283" t="s">
        <v>553</v>
      </c>
      <c r="AK238" s="282" t="s">
        <v>552</v>
      </c>
      <c r="AL238" s="278">
        <v>0.7</v>
      </c>
      <c r="AM238" s="281">
        <v>0</v>
      </c>
      <c r="AN238" s="278">
        <v>0</v>
      </c>
      <c r="AO238" s="278">
        <v>0.7</v>
      </c>
      <c r="AP238" s="281">
        <v>0</v>
      </c>
      <c r="AQ238" s="278">
        <v>0</v>
      </c>
      <c r="AR238" s="278">
        <v>0</v>
      </c>
      <c r="AS238" s="273">
        <v>2</v>
      </c>
      <c r="AT238" s="278">
        <v>0</v>
      </c>
      <c r="AU238" s="281">
        <v>0</v>
      </c>
      <c r="AV238" s="278">
        <v>0</v>
      </c>
      <c r="AW238" s="278">
        <v>0</v>
      </c>
      <c r="AX238" s="281">
        <v>0</v>
      </c>
      <c r="AY238" s="278">
        <v>0</v>
      </c>
      <c r="AZ238" s="278">
        <v>0</v>
      </c>
      <c r="BA238" s="280" t="s">
        <v>551</v>
      </c>
      <c r="BB238" s="278">
        <v>0</v>
      </c>
      <c r="BC238" s="281">
        <v>0</v>
      </c>
      <c r="BD238" s="278">
        <v>0</v>
      </c>
      <c r="BE238" s="278">
        <v>0</v>
      </c>
      <c r="BF238" s="281">
        <v>0</v>
      </c>
      <c r="BG238" s="278">
        <v>0</v>
      </c>
      <c r="BH238" s="278">
        <v>0</v>
      </c>
      <c r="BI238" s="280" t="s">
        <v>550</v>
      </c>
      <c r="BJ238" s="278">
        <v>0</v>
      </c>
      <c r="BK238" s="278">
        <v>0</v>
      </c>
      <c r="BL238" s="278">
        <v>0</v>
      </c>
      <c r="BM238" s="278">
        <v>0</v>
      </c>
      <c r="BN238" s="278">
        <v>0</v>
      </c>
      <c r="BO238" s="278">
        <v>0</v>
      </c>
      <c r="BP238" s="278">
        <v>0</v>
      </c>
      <c r="BQ238" s="279"/>
      <c r="BR238" s="279"/>
      <c r="BS238" s="279"/>
    </row>
    <row r="239" spans="1:71" x14ac:dyDescent="0.35">
      <c r="A239" s="279" t="s">
        <v>563</v>
      </c>
      <c r="B239" s="279" t="s">
        <v>562</v>
      </c>
      <c r="C239" s="285" t="s">
        <v>710</v>
      </c>
      <c r="D239" s="279" t="s">
        <v>560</v>
      </c>
      <c r="F239" s="279" t="s">
        <v>709</v>
      </c>
      <c r="K239" s="279" t="s">
        <v>689</v>
      </c>
      <c r="L239" s="279" t="s">
        <v>557</v>
      </c>
      <c r="N239" s="279" t="s">
        <v>690</v>
      </c>
      <c r="O239" s="279" t="s">
        <v>689</v>
      </c>
      <c r="P239" s="279" t="s">
        <v>557</v>
      </c>
      <c r="Q239" s="279" t="s">
        <v>556</v>
      </c>
      <c r="R239" s="279" t="s">
        <v>689</v>
      </c>
      <c r="S239" s="278">
        <v>0</v>
      </c>
      <c r="T239" s="278">
        <v>0</v>
      </c>
      <c r="U239" s="278">
        <v>0</v>
      </c>
      <c r="V239" s="278">
        <v>0</v>
      </c>
      <c r="W239" s="278">
        <v>0</v>
      </c>
      <c r="X239" s="278">
        <v>0</v>
      </c>
      <c r="Y239" s="278">
        <v>0</v>
      </c>
      <c r="Z239" s="278">
        <v>0</v>
      </c>
      <c r="AA239" s="278">
        <v>0</v>
      </c>
      <c r="AB239" s="278">
        <v>0</v>
      </c>
      <c r="AC239" s="278"/>
      <c r="AD239" s="278">
        <v>0</v>
      </c>
      <c r="AE239" s="278"/>
      <c r="AF239" s="278">
        <v>0</v>
      </c>
      <c r="AG239" s="278">
        <v>0</v>
      </c>
      <c r="AH239" s="285" t="s">
        <v>483</v>
      </c>
      <c r="AJ239" s="283" t="s">
        <v>553</v>
      </c>
      <c r="AK239" s="282" t="s">
        <v>552</v>
      </c>
      <c r="AL239" s="278">
        <v>0</v>
      </c>
      <c r="AM239" s="281">
        <v>0</v>
      </c>
      <c r="AN239" s="278">
        <v>103</v>
      </c>
      <c r="AO239" s="278">
        <v>0</v>
      </c>
      <c r="AP239" s="281">
        <v>0</v>
      </c>
      <c r="AQ239" s="278">
        <v>0</v>
      </c>
      <c r="AR239" s="278">
        <v>0</v>
      </c>
      <c r="AS239" s="273">
        <v>2</v>
      </c>
      <c r="AT239" s="278">
        <v>0</v>
      </c>
      <c r="AU239" s="281">
        <v>0</v>
      </c>
      <c r="AV239" s="278">
        <v>0</v>
      </c>
      <c r="AW239" s="278">
        <v>0</v>
      </c>
      <c r="AX239" s="281">
        <v>0</v>
      </c>
      <c r="AY239" s="278">
        <v>0</v>
      </c>
      <c r="AZ239" s="278">
        <v>0</v>
      </c>
      <c r="BA239" s="280" t="s">
        <v>551</v>
      </c>
      <c r="BB239" s="278">
        <v>0</v>
      </c>
      <c r="BC239" s="281">
        <v>0</v>
      </c>
      <c r="BD239" s="278">
        <v>0</v>
      </c>
      <c r="BE239" s="278">
        <v>0</v>
      </c>
      <c r="BF239" s="281">
        <v>0</v>
      </c>
      <c r="BG239" s="278">
        <v>0</v>
      </c>
      <c r="BH239" s="278">
        <v>0</v>
      </c>
      <c r="BI239" s="280" t="s">
        <v>550</v>
      </c>
      <c r="BJ239" s="278">
        <v>0</v>
      </c>
      <c r="BK239" s="278">
        <v>0</v>
      </c>
      <c r="BL239" s="278">
        <v>0</v>
      </c>
      <c r="BM239" s="278">
        <v>0</v>
      </c>
      <c r="BN239" s="278">
        <v>0</v>
      </c>
      <c r="BO239" s="278">
        <v>0</v>
      </c>
      <c r="BP239" s="278">
        <v>0</v>
      </c>
      <c r="BQ239" s="279"/>
      <c r="BR239" s="279"/>
      <c r="BS239" s="279"/>
    </row>
    <row r="240" spans="1:71" x14ac:dyDescent="0.35">
      <c r="A240" s="279" t="s">
        <v>563</v>
      </c>
      <c r="B240" s="279" t="s">
        <v>562</v>
      </c>
      <c r="C240" s="285" t="s">
        <v>708</v>
      </c>
      <c r="D240" s="279" t="s">
        <v>560</v>
      </c>
      <c r="F240" s="279" t="s">
        <v>707</v>
      </c>
      <c r="K240" s="279" t="s">
        <v>689</v>
      </c>
      <c r="L240" s="279" t="s">
        <v>557</v>
      </c>
      <c r="N240" s="279" t="s">
        <v>690</v>
      </c>
      <c r="O240" s="279" t="s">
        <v>689</v>
      </c>
      <c r="P240" s="279" t="s">
        <v>557</v>
      </c>
      <c r="Q240" s="279" t="s">
        <v>556</v>
      </c>
      <c r="R240" s="279" t="s">
        <v>689</v>
      </c>
      <c r="S240" s="278">
        <v>2150</v>
      </c>
      <c r="T240" s="278">
        <v>0</v>
      </c>
      <c r="U240" s="278">
        <v>0</v>
      </c>
      <c r="V240" s="278">
        <v>0</v>
      </c>
      <c r="W240" s="278">
        <v>0</v>
      </c>
      <c r="X240" s="278">
        <v>0</v>
      </c>
      <c r="Y240" s="278">
        <v>0</v>
      </c>
      <c r="Z240" s="278">
        <v>0</v>
      </c>
      <c r="AA240" s="278">
        <v>0</v>
      </c>
      <c r="AB240" s="278">
        <v>0</v>
      </c>
      <c r="AC240" s="278"/>
      <c r="AD240" s="278">
        <v>0</v>
      </c>
      <c r="AE240" s="278"/>
      <c r="AF240" s="278">
        <v>0</v>
      </c>
      <c r="AG240" s="278">
        <v>0</v>
      </c>
      <c r="AH240" s="285" t="s">
        <v>483</v>
      </c>
      <c r="AJ240" s="283" t="s">
        <v>553</v>
      </c>
      <c r="AK240" s="282" t="s">
        <v>552</v>
      </c>
      <c r="AL240" s="278">
        <v>0</v>
      </c>
      <c r="AM240" s="281">
        <v>0</v>
      </c>
      <c r="AN240" s="278">
        <v>33.200000000000003</v>
      </c>
      <c r="AO240" s="278">
        <v>0</v>
      </c>
      <c r="AP240" s="281">
        <v>0</v>
      </c>
      <c r="AQ240" s="278">
        <v>0</v>
      </c>
      <c r="AR240" s="278">
        <v>0</v>
      </c>
      <c r="AS240" s="273">
        <v>2</v>
      </c>
      <c r="AT240" s="278">
        <v>0</v>
      </c>
      <c r="AU240" s="281">
        <v>0</v>
      </c>
      <c r="AV240" s="278">
        <v>0</v>
      </c>
      <c r="AW240" s="278">
        <v>0</v>
      </c>
      <c r="AX240" s="281">
        <v>0</v>
      </c>
      <c r="AY240" s="278">
        <v>0</v>
      </c>
      <c r="AZ240" s="278">
        <v>0</v>
      </c>
      <c r="BA240" s="280" t="s">
        <v>551</v>
      </c>
      <c r="BB240" s="278">
        <v>0</v>
      </c>
      <c r="BC240" s="281">
        <v>0</v>
      </c>
      <c r="BD240" s="278">
        <v>0</v>
      </c>
      <c r="BE240" s="278">
        <v>0</v>
      </c>
      <c r="BF240" s="281">
        <v>0</v>
      </c>
      <c r="BG240" s="278">
        <v>0</v>
      </c>
      <c r="BH240" s="278">
        <v>0</v>
      </c>
      <c r="BI240" s="280" t="s">
        <v>550</v>
      </c>
      <c r="BJ240" s="278">
        <v>0</v>
      </c>
      <c r="BK240" s="278">
        <v>0</v>
      </c>
      <c r="BL240" s="278">
        <v>0</v>
      </c>
      <c r="BM240" s="278">
        <v>0</v>
      </c>
      <c r="BN240" s="278">
        <v>0</v>
      </c>
      <c r="BO240" s="278">
        <v>0</v>
      </c>
      <c r="BP240" s="278">
        <v>0</v>
      </c>
      <c r="BQ240" s="279"/>
      <c r="BR240" s="279"/>
      <c r="BS240" s="279"/>
    </row>
    <row r="241" spans="1:71" x14ac:dyDescent="0.35">
      <c r="A241" s="279" t="s">
        <v>563</v>
      </c>
      <c r="B241" s="279" t="s">
        <v>562</v>
      </c>
      <c r="C241" s="285" t="s">
        <v>706</v>
      </c>
      <c r="D241" s="279" t="s">
        <v>560</v>
      </c>
      <c r="F241" s="279" t="s">
        <v>705</v>
      </c>
      <c r="K241" s="279" t="s">
        <v>689</v>
      </c>
      <c r="L241" s="279" t="s">
        <v>557</v>
      </c>
      <c r="N241" s="279" t="s">
        <v>690</v>
      </c>
      <c r="O241" s="279" t="s">
        <v>689</v>
      </c>
      <c r="P241" s="279" t="s">
        <v>557</v>
      </c>
      <c r="Q241" s="279" t="s">
        <v>556</v>
      </c>
      <c r="R241" s="279" t="s">
        <v>689</v>
      </c>
      <c r="S241" s="278">
        <v>0</v>
      </c>
      <c r="T241" s="278">
        <v>0</v>
      </c>
      <c r="U241" s="278">
        <v>0</v>
      </c>
      <c r="V241" s="278">
        <v>0</v>
      </c>
      <c r="W241" s="278">
        <v>0</v>
      </c>
      <c r="X241" s="278">
        <v>0</v>
      </c>
      <c r="Y241" s="278">
        <v>0</v>
      </c>
      <c r="Z241" s="278">
        <v>0</v>
      </c>
      <c r="AA241" s="278">
        <v>0</v>
      </c>
      <c r="AB241" s="278">
        <v>0</v>
      </c>
      <c r="AC241" s="278"/>
      <c r="AD241" s="278">
        <v>0</v>
      </c>
      <c r="AE241" s="278"/>
      <c r="AF241" s="278">
        <v>0</v>
      </c>
      <c r="AG241" s="278">
        <v>0</v>
      </c>
      <c r="AH241" s="285" t="s">
        <v>483</v>
      </c>
      <c r="AJ241" s="283" t="s">
        <v>553</v>
      </c>
      <c r="AK241" s="282" t="s">
        <v>552</v>
      </c>
      <c r="AL241" s="278">
        <v>0</v>
      </c>
      <c r="AM241" s="281">
        <v>0</v>
      </c>
      <c r="AN241" s="278">
        <v>92.27</v>
      </c>
      <c r="AO241" s="278">
        <v>0</v>
      </c>
      <c r="AP241" s="281">
        <v>0</v>
      </c>
      <c r="AQ241" s="278">
        <v>0</v>
      </c>
      <c r="AR241" s="278">
        <v>0</v>
      </c>
      <c r="AS241" s="273">
        <v>2</v>
      </c>
      <c r="AT241" s="278">
        <v>0</v>
      </c>
      <c r="AU241" s="281">
        <v>0</v>
      </c>
      <c r="AV241" s="278">
        <v>0</v>
      </c>
      <c r="AW241" s="278">
        <v>0</v>
      </c>
      <c r="AX241" s="281">
        <v>0</v>
      </c>
      <c r="AY241" s="278">
        <v>0</v>
      </c>
      <c r="AZ241" s="278">
        <v>0</v>
      </c>
      <c r="BA241" s="280" t="s">
        <v>551</v>
      </c>
      <c r="BB241" s="278">
        <v>0</v>
      </c>
      <c r="BC241" s="281">
        <v>0</v>
      </c>
      <c r="BD241" s="278">
        <v>0</v>
      </c>
      <c r="BE241" s="278">
        <v>0</v>
      </c>
      <c r="BF241" s="281">
        <v>0</v>
      </c>
      <c r="BG241" s="278">
        <v>0</v>
      </c>
      <c r="BH241" s="278">
        <v>0</v>
      </c>
      <c r="BI241" s="280" t="s">
        <v>550</v>
      </c>
      <c r="BJ241" s="278">
        <v>0</v>
      </c>
      <c r="BK241" s="278">
        <v>0</v>
      </c>
      <c r="BL241" s="278">
        <v>0</v>
      </c>
      <c r="BM241" s="278">
        <v>0</v>
      </c>
      <c r="BN241" s="278">
        <v>0</v>
      </c>
      <c r="BO241" s="278">
        <v>0</v>
      </c>
      <c r="BP241" s="278">
        <v>0</v>
      </c>
      <c r="BQ241" s="279"/>
      <c r="BR241" s="279"/>
      <c r="BS241" s="279"/>
    </row>
    <row r="242" spans="1:71" x14ac:dyDescent="0.35">
      <c r="A242" s="279" t="s">
        <v>563</v>
      </c>
      <c r="B242" s="279" t="s">
        <v>562</v>
      </c>
      <c r="C242" s="285" t="s">
        <v>700</v>
      </c>
      <c r="D242" s="279" t="s">
        <v>560</v>
      </c>
      <c r="F242" s="279" t="s">
        <v>704</v>
      </c>
      <c r="K242" s="279" t="s">
        <v>689</v>
      </c>
      <c r="L242" s="279" t="s">
        <v>557</v>
      </c>
      <c r="N242" s="279" t="s">
        <v>690</v>
      </c>
      <c r="O242" s="279" t="s">
        <v>689</v>
      </c>
      <c r="P242" s="279" t="s">
        <v>557</v>
      </c>
      <c r="Q242" s="279" t="s">
        <v>556</v>
      </c>
      <c r="R242" s="279" t="s">
        <v>689</v>
      </c>
      <c r="S242" s="278">
        <v>0</v>
      </c>
      <c r="T242" s="278">
        <v>0</v>
      </c>
      <c r="U242" s="278">
        <v>0</v>
      </c>
      <c r="V242" s="278">
        <v>0</v>
      </c>
      <c r="W242" s="278">
        <v>0</v>
      </c>
      <c r="X242" s="278">
        <v>0</v>
      </c>
      <c r="Y242" s="278">
        <v>0</v>
      </c>
      <c r="Z242" s="278">
        <v>0</v>
      </c>
      <c r="AA242" s="278">
        <v>0</v>
      </c>
      <c r="AB242" s="278">
        <v>0</v>
      </c>
      <c r="AC242" s="278"/>
      <c r="AD242" s="278">
        <v>0</v>
      </c>
      <c r="AE242" s="278"/>
      <c r="AF242" s="278">
        <v>0</v>
      </c>
      <c r="AG242" s="278">
        <v>0</v>
      </c>
      <c r="AH242" s="285" t="s">
        <v>483</v>
      </c>
      <c r="AJ242" s="283" t="s">
        <v>553</v>
      </c>
      <c r="AK242" s="282" t="s">
        <v>552</v>
      </c>
      <c r="AL242" s="278">
        <v>1.3</v>
      </c>
      <c r="AM242" s="281">
        <v>0</v>
      </c>
      <c r="AN242" s="278">
        <v>0</v>
      </c>
      <c r="AO242" s="278">
        <v>1.3</v>
      </c>
      <c r="AP242" s="281">
        <v>0</v>
      </c>
      <c r="AQ242" s="278">
        <v>0</v>
      </c>
      <c r="AR242" s="278">
        <v>0</v>
      </c>
      <c r="AS242" s="273">
        <v>2</v>
      </c>
      <c r="AT242" s="278">
        <v>0</v>
      </c>
      <c r="AU242" s="281">
        <v>0</v>
      </c>
      <c r="AV242" s="278">
        <v>0</v>
      </c>
      <c r="AW242" s="278">
        <v>0</v>
      </c>
      <c r="AX242" s="281">
        <v>0</v>
      </c>
      <c r="AY242" s="278">
        <v>0</v>
      </c>
      <c r="AZ242" s="278">
        <v>0</v>
      </c>
      <c r="BA242" s="280" t="s">
        <v>551</v>
      </c>
      <c r="BB242" s="278">
        <v>0</v>
      </c>
      <c r="BC242" s="281">
        <v>0</v>
      </c>
      <c r="BD242" s="278">
        <v>0</v>
      </c>
      <c r="BE242" s="278">
        <v>0</v>
      </c>
      <c r="BF242" s="281">
        <v>0</v>
      </c>
      <c r="BG242" s="278">
        <v>0</v>
      </c>
      <c r="BH242" s="278">
        <v>0</v>
      </c>
      <c r="BI242" s="280" t="s">
        <v>550</v>
      </c>
      <c r="BJ242" s="278">
        <v>0</v>
      </c>
      <c r="BK242" s="278">
        <v>0</v>
      </c>
      <c r="BL242" s="278">
        <v>0</v>
      </c>
      <c r="BM242" s="278">
        <v>0</v>
      </c>
      <c r="BN242" s="278">
        <v>0</v>
      </c>
      <c r="BO242" s="278">
        <v>0</v>
      </c>
      <c r="BP242" s="278">
        <v>0</v>
      </c>
      <c r="BQ242" s="279"/>
      <c r="BR242" s="279"/>
      <c r="BS242" s="279"/>
    </row>
    <row r="243" spans="1:71" x14ac:dyDescent="0.35">
      <c r="A243" s="279" t="s">
        <v>563</v>
      </c>
      <c r="B243" s="279" t="s">
        <v>562</v>
      </c>
      <c r="C243" s="285" t="s">
        <v>697</v>
      </c>
      <c r="D243" s="279" t="s">
        <v>560</v>
      </c>
      <c r="F243" s="279" t="s">
        <v>703</v>
      </c>
      <c r="K243" s="279" t="s">
        <v>689</v>
      </c>
      <c r="L243" s="279" t="s">
        <v>557</v>
      </c>
      <c r="N243" s="279" t="s">
        <v>690</v>
      </c>
      <c r="O243" s="279" t="s">
        <v>689</v>
      </c>
      <c r="P243" s="279" t="s">
        <v>557</v>
      </c>
      <c r="Q243" s="279" t="s">
        <v>556</v>
      </c>
      <c r="R243" s="279" t="s">
        <v>689</v>
      </c>
      <c r="S243" s="278">
        <v>0</v>
      </c>
      <c r="T243" s="278">
        <v>0</v>
      </c>
      <c r="U243" s="278">
        <v>0</v>
      </c>
      <c r="V243" s="278">
        <v>0</v>
      </c>
      <c r="W243" s="278">
        <v>0</v>
      </c>
      <c r="X243" s="278">
        <v>0</v>
      </c>
      <c r="Y243" s="278">
        <v>0</v>
      </c>
      <c r="Z243" s="278">
        <v>0</v>
      </c>
      <c r="AA243" s="278">
        <v>0</v>
      </c>
      <c r="AB243" s="278">
        <v>0</v>
      </c>
      <c r="AC243" s="278"/>
      <c r="AD243" s="278">
        <v>0</v>
      </c>
      <c r="AE243" s="278"/>
      <c r="AF243" s="278">
        <v>0</v>
      </c>
      <c r="AG243" s="278">
        <v>0</v>
      </c>
      <c r="AH243" s="285" t="s">
        <v>483</v>
      </c>
      <c r="AJ243" s="283" t="s">
        <v>553</v>
      </c>
      <c r="AK243" s="282" t="s">
        <v>552</v>
      </c>
      <c r="AL243" s="278">
        <v>1.8</v>
      </c>
      <c r="AM243" s="281">
        <v>0</v>
      </c>
      <c r="AN243" s="278">
        <v>0</v>
      </c>
      <c r="AO243" s="278">
        <v>1.8</v>
      </c>
      <c r="AP243" s="281">
        <v>0</v>
      </c>
      <c r="AQ243" s="278">
        <v>0</v>
      </c>
      <c r="AR243" s="278">
        <v>0</v>
      </c>
      <c r="AS243" s="273">
        <v>2</v>
      </c>
      <c r="AT243" s="278">
        <v>0</v>
      </c>
      <c r="AU243" s="281">
        <v>0</v>
      </c>
      <c r="AV243" s="278">
        <v>0</v>
      </c>
      <c r="AW243" s="278">
        <v>0</v>
      </c>
      <c r="AX243" s="281">
        <v>0</v>
      </c>
      <c r="AY243" s="278">
        <v>0</v>
      </c>
      <c r="AZ243" s="278">
        <v>0</v>
      </c>
      <c r="BA243" s="280" t="s">
        <v>551</v>
      </c>
      <c r="BB243" s="278">
        <v>0</v>
      </c>
      <c r="BC243" s="281">
        <v>0</v>
      </c>
      <c r="BD243" s="278">
        <v>0</v>
      </c>
      <c r="BE243" s="278">
        <v>0</v>
      </c>
      <c r="BF243" s="281">
        <v>0</v>
      </c>
      <c r="BG243" s="278">
        <v>0</v>
      </c>
      <c r="BH243" s="278">
        <v>0</v>
      </c>
      <c r="BI243" s="280" t="s">
        <v>550</v>
      </c>
      <c r="BJ243" s="278">
        <v>0</v>
      </c>
      <c r="BK243" s="278">
        <v>0</v>
      </c>
      <c r="BL243" s="278">
        <v>0</v>
      </c>
      <c r="BM243" s="278">
        <v>0</v>
      </c>
      <c r="BN243" s="278">
        <v>0</v>
      </c>
      <c r="BO243" s="278">
        <v>0</v>
      </c>
      <c r="BP243" s="278">
        <v>0</v>
      </c>
      <c r="BQ243" s="279"/>
      <c r="BR243" s="279"/>
      <c r="BS243" s="279"/>
    </row>
    <row r="244" spans="1:71" x14ac:dyDescent="0.35">
      <c r="A244" s="279" t="s">
        <v>563</v>
      </c>
      <c r="B244" s="279" t="s">
        <v>562</v>
      </c>
      <c r="C244" s="285" t="s">
        <v>702</v>
      </c>
      <c r="D244" s="279" t="s">
        <v>560</v>
      </c>
      <c r="F244" s="279" t="s">
        <v>701</v>
      </c>
      <c r="K244" s="279" t="s">
        <v>689</v>
      </c>
      <c r="L244" s="279" t="s">
        <v>557</v>
      </c>
      <c r="N244" s="279" t="s">
        <v>690</v>
      </c>
      <c r="O244" s="279" t="s">
        <v>689</v>
      </c>
      <c r="P244" s="279" t="s">
        <v>557</v>
      </c>
      <c r="Q244" s="279" t="s">
        <v>556</v>
      </c>
      <c r="R244" s="279" t="s">
        <v>689</v>
      </c>
      <c r="S244" s="278">
        <v>0</v>
      </c>
      <c r="T244" s="278">
        <v>0</v>
      </c>
      <c r="U244" s="278">
        <v>0</v>
      </c>
      <c r="V244" s="278">
        <v>0</v>
      </c>
      <c r="W244" s="278">
        <v>0</v>
      </c>
      <c r="X244" s="278">
        <v>0</v>
      </c>
      <c r="Y244" s="278">
        <v>0</v>
      </c>
      <c r="Z244" s="278">
        <v>0</v>
      </c>
      <c r="AA244" s="278">
        <v>0</v>
      </c>
      <c r="AB244" s="278">
        <v>0</v>
      </c>
      <c r="AC244" s="278"/>
      <c r="AD244" s="278">
        <v>0</v>
      </c>
      <c r="AE244" s="278"/>
      <c r="AF244" s="278">
        <v>0</v>
      </c>
      <c r="AG244" s="278">
        <v>0</v>
      </c>
      <c r="AH244" s="285" t="s">
        <v>86</v>
      </c>
      <c r="AI244" s="284" t="s">
        <v>700</v>
      </c>
      <c r="AJ244" s="283" t="s">
        <v>553</v>
      </c>
      <c r="AK244" s="282" t="s">
        <v>552</v>
      </c>
      <c r="AL244" s="278">
        <v>1.65</v>
      </c>
      <c r="AM244" s="281">
        <v>0</v>
      </c>
      <c r="AN244" s="278">
        <v>0</v>
      </c>
      <c r="AO244" s="278">
        <v>1.65</v>
      </c>
      <c r="AP244" s="281">
        <v>0</v>
      </c>
      <c r="AQ244" s="278">
        <v>0</v>
      </c>
      <c r="AR244" s="278">
        <v>0</v>
      </c>
      <c r="AS244" s="273">
        <v>2</v>
      </c>
      <c r="AT244" s="278">
        <v>0</v>
      </c>
      <c r="AU244" s="281">
        <v>0</v>
      </c>
      <c r="AV244" s="278">
        <v>0</v>
      </c>
      <c r="AW244" s="278">
        <v>0</v>
      </c>
      <c r="AX244" s="281">
        <v>0</v>
      </c>
      <c r="AY244" s="278">
        <v>0</v>
      </c>
      <c r="AZ244" s="278">
        <v>0</v>
      </c>
      <c r="BA244" s="280" t="s">
        <v>551</v>
      </c>
      <c r="BB244" s="278">
        <v>0</v>
      </c>
      <c r="BC244" s="281">
        <v>0</v>
      </c>
      <c r="BD244" s="278">
        <v>0</v>
      </c>
      <c r="BE244" s="278">
        <v>0</v>
      </c>
      <c r="BF244" s="281">
        <v>0</v>
      </c>
      <c r="BG244" s="278">
        <v>0</v>
      </c>
      <c r="BH244" s="278">
        <v>0</v>
      </c>
      <c r="BI244" s="280" t="s">
        <v>550</v>
      </c>
      <c r="BJ244" s="278">
        <v>0</v>
      </c>
      <c r="BK244" s="278">
        <v>0</v>
      </c>
      <c r="BL244" s="278">
        <v>0</v>
      </c>
      <c r="BM244" s="278">
        <v>0</v>
      </c>
      <c r="BN244" s="278">
        <v>0</v>
      </c>
      <c r="BO244" s="278">
        <v>0</v>
      </c>
      <c r="BP244" s="278">
        <v>0</v>
      </c>
      <c r="BQ244" s="279"/>
      <c r="BR244" s="279"/>
      <c r="BS244" s="279"/>
    </row>
    <row r="245" spans="1:71" x14ac:dyDescent="0.35">
      <c r="A245" s="279" t="s">
        <v>563</v>
      </c>
      <c r="B245" s="279" t="s">
        <v>562</v>
      </c>
      <c r="C245" s="285" t="s">
        <v>699</v>
      </c>
      <c r="D245" s="279" t="s">
        <v>560</v>
      </c>
      <c r="F245" s="279" t="s">
        <v>698</v>
      </c>
      <c r="K245" s="279" t="s">
        <v>689</v>
      </c>
      <c r="L245" s="279" t="s">
        <v>557</v>
      </c>
      <c r="N245" s="279" t="s">
        <v>690</v>
      </c>
      <c r="O245" s="279" t="s">
        <v>689</v>
      </c>
      <c r="P245" s="279" t="s">
        <v>557</v>
      </c>
      <c r="Q245" s="279" t="s">
        <v>556</v>
      </c>
      <c r="R245" s="279" t="s">
        <v>689</v>
      </c>
      <c r="S245" s="278">
        <v>0</v>
      </c>
      <c r="T245" s="278">
        <v>0</v>
      </c>
      <c r="U245" s="278">
        <v>0</v>
      </c>
      <c r="V245" s="278">
        <v>0</v>
      </c>
      <c r="W245" s="278">
        <v>0</v>
      </c>
      <c r="X245" s="278">
        <v>0</v>
      </c>
      <c r="Y245" s="278">
        <v>0</v>
      </c>
      <c r="Z245" s="278">
        <v>0</v>
      </c>
      <c r="AA245" s="278">
        <v>0</v>
      </c>
      <c r="AB245" s="278">
        <v>0</v>
      </c>
      <c r="AC245" s="278"/>
      <c r="AD245" s="278">
        <v>0</v>
      </c>
      <c r="AE245" s="278"/>
      <c r="AF245" s="278">
        <v>0</v>
      </c>
      <c r="AG245" s="278">
        <v>0</v>
      </c>
      <c r="AH245" s="285" t="s">
        <v>86</v>
      </c>
      <c r="AI245" s="284" t="s">
        <v>697</v>
      </c>
      <c r="AJ245" s="283" t="s">
        <v>553</v>
      </c>
      <c r="AK245" s="282" t="s">
        <v>552</v>
      </c>
      <c r="AL245" s="278">
        <v>2.3199999999999998</v>
      </c>
      <c r="AM245" s="281">
        <v>0</v>
      </c>
      <c r="AN245" s="278">
        <v>0</v>
      </c>
      <c r="AO245" s="278">
        <v>2.3199999999999998</v>
      </c>
      <c r="AP245" s="281">
        <v>0</v>
      </c>
      <c r="AQ245" s="278">
        <v>0</v>
      </c>
      <c r="AR245" s="278">
        <v>0</v>
      </c>
      <c r="AS245" s="273">
        <v>2</v>
      </c>
      <c r="AT245" s="278">
        <v>0</v>
      </c>
      <c r="AU245" s="281">
        <v>0</v>
      </c>
      <c r="AV245" s="278">
        <v>0</v>
      </c>
      <c r="AW245" s="278">
        <v>0</v>
      </c>
      <c r="AX245" s="281">
        <v>0</v>
      </c>
      <c r="AY245" s="278">
        <v>0</v>
      </c>
      <c r="AZ245" s="278">
        <v>0</v>
      </c>
      <c r="BA245" s="280" t="s">
        <v>551</v>
      </c>
      <c r="BB245" s="278">
        <v>0</v>
      </c>
      <c r="BC245" s="281">
        <v>0</v>
      </c>
      <c r="BD245" s="278">
        <v>0</v>
      </c>
      <c r="BE245" s="278">
        <v>0</v>
      </c>
      <c r="BF245" s="281">
        <v>0</v>
      </c>
      <c r="BG245" s="278">
        <v>0</v>
      </c>
      <c r="BH245" s="278">
        <v>0</v>
      </c>
      <c r="BI245" s="280" t="s">
        <v>550</v>
      </c>
      <c r="BJ245" s="278">
        <v>0</v>
      </c>
      <c r="BK245" s="278">
        <v>0</v>
      </c>
      <c r="BL245" s="278">
        <v>0</v>
      </c>
      <c r="BM245" s="278">
        <v>0</v>
      </c>
      <c r="BN245" s="278">
        <v>0</v>
      </c>
      <c r="BO245" s="278">
        <v>0</v>
      </c>
      <c r="BP245" s="278">
        <v>0</v>
      </c>
      <c r="BQ245" s="279"/>
      <c r="BR245" s="279"/>
      <c r="BS245" s="279"/>
    </row>
    <row r="246" spans="1:71" x14ac:dyDescent="0.35">
      <c r="A246" s="279" t="s">
        <v>563</v>
      </c>
      <c r="B246" s="279" t="s">
        <v>562</v>
      </c>
      <c r="C246" s="285" t="s">
        <v>696</v>
      </c>
      <c r="D246" s="279" t="s">
        <v>560</v>
      </c>
      <c r="F246" s="279" t="s">
        <v>695</v>
      </c>
      <c r="K246" s="279" t="s">
        <v>689</v>
      </c>
      <c r="L246" s="279" t="s">
        <v>557</v>
      </c>
      <c r="N246" s="279" t="s">
        <v>690</v>
      </c>
      <c r="O246" s="279" t="s">
        <v>689</v>
      </c>
      <c r="P246" s="279" t="s">
        <v>557</v>
      </c>
      <c r="Q246" s="279" t="s">
        <v>556</v>
      </c>
      <c r="R246" s="279" t="s">
        <v>689</v>
      </c>
      <c r="S246" s="278">
        <v>0</v>
      </c>
      <c r="T246" s="278">
        <v>0</v>
      </c>
      <c r="U246" s="278">
        <v>0</v>
      </c>
      <c r="V246" s="278">
        <v>0</v>
      </c>
      <c r="W246" s="278">
        <v>0</v>
      </c>
      <c r="X246" s="278">
        <v>0</v>
      </c>
      <c r="Y246" s="278">
        <v>0</v>
      </c>
      <c r="Z246" s="278">
        <v>0</v>
      </c>
      <c r="AA246" s="278">
        <v>0</v>
      </c>
      <c r="AB246" s="278">
        <v>0</v>
      </c>
      <c r="AC246" s="278"/>
      <c r="AD246" s="278">
        <v>0</v>
      </c>
      <c r="AE246" s="278"/>
      <c r="AF246" s="278">
        <v>0</v>
      </c>
      <c r="AG246" s="278">
        <v>0</v>
      </c>
      <c r="AH246" s="285" t="s">
        <v>86</v>
      </c>
      <c r="AI246" s="284" t="s">
        <v>694</v>
      </c>
      <c r="AJ246" s="283" t="s">
        <v>553</v>
      </c>
      <c r="AK246" s="282" t="s">
        <v>552</v>
      </c>
      <c r="AL246" s="278">
        <v>1.72</v>
      </c>
      <c r="AM246" s="281">
        <v>0</v>
      </c>
      <c r="AN246" s="278">
        <v>0</v>
      </c>
      <c r="AO246" s="278">
        <v>1.72</v>
      </c>
      <c r="AP246" s="281">
        <v>0</v>
      </c>
      <c r="AQ246" s="278">
        <v>0</v>
      </c>
      <c r="AR246" s="278">
        <v>0</v>
      </c>
      <c r="AS246" s="273">
        <v>2</v>
      </c>
      <c r="AT246" s="278">
        <v>0</v>
      </c>
      <c r="AU246" s="281">
        <v>0</v>
      </c>
      <c r="AV246" s="278">
        <v>0</v>
      </c>
      <c r="AW246" s="278">
        <v>0</v>
      </c>
      <c r="AX246" s="281">
        <v>0</v>
      </c>
      <c r="AY246" s="278">
        <v>0</v>
      </c>
      <c r="AZ246" s="278">
        <v>0</v>
      </c>
      <c r="BA246" s="280" t="s">
        <v>551</v>
      </c>
      <c r="BB246" s="278">
        <v>0</v>
      </c>
      <c r="BC246" s="281">
        <v>0</v>
      </c>
      <c r="BD246" s="278">
        <v>0</v>
      </c>
      <c r="BE246" s="278">
        <v>0</v>
      </c>
      <c r="BF246" s="281">
        <v>0</v>
      </c>
      <c r="BG246" s="278">
        <v>0</v>
      </c>
      <c r="BH246" s="278">
        <v>0</v>
      </c>
      <c r="BI246" s="280" t="s">
        <v>550</v>
      </c>
      <c r="BJ246" s="278">
        <v>0</v>
      </c>
      <c r="BK246" s="278">
        <v>0</v>
      </c>
      <c r="BL246" s="278">
        <v>0</v>
      </c>
      <c r="BM246" s="278">
        <v>0</v>
      </c>
      <c r="BN246" s="278">
        <v>0</v>
      </c>
      <c r="BO246" s="278">
        <v>0</v>
      </c>
      <c r="BP246" s="278">
        <v>0</v>
      </c>
      <c r="BQ246" s="279"/>
      <c r="BR246" s="279"/>
      <c r="BS246" s="279"/>
    </row>
    <row r="247" spans="1:71" x14ac:dyDescent="0.35">
      <c r="A247" s="279" t="s">
        <v>563</v>
      </c>
      <c r="B247" s="279" t="s">
        <v>562</v>
      </c>
      <c r="C247" s="285" t="s">
        <v>694</v>
      </c>
      <c r="D247" s="279" t="s">
        <v>560</v>
      </c>
      <c r="F247" s="279" t="s">
        <v>693</v>
      </c>
      <c r="K247" s="279" t="s">
        <v>689</v>
      </c>
      <c r="L247" s="279" t="s">
        <v>557</v>
      </c>
      <c r="N247" s="279" t="s">
        <v>690</v>
      </c>
      <c r="O247" s="279" t="s">
        <v>689</v>
      </c>
      <c r="P247" s="279" t="s">
        <v>557</v>
      </c>
      <c r="Q247" s="279" t="s">
        <v>556</v>
      </c>
      <c r="R247" s="279" t="s">
        <v>689</v>
      </c>
      <c r="S247" s="278">
        <v>0</v>
      </c>
      <c r="T247" s="278">
        <v>0</v>
      </c>
      <c r="U247" s="278">
        <v>0</v>
      </c>
      <c r="V247" s="278">
        <v>0</v>
      </c>
      <c r="W247" s="278">
        <v>0</v>
      </c>
      <c r="X247" s="278">
        <v>0</v>
      </c>
      <c r="Y247" s="278">
        <v>0</v>
      </c>
      <c r="Z247" s="278">
        <v>0</v>
      </c>
      <c r="AA247" s="278">
        <v>0</v>
      </c>
      <c r="AB247" s="278">
        <v>0</v>
      </c>
      <c r="AC247" s="278"/>
      <c r="AD247" s="278">
        <v>0</v>
      </c>
      <c r="AE247" s="278"/>
      <c r="AF247" s="278">
        <v>0</v>
      </c>
      <c r="AG247" s="278">
        <v>0</v>
      </c>
      <c r="AH247" s="285" t="s">
        <v>483</v>
      </c>
      <c r="AJ247" s="283" t="s">
        <v>553</v>
      </c>
      <c r="AK247" s="282" t="s">
        <v>552</v>
      </c>
      <c r="AL247" s="278">
        <v>1.25</v>
      </c>
      <c r="AM247" s="281">
        <v>0</v>
      </c>
      <c r="AN247" s="278">
        <v>0</v>
      </c>
      <c r="AO247" s="278">
        <v>1.25</v>
      </c>
      <c r="AP247" s="281">
        <v>0</v>
      </c>
      <c r="AQ247" s="278">
        <v>0</v>
      </c>
      <c r="AR247" s="278">
        <v>0</v>
      </c>
      <c r="AS247" s="273">
        <v>2</v>
      </c>
      <c r="AT247" s="278">
        <v>0</v>
      </c>
      <c r="AU247" s="281">
        <v>0</v>
      </c>
      <c r="AV247" s="278">
        <v>0</v>
      </c>
      <c r="AW247" s="278">
        <v>0</v>
      </c>
      <c r="AX247" s="281">
        <v>0</v>
      </c>
      <c r="AY247" s="278">
        <v>0</v>
      </c>
      <c r="AZ247" s="278">
        <v>0</v>
      </c>
      <c r="BA247" s="280" t="s">
        <v>551</v>
      </c>
      <c r="BB247" s="278">
        <v>0</v>
      </c>
      <c r="BC247" s="281">
        <v>0</v>
      </c>
      <c r="BD247" s="278">
        <v>0</v>
      </c>
      <c r="BE247" s="278">
        <v>0</v>
      </c>
      <c r="BF247" s="281">
        <v>0</v>
      </c>
      <c r="BG247" s="278">
        <v>0</v>
      </c>
      <c r="BH247" s="278">
        <v>0</v>
      </c>
      <c r="BI247" s="280" t="s">
        <v>550</v>
      </c>
      <c r="BJ247" s="278">
        <v>0</v>
      </c>
      <c r="BK247" s="278">
        <v>0</v>
      </c>
      <c r="BL247" s="278">
        <v>0</v>
      </c>
      <c r="BM247" s="278">
        <v>0</v>
      </c>
      <c r="BN247" s="278">
        <v>0</v>
      </c>
      <c r="BO247" s="278">
        <v>0</v>
      </c>
      <c r="BP247" s="278">
        <v>0</v>
      </c>
      <c r="BQ247" s="279"/>
      <c r="BR247" s="279"/>
      <c r="BS247" s="279"/>
    </row>
    <row r="248" spans="1:71" x14ac:dyDescent="0.35">
      <c r="A248" s="279" t="s">
        <v>563</v>
      </c>
      <c r="B248" s="279" t="s">
        <v>562</v>
      </c>
      <c r="C248" s="285" t="s">
        <v>692</v>
      </c>
      <c r="D248" s="279" t="s">
        <v>560</v>
      </c>
      <c r="F248" s="279" t="s">
        <v>691</v>
      </c>
      <c r="K248" s="279" t="s">
        <v>689</v>
      </c>
      <c r="L248" s="279" t="s">
        <v>557</v>
      </c>
      <c r="N248" s="279" t="s">
        <v>690</v>
      </c>
      <c r="O248" s="279" t="s">
        <v>689</v>
      </c>
      <c r="P248" s="279" t="s">
        <v>557</v>
      </c>
      <c r="Q248" s="279" t="s">
        <v>556</v>
      </c>
      <c r="R248" s="279" t="s">
        <v>689</v>
      </c>
      <c r="S248" s="278">
        <v>0</v>
      </c>
      <c r="T248" s="278">
        <v>0</v>
      </c>
      <c r="U248" s="278">
        <v>0</v>
      </c>
      <c r="V248" s="278">
        <v>0</v>
      </c>
      <c r="W248" s="278">
        <v>0</v>
      </c>
      <c r="X248" s="278">
        <v>0</v>
      </c>
      <c r="Y248" s="278">
        <v>0</v>
      </c>
      <c r="Z248" s="278">
        <v>0</v>
      </c>
      <c r="AA248" s="278">
        <v>0</v>
      </c>
      <c r="AB248" s="278">
        <v>0</v>
      </c>
      <c r="AC248" s="278"/>
      <c r="AD248" s="278">
        <v>0</v>
      </c>
      <c r="AE248" s="278"/>
      <c r="AF248" s="278">
        <v>0</v>
      </c>
      <c r="AG248" s="278">
        <v>0</v>
      </c>
      <c r="AH248" s="285" t="s">
        <v>483</v>
      </c>
      <c r="AJ248" s="283" t="s">
        <v>553</v>
      </c>
      <c r="AK248" s="282" t="s">
        <v>552</v>
      </c>
      <c r="AL248" s="278">
        <v>1.1499999999999999</v>
      </c>
      <c r="AM248" s="281">
        <v>0</v>
      </c>
      <c r="AN248" s="278">
        <v>0</v>
      </c>
      <c r="AO248" s="278">
        <v>1.1499999999999999</v>
      </c>
      <c r="AP248" s="281">
        <v>0</v>
      </c>
      <c r="AQ248" s="278">
        <v>0</v>
      </c>
      <c r="AR248" s="278">
        <v>0</v>
      </c>
      <c r="AS248" s="273">
        <v>2</v>
      </c>
      <c r="AT248" s="278">
        <v>0</v>
      </c>
      <c r="AU248" s="281">
        <v>0</v>
      </c>
      <c r="AV248" s="278">
        <v>0</v>
      </c>
      <c r="AW248" s="278">
        <v>0</v>
      </c>
      <c r="AX248" s="281">
        <v>0</v>
      </c>
      <c r="AY248" s="278">
        <v>0</v>
      </c>
      <c r="AZ248" s="278">
        <v>0</v>
      </c>
      <c r="BA248" s="280" t="s">
        <v>551</v>
      </c>
      <c r="BB248" s="278">
        <v>0</v>
      </c>
      <c r="BC248" s="281">
        <v>0</v>
      </c>
      <c r="BD248" s="278">
        <v>0</v>
      </c>
      <c r="BE248" s="278">
        <v>0</v>
      </c>
      <c r="BF248" s="281">
        <v>0</v>
      </c>
      <c r="BG248" s="278">
        <v>0</v>
      </c>
      <c r="BH248" s="278">
        <v>0</v>
      </c>
      <c r="BI248" s="280" t="s">
        <v>550</v>
      </c>
      <c r="BJ248" s="278">
        <v>0</v>
      </c>
      <c r="BK248" s="278">
        <v>0</v>
      </c>
      <c r="BL248" s="278">
        <v>0</v>
      </c>
      <c r="BM248" s="278">
        <v>0</v>
      </c>
      <c r="BN248" s="278">
        <v>0</v>
      </c>
      <c r="BO248" s="278">
        <v>0</v>
      </c>
      <c r="BP248" s="278">
        <v>0</v>
      </c>
      <c r="BQ248" s="279"/>
      <c r="BR248" s="279"/>
      <c r="BS248" s="279"/>
    </row>
    <row r="249" spans="1:71" x14ac:dyDescent="0.35">
      <c r="A249" s="279" t="s">
        <v>563</v>
      </c>
      <c r="B249" s="279" t="s">
        <v>562</v>
      </c>
      <c r="C249" s="285" t="s">
        <v>688</v>
      </c>
      <c r="D249" s="279" t="s">
        <v>560</v>
      </c>
      <c r="F249" s="279" t="s">
        <v>687</v>
      </c>
      <c r="K249" s="279" t="s">
        <v>555</v>
      </c>
      <c r="L249" s="279" t="s">
        <v>557</v>
      </c>
      <c r="N249" s="279" t="s">
        <v>558</v>
      </c>
      <c r="O249" s="279" t="s">
        <v>555</v>
      </c>
      <c r="P249" s="279" t="s">
        <v>557</v>
      </c>
      <c r="Q249" s="279" t="s">
        <v>556</v>
      </c>
      <c r="R249" s="279" t="s">
        <v>555</v>
      </c>
      <c r="S249" s="278">
        <v>0</v>
      </c>
      <c r="T249" s="278">
        <v>0</v>
      </c>
      <c r="U249" s="278">
        <v>0</v>
      </c>
      <c r="V249" s="278">
        <v>0</v>
      </c>
      <c r="W249" s="278">
        <v>0</v>
      </c>
      <c r="X249" s="278">
        <v>0</v>
      </c>
      <c r="Y249" s="278">
        <v>0</v>
      </c>
      <c r="Z249" s="278">
        <v>0</v>
      </c>
      <c r="AA249" s="278">
        <v>0</v>
      </c>
      <c r="AB249" s="278">
        <v>0</v>
      </c>
      <c r="AC249" s="278"/>
      <c r="AD249" s="278">
        <v>0</v>
      </c>
      <c r="AE249" s="278"/>
      <c r="AF249" s="278">
        <v>0</v>
      </c>
      <c r="AG249" s="278">
        <v>0</v>
      </c>
      <c r="AH249" s="285" t="s">
        <v>483</v>
      </c>
      <c r="AJ249" s="283" t="s">
        <v>553</v>
      </c>
      <c r="AK249" s="282" t="s">
        <v>552</v>
      </c>
      <c r="AL249" s="278">
        <v>0</v>
      </c>
      <c r="AM249" s="281">
        <v>0</v>
      </c>
      <c r="AN249" s="278">
        <v>103</v>
      </c>
      <c r="AO249" s="278">
        <v>0</v>
      </c>
      <c r="AP249" s="281">
        <v>0</v>
      </c>
      <c r="AQ249" s="278">
        <v>0</v>
      </c>
      <c r="AR249" s="278">
        <v>0</v>
      </c>
      <c r="AS249" s="273">
        <v>2</v>
      </c>
      <c r="AT249" s="278">
        <v>0</v>
      </c>
      <c r="AU249" s="281">
        <v>0</v>
      </c>
      <c r="AV249" s="278">
        <v>0</v>
      </c>
      <c r="AW249" s="278">
        <v>0</v>
      </c>
      <c r="AX249" s="281">
        <v>0</v>
      </c>
      <c r="AY249" s="278">
        <v>0</v>
      </c>
      <c r="AZ249" s="278">
        <v>0</v>
      </c>
      <c r="BA249" s="280" t="s">
        <v>551</v>
      </c>
      <c r="BB249" s="278">
        <v>0</v>
      </c>
      <c r="BC249" s="281">
        <v>0</v>
      </c>
      <c r="BD249" s="278">
        <v>0</v>
      </c>
      <c r="BE249" s="278">
        <v>0</v>
      </c>
      <c r="BF249" s="281">
        <v>0</v>
      </c>
      <c r="BG249" s="278">
        <v>0</v>
      </c>
      <c r="BH249" s="278">
        <v>0</v>
      </c>
      <c r="BI249" s="280" t="s">
        <v>550</v>
      </c>
      <c r="BJ249" s="278">
        <v>0</v>
      </c>
      <c r="BK249" s="278">
        <v>0</v>
      </c>
      <c r="BL249" s="278">
        <v>0</v>
      </c>
      <c r="BM249" s="278">
        <v>0</v>
      </c>
      <c r="BN249" s="278">
        <v>0</v>
      </c>
      <c r="BO249" s="278">
        <v>0</v>
      </c>
      <c r="BP249" s="278">
        <v>0</v>
      </c>
      <c r="BQ249" s="279"/>
      <c r="BR249" s="279"/>
      <c r="BS249" s="279"/>
    </row>
    <row r="250" spans="1:71" x14ac:dyDescent="0.35">
      <c r="A250" s="279" t="s">
        <v>563</v>
      </c>
      <c r="B250" s="279" t="s">
        <v>562</v>
      </c>
      <c r="C250" s="285" t="s">
        <v>686</v>
      </c>
      <c r="D250" s="279" t="s">
        <v>560</v>
      </c>
      <c r="F250" s="279" t="s">
        <v>685</v>
      </c>
      <c r="K250" s="279" t="s">
        <v>555</v>
      </c>
      <c r="L250" s="279" t="s">
        <v>557</v>
      </c>
      <c r="N250" s="279" t="s">
        <v>558</v>
      </c>
      <c r="O250" s="279" t="s">
        <v>555</v>
      </c>
      <c r="P250" s="279" t="s">
        <v>557</v>
      </c>
      <c r="Q250" s="279" t="s">
        <v>556</v>
      </c>
      <c r="R250" s="279" t="s">
        <v>555</v>
      </c>
      <c r="S250" s="278">
        <v>0</v>
      </c>
      <c r="T250" s="278">
        <v>0</v>
      </c>
      <c r="U250" s="278">
        <v>0</v>
      </c>
      <c r="V250" s="278">
        <v>0</v>
      </c>
      <c r="W250" s="278">
        <v>0</v>
      </c>
      <c r="X250" s="278">
        <v>0</v>
      </c>
      <c r="Y250" s="278">
        <v>0</v>
      </c>
      <c r="Z250" s="278">
        <v>0</v>
      </c>
      <c r="AA250" s="278">
        <v>0</v>
      </c>
      <c r="AB250" s="278">
        <v>0</v>
      </c>
      <c r="AC250" s="278"/>
      <c r="AD250" s="278">
        <v>0</v>
      </c>
      <c r="AE250" s="278"/>
      <c r="AF250" s="278">
        <v>0</v>
      </c>
      <c r="AG250" s="278">
        <v>0</v>
      </c>
      <c r="AH250" s="285" t="s">
        <v>483</v>
      </c>
      <c r="AJ250" s="283" t="s">
        <v>553</v>
      </c>
      <c r="AK250" s="282" t="s">
        <v>552</v>
      </c>
      <c r="AL250" s="278">
        <v>0</v>
      </c>
      <c r="AM250" s="281">
        <v>0</v>
      </c>
      <c r="AN250" s="278">
        <v>42</v>
      </c>
      <c r="AO250" s="278">
        <v>0</v>
      </c>
      <c r="AP250" s="281">
        <v>0</v>
      </c>
      <c r="AQ250" s="278">
        <v>0</v>
      </c>
      <c r="AR250" s="278">
        <v>0</v>
      </c>
      <c r="AS250" s="273">
        <v>2</v>
      </c>
      <c r="AT250" s="278">
        <v>0</v>
      </c>
      <c r="AU250" s="281">
        <v>0</v>
      </c>
      <c r="AV250" s="278">
        <v>0</v>
      </c>
      <c r="AW250" s="278">
        <v>0</v>
      </c>
      <c r="AX250" s="281">
        <v>0</v>
      </c>
      <c r="AY250" s="278">
        <v>0</v>
      </c>
      <c r="AZ250" s="278">
        <v>0</v>
      </c>
      <c r="BA250" s="280" t="s">
        <v>551</v>
      </c>
      <c r="BB250" s="278">
        <v>0</v>
      </c>
      <c r="BC250" s="281">
        <v>0</v>
      </c>
      <c r="BD250" s="278">
        <v>0</v>
      </c>
      <c r="BE250" s="278">
        <v>0</v>
      </c>
      <c r="BF250" s="281">
        <v>0</v>
      </c>
      <c r="BG250" s="278">
        <v>0</v>
      </c>
      <c r="BH250" s="278">
        <v>0</v>
      </c>
      <c r="BI250" s="280" t="s">
        <v>550</v>
      </c>
      <c r="BJ250" s="278">
        <v>0</v>
      </c>
      <c r="BK250" s="278">
        <v>0</v>
      </c>
      <c r="BL250" s="278">
        <v>0</v>
      </c>
      <c r="BM250" s="278">
        <v>0</v>
      </c>
      <c r="BN250" s="278">
        <v>0</v>
      </c>
      <c r="BO250" s="278">
        <v>0</v>
      </c>
      <c r="BP250" s="278">
        <v>0</v>
      </c>
      <c r="BQ250" s="279"/>
      <c r="BR250" s="279"/>
      <c r="BS250" s="279"/>
    </row>
    <row r="251" spans="1:71" x14ac:dyDescent="0.35">
      <c r="A251" s="279" t="s">
        <v>563</v>
      </c>
      <c r="B251" s="279" t="s">
        <v>562</v>
      </c>
      <c r="C251" s="285" t="s">
        <v>684</v>
      </c>
      <c r="D251" s="279" t="s">
        <v>560</v>
      </c>
      <c r="F251" s="279" t="s">
        <v>683</v>
      </c>
      <c r="K251" s="279" t="s">
        <v>555</v>
      </c>
      <c r="L251" s="279" t="s">
        <v>557</v>
      </c>
      <c r="N251" s="279" t="s">
        <v>558</v>
      </c>
      <c r="O251" s="279" t="s">
        <v>555</v>
      </c>
      <c r="P251" s="279" t="s">
        <v>557</v>
      </c>
      <c r="Q251" s="279" t="s">
        <v>556</v>
      </c>
      <c r="R251" s="279" t="s">
        <v>555</v>
      </c>
      <c r="S251" s="278">
        <v>1512</v>
      </c>
      <c r="T251" s="278">
        <v>0</v>
      </c>
      <c r="U251" s="278">
        <v>0</v>
      </c>
      <c r="V251" s="278">
        <v>0</v>
      </c>
      <c r="W251" s="278">
        <v>0</v>
      </c>
      <c r="X251" s="278">
        <v>0</v>
      </c>
      <c r="Y251" s="278">
        <v>0</v>
      </c>
      <c r="Z251" s="278">
        <v>0</v>
      </c>
      <c r="AA251" s="278">
        <v>0</v>
      </c>
      <c r="AB251" s="278">
        <v>0</v>
      </c>
      <c r="AC251" s="278"/>
      <c r="AD251" s="278">
        <v>0</v>
      </c>
      <c r="AE251" s="278"/>
      <c r="AF251" s="278">
        <v>0</v>
      </c>
      <c r="AG251" s="278">
        <v>0</v>
      </c>
      <c r="AH251" s="285" t="s">
        <v>483</v>
      </c>
      <c r="AJ251" s="283" t="s">
        <v>553</v>
      </c>
      <c r="AK251" s="282" t="s">
        <v>552</v>
      </c>
      <c r="AL251" s="278">
        <v>0</v>
      </c>
      <c r="AM251" s="281">
        <v>0</v>
      </c>
      <c r="AN251" s="278">
        <v>15</v>
      </c>
      <c r="AO251" s="278">
        <v>0</v>
      </c>
      <c r="AP251" s="281">
        <v>0</v>
      </c>
      <c r="AQ251" s="278">
        <v>0</v>
      </c>
      <c r="AR251" s="278">
        <v>0</v>
      </c>
      <c r="AS251" s="273">
        <v>2</v>
      </c>
      <c r="AT251" s="278">
        <v>0</v>
      </c>
      <c r="AU251" s="281">
        <v>0</v>
      </c>
      <c r="AV251" s="278">
        <v>0</v>
      </c>
      <c r="AW251" s="278">
        <v>0</v>
      </c>
      <c r="AX251" s="281">
        <v>0</v>
      </c>
      <c r="AY251" s="278">
        <v>0</v>
      </c>
      <c r="AZ251" s="278">
        <v>0</v>
      </c>
      <c r="BA251" s="280" t="s">
        <v>551</v>
      </c>
      <c r="BB251" s="278">
        <v>0</v>
      </c>
      <c r="BC251" s="281">
        <v>0</v>
      </c>
      <c r="BD251" s="278">
        <v>0</v>
      </c>
      <c r="BE251" s="278">
        <v>0</v>
      </c>
      <c r="BF251" s="281">
        <v>0</v>
      </c>
      <c r="BG251" s="278">
        <v>0</v>
      </c>
      <c r="BH251" s="278">
        <v>0</v>
      </c>
      <c r="BI251" s="280" t="s">
        <v>550</v>
      </c>
      <c r="BJ251" s="278">
        <v>0</v>
      </c>
      <c r="BK251" s="278">
        <v>0</v>
      </c>
      <c r="BL251" s="278">
        <v>0</v>
      </c>
      <c r="BM251" s="278">
        <v>0</v>
      </c>
      <c r="BN251" s="278">
        <v>0</v>
      </c>
      <c r="BO251" s="278">
        <v>0</v>
      </c>
      <c r="BP251" s="278">
        <v>0</v>
      </c>
      <c r="BQ251" s="279"/>
      <c r="BR251" s="279"/>
      <c r="BS251" s="279"/>
    </row>
    <row r="252" spans="1:71" x14ac:dyDescent="0.35">
      <c r="A252" s="279" t="s">
        <v>563</v>
      </c>
      <c r="B252" s="279" t="s">
        <v>562</v>
      </c>
      <c r="C252" s="285" t="s">
        <v>682</v>
      </c>
      <c r="D252" s="279" t="s">
        <v>560</v>
      </c>
      <c r="F252" s="279" t="s">
        <v>681</v>
      </c>
      <c r="K252" s="279" t="s">
        <v>555</v>
      </c>
      <c r="L252" s="279" t="s">
        <v>557</v>
      </c>
      <c r="N252" s="279" t="s">
        <v>558</v>
      </c>
      <c r="O252" s="279" t="s">
        <v>555</v>
      </c>
      <c r="P252" s="279" t="s">
        <v>557</v>
      </c>
      <c r="Q252" s="279" t="s">
        <v>556</v>
      </c>
      <c r="R252" s="279" t="s">
        <v>555</v>
      </c>
      <c r="S252" s="278">
        <v>0</v>
      </c>
      <c r="T252" s="278">
        <v>0</v>
      </c>
      <c r="U252" s="278">
        <v>0</v>
      </c>
      <c r="V252" s="278">
        <v>0</v>
      </c>
      <c r="W252" s="278">
        <v>0</v>
      </c>
      <c r="X252" s="278">
        <v>0</v>
      </c>
      <c r="Y252" s="278">
        <v>0</v>
      </c>
      <c r="Z252" s="278">
        <v>0</v>
      </c>
      <c r="AA252" s="278">
        <v>0</v>
      </c>
      <c r="AB252" s="278">
        <v>0</v>
      </c>
      <c r="AC252" s="278"/>
      <c r="AD252" s="278">
        <v>0</v>
      </c>
      <c r="AE252" s="278"/>
      <c r="AF252" s="278">
        <v>0</v>
      </c>
      <c r="AG252" s="278">
        <v>0</v>
      </c>
      <c r="AH252" s="285" t="s">
        <v>86</v>
      </c>
      <c r="AI252" s="284" t="s">
        <v>677</v>
      </c>
      <c r="AJ252" s="283" t="s">
        <v>553</v>
      </c>
      <c r="AK252" s="282" t="s">
        <v>552</v>
      </c>
      <c r="AL252" s="278">
        <v>2.8</v>
      </c>
      <c r="AM252" s="281">
        <v>0</v>
      </c>
      <c r="AN252" s="278">
        <v>0</v>
      </c>
      <c r="AO252" s="278">
        <v>2.8</v>
      </c>
      <c r="AP252" s="281">
        <v>0</v>
      </c>
      <c r="AQ252" s="278">
        <v>0</v>
      </c>
      <c r="AR252" s="278">
        <v>0</v>
      </c>
      <c r="AS252" s="273">
        <v>2</v>
      </c>
      <c r="AT252" s="278">
        <v>0</v>
      </c>
      <c r="AU252" s="281">
        <v>0</v>
      </c>
      <c r="AV252" s="278">
        <v>0</v>
      </c>
      <c r="AW252" s="278">
        <v>0</v>
      </c>
      <c r="AX252" s="281">
        <v>0</v>
      </c>
      <c r="AY252" s="278">
        <v>0</v>
      </c>
      <c r="AZ252" s="278">
        <v>0</v>
      </c>
      <c r="BA252" s="280" t="s">
        <v>551</v>
      </c>
      <c r="BB252" s="278">
        <v>0</v>
      </c>
      <c r="BC252" s="281">
        <v>0</v>
      </c>
      <c r="BD252" s="278">
        <v>0</v>
      </c>
      <c r="BE252" s="278">
        <v>0</v>
      </c>
      <c r="BF252" s="281">
        <v>0</v>
      </c>
      <c r="BG252" s="278">
        <v>0</v>
      </c>
      <c r="BH252" s="278">
        <v>0</v>
      </c>
      <c r="BI252" s="280" t="s">
        <v>550</v>
      </c>
      <c r="BJ252" s="278">
        <v>0</v>
      </c>
      <c r="BK252" s="278">
        <v>0</v>
      </c>
      <c r="BL252" s="278">
        <v>0</v>
      </c>
      <c r="BM252" s="278">
        <v>0</v>
      </c>
      <c r="BN252" s="278">
        <v>0</v>
      </c>
      <c r="BO252" s="278">
        <v>0</v>
      </c>
      <c r="BP252" s="278">
        <v>0</v>
      </c>
      <c r="BQ252" s="279"/>
      <c r="BR252" s="279"/>
      <c r="BS252" s="279"/>
    </row>
    <row r="253" spans="1:71" x14ac:dyDescent="0.35">
      <c r="A253" s="279" t="s">
        <v>563</v>
      </c>
      <c r="B253" s="279" t="s">
        <v>562</v>
      </c>
      <c r="C253" s="285" t="s">
        <v>680</v>
      </c>
      <c r="D253" s="279" t="s">
        <v>560</v>
      </c>
      <c r="F253" s="279" t="s">
        <v>679</v>
      </c>
      <c r="K253" s="279" t="s">
        <v>555</v>
      </c>
      <c r="L253" s="279" t="s">
        <v>557</v>
      </c>
      <c r="N253" s="279" t="s">
        <v>558</v>
      </c>
      <c r="O253" s="279" t="s">
        <v>555</v>
      </c>
      <c r="P253" s="279" t="s">
        <v>557</v>
      </c>
      <c r="Q253" s="279" t="s">
        <v>556</v>
      </c>
      <c r="R253" s="279" t="s">
        <v>555</v>
      </c>
      <c r="S253" s="278">
        <v>0</v>
      </c>
      <c r="T253" s="278">
        <v>0</v>
      </c>
      <c r="U253" s="278">
        <v>0</v>
      </c>
      <c r="V253" s="278">
        <v>0</v>
      </c>
      <c r="W253" s="278">
        <v>0</v>
      </c>
      <c r="X253" s="278">
        <v>0</v>
      </c>
      <c r="Y253" s="278">
        <v>0</v>
      </c>
      <c r="Z253" s="278">
        <v>0</v>
      </c>
      <c r="AA253" s="278">
        <v>0</v>
      </c>
      <c r="AB253" s="278">
        <v>0</v>
      </c>
      <c r="AC253" s="278"/>
      <c r="AD253" s="278">
        <v>0</v>
      </c>
      <c r="AE253" s="278"/>
      <c r="AF253" s="278">
        <v>0</v>
      </c>
      <c r="AG253" s="278">
        <v>0</v>
      </c>
      <c r="AH253" s="285" t="s">
        <v>86</v>
      </c>
      <c r="AI253" s="284" t="s">
        <v>675</v>
      </c>
      <c r="AJ253" s="283" t="s">
        <v>553</v>
      </c>
      <c r="AK253" s="282" t="s">
        <v>552</v>
      </c>
      <c r="AL253" s="278">
        <v>1.25</v>
      </c>
      <c r="AM253" s="281">
        <v>0</v>
      </c>
      <c r="AN253" s="278">
        <v>0</v>
      </c>
      <c r="AO253" s="278">
        <v>1.25</v>
      </c>
      <c r="AP253" s="281">
        <v>0</v>
      </c>
      <c r="AQ253" s="278">
        <v>0</v>
      </c>
      <c r="AR253" s="278">
        <v>0</v>
      </c>
      <c r="AS253" s="273">
        <v>2</v>
      </c>
      <c r="AT253" s="278">
        <v>0</v>
      </c>
      <c r="AU253" s="281">
        <v>0</v>
      </c>
      <c r="AV253" s="278">
        <v>0</v>
      </c>
      <c r="AW253" s="278">
        <v>0</v>
      </c>
      <c r="AX253" s="281">
        <v>0</v>
      </c>
      <c r="AY253" s="278">
        <v>0</v>
      </c>
      <c r="AZ253" s="278">
        <v>0</v>
      </c>
      <c r="BA253" s="280" t="s">
        <v>551</v>
      </c>
      <c r="BB253" s="278">
        <v>0</v>
      </c>
      <c r="BC253" s="281">
        <v>0</v>
      </c>
      <c r="BD253" s="278">
        <v>0</v>
      </c>
      <c r="BE253" s="278">
        <v>0</v>
      </c>
      <c r="BF253" s="281">
        <v>0</v>
      </c>
      <c r="BG253" s="278">
        <v>0</v>
      </c>
      <c r="BH253" s="278">
        <v>0</v>
      </c>
      <c r="BI253" s="280" t="s">
        <v>550</v>
      </c>
      <c r="BJ253" s="278">
        <v>0</v>
      </c>
      <c r="BK253" s="278">
        <v>0</v>
      </c>
      <c r="BL253" s="278">
        <v>0</v>
      </c>
      <c r="BM253" s="278">
        <v>0</v>
      </c>
      <c r="BN253" s="278">
        <v>0</v>
      </c>
      <c r="BO253" s="278">
        <v>0</v>
      </c>
      <c r="BP253" s="278">
        <v>0</v>
      </c>
      <c r="BQ253" s="279"/>
      <c r="BR253" s="279"/>
      <c r="BS253" s="279"/>
    </row>
    <row r="254" spans="1:71" x14ac:dyDescent="0.35">
      <c r="A254" s="279" t="s">
        <v>563</v>
      </c>
      <c r="B254" s="279" t="s">
        <v>562</v>
      </c>
      <c r="C254" s="285" t="s">
        <v>580</v>
      </c>
      <c r="D254" s="279" t="s">
        <v>560</v>
      </c>
      <c r="F254" s="279" t="s">
        <v>678</v>
      </c>
      <c r="K254" s="279" t="s">
        <v>555</v>
      </c>
      <c r="L254" s="279" t="s">
        <v>557</v>
      </c>
      <c r="N254" s="279" t="s">
        <v>558</v>
      </c>
      <c r="O254" s="279" t="s">
        <v>555</v>
      </c>
      <c r="P254" s="279" t="s">
        <v>557</v>
      </c>
      <c r="Q254" s="279" t="s">
        <v>556</v>
      </c>
      <c r="R254" s="279" t="s">
        <v>555</v>
      </c>
      <c r="S254" s="278">
        <v>0</v>
      </c>
      <c r="T254" s="278">
        <v>0</v>
      </c>
      <c r="U254" s="278">
        <v>0</v>
      </c>
      <c r="V254" s="278">
        <v>0</v>
      </c>
      <c r="W254" s="278">
        <v>0</v>
      </c>
      <c r="X254" s="278">
        <v>0</v>
      </c>
      <c r="Y254" s="278">
        <v>0</v>
      </c>
      <c r="Z254" s="278">
        <v>0</v>
      </c>
      <c r="AA254" s="278">
        <v>0</v>
      </c>
      <c r="AB254" s="278">
        <v>0</v>
      </c>
      <c r="AC254" s="278"/>
      <c r="AD254" s="278">
        <v>0</v>
      </c>
      <c r="AE254" s="278"/>
      <c r="AF254" s="278">
        <v>0</v>
      </c>
      <c r="AG254" s="278">
        <v>0</v>
      </c>
      <c r="AH254" s="285" t="s">
        <v>483</v>
      </c>
      <c r="AJ254" s="283" t="s">
        <v>553</v>
      </c>
      <c r="AK254" s="282" t="s">
        <v>552</v>
      </c>
      <c r="AL254" s="278">
        <v>0.74</v>
      </c>
      <c r="AM254" s="281">
        <v>0</v>
      </c>
      <c r="AN254" s="278">
        <v>0</v>
      </c>
      <c r="AO254" s="278">
        <v>0.74</v>
      </c>
      <c r="AP254" s="281">
        <v>0</v>
      </c>
      <c r="AQ254" s="278">
        <v>0</v>
      </c>
      <c r="AR254" s="278">
        <v>0</v>
      </c>
      <c r="AS254" s="273">
        <v>2</v>
      </c>
      <c r="AT254" s="278">
        <v>0</v>
      </c>
      <c r="AU254" s="281">
        <v>0</v>
      </c>
      <c r="AV254" s="278">
        <v>0</v>
      </c>
      <c r="AW254" s="278">
        <v>0</v>
      </c>
      <c r="AX254" s="281">
        <v>0</v>
      </c>
      <c r="AY254" s="278">
        <v>0</v>
      </c>
      <c r="AZ254" s="278">
        <v>0</v>
      </c>
      <c r="BA254" s="280" t="s">
        <v>551</v>
      </c>
      <c r="BB254" s="278">
        <v>0</v>
      </c>
      <c r="BC254" s="281">
        <v>0</v>
      </c>
      <c r="BD254" s="278">
        <v>0</v>
      </c>
      <c r="BE254" s="278">
        <v>0</v>
      </c>
      <c r="BF254" s="281">
        <v>0</v>
      </c>
      <c r="BG254" s="278">
        <v>0</v>
      </c>
      <c r="BH254" s="278">
        <v>0</v>
      </c>
      <c r="BI254" s="280" t="s">
        <v>550</v>
      </c>
      <c r="BJ254" s="278">
        <v>0</v>
      </c>
      <c r="BK254" s="278">
        <v>0</v>
      </c>
      <c r="BL254" s="278">
        <v>0</v>
      </c>
      <c r="BM254" s="278">
        <v>0</v>
      </c>
      <c r="BN254" s="278">
        <v>0</v>
      </c>
      <c r="BO254" s="278">
        <v>0</v>
      </c>
      <c r="BP254" s="278">
        <v>0</v>
      </c>
      <c r="BQ254" s="279"/>
      <c r="BR254" s="279"/>
      <c r="BS254" s="279"/>
    </row>
    <row r="255" spans="1:71" x14ac:dyDescent="0.35">
      <c r="A255" s="279" t="s">
        <v>563</v>
      </c>
      <c r="B255" s="279" t="s">
        <v>562</v>
      </c>
      <c r="C255" s="285" t="s">
        <v>677</v>
      </c>
      <c r="D255" s="279" t="s">
        <v>560</v>
      </c>
      <c r="F255" s="279" t="s">
        <v>676</v>
      </c>
      <c r="K255" s="279" t="s">
        <v>555</v>
      </c>
      <c r="L255" s="279" t="s">
        <v>557</v>
      </c>
      <c r="N255" s="279" t="s">
        <v>558</v>
      </c>
      <c r="O255" s="279" t="s">
        <v>555</v>
      </c>
      <c r="P255" s="279" t="s">
        <v>557</v>
      </c>
      <c r="Q255" s="279" t="s">
        <v>556</v>
      </c>
      <c r="R255" s="279" t="s">
        <v>555</v>
      </c>
      <c r="S255" s="278">
        <v>0</v>
      </c>
      <c r="T255" s="278">
        <v>0</v>
      </c>
      <c r="U255" s="278">
        <v>0</v>
      </c>
      <c r="V255" s="278">
        <v>0</v>
      </c>
      <c r="W255" s="278">
        <v>0</v>
      </c>
      <c r="X255" s="278">
        <v>0</v>
      </c>
      <c r="Y255" s="278">
        <v>0</v>
      </c>
      <c r="Z255" s="278">
        <v>0</v>
      </c>
      <c r="AA255" s="278">
        <v>0</v>
      </c>
      <c r="AB255" s="278">
        <v>0</v>
      </c>
      <c r="AC255" s="278"/>
      <c r="AD255" s="278">
        <v>0</v>
      </c>
      <c r="AE255" s="278"/>
      <c r="AF255" s="278">
        <v>0</v>
      </c>
      <c r="AG255" s="278">
        <v>0</v>
      </c>
      <c r="AH255" s="285" t="s">
        <v>483</v>
      </c>
      <c r="AJ255" s="283" t="s">
        <v>553</v>
      </c>
      <c r="AK255" s="282" t="s">
        <v>552</v>
      </c>
      <c r="AL255" s="278">
        <v>1.18</v>
      </c>
      <c r="AM255" s="281">
        <v>0</v>
      </c>
      <c r="AN255" s="278">
        <v>0</v>
      </c>
      <c r="AO255" s="278">
        <v>1.18</v>
      </c>
      <c r="AP255" s="281">
        <v>0</v>
      </c>
      <c r="AQ255" s="278">
        <v>0</v>
      </c>
      <c r="AR255" s="278">
        <v>0</v>
      </c>
      <c r="AS255" s="273">
        <v>2</v>
      </c>
      <c r="AT255" s="278">
        <v>0</v>
      </c>
      <c r="AU255" s="281">
        <v>0</v>
      </c>
      <c r="AV255" s="278">
        <v>0</v>
      </c>
      <c r="AW255" s="278">
        <v>0</v>
      </c>
      <c r="AX255" s="281">
        <v>0</v>
      </c>
      <c r="AY255" s="278">
        <v>0</v>
      </c>
      <c r="AZ255" s="278">
        <v>0</v>
      </c>
      <c r="BA255" s="280" t="s">
        <v>551</v>
      </c>
      <c r="BB255" s="278">
        <v>0</v>
      </c>
      <c r="BC255" s="281">
        <v>0</v>
      </c>
      <c r="BD255" s="278">
        <v>0</v>
      </c>
      <c r="BE255" s="278">
        <v>0</v>
      </c>
      <c r="BF255" s="281">
        <v>0</v>
      </c>
      <c r="BG255" s="278">
        <v>0</v>
      </c>
      <c r="BH255" s="278">
        <v>0</v>
      </c>
      <c r="BI255" s="280" t="s">
        <v>550</v>
      </c>
      <c r="BJ255" s="278">
        <v>0</v>
      </c>
      <c r="BK255" s="278">
        <v>0</v>
      </c>
      <c r="BL255" s="278">
        <v>0</v>
      </c>
      <c r="BM255" s="278">
        <v>0</v>
      </c>
      <c r="BN255" s="278">
        <v>0</v>
      </c>
      <c r="BO255" s="278">
        <v>0</v>
      </c>
      <c r="BP255" s="278">
        <v>0</v>
      </c>
      <c r="BQ255" s="279"/>
      <c r="BR255" s="279"/>
      <c r="BS255" s="279"/>
    </row>
    <row r="256" spans="1:71" x14ac:dyDescent="0.35">
      <c r="A256" s="279" t="s">
        <v>563</v>
      </c>
      <c r="B256" s="279" t="s">
        <v>562</v>
      </c>
      <c r="C256" s="285" t="s">
        <v>675</v>
      </c>
      <c r="D256" s="279" t="s">
        <v>560</v>
      </c>
      <c r="F256" s="279" t="s">
        <v>674</v>
      </c>
      <c r="K256" s="279" t="s">
        <v>555</v>
      </c>
      <c r="L256" s="279" t="s">
        <v>557</v>
      </c>
      <c r="N256" s="279" t="s">
        <v>558</v>
      </c>
      <c r="O256" s="279" t="s">
        <v>555</v>
      </c>
      <c r="P256" s="279" t="s">
        <v>557</v>
      </c>
      <c r="Q256" s="279" t="s">
        <v>556</v>
      </c>
      <c r="R256" s="279" t="s">
        <v>555</v>
      </c>
      <c r="S256" s="278">
        <v>0</v>
      </c>
      <c r="T256" s="278">
        <v>0</v>
      </c>
      <c r="U256" s="278">
        <v>0</v>
      </c>
      <c r="V256" s="278">
        <v>0</v>
      </c>
      <c r="W256" s="278">
        <v>0</v>
      </c>
      <c r="X256" s="278">
        <v>0</v>
      </c>
      <c r="Y256" s="278">
        <v>0</v>
      </c>
      <c r="Z256" s="278">
        <v>0</v>
      </c>
      <c r="AA256" s="278">
        <v>0</v>
      </c>
      <c r="AB256" s="278">
        <v>0</v>
      </c>
      <c r="AC256" s="278"/>
      <c r="AD256" s="278">
        <v>0</v>
      </c>
      <c r="AE256" s="278"/>
      <c r="AF256" s="278">
        <v>0</v>
      </c>
      <c r="AG256" s="278">
        <v>0</v>
      </c>
      <c r="AH256" s="285" t="s">
        <v>483</v>
      </c>
      <c r="AJ256" s="283" t="s">
        <v>553</v>
      </c>
      <c r="AK256" s="282" t="s">
        <v>552</v>
      </c>
      <c r="AL256" s="278">
        <v>0.86</v>
      </c>
      <c r="AM256" s="281">
        <v>0</v>
      </c>
      <c r="AN256" s="278">
        <v>0</v>
      </c>
      <c r="AO256" s="278">
        <v>0.86</v>
      </c>
      <c r="AP256" s="281">
        <v>0</v>
      </c>
      <c r="AQ256" s="278">
        <v>0</v>
      </c>
      <c r="AR256" s="278">
        <v>0</v>
      </c>
      <c r="AS256" s="273">
        <v>2</v>
      </c>
      <c r="AT256" s="278">
        <v>0</v>
      </c>
      <c r="AU256" s="281">
        <v>0</v>
      </c>
      <c r="AV256" s="278">
        <v>0</v>
      </c>
      <c r="AW256" s="278">
        <v>0</v>
      </c>
      <c r="AX256" s="281">
        <v>0</v>
      </c>
      <c r="AY256" s="278">
        <v>0</v>
      </c>
      <c r="AZ256" s="278">
        <v>0</v>
      </c>
      <c r="BA256" s="280" t="s">
        <v>551</v>
      </c>
      <c r="BB256" s="278">
        <v>0</v>
      </c>
      <c r="BC256" s="281">
        <v>0</v>
      </c>
      <c r="BD256" s="278">
        <v>0</v>
      </c>
      <c r="BE256" s="278">
        <v>0</v>
      </c>
      <c r="BF256" s="281">
        <v>0</v>
      </c>
      <c r="BG256" s="278">
        <v>0</v>
      </c>
      <c r="BH256" s="278">
        <v>0</v>
      </c>
      <c r="BI256" s="280" t="s">
        <v>550</v>
      </c>
      <c r="BJ256" s="278">
        <v>0</v>
      </c>
      <c r="BK256" s="278">
        <v>0</v>
      </c>
      <c r="BL256" s="278">
        <v>0</v>
      </c>
      <c r="BM256" s="278">
        <v>0</v>
      </c>
      <c r="BN256" s="278">
        <v>0</v>
      </c>
      <c r="BO256" s="278">
        <v>0</v>
      </c>
      <c r="BP256" s="278">
        <v>0</v>
      </c>
      <c r="BQ256" s="279"/>
      <c r="BR256" s="279"/>
      <c r="BS256" s="279"/>
    </row>
    <row r="257" spans="1:71" x14ac:dyDescent="0.35">
      <c r="A257" s="279" t="s">
        <v>563</v>
      </c>
      <c r="B257" s="279" t="s">
        <v>562</v>
      </c>
      <c r="C257" s="285" t="s">
        <v>673</v>
      </c>
      <c r="D257" s="279" t="s">
        <v>560</v>
      </c>
      <c r="F257" s="279" t="s">
        <v>672</v>
      </c>
      <c r="K257" s="279" t="s">
        <v>555</v>
      </c>
      <c r="L257" s="279" t="s">
        <v>557</v>
      </c>
      <c r="N257" s="279" t="s">
        <v>558</v>
      </c>
      <c r="O257" s="279" t="s">
        <v>555</v>
      </c>
      <c r="P257" s="279" t="s">
        <v>557</v>
      </c>
      <c r="Q257" s="279" t="s">
        <v>556</v>
      </c>
      <c r="R257" s="279" t="s">
        <v>555</v>
      </c>
      <c r="S257" s="278">
        <v>1134</v>
      </c>
      <c r="T257" s="278">
        <v>0</v>
      </c>
      <c r="U257" s="278">
        <v>0</v>
      </c>
      <c r="V257" s="278">
        <v>0</v>
      </c>
      <c r="W257" s="278">
        <v>0</v>
      </c>
      <c r="X257" s="278">
        <v>0</v>
      </c>
      <c r="Y257" s="278">
        <v>0</v>
      </c>
      <c r="Z257" s="278">
        <v>0</v>
      </c>
      <c r="AA257" s="278">
        <v>0</v>
      </c>
      <c r="AB257" s="278">
        <v>0</v>
      </c>
      <c r="AC257" s="278"/>
      <c r="AD257" s="278">
        <v>0</v>
      </c>
      <c r="AE257" s="278"/>
      <c r="AF257" s="278">
        <v>0</v>
      </c>
      <c r="AG257" s="278">
        <v>0</v>
      </c>
      <c r="AH257" s="285" t="s">
        <v>483</v>
      </c>
      <c r="AJ257" s="283" t="s">
        <v>553</v>
      </c>
      <c r="AK257" s="282" t="s">
        <v>552</v>
      </c>
      <c r="AL257" s="278">
        <v>0</v>
      </c>
      <c r="AM257" s="281">
        <v>0</v>
      </c>
      <c r="AN257" s="278">
        <v>16</v>
      </c>
      <c r="AO257" s="278">
        <v>0</v>
      </c>
      <c r="AP257" s="281">
        <v>0</v>
      </c>
      <c r="AQ257" s="278">
        <v>0</v>
      </c>
      <c r="AR257" s="278">
        <v>0</v>
      </c>
      <c r="AS257" s="273">
        <v>2</v>
      </c>
      <c r="AT257" s="278">
        <v>0</v>
      </c>
      <c r="AU257" s="281">
        <v>0</v>
      </c>
      <c r="AV257" s="278">
        <v>0</v>
      </c>
      <c r="AW257" s="278">
        <v>0</v>
      </c>
      <c r="AX257" s="281">
        <v>0</v>
      </c>
      <c r="AY257" s="278">
        <v>0</v>
      </c>
      <c r="AZ257" s="278">
        <v>0</v>
      </c>
      <c r="BA257" s="280" t="s">
        <v>551</v>
      </c>
      <c r="BB257" s="278">
        <v>0</v>
      </c>
      <c r="BC257" s="281">
        <v>0</v>
      </c>
      <c r="BD257" s="278">
        <v>0</v>
      </c>
      <c r="BE257" s="278">
        <v>0</v>
      </c>
      <c r="BF257" s="281">
        <v>0</v>
      </c>
      <c r="BG257" s="278">
        <v>0</v>
      </c>
      <c r="BH257" s="278">
        <v>0</v>
      </c>
      <c r="BI257" s="280" t="s">
        <v>550</v>
      </c>
      <c r="BJ257" s="278">
        <v>0</v>
      </c>
      <c r="BK257" s="278">
        <v>0</v>
      </c>
      <c r="BL257" s="278">
        <v>0</v>
      </c>
      <c r="BM257" s="278">
        <v>0</v>
      </c>
      <c r="BN257" s="278">
        <v>0</v>
      </c>
      <c r="BO257" s="278">
        <v>0</v>
      </c>
      <c r="BP257" s="278">
        <v>0</v>
      </c>
      <c r="BQ257" s="279"/>
      <c r="BR257" s="279"/>
      <c r="BS257" s="279"/>
    </row>
    <row r="258" spans="1:71" x14ac:dyDescent="0.35">
      <c r="A258" s="279" t="s">
        <v>563</v>
      </c>
      <c r="B258" s="279" t="s">
        <v>562</v>
      </c>
      <c r="C258" s="285" t="s">
        <v>671</v>
      </c>
      <c r="D258" s="279" t="s">
        <v>560</v>
      </c>
      <c r="F258" s="279" t="s">
        <v>670</v>
      </c>
      <c r="K258" s="279" t="s">
        <v>555</v>
      </c>
      <c r="L258" s="279" t="s">
        <v>557</v>
      </c>
      <c r="N258" s="279" t="s">
        <v>558</v>
      </c>
      <c r="O258" s="279" t="s">
        <v>555</v>
      </c>
      <c r="P258" s="279" t="s">
        <v>557</v>
      </c>
      <c r="Q258" s="279" t="s">
        <v>556</v>
      </c>
      <c r="R258" s="279" t="s">
        <v>555</v>
      </c>
      <c r="S258" s="278">
        <v>0</v>
      </c>
      <c r="T258" s="278">
        <v>0</v>
      </c>
      <c r="U258" s="278">
        <v>0</v>
      </c>
      <c r="V258" s="278">
        <v>0</v>
      </c>
      <c r="W258" s="278">
        <v>0</v>
      </c>
      <c r="X258" s="278">
        <v>0</v>
      </c>
      <c r="Y258" s="278">
        <v>0</v>
      </c>
      <c r="Z258" s="278">
        <v>0</v>
      </c>
      <c r="AA258" s="278">
        <v>0</v>
      </c>
      <c r="AB258" s="278">
        <v>0</v>
      </c>
      <c r="AC258" s="278"/>
      <c r="AD258" s="278">
        <v>0</v>
      </c>
      <c r="AE258" s="278"/>
      <c r="AF258" s="278">
        <v>0</v>
      </c>
      <c r="AG258" s="278">
        <v>0</v>
      </c>
      <c r="AH258" s="285" t="s">
        <v>86</v>
      </c>
      <c r="AI258" s="284" t="s">
        <v>665</v>
      </c>
      <c r="AJ258" s="283" t="s">
        <v>553</v>
      </c>
      <c r="AK258" s="282" t="s">
        <v>552</v>
      </c>
      <c r="AL258" s="278">
        <v>1.3</v>
      </c>
      <c r="AM258" s="281">
        <v>0</v>
      </c>
      <c r="AN258" s="278">
        <v>0</v>
      </c>
      <c r="AO258" s="278">
        <v>1.3</v>
      </c>
      <c r="AP258" s="281">
        <v>0</v>
      </c>
      <c r="AQ258" s="278">
        <v>0</v>
      </c>
      <c r="AR258" s="278">
        <v>0</v>
      </c>
      <c r="AS258" s="273">
        <v>2</v>
      </c>
      <c r="AT258" s="278">
        <v>0</v>
      </c>
      <c r="AU258" s="281">
        <v>0</v>
      </c>
      <c r="AV258" s="278">
        <v>0</v>
      </c>
      <c r="AW258" s="278">
        <v>0</v>
      </c>
      <c r="AX258" s="281">
        <v>0</v>
      </c>
      <c r="AY258" s="278">
        <v>0</v>
      </c>
      <c r="AZ258" s="278">
        <v>0</v>
      </c>
      <c r="BA258" s="280" t="s">
        <v>551</v>
      </c>
      <c r="BB258" s="278">
        <v>0</v>
      </c>
      <c r="BC258" s="281">
        <v>0</v>
      </c>
      <c r="BD258" s="278">
        <v>0</v>
      </c>
      <c r="BE258" s="278">
        <v>0</v>
      </c>
      <c r="BF258" s="281">
        <v>0</v>
      </c>
      <c r="BG258" s="278">
        <v>0</v>
      </c>
      <c r="BH258" s="278">
        <v>0</v>
      </c>
      <c r="BI258" s="280" t="s">
        <v>550</v>
      </c>
      <c r="BJ258" s="278">
        <v>0</v>
      </c>
      <c r="BK258" s="278">
        <v>0</v>
      </c>
      <c r="BL258" s="278">
        <v>0</v>
      </c>
      <c r="BM258" s="278">
        <v>0</v>
      </c>
      <c r="BN258" s="278">
        <v>0</v>
      </c>
      <c r="BO258" s="278">
        <v>0</v>
      </c>
      <c r="BP258" s="278">
        <v>0</v>
      </c>
      <c r="BQ258" s="279"/>
      <c r="BR258" s="279"/>
      <c r="BS258" s="279"/>
    </row>
    <row r="259" spans="1:71" x14ac:dyDescent="0.35">
      <c r="A259" s="279" t="s">
        <v>563</v>
      </c>
      <c r="B259" s="279" t="s">
        <v>562</v>
      </c>
      <c r="C259" s="285" t="s">
        <v>669</v>
      </c>
      <c r="D259" s="279" t="s">
        <v>560</v>
      </c>
      <c r="F259" s="279" t="s">
        <v>668</v>
      </c>
      <c r="K259" s="279" t="s">
        <v>555</v>
      </c>
      <c r="L259" s="279" t="s">
        <v>557</v>
      </c>
      <c r="N259" s="279" t="s">
        <v>558</v>
      </c>
      <c r="O259" s="279" t="s">
        <v>555</v>
      </c>
      <c r="P259" s="279" t="s">
        <v>557</v>
      </c>
      <c r="Q259" s="279" t="s">
        <v>556</v>
      </c>
      <c r="R259" s="279" t="s">
        <v>555</v>
      </c>
      <c r="S259" s="278">
        <v>0</v>
      </c>
      <c r="T259" s="278">
        <v>0</v>
      </c>
      <c r="U259" s="278">
        <v>0</v>
      </c>
      <c r="V259" s="278">
        <v>0</v>
      </c>
      <c r="W259" s="278">
        <v>0</v>
      </c>
      <c r="X259" s="278">
        <v>0</v>
      </c>
      <c r="Y259" s="278">
        <v>0</v>
      </c>
      <c r="Z259" s="278">
        <v>0</v>
      </c>
      <c r="AA259" s="278">
        <v>0</v>
      </c>
      <c r="AB259" s="278">
        <v>0</v>
      </c>
      <c r="AC259" s="278"/>
      <c r="AD259" s="278">
        <v>0</v>
      </c>
      <c r="AE259" s="278"/>
      <c r="AF259" s="278">
        <v>0</v>
      </c>
      <c r="AG259" s="278">
        <v>0</v>
      </c>
      <c r="AH259" s="285" t="s">
        <v>86</v>
      </c>
      <c r="AI259" s="284" t="s">
        <v>663</v>
      </c>
      <c r="AJ259" s="283" t="s">
        <v>553</v>
      </c>
      <c r="AK259" s="282" t="s">
        <v>552</v>
      </c>
      <c r="AL259" s="278">
        <v>2.2000000000000002</v>
      </c>
      <c r="AM259" s="281">
        <v>0</v>
      </c>
      <c r="AN259" s="278">
        <v>0</v>
      </c>
      <c r="AO259" s="278">
        <v>2.2000000000000002</v>
      </c>
      <c r="AP259" s="281">
        <v>0</v>
      </c>
      <c r="AQ259" s="278">
        <v>0</v>
      </c>
      <c r="AR259" s="278">
        <v>0</v>
      </c>
      <c r="AS259" s="273">
        <v>2</v>
      </c>
      <c r="AT259" s="278">
        <v>0</v>
      </c>
      <c r="AU259" s="281">
        <v>0</v>
      </c>
      <c r="AV259" s="278">
        <v>0</v>
      </c>
      <c r="AW259" s="278">
        <v>0</v>
      </c>
      <c r="AX259" s="281">
        <v>0</v>
      </c>
      <c r="AY259" s="278">
        <v>0</v>
      </c>
      <c r="AZ259" s="278">
        <v>0</v>
      </c>
      <c r="BA259" s="280" t="s">
        <v>551</v>
      </c>
      <c r="BB259" s="278">
        <v>0</v>
      </c>
      <c r="BC259" s="281">
        <v>0</v>
      </c>
      <c r="BD259" s="278">
        <v>0</v>
      </c>
      <c r="BE259" s="278">
        <v>0</v>
      </c>
      <c r="BF259" s="281">
        <v>0</v>
      </c>
      <c r="BG259" s="278">
        <v>0</v>
      </c>
      <c r="BH259" s="278">
        <v>0</v>
      </c>
      <c r="BI259" s="280" t="s">
        <v>550</v>
      </c>
      <c r="BJ259" s="278">
        <v>0</v>
      </c>
      <c r="BK259" s="278">
        <v>0</v>
      </c>
      <c r="BL259" s="278">
        <v>0</v>
      </c>
      <c r="BM259" s="278">
        <v>0</v>
      </c>
      <c r="BN259" s="278">
        <v>0</v>
      </c>
      <c r="BO259" s="278">
        <v>0</v>
      </c>
      <c r="BP259" s="278">
        <v>0</v>
      </c>
      <c r="BQ259" s="279"/>
      <c r="BR259" s="279"/>
      <c r="BS259" s="279"/>
    </row>
    <row r="260" spans="1:71" x14ac:dyDescent="0.35">
      <c r="A260" s="279" t="s">
        <v>563</v>
      </c>
      <c r="B260" s="279" t="s">
        <v>562</v>
      </c>
      <c r="C260" s="285" t="s">
        <v>667</v>
      </c>
      <c r="D260" s="279" t="s">
        <v>560</v>
      </c>
      <c r="F260" s="279" t="s">
        <v>666</v>
      </c>
      <c r="K260" s="279" t="s">
        <v>555</v>
      </c>
      <c r="L260" s="279" t="s">
        <v>557</v>
      </c>
      <c r="N260" s="279" t="s">
        <v>558</v>
      </c>
      <c r="O260" s="279" t="s">
        <v>555</v>
      </c>
      <c r="P260" s="279" t="s">
        <v>557</v>
      </c>
      <c r="Q260" s="279" t="s">
        <v>556</v>
      </c>
      <c r="R260" s="279" t="s">
        <v>555</v>
      </c>
      <c r="S260" s="278">
        <v>0</v>
      </c>
      <c r="T260" s="278">
        <v>0</v>
      </c>
      <c r="U260" s="278">
        <v>0</v>
      </c>
      <c r="V260" s="278">
        <v>0</v>
      </c>
      <c r="W260" s="278">
        <v>0</v>
      </c>
      <c r="X260" s="278">
        <v>0</v>
      </c>
      <c r="Y260" s="278">
        <v>0</v>
      </c>
      <c r="Z260" s="278">
        <v>0</v>
      </c>
      <c r="AA260" s="278">
        <v>0</v>
      </c>
      <c r="AB260" s="278">
        <v>0</v>
      </c>
      <c r="AC260" s="278"/>
      <c r="AD260" s="278">
        <v>0</v>
      </c>
      <c r="AE260" s="278"/>
      <c r="AF260" s="278">
        <v>0</v>
      </c>
      <c r="AG260" s="278">
        <v>0</v>
      </c>
      <c r="AH260" s="285" t="s">
        <v>86</v>
      </c>
      <c r="AI260" s="284" t="s">
        <v>661</v>
      </c>
      <c r="AJ260" s="283" t="s">
        <v>553</v>
      </c>
      <c r="AK260" s="282" t="s">
        <v>552</v>
      </c>
      <c r="AL260" s="278">
        <v>1.32</v>
      </c>
      <c r="AM260" s="281">
        <v>0</v>
      </c>
      <c r="AN260" s="278">
        <v>0</v>
      </c>
      <c r="AO260" s="278">
        <v>1.32</v>
      </c>
      <c r="AP260" s="281">
        <v>0</v>
      </c>
      <c r="AQ260" s="278">
        <v>0</v>
      </c>
      <c r="AR260" s="278">
        <v>0</v>
      </c>
      <c r="AS260" s="273">
        <v>2</v>
      </c>
      <c r="AT260" s="278">
        <v>0</v>
      </c>
      <c r="AU260" s="281">
        <v>0</v>
      </c>
      <c r="AV260" s="278">
        <v>0</v>
      </c>
      <c r="AW260" s="278">
        <v>0</v>
      </c>
      <c r="AX260" s="281">
        <v>0</v>
      </c>
      <c r="AY260" s="278">
        <v>0</v>
      </c>
      <c r="AZ260" s="278">
        <v>0</v>
      </c>
      <c r="BA260" s="280" t="s">
        <v>551</v>
      </c>
      <c r="BB260" s="278">
        <v>0</v>
      </c>
      <c r="BC260" s="281">
        <v>0</v>
      </c>
      <c r="BD260" s="278">
        <v>0</v>
      </c>
      <c r="BE260" s="278">
        <v>0</v>
      </c>
      <c r="BF260" s="281">
        <v>0</v>
      </c>
      <c r="BG260" s="278">
        <v>0</v>
      </c>
      <c r="BH260" s="278">
        <v>0</v>
      </c>
      <c r="BI260" s="280" t="s">
        <v>550</v>
      </c>
      <c r="BJ260" s="278">
        <v>0</v>
      </c>
      <c r="BK260" s="278">
        <v>0</v>
      </c>
      <c r="BL260" s="278">
        <v>0</v>
      </c>
      <c r="BM260" s="278">
        <v>0</v>
      </c>
      <c r="BN260" s="278">
        <v>0</v>
      </c>
      <c r="BO260" s="278">
        <v>0</v>
      </c>
      <c r="BP260" s="278">
        <v>0</v>
      </c>
      <c r="BQ260" s="279"/>
      <c r="BR260" s="279"/>
      <c r="BS260" s="279"/>
    </row>
    <row r="261" spans="1:71" x14ac:dyDescent="0.35">
      <c r="A261" s="279" t="s">
        <v>563</v>
      </c>
      <c r="B261" s="279" t="s">
        <v>562</v>
      </c>
      <c r="C261" s="285" t="s">
        <v>665</v>
      </c>
      <c r="D261" s="279" t="s">
        <v>560</v>
      </c>
      <c r="F261" s="279" t="s">
        <v>664</v>
      </c>
      <c r="K261" s="279" t="s">
        <v>555</v>
      </c>
      <c r="L261" s="279" t="s">
        <v>557</v>
      </c>
      <c r="N261" s="279" t="s">
        <v>558</v>
      </c>
      <c r="O261" s="279" t="s">
        <v>555</v>
      </c>
      <c r="P261" s="279" t="s">
        <v>557</v>
      </c>
      <c r="Q261" s="279" t="s">
        <v>556</v>
      </c>
      <c r="R261" s="279" t="s">
        <v>555</v>
      </c>
      <c r="S261" s="278">
        <v>0</v>
      </c>
      <c r="T261" s="278">
        <v>0</v>
      </c>
      <c r="U261" s="278">
        <v>0</v>
      </c>
      <c r="V261" s="278">
        <v>0</v>
      </c>
      <c r="W261" s="278">
        <v>0</v>
      </c>
      <c r="X261" s="278">
        <v>0</v>
      </c>
      <c r="Y261" s="278">
        <v>0</v>
      </c>
      <c r="Z261" s="278">
        <v>0</v>
      </c>
      <c r="AA261" s="278">
        <v>0</v>
      </c>
      <c r="AB261" s="278">
        <v>0</v>
      </c>
      <c r="AC261" s="278"/>
      <c r="AD261" s="278">
        <v>0</v>
      </c>
      <c r="AE261" s="278"/>
      <c r="AF261" s="278">
        <v>0</v>
      </c>
      <c r="AG261" s="278">
        <v>0</v>
      </c>
      <c r="AH261" s="285" t="s">
        <v>483</v>
      </c>
      <c r="AJ261" s="283" t="s">
        <v>553</v>
      </c>
      <c r="AK261" s="282" t="s">
        <v>552</v>
      </c>
      <c r="AL261" s="278">
        <v>0.84</v>
      </c>
      <c r="AM261" s="281">
        <v>0</v>
      </c>
      <c r="AN261" s="278">
        <v>0</v>
      </c>
      <c r="AO261" s="278">
        <v>0.84</v>
      </c>
      <c r="AP261" s="281">
        <v>0</v>
      </c>
      <c r="AQ261" s="278">
        <v>0</v>
      </c>
      <c r="AR261" s="278">
        <v>0</v>
      </c>
      <c r="AS261" s="273">
        <v>2</v>
      </c>
      <c r="AT261" s="278">
        <v>0</v>
      </c>
      <c r="AU261" s="281">
        <v>0</v>
      </c>
      <c r="AV261" s="278">
        <v>0</v>
      </c>
      <c r="AW261" s="278">
        <v>0</v>
      </c>
      <c r="AX261" s="281">
        <v>0</v>
      </c>
      <c r="AY261" s="278">
        <v>0</v>
      </c>
      <c r="AZ261" s="278">
        <v>0</v>
      </c>
      <c r="BA261" s="280" t="s">
        <v>551</v>
      </c>
      <c r="BB261" s="278">
        <v>0</v>
      </c>
      <c r="BC261" s="281">
        <v>0</v>
      </c>
      <c r="BD261" s="278">
        <v>0</v>
      </c>
      <c r="BE261" s="278">
        <v>0</v>
      </c>
      <c r="BF261" s="281">
        <v>0</v>
      </c>
      <c r="BG261" s="278">
        <v>0</v>
      </c>
      <c r="BH261" s="278">
        <v>0</v>
      </c>
      <c r="BI261" s="280" t="s">
        <v>550</v>
      </c>
      <c r="BJ261" s="278">
        <v>0</v>
      </c>
      <c r="BK261" s="278">
        <v>0</v>
      </c>
      <c r="BL261" s="278">
        <v>0</v>
      </c>
      <c r="BM261" s="278">
        <v>0</v>
      </c>
      <c r="BN261" s="278">
        <v>0</v>
      </c>
      <c r="BO261" s="278">
        <v>0</v>
      </c>
      <c r="BP261" s="278">
        <v>0</v>
      </c>
      <c r="BQ261" s="279"/>
      <c r="BR261" s="279"/>
      <c r="BS261" s="279"/>
    </row>
    <row r="262" spans="1:71" x14ac:dyDescent="0.35">
      <c r="A262" s="279" t="s">
        <v>563</v>
      </c>
      <c r="B262" s="279" t="s">
        <v>562</v>
      </c>
      <c r="C262" s="285" t="s">
        <v>663</v>
      </c>
      <c r="D262" s="279" t="s">
        <v>560</v>
      </c>
      <c r="F262" s="279" t="s">
        <v>662</v>
      </c>
      <c r="K262" s="279" t="s">
        <v>555</v>
      </c>
      <c r="L262" s="279" t="s">
        <v>557</v>
      </c>
      <c r="N262" s="279" t="s">
        <v>558</v>
      </c>
      <c r="O262" s="279" t="s">
        <v>555</v>
      </c>
      <c r="P262" s="279" t="s">
        <v>557</v>
      </c>
      <c r="Q262" s="279" t="s">
        <v>556</v>
      </c>
      <c r="R262" s="279" t="s">
        <v>555</v>
      </c>
      <c r="S262" s="278">
        <v>0</v>
      </c>
      <c r="T262" s="278">
        <v>0</v>
      </c>
      <c r="U262" s="278">
        <v>0</v>
      </c>
      <c r="V262" s="278">
        <v>0</v>
      </c>
      <c r="W262" s="278">
        <v>0</v>
      </c>
      <c r="X262" s="278">
        <v>0</v>
      </c>
      <c r="Y262" s="278">
        <v>0</v>
      </c>
      <c r="Z262" s="278">
        <v>0</v>
      </c>
      <c r="AA262" s="278">
        <v>0</v>
      </c>
      <c r="AB262" s="278">
        <v>0</v>
      </c>
      <c r="AC262" s="278"/>
      <c r="AD262" s="278">
        <v>0</v>
      </c>
      <c r="AE262" s="278"/>
      <c r="AF262" s="278">
        <v>0</v>
      </c>
      <c r="AG262" s="278">
        <v>0</v>
      </c>
      <c r="AH262" s="285" t="s">
        <v>483</v>
      </c>
      <c r="AJ262" s="283" t="s">
        <v>553</v>
      </c>
      <c r="AK262" s="282" t="s">
        <v>552</v>
      </c>
      <c r="AL262" s="278">
        <v>1.6</v>
      </c>
      <c r="AM262" s="281">
        <v>0</v>
      </c>
      <c r="AN262" s="278">
        <v>0</v>
      </c>
      <c r="AO262" s="278">
        <v>1.6</v>
      </c>
      <c r="AP262" s="281">
        <v>0</v>
      </c>
      <c r="AQ262" s="278">
        <v>0</v>
      </c>
      <c r="AR262" s="278">
        <v>0</v>
      </c>
      <c r="AS262" s="273">
        <v>2</v>
      </c>
      <c r="AT262" s="278">
        <v>0</v>
      </c>
      <c r="AU262" s="281">
        <v>0</v>
      </c>
      <c r="AV262" s="278">
        <v>0</v>
      </c>
      <c r="AW262" s="278">
        <v>0</v>
      </c>
      <c r="AX262" s="281">
        <v>0</v>
      </c>
      <c r="AY262" s="278">
        <v>0</v>
      </c>
      <c r="AZ262" s="278">
        <v>0</v>
      </c>
      <c r="BA262" s="280" t="s">
        <v>551</v>
      </c>
      <c r="BB262" s="278">
        <v>0</v>
      </c>
      <c r="BC262" s="281">
        <v>0</v>
      </c>
      <c r="BD262" s="278">
        <v>0</v>
      </c>
      <c r="BE262" s="278">
        <v>0</v>
      </c>
      <c r="BF262" s="281">
        <v>0</v>
      </c>
      <c r="BG262" s="278">
        <v>0</v>
      </c>
      <c r="BH262" s="278">
        <v>0</v>
      </c>
      <c r="BI262" s="280" t="s">
        <v>550</v>
      </c>
      <c r="BJ262" s="278">
        <v>0</v>
      </c>
      <c r="BK262" s="278">
        <v>0</v>
      </c>
      <c r="BL262" s="278">
        <v>0</v>
      </c>
      <c r="BM262" s="278">
        <v>0</v>
      </c>
      <c r="BN262" s="278">
        <v>0</v>
      </c>
      <c r="BO262" s="278">
        <v>0</v>
      </c>
      <c r="BP262" s="278">
        <v>0</v>
      </c>
      <c r="BQ262" s="279"/>
      <c r="BR262" s="279"/>
      <c r="BS262" s="279"/>
    </row>
    <row r="263" spans="1:71" x14ac:dyDescent="0.35">
      <c r="A263" s="279" t="s">
        <v>563</v>
      </c>
      <c r="B263" s="279" t="s">
        <v>562</v>
      </c>
      <c r="C263" s="285" t="s">
        <v>661</v>
      </c>
      <c r="D263" s="279" t="s">
        <v>560</v>
      </c>
      <c r="F263" s="279" t="s">
        <v>660</v>
      </c>
      <c r="K263" s="279" t="s">
        <v>555</v>
      </c>
      <c r="L263" s="279" t="s">
        <v>557</v>
      </c>
      <c r="N263" s="279" t="s">
        <v>558</v>
      </c>
      <c r="O263" s="279" t="s">
        <v>555</v>
      </c>
      <c r="P263" s="279" t="s">
        <v>557</v>
      </c>
      <c r="Q263" s="279" t="s">
        <v>556</v>
      </c>
      <c r="R263" s="279" t="s">
        <v>555</v>
      </c>
      <c r="S263" s="278">
        <v>0</v>
      </c>
      <c r="T263" s="278">
        <v>0</v>
      </c>
      <c r="U263" s="278">
        <v>0</v>
      </c>
      <c r="V263" s="278">
        <v>0</v>
      </c>
      <c r="W263" s="278">
        <v>0</v>
      </c>
      <c r="X263" s="278">
        <v>0</v>
      </c>
      <c r="Y263" s="278">
        <v>0</v>
      </c>
      <c r="Z263" s="278">
        <v>0</v>
      </c>
      <c r="AA263" s="278">
        <v>0</v>
      </c>
      <c r="AB263" s="278">
        <v>0</v>
      </c>
      <c r="AC263" s="278"/>
      <c r="AD263" s="278">
        <v>0</v>
      </c>
      <c r="AE263" s="278"/>
      <c r="AF263" s="278">
        <v>0</v>
      </c>
      <c r="AG263" s="278">
        <v>0</v>
      </c>
      <c r="AH263" s="285" t="s">
        <v>483</v>
      </c>
      <c r="AJ263" s="283" t="s">
        <v>553</v>
      </c>
      <c r="AK263" s="282" t="s">
        <v>552</v>
      </c>
      <c r="AL263" s="278">
        <v>1</v>
      </c>
      <c r="AM263" s="281">
        <v>0</v>
      </c>
      <c r="AN263" s="278">
        <v>0</v>
      </c>
      <c r="AO263" s="278">
        <v>1</v>
      </c>
      <c r="AP263" s="281">
        <v>0</v>
      </c>
      <c r="AQ263" s="278">
        <v>0</v>
      </c>
      <c r="AR263" s="278">
        <v>0</v>
      </c>
      <c r="AS263" s="273">
        <v>2</v>
      </c>
      <c r="AT263" s="278">
        <v>0</v>
      </c>
      <c r="AU263" s="281">
        <v>0</v>
      </c>
      <c r="AV263" s="278">
        <v>0</v>
      </c>
      <c r="AW263" s="278">
        <v>0</v>
      </c>
      <c r="AX263" s="281">
        <v>0</v>
      </c>
      <c r="AY263" s="278">
        <v>0</v>
      </c>
      <c r="AZ263" s="278">
        <v>0</v>
      </c>
      <c r="BA263" s="280" t="s">
        <v>551</v>
      </c>
      <c r="BB263" s="278">
        <v>0</v>
      </c>
      <c r="BC263" s="281">
        <v>0</v>
      </c>
      <c r="BD263" s="278">
        <v>0</v>
      </c>
      <c r="BE263" s="278">
        <v>0</v>
      </c>
      <c r="BF263" s="281">
        <v>0</v>
      </c>
      <c r="BG263" s="278">
        <v>0</v>
      </c>
      <c r="BH263" s="278">
        <v>0</v>
      </c>
      <c r="BI263" s="280" t="s">
        <v>550</v>
      </c>
      <c r="BJ263" s="278">
        <v>0</v>
      </c>
      <c r="BK263" s="278">
        <v>0</v>
      </c>
      <c r="BL263" s="278">
        <v>0</v>
      </c>
      <c r="BM263" s="278">
        <v>0</v>
      </c>
      <c r="BN263" s="278">
        <v>0</v>
      </c>
      <c r="BO263" s="278">
        <v>0</v>
      </c>
      <c r="BP263" s="278">
        <v>0</v>
      </c>
      <c r="BQ263" s="279"/>
      <c r="BR263" s="279"/>
      <c r="BS263" s="279"/>
    </row>
    <row r="264" spans="1:71" x14ac:dyDescent="0.35">
      <c r="A264" s="279" t="s">
        <v>563</v>
      </c>
      <c r="B264" s="279" t="s">
        <v>562</v>
      </c>
      <c r="C264" s="285" t="s">
        <v>659</v>
      </c>
      <c r="D264" s="279" t="s">
        <v>560</v>
      </c>
      <c r="F264" s="279" t="s">
        <v>658</v>
      </c>
      <c r="K264" s="279" t="s">
        <v>555</v>
      </c>
      <c r="L264" s="279" t="s">
        <v>557</v>
      </c>
      <c r="N264" s="279" t="s">
        <v>558</v>
      </c>
      <c r="O264" s="279" t="s">
        <v>555</v>
      </c>
      <c r="P264" s="279" t="s">
        <v>557</v>
      </c>
      <c r="Q264" s="279" t="s">
        <v>556</v>
      </c>
      <c r="R264" s="279" t="s">
        <v>555</v>
      </c>
      <c r="S264" s="278">
        <v>0</v>
      </c>
      <c r="T264" s="278">
        <v>0</v>
      </c>
      <c r="U264" s="278">
        <v>0</v>
      </c>
      <c r="V264" s="278">
        <v>0</v>
      </c>
      <c r="W264" s="278">
        <v>0</v>
      </c>
      <c r="X264" s="278">
        <v>0</v>
      </c>
      <c r="Y264" s="278">
        <v>0</v>
      </c>
      <c r="Z264" s="278">
        <v>0</v>
      </c>
      <c r="AA264" s="278">
        <v>0</v>
      </c>
      <c r="AB264" s="278">
        <v>0</v>
      </c>
      <c r="AC264" s="278"/>
      <c r="AD264" s="278">
        <v>0</v>
      </c>
      <c r="AE264" s="278"/>
      <c r="AF264" s="278">
        <v>0</v>
      </c>
      <c r="AG264" s="278">
        <v>0</v>
      </c>
      <c r="AH264" s="285" t="s">
        <v>483</v>
      </c>
      <c r="AJ264" s="283" t="s">
        <v>553</v>
      </c>
      <c r="AK264" s="282" t="s">
        <v>552</v>
      </c>
      <c r="AL264" s="278">
        <v>0</v>
      </c>
      <c r="AM264" s="281">
        <v>0</v>
      </c>
      <c r="AN264" s="278">
        <v>45</v>
      </c>
      <c r="AO264" s="278">
        <v>0</v>
      </c>
      <c r="AP264" s="281">
        <v>0</v>
      </c>
      <c r="AQ264" s="278">
        <v>0</v>
      </c>
      <c r="AR264" s="278">
        <v>0</v>
      </c>
      <c r="AS264" s="273">
        <v>2</v>
      </c>
      <c r="AT264" s="278">
        <v>0</v>
      </c>
      <c r="AU264" s="281">
        <v>0</v>
      </c>
      <c r="AV264" s="278">
        <v>0</v>
      </c>
      <c r="AW264" s="278">
        <v>0</v>
      </c>
      <c r="AX264" s="281">
        <v>0</v>
      </c>
      <c r="AY264" s="278">
        <v>0</v>
      </c>
      <c r="AZ264" s="278">
        <v>0</v>
      </c>
      <c r="BA264" s="280" t="s">
        <v>551</v>
      </c>
      <c r="BB264" s="278">
        <v>0</v>
      </c>
      <c r="BC264" s="281">
        <v>0</v>
      </c>
      <c r="BD264" s="278">
        <v>0</v>
      </c>
      <c r="BE264" s="278">
        <v>0</v>
      </c>
      <c r="BF264" s="281">
        <v>0</v>
      </c>
      <c r="BG264" s="278">
        <v>0</v>
      </c>
      <c r="BH264" s="278">
        <v>0</v>
      </c>
      <c r="BI264" s="280" t="s">
        <v>550</v>
      </c>
      <c r="BJ264" s="278">
        <v>0</v>
      </c>
      <c r="BK264" s="278">
        <v>0</v>
      </c>
      <c r="BL264" s="278">
        <v>0</v>
      </c>
      <c r="BM264" s="278">
        <v>0</v>
      </c>
      <c r="BN264" s="278">
        <v>0</v>
      </c>
      <c r="BO264" s="278">
        <v>0</v>
      </c>
      <c r="BP264" s="278">
        <v>0</v>
      </c>
      <c r="BQ264" s="279"/>
      <c r="BR264" s="279"/>
      <c r="BS264" s="279"/>
    </row>
    <row r="265" spans="1:71" x14ac:dyDescent="0.35">
      <c r="A265" s="279" t="s">
        <v>563</v>
      </c>
      <c r="B265" s="279" t="s">
        <v>562</v>
      </c>
      <c r="C265" s="285" t="s">
        <v>657</v>
      </c>
      <c r="D265" s="279" t="s">
        <v>560</v>
      </c>
      <c r="F265" s="279" t="s">
        <v>656</v>
      </c>
      <c r="K265" s="279" t="s">
        <v>555</v>
      </c>
      <c r="L265" s="279" t="s">
        <v>557</v>
      </c>
      <c r="N265" s="279" t="s">
        <v>558</v>
      </c>
      <c r="O265" s="279" t="s">
        <v>555</v>
      </c>
      <c r="P265" s="279" t="s">
        <v>557</v>
      </c>
      <c r="Q265" s="279" t="s">
        <v>556</v>
      </c>
      <c r="R265" s="279" t="s">
        <v>555</v>
      </c>
      <c r="S265" s="278">
        <v>0</v>
      </c>
      <c r="T265" s="278">
        <v>0</v>
      </c>
      <c r="U265" s="278">
        <v>0</v>
      </c>
      <c r="V265" s="278">
        <v>0</v>
      </c>
      <c r="W265" s="278">
        <v>0</v>
      </c>
      <c r="X265" s="278">
        <v>0</v>
      </c>
      <c r="Y265" s="278">
        <v>0</v>
      </c>
      <c r="Z265" s="278">
        <v>0</v>
      </c>
      <c r="AA265" s="278">
        <v>0</v>
      </c>
      <c r="AB265" s="278">
        <v>0</v>
      </c>
      <c r="AC265" s="278"/>
      <c r="AD265" s="278">
        <v>0</v>
      </c>
      <c r="AE265" s="278"/>
      <c r="AF265" s="278">
        <v>0</v>
      </c>
      <c r="AG265" s="278">
        <v>0</v>
      </c>
      <c r="AH265" s="285" t="s">
        <v>86</v>
      </c>
      <c r="AI265" s="284" t="s">
        <v>655</v>
      </c>
      <c r="AJ265" s="283" t="s">
        <v>553</v>
      </c>
      <c r="AK265" s="282" t="s">
        <v>552</v>
      </c>
      <c r="AL265" s="278">
        <v>1.42</v>
      </c>
      <c r="AM265" s="281">
        <v>0</v>
      </c>
      <c r="AN265" s="278">
        <v>0</v>
      </c>
      <c r="AO265" s="278">
        <v>1.42</v>
      </c>
      <c r="AP265" s="281">
        <v>0</v>
      </c>
      <c r="AQ265" s="278">
        <v>0</v>
      </c>
      <c r="AR265" s="278">
        <v>0</v>
      </c>
      <c r="AS265" s="273">
        <v>2</v>
      </c>
      <c r="AT265" s="278">
        <v>0</v>
      </c>
      <c r="AU265" s="281">
        <v>0</v>
      </c>
      <c r="AV265" s="278">
        <v>0</v>
      </c>
      <c r="AW265" s="278">
        <v>0</v>
      </c>
      <c r="AX265" s="281">
        <v>0</v>
      </c>
      <c r="AY265" s="278">
        <v>0</v>
      </c>
      <c r="AZ265" s="278">
        <v>0</v>
      </c>
      <c r="BA265" s="280" t="s">
        <v>551</v>
      </c>
      <c r="BB265" s="278">
        <v>0</v>
      </c>
      <c r="BC265" s="281">
        <v>0</v>
      </c>
      <c r="BD265" s="278">
        <v>0</v>
      </c>
      <c r="BE265" s="278">
        <v>0</v>
      </c>
      <c r="BF265" s="281">
        <v>0</v>
      </c>
      <c r="BG265" s="278">
        <v>0</v>
      </c>
      <c r="BH265" s="278">
        <v>0</v>
      </c>
      <c r="BI265" s="280" t="s">
        <v>550</v>
      </c>
      <c r="BJ265" s="278">
        <v>0</v>
      </c>
      <c r="BK265" s="278">
        <v>0</v>
      </c>
      <c r="BL265" s="278">
        <v>0</v>
      </c>
      <c r="BM265" s="278">
        <v>0</v>
      </c>
      <c r="BN265" s="278">
        <v>0</v>
      </c>
      <c r="BO265" s="278">
        <v>0</v>
      </c>
      <c r="BP265" s="278">
        <v>0</v>
      </c>
      <c r="BQ265" s="279"/>
      <c r="BR265" s="279"/>
      <c r="BS265" s="279"/>
    </row>
    <row r="266" spans="1:71" x14ac:dyDescent="0.35">
      <c r="A266" s="279" t="s">
        <v>563</v>
      </c>
      <c r="B266" s="279" t="s">
        <v>562</v>
      </c>
      <c r="C266" s="285" t="s">
        <v>655</v>
      </c>
      <c r="D266" s="279" t="s">
        <v>560</v>
      </c>
      <c r="F266" s="279" t="s">
        <v>654</v>
      </c>
      <c r="K266" s="279" t="s">
        <v>555</v>
      </c>
      <c r="L266" s="279" t="s">
        <v>557</v>
      </c>
      <c r="N266" s="279" t="s">
        <v>558</v>
      </c>
      <c r="O266" s="279" t="s">
        <v>555</v>
      </c>
      <c r="P266" s="279" t="s">
        <v>557</v>
      </c>
      <c r="Q266" s="279" t="s">
        <v>556</v>
      </c>
      <c r="R266" s="279" t="s">
        <v>555</v>
      </c>
      <c r="S266" s="278">
        <v>0</v>
      </c>
      <c r="T266" s="278">
        <v>0</v>
      </c>
      <c r="U266" s="278">
        <v>0</v>
      </c>
      <c r="V266" s="278">
        <v>0</v>
      </c>
      <c r="W266" s="278">
        <v>0</v>
      </c>
      <c r="X266" s="278">
        <v>0</v>
      </c>
      <c r="Y266" s="278">
        <v>0</v>
      </c>
      <c r="Z266" s="278">
        <v>0</v>
      </c>
      <c r="AA266" s="278">
        <v>0</v>
      </c>
      <c r="AB266" s="278">
        <v>0</v>
      </c>
      <c r="AC266" s="278"/>
      <c r="AD266" s="278">
        <v>0</v>
      </c>
      <c r="AE266" s="278"/>
      <c r="AF266" s="278">
        <v>0</v>
      </c>
      <c r="AG266" s="278">
        <v>0</v>
      </c>
      <c r="AH266" s="285" t="s">
        <v>483</v>
      </c>
      <c r="AJ266" s="283" t="s">
        <v>553</v>
      </c>
      <c r="AK266" s="282" t="s">
        <v>552</v>
      </c>
      <c r="AL266" s="278">
        <v>1.4</v>
      </c>
      <c r="AM266" s="281">
        <v>0</v>
      </c>
      <c r="AN266" s="278">
        <v>0</v>
      </c>
      <c r="AO266" s="278">
        <v>1.4</v>
      </c>
      <c r="AP266" s="281">
        <v>0</v>
      </c>
      <c r="AQ266" s="278">
        <v>0</v>
      </c>
      <c r="AR266" s="278">
        <v>0</v>
      </c>
      <c r="AS266" s="273">
        <v>2</v>
      </c>
      <c r="AT266" s="278">
        <v>0</v>
      </c>
      <c r="AU266" s="281">
        <v>0</v>
      </c>
      <c r="AV266" s="278">
        <v>0</v>
      </c>
      <c r="AW266" s="278">
        <v>0</v>
      </c>
      <c r="AX266" s="281">
        <v>0</v>
      </c>
      <c r="AY266" s="278">
        <v>0</v>
      </c>
      <c r="AZ266" s="278">
        <v>0</v>
      </c>
      <c r="BA266" s="280" t="s">
        <v>551</v>
      </c>
      <c r="BB266" s="278">
        <v>0</v>
      </c>
      <c r="BC266" s="281">
        <v>0</v>
      </c>
      <c r="BD266" s="278">
        <v>0</v>
      </c>
      <c r="BE266" s="278">
        <v>0</v>
      </c>
      <c r="BF266" s="281">
        <v>0</v>
      </c>
      <c r="BG266" s="278">
        <v>0</v>
      </c>
      <c r="BH266" s="278">
        <v>0</v>
      </c>
      <c r="BI266" s="280" t="s">
        <v>550</v>
      </c>
      <c r="BJ266" s="278">
        <v>0</v>
      </c>
      <c r="BK266" s="278">
        <v>0</v>
      </c>
      <c r="BL266" s="278">
        <v>0</v>
      </c>
      <c r="BM266" s="278">
        <v>0</v>
      </c>
      <c r="BN266" s="278">
        <v>0</v>
      </c>
      <c r="BO266" s="278">
        <v>0</v>
      </c>
      <c r="BP266" s="278">
        <v>0</v>
      </c>
      <c r="BQ266" s="279"/>
      <c r="BR266" s="279"/>
      <c r="BS266" s="279"/>
    </row>
    <row r="267" spans="1:71" x14ac:dyDescent="0.35">
      <c r="A267" s="279" t="s">
        <v>563</v>
      </c>
      <c r="B267" s="279" t="s">
        <v>562</v>
      </c>
      <c r="C267" s="285" t="s">
        <v>653</v>
      </c>
      <c r="D267" s="279" t="s">
        <v>560</v>
      </c>
      <c r="F267" s="279" t="s">
        <v>652</v>
      </c>
      <c r="K267" s="279" t="s">
        <v>555</v>
      </c>
      <c r="L267" s="279" t="s">
        <v>557</v>
      </c>
      <c r="N267" s="279" t="s">
        <v>558</v>
      </c>
      <c r="O267" s="279" t="s">
        <v>555</v>
      </c>
      <c r="P267" s="279" t="s">
        <v>557</v>
      </c>
      <c r="Q267" s="279" t="s">
        <v>556</v>
      </c>
      <c r="R267" s="279" t="s">
        <v>555</v>
      </c>
      <c r="S267" s="278">
        <v>320</v>
      </c>
      <c r="T267" s="278">
        <v>0</v>
      </c>
      <c r="U267" s="278">
        <v>0</v>
      </c>
      <c r="V267" s="278">
        <v>0</v>
      </c>
      <c r="W267" s="278">
        <v>0</v>
      </c>
      <c r="X267" s="278">
        <v>0</v>
      </c>
      <c r="Y267" s="278">
        <v>0</v>
      </c>
      <c r="Z267" s="278">
        <v>0</v>
      </c>
      <c r="AA267" s="278">
        <v>0</v>
      </c>
      <c r="AB267" s="278">
        <v>0</v>
      </c>
      <c r="AC267" s="278"/>
      <c r="AD267" s="278">
        <v>0</v>
      </c>
      <c r="AE267" s="278"/>
      <c r="AF267" s="278">
        <v>0</v>
      </c>
      <c r="AG267" s="278">
        <v>0</v>
      </c>
      <c r="AH267" s="285" t="s">
        <v>483</v>
      </c>
      <c r="AJ267" s="283" t="s">
        <v>553</v>
      </c>
      <c r="AK267" s="282" t="s">
        <v>552</v>
      </c>
      <c r="AL267" s="278">
        <v>0</v>
      </c>
      <c r="AM267" s="281">
        <v>0</v>
      </c>
      <c r="AN267" s="278">
        <v>0</v>
      </c>
      <c r="AO267" s="278">
        <v>0</v>
      </c>
      <c r="AP267" s="281">
        <v>0</v>
      </c>
      <c r="AQ267" s="278">
        <v>0</v>
      </c>
      <c r="AR267" s="278">
        <v>0</v>
      </c>
      <c r="AS267" s="273">
        <v>2</v>
      </c>
      <c r="AT267" s="278">
        <v>0</v>
      </c>
      <c r="AU267" s="281">
        <v>0</v>
      </c>
      <c r="AV267" s="278">
        <v>0</v>
      </c>
      <c r="AW267" s="278">
        <v>0</v>
      </c>
      <c r="AX267" s="281">
        <v>0</v>
      </c>
      <c r="AY267" s="278">
        <v>0</v>
      </c>
      <c r="AZ267" s="278">
        <v>0</v>
      </c>
      <c r="BA267" s="280" t="s">
        <v>551</v>
      </c>
      <c r="BB267" s="278">
        <v>0</v>
      </c>
      <c r="BC267" s="281">
        <v>0</v>
      </c>
      <c r="BD267" s="278">
        <v>0</v>
      </c>
      <c r="BE267" s="278">
        <v>0</v>
      </c>
      <c r="BF267" s="281">
        <v>0</v>
      </c>
      <c r="BG267" s="278">
        <v>0</v>
      </c>
      <c r="BH267" s="278">
        <v>0</v>
      </c>
      <c r="BI267" s="280" t="s">
        <v>550</v>
      </c>
      <c r="BJ267" s="278">
        <v>0</v>
      </c>
      <c r="BK267" s="278">
        <v>0</v>
      </c>
      <c r="BL267" s="278">
        <v>0</v>
      </c>
      <c r="BM267" s="278">
        <v>0</v>
      </c>
      <c r="BN267" s="278">
        <v>0</v>
      </c>
      <c r="BO267" s="278">
        <v>0</v>
      </c>
      <c r="BP267" s="278">
        <v>0</v>
      </c>
      <c r="BQ267" s="279"/>
      <c r="BR267" s="279"/>
      <c r="BS267" s="279"/>
    </row>
    <row r="268" spans="1:71" x14ac:dyDescent="0.35">
      <c r="A268" s="279" t="s">
        <v>563</v>
      </c>
      <c r="B268" s="279" t="s">
        <v>562</v>
      </c>
      <c r="C268" s="285" t="s">
        <v>651</v>
      </c>
      <c r="D268" s="279" t="s">
        <v>560</v>
      </c>
      <c r="F268" s="279" t="s">
        <v>650</v>
      </c>
      <c r="K268" s="279" t="s">
        <v>555</v>
      </c>
      <c r="L268" s="279" t="s">
        <v>557</v>
      </c>
      <c r="N268" s="279" t="s">
        <v>558</v>
      </c>
      <c r="O268" s="279" t="s">
        <v>555</v>
      </c>
      <c r="P268" s="279" t="s">
        <v>557</v>
      </c>
      <c r="Q268" s="279" t="s">
        <v>556</v>
      </c>
      <c r="R268" s="279" t="s">
        <v>555</v>
      </c>
      <c r="S268" s="278">
        <v>0</v>
      </c>
      <c r="T268" s="278">
        <v>0</v>
      </c>
      <c r="U268" s="278">
        <v>0</v>
      </c>
      <c r="V268" s="278">
        <v>0</v>
      </c>
      <c r="W268" s="278">
        <v>0</v>
      </c>
      <c r="X268" s="278">
        <v>0</v>
      </c>
      <c r="Y268" s="278">
        <v>0</v>
      </c>
      <c r="Z268" s="278">
        <v>0</v>
      </c>
      <c r="AA268" s="278">
        <v>0</v>
      </c>
      <c r="AB268" s="278">
        <v>0</v>
      </c>
      <c r="AC268" s="278"/>
      <c r="AD268" s="278">
        <v>0</v>
      </c>
      <c r="AE268" s="278"/>
      <c r="AF268" s="278">
        <v>0</v>
      </c>
      <c r="AG268" s="278">
        <v>0</v>
      </c>
      <c r="AH268" s="285" t="s">
        <v>86</v>
      </c>
      <c r="AI268" s="284" t="s">
        <v>643</v>
      </c>
      <c r="AJ268" s="283" t="s">
        <v>553</v>
      </c>
      <c r="AK268" s="282" t="s">
        <v>552</v>
      </c>
      <c r="AL268" s="278">
        <v>2.9</v>
      </c>
      <c r="AM268" s="281">
        <v>0</v>
      </c>
      <c r="AN268" s="278">
        <v>0</v>
      </c>
      <c r="AO268" s="278">
        <v>2.9</v>
      </c>
      <c r="AP268" s="281">
        <v>0</v>
      </c>
      <c r="AQ268" s="278">
        <v>0</v>
      </c>
      <c r="AR268" s="278">
        <v>0</v>
      </c>
      <c r="AS268" s="273">
        <v>2</v>
      </c>
      <c r="AT268" s="278">
        <v>0</v>
      </c>
      <c r="AU268" s="281">
        <v>0</v>
      </c>
      <c r="AV268" s="278">
        <v>0</v>
      </c>
      <c r="AW268" s="278">
        <v>0</v>
      </c>
      <c r="AX268" s="281">
        <v>0</v>
      </c>
      <c r="AY268" s="278">
        <v>0</v>
      </c>
      <c r="AZ268" s="278">
        <v>0</v>
      </c>
      <c r="BA268" s="280" t="s">
        <v>551</v>
      </c>
      <c r="BB268" s="278">
        <v>0</v>
      </c>
      <c r="BC268" s="281">
        <v>0</v>
      </c>
      <c r="BD268" s="278">
        <v>0</v>
      </c>
      <c r="BE268" s="278">
        <v>0</v>
      </c>
      <c r="BF268" s="281">
        <v>0</v>
      </c>
      <c r="BG268" s="278">
        <v>0</v>
      </c>
      <c r="BH268" s="278">
        <v>0</v>
      </c>
      <c r="BI268" s="280" t="s">
        <v>550</v>
      </c>
      <c r="BJ268" s="278">
        <v>0</v>
      </c>
      <c r="BK268" s="278">
        <v>0</v>
      </c>
      <c r="BL268" s="278">
        <v>0</v>
      </c>
      <c r="BM268" s="278">
        <v>0</v>
      </c>
      <c r="BN268" s="278">
        <v>0</v>
      </c>
      <c r="BO268" s="278">
        <v>0</v>
      </c>
      <c r="BP268" s="278">
        <v>0</v>
      </c>
      <c r="BQ268" s="279"/>
      <c r="BR268" s="279"/>
      <c r="BS268" s="279"/>
    </row>
    <row r="269" spans="1:71" x14ac:dyDescent="0.35">
      <c r="A269" s="279" t="s">
        <v>563</v>
      </c>
      <c r="B269" s="279" t="s">
        <v>562</v>
      </c>
      <c r="C269" s="285" t="s">
        <v>649</v>
      </c>
      <c r="D269" s="279" t="s">
        <v>560</v>
      </c>
      <c r="F269" s="279" t="s">
        <v>648</v>
      </c>
      <c r="K269" s="279" t="s">
        <v>555</v>
      </c>
      <c r="L269" s="279" t="s">
        <v>557</v>
      </c>
      <c r="N269" s="279" t="s">
        <v>558</v>
      </c>
      <c r="O269" s="279" t="s">
        <v>555</v>
      </c>
      <c r="P269" s="279" t="s">
        <v>557</v>
      </c>
      <c r="Q269" s="279" t="s">
        <v>556</v>
      </c>
      <c r="R269" s="279" t="s">
        <v>555</v>
      </c>
      <c r="S269" s="278">
        <v>0</v>
      </c>
      <c r="T269" s="278">
        <v>0</v>
      </c>
      <c r="U269" s="278">
        <v>0</v>
      </c>
      <c r="V269" s="278">
        <v>0</v>
      </c>
      <c r="W269" s="278">
        <v>0</v>
      </c>
      <c r="X269" s="278">
        <v>0</v>
      </c>
      <c r="Y269" s="278">
        <v>0</v>
      </c>
      <c r="Z269" s="278">
        <v>0</v>
      </c>
      <c r="AA269" s="278">
        <v>0</v>
      </c>
      <c r="AB269" s="278">
        <v>0</v>
      </c>
      <c r="AC269" s="278"/>
      <c r="AD269" s="278">
        <v>0</v>
      </c>
      <c r="AE269" s="278"/>
      <c r="AF269" s="278">
        <v>0</v>
      </c>
      <c r="AG269" s="278">
        <v>0</v>
      </c>
      <c r="AH269" s="285" t="s">
        <v>86</v>
      </c>
      <c r="AI269" s="284" t="s">
        <v>645</v>
      </c>
      <c r="AJ269" s="283" t="s">
        <v>553</v>
      </c>
      <c r="AK269" s="282" t="s">
        <v>552</v>
      </c>
      <c r="AL269" s="278">
        <v>1.1000000000000001</v>
      </c>
      <c r="AM269" s="281">
        <v>0</v>
      </c>
      <c r="AN269" s="278">
        <v>0</v>
      </c>
      <c r="AO269" s="278">
        <v>1.1000000000000001</v>
      </c>
      <c r="AP269" s="281">
        <v>0</v>
      </c>
      <c r="AQ269" s="278">
        <v>0</v>
      </c>
      <c r="AR269" s="278">
        <v>0</v>
      </c>
      <c r="AS269" s="273">
        <v>2</v>
      </c>
      <c r="AT269" s="278">
        <v>0</v>
      </c>
      <c r="AU269" s="281">
        <v>0</v>
      </c>
      <c r="AV269" s="278">
        <v>0</v>
      </c>
      <c r="AW269" s="278">
        <v>0</v>
      </c>
      <c r="AX269" s="281">
        <v>0</v>
      </c>
      <c r="AY269" s="278">
        <v>0</v>
      </c>
      <c r="AZ269" s="278">
        <v>0</v>
      </c>
      <c r="BA269" s="280" t="s">
        <v>551</v>
      </c>
      <c r="BB269" s="278">
        <v>0</v>
      </c>
      <c r="BC269" s="281">
        <v>0</v>
      </c>
      <c r="BD269" s="278">
        <v>0</v>
      </c>
      <c r="BE269" s="278">
        <v>0</v>
      </c>
      <c r="BF269" s="281">
        <v>0</v>
      </c>
      <c r="BG269" s="278">
        <v>0</v>
      </c>
      <c r="BH269" s="278">
        <v>0</v>
      </c>
      <c r="BI269" s="280" t="s">
        <v>550</v>
      </c>
      <c r="BJ269" s="278">
        <v>0</v>
      </c>
      <c r="BK269" s="278">
        <v>0</v>
      </c>
      <c r="BL269" s="278">
        <v>0</v>
      </c>
      <c r="BM269" s="278">
        <v>0</v>
      </c>
      <c r="BN269" s="278">
        <v>0</v>
      </c>
      <c r="BO269" s="278">
        <v>0</v>
      </c>
      <c r="BP269" s="278">
        <v>0</v>
      </c>
      <c r="BQ269" s="279"/>
      <c r="BR269" s="279"/>
      <c r="BS269" s="279"/>
    </row>
    <row r="270" spans="1:71" x14ac:dyDescent="0.35">
      <c r="A270" s="279" t="s">
        <v>563</v>
      </c>
      <c r="B270" s="279" t="s">
        <v>562</v>
      </c>
      <c r="C270" s="285" t="s">
        <v>647</v>
      </c>
      <c r="D270" s="279" t="s">
        <v>560</v>
      </c>
      <c r="F270" s="279" t="s">
        <v>646</v>
      </c>
      <c r="K270" s="279" t="s">
        <v>555</v>
      </c>
      <c r="L270" s="279" t="s">
        <v>557</v>
      </c>
      <c r="N270" s="279" t="s">
        <v>558</v>
      </c>
      <c r="O270" s="279" t="s">
        <v>555</v>
      </c>
      <c r="P270" s="279" t="s">
        <v>557</v>
      </c>
      <c r="Q270" s="279" t="s">
        <v>556</v>
      </c>
      <c r="R270" s="279" t="s">
        <v>555</v>
      </c>
      <c r="S270" s="278">
        <v>0</v>
      </c>
      <c r="T270" s="278">
        <v>0</v>
      </c>
      <c r="U270" s="278">
        <v>0</v>
      </c>
      <c r="V270" s="278">
        <v>0</v>
      </c>
      <c r="W270" s="278">
        <v>0</v>
      </c>
      <c r="X270" s="278">
        <v>0</v>
      </c>
      <c r="Y270" s="278">
        <v>0</v>
      </c>
      <c r="Z270" s="278">
        <v>0</v>
      </c>
      <c r="AA270" s="278">
        <v>0</v>
      </c>
      <c r="AB270" s="278">
        <v>0</v>
      </c>
      <c r="AC270" s="278"/>
      <c r="AD270" s="278">
        <v>0</v>
      </c>
      <c r="AE270" s="278"/>
      <c r="AF270" s="278">
        <v>0</v>
      </c>
      <c r="AG270" s="278">
        <v>0</v>
      </c>
      <c r="AH270" s="285" t="s">
        <v>86</v>
      </c>
      <c r="AI270" s="284" t="s">
        <v>641</v>
      </c>
      <c r="AJ270" s="283" t="s">
        <v>553</v>
      </c>
      <c r="AK270" s="282" t="s">
        <v>552</v>
      </c>
      <c r="AL270" s="278">
        <v>1.34</v>
      </c>
      <c r="AM270" s="281">
        <v>0</v>
      </c>
      <c r="AN270" s="278">
        <v>0</v>
      </c>
      <c r="AO270" s="278">
        <v>1.34</v>
      </c>
      <c r="AP270" s="281">
        <v>0</v>
      </c>
      <c r="AQ270" s="278">
        <v>0</v>
      </c>
      <c r="AR270" s="278">
        <v>0</v>
      </c>
      <c r="AS270" s="273">
        <v>2</v>
      </c>
      <c r="AT270" s="278">
        <v>0</v>
      </c>
      <c r="AU270" s="281">
        <v>0</v>
      </c>
      <c r="AV270" s="278">
        <v>0</v>
      </c>
      <c r="AW270" s="278">
        <v>0</v>
      </c>
      <c r="AX270" s="281">
        <v>0</v>
      </c>
      <c r="AY270" s="278">
        <v>0</v>
      </c>
      <c r="AZ270" s="278">
        <v>0</v>
      </c>
      <c r="BA270" s="280" t="s">
        <v>551</v>
      </c>
      <c r="BB270" s="278">
        <v>0</v>
      </c>
      <c r="BC270" s="281">
        <v>0</v>
      </c>
      <c r="BD270" s="278">
        <v>0</v>
      </c>
      <c r="BE270" s="278">
        <v>0</v>
      </c>
      <c r="BF270" s="281">
        <v>0</v>
      </c>
      <c r="BG270" s="278">
        <v>0</v>
      </c>
      <c r="BH270" s="278">
        <v>0</v>
      </c>
      <c r="BI270" s="280" t="s">
        <v>550</v>
      </c>
      <c r="BJ270" s="278">
        <v>0</v>
      </c>
      <c r="BK270" s="278">
        <v>0</v>
      </c>
      <c r="BL270" s="278">
        <v>0</v>
      </c>
      <c r="BM270" s="278">
        <v>0</v>
      </c>
      <c r="BN270" s="278">
        <v>0</v>
      </c>
      <c r="BO270" s="278">
        <v>0</v>
      </c>
      <c r="BP270" s="278">
        <v>0</v>
      </c>
      <c r="BQ270" s="279"/>
      <c r="BR270" s="279"/>
      <c r="BS270" s="279"/>
    </row>
    <row r="271" spans="1:71" x14ac:dyDescent="0.35">
      <c r="A271" s="279" t="s">
        <v>563</v>
      </c>
      <c r="B271" s="279" t="s">
        <v>562</v>
      </c>
      <c r="C271" s="285" t="s">
        <v>645</v>
      </c>
      <c r="D271" s="279" t="s">
        <v>560</v>
      </c>
      <c r="F271" s="279" t="s">
        <v>644</v>
      </c>
      <c r="K271" s="279" t="s">
        <v>555</v>
      </c>
      <c r="L271" s="279" t="s">
        <v>557</v>
      </c>
      <c r="N271" s="279" t="s">
        <v>558</v>
      </c>
      <c r="O271" s="279" t="s">
        <v>555</v>
      </c>
      <c r="P271" s="279" t="s">
        <v>557</v>
      </c>
      <c r="Q271" s="279" t="s">
        <v>556</v>
      </c>
      <c r="R271" s="279" t="s">
        <v>555</v>
      </c>
      <c r="S271" s="278">
        <v>0</v>
      </c>
      <c r="T271" s="278">
        <v>0</v>
      </c>
      <c r="U271" s="278">
        <v>0</v>
      </c>
      <c r="V271" s="278">
        <v>0</v>
      </c>
      <c r="W271" s="278">
        <v>0</v>
      </c>
      <c r="X271" s="278">
        <v>0</v>
      </c>
      <c r="Y271" s="278">
        <v>0</v>
      </c>
      <c r="Z271" s="278">
        <v>0</v>
      </c>
      <c r="AA271" s="278">
        <v>0</v>
      </c>
      <c r="AB271" s="278">
        <v>0</v>
      </c>
      <c r="AC271" s="278"/>
      <c r="AD271" s="278">
        <v>0</v>
      </c>
      <c r="AE271" s="278"/>
      <c r="AF271" s="278">
        <v>0</v>
      </c>
      <c r="AG271" s="278">
        <v>0</v>
      </c>
      <c r="AH271" s="285" t="s">
        <v>483</v>
      </c>
      <c r="AJ271" s="283" t="s">
        <v>553</v>
      </c>
      <c r="AK271" s="282" t="s">
        <v>552</v>
      </c>
      <c r="AL271" s="278">
        <v>0.89</v>
      </c>
      <c r="AM271" s="281">
        <v>0</v>
      </c>
      <c r="AN271" s="278">
        <v>0</v>
      </c>
      <c r="AO271" s="278">
        <v>0.89</v>
      </c>
      <c r="AP271" s="281">
        <v>0</v>
      </c>
      <c r="AQ271" s="278">
        <v>0</v>
      </c>
      <c r="AR271" s="278">
        <v>0</v>
      </c>
      <c r="AS271" s="273">
        <v>2</v>
      </c>
      <c r="AT271" s="278">
        <v>0</v>
      </c>
      <c r="AU271" s="281">
        <v>0</v>
      </c>
      <c r="AV271" s="278">
        <v>0</v>
      </c>
      <c r="AW271" s="278">
        <v>0</v>
      </c>
      <c r="AX271" s="281">
        <v>0</v>
      </c>
      <c r="AY271" s="278">
        <v>0</v>
      </c>
      <c r="AZ271" s="278">
        <v>0</v>
      </c>
      <c r="BA271" s="280" t="s">
        <v>551</v>
      </c>
      <c r="BB271" s="278">
        <v>0</v>
      </c>
      <c r="BC271" s="281">
        <v>0</v>
      </c>
      <c r="BD271" s="278">
        <v>0</v>
      </c>
      <c r="BE271" s="278">
        <v>0</v>
      </c>
      <c r="BF271" s="281">
        <v>0</v>
      </c>
      <c r="BG271" s="278">
        <v>0</v>
      </c>
      <c r="BH271" s="278">
        <v>0</v>
      </c>
      <c r="BI271" s="280" t="s">
        <v>550</v>
      </c>
      <c r="BJ271" s="278">
        <v>0</v>
      </c>
      <c r="BK271" s="278">
        <v>0</v>
      </c>
      <c r="BL271" s="278">
        <v>0</v>
      </c>
      <c r="BM271" s="278">
        <v>0</v>
      </c>
      <c r="BN271" s="278">
        <v>0</v>
      </c>
      <c r="BO271" s="278">
        <v>0</v>
      </c>
      <c r="BP271" s="278">
        <v>0</v>
      </c>
      <c r="BQ271" s="279"/>
      <c r="BR271" s="279"/>
      <c r="BS271" s="279"/>
    </row>
    <row r="272" spans="1:71" x14ac:dyDescent="0.35">
      <c r="A272" s="279" t="s">
        <v>563</v>
      </c>
      <c r="B272" s="279" t="s">
        <v>562</v>
      </c>
      <c r="C272" s="285" t="s">
        <v>643</v>
      </c>
      <c r="D272" s="279" t="s">
        <v>560</v>
      </c>
      <c r="F272" s="279" t="s">
        <v>642</v>
      </c>
      <c r="K272" s="279" t="s">
        <v>555</v>
      </c>
      <c r="L272" s="279" t="s">
        <v>557</v>
      </c>
      <c r="N272" s="279" t="s">
        <v>558</v>
      </c>
      <c r="O272" s="279" t="s">
        <v>555</v>
      </c>
      <c r="P272" s="279" t="s">
        <v>557</v>
      </c>
      <c r="Q272" s="279" t="s">
        <v>556</v>
      </c>
      <c r="R272" s="279" t="s">
        <v>555</v>
      </c>
      <c r="S272" s="278">
        <v>0</v>
      </c>
      <c r="T272" s="278">
        <v>0</v>
      </c>
      <c r="U272" s="278">
        <v>0</v>
      </c>
      <c r="V272" s="278">
        <v>0</v>
      </c>
      <c r="W272" s="278">
        <v>0</v>
      </c>
      <c r="X272" s="278">
        <v>0</v>
      </c>
      <c r="Y272" s="278">
        <v>0</v>
      </c>
      <c r="Z272" s="278">
        <v>0</v>
      </c>
      <c r="AA272" s="278">
        <v>0</v>
      </c>
      <c r="AB272" s="278">
        <v>0</v>
      </c>
      <c r="AC272" s="278"/>
      <c r="AD272" s="278">
        <v>0</v>
      </c>
      <c r="AE272" s="278"/>
      <c r="AF272" s="278">
        <v>0</v>
      </c>
      <c r="AG272" s="278">
        <v>0</v>
      </c>
      <c r="AH272" s="285" t="s">
        <v>483</v>
      </c>
      <c r="AJ272" s="283" t="s">
        <v>553</v>
      </c>
      <c r="AK272" s="282" t="s">
        <v>552</v>
      </c>
      <c r="AL272" s="278">
        <v>1.25</v>
      </c>
      <c r="AM272" s="281">
        <v>0</v>
      </c>
      <c r="AN272" s="278">
        <v>0</v>
      </c>
      <c r="AO272" s="278">
        <v>1.25</v>
      </c>
      <c r="AP272" s="281">
        <v>0</v>
      </c>
      <c r="AQ272" s="278">
        <v>0</v>
      </c>
      <c r="AR272" s="278">
        <v>0</v>
      </c>
      <c r="AS272" s="273">
        <v>2</v>
      </c>
      <c r="AT272" s="278">
        <v>0</v>
      </c>
      <c r="AU272" s="281">
        <v>0</v>
      </c>
      <c r="AV272" s="278">
        <v>0</v>
      </c>
      <c r="AW272" s="278">
        <v>0</v>
      </c>
      <c r="AX272" s="281">
        <v>0</v>
      </c>
      <c r="AY272" s="278">
        <v>0</v>
      </c>
      <c r="AZ272" s="278">
        <v>0</v>
      </c>
      <c r="BA272" s="280" t="s">
        <v>551</v>
      </c>
      <c r="BB272" s="278">
        <v>0</v>
      </c>
      <c r="BC272" s="281">
        <v>0</v>
      </c>
      <c r="BD272" s="278">
        <v>0</v>
      </c>
      <c r="BE272" s="278">
        <v>0</v>
      </c>
      <c r="BF272" s="281">
        <v>0</v>
      </c>
      <c r="BG272" s="278">
        <v>0</v>
      </c>
      <c r="BH272" s="278">
        <v>0</v>
      </c>
      <c r="BI272" s="280" t="s">
        <v>550</v>
      </c>
      <c r="BJ272" s="278">
        <v>0</v>
      </c>
      <c r="BK272" s="278">
        <v>0</v>
      </c>
      <c r="BL272" s="278">
        <v>0</v>
      </c>
      <c r="BM272" s="278">
        <v>0</v>
      </c>
      <c r="BN272" s="278">
        <v>0</v>
      </c>
      <c r="BO272" s="278">
        <v>0</v>
      </c>
      <c r="BP272" s="278">
        <v>0</v>
      </c>
      <c r="BQ272" s="279"/>
      <c r="BR272" s="279"/>
      <c r="BS272" s="279"/>
    </row>
    <row r="273" spans="1:71" x14ac:dyDescent="0.35">
      <c r="A273" s="279" t="s">
        <v>563</v>
      </c>
      <c r="B273" s="279" t="s">
        <v>562</v>
      </c>
      <c r="C273" s="285" t="s">
        <v>641</v>
      </c>
      <c r="D273" s="279" t="s">
        <v>560</v>
      </c>
      <c r="F273" s="279" t="s">
        <v>640</v>
      </c>
      <c r="K273" s="279" t="s">
        <v>555</v>
      </c>
      <c r="L273" s="279" t="s">
        <v>557</v>
      </c>
      <c r="N273" s="279" t="s">
        <v>558</v>
      </c>
      <c r="O273" s="279" t="s">
        <v>555</v>
      </c>
      <c r="P273" s="279" t="s">
        <v>557</v>
      </c>
      <c r="Q273" s="279" t="s">
        <v>556</v>
      </c>
      <c r="R273" s="279" t="s">
        <v>555</v>
      </c>
      <c r="S273" s="278">
        <v>0</v>
      </c>
      <c r="T273" s="278">
        <v>0</v>
      </c>
      <c r="U273" s="278">
        <v>0</v>
      </c>
      <c r="V273" s="278">
        <v>0</v>
      </c>
      <c r="W273" s="278">
        <v>0</v>
      </c>
      <c r="X273" s="278">
        <v>0</v>
      </c>
      <c r="Y273" s="278">
        <v>0</v>
      </c>
      <c r="Z273" s="278">
        <v>0</v>
      </c>
      <c r="AA273" s="278">
        <v>0</v>
      </c>
      <c r="AB273" s="278">
        <v>0</v>
      </c>
      <c r="AC273" s="278"/>
      <c r="AD273" s="278">
        <v>0</v>
      </c>
      <c r="AE273" s="278"/>
      <c r="AF273" s="278">
        <v>0</v>
      </c>
      <c r="AG273" s="278">
        <v>0</v>
      </c>
      <c r="AH273" s="285" t="s">
        <v>483</v>
      </c>
      <c r="AJ273" s="283" t="s">
        <v>553</v>
      </c>
      <c r="AK273" s="282" t="s">
        <v>552</v>
      </c>
      <c r="AL273" s="278">
        <v>0.95</v>
      </c>
      <c r="AM273" s="281">
        <v>0</v>
      </c>
      <c r="AN273" s="278">
        <v>0</v>
      </c>
      <c r="AO273" s="278">
        <v>0.95</v>
      </c>
      <c r="AP273" s="281">
        <v>0</v>
      </c>
      <c r="AQ273" s="278">
        <v>0</v>
      </c>
      <c r="AR273" s="278">
        <v>0</v>
      </c>
      <c r="AS273" s="273">
        <v>2</v>
      </c>
      <c r="AT273" s="278">
        <v>0</v>
      </c>
      <c r="AU273" s="281">
        <v>0</v>
      </c>
      <c r="AV273" s="278">
        <v>0</v>
      </c>
      <c r="AW273" s="278">
        <v>0</v>
      </c>
      <c r="AX273" s="281">
        <v>0</v>
      </c>
      <c r="AY273" s="278">
        <v>0</v>
      </c>
      <c r="AZ273" s="278">
        <v>0</v>
      </c>
      <c r="BA273" s="280" t="s">
        <v>551</v>
      </c>
      <c r="BB273" s="278">
        <v>0</v>
      </c>
      <c r="BC273" s="281">
        <v>0</v>
      </c>
      <c r="BD273" s="278">
        <v>0</v>
      </c>
      <c r="BE273" s="278">
        <v>0</v>
      </c>
      <c r="BF273" s="281">
        <v>0</v>
      </c>
      <c r="BG273" s="278">
        <v>0</v>
      </c>
      <c r="BH273" s="278">
        <v>0</v>
      </c>
      <c r="BI273" s="280" t="s">
        <v>550</v>
      </c>
      <c r="BJ273" s="278">
        <v>0</v>
      </c>
      <c r="BK273" s="278">
        <v>0</v>
      </c>
      <c r="BL273" s="278">
        <v>0</v>
      </c>
      <c r="BM273" s="278">
        <v>0</v>
      </c>
      <c r="BN273" s="278">
        <v>0</v>
      </c>
      <c r="BO273" s="278">
        <v>0</v>
      </c>
      <c r="BP273" s="278">
        <v>0</v>
      </c>
      <c r="BQ273" s="279"/>
      <c r="BR273" s="279"/>
      <c r="BS273" s="279"/>
    </row>
    <row r="274" spans="1:71" x14ac:dyDescent="0.35">
      <c r="A274" s="279" t="s">
        <v>563</v>
      </c>
      <c r="B274" s="279" t="s">
        <v>562</v>
      </c>
      <c r="C274" s="285" t="s">
        <v>639</v>
      </c>
      <c r="D274" s="279" t="s">
        <v>560</v>
      </c>
      <c r="F274" s="279" t="s">
        <v>638</v>
      </c>
      <c r="K274" s="279" t="s">
        <v>555</v>
      </c>
      <c r="L274" s="279" t="s">
        <v>557</v>
      </c>
      <c r="N274" s="279" t="s">
        <v>558</v>
      </c>
      <c r="O274" s="279" t="s">
        <v>555</v>
      </c>
      <c r="P274" s="279" t="s">
        <v>557</v>
      </c>
      <c r="Q274" s="279" t="s">
        <v>556</v>
      </c>
      <c r="R274" s="279" t="s">
        <v>555</v>
      </c>
      <c r="S274" s="278">
        <v>0</v>
      </c>
      <c r="T274" s="278">
        <v>0</v>
      </c>
      <c r="U274" s="278">
        <v>0</v>
      </c>
      <c r="V274" s="278">
        <v>0</v>
      </c>
      <c r="W274" s="278">
        <v>0</v>
      </c>
      <c r="X274" s="278">
        <v>0</v>
      </c>
      <c r="Y274" s="278">
        <v>0</v>
      </c>
      <c r="Z274" s="278">
        <v>0</v>
      </c>
      <c r="AA274" s="278">
        <v>0</v>
      </c>
      <c r="AB274" s="278">
        <v>0</v>
      </c>
      <c r="AC274" s="278"/>
      <c r="AD274" s="278">
        <v>0</v>
      </c>
      <c r="AE274" s="278"/>
      <c r="AF274" s="278">
        <v>0</v>
      </c>
      <c r="AG274" s="278">
        <v>0</v>
      </c>
      <c r="AH274" s="285" t="s">
        <v>86</v>
      </c>
      <c r="AI274" s="284" t="s">
        <v>447</v>
      </c>
      <c r="AJ274" s="283" t="s">
        <v>553</v>
      </c>
      <c r="AK274" s="282" t="s">
        <v>552</v>
      </c>
      <c r="AL274" s="278">
        <v>1.2</v>
      </c>
      <c r="AM274" s="281">
        <v>0</v>
      </c>
      <c r="AN274" s="278">
        <v>0</v>
      </c>
      <c r="AO274" s="278">
        <v>1.2</v>
      </c>
      <c r="AP274" s="281">
        <v>0</v>
      </c>
      <c r="AQ274" s="278">
        <v>0</v>
      </c>
      <c r="AR274" s="278">
        <v>0</v>
      </c>
      <c r="AS274" s="273">
        <v>2</v>
      </c>
      <c r="AT274" s="278">
        <v>0</v>
      </c>
      <c r="AU274" s="281">
        <v>0</v>
      </c>
      <c r="AV274" s="278">
        <v>0</v>
      </c>
      <c r="AW274" s="278">
        <v>0</v>
      </c>
      <c r="AX274" s="281">
        <v>0</v>
      </c>
      <c r="AY274" s="278">
        <v>0</v>
      </c>
      <c r="AZ274" s="278">
        <v>0</v>
      </c>
      <c r="BA274" s="280" t="s">
        <v>551</v>
      </c>
      <c r="BB274" s="278">
        <v>0</v>
      </c>
      <c r="BC274" s="281">
        <v>0</v>
      </c>
      <c r="BD274" s="278">
        <v>0</v>
      </c>
      <c r="BE274" s="278">
        <v>0</v>
      </c>
      <c r="BF274" s="281">
        <v>0</v>
      </c>
      <c r="BG274" s="278">
        <v>0</v>
      </c>
      <c r="BH274" s="278">
        <v>0</v>
      </c>
      <c r="BI274" s="280" t="s">
        <v>550</v>
      </c>
      <c r="BJ274" s="278">
        <v>0</v>
      </c>
      <c r="BK274" s="278">
        <v>0</v>
      </c>
      <c r="BL274" s="278">
        <v>0</v>
      </c>
      <c r="BM274" s="278">
        <v>0</v>
      </c>
      <c r="BN274" s="278">
        <v>0</v>
      </c>
      <c r="BO274" s="278">
        <v>0</v>
      </c>
      <c r="BP274" s="278">
        <v>0</v>
      </c>
      <c r="BQ274" s="279"/>
      <c r="BR274" s="279"/>
      <c r="BS274" s="279"/>
    </row>
    <row r="275" spans="1:71" x14ac:dyDescent="0.35">
      <c r="A275" s="279" t="s">
        <v>563</v>
      </c>
      <c r="B275" s="279" t="s">
        <v>562</v>
      </c>
      <c r="C275" s="285" t="s">
        <v>637</v>
      </c>
      <c r="D275" s="279" t="s">
        <v>560</v>
      </c>
      <c r="F275" s="279" t="s">
        <v>636</v>
      </c>
      <c r="K275" s="279" t="s">
        <v>555</v>
      </c>
      <c r="L275" s="279" t="s">
        <v>557</v>
      </c>
      <c r="N275" s="279" t="s">
        <v>558</v>
      </c>
      <c r="O275" s="279" t="s">
        <v>555</v>
      </c>
      <c r="P275" s="279" t="s">
        <v>557</v>
      </c>
      <c r="Q275" s="279" t="s">
        <v>556</v>
      </c>
      <c r="R275" s="279" t="s">
        <v>555</v>
      </c>
      <c r="S275" s="278">
        <v>0</v>
      </c>
      <c r="T275" s="278">
        <v>0</v>
      </c>
      <c r="U275" s="278">
        <v>0</v>
      </c>
      <c r="V275" s="278">
        <v>0</v>
      </c>
      <c r="W275" s="278">
        <v>0</v>
      </c>
      <c r="X275" s="278">
        <v>0</v>
      </c>
      <c r="Y275" s="278">
        <v>0</v>
      </c>
      <c r="Z275" s="278">
        <v>0</v>
      </c>
      <c r="AA275" s="278">
        <v>0</v>
      </c>
      <c r="AB275" s="278">
        <v>0</v>
      </c>
      <c r="AC275" s="278"/>
      <c r="AD275" s="278">
        <v>0</v>
      </c>
      <c r="AE275" s="278"/>
      <c r="AF275" s="278">
        <v>0</v>
      </c>
      <c r="AG275" s="278">
        <v>0</v>
      </c>
      <c r="AH275" s="285" t="s">
        <v>86</v>
      </c>
      <c r="AI275" s="284" t="s">
        <v>449</v>
      </c>
      <c r="AJ275" s="283" t="s">
        <v>553</v>
      </c>
      <c r="AK275" s="282" t="s">
        <v>552</v>
      </c>
      <c r="AL275" s="278">
        <v>2.4</v>
      </c>
      <c r="AM275" s="281">
        <v>0</v>
      </c>
      <c r="AN275" s="278">
        <v>0</v>
      </c>
      <c r="AO275" s="278">
        <v>2.4</v>
      </c>
      <c r="AP275" s="281">
        <v>0</v>
      </c>
      <c r="AQ275" s="278">
        <v>0</v>
      </c>
      <c r="AR275" s="278">
        <v>0</v>
      </c>
      <c r="AS275" s="273">
        <v>2</v>
      </c>
      <c r="AT275" s="278">
        <v>0</v>
      </c>
      <c r="AU275" s="281">
        <v>0</v>
      </c>
      <c r="AV275" s="278">
        <v>0</v>
      </c>
      <c r="AW275" s="278">
        <v>0</v>
      </c>
      <c r="AX275" s="281">
        <v>0</v>
      </c>
      <c r="AY275" s="278">
        <v>0</v>
      </c>
      <c r="AZ275" s="278">
        <v>0</v>
      </c>
      <c r="BA275" s="280" t="s">
        <v>551</v>
      </c>
      <c r="BB275" s="278">
        <v>0</v>
      </c>
      <c r="BC275" s="281">
        <v>0</v>
      </c>
      <c r="BD275" s="278">
        <v>0</v>
      </c>
      <c r="BE275" s="278">
        <v>0</v>
      </c>
      <c r="BF275" s="281">
        <v>0</v>
      </c>
      <c r="BG275" s="278">
        <v>0</v>
      </c>
      <c r="BH275" s="278">
        <v>0</v>
      </c>
      <c r="BI275" s="280" t="s">
        <v>550</v>
      </c>
      <c r="BJ275" s="278">
        <v>0</v>
      </c>
      <c r="BK275" s="278">
        <v>0</v>
      </c>
      <c r="BL275" s="278">
        <v>0</v>
      </c>
      <c r="BM275" s="278">
        <v>0</v>
      </c>
      <c r="BN275" s="278">
        <v>0</v>
      </c>
      <c r="BO275" s="278">
        <v>0</v>
      </c>
      <c r="BP275" s="278">
        <v>0</v>
      </c>
      <c r="BQ275" s="279"/>
      <c r="BR275" s="279"/>
      <c r="BS275" s="279"/>
    </row>
    <row r="276" spans="1:71" x14ac:dyDescent="0.35">
      <c r="A276" s="279" t="s">
        <v>563</v>
      </c>
      <c r="B276" s="279" t="s">
        <v>562</v>
      </c>
      <c r="C276" s="285" t="s">
        <v>635</v>
      </c>
      <c r="D276" s="279" t="s">
        <v>560</v>
      </c>
      <c r="F276" s="279" t="s">
        <v>634</v>
      </c>
      <c r="K276" s="279" t="s">
        <v>555</v>
      </c>
      <c r="L276" s="279" t="s">
        <v>557</v>
      </c>
      <c r="N276" s="279" t="s">
        <v>558</v>
      </c>
      <c r="O276" s="279" t="s">
        <v>555</v>
      </c>
      <c r="P276" s="279" t="s">
        <v>557</v>
      </c>
      <c r="Q276" s="279" t="s">
        <v>556</v>
      </c>
      <c r="R276" s="279" t="s">
        <v>555</v>
      </c>
      <c r="S276" s="278">
        <v>0</v>
      </c>
      <c r="T276" s="278">
        <v>0</v>
      </c>
      <c r="U276" s="278">
        <v>0</v>
      </c>
      <c r="V276" s="278">
        <v>0</v>
      </c>
      <c r="W276" s="278">
        <v>0</v>
      </c>
      <c r="X276" s="278">
        <v>0</v>
      </c>
      <c r="Y276" s="278">
        <v>0</v>
      </c>
      <c r="Z276" s="278">
        <v>0</v>
      </c>
      <c r="AA276" s="278">
        <v>0</v>
      </c>
      <c r="AB276" s="278">
        <v>0</v>
      </c>
      <c r="AC276" s="278"/>
      <c r="AD276" s="278">
        <v>0</v>
      </c>
      <c r="AE276" s="278"/>
      <c r="AF276" s="278">
        <v>0</v>
      </c>
      <c r="AG276" s="278">
        <v>0</v>
      </c>
      <c r="AH276" s="285" t="s">
        <v>86</v>
      </c>
      <c r="AI276" s="284" t="s">
        <v>451</v>
      </c>
      <c r="AJ276" s="283" t="s">
        <v>553</v>
      </c>
      <c r="AK276" s="282" t="s">
        <v>552</v>
      </c>
      <c r="AL276" s="278">
        <v>1.19</v>
      </c>
      <c r="AM276" s="281">
        <v>0</v>
      </c>
      <c r="AN276" s="278">
        <v>0</v>
      </c>
      <c r="AO276" s="278">
        <v>1.19</v>
      </c>
      <c r="AP276" s="281">
        <v>0</v>
      </c>
      <c r="AQ276" s="278">
        <v>0</v>
      </c>
      <c r="AR276" s="278">
        <v>0</v>
      </c>
      <c r="AS276" s="273">
        <v>2</v>
      </c>
      <c r="AT276" s="278">
        <v>0</v>
      </c>
      <c r="AU276" s="281">
        <v>0</v>
      </c>
      <c r="AV276" s="278">
        <v>0</v>
      </c>
      <c r="AW276" s="278">
        <v>0</v>
      </c>
      <c r="AX276" s="281">
        <v>0</v>
      </c>
      <c r="AY276" s="278">
        <v>0</v>
      </c>
      <c r="AZ276" s="278">
        <v>0</v>
      </c>
      <c r="BA276" s="280" t="s">
        <v>551</v>
      </c>
      <c r="BB276" s="278">
        <v>0</v>
      </c>
      <c r="BC276" s="281">
        <v>0</v>
      </c>
      <c r="BD276" s="278">
        <v>0</v>
      </c>
      <c r="BE276" s="278">
        <v>0</v>
      </c>
      <c r="BF276" s="281">
        <v>0</v>
      </c>
      <c r="BG276" s="278">
        <v>0</v>
      </c>
      <c r="BH276" s="278">
        <v>0</v>
      </c>
      <c r="BI276" s="280" t="s">
        <v>550</v>
      </c>
      <c r="BJ276" s="278">
        <v>0</v>
      </c>
      <c r="BK276" s="278">
        <v>0</v>
      </c>
      <c r="BL276" s="278">
        <v>0</v>
      </c>
      <c r="BM276" s="278">
        <v>0</v>
      </c>
      <c r="BN276" s="278">
        <v>0</v>
      </c>
      <c r="BO276" s="278">
        <v>0</v>
      </c>
      <c r="BP276" s="278">
        <v>0</v>
      </c>
      <c r="BQ276" s="279"/>
      <c r="BR276" s="279"/>
      <c r="BS276" s="279"/>
    </row>
    <row r="277" spans="1:71" x14ac:dyDescent="0.35">
      <c r="A277" s="279" t="s">
        <v>563</v>
      </c>
      <c r="B277" s="279" t="s">
        <v>562</v>
      </c>
      <c r="C277" s="285" t="s">
        <v>447</v>
      </c>
      <c r="D277" s="279" t="s">
        <v>560</v>
      </c>
      <c r="F277" s="279" t="s">
        <v>633</v>
      </c>
      <c r="K277" s="279" t="s">
        <v>555</v>
      </c>
      <c r="L277" s="279" t="s">
        <v>557</v>
      </c>
      <c r="N277" s="279" t="s">
        <v>558</v>
      </c>
      <c r="O277" s="279" t="s">
        <v>555</v>
      </c>
      <c r="P277" s="279" t="s">
        <v>557</v>
      </c>
      <c r="Q277" s="279" t="s">
        <v>556</v>
      </c>
      <c r="R277" s="279" t="s">
        <v>555</v>
      </c>
      <c r="S277" s="278">
        <v>0</v>
      </c>
      <c r="T277" s="278">
        <v>0</v>
      </c>
      <c r="U277" s="278">
        <v>0</v>
      </c>
      <c r="V277" s="278">
        <v>0</v>
      </c>
      <c r="W277" s="278">
        <v>0</v>
      </c>
      <c r="X277" s="278">
        <v>0</v>
      </c>
      <c r="Y277" s="278">
        <v>0</v>
      </c>
      <c r="Z277" s="278">
        <v>0</v>
      </c>
      <c r="AA277" s="278">
        <v>0</v>
      </c>
      <c r="AB277" s="278">
        <v>0</v>
      </c>
      <c r="AC277" s="278"/>
      <c r="AD277" s="278">
        <v>0</v>
      </c>
      <c r="AE277" s="278"/>
      <c r="AF277" s="278">
        <v>0</v>
      </c>
      <c r="AG277" s="278">
        <v>0</v>
      </c>
      <c r="AH277" s="285" t="s">
        <v>483</v>
      </c>
      <c r="AJ277" s="283" t="s">
        <v>553</v>
      </c>
      <c r="AK277" s="282" t="s">
        <v>552</v>
      </c>
      <c r="AL277" s="278">
        <v>0.66</v>
      </c>
      <c r="AM277" s="281">
        <v>0</v>
      </c>
      <c r="AN277" s="278">
        <v>0</v>
      </c>
      <c r="AO277" s="278">
        <v>0.66</v>
      </c>
      <c r="AP277" s="281">
        <v>0</v>
      </c>
      <c r="AQ277" s="278">
        <v>0</v>
      </c>
      <c r="AR277" s="278">
        <v>0</v>
      </c>
      <c r="AS277" s="273">
        <v>2</v>
      </c>
      <c r="AT277" s="278">
        <v>0</v>
      </c>
      <c r="AU277" s="281">
        <v>0</v>
      </c>
      <c r="AV277" s="278">
        <v>0</v>
      </c>
      <c r="AW277" s="278">
        <v>0</v>
      </c>
      <c r="AX277" s="281">
        <v>0</v>
      </c>
      <c r="AY277" s="278">
        <v>0</v>
      </c>
      <c r="AZ277" s="278">
        <v>0</v>
      </c>
      <c r="BA277" s="280" t="s">
        <v>551</v>
      </c>
      <c r="BB277" s="278">
        <v>0</v>
      </c>
      <c r="BC277" s="281">
        <v>0</v>
      </c>
      <c r="BD277" s="278">
        <v>0</v>
      </c>
      <c r="BE277" s="278">
        <v>0</v>
      </c>
      <c r="BF277" s="281">
        <v>0</v>
      </c>
      <c r="BG277" s="278">
        <v>0</v>
      </c>
      <c r="BH277" s="278">
        <v>0</v>
      </c>
      <c r="BI277" s="280" t="s">
        <v>550</v>
      </c>
      <c r="BJ277" s="278">
        <v>0</v>
      </c>
      <c r="BK277" s="278">
        <v>0</v>
      </c>
      <c r="BL277" s="278">
        <v>0</v>
      </c>
      <c r="BM277" s="278">
        <v>0</v>
      </c>
      <c r="BN277" s="278">
        <v>0</v>
      </c>
      <c r="BO277" s="278">
        <v>0</v>
      </c>
      <c r="BP277" s="278">
        <v>0</v>
      </c>
      <c r="BQ277" s="279"/>
      <c r="BR277" s="279"/>
      <c r="BS277" s="279"/>
    </row>
    <row r="278" spans="1:71" x14ac:dyDescent="0.35">
      <c r="A278" s="279" t="s">
        <v>563</v>
      </c>
      <c r="B278" s="279" t="s">
        <v>562</v>
      </c>
      <c r="C278" s="285" t="s">
        <v>449</v>
      </c>
      <c r="D278" s="279" t="s">
        <v>560</v>
      </c>
      <c r="F278" s="279" t="s">
        <v>632</v>
      </c>
      <c r="K278" s="279" t="s">
        <v>555</v>
      </c>
      <c r="L278" s="279" t="s">
        <v>557</v>
      </c>
      <c r="N278" s="279" t="s">
        <v>558</v>
      </c>
      <c r="O278" s="279" t="s">
        <v>555</v>
      </c>
      <c r="P278" s="279" t="s">
        <v>557</v>
      </c>
      <c r="Q278" s="279" t="s">
        <v>556</v>
      </c>
      <c r="R278" s="279" t="s">
        <v>555</v>
      </c>
      <c r="S278" s="278">
        <v>0</v>
      </c>
      <c r="T278" s="278">
        <v>0</v>
      </c>
      <c r="U278" s="278">
        <v>0</v>
      </c>
      <c r="V278" s="278">
        <v>0</v>
      </c>
      <c r="W278" s="278">
        <v>0</v>
      </c>
      <c r="X278" s="278">
        <v>0</v>
      </c>
      <c r="Y278" s="278">
        <v>0</v>
      </c>
      <c r="Z278" s="278">
        <v>0</v>
      </c>
      <c r="AA278" s="278">
        <v>0</v>
      </c>
      <c r="AB278" s="278">
        <v>0</v>
      </c>
      <c r="AC278" s="278"/>
      <c r="AD278" s="278">
        <v>0</v>
      </c>
      <c r="AE278" s="278"/>
      <c r="AF278" s="278">
        <v>0</v>
      </c>
      <c r="AG278" s="278">
        <v>0</v>
      </c>
      <c r="AH278" s="285" t="s">
        <v>483</v>
      </c>
      <c r="AJ278" s="283" t="s">
        <v>553</v>
      </c>
      <c r="AK278" s="282" t="s">
        <v>552</v>
      </c>
      <c r="AL278" s="278">
        <v>1.35</v>
      </c>
      <c r="AM278" s="281">
        <v>0</v>
      </c>
      <c r="AN278" s="278">
        <v>0</v>
      </c>
      <c r="AO278" s="278">
        <v>1.35</v>
      </c>
      <c r="AP278" s="281">
        <v>0</v>
      </c>
      <c r="AQ278" s="278">
        <v>0</v>
      </c>
      <c r="AR278" s="278">
        <v>0</v>
      </c>
      <c r="AS278" s="273">
        <v>2</v>
      </c>
      <c r="AT278" s="278">
        <v>0</v>
      </c>
      <c r="AU278" s="281">
        <v>0</v>
      </c>
      <c r="AV278" s="278">
        <v>0</v>
      </c>
      <c r="AW278" s="278">
        <v>0</v>
      </c>
      <c r="AX278" s="281">
        <v>0</v>
      </c>
      <c r="AY278" s="278">
        <v>0</v>
      </c>
      <c r="AZ278" s="278">
        <v>0</v>
      </c>
      <c r="BA278" s="280" t="s">
        <v>551</v>
      </c>
      <c r="BB278" s="278">
        <v>0</v>
      </c>
      <c r="BC278" s="281">
        <v>0</v>
      </c>
      <c r="BD278" s="278">
        <v>0</v>
      </c>
      <c r="BE278" s="278">
        <v>0</v>
      </c>
      <c r="BF278" s="281">
        <v>0</v>
      </c>
      <c r="BG278" s="278">
        <v>0</v>
      </c>
      <c r="BH278" s="278">
        <v>0</v>
      </c>
      <c r="BI278" s="280" t="s">
        <v>550</v>
      </c>
      <c r="BJ278" s="278">
        <v>0</v>
      </c>
      <c r="BK278" s="278">
        <v>0</v>
      </c>
      <c r="BL278" s="278">
        <v>0</v>
      </c>
      <c r="BM278" s="278">
        <v>0</v>
      </c>
      <c r="BN278" s="278">
        <v>0</v>
      </c>
      <c r="BO278" s="278">
        <v>0</v>
      </c>
      <c r="BP278" s="278">
        <v>0</v>
      </c>
      <c r="BQ278" s="279"/>
      <c r="BR278" s="279"/>
      <c r="BS278" s="279"/>
    </row>
    <row r="279" spans="1:71" x14ac:dyDescent="0.35">
      <c r="A279" s="279" t="s">
        <v>563</v>
      </c>
      <c r="B279" s="279" t="s">
        <v>562</v>
      </c>
      <c r="C279" s="285" t="s">
        <v>451</v>
      </c>
      <c r="D279" s="279" t="s">
        <v>560</v>
      </c>
      <c r="F279" s="279" t="s">
        <v>631</v>
      </c>
      <c r="K279" s="279" t="s">
        <v>555</v>
      </c>
      <c r="L279" s="279" t="s">
        <v>557</v>
      </c>
      <c r="N279" s="279" t="s">
        <v>558</v>
      </c>
      <c r="O279" s="279" t="s">
        <v>555</v>
      </c>
      <c r="P279" s="279" t="s">
        <v>557</v>
      </c>
      <c r="Q279" s="279" t="s">
        <v>556</v>
      </c>
      <c r="R279" s="279" t="s">
        <v>555</v>
      </c>
      <c r="S279" s="278">
        <v>0</v>
      </c>
      <c r="T279" s="278">
        <v>0</v>
      </c>
      <c r="U279" s="278">
        <v>0</v>
      </c>
      <c r="V279" s="278">
        <v>0</v>
      </c>
      <c r="W279" s="278">
        <v>0</v>
      </c>
      <c r="X279" s="278">
        <v>0</v>
      </c>
      <c r="Y279" s="278">
        <v>0</v>
      </c>
      <c r="Z279" s="278">
        <v>0</v>
      </c>
      <c r="AA279" s="278">
        <v>0</v>
      </c>
      <c r="AB279" s="278">
        <v>0</v>
      </c>
      <c r="AC279" s="278"/>
      <c r="AD279" s="278">
        <v>0</v>
      </c>
      <c r="AE279" s="278"/>
      <c r="AF279" s="278">
        <v>0</v>
      </c>
      <c r="AG279" s="278">
        <v>0</v>
      </c>
      <c r="AH279" s="285" t="s">
        <v>483</v>
      </c>
      <c r="AJ279" s="283" t="s">
        <v>553</v>
      </c>
      <c r="AK279" s="282" t="s">
        <v>552</v>
      </c>
      <c r="AL279" s="278">
        <v>0.75</v>
      </c>
      <c r="AM279" s="281">
        <v>0</v>
      </c>
      <c r="AN279" s="278">
        <v>0</v>
      </c>
      <c r="AO279" s="278">
        <v>0.75</v>
      </c>
      <c r="AP279" s="281">
        <v>0</v>
      </c>
      <c r="AQ279" s="278">
        <v>0</v>
      </c>
      <c r="AR279" s="278">
        <v>0</v>
      </c>
      <c r="AS279" s="273">
        <v>2</v>
      </c>
      <c r="AT279" s="278">
        <v>0</v>
      </c>
      <c r="AU279" s="281">
        <v>0</v>
      </c>
      <c r="AV279" s="278">
        <v>0</v>
      </c>
      <c r="AW279" s="278">
        <v>0</v>
      </c>
      <c r="AX279" s="281">
        <v>0</v>
      </c>
      <c r="AY279" s="278">
        <v>0</v>
      </c>
      <c r="AZ279" s="278">
        <v>0</v>
      </c>
      <c r="BA279" s="280" t="s">
        <v>551</v>
      </c>
      <c r="BB279" s="278">
        <v>0</v>
      </c>
      <c r="BC279" s="281">
        <v>0</v>
      </c>
      <c r="BD279" s="278">
        <v>0</v>
      </c>
      <c r="BE279" s="278">
        <v>0</v>
      </c>
      <c r="BF279" s="281">
        <v>0</v>
      </c>
      <c r="BG279" s="278">
        <v>0</v>
      </c>
      <c r="BH279" s="278">
        <v>0</v>
      </c>
      <c r="BI279" s="280" t="s">
        <v>550</v>
      </c>
      <c r="BJ279" s="278">
        <v>0</v>
      </c>
      <c r="BK279" s="278">
        <v>0</v>
      </c>
      <c r="BL279" s="278">
        <v>0</v>
      </c>
      <c r="BM279" s="278">
        <v>0</v>
      </c>
      <c r="BN279" s="278">
        <v>0</v>
      </c>
      <c r="BO279" s="278">
        <v>0</v>
      </c>
      <c r="BP279" s="278">
        <v>0</v>
      </c>
      <c r="BQ279" s="279"/>
      <c r="BR279" s="279"/>
      <c r="BS279" s="279"/>
    </row>
    <row r="280" spans="1:71" x14ac:dyDescent="0.35">
      <c r="A280" s="279" t="s">
        <v>563</v>
      </c>
      <c r="B280" s="279" t="s">
        <v>562</v>
      </c>
      <c r="C280" s="285" t="s">
        <v>630</v>
      </c>
      <c r="D280" s="279" t="s">
        <v>560</v>
      </c>
      <c r="F280" s="279" t="s">
        <v>629</v>
      </c>
      <c r="G280" s="279" t="s">
        <v>628</v>
      </c>
      <c r="H280" s="279" t="s">
        <v>144</v>
      </c>
      <c r="K280" s="279" t="s">
        <v>555</v>
      </c>
      <c r="L280" s="279" t="s">
        <v>557</v>
      </c>
      <c r="N280" s="279" t="s">
        <v>558</v>
      </c>
      <c r="O280" s="279" t="s">
        <v>555</v>
      </c>
      <c r="P280" s="279" t="s">
        <v>557</v>
      </c>
      <c r="Q280" s="279" t="s">
        <v>556</v>
      </c>
      <c r="R280" s="279" t="s">
        <v>555</v>
      </c>
      <c r="S280" s="278">
        <v>0</v>
      </c>
      <c r="T280" s="278">
        <v>0</v>
      </c>
      <c r="U280" s="278">
        <v>0</v>
      </c>
      <c r="V280" s="278">
        <v>0</v>
      </c>
      <c r="W280" s="278">
        <v>0</v>
      </c>
      <c r="X280" s="278">
        <v>0</v>
      </c>
      <c r="Y280" s="278">
        <v>0</v>
      </c>
      <c r="Z280" s="278">
        <v>0</v>
      </c>
      <c r="AA280" s="278">
        <v>0</v>
      </c>
      <c r="AB280" s="278">
        <v>0</v>
      </c>
      <c r="AC280" s="278"/>
      <c r="AD280" s="278">
        <v>0</v>
      </c>
      <c r="AE280" s="278"/>
      <c r="AF280" s="278">
        <v>0</v>
      </c>
      <c r="AG280" s="278">
        <v>0</v>
      </c>
      <c r="AH280" s="285" t="s">
        <v>86</v>
      </c>
      <c r="AI280" s="284" t="s">
        <v>627</v>
      </c>
      <c r="AJ280" s="283" t="s">
        <v>553</v>
      </c>
      <c r="AK280" s="282" t="s">
        <v>552</v>
      </c>
      <c r="AL280" s="278">
        <v>0.87</v>
      </c>
      <c r="AM280" s="281">
        <v>50</v>
      </c>
      <c r="AN280" s="278">
        <v>0</v>
      </c>
      <c r="AO280" s="278">
        <v>0.87</v>
      </c>
      <c r="AP280" s="281">
        <v>50</v>
      </c>
      <c r="AQ280" s="278">
        <v>0</v>
      </c>
      <c r="AR280" s="278">
        <v>0</v>
      </c>
      <c r="AS280" s="273">
        <v>2</v>
      </c>
      <c r="AT280" s="278">
        <v>1.0751999999999999</v>
      </c>
      <c r="AU280" s="281">
        <v>300</v>
      </c>
      <c r="AV280" s="278">
        <v>0</v>
      </c>
      <c r="AW280" s="278">
        <v>1.0751999999999999</v>
      </c>
      <c r="AX280" s="281">
        <v>300</v>
      </c>
      <c r="AY280" s="278">
        <v>0</v>
      </c>
      <c r="AZ280" s="278">
        <v>0</v>
      </c>
      <c r="BA280" s="280" t="s">
        <v>551</v>
      </c>
      <c r="BB280" s="278">
        <v>1.2653000000000001</v>
      </c>
      <c r="BC280" s="281">
        <v>250</v>
      </c>
      <c r="BD280" s="278">
        <v>0</v>
      </c>
      <c r="BE280" s="278">
        <v>1.2653000000000001</v>
      </c>
      <c r="BF280" s="281">
        <v>250</v>
      </c>
      <c r="BG280" s="278">
        <v>0</v>
      </c>
      <c r="BH280" s="278">
        <v>0</v>
      </c>
      <c r="BI280" s="280" t="s">
        <v>550</v>
      </c>
      <c r="BJ280" s="278">
        <v>1.55</v>
      </c>
      <c r="BK280" s="278">
        <v>0</v>
      </c>
      <c r="BL280" s="278">
        <v>0</v>
      </c>
      <c r="BM280" s="278">
        <v>1.55</v>
      </c>
      <c r="BN280" s="278">
        <v>0</v>
      </c>
      <c r="BO280" s="278">
        <v>0</v>
      </c>
      <c r="BP280" s="278">
        <v>0</v>
      </c>
      <c r="BQ280" s="279"/>
      <c r="BR280" s="279"/>
      <c r="BS280" s="279"/>
    </row>
    <row r="281" spans="1:71" x14ac:dyDescent="0.35">
      <c r="A281" s="279" t="s">
        <v>563</v>
      </c>
      <c r="B281" s="279" t="s">
        <v>562</v>
      </c>
      <c r="C281" s="285" t="s">
        <v>627</v>
      </c>
      <c r="D281" s="279" t="s">
        <v>560</v>
      </c>
      <c r="F281" s="279" t="s">
        <v>626</v>
      </c>
      <c r="H281" s="279" t="s">
        <v>144</v>
      </c>
      <c r="K281" s="279" t="s">
        <v>555</v>
      </c>
      <c r="L281" s="279" t="s">
        <v>557</v>
      </c>
      <c r="N281" s="279" t="s">
        <v>558</v>
      </c>
      <c r="O281" s="279" t="s">
        <v>555</v>
      </c>
      <c r="P281" s="279" t="s">
        <v>557</v>
      </c>
      <c r="Q281" s="279" t="s">
        <v>556</v>
      </c>
      <c r="R281" s="279" t="s">
        <v>555</v>
      </c>
      <c r="S281" s="278">
        <v>0</v>
      </c>
      <c r="T281" s="278">
        <v>0</v>
      </c>
      <c r="U281" s="278">
        <v>0</v>
      </c>
      <c r="V281" s="278">
        <v>0</v>
      </c>
      <c r="W281" s="278">
        <v>0</v>
      </c>
      <c r="X281" s="278">
        <v>0</v>
      </c>
      <c r="Y281" s="278">
        <v>0</v>
      </c>
      <c r="Z281" s="278">
        <v>0</v>
      </c>
      <c r="AA281" s="278">
        <v>0</v>
      </c>
      <c r="AB281" s="278">
        <v>0</v>
      </c>
      <c r="AC281" s="278"/>
      <c r="AD281" s="278">
        <v>0</v>
      </c>
      <c r="AE281" s="278"/>
      <c r="AF281" s="278">
        <v>0</v>
      </c>
      <c r="AG281" s="278">
        <v>0</v>
      </c>
      <c r="AH281" s="285" t="s">
        <v>483</v>
      </c>
      <c r="AJ281" s="283" t="s">
        <v>553</v>
      </c>
      <c r="AK281" s="282" t="s">
        <v>552</v>
      </c>
      <c r="AL281" s="278">
        <v>0.87</v>
      </c>
      <c r="AM281" s="281">
        <v>50</v>
      </c>
      <c r="AN281" s="278">
        <v>0</v>
      </c>
      <c r="AO281" s="278">
        <v>0.87</v>
      </c>
      <c r="AP281" s="281">
        <v>50</v>
      </c>
      <c r="AQ281" s="278">
        <v>0</v>
      </c>
      <c r="AR281" s="278">
        <v>0</v>
      </c>
      <c r="AS281" s="273">
        <v>2</v>
      </c>
      <c r="AT281" s="278">
        <v>1.06</v>
      </c>
      <c r="AU281" s="281">
        <v>300</v>
      </c>
      <c r="AV281" s="278">
        <v>0</v>
      </c>
      <c r="AW281" s="278">
        <v>1.06</v>
      </c>
      <c r="AX281" s="281">
        <v>300</v>
      </c>
      <c r="AY281" s="278">
        <v>0</v>
      </c>
      <c r="AZ281" s="278">
        <v>0</v>
      </c>
      <c r="BA281" s="280" t="s">
        <v>551</v>
      </c>
      <c r="BB281" s="278">
        <v>1.24</v>
      </c>
      <c r="BC281" s="281">
        <v>250</v>
      </c>
      <c r="BD281" s="278">
        <v>0</v>
      </c>
      <c r="BE281" s="278">
        <v>1.24</v>
      </c>
      <c r="BF281" s="281">
        <v>250</v>
      </c>
      <c r="BG281" s="278">
        <v>0</v>
      </c>
      <c r="BH281" s="278">
        <v>0</v>
      </c>
      <c r="BI281" s="280" t="s">
        <v>550</v>
      </c>
      <c r="BJ281" s="278">
        <v>1.45</v>
      </c>
      <c r="BK281" s="278">
        <v>0</v>
      </c>
      <c r="BL281" s="278">
        <v>0</v>
      </c>
      <c r="BM281" s="278">
        <v>1.45</v>
      </c>
      <c r="BN281" s="278">
        <v>0</v>
      </c>
      <c r="BO281" s="278">
        <v>0</v>
      </c>
      <c r="BP281" s="278">
        <v>0</v>
      </c>
      <c r="BQ281" s="279"/>
      <c r="BR281" s="279"/>
      <c r="BS281" s="279"/>
    </row>
    <row r="282" spans="1:71" x14ac:dyDescent="0.35">
      <c r="A282" s="279" t="s">
        <v>563</v>
      </c>
      <c r="B282" s="279" t="s">
        <v>562</v>
      </c>
      <c r="C282" s="285" t="s">
        <v>611</v>
      </c>
      <c r="D282" s="279" t="s">
        <v>560</v>
      </c>
      <c r="F282" s="279" t="s">
        <v>625</v>
      </c>
      <c r="K282" s="279" t="s">
        <v>555</v>
      </c>
      <c r="L282" s="279" t="s">
        <v>557</v>
      </c>
      <c r="N282" s="279" t="s">
        <v>558</v>
      </c>
      <c r="O282" s="279" t="s">
        <v>555</v>
      </c>
      <c r="P282" s="279" t="s">
        <v>557</v>
      </c>
      <c r="Q282" s="279" t="s">
        <v>556</v>
      </c>
      <c r="R282" s="279" t="s">
        <v>555</v>
      </c>
      <c r="S282" s="278">
        <v>0</v>
      </c>
      <c r="T282" s="278">
        <v>0</v>
      </c>
      <c r="U282" s="278">
        <v>0</v>
      </c>
      <c r="V282" s="278">
        <v>0</v>
      </c>
      <c r="W282" s="278">
        <v>0</v>
      </c>
      <c r="X282" s="278">
        <v>0</v>
      </c>
      <c r="Y282" s="278">
        <v>0</v>
      </c>
      <c r="Z282" s="278">
        <v>0</v>
      </c>
      <c r="AA282" s="278">
        <v>0</v>
      </c>
      <c r="AB282" s="278">
        <v>0</v>
      </c>
      <c r="AC282" s="278"/>
      <c r="AD282" s="278">
        <v>0</v>
      </c>
      <c r="AE282" s="278"/>
      <c r="AF282" s="278">
        <v>0</v>
      </c>
      <c r="AG282" s="278">
        <v>0</v>
      </c>
      <c r="AH282" s="285" t="s">
        <v>483</v>
      </c>
      <c r="AJ282" s="283" t="s">
        <v>553</v>
      </c>
      <c r="AK282" s="282" t="s">
        <v>552</v>
      </c>
      <c r="AL282" s="278">
        <v>0.68</v>
      </c>
      <c r="AM282" s="281">
        <v>0</v>
      </c>
      <c r="AN282" s="278">
        <v>0</v>
      </c>
      <c r="AO282" s="278">
        <v>0.68</v>
      </c>
      <c r="AP282" s="281">
        <v>0</v>
      </c>
      <c r="AQ282" s="278">
        <v>0</v>
      </c>
      <c r="AR282" s="278">
        <v>0</v>
      </c>
      <c r="AS282" s="273">
        <v>2</v>
      </c>
      <c r="AT282" s="278">
        <v>0</v>
      </c>
      <c r="AU282" s="281">
        <v>0</v>
      </c>
      <c r="AV282" s="278">
        <v>0</v>
      </c>
      <c r="AW282" s="278">
        <v>0</v>
      </c>
      <c r="AX282" s="281">
        <v>0</v>
      </c>
      <c r="AY282" s="278">
        <v>0</v>
      </c>
      <c r="AZ282" s="278">
        <v>0</v>
      </c>
      <c r="BA282" s="280" t="s">
        <v>551</v>
      </c>
      <c r="BB282" s="278">
        <v>0</v>
      </c>
      <c r="BC282" s="281">
        <v>0</v>
      </c>
      <c r="BD282" s="278">
        <v>0</v>
      </c>
      <c r="BE282" s="278">
        <v>0</v>
      </c>
      <c r="BF282" s="281">
        <v>0</v>
      </c>
      <c r="BG282" s="278">
        <v>0</v>
      </c>
      <c r="BH282" s="278">
        <v>0</v>
      </c>
      <c r="BI282" s="280" t="s">
        <v>550</v>
      </c>
      <c r="BJ282" s="278">
        <v>0</v>
      </c>
      <c r="BK282" s="278">
        <v>0</v>
      </c>
      <c r="BL282" s="278">
        <v>0</v>
      </c>
      <c r="BM282" s="278">
        <v>0</v>
      </c>
      <c r="BN282" s="278">
        <v>0</v>
      </c>
      <c r="BO282" s="278">
        <v>0</v>
      </c>
      <c r="BP282" s="278">
        <v>0</v>
      </c>
      <c r="BQ282" s="279"/>
      <c r="BR282" s="279"/>
      <c r="BS282" s="279"/>
    </row>
    <row r="283" spans="1:71" x14ac:dyDescent="0.35">
      <c r="A283" s="279" t="s">
        <v>563</v>
      </c>
      <c r="B283" s="279" t="s">
        <v>562</v>
      </c>
      <c r="C283" s="285" t="s">
        <v>624</v>
      </c>
      <c r="D283" s="279" t="s">
        <v>560</v>
      </c>
      <c r="F283" s="279" t="s">
        <v>623</v>
      </c>
      <c r="K283" s="279" t="s">
        <v>555</v>
      </c>
      <c r="L283" s="279" t="s">
        <v>557</v>
      </c>
      <c r="N283" s="279" t="s">
        <v>558</v>
      </c>
      <c r="O283" s="279" t="s">
        <v>555</v>
      </c>
      <c r="P283" s="279" t="s">
        <v>557</v>
      </c>
      <c r="Q283" s="279" t="s">
        <v>556</v>
      </c>
      <c r="R283" s="279" t="s">
        <v>555</v>
      </c>
      <c r="S283" s="278">
        <v>0</v>
      </c>
      <c r="T283" s="278">
        <v>0</v>
      </c>
      <c r="U283" s="278">
        <v>0</v>
      </c>
      <c r="V283" s="278">
        <v>0</v>
      </c>
      <c r="W283" s="278">
        <v>0</v>
      </c>
      <c r="X283" s="278">
        <v>0</v>
      </c>
      <c r="Y283" s="278">
        <v>0</v>
      </c>
      <c r="Z283" s="278">
        <v>0</v>
      </c>
      <c r="AA283" s="278">
        <v>0</v>
      </c>
      <c r="AB283" s="278">
        <v>0</v>
      </c>
      <c r="AC283" s="278"/>
      <c r="AD283" s="278">
        <v>0</v>
      </c>
      <c r="AE283" s="278"/>
      <c r="AF283" s="278">
        <v>0</v>
      </c>
      <c r="AG283" s="278">
        <v>0</v>
      </c>
      <c r="AH283" s="285" t="s">
        <v>86</v>
      </c>
      <c r="AI283" s="284" t="s">
        <v>584</v>
      </c>
      <c r="AJ283" s="283" t="s">
        <v>553</v>
      </c>
      <c r="AK283" s="282" t="s">
        <v>552</v>
      </c>
      <c r="AL283" s="278">
        <v>2.2200000000000002</v>
      </c>
      <c r="AM283" s="281">
        <v>0</v>
      </c>
      <c r="AN283" s="278">
        <v>0</v>
      </c>
      <c r="AO283" s="278">
        <v>2.2200000000000002</v>
      </c>
      <c r="AP283" s="281">
        <v>0</v>
      </c>
      <c r="AQ283" s="278">
        <v>0</v>
      </c>
      <c r="AR283" s="278">
        <v>0</v>
      </c>
      <c r="AS283" s="273">
        <v>2</v>
      </c>
      <c r="AT283" s="278">
        <v>0</v>
      </c>
      <c r="AU283" s="281">
        <v>0</v>
      </c>
      <c r="AV283" s="278">
        <v>0</v>
      </c>
      <c r="AW283" s="278">
        <v>0</v>
      </c>
      <c r="AX283" s="281">
        <v>0</v>
      </c>
      <c r="AY283" s="278">
        <v>0</v>
      </c>
      <c r="AZ283" s="278">
        <v>0</v>
      </c>
      <c r="BA283" s="280" t="s">
        <v>551</v>
      </c>
      <c r="BB283" s="278">
        <v>0</v>
      </c>
      <c r="BC283" s="281">
        <v>0</v>
      </c>
      <c r="BD283" s="278">
        <v>0</v>
      </c>
      <c r="BE283" s="278">
        <v>0</v>
      </c>
      <c r="BF283" s="281">
        <v>0</v>
      </c>
      <c r="BG283" s="278">
        <v>0</v>
      </c>
      <c r="BH283" s="278">
        <v>0</v>
      </c>
      <c r="BI283" s="280" t="s">
        <v>550</v>
      </c>
      <c r="BJ283" s="278">
        <v>0</v>
      </c>
      <c r="BK283" s="278">
        <v>0</v>
      </c>
      <c r="BL283" s="278">
        <v>0</v>
      </c>
      <c r="BM283" s="278">
        <v>0</v>
      </c>
      <c r="BN283" s="278">
        <v>0</v>
      </c>
      <c r="BO283" s="278">
        <v>0</v>
      </c>
      <c r="BP283" s="278">
        <v>0</v>
      </c>
      <c r="BQ283" s="279"/>
      <c r="BR283" s="279"/>
      <c r="BS283" s="279"/>
    </row>
    <row r="284" spans="1:71" x14ac:dyDescent="0.35">
      <c r="A284" s="279" t="s">
        <v>563</v>
      </c>
      <c r="B284" s="279" t="s">
        <v>562</v>
      </c>
      <c r="C284" s="285" t="s">
        <v>622</v>
      </c>
      <c r="D284" s="279" t="s">
        <v>560</v>
      </c>
      <c r="F284" s="279" t="s">
        <v>621</v>
      </c>
      <c r="K284" s="279" t="s">
        <v>555</v>
      </c>
      <c r="L284" s="279" t="s">
        <v>557</v>
      </c>
      <c r="N284" s="279" t="s">
        <v>558</v>
      </c>
      <c r="O284" s="279" t="s">
        <v>555</v>
      </c>
      <c r="P284" s="279" t="s">
        <v>557</v>
      </c>
      <c r="Q284" s="279" t="s">
        <v>556</v>
      </c>
      <c r="R284" s="279" t="s">
        <v>555</v>
      </c>
      <c r="S284" s="278">
        <v>0</v>
      </c>
      <c r="T284" s="278">
        <v>0</v>
      </c>
      <c r="U284" s="278">
        <v>0</v>
      </c>
      <c r="V284" s="278">
        <v>0</v>
      </c>
      <c r="W284" s="278">
        <v>0</v>
      </c>
      <c r="X284" s="278">
        <v>0</v>
      </c>
      <c r="Y284" s="278">
        <v>0</v>
      </c>
      <c r="Z284" s="278">
        <v>0</v>
      </c>
      <c r="AA284" s="278">
        <v>0</v>
      </c>
      <c r="AB284" s="278">
        <v>0</v>
      </c>
      <c r="AC284" s="278"/>
      <c r="AD284" s="278">
        <v>0</v>
      </c>
      <c r="AE284" s="278"/>
      <c r="AF284" s="278">
        <v>0</v>
      </c>
      <c r="AG284" s="278">
        <v>0</v>
      </c>
      <c r="AH284" s="285" t="s">
        <v>483</v>
      </c>
      <c r="AJ284" s="283" t="s">
        <v>553</v>
      </c>
      <c r="AK284" s="282" t="s">
        <v>552</v>
      </c>
      <c r="AL284" s="278">
        <v>0</v>
      </c>
      <c r="AM284" s="281">
        <v>0</v>
      </c>
      <c r="AN284" s="278">
        <v>92.27</v>
      </c>
      <c r="AO284" s="278">
        <v>0</v>
      </c>
      <c r="AP284" s="281">
        <v>0</v>
      </c>
      <c r="AQ284" s="278">
        <v>0</v>
      </c>
      <c r="AR284" s="278">
        <v>0</v>
      </c>
      <c r="AS284" s="273">
        <v>2</v>
      </c>
      <c r="AT284" s="278">
        <v>0</v>
      </c>
      <c r="AU284" s="281">
        <v>0</v>
      </c>
      <c r="AV284" s="278">
        <v>0</v>
      </c>
      <c r="AW284" s="278">
        <v>0</v>
      </c>
      <c r="AX284" s="281">
        <v>0</v>
      </c>
      <c r="AY284" s="278">
        <v>0</v>
      </c>
      <c r="AZ284" s="278">
        <v>0</v>
      </c>
      <c r="BA284" s="280" t="s">
        <v>551</v>
      </c>
      <c r="BB284" s="278">
        <v>0</v>
      </c>
      <c r="BC284" s="281">
        <v>0</v>
      </c>
      <c r="BD284" s="278">
        <v>0</v>
      </c>
      <c r="BE284" s="278">
        <v>0</v>
      </c>
      <c r="BF284" s="281">
        <v>0</v>
      </c>
      <c r="BG284" s="278">
        <v>0</v>
      </c>
      <c r="BH284" s="278">
        <v>0</v>
      </c>
      <c r="BI284" s="280" t="s">
        <v>550</v>
      </c>
      <c r="BJ284" s="278">
        <v>0</v>
      </c>
      <c r="BK284" s="278">
        <v>0</v>
      </c>
      <c r="BL284" s="278">
        <v>0</v>
      </c>
      <c r="BM284" s="278">
        <v>0</v>
      </c>
      <c r="BN284" s="278">
        <v>0</v>
      </c>
      <c r="BO284" s="278">
        <v>0</v>
      </c>
      <c r="BP284" s="278">
        <v>0</v>
      </c>
      <c r="BQ284" s="279"/>
      <c r="BR284" s="279"/>
      <c r="BS284" s="279"/>
    </row>
    <row r="285" spans="1:71" x14ac:dyDescent="0.35">
      <c r="A285" s="279" t="s">
        <v>563</v>
      </c>
      <c r="B285" s="279" t="s">
        <v>562</v>
      </c>
      <c r="C285" s="285" t="s">
        <v>620</v>
      </c>
      <c r="D285" s="279" t="s">
        <v>560</v>
      </c>
      <c r="F285" s="279" t="s">
        <v>619</v>
      </c>
      <c r="K285" s="279" t="s">
        <v>555</v>
      </c>
      <c r="L285" s="279" t="s">
        <v>557</v>
      </c>
      <c r="N285" s="279" t="s">
        <v>558</v>
      </c>
      <c r="O285" s="279" t="s">
        <v>555</v>
      </c>
      <c r="P285" s="279" t="s">
        <v>557</v>
      </c>
      <c r="Q285" s="279" t="s">
        <v>556</v>
      </c>
      <c r="R285" s="279" t="s">
        <v>555</v>
      </c>
      <c r="S285" s="278">
        <v>2150</v>
      </c>
      <c r="T285" s="278">
        <v>0</v>
      </c>
      <c r="U285" s="278">
        <v>0</v>
      </c>
      <c r="V285" s="278">
        <v>0</v>
      </c>
      <c r="W285" s="278">
        <v>0</v>
      </c>
      <c r="X285" s="278">
        <v>0</v>
      </c>
      <c r="Y285" s="278">
        <v>0</v>
      </c>
      <c r="Z285" s="278">
        <v>0</v>
      </c>
      <c r="AA285" s="278">
        <v>0</v>
      </c>
      <c r="AB285" s="278">
        <v>0</v>
      </c>
      <c r="AC285" s="278"/>
      <c r="AD285" s="278">
        <v>0</v>
      </c>
      <c r="AE285" s="278"/>
      <c r="AF285" s="278">
        <v>0</v>
      </c>
      <c r="AG285" s="278">
        <v>0</v>
      </c>
      <c r="AH285" s="285" t="s">
        <v>483</v>
      </c>
      <c r="AJ285" s="283" t="s">
        <v>553</v>
      </c>
      <c r="AK285" s="282" t="s">
        <v>552</v>
      </c>
      <c r="AL285" s="278">
        <v>0</v>
      </c>
      <c r="AM285" s="281">
        <v>0</v>
      </c>
      <c r="AN285" s="278">
        <v>33.200000000000003</v>
      </c>
      <c r="AO285" s="278">
        <v>0</v>
      </c>
      <c r="AP285" s="281">
        <v>0</v>
      </c>
      <c r="AQ285" s="278">
        <v>0</v>
      </c>
      <c r="AR285" s="278">
        <v>0</v>
      </c>
      <c r="AS285" s="273">
        <v>2</v>
      </c>
      <c r="AT285" s="278">
        <v>0</v>
      </c>
      <c r="AU285" s="281">
        <v>0</v>
      </c>
      <c r="AV285" s="278">
        <v>0</v>
      </c>
      <c r="AW285" s="278">
        <v>0</v>
      </c>
      <c r="AX285" s="281">
        <v>0</v>
      </c>
      <c r="AY285" s="278">
        <v>0</v>
      </c>
      <c r="AZ285" s="278">
        <v>0</v>
      </c>
      <c r="BA285" s="280" t="s">
        <v>551</v>
      </c>
      <c r="BB285" s="278">
        <v>0</v>
      </c>
      <c r="BC285" s="281">
        <v>0</v>
      </c>
      <c r="BD285" s="278">
        <v>0</v>
      </c>
      <c r="BE285" s="278">
        <v>0</v>
      </c>
      <c r="BF285" s="281">
        <v>0</v>
      </c>
      <c r="BG285" s="278">
        <v>0</v>
      </c>
      <c r="BH285" s="278">
        <v>0</v>
      </c>
      <c r="BI285" s="280" t="s">
        <v>550</v>
      </c>
      <c r="BJ285" s="278">
        <v>0</v>
      </c>
      <c r="BK285" s="278">
        <v>0</v>
      </c>
      <c r="BL285" s="278">
        <v>0</v>
      </c>
      <c r="BM285" s="278">
        <v>0</v>
      </c>
      <c r="BN285" s="278">
        <v>0</v>
      </c>
      <c r="BO285" s="278">
        <v>0</v>
      </c>
      <c r="BP285" s="278">
        <v>0</v>
      </c>
      <c r="BQ285" s="279"/>
      <c r="BR285" s="279"/>
      <c r="BS285" s="279"/>
    </row>
    <row r="286" spans="1:71" x14ac:dyDescent="0.35">
      <c r="A286" s="279" t="s">
        <v>563</v>
      </c>
      <c r="B286" s="279" t="s">
        <v>562</v>
      </c>
      <c r="C286" s="285" t="s">
        <v>588</v>
      </c>
      <c r="D286" s="279" t="s">
        <v>560</v>
      </c>
      <c r="F286" s="279" t="s">
        <v>618</v>
      </c>
      <c r="K286" s="279" t="s">
        <v>555</v>
      </c>
      <c r="L286" s="279" t="s">
        <v>557</v>
      </c>
      <c r="N286" s="279" t="s">
        <v>558</v>
      </c>
      <c r="O286" s="279" t="s">
        <v>555</v>
      </c>
      <c r="P286" s="279" t="s">
        <v>557</v>
      </c>
      <c r="Q286" s="279" t="s">
        <v>556</v>
      </c>
      <c r="R286" s="279" t="s">
        <v>555</v>
      </c>
      <c r="S286" s="278">
        <v>0</v>
      </c>
      <c r="T286" s="278">
        <v>0</v>
      </c>
      <c r="U286" s="278">
        <v>0</v>
      </c>
      <c r="V286" s="278">
        <v>0</v>
      </c>
      <c r="W286" s="278">
        <v>0</v>
      </c>
      <c r="X286" s="278">
        <v>0</v>
      </c>
      <c r="Y286" s="278">
        <v>0</v>
      </c>
      <c r="Z286" s="278">
        <v>0</v>
      </c>
      <c r="AA286" s="278">
        <v>0</v>
      </c>
      <c r="AB286" s="278">
        <v>0</v>
      </c>
      <c r="AC286" s="278"/>
      <c r="AD286" s="278">
        <v>0</v>
      </c>
      <c r="AE286" s="278"/>
      <c r="AF286" s="278">
        <v>0</v>
      </c>
      <c r="AG286" s="278">
        <v>0</v>
      </c>
      <c r="AH286" s="285" t="s">
        <v>483</v>
      </c>
      <c r="AJ286" s="283" t="s">
        <v>553</v>
      </c>
      <c r="AK286" s="282" t="s">
        <v>552</v>
      </c>
      <c r="AL286" s="278">
        <v>0.54</v>
      </c>
      <c r="AM286" s="281">
        <v>0</v>
      </c>
      <c r="AN286" s="278">
        <v>0</v>
      </c>
      <c r="AO286" s="278">
        <v>0.54</v>
      </c>
      <c r="AP286" s="281">
        <v>0</v>
      </c>
      <c r="AQ286" s="278">
        <v>0</v>
      </c>
      <c r="AR286" s="278">
        <v>0</v>
      </c>
      <c r="AS286" s="273">
        <v>2</v>
      </c>
      <c r="AT286" s="278">
        <v>0</v>
      </c>
      <c r="AU286" s="281">
        <v>0</v>
      </c>
      <c r="AV286" s="278">
        <v>0</v>
      </c>
      <c r="AW286" s="278">
        <v>0</v>
      </c>
      <c r="AX286" s="281">
        <v>0</v>
      </c>
      <c r="AY286" s="278">
        <v>0</v>
      </c>
      <c r="AZ286" s="278">
        <v>0</v>
      </c>
      <c r="BA286" s="280" t="s">
        <v>551</v>
      </c>
      <c r="BB286" s="278">
        <v>0</v>
      </c>
      <c r="BC286" s="281">
        <v>0</v>
      </c>
      <c r="BD286" s="278">
        <v>0</v>
      </c>
      <c r="BE286" s="278">
        <v>0</v>
      </c>
      <c r="BF286" s="281">
        <v>0</v>
      </c>
      <c r="BG286" s="278">
        <v>0</v>
      </c>
      <c r="BH286" s="278">
        <v>0</v>
      </c>
      <c r="BI286" s="280" t="s">
        <v>550</v>
      </c>
      <c r="BJ286" s="278">
        <v>0</v>
      </c>
      <c r="BK286" s="278">
        <v>0</v>
      </c>
      <c r="BL286" s="278">
        <v>0</v>
      </c>
      <c r="BM286" s="278">
        <v>0</v>
      </c>
      <c r="BN286" s="278">
        <v>0</v>
      </c>
      <c r="BO286" s="278">
        <v>0</v>
      </c>
      <c r="BP286" s="278">
        <v>0</v>
      </c>
      <c r="BQ286" s="279"/>
      <c r="BR286" s="279"/>
      <c r="BS286" s="279"/>
    </row>
    <row r="287" spans="1:71" x14ac:dyDescent="0.35">
      <c r="A287" s="279" t="s">
        <v>563</v>
      </c>
      <c r="B287" s="279" t="s">
        <v>562</v>
      </c>
      <c r="C287" s="285" t="s">
        <v>617</v>
      </c>
      <c r="D287" s="279" t="s">
        <v>560</v>
      </c>
      <c r="F287" s="279" t="s">
        <v>616</v>
      </c>
      <c r="K287" s="279" t="s">
        <v>555</v>
      </c>
      <c r="L287" s="279" t="s">
        <v>557</v>
      </c>
      <c r="N287" s="279" t="s">
        <v>558</v>
      </c>
      <c r="O287" s="279" t="s">
        <v>555</v>
      </c>
      <c r="P287" s="279" t="s">
        <v>557</v>
      </c>
      <c r="Q287" s="279" t="s">
        <v>556</v>
      </c>
      <c r="R287" s="279" t="s">
        <v>555</v>
      </c>
      <c r="S287" s="278">
        <v>1512</v>
      </c>
      <c r="T287" s="278">
        <v>0</v>
      </c>
      <c r="U287" s="278">
        <v>0</v>
      </c>
      <c r="V287" s="278">
        <v>0</v>
      </c>
      <c r="W287" s="278">
        <v>0</v>
      </c>
      <c r="X287" s="278">
        <v>0</v>
      </c>
      <c r="Y287" s="278">
        <v>0</v>
      </c>
      <c r="Z287" s="278">
        <v>0</v>
      </c>
      <c r="AA287" s="278">
        <v>0</v>
      </c>
      <c r="AB287" s="278">
        <v>0</v>
      </c>
      <c r="AC287" s="278"/>
      <c r="AD287" s="278">
        <v>0</v>
      </c>
      <c r="AE287" s="278"/>
      <c r="AF287" s="278">
        <v>0</v>
      </c>
      <c r="AG287" s="278">
        <v>0</v>
      </c>
      <c r="AH287" s="285" t="s">
        <v>483</v>
      </c>
      <c r="AJ287" s="283" t="s">
        <v>553</v>
      </c>
      <c r="AK287" s="282" t="s">
        <v>552</v>
      </c>
      <c r="AL287" s="278">
        <v>0</v>
      </c>
      <c r="AM287" s="281">
        <v>0</v>
      </c>
      <c r="AN287" s="278">
        <v>36</v>
      </c>
      <c r="AO287" s="278">
        <v>0</v>
      </c>
      <c r="AP287" s="281">
        <v>0</v>
      </c>
      <c r="AQ287" s="278">
        <v>0</v>
      </c>
      <c r="AR287" s="278">
        <v>0</v>
      </c>
      <c r="AS287" s="273">
        <v>2</v>
      </c>
      <c r="AT287" s="278">
        <v>0</v>
      </c>
      <c r="AU287" s="281">
        <v>0</v>
      </c>
      <c r="AV287" s="278">
        <v>0</v>
      </c>
      <c r="AW287" s="278">
        <v>0</v>
      </c>
      <c r="AX287" s="281">
        <v>0</v>
      </c>
      <c r="AY287" s="278">
        <v>0</v>
      </c>
      <c r="AZ287" s="278">
        <v>0</v>
      </c>
      <c r="BA287" s="280" t="s">
        <v>551</v>
      </c>
      <c r="BB287" s="278">
        <v>0</v>
      </c>
      <c r="BC287" s="281">
        <v>0</v>
      </c>
      <c r="BD287" s="278">
        <v>0</v>
      </c>
      <c r="BE287" s="278">
        <v>0</v>
      </c>
      <c r="BF287" s="281">
        <v>0</v>
      </c>
      <c r="BG287" s="278">
        <v>0</v>
      </c>
      <c r="BH287" s="278">
        <v>0</v>
      </c>
      <c r="BI287" s="280" t="s">
        <v>550</v>
      </c>
      <c r="BJ287" s="278">
        <v>0</v>
      </c>
      <c r="BK287" s="278">
        <v>0</v>
      </c>
      <c r="BL287" s="278">
        <v>0</v>
      </c>
      <c r="BM287" s="278">
        <v>0</v>
      </c>
      <c r="BN287" s="278">
        <v>0</v>
      </c>
      <c r="BO287" s="278">
        <v>0</v>
      </c>
      <c r="BP287" s="278">
        <v>0</v>
      </c>
      <c r="BQ287" s="279"/>
      <c r="BR287" s="279"/>
      <c r="BS287" s="279"/>
    </row>
    <row r="288" spans="1:71" x14ac:dyDescent="0.35">
      <c r="A288" s="279" t="s">
        <v>563</v>
      </c>
      <c r="B288" s="279" t="s">
        <v>562</v>
      </c>
      <c r="C288" s="285" t="s">
        <v>615</v>
      </c>
      <c r="D288" s="279" t="s">
        <v>560</v>
      </c>
      <c r="F288" s="279" t="s">
        <v>614</v>
      </c>
      <c r="K288" s="279" t="s">
        <v>555</v>
      </c>
      <c r="L288" s="279" t="s">
        <v>557</v>
      </c>
      <c r="N288" s="279" t="s">
        <v>558</v>
      </c>
      <c r="O288" s="279" t="s">
        <v>555</v>
      </c>
      <c r="P288" s="279" t="s">
        <v>557</v>
      </c>
      <c r="Q288" s="279" t="s">
        <v>556</v>
      </c>
      <c r="R288" s="279" t="s">
        <v>555</v>
      </c>
      <c r="S288" s="278">
        <v>0</v>
      </c>
      <c r="T288" s="278">
        <v>0</v>
      </c>
      <c r="U288" s="278">
        <v>0</v>
      </c>
      <c r="V288" s="278">
        <v>0</v>
      </c>
      <c r="W288" s="278">
        <v>0</v>
      </c>
      <c r="X288" s="278">
        <v>0</v>
      </c>
      <c r="Y288" s="278">
        <v>0</v>
      </c>
      <c r="Z288" s="278">
        <v>0</v>
      </c>
      <c r="AA288" s="278">
        <v>0</v>
      </c>
      <c r="AB288" s="278">
        <v>0</v>
      </c>
      <c r="AC288" s="278"/>
      <c r="AD288" s="278">
        <v>0</v>
      </c>
      <c r="AE288" s="278"/>
      <c r="AF288" s="278">
        <v>0</v>
      </c>
      <c r="AG288" s="278">
        <v>0</v>
      </c>
      <c r="AH288" s="285" t="s">
        <v>86</v>
      </c>
      <c r="AI288" s="284" t="s">
        <v>609</v>
      </c>
      <c r="AJ288" s="283" t="s">
        <v>553</v>
      </c>
      <c r="AK288" s="282" t="s">
        <v>552</v>
      </c>
      <c r="AL288" s="278">
        <v>2.09</v>
      </c>
      <c r="AM288" s="281">
        <v>0</v>
      </c>
      <c r="AN288" s="278">
        <v>0</v>
      </c>
      <c r="AO288" s="278">
        <v>2.09</v>
      </c>
      <c r="AP288" s="281">
        <v>0</v>
      </c>
      <c r="AQ288" s="278">
        <v>0</v>
      </c>
      <c r="AR288" s="278">
        <v>0</v>
      </c>
      <c r="AS288" s="273">
        <v>2</v>
      </c>
      <c r="AT288" s="278">
        <v>0</v>
      </c>
      <c r="AU288" s="281">
        <v>0</v>
      </c>
      <c r="AV288" s="278">
        <v>0</v>
      </c>
      <c r="AW288" s="278">
        <v>0</v>
      </c>
      <c r="AX288" s="281">
        <v>0</v>
      </c>
      <c r="AY288" s="278">
        <v>0</v>
      </c>
      <c r="AZ288" s="278">
        <v>0</v>
      </c>
      <c r="BA288" s="280" t="s">
        <v>551</v>
      </c>
      <c r="BB288" s="278">
        <v>0</v>
      </c>
      <c r="BC288" s="281">
        <v>0</v>
      </c>
      <c r="BD288" s="278">
        <v>0</v>
      </c>
      <c r="BE288" s="278">
        <v>0</v>
      </c>
      <c r="BF288" s="281">
        <v>0</v>
      </c>
      <c r="BG288" s="278">
        <v>0</v>
      </c>
      <c r="BH288" s="278">
        <v>0</v>
      </c>
      <c r="BI288" s="280" t="s">
        <v>550</v>
      </c>
      <c r="BJ288" s="278">
        <v>0</v>
      </c>
      <c r="BK288" s="278">
        <v>0</v>
      </c>
      <c r="BL288" s="278">
        <v>0</v>
      </c>
      <c r="BM288" s="278">
        <v>0</v>
      </c>
      <c r="BN288" s="278">
        <v>0</v>
      </c>
      <c r="BO288" s="278">
        <v>0</v>
      </c>
      <c r="BP288" s="278">
        <v>0</v>
      </c>
      <c r="BQ288" s="279"/>
      <c r="BR288" s="279"/>
      <c r="BS288" s="279"/>
    </row>
    <row r="289" spans="1:71" x14ac:dyDescent="0.35">
      <c r="A289" s="279" t="s">
        <v>563</v>
      </c>
      <c r="B289" s="279" t="s">
        <v>562</v>
      </c>
      <c r="C289" s="285" t="s">
        <v>613</v>
      </c>
      <c r="D289" s="279" t="s">
        <v>560</v>
      </c>
      <c r="F289" s="279" t="s">
        <v>612</v>
      </c>
      <c r="K289" s="279" t="s">
        <v>555</v>
      </c>
      <c r="L289" s="279" t="s">
        <v>557</v>
      </c>
      <c r="N289" s="279" t="s">
        <v>558</v>
      </c>
      <c r="O289" s="279" t="s">
        <v>555</v>
      </c>
      <c r="P289" s="279" t="s">
        <v>557</v>
      </c>
      <c r="Q289" s="279" t="s">
        <v>556</v>
      </c>
      <c r="R289" s="279" t="s">
        <v>555</v>
      </c>
      <c r="S289" s="278">
        <v>0</v>
      </c>
      <c r="T289" s="278">
        <v>0</v>
      </c>
      <c r="U289" s="278">
        <v>0</v>
      </c>
      <c r="V289" s="278">
        <v>0</v>
      </c>
      <c r="W289" s="278">
        <v>0</v>
      </c>
      <c r="X289" s="278">
        <v>0</v>
      </c>
      <c r="Y289" s="278">
        <v>0</v>
      </c>
      <c r="Z289" s="278">
        <v>0</v>
      </c>
      <c r="AA289" s="278">
        <v>0</v>
      </c>
      <c r="AB289" s="278">
        <v>0</v>
      </c>
      <c r="AC289" s="278"/>
      <c r="AD289" s="278">
        <v>0</v>
      </c>
      <c r="AE289" s="278"/>
      <c r="AF289" s="278">
        <v>0</v>
      </c>
      <c r="AG289" s="278">
        <v>0</v>
      </c>
      <c r="AH289" s="285" t="s">
        <v>86</v>
      </c>
      <c r="AI289" s="284" t="s">
        <v>611</v>
      </c>
      <c r="AJ289" s="283" t="s">
        <v>553</v>
      </c>
      <c r="AK289" s="282" t="s">
        <v>552</v>
      </c>
      <c r="AL289" s="278">
        <v>0.95</v>
      </c>
      <c r="AM289" s="281">
        <v>0</v>
      </c>
      <c r="AN289" s="278">
        <v>0</v>
      </c>
      <c r="AO289" s="278">
        <v>0.95</v>
      </c>
      <c r="AP289" s="281">
        <v>0</v>
      </c>
      <c r="AQ289" s="278">
        <v>0</v>
      </c>
      <c r="AR289" s="278">
        <v>0</v>
      </c>
      <c r="AS289" s="273">
        <v>2</v>
      </c>
      <c r="AT289" s="278">
        <v>0</v>
      </c>
      <c r="AU289" s="281">
        <v>0</v>
      </c>
      <c r="AV289" s="278">
        <v>0</v>
      </c>
      <c r="AW289" s="278">
        <v>0</v>
      </c>
      <c r="AX289" s="281">
        <v>0</v>
      </c>
      <c r="AY289" s="278">
        <v>0</v>
      </c>
      <c r="AZ289" s="278">
        <v>0</v>
      </c>
      <c r="BA289" s="280" t="s">
        <v>551</v>
      </c>
      <c r="BB289" s="278">
        <v>0</v>
      </c>
      <c r="BC289" s="281">
        <v>0</v>
      </c>
      <c r="BD289" s="278">
        <v>0</v>
      </c>
      <c r="BE289" s="278">
        <v>0</v>
      </c>
      <c r="BF289" s="281">
        <v>0</v>
      </c>
      <c r="BG289" s="278">
        <v>0</v>
      </c>
      <c r="BH289" s="278">
        <v>0</v>
      </c>
      <c r="BI289" s="280" t="s">
        <v>550</v>
      </c>
      <c r="BJ289" s="278">
        <v>0</v>
      </c>
      <c r="BK289" s="278">
        <v>0</v>
      </c>
      <c r="BL289" s="278">
        <v>0</v>
      </c>
      <c r="BM289" s="278">
        <v>0</v>
      </c>
      <c r="BN289" s="278">
        <v>0</v>
      </c>
      <c r="BO289" s="278">
        <v>0</v>
      </c>
      <c r="BP289" s="278">
        <v>0</v>
      </c>
      <c r="BQ289" s="279"/>
      <c r="BR289" s="279"/>
      <c r="BS289" s="279"/>
    </row>
    <row r="290" spans="1:71" x14ac:dyDescent="0.35">
      <c r="A290" s="279" t="s">
        <v>563</v>
      </c>
      <c r="B290" s="279" t="s">
        <v>562</v>
      </c>
      <c r="C290" s="285" t="s">
        <v>554</v>
      </c>
      <c r="D290" s="279" t="s">
        <v>560</v>
      </c>
      <c r="F290" s="279" t="s">
        <v>610</v>
      </c>
      <c r="K290" s="279" t="s">
        <v>555</v>
      </c>
      <c r="L290" s="279" t="s">
        <v>557</v>
      </c>
      <c r="N290" s="279" t="s">
        <v>558</v>
      </c>
      <c r="O290" s="279" t="s">
        <v>555</v>
      </c>
      <c r="P290" s="279" t="s">
        <v>557</v>
      </c>
      <c r="Q290" s="279" t="s">
        <v>556</v>
      </c>
      <c r="R290" s="279" t="s">
        <v>555</v>
      </c>
      <c r="S290" s="278">
        <v>0</v>
      </c>
      <c r="T290" s="278">
        <v>0</v>
      </c>
      <c r="U290" s="278">
        <v>0</v>
      </c>
      <c r="V290" s="278">
        <v>0</v>
      </c>
      <c r="W290" s="278">
        <v>0</v>
      </c>
      <c r="X290" s="278">
        <v>0</v>
      </c>
      <c r="Y290" s="278">
        <v>0</v>
      </c>
      <c r="Z290" s="278">
        <v>0</v>
      </c>
      <c r="AA290" s="278">
        <v>0</v>
      </c>
      <c r="AB290" s="278">
        <v>0</v>
      </c>
      <c r="AC290" s="278"/>
      <c r="AD290" s="278">
        <v>0</v>
      </c>
      <c r="AE290" s="278"/>
      <c r="AF290" s="278">
        <v>0</v>
      </c>
      <c r="AG290" s="278">
        <v>0</v>
      </c>
      <c r="AH290" s="285" t="s">
        <v>483</v>
      </c>
      <c r="AJ290" s="283" t="s">
        <v>553</v>
      </c>
      <c r="AK290" s="282" t="s">
        <v>552</v>
      </c>
      <c r="AL290" s="278">
        <v>0.6</v>
      </c>
      <c r="AM290" s="281">
        <v>0</v>
      </c>
      <c r="AN290" s="278">
        <v>0</v>
      </c>
      <c r="AO290" s="278">
        <v>0.6</v>
      </c>
      <c r="AP290" s="281">
        <v>0</v>
      </c>
      <c r="AQ290" s="278">
        <v>0</v>
      </c>
      <c r="AR290" s="278">
        <v>0</v>
      </c>
      <c r="AS290" s="273">
        <v>2</v>
      </c>
      <c r="AT290" s="278">
        <v>0</v>
      </c>
      <c r="AU290" s="281">
        <v>0</v>
      </c>
      <c r="AV290" s="278">
        <v>0</v>
      </c>
      <c r="AW290" s="278">
        <v>0</v>
      </c>
      <c r="AX290" s="281">
        <v>0</v>
      </c>
      <c r="AY290" s="278">
        <v>0</v>
      </c>
      <c r="AZ290" s="278">
        <v>0</v>
      </c>
      <c r="BA290" s="280" t="s">
        <v>551</v>
      </c>
      <c r="BB290" s="278">
        <v>0</v>
      </c>
      <c r="BC290" s="281">
        <v>0</v>
      </c>
      <c r="BD290" s="278">
        <v>0</v>
      </c>
      <c r="BE290" s="278">
        <v>0</v>
      </c>
      <c r="BF290" s="281">
        <v>0</v>
      </c>
      <c r="BG290" s="278">
        <v>0</v>
      </c>
      <c r="BH290" s="278">
        <v>0</v>
      </c>
      <c r="BI290" s="280" t="s">
        <v>550</v>
      </c>
      <c r="BJ290" s="278">
        <v>0</v>
      </c>
      <c r="BK290" s="278">
        <v>0</v>
      </c>
      <c r="BL290" s="278">
        <v>0</v>
      </c>
      <c r="BM290" s="278">
        <v>0</v>
      </c>
      <c r="BN290" s="278">
        <v>0</v>
      </c>
      <c r="BO290" s="278">
        <v>0</v>
      </c>
      <c r="BP290" s="278">
        <v>0</v>
      </c>
      <c r="BQ290" s="279"/>
      <c r="BR290" s="279"/>
      <c r="BS290" s="279"/>
    </row>
    <row r="291" spans="1:71" x14ac:dyDescent="0.35">
      <c r="A291" s="279" t="s">
        <v>563</v>
      </c>
      <c r="B291" s="279" t="s">
        <v>562</v>
      </c>
      <c r="C291" s="285" t="s">
        <v>609</v>
      </c>
      <c r="D291" s="279" t="s">
        <v>560</v>
      </c>
      <c r="F291" s="279" t="s">
        <v>608</v>
      </c>
      <c r="K291" s="279" t="s">
        <v>555</v>
      </c>
      <c r="L291" s="279" t="s">
        <v>557</v>
      </c>
      <c r="N291" s="279" t="s">
        <v>558</v>
      </c>
      <c r="O291" s="279" t="s">
        <v>555</v>
      </c>
      <c r="P291" s="279" t="s">
        <v>557</v>
      </c>
      <c r="Q291" s="279" t="s">
        <v>556</v>
      </c>
      <c r="R291" s="279" t="s">
        <v>555</v>
      </c>
      <c r="S291" s="278">
        <v>0</v>
      </c>
      <c r="T291" s="278">
        <v>0</v>
      </c>
      <c r="U291" s="278">
        <v>0</v>
      </c>
      <c r="V291" s="278">
        <v>0</v>
      </c>
      <c r="W291" s="278">
        <v>0</v>
      </c>
      <c r="X291" s="278">
        <v>0</v>
      </c>
      <c r="Y291" s="278">
        <v>0</v>
      </c>
      <c r="Z291" s="278">
        <v>0</v>
      </c>
      <c r="AA291" s="278">
        <v>0</v>
      </c>
      <c r="AB291" s="278">
        <v>0</v>
      </c>
      <c r="AC291" s="278"/>
      <c r="AD291" s="278">
        <v>0</v>
      </c>
      <c r="AE291" s="278"/>
      <c r="AF291" s="278">
        <v>0</v>
      </c>
      <c r="AG291" s="278">
        <v>0</v>
      </c>
      <c r="AH291" s="285" t="s">
        <v>483</v>
      </c>
      <c r="AJ291" s="283" t="s">
        <v>553</v>
      </c>
      <c r="AK291" s="282" t="s">
        <v>552</v>
      </c>
      <c r="AL291" s="278">
        <v>1.01</v>
      </c>
      <c r="AM291" s="281">
        <v>0</v>
      </c>
      <c r="AN291" s="278">
        <v>0</v>
      </c>
      <c r="AO291" s="278">
        <v>1.01</v>
      </c>
      <c r="AP291" s="281">
        <v>0</v>
      </c>
      <c r="AQ291" s="278">
        <v>0</v>
      </c>
      <c r="AR291" s="278">
        <v>0</v>
      </c>
      <c r="AS291" s="273">
        <v>2</v>
      </c>
      <c r="AT291" s="278">
        <v>0</v>
      </c>
      <c r="AU291" s="281">
        <v>0</v>
      </c>
      <c r="AV291" s="278">
        <v>0</v>
      </c>
      <c r="AW291" s="278">
        <v>0</v>
      </c>
      <c r="AX291" s="281">
        <v>0</v>
      </c>
      <c r="AY291" s="278">
        <v>0</v>
      </c>
      <c r="AZ291" s="278">
        <v>0</v>
      </c>
      <c r="BA291" s="280" t="s">
        <v>551</v>
      </c>
      <c r="BB291" s="278">
        <v>0</v>
      </c>
      <c r="BC291" s="281">
        <v>0</v>
      </c>
      <c r="BD291" s="278">
        <v>0</v>
      </c>
      <c r="BE291" s="278">
        <v>0</v>
      </c>
      <c r="BF291" s="281">
        <v>0</v>
      </c>
      <c r="BG291" s="278">
        <v>0</v>
      </c>
      <c r="BH291" s="278">
        <v>0</v>
      </c>
      <c r="BI291" s="280" t="s">
        <v>550</v>
      </c>
      <c r="BJ291" s="278">
        <v>0</v>
      </c>
      <c r="BK291" s="278">
        <v>0</v>
      </c>
      <c r="BL291" s="278">
        <v>0</v>
      </c>
      <c r="BM291" s="278">
        <v>0</v>
      </c>
      <c r="BN291" s="278">
        <v>0</v>
      </c>
      <c r="BO291" s="278">
        <v>0</v>
      </c>
      <c r="BP291" s="278">
        <v>0</v>
      </c>
      <c r="BQ291" s="279"/>
      <c r="BR291" s="279"/>
      <c r="BS291" s="279"/>
    </row>
    <row r="292" spans="1:71" x14ac:dyDescent="0.35">
      <c r="A292" s="279" t="s">
        <v>563</v>
      </c>
      <c r="B292" s="279" t="s">
        <v>562</v>
      </c>
      <c r="C292" s="285" t="s">
        <v>607</v>
      </c>
      <c r="D292" s="279" t="s">
        <v>560</v>
      </c>
      <c r="F292" s="279" t="s">
        <v>606</v>
      </c>
      <c r="K292" s="279" t="s">
        <v>555</v>
      </c>
      <c r="L292" s="279" t="s">
        <v>557</v>
      </c>
      <c r="N292" s="279" t="s">
        <v>558</v>
      </c>
      <c r="O292" s="279" t="s">
        <v>555</v>
      </c>
      <c r="P292" s="279" t="s">
        <v>557</v>
      </c>
      <c r="Q292" s="279" t="s">
        <v>556</v>
      </c>
      <c r="R292" s="279" t="s">
        <v>555</v>
      </c>
      <c r="S292" s="278">
        <v>0</v>
      </c>
      <c r="T292" s="278">
        <v>0</v>
      </c>
      <c r="U292" s="278">
        <v>0</v>
      </c>
      <c r="V292" s="278">
        <v>0</v>
      </c>
      <c r="W292" s="278">
        <v>0</v>
      </c>
      <c r="X292" s="278">
        <v>0</v>
      </c>
      <c r="Y292" s="278">
        <v>0</v>
      </c>
      <c r="Z292" s="278">
        <v>0</v>
      </c>
      <c r="AA292" s="278">
        <v>0</v>
      </c>
      <c r="AB292" s="278">
        <v>0</v>
      </c>
      <c r="AC292" s="278"/>
      <c r="AD292" s="278">
        <v>0</v>
      </c>
      <c r="AE292" s="278"/>
      <c r="AF292" s="278">
        <v>0</v>
      </c>
      <c r="AG292" s="278">
        <v>0</v>
      </c>
      <c r="AH292" s="285" t="s">
        <v>483</v>
      </c>
      <c r="AJ292" s="283" t="s">
        <v>553</v>
      </c>
      <c r="AK292" s="282" t="s">
        <v>552</v>
      </c>
      <c r="AL292" s="278">
        <v>0</v>
      </c>
      <c r="AM292" s="281">
        <v>0</v>
      </c>
      <c r="AN292" s="278">
        <v>95</v>
      </c>
      <c r="AO292" s="278">
        <v>0</v>
      </c>
      <c r="AP292" s="281">
        <v>0</v>
      </c>
      <c r="AQ292" s="278">
        <v>0</v>
      </c>
      <c r="AR292" s="278">
        <v>0</v>
      </c>
      <c r="AS292" s="273">
        <v>2</v>
      </c>
      <c r="AT292" s="278">
        <v>0</v>
      </c>
      <c r="AU292" s="281">
        <v>0</v>
      </c>
      <c r="AV292" s="278">
        <v>0</v>
      </c>
      <c r="AW292" s="278">
        <v>0</v>
      </c>
      <c r="AX292" s="281">
        <v>0</v>
      </c>
      <c r="AY292" s="278">
        <v>0</v>
      </c>
      <c r="AZ292" s="278">
        <v>0</v>
      </c>
      <c r="BA292" s="280" t="s">
        <v>551</v>
      </c>
      <c r="BB292" s="278">
        <v>0</v>
      </c>
      <c r="BC292" s="281">
        <v>0</v>
      </c>
      <c r="BD292" s="278">
        <v>0</v>
      </c>
      <c r="BE292" s="278">
        <v>0</v>
      </c>
      <c r="BF292" s="281">
        <v>0</v>
      </c>
      <c r="BG292" s="278">
        <v>0</v>
      </c>
      <c r="BH292" s="278">
        <v>0</v>
      </c>
      <c r="BI292" s="280" t="s">
        <v>550</v>
      </c>
      <c r="BJ292" s="278">
        <v>0</v>
      </c>
      <c r="BK292" s="278">
        <v>0</v>
      </c>
      <c r="BL292" s="278">
        <v>0</v>
      </c>
      <c r="BM292" s="278">
        <v>0</v>
      </c>
      <c r="BN292" s="278">
        <v>0</v>
      </c>
      <c r="BO292" s="278">
        <v>0</v>
      </c>
      <c r="BP292" s="278">
        <v>0</v>
      </c>
      <c r="BQ292" s="279"/>
      <c r="BR292" s="279"/>
      <c r="BS292" s="279"/>
    </row>
    <row r="293" spans="1:71" x14ac:dyDescent="0.35">
      <c r="A293" s="279" t="s">
        <v>563</v>
      </c>
      <c r="B293" s="279" t="s">
        <v>562</v>
      </c>
      <c r="C293" s="285" t="s">
        <v>605</v>
      </c>
      <c r="D293" s="279" t="s">
        <v>560</v>
      </c>
      <c r="F293" s="279" t="s">
        <v>604</v>
      </c>
      <c r="K293" s="279" t="s">
        <v>555</v>
      </c>
      <c r="L293" s="279" t="s">
        <v>557</v>
      </c>
      <c r="N293" s="279" t="s">
        <v>558</v>
      </c>
      <c r="O293" s="279" t="s">
        <v>555</v>
      </c>
      <c r="P293" s="279" t="s">
        <v>557</v>
      </c>
      <c r="Q293" s="279" t="s">
        <v>556</v>
      </c>
      <c r="R293" s="279" t="s">
        <v>555</v>
      </c>
      <c r="S293" s="278">
        <v>1134</v>
      </c>
      <c r="T293" s="278">
        <v>0</v>
      </c>
      <c r="U293" s="278">
        <v>0</v>
      </c>
      <c r="V293" s="278">
        <v>0</v>
      </c>
      <c r="W293" s="278">
        <v>0</v>
      </c>
      <c r="X293" s="278">
        <v>0</v>
      </c>
      <c r="Y293" s="278">
        <v>0</v>
      </c>
      <c r="Z293" s="278">
        <v>0</v>
      </c>
      <c r="AA293" s="278">
        <v>0</v>
      </c>
      <c r="AB293" s="278">
        <v>0</v>
      </c>
      <c r="AC293" s="278"/>
      <c r="AD293" s="278">
        <v>0</v>
      </c>
      <c r="AE293" s="278"/>
      <c r="AF293" s="278">
        <v>0</v>
      </c>
      <c r="AG293" s="278">
        <v>0</v>
      </c>
      <c r="AH293" s="285" t="s">
        <v>483</v>
      </c>
      <c r="AJ293" s="283" t="s">
        <v>553</v>
      </c>
      <c r="AK293" s="282" t="s">
        <v>552</v>
      </c>
      <c r="AL293" s="278">
        <v>0</v>
      </c>
      <c r="AM293" s="281">
        <v>0</v>
      </c>
      <c r="AN293" s="278">
        <v>39</v>
      </c>
      <c r="AO293" s="278">
        <v>0</v>
      </c>
      <c r="AP293" s="281">
        <v>0</v>
      </c>
      <c r="AQ293" s="278">
        <v>0</v>
      </c>
      <c r="AR293" s="278">
        <v>0</v>
      </c>
      <c r="AS293" s="273">
        <v>2</v>
      </c>
      <c r="AT293" s="278">
        <v>0</v>
      </c>
      <c r="AU293" s="281">
        <v>0</v>
      </c>
      <c r="AV293" s="278">
        <v>0</v>
      </c>
      <c r="AW293" s="278">
        <v>0</v>
      </c>
      <c r="AX293" s="281">
        <v>0</v>
      </c>
      <c r="AY293" s="278">
        <v>0</v>
      </c>
      <c r="AZ293" s="278">
        <v>0</v>
      </c>
      <c r="BA293" s="280" t="s">
        <v>551</v>
      </c>
      <c r="BB293" s="278">
        <v>0</v>
      </c>
      <c r="BC293" s="281">
        <v>0</v>
      </c>
      <c r="BD293" s="278">
        <v>0</v>
      </c>
      <c r="BE293" s="278">
        <v>0</v>
      </c>
      <c r="BF293" s="281">
        <v>0</v>
      </c>
      <c r="BG293" s="278">
        <v>0</v>
      </c>
      <c r="BH293" s="278">
        <v>0</v>
      </c>
      <c r="BI293" s="280" t="s">
        <v>550</v>
      </c>
      <c r="BJ293" s="278">
        <v>0</v>
      </c>
      <c r="BK293" s="278">
        <v>0</v>
      </c>
      <c r="BL293" s="278">
        <v>0</v>
      </c>
      <c r="BM293" s="278">
        <v>0</v>
      </c>
      <c r="BN293" s="278">
        <v>0</v>
      </c>
      <c r="BO293" s="278">
        <v>0</v>
      </c>
      <c r="BP293" s="278">
        <v>0</v>
      </c>
      <c r="BQ293" s="279"/>
      <c r="BR293" s="279"/>
      <c r="BS293" s="279"/>
    </row>
    <row r="294" spans="1:71" x14ac:dyDescent="0.35">
      <c r="A294" s="279" t="s">
        <v>563</v>
      </c>
      <c r="B294" s="279" t="s">
        <v>562</v>
      </c>
      <c r="C294" s="285" t="s">
        <v>603</v>
      </c>
      <c r="D294" s="279" t="s">
        <v>560</v>
      </c>
      <c r="F294" s="279" t="s">
        <v>602</v>
      </c>
      <c r="K294" s="279" t="s">
        <v>555</v>
      </c>
      <c r="L294" s="279" t="s">
        <v>557</v>
      </c>
      <c r="N294" s="279" t="s">
        <v>558</v>
      </c>
      <c r="O294" s="279" t="s">
        <v>555</v>
      </c>
      <c r="P294" s="279" t="s">
        <v>557</v>
      </c>
      <c r="Q294" s="279" t="s">
        <v>556</v>
      </c>
      <c r="R294" s="279" t="s">
        <v>555</v>
      </c>
      <c r="S294" s="278">
        <v>0</v>
      </c>
      <c r="T294" s="278">
        <v>0</v>
      </c>
      <c r="U294" s="278">
        <v>0</v>
      </c>
      <c r="V294" s="278">
        <v>0</v>
      </c>
      <c r="W294" s="278">
        <v>0</v>
      </c>
      <c r="X294" s="278">
        <v>0</v>
      </c>
      <c r="Y294" s="278">
        <v>0</v>
      </c>
      <c r="Z294" s="278">
        <v>0</v>
      </c>
      <c r="AA294" s="278">
        <v>0</v>
      </c>
      <c r="AB294" s="278">
        <v>0</v>
      </c>
      <c r="AC294" s="278"/>
      <c r="AD294" s="278">
        <v>0</v>
      </c>
      <c r="AE294" s="278"/>
      <c r="AF294" s="278">
        <v>0</v>
      </c>
      <c r="AG294" s="278">
        <v>0</v>
      </c>
      <c r="AH294" s="285" t="s">
        <v>86</v>
      </c>
      <c r="AI294" s="284" t="s">
        <v>597</v>
      </c>
      <c r="AJ294" s="283" t="s">
        <v>553</v>
      </c>
      <c r="AK294" s="282" t="s">
        <v>552</v>
      </c>
      <c r="AL294" s="278">
        <v>0.64</v>
      </c>
      <c r="AM294" s="281">
        <v>0</v>
      </c>
      <c r="AN294" s="278">
        <v>0</v>
      </c>
      <c r="AO294" s="278">
        <v>0.64</v>
      </c>
      <c r="AP294" s="281">
        <v>0</v>
      </c>
      <c r="AQ294" s="278">
        <v>0</v>
      </c>
      <c r="AR294" s="278">
        <v>0</v>
      </c>
      <c r="AS294" s="273">
        <v>2</v>
      </c>
      <c r="AT294" s="278">
        <v>0</v>
      </c>
      <c r="AU294" s="281">
        <v>0</v>
      </c>
      <c r="AV294" s="278">
        <v>0</v>
      </c>
      <c r="AW294" s="278">
        <v>0</v>
      </c>
      <c r="AX294" s="281">
        <v>0</v>
      </c>
      <c r="AY294" s="278">
        <v>0</v>
      </c>
      <c r="AZ294" s="278">
        <v>0</v>
      </c>
      <c r="BA294" s="280" t="s">
        <v>551</v>
      </c>
      <c r="BB294" s="278">
        <v>0</v>
      </c>
      <c r="BC294" s="281">
        <v>0</v>
      </c>
      <c r="BD294" s="278">
        <v>0</v>
      </c>
      <c r="BE294" s="278">
        <v>0</v>
      </c>
      <c r="BF294" s="281">
        <v>0</v>
      </c>
      <c r="BG294" s="278">
        <v>0</v>
      </c>
      <c r="BH294" s="278">
        <v>0</v>
      </c>
      <c r="BI294" s="280" t="s">
        <v>550</v>
      </c>
      <c r="BJ294" s="278">
        <v>0</v>
      </c>
      <c r="BK294" s="278">
        <v>0</v>
      </c>
      <c r="BL294" s="278">
        <v>0</v>
      </c>
      <c r="BM294" s="278">
        <v>0</v>
      </c>
      <c r="BN294" s="278">
        <v>0</v>
      </c>
      <c r="BO294" s="278">
        <v>0</v>
      </c>
      <c r="BP294" s="278">
        <v>0</v>
      </c>
      <c r="BQ294" s="279"/>
      <c r="BR294" s="279"/>
      <c r="BS294" s="279"/>
    </row>
    <row r="295" spans="1:71" x14ac:dyDescent="0.35">
      <c r="A295" s="279" t="s">
        <v>563</v>
      </c>
      <c r="B295" s="279" t="s">
        <v>562</v>
      </c>
      <c r="C295" s="285" t="s">
        <v>601</v>
      </c>
      <c r="D295" s="279" t="s">
        <v>560</v>
      </c>
      <c r="F295" s="279" t="s">
        <v>600</v>
      </c>
      <c r="H295" s="279" t="s">
        <v>144</v>
      </c>
      <c r="K295" s="279" t="s">
        <v>555</v>
      </c>
      <c r="L295" s="279" t="s">
        <v>557</v>
      </c>
      <c r="N295" s="279" t="s">
        <v>558</v>
      </c>
      <c r="O295" s="279" t="s">
        <v>555</v>
      </c>
      <c r="P295" s="279" t="s">
        <v>557</v>
      </c>
      <c r="Q295" s="279" t="s">
        <v>556</v>
      </c>
      <c r="R295" s="279" t="s">
        <v>555</v>
      </c>
      <c r="S295" s="278">
        <v>0</v>
      </c>
      <c r="T295" s="278">
        <v>0</v>
      </c>
      <c r="U295" s="278">
        <v>0</v>
      </c>
      <c r="V295" s="278">
        <v>0</v>
      </c>
      <c r="W295" s="278">
        <v>0</v>
      </c>
      <c r="X295" s="278">
        <v>0</v>
      </c>
      <c r="Y295" s="278">
        <v>0</v>
      </c>
      <c r="Z295" s="278">
        <v>0</v>
      </c>
      <c r="AA295" s="278">
        <v>0</v>
      </c>
      <c r="AB295" s="278">
        <v>0</v>
      </c>
      <c r="AC295" s="278"/>
      <c r="AD295" s="278">
        <v>0</v>
      </c>
      <c r="AE295" s="278"/>
      <c r="AF295" s="278">
        <v>0</v>
      </c>
      <c r="AG295" s="278">
        <v>0</v>
      </c>
      <c r="AH295" s="285" t="s">
        <v>86</v>
      </c>
      <c r="AI295" s="284" t="s">
        <v>595</v>
      </c>
      <c r="AJ295" s="283" t="s">
        <v>553</v>
      </c>
      <c r="AK295" s="282" t="s">
        <v>552</v>
      </c>
      <c r="AL295" s="278">
        <v>2.09</v>
      </c>
      <c r="AM295" s="281">
        <v>0</v>
      </c>
      <c r="AN295" s="278">
        <v>0</v>
      </c>
      <c r="AO295" s="278">
        <v>2.09</v>
      </c>
      <c r="AP295" s="281">
        <v>0</v>
      </c>
      <c r="AQ295" s="278">
        <v>0</v>
      </c>
      <c r="AR295" s="278">
        <v>0</v>
      </c>
      <c r="AS295" s="273">
        <v>2</v>
      </c>
      <c r="AT295" s="278">
        <v>0</v>
      </c>
      <c r="AU295" s="281">
        <v>0</v>
      </c>
      <c r="AV295" s="278">
        <v>0</v>
      </c>
      <c r="AW295" s="278">
        <v>0</v>
      </c>
      <c r="AX295" s="281">
        <v>0</v>
      </c>
      <c r="AY295" s="278">
        <v>0</v>
      </c>
      <c r="AZ295" s="278">
        <v>0</v>
      </c>
      <c r="BA295" s="280" t="s">
        <v>551</v>
      </c>
      <c r="BB295" s="278">
        <v>0</v>
      </c>
      <c r="BC295" s="281">
        <v>0</v>
      </c>
      <c r="BD295" s="278">
        <v>0</v>
      </c>
      <c r="BE295" s="278">
        <v>0</v>
      </c>
      <c r="BF295" s="281">
        <v>0</v>
      </c>
      <c r="BG295" s="278">
        <v>0</v>
      </c>
      <c r="BH295" s="278">
        <v>0</v>
      </c>
      <c r="BI295" s="280" t="s">
        <v>550</v>
      </c>
      <c r="BJ295" s="278">
        <v>0</v>
      </c>
      <c r="BK295" s="278">
        <v>0</v>
      </c>
      <c r="BL295" s="278">
        <v>0</v>
      </c>
      <c r="BM295" s="278">
        <v>0</v>
      </c>
      <c r="BN295" s="278">
        <v>0</v>
      </c>
      <c r="BO295" s="278">
        <v>0</v>
      </c>
      <c r="BP295" s="278">
        <v>0</v>
      </c>
      <c r="BQ295" s="279"/>
      <c r="BR295" s="279"/>
      <c r="BS295" s="279"/>
    </row>
    <row r="296" spans="1:71" x14ac:dyDescent="0.35">
      <c r="A296" s="279" t="s">
        <v>563</v>
      </c>
      <c r="B296" s="279" t="s">
        <v>562</v>
      </c>
      <c r="C296" s="285" t="s">
        <v>599</v>
      </c>
      <c r="D296" s="279" t="s">
        <v>560</v>
      </c>
      <c r="F296" s="279" t="s">
        <v>598</v>
      </c>
      <c r="K296" s="279" t="s">
        <v>555</v>
      </c>
      <c r="L296" s="279" t="s">
        <v>557</v>
      </c>
      <c r="N296" s="279" t="s">
        <v>558</v>
      </c>
      <c r="O296" s="279" t="s">
        <v>555</v>
      </c>
      <c r="P296" s="279" t="s">
        <v>557</v>
      </c>
      <c r="Q296" s="279" t="s">
        <v>556</v>
      </c>
      <c r="R296" s="279" t="s">
        <v>555</v>
      </c>
      <c r="S296" s="278">
        <v>0</v>
      </c>
      <c r="T296" s="278">
        <v>0</v>
      </c>
      <c r="U296" s="278">
        <v>0</v>
      </c>
      <c r="V296" s="278">
        <v>0</v>
      </c>
      <c r="W296" s="278">
        <v>0</v>
      </c>
      <c r="X296" s="278">
        <v>0</v>
      </c>
      <c r="Y296" s="278">
        <v>0</v>
      </c>
      <c r="Z296" s="278">
        <v>0</v>
      </c>
      <c r="AA296" s="278">
        <v>0</v>
      </c>
      <c r="AB296" s="278">
        <v>0</v>
      </c>
      <c r="AC296" s="278"/>
      <c r="AD296" s="278">
        <v>0</v>
      </c>
      <c r="AE296" s="278"/>
      <c r="AF296" s="278">
        <v>0</v>
      </c>
      <c r="AG296" s="278">
        <v>0</v>
      </c>
      <c r="AH296" s="285" t="s">
        <v>86</v>
      </c>
      <c r="AI296" s="284" t="s">
        <v>593</v>
      </c>
      <c r="AJ296" s="283" t="s">
        <v>553</v>
      </c>
      <c r="AK296" s="282" t="s">
        <v>552</v>
      </c>
      <c r="AL296" s="278">
        <v>0.95</v>
      </c>
      <c r="AM296" s="281">
        <v>0</v>
      </c>
      <c r="AN296" s="278">
        <v>0</v>
      </c>
      <c r="AO296" s="278">
        <v>0.95</v>
      </c>
      <c r="AP296" s="281">
        <v>0</v>
      </c>
      <c r="AQ296" s="278">
        <v>0</v>
      </c>
      <c r="AR296" s="278">
        <v>0</v>
      </c>
      <c r="AS296" s="273">
        <v>2</v>
      </c>
      <c r="AT296" s="278">
        <v>0</v>
      </c>
      <c r="AU296" s="281">
        <v>0</v>
      </c>
      <c r="AV296" s="278">
        <v>0</v>
      </c>
      <c r="AW296" s="278">
        <v>0</v>
      </c>
      <c r="AX296" s="281">
        <v>0</v>
      </c>
      <c r="AY296" s="278">
        <v>0</v>
      </c>
      <c r="AZ296" s="278">
        <v>0</v>
      </c>
      <c r="BA296" s="280" t="s">
        <v>551</v>
      </c>
      <c r="BB296" s="278">
        <v>0</v>
      </c>
      <c r="BC296" s="281">
        <v>0</v>
      </c>
      <c r="BD296" s="278">
        <v>0</v>
      </c>
      <c r="BE296" s="278">
        <v>0</v>
      </c>
      <c r="BF296" s="281">
        <v>0</v>
      </c>
      <c r="BG296" s="278">
        <v>0</v>
      </c>
      <c r="BH296" s="278">
        <v>0</v>
      </c>
      <c r="BI296" s="280" t="s">
        <v>550</v>
      </c>
      <c r="BJ296" s="278">
        <v>0</v>
      </c>
      <c r="BK296" s="278">
        <v>0</v>
      </c>
      <c r="BL296" s="278">
        <v>0</v>
      </c>
      <c r="BM296" s="278">
        <v>0</v>
      </c>
      <c r="BN296" s="278">
        <v>0</v>
      </c>
      <c r="BO296" s="278">
        <v>0</v>
      </c>
      <c r="BP296" s="278">
        <v>0</v>
      </c>
      <c r="BQ296" s="279"/>
      <c r="BR296" s="279"/>
      <c r="BS296" s="279"/>
    </row>
    <row r="297" spans="1:71" x14ac:dyDescent="0.35">
      <c r="A297" s="279" t="s">
        <v>563</v>
      </c>
      <c r="B297" s="279" t="s">
        <v>562</v>
      </c>
      <c r="C297" s="285" t="s">
        <v>597</v>
      </c>
      <c r="D297" s="279" t="s">
        <v>560</v>
      </c>
      <c r="F297" s="279" t="s">
        <v>596</v>
      </c>
      <c r="K297" s="279" t="s">
        <v>555</v>
      </c>
      <c r="L297" s="279" t="s">
        <v>557</v>
      </c>
      <c r="N297" s="279" t="s">
        <v>558</v>
      </c>
      <c r="O297" s="279" t="s">
        <v>555</v>
      </c>
      <c r="P297" s="279" t="s">
        <v>557</v>
      </c>
      <c r="Q297" s="279" t="s">
        <v>556</v>
      </c>
      <c r="R297" s="279" t="s">
        <v>555</v>
      </c>
      <c r="S297" s="278">
        <v>0</v>
      </c>
      <c r="T297" s="278">
        <v>0</v>
      </c>
      <c r="U297" s="278">
        <v>0</v>
      </c>
      <c r="V297" s="278">
        <v>0</v>
      </c>
      <c r="W297" s="278">
        <v>0</v>
      </c>
      <c r="X297" s="278">
        <v>0</v>
      </c>
      <c r="Y297" s="278">
        <v>0</v>
      </c>
      <c r="Z297" s="278">
        <v>0</v>
      </c>
      <c r="AA297" s="278">
        <v>0</v>
      </c>
      <c r="AB297" s="278">
        <v>0</v>
      </c>
      <c r="AC297" s="278"/>
      <c r="AD297" s="278">
        <v>0</v>
      </c>
      <c r="AE297" s="278"/>
      <c r="AF297" s="278">
        <v>0</v>
      </c>
      <c r="AG297" s="278">
        <v>0</v>
      </c>
      <c r="AH297" s="285" t="s">
        <v>483</v>
      </c>
      <c r="AJ297" s="283" t="s">
        <v>553</v>
      </c>
      <c r="AK297" s="282" t="s">
        <v>552</v>
      </c>
      <c r="AL297" s="278">
        <v>0.52</v>
      </c>
      <c r="AM297" s="281">
        <v>0</v>
      </c>
      <c r="AN297" s="278">
        <v>0</v>
      </c>
      <c r="AO297" s="278">
        <v>0.52</v>
      </c>
      <c r="AP297" s="281">
        <v>0</v>
      </c>
      <c r="AQ297" s="278">
        <v>0</v>
      </c>
      <c r="AR297" s="278">
        <v>0</v>
      </c>
      <c r="AS297" s="273">
        <v>2</v>
      </c>
      <c r="AT297" s="278">
        <v>0</v>
      </c>
      <c r="AU297" s="281">
        <v>0</v>
      </c>
      <c r="AV297" s="278">
        <v>0</v>
      </c>
      <c r="AW297" s="278">
        <v>0</v>
      </c>
      <c r="AX297" s="281">
        <v>0</v>
      </c>
      <c r="AY297" s="278">
        <v>0</v>
      </c>
      <c r="AZ297" s="278">
        <v>0</v>
      </c>
      <c r="BA297" s="280" t="s">
        <v>551</v>
      </c>
      <c r="BB297" s="278">
        <v>0</v>
      </c>
      <c r="BC297" s="281">
        <v>0</v>
      </c>
      <c r="BD297" s="278">
        <v>0</v>
      </c>
      <c r="BE297" s="278">
        <v>0</v>
      </c>
      <c r="BF297" s="281">
        <v>0</v>
      </c>
      <c r="BG297" s="278">
        <v>0</v>
      </c>
      <c r="BH297" s="278">
        <v>0</v>
      </c>
      <c r="BI297" s="280" t="s">
        <v>550</v>
      </c>
      <c r="BJ297" s="278">
        <v>0</v>
      </c>
      <c r="BK297" s="278">
        <v>0</v>
      </c>
      <c r="BL297" s="278">
        <v>0</v>
      </c>
      <c r="BM297" s="278">
        <v>0</v>
      </c>
      <c r="BN297" s="278">
        <v>0</v>
      </c>
      <c r="BO297" s="278">
        <v>0</v>
      </c>
      <c r="BP297" s="278">
        <v>0</v>
      </c>
      <c r="BQ297" s="279"/>
      <c r="BR297" s="279"/>
      <c r="BS297" s="279"/>
    </row>
    <row r="298" spans="1:71" x14ac:dyDescent="0.35">
      <c r="A298" s="279" t="s">
        <v>563</v>
      </c>
      <c r="B298" s="279" t="s">
        <v>562</v>
      </c>
      <c r="C298" s="285" t="s">
        <v>595</v>
      </c>
      <c r="D298" s="279" t="s">
        <v>560</v>
      </c>
      <c r="F298" s="279" t="s">
        <v>594</v>
      </c>
      <c r="K298" s="279" t="s">
        <v>555</v>
      </c>
      <c r="L298" s="279" t="s">
        <v>557</v>
      </c>
      <c r="N298" s="279" t="s">
        <v>558</v>
      </c>
      <c r="O298" s="279" t="s">
        <v>555</v>
      </c>
      <c r="P298" s="279" t="s">
        <v>557</v>
      </c>
      <c r="Q298" s="279" t="s">
        <v>556</v>
      </c>
      <c r="R298" s="279" t="s">
        <v>555</v>
      </c>
      <c r="S298" s="278">
        <v>0</v>
      </c>
      <c r="T298" s="278">
        <v>0</v>
      </c>
      <c r="U298" s="278">
        <v>0</v>
      </c>
      <c r="V298" s="278">
        <v>0</v>
      </c>
      <c r="W298" s="278">
        <v>0</v>
      </c>
      <c r="X298" s="278">
        <v>0</v>
      </c>
      <c r="Y298" s="278">
        <v>0</v>
      </c>
      <c r="Z298" s="278">
        <v>0</v>
      </c>
      <c r="AA298" s="278">
        <v>0</v>
      </c>
      <c r="AB298" s="278">
        <v>0</v>
      </c>
      <c r="AC298" s="278"/>
      <c r="AD298" s="278">
        <v>0</v>
      </c>
      <c r="AE298" s="278"/>
      <c r="AF298" s="278">
        <v>0</v>
      </c>
      <c r="AG298" s="278">
        <v>0</v>
      </c>
      <c r="AH298" s="285" t="s">
        <v>483</v>
      </c>
      <c r="AJ298" s="283" t="s">
        <v>553</v>
      </c>
      <c r="AK298" s="282" t="s">
        <v>552</v>
      </c>
      <c r="AL298" s="278">
        <v>0.85</v>
      </c>
      <c r="AM298" s="281">
        <v>0</v>
      </c>
      <c r="AN298" s="278">
        <v>0</v>
      </c>
      <c r="AO298" s="278">
        <v>0.85</v>
      </c>
      <c r="AP298" s="281">
        <v>0</v>
      </c>
      <c r="AQ298" s="278">
        <v>0</v>
      </c>
      <c r="AR298" s="278">
        <v>0</v>
      </c>
      <c r="AS298" s="273">
        <v>2</v>
      </c>
      <c r="AT298" s="278">
        <v>0</v>
      </c>
      <c r="AU298" s="281">
        <v>0</v>
      </c>
      <c r="AV298" s="278">
        <v>0</v>
      </c>
      <c r="AW298" s="278">
        <v>0</v>
      </c>
      <c r="AX298" s="281">
        <v>0</v>
      </c>
      <c r="AY298" s="278">
        <v>0</v>
      </c>
      <c r="AZ298" s="278">
        <v>0</v>
      </c>
      <c r="BA298" s="280" t="s">
        <v>551</v>
      </c>
      <c r="BB298" s="278">
        <v>0</v>
      </c>
      <c r="BC298" s="281">
        <v>0</v>
      </c>
      <c r="BD298" s="278">
        <v>0</v>
      </c>
      <c r="BE298" s="278">
        <v>0</v>
      </c>
      <c r="BF298" s="281">
        <v>0</v>
      </c>
      <c r="BG298" s="278">
        <v>0</v>
      </c>
      <c r="BH298" s="278">
        <v>0</v>
      </c>
      <c r="BI298" s="280" t="s">
        <v>550</v>
      </c>
      <c r="BJ298" s="278">
        <v>0</v>
      </c>
      <c r="BK298" s="278">
        <v>0</v>
      </c>
      <c r="BL298" s="278">
        <v>0</v>
      </c>
      <c r="BM298" s="278">
        <v>0</v>
      </c>
      <c r="BN298" s="278">
        <v>0</v>
      </c>
      <c r="BO298" s="278">
        <v>0</v>
      </c>
      <c r="BP298" s="278">
        <v>0</v>
      </c>
      <c r="BQ298" s="279"/>
      <c r="BR298" s="279"/>
      <c r="BS298" s="279"/>
    </row>
    <row r="299" spans="1:71" x14ac:dyDescent="0.35">
      <c r="A299" s="279" t="s">
        <v>563</v>
      </c>
      <c r="B299" s="279" t="s">
        <v>562</v>
      </c>
      <c r="C299" s="285" t="s">
        <v>593</v>
      </c>
      <c r="D299" s="279" t="s">
        <v>560</v>
      </c>
      <c r="F299" s="279" t="s">
        <v>592</v>
      </c>
      <c r="K299" s="279" t="s">
        <v>555</v>
      </c>
      <c r="L299" s="279" t="s">
        <v>557</v>
      </c>
      <c r="N299" s="279" t="s">
        <v>558</v>
      </c>
      <c r="O299" s="279" t="s">
        <v>555</v>
      </c>
      <c r="P299" s="279" t="s">
        <v>557</v>
      </c>
      <c r="Q299" s="279" t="s">
        <v>556</v>
      </c>
      <c r="R299" s="279" t="s">
        <v>555</v>
      </c>
      <c r="S299" s="278">
        <v>0</v>
      </c>
      <c r="T299" s="278">
        <v>0</v>
      </c>
      <c r="U299" s="278">
        <v>0</v>
      </c>
      <c r="V299" s="278">
        <v>0</v>
      </c>
      <c r="W299" s="278">
        <v>0</v>
      </c>
      <c r="X299" s="278">
        <v>0</v>
      </c>
      <c r="Y299" s="278">
        <v>0</v>
      </c>
      <c r="Z299" s="278">
        <v>0</v>
      </c>
      <c r="AA299" s="278">
        <v>0</v>
      </c>
      <c r="AB299" s="278">
        <v>0</v>
      </c>
      <c r="AC299" s="278"/>
      <c r="AD299" s="278">
        <v>0</v>
      </c>
      <c r="AE299" s="278"/>
      <c r="AF299" s="278">
        <v>0</v>
      </c>
      <c r="AG299" s="278">
        <v>0</v>
      </c>
      <c r="AH299" s="285" t="s">
        <v>483</v>
      </c>
      <c r="AJ299" s="283" t="s">
        <v>553</v>
      </c>
      <c r="AK299" s="282" t="s">
        <v>552</v>
      </c>
      <c r="AL299" s="278">
        <v>0.7</v>
      </c>
      <c r="AM299" s="281">
        <v>0</v>
      </c>
      <c r="AN299" s="278">
        <v>0</v>
      </c>
      <c r="AO299" s="278">
        <v>0.7</v>
      </c>
      <c r="AP299" s="281">
        <v>0</v>
      </c>
      <c r="AQ299" s="278">
        <v>0</v>
      </c>
      <c r="AR299" s="278">
        <v>0</v>
      </c>
      <c r="AS299" s="273">
        <v>2</v>
      </c>
      <c r="AT299" s="278">
        <v>0</v>
      </c>
      <c r="AU299" s="281">
        <v>0</v>
      </c>
      <c r="AV299" s="278">
        <v>0</v>
      </c>
      <c r="AW299" s="278">
        <v>0</v>
      </c>
      <c r="AX299" s="281">
        <v>0</v>
      </c>
      <c r="AY299" s="278">
        <v>0</v>
      </c>
      <c r="AZ299" s="278">
        <v>0</v>
      </c>
      <c r="BA299" s="280" t="s">
        <v>551</v>
      </c>
      <c r="BB299" s="278">
        <v>0</v>
      </c>
      <c r="BC299" s="281">
        <v>0</v>
      </c>
      <c r="BD299" s="278">
        <v>0</v>
      </c>
      <c r="BE299" s="278">
        <v>0</v>
      </c>
      <c r="BF299" s="281">
        <v>0</v>
      </c>
      <c r="BG299" s="278">
        <v>0</v>
      </c>
      <c r="BH299" s="278">
        <v>0</v>
      </c>
      <c r="BI299" s="280" t="s">
        <v>550</v>
      </c>
      <c r="BJ299" s="278">
        <v>0</v>
      </c>
      <c r="BK299" s="278">
        <v>0</v>
      </c>
      <c r="BL299" s="278">
        <v>0</v>
      </c>
      <c r="BM299" s="278">
        <v>0</v>
      </c>
      <c r="BN299" s="278">
        <v>0</v>
      </c>
      <c r="BO299" s="278">
        <v>0</v>
      </c>
      <c r="BP299" s="278">
        <v>0</v>
      </c>
      <c r="BQ299" s="279"/>
      <c r="BR299" s="279"/>
      <c r="BS299" s="279"/>
    </row>
    <row r="300" spans="1:71" x14ac:dyDescent="0.35">
      <c r="A300" s="279" t="s">
        <v>563</v>
      </c>
      <c r="B300" s="279" t="s">
        <v>562</v>
      </c>
      <c r="C300" s="285" t="s">
        <v>585</v>
      </c>
      <c r="D300" s="279" t="s">
        <v>560</v>
      </c>
      <c r="F300" s="279" t="s">
        <v>591</v>
      </c>
      <c r="K300" s="279" t="s">
        <v>555</v>
      </c>
      <c r="L300" s="279" t="s">
        <v>557</v>
      </c>
      <c r="N300" s="279" t="s">
        <v>558</v>
      </c>
      <c r="O300" s="279" t="s">
        <v>555</v>
      </c>
      <c r="P300" s="279" t="s">
        <v>557</v>
      </c>
      <c r="Q300" s="279" t="s">
        <v>556</v>
      </c>
      <c r="R300" s="279" t="s">
        <v>555</v>
      </c>
      <c r="S300" s="278">
        <v>0</v>
      </c>
      <c r="T300" s="278">
        <v>0</v>
      </c>
      <c r="U300" s="278">
        <v>0</v>
      </c>
      <c r="V300" s="278">
        <v>0</v>
      </c>
      <c r="W300" s="278">
        <v>0</v>
      </c>
      <c r="X300" s="278">
        <v>0</v>
      </c>
      <c r="Y300" s="278">
        <v>0</v>
      </c>
      <c r="Z300" s="278">
        <v>0</v>
      </c>
      <c r="AA300" s="278">
        <v>0</v>
      </c>
      <c r="AB300" s="278">
        <v>0</v>
      </c>
      <c r="AC300" s="278"/>
      <c r="AD300" s="278">
        <v>0</v>
      </c>
      <c r="AE300" s="278"/>
      <c r="AF300" s="278">
        <v>0</v>
      </c>
      <c r="AG300" s="278">
        <v>0</v>
      </c>
      <c r="AH300" s="285" t="s">
        <v>483</v>
      </c>
      <c r="AJ300" s="283" t="s">
        <v>553</v>
      </c>
      <c r="AK300" s="282" t="s">
        <v>552</v>
      </c>
      <c r="AL300" s="278">
        <v>0.67</v>
      </c>
      <c r="AM300" s="281">
        <v>0</v>
      </c>
      <c r="AN300" s="278">
        <v>0</v>
      </c>
      <c r="AO300" s="278">
        <v>0.67</v>
      </c>
      <c r="AP300" s="281">
        <v>0</v>
      </c>
      <c r="AQ300" s="278">
        <v>0</v>
      </c>
      <c r="AR300" s="278">
        <v>0</v>
      </c>
      <c r="AS300" s="273">
        <v>2</v>
      </c>
      <c r="AT300" s="278">
        <v>0</v>
      </c>
      <c r="AU300" s="281">
        <v>0</v>
      </c>
      <c r="AV300" s="278">
        <v>0</v>
      </c>
      <c r="AW300" s="278">
        <v>0</v>
      </c>
      <c r="AX300" s="281">
        <v>0</v>
      </c>
      <c r="AY300" s="278">
        <v>0</v>
      </c>
      <c r="AZ300" s="278">
        <v>0</v>
      </c>
      <c r="BA300" s="280" t="s">
        <v>551</v>
      </c>
      <c r="BB300" s="278">
        <v>0</v>
      </c>
      <c r="BC300" s="281">
        <v>0</v>
      </c>
      <c r="BD300" s="278">
        <v>0</v>
      </c>
      <c r="BE300" s="278">
        <v>0</v>
      </c>
      <c r="BF300" s="281">
        <v>0</v>
      </c>
      <c r="BG300" s="278">
        <v>0</v>
      </c>
      <c r="BH300" s="278">
        <v>0</v>
      </c>
      <c r="BI300" s="280" t="s">
        <v>550</v>
      </c>
      <c r="BJ300" s="278">
        <v>0</v>
      </c>
      <c r="BK300" s="278">
        <v>0</v>
      </c>
      <c r="BL300" s="278">
        <v>0</v>
      </c>
      <c r="BM300" s="278">
        <v>0</v>
      </c>
      <c r="BN300" s="278">
        <v>0</v>
      </c>
      <c r="BO300" s="278">
        <v>0</v>
      </c>
      <c r="BP300" s="278">
        <v>0</v>
      </c>
      <c r="BQ300" s="279"/>
      <c r="BR300" s="279"/>
      <c r="BS300" s="279"/>
    </row>
    <row r="301" spans="1:71" x14ac:dyDescent="0.35">
      <c r="A301" s="279" t="s">
        <v>563</v>
      </c>
      <c r="B301" s="279" t="s">
        <v>562</v>
      </c>
      <c r="C301" s="285" t="s">
        <v>590</v>
      </c>
      <c r="D301" s="279" t="s">
        <v>560</v>
      </c>
      <c r="F301" s="279" t="s">
        <v>589</v>
      </c>
      <c r="K301" s="279" t="s">
        <v>555</v>
      </c>
      <c r="L301" s="279" t="s">
        <v>557</v>
      </c>
      <c r="N301" s="279" t="s">
        <v>558</v>
      </c>
      <c r="O301" s="279" t="s">
        <v>555</v>
      </c>
      <c r="P301" s="279" t="s">
        <v>557</v>
      </c>
      <c r="Q301" s="279" t="s">
        <v>556</v>
      </c>
      <c r="R301" s="279" t="s">
        <v>555</v>
      </c>
      <c r="S301" s="278">
        <v>0</v>
      </c>
      <c r="T301" s="278">
        <v>0</v>
      </c>
      <c r="U301" s="278">
        <v>0</v>
      </c>
      <c r="V301" s="278">
        <v>0</v>
      </c>
      <c r="W301" s="278">
        <v>0</v>
      </c>
      <c r="X301" s="278">
        <v>0</v>
      </c>
      <c r="Y301" s="278">
        <v>0</v>
      </c>
      <c r="Z301" s="278">
        <v>0</v>
      </c>
      <c r="AA301" s="278">
        <v>0</v>
      </c>
      <c r="AB301" s="278">
        <v>0</v>
      </c>
      <c r="AC301" s="278"/>
      <c r="AD301" s="278">
        <v>0</v>
      </c>
      <c r="AE301" s="278"/>
      <c r="AF301" s="278">
        <v>0</v>
      </c>
      <c r="AG301" s="278">
        <v>0</v>
      </c>
      <c r="AH301" s="285" t="s">
        <v>86</v>
      </c>
      <c r="AI301" s="284" t="s">
        <v>588</v>
      </c>
      <c r="AJ301" s="283" t="s">
        <v>553</v>
      </c>
      <c r="AK301" s="282" t="s">
        <v>552</v>
      </c>
      <c r="AL301" s="278">
        <v>0.61</v>
      </c>
      <c r="AM301" s="281">
        <v>0</v>
      </c>
      <c r="AN301" s="278">
        <v>0</v>
      </c>
      <c r="AO301" s="278">
        <v>0.61</v>
      </c>
      <c r="AP301" s="281">
        <v>0</v>
      </c>
      <c r="AQ301" s="278">
        <v>0</v>
      </c>
      <c r="AR301" s="278">
        <v>0</v>
      </c>
      <c r="AS301" s="273">
        <v>2</v>
      </c>
      <c r="AT301" s="278">
        <v>0</v>
      </c>
      <c r="AU301" s="281">
        <v>0</v>
      </c>
      <c r="AV301" s="278">
        <v>0</v>
      </c>
      <c r="AW301" s="278">
        <v>0</v>
      </c>
      <c r="AX301" s="281">
        <v>0</v>
      </c>
      <c r="AY301" s="278">
        <v>0</v>
      </c>
      <c r="AZ301" s="278">
        <v>0</v>
      </c>
      <c r="BA301" s="280" t="s">
        <v>551</v>
      </c>
      <c r="BB301" s="278">
        <v>0</v>
      </c>
      <c r="BC301" s="281">
        <v>0</v>
      </c>
      <c r="BD301" s="278">
        <v>0</v>
      </c>
      <c r="BE301" s="278">
        <v>0</v>
      </c>
      <c r="BF301" s="281">
        <v>0</v>
      </c>
      <c r="BG301" s="278">
        <v>0</v>
      </c>
      <c r="BH301" s="278">
        <v>0</v>
      </c>
      <c r="BI301" s="280" t="s">
        <v>550</v>
      </c>
      <c r="BJ301" s="278">
        <v>0</v>
      </c>
      <c r="BK301" s="278">
        <v>0</v>
      </c>
      <c r="BL301" s="278">
        <v>0</v>
      </c>
      <c r="BM301" s="278">
        <v>0</v>
      </c>
      <c r="BN301" s="278">
        <v>0</v>
      </c>
      <c r="BO301" s="278">
        <v>0</v>
      </c>
      <c r="BP301" s="278">
        <v>0</v>
      </c>
      <c r="BQ301" s="279"/>
      <c r="BR301" s="279"/>
      <c r="BS301" s="279"/>
    </row>
    <row r="302" spans="1:71" x14ac:dyDescent="0.35">
      <c r="A302" s="279" t="s">
        <v>563</v>
      </c>
      <c r="B302" s="279" t="s">
        <v>562</v>
      </c>
      <c r="C302" s="285" t="s">
        <v>587</v>
      </c>
      <c r="D302" s="279" t="s">
        <v>560</v>
      </c>
      <c r="F302" s="279" t="s">
        <v>586</v>
      </c>
      <c r="K302" s="279" t="s">
        <v>555</v>
      </c>
      <c r="L302" s="279" t="s">
        <v>557</v>
      </c>
      <c r="N302" s="279" t="s">
        <v>558</v>
      </c>
      <c r="O302" s="279" t="s">
        <v>555</v>
      </c>
      <c r="P302" s="279" t="s">
        <v>557</v>
      </c>
      <c r="Q302" s="279" t="s">
        <v>556</v>
      </c>
      <c r="R302" s="279" t="s">
        <v>555</v>
      </c>
      <c r="S302" s="278">
        <v>0</v>
      </c>
      <c r="T302" s="278">
        <v>0</v>
      </c>
      <c r="U302" s="278">
        <v>0</v>
      </c>
      <c r="V302" s="278">
        <v>0</v>
      </c>
      <c r="W302" s="278">
        <v>0</v>
      </c>
      <c r="X302" s="278">
        <v>0</v>
      </c>
      <c r="Y302" s="278">
        <v>0</v>
      </c>
      <c r="Z302" s="278">
        <v>0</v>
      </c>
      <c r="AA302" s="278">
        <v>0</v>
      </c>
      <c r="AB302" s="278">
        <v>0</v>
      </c>
      <c r="AC302" s="278"/>
      <c r="AD302" s="278">
        <v>0</v>
      </c>
      <c r="AE302" s="278"/>
      <c r="AF302" s="278">
        <v>0</v>
      </c>
      <c r="AG302" s="278">
        <v>0</v>
      </c>
      <c r="AH302" s="285" t="s">
        <v>86</v>
      </c>
      <c r="AI302" s="284" t="s">
        <v>585</v>
      </c>
      <c r="AJ302" s="283" t="s">
        <v>553</v>
      </c>
      <c r="AK302" s="282" t="s">
        <v>552</v>
      </c>
      <c r="AL302" s="278">
        <v>0.9</v>
      </c>
      <c r="AM302" s="281">
        <v>0</v>
      </c>
      <c r="AN302" s="278">
        <v>0</v>
      </c>
      <c r="AO302" s="278">
        <v>0.9</v>
      </c>
      <c r="AP302" s="281">
        <v>0</v>
      </c>
      <c r="AQ302" s="278">
        <v>0</v>
      </c>
      <c r="AR302" s="278">
        <v>0</v>
      </c>
      <c r="AS302" s="273">
        <v>2</v>
      </c>
      <c r="AT302" s="278">
        <v>0</v>
      </c>
      <c r="AU302" s="281">
        <v>0</v>
      </c>
      <c r="AV302" s="278">
        <v>0</v>
      </c>
      <c r="AW302" s="278">
        <v>0</v>
      </c>
      <c r="AX302" s="281">
        <v>0</v>
      </c>
      <c r="AY302" s="278">
        <v>0</v>
      </c>
      <c r="AZ302" s="278">
        <v>0</v>
      </c>
      <c r="BA302" s="280" t="s">
        <v>551</v>
      </c>
      <c r="BB302" s="278">
        <v>0</v>
      </c>
      <c r="BC302" s="281">
        <v>0</v>
      </c>
      <c r="BD302" s="278">
        <v>0</v>
      </c>
      <c r="BE302" s="278">
        <v>0</v>
      </c>
      <c r="BF302" s="281">
        <v>0</v>
      </c>
      <c r="BG302" s="278">
        <v>0</v>
      </c>
      <c r="BH302" s="278">
        <v>0</v>
      </c>
      <c r="BI302" s="280" t="s">
        <v>550</v>
      </c>
      <c r="BJ302" s="278">
        <v>0</v>
      </c>
      <c r="BK302" s="278">
        <v>0</v>
      </c>
      <c r="BL302" s="278">
        <v>0</v>
      </c>
      <c r="BM302" s="278">
        <v>0</v>
      </c>
      <c r="BN302" s="278">
        <v>0</v>
      </c>
      <c r="BO302" s="278">
        <v>0</v>
      </c>
      <c r="BP302" s="278">
        <v>0</v>
      </c>
      <c r="BQ302" s="279"/>
      <c r="BR302" s="279"/>
      <c r="BS302" s="279"/>
    </row>
    <row r="303" spans="1:71" x14ac:dyDescent="0.35">
      <c r="A303" s="279" t="s">
        <v>563</v>
      </c>
      <c r="B303" s="279" t="s">
        <v>562</v>
      </c>
      <c r="C303" s="285" t="s">
        <v>584</v>
      </c>
      <c r="D303" s="279" t="s">
        <v>560</v>
      </c>
      <c r="F303" s="279" t="s">
        <v>583</v>
      </c>
      <c r="K303" s="279" t="s">
        <v>555</v>
      </c>
      <c r="L303" s="279" t="s">
        <v>557</v>
      </c>
      <c r="N303" s="279" t="s">
        <v>558</v>
      </c>
      <c r="O303" s="279" t="s">
        <v>555</v>
      </c>
      <c r="P303" s="279" t="s">
        <v>557</v>
      </c>
      <c r="Q303" s="279" t="s">
        <v>556</v>
      </c>
      <c r="R303" s="279" t="s">
        <v>555</v>
      </c>
      <c r="S303" s="278">
        <v>0</v>
      </c>
      <c r="T303" s="278">
        <v>0</v>
      </c>
      <c r="U303" s="278">
        <v>0</v>
      </c>
      <c r="V303" s="278">
        <v>0</v>
      </c>
      <c r="W303" s="278">
        <v>0</v>
      </c>
      <c r="X303" s="278">
        <v>0</v>
      </c>
      <c r="Y303" s="278">
        <v>0</v>
      </c>
      <c r="Z303" s="278">
        <v>0</v>
      </c>
      <c r="AA303" s="278">
        <v>0</v>
      </c>
      <c r="AB303" s="278">
        <v>0</v>
      </c>
      <c r="AC303" s="278"/>
      <c r="AD303" s="278">
        <v>0</v>
      </c>
      <c r="AE303" s="278"/>
      <c r="AF303" s="278">
        <v>0</v>
      </c>
      <c r="AG303" s="278">
        <v>0</v>
      </c>
      <c r="AH303" s="285" t="s">
        <v>483</v>
      </c>
      <c r="AJ303" s="283" t="s">
        <v>553</v>
      </c>
      <c r="AK303" s="282" t="s">
        <v>552</v>
      </c>
      <c r="AL303" s="278">
        <v>1.1000000000000001</v>
      </c>
      <c r="AM303" s="281">
        <v>0</v>
      </c>
      <c r="AN303" s="278">
        <v>0</v>
      </c>
      <c r="AO303" s="278">
        <v>1.1000000000000001</v>
      </c>
      <c r="AP303" s="281">
        <v>0</v>
      </c>
      <c r="AQ303" s="278">
        <v>0</v>
      </c>
      <c r="AR303" s="278">
        <v>0</v>
      </c>
      <c r="AS303" s="273">
        <v>2</v>
      </c>
      <c r="AT303" s="278">
        <v>0</v>
      </c>
      <c r="AU303" s="281">
        <v>0</v>
      </c>
      <c r="AV303" s="278">
        <v>0</v>
      </c>
      <c r="AW303" s="278">
        <v>0</v>
      </c>
      <c r="AX303" s="281">
        <v>0</v>
      </c>
      <c r="AY303" s="278">
        <v>0</v>
      </c>
      <c r="AZ303" s="278">
        <v>0</v>
      </c>
      <c r="BA303" s="280" t="s">
        <v>551</v>
      </c>
      <c r="BB303" s="278">
        <v>0</v>
      </c>
      <c r="BC303" s="281">
        <v>0</v>
      </c>
      <c r="BD303" s="278">
        <v>0</v>
      </c>
      <c r="BE303" s="278">
        <v>0</v>
      </c>
      <c r="BF303" s="281">
        <v>0</v>
      </c>
      <c r="BG303" s="278">
        <v>0</v>
      </c>
      <c r="BH303" s="278">
        <v>0</v>
      </c>
      <c r="BI303" s="280" t="s">
        <v>550</v>
      </c>
      <c r="BJ303" s="278">
        <v>0</v>
      </c>
      <c r="BK303" s="278">
        <v>0</v>
      </c>
      <c r="BL303" s="278">
        <v>0</v>
      </c>
      <c r="BM303" s="278">
        <v>0</v>
      </c>
      <c r="BN303" s="278">
        <v>0</v>
      </c>
      <c r="BO303" s="278">
        <v>0</v>
      </c>
      <c r="BP303" s="278">
        <v>0</v>
      </c>
      <c r="BQ303" s="279"/>
      <c r="BR303" s="279"/>
      <c r="BS303" s="279"/>
    </row>
    <row r="304" spans="1:71" x14ac:dyDescent="0.35">
      <c r="A304" s="279" t="s">
        <v>563</v>
      </c>
      <c r="B304" s="279" t="s">
        <v>562</v>
      </c>
      <c r="C304" s="285" t="s">
        <v>582</v>
      </c>
      <c r="D304" s="279" t="s">
        <v>560</v>
      </c>
      <c r="F304" s="279" t="s">
        <v>581</v>
      </c>
      <c r="K304" s="279" t="s">
        <v>555</v>
      </c>
      <c r="L304" s="279" t="s">
        <v>557</v>
      </c>
      <c r="N304" s="279" t="s">
        <v>558</v>
      </c>
      <c r="O304" s="279" t="s">
        <v>555</v>
      </c>
      <c r="P304" s="279" t="s">
        <v>557</v>
      </c>
      <c r="Q304" s="279" t="s">
        <v>556</v>
      </c>
      <c r="R304" s="279" t="s">
        <v>555</v>
      </c>
      <c r="S304" s="278">
        <v>0</v>
      </c>
      <c r="T304" s="278">
        <v>0</v>
      </c>
      <c r="U304" s="278">
        <v>0</v>
      </c>
      <c r="V304" s="278">
        <v>0</v>
      </c>
      <c r="W304" s="278">
        <v>0</v>
      </c>
      <c r="X304" s="278">
        <v>0</v>
      </c>
      <c r="Y304" s="278">
        <v>0</v>
      </c>
      <c r="Z304" s="278">
        <v>0</v>
      </c>
      <c r="AA304" s="278">
        <v>0</v>
      </c>
      <c r="AB304" s="278">
        <v>0</v>
      </c>
      <c r="AC304" s="278"/>
      <c r="AD304" s="278">
        <v>0</v>
      </c>
      <c r="AE304" s="278"/>
      <c r="AF304" s="278">
        <v>0</v>
      </c>
      <c r="AG304" s="278">
        <v>0</v>
      </c>
      <c r="AH304" s="285" t="s">
        <v>86</v>
      </c>
      <c r="AI304" s="284" t="s">
        <v>580</v>
      </c>
      <c r="AJ304" s="283" t="s">
        <v>553</v>
      </c>
      <c r="AK304" s="282" t="s">
        <v>552</v>
      </c>
      <c r="AL304" s="278">
        <v>1.02</v>
      </c>
      <c r="AM304" s="281">
        <v>0</v>
      </c>
      <c r="AN304" s="278">
        <v>0</v>
      </c>
      <c r="AO304" s="278">
        <v>1.02</v>
      </c>
      <c r="AP304" s="281">
        <v>0</v>
      </c>
      <c r="AQ304" s="278">
        <v>0</v>
      </c>
      <c r="AR304" s="278">
        <v>0</v>
      </c>
      <c r="AS304" s="273">
        <v>2</v>
      </c>
      <c r="AT304" s="278">
        <v>0</v>
      </c>
      <c r="AU304" s="281">
        <v>0</v>
      </c>
      <c r="AV304" s="278">
        <v>0</v>
      </c>
      <c r="AW304" s="278">
        <v>0</v>
      </c>
      <c r="AX304" s="281">
        <v>0</v>
      </c>
      <c r="AY304" s="278">
        <v>0</v>
      </c>
      <c r="AZ304" s="278">
        <v>0</v>
      </c>
      <c r="BA304" s="280" t="s">
        <v>551</v>
      </c>
      <c r="BB304" s="278">
        <v>0</v>
      </c>
      <c r="BC304" s="281">
        <v>0</v>
      </c>
      <c r="BD304" s="278">
        <v>0</v>
      </c>
      <c r="BE304" s="278">
        <v>0</v>
      </c>
      <c r="BF304" s="281">
        <v>0</v>
      </c>
      <c r="BG304" s="278">
        <v>0</v>
      </c>
      <c r="BH304" s="278">
        <v>0</v>
      </c>
      <c r="BI304" s="280" t="s">
        <v>550</v>
      </c>
      <c r="BJ304" s="278">
        <v>0</v>
      </c>
      <c r="BK304" s="278">
        <v>0</v>
      </c>
      <c r="BL304" s="278">
        <v>0</v>
      </c>
      <c r="BM304" s="278">
        <v>0</v>
      </c>
      <c r="BN304" s="278">
        <v>0</v>
      </c>
      <c r="BO304" s="278">
        <v>0</v>
      </c>
      <c r="BP304" s="278">
        <v>0</v>
      </c>
      <c r="BQ304" s="279"/>
      <c r="BR304" s="279"/>
      <c r="BS304" s="279"/>
    </row>
    <row r="305" spans="1:71" x14ac:dyDescent="0.35">
      <c r="A305" s="279" t="s">
        <v>563</v>
      </c>
      <c r="B305" s="279" t="s">
        <v>562</v>
      </c>
      <c r="C305" s="285" t="s">
        <v>579</v>
      </c>
      <c r="D305" s="279" t="s">
        <v>560</v>
      </c>
      <c r="F305" s="279" t="s">
        <v>578</v>
      </c>
      <c r="K305" s="279" t="s">
        <v>555</v>
      </c>
      <c r="L305" s="279" t="s">
        <v>557</v>
      </c>
      <c r="N305" s="279" t="s">
        <v>558</v>
      </c>
      <c r="O305" s="279" t="s">
        <v>555</v>
      </c>
      <c r="P305" s="279" t="s">
        <v>557</v>
      </c>
      <c r="Q305" s="279" t="s">
        <v>556</v>
      </c>
      <c r="R305" s="279" t="s">
        <v>555</v>
      </c>
      <c r="S305" s="278">
        <v>0</v>
      </c>
      <c r="T305" s="278">
        <v>0</v>
      </c>
      <c r="U305" s="278">
        <v>0</v>
      </c>
      <c r="V305" s="278">
        <v>0</v>
      </c>
      <c r="W305" s="278">
        <v>0</v>
      </c>
      <c r="X305" s="278">
        <v>0</v>
      </c>
      <c r="Y305" s="278">
        <v>0</v>
      </c>
      <c r="Z305" s="278">
        <v>0</v>
      </c>
      <c r="AA305" s="278">
        <v>0</v>
      </c>
      <c r="AB305" s="278">
        <v>0</v>
      </c>
      <c r="AC305" s="278"/>
      <c r="AD305" s="278">
        <v>0</v>
      </c>
      <c r="AE305" s="278"/>
      <c r="AF305" s="278">
        <v>0</v>
      </c>
      <c r="AG305" s="278">
        <v>0</v>
      </c>
      <c r="AH305" s="285" t="s">
        <v>483</v>
      </c>
      <c r="AJ305" s="283" t="s">
        <v>553</v>
      </c>
      <c r="AK305" s="282" t="s">
        <v>552</v>
      </c>
      <c r="AL305" s="278">
        <v>0</v>
      </c>
      <c r="AM305" s="281">
        <v>0</v>
      </c>
      <c r="AN305" s="278">
        <v>0</v>
      </c>
      <c r="AO305" s="278">
        <v>0</v>
      </c>
      <c r="AP305" s="281">
        <v>0</v>
      </c>
      <c r="AQ305" s="278">
        <v>0</v>
      </c>
      <c r="AR305" s="278">
        <v>0</v>
      </c>
      <c r="AS305" s="273">
        <v>2</v>
      </c>
      <c r="AT305" s="278">
        <v>0</v>
      </c>
      <c r="AU305" s="281">
        <v>0</v>
      </c>
      <c r="AV305" s="278">
        <v>0</v>
      </c>
      <c r="AW305" s="278">
        <v>0</v>
      </c>
      <c r="AX305" s="281">
        <v>0</v>
      </c>
      <c r="AY305" s="278">
        <v>0</v>
      </c>
      <c r="AZ305" s="278">
        <v>0</v>
      </c>
      <c r="BA305" s="280" t="s">
        <v>551</v>
      </c>
      <c r="BB305" s="278">
        <v>0</v>
      </c>
      <c r="BC305" s="281">
        <v>0</v>
      </c>
      <c r="BD305" s="278">
        <v>0</v>
      </c>
      <c r="BE305" s="278">
        <v>0</v>
      </c>
      <c r="BF305" s="281">
        <v>0</v>
      </c>
      <c r="BG305" s="278">
        <v>0</v>
      </c>
      <c r="BH305" s="278">
        <v>0</v>
      </c>
      <c r="BI305" s="280" t="s">
        <v>550</v>
      </c>
      <c r="BJ305" s="278">
        <v>0</v>
      </c>
      <c r="BK305" s="278">
        <v>0</v>
      </c>
      <c r="BL305" s="278">
        <v>0</v>
      </c>
      <c r="BM305" s="278">
        <v>0</v>
      </c>
      <c r="BN305" s="278">
        <v>0</v>
      </c>
      <c r="BO305" s="278">
        <v>0</v>
      </c>
      <c r="BP305" s="278">
        <v>0</v>
      </c>
      <c r="BQ305" s="279"/>
      <c r="BR305" s="279"/>
      <c r="BS305" s="279"/>
    </row>
    <row r="306" spans="1:71" x14ac:dyDescent="0.35">
      <c r="A306" s="279" t="s">
        <v>563</v>
      </c>
      <c r="B306" s="279" t="s">
        <v>562</v>
      </c>
      <c r="C306" s="285" t="s">
        <v>572</v>
      </c>
      <c r="D306" s="279" t="s">
        <v>560</v>
      </c>
      <c r="F306" s="279" t="s">
        <v>577</v>
      </c>
      <c r="K306" s="279" t="s">
        <v>555</v>
      </c>
      <c r="L306" s="279" t="s">
        <v>557</v>
      </c>
      <c r="N306" s="279" t="s">
        <v>558</v>
      </c>
      <c r="O306" s="279" t="s">
        <v>555</v>
      </c>
      <c r="P306" s="279" t="s">
        <v>557</v>
      </c>
      <c r="Q306" s="279" t="s">
        <v>556</v>
      </c>
      <c r="R306" s="279" t="s">
        <v>555</v>
      </c>
      <c r="S306" s="278">
        <v>0</v>
      </c>
      <c r="T306" s="278">
        <v>0</v>
      </c>
      <c r="U306" s="278">
        <v>0</v>
      </c>
      <c r="V306" s="278">
        <v>0</v>
      </c>
      <c r="W306" s="278">
        <v>0</v>
      </c>
      <c r="X306" s="278">
        <v>0</v>
      </c>
      <c r="Y306" s="278">
        <v>0</v>
      </c>
      <c r="Z306" s="278">
        <v>0</v>
      </c>
      <c r="AA306" s="278">
        <v>0</v>
      </c>
      <c r="AB306" s="278">
        <v>0</v>
      </c>
      <c r="AC306" s="278"/>
      <c r="AD306" s="278">
        <v>0</v>
      </c>
      <c r="AE306" s="278"/>
      <c r="AF306" s="278">
        <v>0</v>
      </c>
      <c r="AG306" s="278">
        <v>0</v>
      </c>
      <c r="AH306" s="285" t="s">
        <v>483</v>
      </c>
      <c r="AJ306" s="283" t="s">
        <v>553</v>
      </c>
      <c r="AK306" s="282" t="s">
        <v>552</v>
      </c>
      <c r="AL306" s="278">
        <v>1.8</v>
      </c>
      <c r="AM306" s="281">
        <v>0</v>
      </c>
      <c r="AN306" s="278">
        <v>0</v>
      </c>
      <c r="AO306" s="278">
        <v>1.8</v>
      </c>
      <c r="AP306" s="281">
        <v>0</v>
      </c>
      <c r="AQ306" s="278">
        <v>0</v>
      </c>
      <c r="AR306" s="278">
        <v>0</v>
      </c>
      <c r="AS306" s="273">
        <v>2</v>
      </c>
      <c r="AT306" s="278">
        <v>0</v>
      </c>
      <c r="AU306" s="281">
        <v>0</v>
      </c>
      <c r="AV306" s="278">
        <v>0</v>
      </c>
      <c r="AW306" s="278">
        <v>0</v>
      </c>
      <c r="AX306" s="281">
        <v>0</v>
      </c>
      <c r="AY306" s="278">
        <v>0</v>
      </c>
      <c r="AZ306" s="278">
        <v>0</v>
      </c>
      <c r="BA306" s="280" t="s">
        <v>551</v>
      </c>
      <c r="BB306" s="278">
        <v>0</v>
      </c>
      <c r="BC306" s="281">
        <v>0</v>
      </c>
      <c r="BD306" s="278">
        <v>0</v>
      </c>
      <c r="BE306" s="278">
        <v>0</v>
      </c>
      <c r="BF306" s="281">
        <v>0</v>
      </c>
      <c r="BG306" s="278">
        <v>0</v>
      </c>
      <c r="BH306" s="278">
        <v>0</v>
      </c>
      <c r="BI306" s="280" t="s">
        <v>550</v>
      </c>
      <c r="BJ306" s="278">
        <v>0</v>
      </c>
      <c r="BK306" s="278">
        <v>0</v>
      </c>
      <c r="BL306" s="278">
        <v>0</v>
      </c>
      <c r="BM306" s="278">
        <v>0</v>
      </c>
      <c r="BN306" s="278">
        <v>0</v>
      </c>
      <c r="BO306" s="278">
        <v>0</v>
      </c>
      <c r="BP306" s="278">
        <v>0</v>
      </c>
      <c r="BQ306" s="279"/>
      <c r="BR306" s="279"/>
      <c r="BS306" s="279"/>
    </row>
    <row r="307" spans="1:71" x14ac:dyDescent="0.35">
      <c r="A307" s="279" t="s">
        <v>563</v>
      </c>
      <c r="B307" s="279" t="s">
        <v>562</v>
      </c>
      <c r="C307" s="285" t="s">
        <v>576</v>
      </c>
      <c r="D307" s="279" t="s">
        <v>560</v>
      </c>
      <c r="F307" s="279" t="s">
        <v>575</v>
      </c>
      <c r="K307" s="279" t="s">
        <v>555</v>
      </c>
      <c r="L307" s="279" t="s">
        <v>557</v>
      </c>
      <c r="N307" s="279" t="s">
        <v>558</v>
      </c>
      <c r="O307" s="279" t="s">
        <v>555</v>
      </c>
      <c r="P307" s="279" t="s">
        <v>557</v>
      </c>
      <c r="Q307" s="279" t="s">
        <v>556</v>
      </c>
      <c r="R307" s="279" t="s">
        <v>555</v>
      </c>
      <c r="S307" s="278">
        <v>0</v>
      </c>
      <c r="T307" s="278">
        <v>0</v>
      </c>
      <c r="U307" s="278">
        <v>0</v>
      </c>
      <c r="V307" s="278">
        <v>0</v>
      </c>
      <c r="W307" s="278">
        <v>0</v>
      </c>
      <c r="X307" s="278">
        <v>0</v>
      </c>
      <c r="Y307" s="278">
        <v>0</v>
      </c>
      <c r="Z307" s="278">
        <v>0</v>
      </c>
      <c r="AA307" s="278">
        <v>0</v>
      </c>
      <c r="AB307" s="278">
        <v>0</v>
      </c>
      <c r="AC307" s="278"/>
      <c r="AD307" s="278">
        <v>0</v>
      </c>
      <c r="AE307" s="278"/>
      <c r="AF307" s="278">
        <v>0</v>
      </c>
      <c r="AG307" s="278">
        <v>0</v>
      </c>
      <c r="AH307" s="285" t="s">
        <v>86</v>
      </c>
      <c r="AI307" s="284" t="s">
        <v>569</v>
      </c>
      <c r="AJ307" s="283" t="s">
        <v>553</v>
      </c>
      <c r="AK307" s="282" t="s">
        <v>552</v>
      </c>
      <c r="AL307" s="278">
        <v>1.65</v>
      </c>
      <c r="AM307" s="281">
        <v>0</v>
      </c>
      <c r="AN307" s="278">
        <v>0</v>
      </c>
      <c r="AO307" s="278">
        <v>1.65</v>
      </c>
      <c r="AP307" s="281">
        <v>0</v>
      </c>
      <c r="AQ307" s="278">
        <v>0</v>
      </c>
      <c r="AR307" s="278">
        <v>0</v>
      </c>
      <c r="AS307" s="273">
        <v>2</v>
      </c>
      <c r="AT307" s="278">
        <v>0</v>
      </c>
      <c r="AU307" s="281">
        <v>0</v>
      </c>
      <c r="AV307" s="278">
        <v>0</v>
      </c>
      <c r="AW307" s="278">
        <v>0</v>
      </c>
      <c r="AX307" s="281">
        <v>0</v>
      </c>
      <c r="AY307" s="278">
        <v>0</v>
      </c>
      <c r="AZ307" s="278">
        <v>0</v>
      </c>
      <c r="BA307" s="280" t="s">
        <v>551</v>
      </c>
      <c r="BB307" s="278">
        <v>0</v>
      </c>
      <c r="BC307" s="281">
        <v>0</v>
      </c>
      <c r="BD307" s="278">
        <v>0</v>
      </c>
      <c r="BE307" s="278">
        <v>0</v>
      </c>
      <c r="BF307" s="281">
        <v>0</v>
      </c>
      <c r="BG307" s="278">
        <v>0</v>
      </c>
      <c r="BH307" s="278">
        <v>0</v>
      </c>
      <c r="BI307" s="280" t="s">
        <v>550</v>
      </c>
      <c r="BJ307" s="278">
        <v>0</v>
      </c>
      <c r="BK307" s="278">
        <v>0</v>
      </c>
      <c r="BL307" s="278">
        <v>0</v>
      </c>
      <c r="BM307" s="278">
        <v>0</v>
      </c>
      <c r="BN307" s="278">
        <v>0</v>
      </c>
      <c r="BO307" s="278">
        <v>0</v>
      </c>
      <c r="BP307" s="278">
        <v>0</v>
      </c>
      <c r="BQ307" s="279"/>
      <c r="BR307" s="279"/>
      <c r="BS307" s="279"/>
    </row>
    <row r="308" spans="1:71" x14ac:dyDescent="0.35">
      <c r="A308" s="279" t="s">
        <v>563</v>
      </c>
      <c r="B308" s="279" t="s">
        <v>562</v>
      </c>
      <c r="C308" s="285" t="s">
        <v>574</v>
      </c>
      <c r="D308" s="279" t="s">
        <v>560</v>
      </c>
      <c r="F308" s="279" t="s">
        <v>573</v>
      </c>
      <c r="K308" s="279" t="s">
        <v>555</v>
      </c>
      <c r="L308" s="279" t="s">
        <v>557</v>
      </c>
      <c r="N308" s="279" t="s">
        <v>558</v>
      </c>
      <c r="O308" s="279" t="s">
        <v>555</v>
      </c>
      <c r="P308" s="279" t="s">
        <v>557</v>
      </c>
      <c r="Q308" s="279" t="s">
        <v>556</v>
      </c>
      <c r="R308" s="279" t="s">
        <v>555</v>
      </c>
      <c r="S308" s="278">
        <v>0</v>
      </c>
      <c r="T308" s="278">
        <v>0</v>
      </c>
      <c r="U308" s="278">
        <v>0</v>
      </c>
      <c r="V308" s="278">
        <v>0</v>
      </c>
      <c r="W308" s="278">
        <v>0</v>
      </c>
      <c r="X308" s="278">
        <v>0</v>
      </c>
      <c r="Y308" s="278">
        <v>0</v>
      </c>
      <c r="Z308" s="278">
        <v>0</v>
      </c>
      <c r="AA308" s="278">
        <v>0</v>
      </c>
      <c r="AB308" s="278">
        <v>0</v>
      </c>
      <c r="AC308" s="278"/>
      <c r="AD308" s="278">
        <v>0</v>
      </c>
      <c r="AE308" s="278"/>
      <c r="AF308" s="278">
        <v>0</v>
      </c>
      <c r="AG308" s="278">
        <v>0</v>
      </c>
      <c r="AH308" s="285" t="s">
        <v>86</v>
      </c>
      <c r="AI308" s="284" t="s">
        <v>572</v>
      </c>
      <c r="AJ308" s="283" t="s">
        <v>553</v>
      </c>
      <c r="AK308" s="282" t="s">
        <v>552</v>
      </c>
      <c r="AL308" s="278">
        <v>2.3199999999999998</v>
      </c>
      <c r="AM308" s="281">
        <v>0</v>
      </c>
      <c r="AN308" s="278">
        <v>0</v>
      </c>
      <c r="AO308" s="278">
        <v>2.3199999999999998</v>
      </c>
      <c r="AP308" s="281">
        <v>0</v>
      </c>
      <c r="AQ308" s="278">
        <v>0</v>
      </c>
      <c r="AR308" s="278">
        <v>0</v>
      </c>
      <c r="AS308" s="273">
        <v>2</v>
      </c>
      <c r="AT308" s="278">
        <v>0</v>
      </c>
      <c r="AU308" s="281">
        <v>0</v>
      </c>
      <c r="AV308" s="278">
        <v>0</v>
      </c>
      <c r="AW308" s="278">
        <v>0</v>
      </c>
      <c r="AX308" s="281">
        <v>0</v>
      </c>
      <c r="AY308" s="278">
        <v>0</v>
      </c>
      <c r="AZ308" s="278">
        <v>0</v>
      </c>
      <c r="BA308" s="280" t="s">
        <v>551</v>
      </c>
      <c r="BB308" s="278">
        <v>0</v>
      </c>
      <c r="BC308" s="281">
        <v>0</v>
      </c>
      <c r="BD308" s="278">
        <v>0</v>
      </c>
      <c r="BE308" s="278">
        <v>0</v>
      </c>
      <c r="BF308" s="281">
        <v>0</v>
      </c>
      <c r="BG308" s="278">
        <v>0</v>
      </c>
      <c r="BH308" s="278">
        <v>0</v>
      </c>
      <c r="BI308" s="280" t="s">
        <v>550</v>
      </c>
      <c r="BJ308" s="278">
        <v>0</v>
      </c>
      <c r="BK308" s="278">
        <v>0</v>
      </c>
      <c r="BL308" s="278">
        <v>0</v>
      </c>
      <c r="BM308" s="278">
        <v>0</v>
      </c>
      <c r="BN308" s="278">
        <v>0</v>
      </c>
      <c r="BO308" s="278">
        <v>0</v>
      </c>
      <c r="BP308" s="278">
        <v>0</v>
      </c>
      <c r="BQ308" s="279"/>
      <c r="BR308" s="279"/>
      <c r="BS308" s="279"/>
    </row>
    <row r="309" spans="1:71" x14ac:dyDescent="0.35">
      <c r="A309" s="279" t="s">
        <v>563</v>
      </c>
      <c r="B309" s="279" t="s">
        <v>562</v>
      </c>
      <c r="C309" s="285" t="s">
        <v>571</v>
      </c>
      <c r="D309" s="279" t="s">
        <v>560</v>
      </c>
      <c r="F309" s="279" t="s">
        <v>570</v>
      </c>
      <c r="K309" s="279" t="s">
        <v>555</v>
      </c>
      <c r="L309" s="279" t="s">
        <v>557</v>
      </c>
      <c r="N309" s="279" t="s">
        <v>558</v>
      </c>
      <c r="O309" s="279" t="s">
        <v>555</v>
      </c>
      <c r="P309" s="279" t="s">
        <v>557</v>
      </c>
      <c r="Q309" s="279" t="s">
        <v>556</v>
      </c>
      <c r="R309" s="279" t="s">
        <v>555</v>
      </c>
      <c r="S309" s="278">
        <v>0</v>
      </c>
      <c r="T309" s="278">
        <v>0</v>
      </c>
      <c r="U309" s="278">
        <v>0</v>
      </c>
      <c r="V309" s="278">
        <v>0</v>
      </c>
      <c r="W309" s="278">
        <v>0</v>
      </c>
      <c r="X309" s="278">
        <v>0</v>
      </c>
      <c r="Y309" s="278">
        <v>0</v>
      </c>
      <c r="Z309" s="278">
        <v>0</v>
      </c>
      <c r="AA309" s="278">
        <v>0</v>
      </c>
      <c r="AB309" s="278">
        <v>0</v>
      </c>
      <c r="AC309" s="278"/>
      <c r="AD309" s="278">
        <v>0</v>
      </c>
      <c r="AE309" s="278"/>
      <c r="AF309" s="278">
        <v>0</v>
      </c>
      <c r="AG309" s="278">
        <v>0</v>
      </c>
      <c r="AH309" s="285" t="s">
        <v>86</v>
      </c>
      <c r="AI309" s="284" t="s">
        <v>567</v>
      </c>
      <c r="AJ309" s="283" t="s">
        <v>553</v>
      </c>
      <c r="AK309" s="282" t="s">
        <v>552</v>
      </c>
      <c r="AL309" s="278">
        <v>1.72</v>
      </c>
      <c r="AM309" s="281">
        <v>0</v>
      </c>
      <c r="AN309" s="278">
        <v>0</v>
      </c>
      <c r="AO309" s="278">
        <v>1.72</v>
      </c>
      <c r="AP309" s="281">
        <v>0</v>
      </c>
      <c r="AQ309" s="278">
        <v>0</v>
      </c>
      <c r="AR309" s="278">
        <v>0</v>
      </c>
      <c r="AS309" s="273">
        <v>2</v>
      </c>
      <c r="AT309" s="278">
        <v>0</v>
      </c>
      <c r="AU309" s="281">
        <v>0</v>
      </c>
      <c r="AV309" s="278">
        <v>0</v>
      </c>
      <c r="AW309" s="278">
        <v>0</v>
      </c>
      <c r="AX309" s="281">
        <v>0</v>
      </c>
      <c r="AY309" s="278">
        <v>0</v>
      </c>
      <c r="AZ309" s="278">
        <v>0</v>
      </c>
      <c r="BA309" s="280" t="s">
        <v>551</v>
      </c>
      <c r="BB309" s="278">
        <v>0</v>
      </c>
      <c r="BC309" s="281">
        <v>0</v>
      </c>
      <c r="BD309" s="278">
        <v>0</v>
      </c>
      <c r="BE309" s="278">
        <v>0</v>
      </c>
      <c r="BF309" s="281">
        <v>0</v>
      </c>
      <c r="BG309" s="278">
        <v>0</v>
      </c>
      <c r="BH309" s="278">
        <v>0</v>
      </c>
      <c r="BI309" s="280" t="s">
        <v>550</v>
      </c>
      <c r="BJ309" s="278">
        <v>0</v>
      </c>
      <c r="BK309" s="278">
        <v>0</v>
      </c>
      <c r="BL309" s="278">
        <v>0</v>
      </c>
      <c r="BM309" s="278">
        <v>0</v>
      </c>
      <c r="BN309" s="278">
        <v>0</v>
      </c>
      <c r="BO309" s="278">
        <v>0</v>
      </c>
      <c r="BP309" s="278">
        <v>0</v>
      </c>
      <c r="BQ309" s="279"/>
      <c r="BR309" s="279"/>
      <c r="BS309" s="279"/>
    </row>
    <row r="310" spans="1:71" x14ac:dyDescent="0.35">
      <c r="A310" s="279" t="s">
        <v>563</v>
      </c>
      <c r="B310" s="279" t="s">
        <v>562</v>
      </c>
      <c r="C310" s="285" t="s">
        <v>569</v>
      </c>
      <c r="D310" s="279" t="s">
        <v>560</v>
      </c>
      <c r="F310" s="279" t="s">
        <v>568</v>
      </c>
      <c r="K310" s="279" t="s">
        <v>555</v>
      </c>
      <c r="L310" s="279" t="s">
        <v>557</v>
      </c>
      <c r="N310" s="279" t="s">
        <v>558</v>
      </c>
      <c r="O310" s="279" t="s">
        <v>555</v>
      </c>
      <c r="P310" s="279" t="s">
        <v>557</v>
      </c>
      <c r="Q310" s="279" t="s">
        <v>556</v>
      </c>
      <c r="R310" s="279" t="s">
        <v>555</v>
      </c>
      <c r="S310" s="278">
        <v>0</v>
      </c>
      <c r="T310" s="278">
        <v>0</v>
      </c>
      <c r="U310" s="278">
        <v>0</v>
      </c>
      <c r="V310" s="278">
        <v>0</v>
      </c>
      <c r="W310" s="278">
        <v>0</v>
      </c>
      <c r="X310" s="278">
        <v>0</v>
      </c>
      <c r="Y310" s="278">
        <v>0</v>
      </c>
      <c r="Z310" s="278">
        <v>0</v>
      </c>
      <c r="AA310" s="278">
        <v>0</v>
      </c>
      <c r="AB310" s="278">
        <v>0</v>
      </c>
      <c r="AC310" s="278"/>
      <c r="AD310" s="278">
        <v>0</v>
      </c>
      <c r="AE310" s="278"/>
      <c r="AF310" s="278">
        <v>0</v>
      </c>
      <c r="AG310" s="278">
        <v>0</v>
      </c>
      <c r="AH310" s="285" t="s">
        <v>483</v>
      </c>
      <c r="AJ310" s="283" t="s">
        <v>553</v>
      </c>
      <c r="AK310" s="282" t="s">
        <v>552</v>
      </c>
      <c r="AL310" s="278">
        <v>1.3</v>
      </c>
      <c r="AM310" s="281">
        <v>0</v>
      </c>
      <c r="AN310" s="278">
        <v>0</v>
      </c>
      <c r="AO310" s="278">
        <v>1.3</v>
      </c>
      <c r="AP310" s="281">
        <v>0</v>
      </c>
      <c r="AQ310" s="278">
        <v>0</v>
      </c>
      <c r="AR310" s="278">
        <v>0</v>
      </c>
      <c r="AS310" s="273">
        <v>2</v>
      </c>
      <c r="AT310" s="278">
        <v>0</v>
      </c>
      <c r="AU310" s="281">
        <v>0</v>
      </c>
      <c r="AV310" s="278">
        <v>0</v>
      </c>
      <c r="AW310" s="278">
        <v>0</v>
      </c>
      <c r="AX310" s="281">
        <v>0</v>
      </c>
      <c r="AY310" s="278">
        <v>0</v>
      </c>
      <c r="AZ310" s="278">
        <v>0</v>
      </c>
      <c r="BA310" s="280" t="s">
        <v>551</v>
      </c>
      <c r="BB310" s="278">
        <v>0</v>
      </c>
      <c r="BC310" s="281">
        <v>0</v>
      </c>
      <c r="BD310" s="278">
        <v>0</v>
      </c>
      <c r="BE310" s="278">
        <v>0</v>
      </c>
      <c r="BF310" s="281">
        <v>0</v>
      </c>
      <c r="BG310" s="278">
        <v>0</v>
      </c>
      <c r="BH310" s="278">
        <v>0</v>
      </c>
      <c r="BI310" s="280" t="s">
        <v>550</v>
      </c>
      <c r="BJ310" s="278">
        <v>0</v>
      </c>
      <c r="BK310" s="278">
        <v>0</v>
      </c>
      <c r="BL310" s="278">
        <v>0</v>
      </c>
      <c r="BM310" s="278">
        <v>0</v>
      </c>
      <c r="BN310" s="278">
        <v>0</v>
      </c>
      <c r="BO310" s="278">
        <v>0</v>
      </c>
      <c r="BP310" s="278">
        <v>0</v>
      </c>
      <c r="BQ310" s="279"/>
      <c r="BR310" s="279"/>
      <c r="BS310" s="279"/>
    </row>
    <row r="311" spans="1:71" x14ac:dyDescent="0.35">
      <c r="A311" s="279" t="s">
        <v>563</v>
      </c>
      <c r="B311" s="279" t="s">
        <v>562</v>
      </c>
      <c r="C311" s="285" t="s">
        <v>567</v>
      </c>
      <c r="D311" s="279" t="s">
        <v>560</v>
      </c>
      <c r="F311" s="279" t="s">
        <v>566</v>
      </c>
      <c r="K311" s="279" t="s">
        <v>555</v>
      </c>
      <c r="L311" s="279" t="s">
        <v>557</v>
      </c>
      <c r="N311" s="279" t="s">
        <v>558</v>
      </c>
      <c r="O311" s="279" t="s">
        <v>555</v>
      </c>
      <c r="P311" s="279" t="s">
        <v>557</v>
      </c>
      <c r="Q311" s="279" t="s">
        <v>556</v>
      </c>
      <c r="R311" s="279" t="s">
        <v>555</v>
      </c>
      <c r="S311" s="278">
        <v>0</v>
      </c>
      <c r="T311" s="278">
        <v>0</v>
      </c>
      <c r="U311" s="278">
        <v>0</v>
      </c>
      <c r="V311" s="278">
        <v>0</v>
      </c>
      <c r="W311" s="278">
        <v>0</v>
      </c>
      <c r="X311" s="278">
        <v>0</v>
      </c>
      <c r="Y311" s="278">
        <v>0</v>
      </c>
      <c r="Z311" s="278">
        <v>0</v>
      </c>
      <c r="AA311" s="278">
        <v>0</v>
      </c>
      <c r="AB311" s="278">
        <v>0</v>
      </c>
      <c r="AC311" s="278"/>
      <c r="AD311" s="278">
        <v>0</v>
      </c>
      <c r="AE311" s="278"/>
      <c r="AF311" s="278">
        <v>0</v>
      </c>
      <c r="AG311" s="278">
        <v>0</v>
      </c>
      <c r="AH311" s="285" t="s">
        <v>483</v>
      </c>
      <c r="AJ311" s="283" t="s">
        <v>553</v>
      </c>
      <c r="AK311" s="282" t="s">
        <v>552</v>
      </c>
      <c r="AL311" s="278">
        <v>1.25</v>
      </c>
      <c r="AM311" s="281">
        <v>0</v>
      </c>
      <c r="AN311" s="278">
        <v>0</v>
      </c>
      <c r="AO311" s="278">
        <v>1.25</v>
      </c>
      <c r="AP311" s="281">
        <v>0</v>
      </c>
      <c r="AQ311" s="278">
        <v>0</v>
      </c>
      <c r="AR311" s="278">
        <v>0</v>
      </c>
      <c r="AS311" s="273">
        <v>2</v>
      </c>
      <c r="AT311" s="278">
        <v>0</v>
      </c>
      <c r="AU311" s="281">
        <v>0</v>
      </c>
      <c r="AV311" s="278">
        <v>0</v>
      </c>
      <c r="AW311" s="278">
        <v>0</v>
      </c>
      <c r="AX311" s="281">
        <v>0</v>
      </c>
      <c r="AY311" s="278">
        <v>0</v>
      </c>
      <c r="AZ311" s="278">
        <v>0</v>
      </c>
      <c r="BA311" s="280" t="s">
        <v>551</v>
      </c>
      <c r="BB311" s="278">
        <v>0</v>
      </c>
      <c r="BC311" s="281">
        <v>0</v>
      </c>
      <c r="BD311" s="278">
        <v>0</v>
      </c>
      <c r="BE311" s="278">
        <v>0</v>
      </c>
      <c r="BF311" s="281">
        <v>0</v>
      </c>
      <c r="BG311" s="278">
        <v>0</v>
      </c>
      <c r="BH311" s="278">
        <v>0</v>
      </c>
      <c r="BI311" s="280" t="s">
        <v>550</v>
      </c>
      <c r="BJ311" s="278">
        <v>0</v>
      </c>
      <c r="BK311" s="278">
        <v>0</v>
      </c>
      <c r="BL311" s="278">
        <v>0</v>
      </c>
      <c r="BM311" s="278">
        <v>0</v>
      </c>
      <c r="BN311" s="278">
        <v>0</v>
      </c>
      <c r="BO311" s="278">
        <v>0</v>
      </c>
      <c r="BP311" s="278">
        <v>0</v>
      </c>
      <c r="BQ311" s="279"/>
      <c r="BR311" s="279"/>
      <c r="BS311" s="279"/>
    </row>
    <row r="312" spans="1:71" x14ac:dyDescent="0.35">
      <c r="A312" s="279" t="s">
        <v>563</v>
      </c>
      <c r="B312" s="279" t="s">
        <v>562</v>
      </c>
      <c r="C312" s="285" t="s">
        <v>565</v>
      </c>
      <c r="D312" s="279" t="s">
        <v>560</v>
      </c>
      <c r="F312" s="279" t="s">
        <v>564</v>
      </c>
      <c r="K312" s="279" t="s">
        <v>555</v>
      </c>
      <c r="L312" s="279" t="s">
        <v>557</v>
      </c>
      <c r="N312" s="279" t="s">
        <v>558</v>
      </c>
      <c r="O312" s="279" t="s">
        <v>555</v>
      </c>
      <c r="P312" s="279" t="s">
        <v>557</v>
      </c>
      <c r="Q312" s="279" t="s">
        <v>556</v>
      </c>
      <c r="R312" s="279" t="s">
        <v>555</v>
      </c>
      <c r="S312" s="278">
        <v>0</v>
      </c>
      <c r="T312" s="278">
        <v>0</v>
      </c>
      <c r="U312" s="278">
        <v>0</v>
      </c>
      <c r="V312" s="278">
        <v>0</v>
      </c>
      <c r="W312" s="278">
        <v>0</v>
      </c>
      <c r="X312" s="278">
        <v>0</v>
      </c>
      <c r="Y312" s="278">
        <v>0</v>
      </c>
      <c r="Z312" s="278">
        <v>0</v>
      </c>
      <c r="AA312" s="278">
        <v>0</v>
      </c>
      <c r="AB312" s="278">
        <v>0</v>
      </c>
      <c r="AC312" s="278"/>
      <c r="AD312" s="278">
        <v>0</v>
      </c>
      <c r="AE312" s="278"/>
      <c r="AF312" s="278">
        <v>0</v>
      </c>
      <c r="AG312" s="278">
        <v>0</v>
      </c>
      <c r="AH312" s="285" t="s">
        <v>483</v>
      </c>
      <c r="AJ312" s="283" t="s">
        <v>553</v>
      </c>
      <c r="AK312" s="282" t="s">
        <v>552</v>
      </c>
      <c r="AL312" s="278">
        <v>1.1499999999999999</v>
      </c>
      <c r="AM312" s="281">
        <v>0</v>
      </c>
      <c r="AN312" s="278">
        <v>0</v>
      </c>
      <c r="AO312" s="278">
        <v>1.1499999999999999</v>
      </c>
      <c r="AP312" s="281">
        <v>0</v>
      </c>
      <c r="AQ312" s="278">
        <v>0</v>
      </c>
      <c r="AR312" s="278">
        <v>0</v>
      </c>
      <c r="AS312" s="273">
        <v>2</v>
      </c>
      <c r="AT312" s="278">
        <v>0</v>
      </c>
      <c r="AU312" s="281">
        <v>0</v>
      </c>
      <c r="AV312" s="278">
        <v>0</v>
      </c>
      <c r="AW312" s="278">
        <v>0</v>
      </c>
      <c r="AX312" s="281">
        <v>0</v>
      </c>
      <c r="AY312" s="278">
        <v>0</v>
      </c>
      <c r="AZ312" s="278">
        <v>0</v>
      </c>
      <c r="BA312" s="280" t="s">
        <v>551</v>
      </c>
      <c r="BB312" s="278">
        <v>0</v>
      </c>
      <c r="BC312" s="281">
        <v>0</v>
      </c>
      <c r="BD312" s="278">
        <v>0</v>
      </c>
      <c r="BE312" s="278">
        <v>0</v>
      </c>
      <c r="BF312" s="281">
        <v>0</v>
      </c>
      <c r="BG312" s="278">
        <v>0</v>
      </c>
      <c r="BH312" s="278">
        <v>0</v>
      </c>
      <c r="BI312" s="280" t="s">
        <v>550</v>
      </c>
      <c r="BJ312" s="278">
        <v>0</v>
      </c>
      <c r="BK312" s="278">
        <v>0</v>
      </c>
      <c r="BL312" s="278">
        <v>0</v>
      </c>
      <c r="BM312" s="278">
        <v>0</v>
      </c>
      <c r="BN312" s="278">
        <v>0</v>
      </c>
      <c r="BO312" s="278">
        <v>0</v>
      </c>
      <c r="BP312" s="278">
        <v>0</v>
      </c>
      <c r="BQ312" s="279"/>
      <c r="BR312" s="279"/>
      <c r="BS312" s="279"/>
    </row>
    <row r="313" spans="1:71" x14ac:dyDescent="0.35">
      <c r="A313" s="279" t="s">
        <v>563</v>
      </c>
      <c r="B313" s="279" t="s">
        <v>562</v>
      </c>
      <c r="C313" s="285" t="s">
        <v>561</v>
      </c>
      <c r="D313" s="279" t="s">
        <v>560</v>
      </c>
      <c r="F313" s="279" t="s">
        <v>559</v>
      </c>
      <c r="K313" s="279" t="s">
        <v>555</v>
      </c>
      <c r="L313" s="279" t="s">
        <v>557</v>
      </c>
      <c r="N313" s="279" t="s">
        <v>558</v>
      </c>
      <c r="O313" s="279" t="s">
        <v>555</v>
      </c>
      <c r="P313" s="279" t="s">
        <v>557</v>
      </c>
      <c r="Q313" s="279" t="s">
        <v>556</v>
      </c>
      <c r="R313" s="279" t="s">
        <v>555</v>
      </c>
      <c r="S313" s="278">
        <v>0</v>
      </c>
      <c r="T313" s="278">
        <v>0</v>
      </c>
      <c r="U313" s="278">
        <v>0</v>
      </c>
      <c r="V313" s="278">
        <v>0</v>
      </c>
      <c r="W313" s="278">
        <v>0</v>
      </c>
      <c r="X313" s="278">
        <v>0</v>
      </c>
      <c r="Y313" s="278">
        <v>0</v>
      </c>
      <c r="Z313" s="278">
        <v>0</v>
      </c>
      <c r="AA313" s="278">
        <v>0</v>
      </c>
      <c r="AB313" s="278">
        <v>0</v>
      </c>
      <c r="AC313" s="278"/>
      <c r="AD313" s="278">
        <v>0</v>
      </c>
      <c r="AE313" s="278"/>
      <c r="AF313" s="278">
        <v>0</v>
      </c>
      <c r="AG313" s="278">
        <v>0</v>
      </c>
      <c r="AH313" s="285" t="s">
        <v>86</v>
      </c>
      <c r="AI313" s="284" t="s">
        <v>554</v>
      </c>
      <c r="AJ313" s="283" t="s">
        <v>553</v>
      </c>
      <c r="AK313" s="282" t="s">
        <v>552</v>
      </c>
      <c r="AL313" s="278">
        <v>0.64</v>
      </c>
      <c r="AM313" s="281">
        <v>0</v>
      </c>
      <c r="AN313" s="278">
        <v>0</v>
      </c>
      <c r="AO313" s="278">
        <v>0.64</v>
      </c>
      <c r="AP313" s="281">
        <v>0</v>
      </c>
      <c r="AQ313" s="278">
        <v>0</v>
      </c>
      <c r="AR313" s="278">
        <v>0</v>
      </c>
      <c r="AS313" s="273">
        <v>2</v>
      </c>
      <c r="AT313" s="278">
        <v>0</v>
      </c>
      <c r="AU313" s="281">
        <v>0</v>
      </c>
      <c r="AV313" s="278">
        <v>0</v>
      </c>
      <c r="AW313" s="278">
        <v>0</v>
      </c>
      <c r="AX313" s="281">
        <v>0</v>
      </c>
      <c r="AY313" s="278">
        <v>0</v>
      </c>
      <c r="AZ313" s="278">
        <v>0</v>
      </c>
      <c r="BA313" s="280" t="s">
        <v>551</v>
      </c>
      <c r="BB313" s="278">
        <v>0</v>
      </c>
      <c r="BC313" s="281">
        <v>0</v>
      </c>
      <c r="BD313" s="278">
        <v>0</v>
      </c>
      <c r="BE313" s="278">
        <v>0</v>
      </c>
      <c r="BF313" s="281">
        <v>0</v>
      </c>
      <c r="BG313" s="278">
        <v>0</v>
      </c>
      <c r="BH313" s="278">
        <v>0</v>
      </c>
      <c r="BI313" s="280" t="s">
        <v>550</v>
      </c>
      <c r="BJ313" s="278">
        <v>0</v>
      </c>
      <c r="BK313" s="278">
        <v>0</v>
      </c>
      <c r="BL313" s="278">
        <v>0</v>
      </c>
      <c r="BM313" s="278">
        <v>0</v>
      </c>
      <c r="BN313" s="278">
        <v>0</v>
      </c>
      <c r="BO313" s="278">
        <v>0</v>
      </c>
      <c r="BP313" s="278">
        <v>0</v>
      </c>
      <c r="BQ313" s="279"/>
      <c r="BR313" s="279"/>
      <c r="BS313" s="279"/>
    </row>
  </sheetData>
  <autoFilter ref="A1:BP313" xr:uid="{00000000-0009-0000-0000-00000900000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3"/>
  <sheetViews>
    <sheetView workbookViewId="0">
      <selection activeCell="B6" sqref="B6"/>
    </sheetView>
  </sheetViews>
  <sheetFormatPr defaultColWidth="8.81640625" defaultRowHeight="12.5" x14ac:dyDescent="0.25"/>
  <cols>
    <col min="1" max="1" width="56.26953125" style="220" customWidth="1"/>
    <col min="2" max="2" width="17.26953125" style="220" bestFit="1" customWidth="1"/>
    <col min="3" max="3" width="15.1796875" style="220" customWidth="1"/>
    <col min="4" max="4" width="17.26953125" style="220" hidden="1" customWidth="1"/>
    <col min="5" max="5" width="16.1796875" style="220" customWidth="1"/>
    <col min="6" max="6" width="15.453125" style="220" customWidth="1"/>
    <col min="7" max="16384" width="8.81640625" style="220"/>
  </cols>
  <sheetData>
    <row r="1" spans="1:7" ht="64.5" customHeight="1" x14ac:dyDescent="0.25">
      <c r="A1" s="230" t="s">
        <v>473</v>
      </c>
      <c r="B1" s="228" t="s">
        <v>466</v>
      </c>
      <c r="C1" s="228" t="s">
        <v>474</v>
      </c>
      <c r="D1" s="221" t="s">
        <v>475</v>
      </c>
      <c r="E1" s="222" t="s">
        <v>467</v>
      </c>
      <c r="F1" s="222" t="s">
        <v>468</v>
      </c>
    </row>
    <row r="2" spans="1:7" x14ac:dyDescent="0.25">
      <c r="A2" s="223" t="s">
        <v>469</v>
      </c>
      <c r="B2" s="226">
        <v>1773848213.5620301</v>
      </c>
      <c r="C2" s="226">
        <f>'Tariff - RAND VALUES'!T77</f>
        <v>1506303049.2558944</v>
      </c>
      <c r="D2" s="225">
        <f>B2-C2</f>
        <v>267545164.30613565</v>
      </c>
      <c r="E2" s="226">
        <v>1916235933</v>
      </c>
      <c r="F2" s="226">
        <v>2043859033</v>
      </c>
    </row>
    <row r="3" spans="1:7" x14ac:dyDescent="0.25">
      <c r="A3" s="223" t="s">
        <v>470</v>
      </c>
      <c r="B3" s="226">
        <v>598992701.95200002</v>
      </c>
      <c r="C3" s="226">
        <f>'Tariff - RAND VALUES'!T76</f>
        <v>469709531.26928341</v>
      </c>
      <c r="D3" s="225">
        <f>B3-C3</f>
        <v>129283170.68271661</v>
      </c>
      <c r="E3" s="226">
        <v>658910889</v>
      </c>
      <c r="F3" s="226">
        <v>711635680.80297601</v>
      </c>
    </row>
    <row r="4" spans="1:7" x14ac:dyDescent="0.25">
      <c r="A4" s="223" t="s">
        <v>471</v>
      </c>
      <c r="B4" s="226">
        <v>38182000</v>
      </c>
      <c r="C4" s="226">
        <f>'Tariff - RAND VALUES'!T79</f>
        <v>38182000</v>
      </c>
      <c r="D4" s="225">
        <f>B4-C4</f>
        <v>0</v>
      </c>
      <c r="E4" s="226">
        <v>40282010</v>
      </c>
      <c r="F4" s="226">
        <v>42497520.549999997</v>
      </c>
    </row>
    <row r="5" spans="1:7" x14ac:dyDescent="0.25">
      <c r="A5" s="224" t="s">
        <v>472</v>
      </c>
      <c r="B5" s="229">
        <v>12960000</v>
      </c>
      <c r="C5" s="229">
        <f>'Tariff - RAND VALUES'!T78</f>
        <v>26717964</v>
      </c>
      <c r="D5" s="225">
        <f>B5-C5</f>
        <v>-13757964</v>
      </c>
      <c r="E5" s="227">
        <v>13460000</v>
      </c>
      <c r="F5" s="227">
        <v>13960000</v>
      </c>
    </row>
    <row r="6" spans="1:7" ht="13.5" thickBot="1" x14ac:dyDescent="0.35">
      <c r="B6" s="234">
        <f>SUM(B2:B5)</f>
        <v>2423982915.51403</v>
      </c>
      <c r="C6" s="231">
        <f>SUM(C2:C5)</f>
        <v>2040912544.525178</v>
      </c>
      <c r="D6" s="233">
        <f>B6-C6</f>
        <v>383070370.98885202</v>
      </c>
      <c r="E6" s="231">
        <f>SUM(E2:E5)</f>
        <v>2628888832</v>
      </c>
      <c r="F6" s="235">
        <f>SUM(F2:F5)</f>
        <v>2811952234.3529763</v>
      </c>
      <c r="G6" s="232"/>
    </row>
    <row r="11" spans="1:7" x14ac:dyDescent="0.25">
      <c r="B11" s="236"/>
      <c r="C11" s="237"/>
    </row>
    <row r="13" spans="1:7" x14ac:dyDescent="0.25">
      <c r="C13" s="2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5"/>
  <sheetViews>
    <sheetView zoomScale="70" zoomScaleNormal="70" zoomScalePageLayoutView="70" workbookViewId="0">
      <selection activeCell="F61" sqref="F61"/>
    </sheetView>
  </sheetViews>
  <sheetFormatPr defaultColWidth="8.81640625" defaultRowHeight="15.5" x14ac:dyDescent="0.35"/>
  <cols>
    <col min="1" max="1" width="7.453125" style="199" bestFit="1" customWidth="1"/>
    <col min="2" max="2" width="20.453125" style="199" customWidth="1"/>
    <col min="3" max="3" width="30.1796875" style="199" customWidth="1"/>
    <col min="4" max="4" width="0.1796875" style="202" hidden="1" customWidth="1"/>
    <col min="5" max="5" width="82.453125" style="199" customWidth="1"/>
    <col min="6" max="6" width="55.453125" style="199" customWidth="1"/>
    <col min="7" max="16384" width="8.81640625" style="199"/>
  </cols>
  <sheetData>
    <row r="1" spans="1:6" x14ac:dyDescent="0.35">
      <c r="A1" s="198" t="s">
        <v>300</v>
      </c>
      <c r="B1" s="198" t="s">
        <v>301</v>
      </c>
      <c r="C1" s="198" t="s">
        <v>94</v>
      </c>
      <c r="D1" s="200" t="s">
        <v>302</v>
      </c>
      <c r="E1" s="201"/>
    </row>
    <row r="2" spans="1:6" ht="40.5" customHeight="1" x14ac:dyDescent="0.35">
      <c r="A2" s="199" t="s">
        <v>232</v>
      </c>
      <c r="B2" s="199" t="s">
        <v>303</v>
      </c>
      <c r="C2" s="199" t="s">
        <v>233</v>
      </c>
      <c r="D2" s="202">
        <v>-1814725060</v>
      </c>
      <c r="E2" s="238" t="s">
        <v>123</v>
      </c>
    </row>
    <row r="3" spans="1:6" x14ac:dyDescent="0.35">
      <c r="E3" s="209" t="s">
        <v>252</v>
      </c>
      <c r="F3" s="210" t="s">
        <v>304</v>
      </c>
    </row>
    <row r="4" spans="1:6" x14ac:dyDescent="0.35">
      <c r="E4" s="209" t="s">
        <v>305</v>
      </c>
      <c r="F4" s="210" t="s">
        <v>306</v>
      </c>
    </row>
    <row r="5" spans="1:6" x14ac:dyDescent="0.35">
      <c r="E5" s="211" t="s">
        <v>307</v>
      </c>
      <c r="F5" s="210" t="s">
        <v>308</v>
      </c>
    </row>
    <row r="6" spans="1:6" x14ac:dyDescent="0.35">
      <c r="E6" s="211" t="s">
        <v>309</v>
      </c>
      <c r="F6" s="210" t="s">
        <v>310</v>
      </c>
    </row>
    <row r="7" spans="1:6" x14ac:dyDescent="0.35">
      <c r="E7" s="203"/>
    </row>
    <row r="8" spans="1:6" ht="31" x14ac:dyDescent="0.35">
      <c r="E8" s="238" t="s">
        <v>29</v>
      </c>
    </row>
    <row r="9" spans="1:6" x14ac:dyDescent="0.35">
      <c r="E9" s="209" t="s">
        <v>311</v>
      </c>
      <c r="F9" s="210" t="s">
        <v>312</v>
      </c>
    </row>
    <row r="10" spans="1:6" x14ac:dyDescent="0.35">
      <c r="E10" s="209" t="s">
        <v>313</v>
      </c>
      <c r="F10" s="210" t="s">
        <v>314</v>
      </c>
    </row>
    <row r="11" spans="1:6" x14ac:dyDescent="0.35">
      <c r="E11" s="204"/>
    </row>
    <row r="12" spans="1:6" ht="31" x14ac:dyDescent="0.35">
      <c r="E12" s="203" t="s">
        <v>315</v>
      </c>
    </row>
    <row r="13" spans="1:6" x14ac:dyDescent="0.35">
      <c r="E13" s="203"/>
    </row>
    <row r="14" spans="1:6" ht="31" x14ac:dyDescent="0.35">
      <c r="E14" s="240" t="s">
        <v>35</v>
      </c>
      <c r="F14" s="239" t="s">
        <v>40</v>
      </c>
    </row>
    <row r="15" spans="1:6" x14ac:dyDescent="0.35">
      <c r="E15" s="209" t="s">
        <v>305</v>
      </c>
      <c r="F15" s="210" t="s">
        <v>306</v>
      </c>
    </row>
    <row r="16" spans="1:6" x14ac:dyDescent="0.35">
      <c r="E16" s="211" t="s">
        <v>309</v>
      </c>
      <c r="F16" s="210" t="s">
        <v>316</v>
      </c>
    </row>
    <row r="17" spans="5:6" x14ac:dyDescent="0.35">
      <c r="E17" s="203"/>
    </row>
    <row r="18" spans="5:6" x14ac:dyDescent="0.35">
      <c r="E18" s="203"/>
    </row>
    <row r="19" spans="5:6" ht="31" x14ac:dyDescent="0.35">
      <c r="E19" s="203" t="s">
        <v>317</v>
      </c>
    </row>
    <row r="20" spans="5:6" ht="31" x14ac:dyDescent="0.35">
      <c r="E20" s="203" t="s">
        <v>318</v>
      </c>
    </row>
    <row r="21" spans="5:6" ht="31" x14ac:dyDescent="0.35">
      <c r="E21" s="203" t="s">
        <v>319</v>
      </c>
    </row>
    <row r="22" spans="5:6" ht="31" x14ac:dyDescent="0.35">
      <c r="E22" s="203" t="s">
        <v>320</v>
      </c>
    </row>
    <row r="24" spans="5:6" ht="31" x14ac:dyDescent="0.35">
      <c r="E24" s="240" t="s">
        <v>42</v>
      </c>
      <c r="F24" s="239" t="s">
        <v>73</v>
      </c>
    </row>
    <row r="25" spans="5:6" x14ac:dyDescent="0.35">
      <c r="E25" s="209" t="s">
        <v>252</v>
      </c>
      <c r="F25" s="210" t="s">
        <v>304</v>
      </c>
    </row>
    <row r="26" spans="5:6" x14ac:dyDescent="0.35">
      <c r="E26" s="211" t="s">
        <v>307</v>
      </c>
      <c r="F26" s="210" t="s">
        <v>321</v>
      </c>
    </row>
    <row r="27" spans="5:6" x14ac:dyDescent="0.35">
      <c r="E27" s="203"/>
    </row>
    <row r="28" spans="5:6" ht="31" x14ac:dyDescent="0.35">
      <c r="E28" s="203" t="s">
        <v>322</v>
      </c>
    </row>
    <row r="29" spans="5:6" ht="31" x14ac:dyDescent="0.35">
      <c r="E29" s="203" t="s">
        <v>323</v>
      </c>
    </row>
    <row r="30" spans="5:6" ht="31" x14ac:dyDescent="0.35">
      <c r="E30" s="203" t="s">
        <v>324</v>
      </c>
    </row>
    <row r="31" spans="5:6" ht="31" x14ac:dyDescent="0.35">
      <c r="E31" s="203" t="s">
        <v>325</v>
      </c>
    </row>
    <row r="32" spans="5:6" ht="31" x14ac:dyDescent="0.35">
      <c r="E32" s="203" t="s">
        <v>326</v>
      </c>
    </row>
    <row r="33" spans="5:6" x14ac:dyDescent="0.35">
      <c r="E33" s="203"/>
    </row>
    <row r="34" spans="5:6" x14ac:dyDescent="0.35">
      <c r="E34" s="203"/>
    </row>
    <row r="35" spans="5:6" ht="31" x14ac:dyDescent="0.35">
      <c r="E35" s="238" t="s">
        <v>52</v>
      </c>
    </row>
    <row r="36" spans="5:6" x14ac:dyDescent="0.35">
      <c r="E36" s="212" t="s">
        <v>267</v>
      </c>
      <c r="F36" s="210"/>
    </row>
    <row r="37" spans="5:6" x14ac:dyDescent="0.35">
      <c r="E37" s="210" t="s">
        <v>268</v>
      </c>
      <c r="F37" s="210" t="s">
        <v>327</v>
      </c>
    </row>
    <row r="38" spans="5:6" x14ac:dyDescent="0.35">
      <c r="E38" s="210" t="s">
        <v>328</v>
      </c>
      <c r="F38" s="210" t="s">
        <v>329</v>
      </c>
    </row>
    <row r="39" spans="5:6" x14ac:dyDescent="0.35">
      <c r="E39" s="210" t="s">
        <v>330</v>
      </c>
      <c r="F39" s="210" t="s">
        <v>331</v>
      </c>
    </row>
    <row r="40" spans="5:6" x14ac:dyDescent="0.35">
      <c r="E40" s="210" t="s">
        <v>332</v>
      </c>
      <c r="F40" s="213" t="s">
        <v>333</v>
      </c>
    </row>
    <row r="41" spans="5:6" x14ac:dyDescent="0.35">
      <c r="E41" s="210" t="s">
        <v>269</v>
      </c>
      <c r="F41" s="210" t="s">
        <v>334</v>
      </c>
    </row>
    <row r="42" spans="5:6" x14ac:dyDescent="0.35">
      <c r="E42" s="210" t="s">
        <v>335</v>
      </c>
      <c r="F42" s="210" t="s">
        <v>336</v>
      </c>
    </row>
    <row r="43" spans="5:6" x14ac:dyDescent="0.35">
      <c r="E43" s="210" t="s">
        <v>337</v>
      </c>
      <c r="F43" s="210" t="s">
        <v>338</v>
      </c>
    </row>
    <row r="44" spans="5:6" x14ac:dyDescent="0.35">
      <c r="E44" s="210" t="s">
        <v>339</v>
      </c>
      <c r="F44" s="210" t="s">
        <v>340</v>
      </c>
    </row>
    <row r="45" spans="5:6" x14ac:dyDescent="0.35">
      <c r="E45" s="203"/>
    </row>
    <row r="46" spans="5:6" ht="31" x14ac:dyDescent="0.35">
      <c r="E46" s="241" t="s">
        <v>341</v>
      </c>
      <c r="F46" s="239" t="s">
        <v>40</v>
      </c>
    </row>
    <row r="47" spans="5:6" x14ac:dyDescent="0.35">
      <c r="E47" s="205" t="s">
        <v>271</v>
      </c>
      <c r="F47" s="201"/>
    </row>
    <row r="48" spans="5:6" x14ac:dyDescent="0.35">
      <c r="E48" s="210" t="s">
        <v>342</v>
      </c>
      <c r="F48" s="210" t="s">
        <v>343</v>
      </c>
    </row>
    <row r="49" spans="5:6" x14ac:dyDescent="0.35">
      <c r="E49" s="210" t="s">
        <v>274</v>
      </c>
      <c r="F49" s="210" t="s">
        <v>344</v>
      </c>
    </row>
    <row r="50" spans="5:6" x14ac:dyDescent="0.35">
      <c r="E50" s="210" t="s">
        <v>345</v>
      </c>
      <c r="F50" s="210" t="s">
        <v>346</v>
      </c>
    </row>
    <row r="51" spans="5:6" x14ac:dyDescent="0.35">
      <c r="E51" s="210" t="s">
        <v>273</v>
      </c>
      <c r="F51" s="210" t="s">
        <v>347</v>
      </c>
    </row>
    <row r="52" spans="5:6" x14ac:dyDescent="0.35">
      <c r="E52" s="210" t="s">
        <v>272</v>
      </c>
      <c r="F52" s="210" t="s">
        <v>348</v>
      </c>
    </row>
    <row r="53" spans="5:6" x14ac:dyDescent="0.35">
      <c r="E53" s="210" t="s">
        <v>349</v>
      </c>
      <c r="F53" s="210" t="s">
        <v>350</v>
      </c>
    </row>
    <row r="54" spans="5:6" x14ac:dyDescent="0.35">
      <c r="E54" s="210" t="s">
        <v>351</v>
      </c>
      <c r="F54" s="210" t="s">
        <v>352</v>
      </c>
    </row>
    <row r="55" spans="5:6" x14ac:dyDescent="0.35">
      <c r="E55" s="210" t="s">
        <v>353</v>
      </c>
      <c r="F55" s="210" t="s">
        <v>354</v>
      </c>
    </row>
    <row r="57" spans="5:6" ht="31" x14ac:dyDescent="0.35">
      <c r="E57" s="241" t="s">
        <v>355</v>
      </c>
      <c r="F57" s="239" t="s">
        <v>50</v>
      </c>
    </row>
    <row r="58" spans="5:6" x14ac:dyDescent="0.35">
      <c r="E58" s="214" t="s">
        <v>356</v>
      </c>
      <c r="F58" s="210" t="s">
        <v>357</v>
      </c>
    </row>
    <row r="59" spans="5:6" x14ac:dyDescent="0.35">
      <c r="E59" s="210" t="s">
        <v>358</v>
      </c>
      <c r="F59" s="210" t="s">
        <v>359</v>
      </c>
    </row>
    <row r="60" spans="5:6" x14ac:dyDescent="0.35">
      <c r="E60" s="210" t="s">
        <v>360</v>
      </c>
      <c r="F60" s="210" t="s">
        <v>361</v>
      </c>
    </row>
    <row r="61" spans="5:6" x14ac:dyDescent="0.35">
      <c r="E61" s="210" t="s">
        <v>362</v>
      </c>
      <c r="F61" s="210" t="s">
        <v>363</v>
      </c>
    </row>
    <row r="62" spans="5:6" x14ac:dyDescent="0.35">
      <c r="E62" s="210" t="s">
        <v>364</v>
      </c>
      <c r="F62" s="210" t="s">
        <v>365</v>
      </c>
    </row>
    <row r="63" spans="5:6" x14ac:dyDescent="0.35">
      <c r="E63" s="210" t="s">
        <v>366</v>
      </c>
      <c r="F63" s="210" t="s">
        <v>367</v>
      </c>
    </row>
    <row r="64" spans="5:6" x14ac:dyDescent="0.35">
      <c r="E64" s="210" t="s">
        <v>368</v>
      </c>
      <c r="F64" s="210" t="s">
        <v>369</v>
      </c>
    </row>
    <row r="65" spans="5:6" x14ac:dyDescent="0.35">
      <c r="E65" s="206"/>
    </row>
    <row r="66" spans="5:6" ht="31" x14ac:dyDescent="0.35">
      <c r="E66" s="241" t="s">
        <v>370</v>
      </c>
      <c r="F66" s="239" t="s">
        <v>50</v>
      </c>
    </row>
    <row r="67" spans="5:6" x14ac:dyDescent="0.35">
      <c r="E67" s="210" t="s">
        <v>371</v>
      </c>
      <c r="F67" s="210" t="s">
        <v>372</v>
      </c>
    </row>
    <row r="68" spans="5:6" x14ac:dyDescent="0.35">
      <c r="E68" s="210" t="s">
        <v>373</v>
      </c>
      <c r="F68" s="210" t="s">
        <v>374</v>
      </c>
    </row>
    <row r="69" spans="5:6" x14ac:dyDescent="0.35">
      <c r="E69" s="210" t="s">
        <v>375</v>
      </c>
      <c r="F69" s="210" t="s">
        <v>376</v>
      </c>
    </row>
    <row r="70" spans="5:6" x14ac:dyDescent="0.35">
      <c r="E70" s="210" t="s">
        <v>377</v>
      </c>
      <c r="F70" s="210" t="s">
        <v>378</v>
      </c>
    </row>
    <row r="71" spans="5:6" x14ac:dyDescent="0.35">
      <c r="E71" s="210" t="s">
        <v>379</v>
      </c>
      <c r="F71" s="210" t="s">
        <v>380</v>
      </c>
    </row>
    <row r="72" spans="5:6" x14ac:dyDescent="0.35">
      <c r="E72" s="210" t="s">
        <v>381</v>
      </c>
      <c r="F72" s="210" t="s">
        <v>382</v>
      </c>
    </row>
    <row r="73" spans="5:6" x14ac:dyDescent="0.35">
      <c r="E73" s="210" t="s">
        <v>383</v>
      </c>
      <c r="F73" s="210" t="s">
        <v>384</v>
      </c>
    </row>
    <row r="74" spans="5:6" x14ac:dyDescent="0.35">
      <c r="E74" s="206"/>
    </row>
    <row r="75" spans="5:6" ht="31" x14ac:dyDescent="0.35">
      <c r="E75" s="241" t="s">
        <v>385</v>
      </c>
      <c r="F75" s="242" t="s">
        <v>31</v>
      </c>
    </row>
    <row r="76" spans="5:6" x14ac:dyDescent="0.35">
      <c r="E76" s="205" t="s">
        <v>253</v>
      </c>
      <c r="F76" s="215"/>
    </row>
    <row r="77" spans="5:6" x14ac:dyDescent="0.35">
      <c r="E77" s="216" t="s">
        <v>386</v>
      </c>
      <c r="F77" s="216" t="s">
        <v>387</v>
      </c>
    </row>
    <row r="78" spans="5:6" x14ac:dyDescent="0.35">
      <c r="E78" s="216" t="s">
        <v>388</v>
      </c>
      <c r="F78" s="216" t="s">
        <v>389</v>
      </c>
    </row>
    <row r="79" spans="5:6" x14ac:dyDescent="0.35">
      <c r="E79" s="216" t="s">
        <v>390</v>
      </c>
      <c r="F79" s="216" t="s">
        <v>391</v>
      </c>
    </row>
    <row r="80" spans="5:6" x14ac:dyDescent="0.35">
      <c r="E80" s="216" t="s">
        <v>392</v>
      </c>
      <c r="F80" s="216" t="s">
        <v>393</v>
      </c>
    </row>
    <row r="81" spans="5:6" x14ac:dyDescent="0.35">
      <c r="E81" s="216" t="s">
        <v>394</v>
      </c>
      <c r="F81" s="216" t="s">
        <v>395</v>
      </c>
    </row>
    <row r="82" spans="5:6" x14ac:dyDescent="0.35">
      <c r="E82" s="216" t="s">
        <v>396</v>
      </c>
      <c r="F82" s="216" t="s">
        <v>397</v>
      </c>
    </row>
    <row r="83" spans="5:6" x14ac:dyDescent="0.35">
      <c r="E83" s="216" t="s">
        <v>398</v>
      </c>
      <c r="F83" s="216" t="s">
        <v>399</v>
      </c>
    </row>
    <row r="85" spans="5:6" ht="36.75" customHeight="1" x14ac:dyDescent="0.35">
      <c r="E85" s="241" t="s">
        <v>400</v>
      </c>
      <c r="F85" s="239" t="s">
        <v>29</v>
      </c>
    </row>
    <row r="86" spans="5:6" x14ac:dyDescent="0.35">
      <c r="E86" s="205" t="s">
        <v>253</v>
      </c>
      <c r="F86" s="201"/>
    </row>
    <row r="87" spans="5:6" x14ac:dyDescent="0.35">
      <c r="E87" s="210" t="s">
        <v>401</v>
      </c>
      <c r="F87" s="210" t="s">
        <v>402</v>
      </c>
    </row>
    <row r="88" spans="5:6" x14ac:dyDescent="0.35">
      <c r="E88" s="210" t="s">
        <v>403</v>
      </c>
      <c r="F88" s="210" t="s">
        <v>404</v>
      </c>
    </row>
    <row r="89" spans="5:6" x14ac:dyDescent="0.35">
      <c r="E89" s="210" t="s">
        <v>405</v>
      </c>
      <c r="F89" s="210" t="s">
        <v>406</v>
      </c>
    </row>
    <row r="90" spans="5:6" x14ac:dyDescent="0.35">
      <c r="E90" s="210" t="s">
        <v>407</v>
      </c>
      <c r="F90" s="210" t="s">
        <v>408</v>
      </c>
    </row>
    <row r="91" spans="5:6" x14ac:dyDescent="0.35">
      <c r="E91" s="210" t="s">
        <v>409</v>
      </c>
      <c r="F91" s="210" t="s">
        <v>410</v>
      </c>
    </row>
    <row r="92" spans="5:6" x14ac:dyDescent="0.35">
      <c r="E92" s="210" t="s">
        <v>411</v>
      </c>
      <c r="F92" s="210" t="s">
        <v>412</v>
      </c>
    </row>
    <row r="93" spans="5:6" x14ac:dyDescent="0.35">
      <c r="E93" s="210" t="s">
        <v>413</v>
      </c>
      <c r="F93" s="210" t="s">
        <v>414</v>
      </c>
    </row>
    <row r="94" spans="5:6" x14ac:dyDescent="0.35">
      <c r="E94" s="203"/>
    </row>
    <row r="95" spans="5:6" ht="32.25" customHeight="1" x14ac:dyDescent="0.35">
      <c r="E95" s="238" t="s">
        <v>415</v>
      </c>
    </row>
    <row r="96" spans="5:6" x14ac:dyDescent="0.35">
      <c r="E96" s="205" t="s">
        <v>261</v>
      </c>
      <c r="F96" s="201"/>
    </row>
    <row r="97" spans="5:6" x14ac:dyDescent="0.35">
      <c r="E97" s="210" t="s">
        <v>262</v>
      </c>
      <c r="F97" s="210" t="s">
        <v>416</v>
      </c>
    </row>
    <row r="98" spans="5:6" x14ac:dyDescent="0.35">
      <c r="E98" s="210" t="s">
        <v>266</v>
      </c>
      <c r="F98" s="210" t="s">
        <v>417</v>
      </c>
    </row>
    <row r="99" spans="5:6" x14ac:dyDescent="0.35">
      <c r="E99" s="210" t="s">
        <v>264</v>
      </c>
      <c r="F99" s="210" t="s">
        <v>418</v>
      </c>
    </row>
    <row r="100" spans="5:6" x14ac:dyDescent="0.35">
      <c r="E100" s="210" t="s">
        <v>265</v>
      </c>
      <c r="F100" s="210" t="s">
        <v>419</v>
      </c>
    </row>
    <row r="101" spans="5:6" x14ac:dyDescent="0.35">
      <c r="E101" s="210" t="s">
        <v>263</v>
      </c>
      <c r="F101" s="210" t="s">
        <v>420</v>
      </c>
    </row>
    <row r="102" spans="5:6" x14ac:dyDescent="0.35">
      <c r="E102" s="210" t="s">
        <v>421</v>
      </c>
      <c r="F102" s="210" t="s">
        <v>422</v>
      </c>
    </row>
    <row r="103" spans="5:6" x14ac:dyDescent="0.35">
      <c r="E103" s="210" t="s">
        <v>423</v>
      </c>
      <c r="F103" s="210" t="s">
        <v>424</v>
      </c>
    </row>
    <row r="104" spans="5:6" x14ac:dyDescent="0.35">
      <c r="E104" s="210" t="s">
        <v>425</v>
      </c>
      <c r="F104" s="210" t="s">
        <v>426</v>
      </c>
    </row>
    <row r="105" spans="5:6" x14ac:dyDescent="0.35">
      <c r="E105" s="203"/>
    </row>
    <row r="106" spans="5:6" ht="31" x14ac:dyDescent="0.35">
      <c r="E106" s="241" t="s">
        <v>427</v>
      </c>
      <c r="F106" s="239" t="s">
        <v>50</v>
      </c>
    </row>
    <row r="107" spans="5:6" x14ac:dyDescent="0.35">
      <c r="E107" s="205" t="s">
        <v>270</v>
      </c>
      <c r="F107" s="201"/>
    </row>
    <row r="108" spans="5:6" x14ac:dyDescent="0.35">
      <c r="E108" s="210" t="s">
        <v>342</v>
      </c>
      <c r="F108" s="209" t="s">
        <v>428</v>
      </c>
    </row>
    <row r="109" spans="5:6" x14ac:dyDescent="0.35">
      <c r="E109" s="210" t="s">
        <v>274</v>
      </c>
      <c r="F109" s="209" t="s">
        <v>344</v>
      </c>
    </row>
    <row r="110" spans="5:6" x14ac:dyDescent="0.35">
      <c r="E110" s="210" t="s">
        <v>345</v>
      </c>
      <c r="F110" s="209" t="s">
        <v>429</v>
      </c>
    </row>
    <row r="111" spans="5:6" x14ac:dyDescent="0.35">
      <c r="E111" s="210" t="s">
        <v>273</v>
      </c>
      <c r="F111" s="209" t="s">
        <v>347</v>
      </c>
    </row>
    <row r="112" spans="5:6" x14ac:dyDescent="0.35">
      <c r="E112" s="210" t="s">
        <v>272</v>
      </c>
      <c r="F112" s="209" t="s">
        <v>348</v>
      </c>
    </row>
    <row r="113" spans="5:6" x14ac:dyDescent="0.35">
      <c r="E113" s="210" t="s">
        <v>349</v>
      </c>
      <c r="F113" s="209" t="s">
        <v>350</v>
      </c>
    </row>
    <row r="114" spans="5:6" x14ac:dyDescent="0.35">
      <c r="E114" s="210" t="s">
        <v>351</v>
      </c>
      <c r="F114" s="209" t="s">
        <v>352</v>
      </c>
    </row>
    <row r="115" spans="5:6" x14ac:dyDescent="0.35">
      <c r="E115" s="210" t="s">
        <v>353</v>
      </c>
      <c r="F115" s="217" t="s">
        <v>354</v>
      </c>
    </row>
    <row r="116" spans="5:6" ht="28.5" customHeight="1" x14ac:dyDescent="0.35">
      <c r="E116" s="207"/>
    </row>
    <row r="117" spans="5:6" ht="31" x14ac:dyDescent="0.35">
      <c r="E117" s="240" t="s">
        <v>464</v>
      </c>
      <c r="F117" s="239" t="s">
        <v>54</v>
      </c>
    </row>
    <row r="118" spans="5:6" x14ac:dyDescent="0.35">
      <c r="E118" s="205" t="s">
        <v>254</v>
      </c>
      <c r="F118" s="201"/>
    </row>
    <row r="119" spans="5:6" x14ac:dyDescent="0.35">
      <c r="E119" s="210" t="s">
        <v>256</v>
      </c>
      <c r="F119" s="210" t="s">
        <v>430</v>
      </c>
    </row>
    <row r="120" spans="5:6" x14ac:dyDescent="0.35">
      <c r="E120" s="210" t="s">
        <v>260</v>
      </c>
      <c r="F120" s="210" t="s">
        <v>431</v>
      </c>
    </row>
    <row r="121" spans="5:6" x14ac:dyDescent="0.35">
      <c r="E121" s="210" t="s">
        <v>258</v>
      </c>
      <c r="F121" s="210" t="s">
        <v>432</v>
      </c>
    </row>
    <row r="122" spans="5:6" x14ac:dyDescent="0.35">
      <c r="E122" s="210" t="s">
        <v>259</v>
      </c>
      <c r="F122" s="210" t="s">
        <v>433</v>
      </c>
    </row>
    <row r="123" spans="5:6" x14ac:dyDescent="0.35">
      <c r="E123" s="210" t="s">
        <v>257</v>
      </c>
      <c r="F123" s="210" t="s">
        <v>434</v>
      </c>
    </row>
    <row r="124" spans="5:6" x14ac:dyDescent="0.35">
      <c r="E124" s="210" t="s">
        <v>435</v>
      </c>
      <c r="F124" s="210" t="s">
        <v>436</v>
      </c>
    </row>
    <row r="125" spans="5:6" x14ac:dyDescent="0.35">
      <c r="E125" s="210" t="s">
        <v>435</v>
      </c>
      <c r="F125" s="210" t="s">
        <v>437</v>
      </c>
    </row>
    <row r="126" spans="5:6" x14ac:dyDescent="0.35">
      <c r="E126" s="210" t="s">
        <v>438</v>
      </c>
      <c r="F126" s="210" t="s">
        <v>439</v>
      </c>
    </row>
    <row r="127" spans="5:6" x14ac:dyDescent="0.35">
      <c r="E127" s="203"/>
    </row>
    <row r="128" spans="5:6" ht="31" x14ac:dyDescent="0.35">
      <c r="E128" s="203" t="s">
        <v>56</v>
      </c>
    </row>
    <row r="129" spans="5:6" x14ac:dyDescent="0.35">
      <c r="E129" s="203" t="s">
        <v>58</v>
      </c>
    </row>
    <row r="130" spans="5:6" x14ac:dyDescent="0.35">
      <c r="E130" s="203" t="s">
        <v>60</v>
      </c>
    </row>
    <row r="131" spans="5:6" x14ac:dyDescent="0.35">
      <c r="E131" s="203"/>
    </row>
    <row r="132" spans="5:6" ht="35.25" customHeight="1" x14ac:dyDescent="0.35">
      <c r="E132" s="238" t="s">
        <v>440</v>
      </c>
    </row>
    <row r="133" spans="5:6" x14ac:dyDescent="0.35">
      <c r="E133" s="209" t="s">
        <v>252</v>
      </c>
      <c r="F133" s="210" t="s">
        <v>304</v>
      </c>
    </row>
    <row r="134" spans="5:6" x14ac:dyDescent="0.35">
      <c r="E134" s="209" t="s">
        <v>305</v>
      </c>
      <c r="F134" s="210" t="s">
        <v>306</v>
      </c>
    </row>
    <row r="135" spans="5:6" x14ac:dyDescent="0.35">
      <c r="E135" s="211" t="s">
        <v>307</v>
      </c>
      <c r="F135" s="210" t="s">
        <v>321</v>
      </c>
    </row>
    <row r="136" spans="5:6" x14ac:dyDescent="0.35">
      <c r="E136" s="211" t="s">
        <v>309</v>
      </c>
      <c r="F136" s="210" t="s">
        <v>316</v>
      </c>
    </row>
    <row r="137" spans="5:6" x14ac:dyDescent="0.35">
      <c r="E137" s="209" t="s">
        <v>441</v>
      </c>
      <c r="F137" s="210" t="s">
        <v>442</v>
      </c>
    </row>
    <row r="138" spans="5:6" x14ac:dyDescent="0.35">
      <c r="E138" s="209" t="s">
        <v>443</v>
      </c>
      <c r="F138" s="210" t="s">
        <v>444</v>
      </c>
    </row>
    <row r="139" spans="5:6" x14ac:dyDescent="0.35">
      <c r="E139" s="209" t="s">
        <v>445</v>
      </c>
      <c r="F139" s="210" t="s">
        <v>446</v>
      </c>
    </row>
    <row r="140" spans="5:6" x14ac:dyDescent="0.35">
      <c r="E140" s="211" t="s">
        <v>447</v>
      </c>
      <c r="F140" s="210" t="s">
        <v>448</v>
      </c>
    </row>
    <row r="141" spans="5:6" x14ac:dyDescent="0.35">
      <c r="E141" s="211" t="s">
        <v>449</v>
      </c>
      <c r="F141" s="210" t="s">
        <v>450</v>
      </c>
    </row>
    <row r="142" spans="5:6" ht="15" customHeight="1" x14ac:dyDescent="0.35">
      <c r="E142" s="211" t="s">
        <v>451</v>
      </c>
      <c r="F142" s="210" t="s">
        <v>452</v>
      </c>
    </row>
    <row r="143" spans="5:6" x14ac:dyDescent="0.35">
      <c r="E143" s="203"/>
    </row>
    <row r="144" spans="5:6" x14ac:dyDescent="0.35">
      <c r="E144" s="238" t="s">
        <v>453</v>
      </c>
    </row>
    <row r="145" spans="1:6" x14ac:dyDescent="0.35">
      <c r="E145" s="209" t="s">
        <v>278</v>
      </c>
      <c r="F145" s="210" t="s">
        <v>454</v>
      </c>
    </row>
    <row r="146" spans="1:6" x14ac:dyDescent="0.35">
      <c r="E146" s="209" t="s">
        <v>276</v>
      </c>
      <c r="F146" s="210" t="s">
        <v>455</v>
      </c>
    </row>
    <row r="147" spans="1:6" x14ac:dyDescent="0.35">
      <c r="E147" s="209" t="s">
        <v>277</v>
      </c>
      <c r="F147" s="213" t="s">
        <v>456</v>
      </c>
    </row>
    <row r="148" spans="1:6" ht="21" customHeight="1" x14ac:dyDescent="0.35">
      <c r="E148" s="211" t="s">
        <v>457</v>
      </c>
      <c r="F148" s="210" t="s">
        <v>458</v>
      </c>
    </row>
    <row r="149" spans="1:6" x14ac:dyDescent="0.35">
      <c r="E149" s="211" t="s">
        <v>459</v>
      </c>
      <c r="F149" s="210" t="s">
        <v>460</v>
      </c>
    </row>
    <row r="150" spans="1:6" x14ac:dyDescent="0.35">
      <c r="E150" s="211" t="s">
        <v>461</v>
      </c>
      <c r="F150" s="210" t="s">
        <v>462</v>
      </c>
    </row>
    <row r="151" spans="1:6" x14ac:dyDescent="0.35">
      <c r="D151" s="202">
        <v>-581876786</v>
      </c>
      <c r="E151" s="203"/>
    </row>
    <row r="152" spans="1:6" x14ac:dyDescent="0.35">
      <c r="E152" s="206" t="s">
        <v>64</v>
      </c>
    </row>
    <row r="153" spans="1:6" x14ac:dyDescent="0.35">
      <c r="E153" s="203" t="s">
        <v>66</v>
      </c>
    </row>
    <row r="154" spans="1:6" x14ac:dyDescent="0.35">
      <c r="E154" s="203"/>
      <c r="F154" s="208"/>
    </row>
    <row r="155" spans="1:6" x14ac:dyDescent="0.35">
      <c r="A155" s="199" t="s">
        <v>232</v>
      </c>
      <c r="B155" s="199" t="s">
        <v>463</v>
      </c>
      <c r="C155" s="199" t="s">
        <v>236</v>
      </c>
      <c r="E155" s="238" t="s">
        <v>33</v>
      </c>
    </row>
    <row r="156" spans="1:6" x14ac:dyDescent="0.35">
      <c r="E156" s="209" t="s">
        <v>311</v>
      </c>
      <c r="F156" s="210" t="s">
        <v>312</v>
      </c>
    </row>
    <row r="157" spans="1:6" x14ac:dyDescent="0.35">
      <c r="E157" s="209" t="s">
        <v>313</v>
      </c>
      <c r="F157" s="210" t="s">
        <v>314</v>
      </c>
    </row>
    <row r="158" spans="1:6" x14ac:dyDescent="0.35">
      <c r="E158" s="203"/>
    </row>
    <row r="159" spans="1:6" x14ac:dyDescent="0.35">
      <c r="E159" s="238" t="s">
        <v>141</v>
      </c>
    </row>
    <row r="160" spans="1:6" x14ac:dyDescent="0.35">
      <c r="E160" s="209" t="s">
        <v>252</v>
      </c>
      <c r="F160" s="210" t="s">
        <v>304</v>
      </c>
    </row>
    <row r="161" spans="3:6" x14ac:dyDescent="0.35">
      <c r="E161" s="218" t="s">
        <v>307</v>
      </c>
      <c r="F161" s="216" t="s">
        <v>321</v>
      </c>
    </row>
    <row r="162" spans="3:6" x14ac:dyDescent="0.35">
      <c r="E162" s="203"/>
    </row>
    <row r="163" spans="3:6" x14ac:dyDescent="0.35">
      <c r="E163" s="238" t="s">
        <v>140</v>
      </c>
    </row>
    <row r="164" spans="3:6" x14ac:dyDescent="0.35">
      <c r="E164" s="209" t="s">
        <v>305</v>
      </c>
      <c r="F164" s="210" t="s">
        <v>306</v>
      </c>
    </row>
    <row r="165" spans="3:6" x14ac:dyDescent="0.35">
      <c r="E165" s="218" t="s">
        <v>309</v>
      </c>
      <c r="F165" s="216" t="s">
        <v>316</v>
      </c>
    </row>
    <row r="166" spans="3:6" x14ac:dyDescent="0.35">
      <c r="E166" s="203"/>
    </row>
    <row r="167" spans="3:6" x14ac:dyDescent="0.35">
      <c r="E167" s="219" t="e">
        <f>'Tariff Structure to complete'!#REF!</f>
        <v>#REF!</v>
      </c>
    </row>
    <row r="168" spans="3:6" x14ac:dyDescent="0.35">
      <c r="C168" s="199" t="s">
        <v>465</v>
      </c>
      <c r="E168" s="210"/>
      <c r="F168" s="210"/>
    </row>
    <row r="169" spans="3:6" x14ac:dyDescent="0.35">
      <c r="E169" s="210"/>
      <c r="F169" s="210"/>
    </row>
    <row r="170" spans="3:6" x14ac:dyDescent="0.35">
      <c r="E170" s="210"/>
      <c r="F170" s="210"/>
    </row>
    <row r="171" spans="3:6" x14ac:dyDescent="0.35">
      <c r="E171" s="210"/>
      <c r="F171" s="210"/>
    </row>
    <row r="172" spans="3:6" x14ac:dyDescent="0.35">
      <c r="E172" s="210"/>
      <c r="F172" s="210"/>
    </row>
    <row r="173" spans="3:6" x14ac:dyDescent="0.35">
      <c r="E173" s="210"/>
      <c r="F173" s="210"/>
    </row>
    <row r="174" spans="3:6" x14ac:dyDescent="0.35">
      <c r="E174" s="210"/>
      <c r="F174" s="210"/>
    </row>
    <row r="175" spans="3:6" x14ac:dyDescent="0.35">
      <c r="E175" s="210"/>
      <c r="F175" s="210"/>
    </row>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U83"/>
  <sheetViews>
    <sheetView topLeftCell="I1" workbookViewId="0">
      <pane ySplit="900" topLeftCell="A57" activePane="bottomLeft"/>
      <selection activeCell="G1" sqref="G1"/>
      <selection pane="bottomLeft" activeCell="U75" sqref="U75"/>
    </sheetView>
  </sheetViews>
  <sheetFormatPr defaultColWidth="8.81640625" defaultRowHeight="14.5" x14ac:dyDescent="0.35"/>
  <cols>
    <col min="1" max="1" width="13" style="250" customWidth="1"/>
    <col min="2" max="2" width="14.26953125" style="250" customWidth="1"/>
    <col min="3" max="3" width="22" style="250" customWidth="1"/>
    <col min="4" max="4" width="20.81640625" style="250" bestFit="1" customWidth="1"/>
    <col min="5" max="5" width="13.1796875" style="251" bestFit="1" customWidth="1"/>
    <col min="6" max="6" width="11.453125" style="251" bestFit="1" customWidth="1"/>
    <col min="7" max="7" width="16.453125" style="250" bestFit="1" customWidth="1"/>
    <col min="8" max="19" width="15.1796875" style="250" bestFit="1" customWidth="1"/>
    <col min="20" max="20" width="17" style="250" bestFit="1" customWidth="1"/>
    <col min="21" max="21" width="15.1796875" style="250" bestFit="1" customWidth="1"/>
    <col min="22" max="16384" width="8.81640625" style="250"/>
  </cols>
  <sheetData>
    <row r="1" spans="1:21" x14ac:dyDescent="0.35">
      <c r="H1" s="250" t="s">
        <v>280</v>
      </c>
      <c r="I1" s="250" t="s">
        <v>280</v>
      </c>
      <c r="J1" s="250" t="s">
        <v>281</v>
      </c>
      <c r="K1" s="250" t="s">
        <v>281</v>
      </c>
      <c r="L1" s="250" t="s">
        <v>281</v>
      </c>
      <c r="M1" s="250" t="s">
        <v>281</v>
      </c>
      <c r="N1" s="250" t="s">
        <v>281</v>
      </c>
      <c r="O1" s="250" t="s">
        <v>281</v>
      </c>
      <c r="P1" s="250" t="s">
        <v>281</v>
      </c>
      <c r="Q1" s="250" t="s">
        <v>281</v>
      </c>
      <c r="R1" s="250" t="s">
        <v>281</v>
      </c>
      <c r="S1" s="250" t="s">
        <v>280</v>
      </c>
      <c r="T1" s="252" t="s">
        <v>281</v>
      </c>
      <c r="U1" s="252" t="s">
        <v>280</v>
      </c>
    </row>
    <row r="2" spans="1:21" x14ac:dyDescent="0.35">
      <c r="A2" s="1000" t="s">
        <v>531</v>
      </c>
      <c r="B2" s="1000" t="s">
        <v>532</v>
      </c>
      <c r="C2" s="253"/>
      <c r="D2" s="253"/>
      <c r="E2" s="254"/>
      <c r="F2" s="254"/>
      <c r="G2" s="253" t="s">
        <v>282</v>
      </c>
      <c r="H2" s="255">
        <v>42186</v>
      </c>
      <c r="I2" s="255">
        <v>42217</v>
      </c>
      <c r="J2" s="255">
        <v>42248</v>
      </c>
      <c r="K2" s="255">
        <v>42278</v>
      </c>
      <c r="L2" s="255">
        <v>42309</v>
      </c>
      <c r="M2" s="255">
        <v>42339</v>
      </c>
      <c r="N2" s="255">
        <v>42370</v>
      </c>
      <c r="O2" s="255">
        <v>42401</v>
      </c>
      <c r="P2" s="255">
        <v>42430</v>
      </c>
      <c r="Q2" s="255">
        <v>42461</v>
      </c>
      <c r="R2" s="255">
        <v>42491</v>
      </c>
      <c r="S2" s="255">
        <v>42522</v>
      </c>
    </row>
    <row r="3" spans="1:21" x14ac:dyDescent="0.35">
      <c r="A3" s="1001"/>
      <c r="B3" s="1001"/>
      <c r="C3" s="253" t="s">
        <v>535</v>
      </c>
      <c r="D3" s="253"/>
      <c r="E3" s="254" t="s">
        <v>249</v>
      </c>
      <c r="F3" s="254" t="s">
        <v>250</v>
      </c>
      <c r="G3" s="256">
        <f>SUM(G4:G5)</f>
        <v>469709531.26928347</v>
      </c>
      <c r="T3" s="257">
        <f>SUM(T4:T5)</f>
        <v>372586227.07684988</v>
      </c>
      <c r="U3" s="257">
        <f>SUM(U4:U5)</f>
        <v>97123304.192433581</v>
      </c>
    </row>
    <row r="4" spans="1:21" x14ac:dyDescent="0.35">
      <c r="A4" s="250" t="s">
        <v>534</v>
      </c>
      <c r="B4" s="250" t="s">
        <v>307</v>
      </c>
      <c r="C4" s="258"/>
      <c r="D4" s="258" t="s">
        <v>251</v>
      </c>
      <c r="E4" s="259">
        <f>[8]Tariffs!O16</f>
        <v>1.1000000000000001</v>
      </c>
      <c r="F4" s="259">
        <f>[8]Tariffs!P16</f>
        <v>1.3613324999999998</v>
      </c>
      <c r="G4" s="260">
        <f>SUM(H4:S4)</f>
        <v>344662071.04357576</v>
      </c>
      <c r="H4" s="261">
        <f>IF(OR(MONTH(H$2)=7,MONTH(H$2)=8,MONTH(H$2)=9),$F4,$E4)*'[8]Unit projection with losses'!C4*'[8]Unit projection with losses'!C$6</f>
        <v>21250761.274858806</v>
      </c>
      <c r="I4" s="261">
        <f>IF(OR(MONTH(I$2)=7,MONTH(I$2)=8,MONTH(I$2)=9),$F4,$E4)*'[8]Unit projection with losses'!D4*'[8]Unit projection with losses'!D$6</f>
        <v>21327816.723449953</v>
      </c>
      <c r="J4" s="261">
        <f>IF(OR(MONTH(J$2)=7,MONTH(J$2)=8,MONTH(J$2)=9),$F4,$E4)*'[8]Unit projection with losses'!E4*'[8]Unit projection with losses'!E$6</f>
        <v>34879076.486521393</v>
      </c>
      <c r="K4" s="261">
        <f>IF(OR(MONTH(K$2)=7,MONTH(K$2)=8,MONTH(K$2)=9),$F4,$E4)*'[8]Unit projection with losses'!F4*'[8]Unit projection with losses'!F$6</f>
        <v>28302233.952706564</v>
      </c>
      <c r="L4" s="261">
        <f>IF(OR(MONTH(L$2)=7,MONTH(L$2)=8,MONTH(L$2)=9),$F4,$E4)*'[8]Unit projection with losses'!G4*'[8]Unit projection with losses'!G$6</f>
        <v>28175353.204838399</v>
      </c>
      <c r="M4" s="261">
        <f>IF(OR(MONTH(M$2)=7,MONTH(M$2)=8,MONTH(M$2)=9),$F4,$E4)*'[8]Unit projection with losses'!H4*'[8]Unit projection with losses'!H$6</f>
        <v>29281953.558527999</v>
      </c>
      <c r="N4" s="261">
        <f>IF(OR(MONTH(N$2)=7,MONTH(N$2)=8,MONTH(N$2)=9),$F4,$E4)*'[8]Unit projection with losses'!I4*'[8]Unit projection with losses'!I$6</f>
        <v>28655154.681753602</v>
      </c>
      <c r="O4" s="261">
        <f>IF(OR(MONTH(O$2)=7,MONTH(O$2)=8,MONTH(O$2)=9),$F4,$E4)*'[8]Unit projection with losses'!J4*'[8]Unit projection with losses'!J$6</f>
        <v>27774628.531752959</v>
      </c>
      <c r="P4" s="261">
        <f>IF(OR(MONTH(P$2)=7,MONTH(P$2)=8,MONTH(P$2)=9),$F4,$E4)*'[8]Unit projection with losses'!K4*'[8]Unit projection with losses'!K$6</f>
        <v>30231516.547584001</v>
      </c>
      <c r="Q4" s="261">
        <f>IF(OR(MONTH(Q$2)=7,MONTH(Q$2)=8,MONTH(Q$2)=9),$F4,$E4)*'[8]Unit projection with losses'!L4*'[8]Unit projection with losses'!L$6</f>
        <v>30343275.430871036</v>
      </c>
      <c r="R4" s="261">
        <f>IF(OR(MONTH(R$2)=7,MONTH(R$2)=8,MONTH(R$2)=9),$F4,$E4)*'[8]Unit projection with losses'!M4*'[8]Unit projection with losses'!M$6</f>
        <v>34148003.482644483</v>
      </c>
      <c r="S4" s="261">
        <f>IF(OR(MONTH(S$2)=7,MONTH(S$2)=8,MONTH(S$2)=9),$F4,$E4)*'[8]Unit projection with losses'!N4*'[8]Unit projection with losses'!N$6</f>
        <v>30292297.168066565</v>
      </c>
      <c r="T4" s="261">
        <f>G4-U4</f>
        <v>271791195.87720042</v>
      </c>
      <c r="U4" s="261">
        <f>SUM(S4+H4+I4)</f>
        <v>72870875.166375324</v>
      </c>
    </row>
    <row r="5" spans="1:21" x14ac:dyDescent="0.35">
      <c r="A5" s="250" t="s">
        <v>534</v>
      </c>
      <c r="B5" s="250" t="s">
        <v>307</v>
      </c>
      <c r="C5" s="258"/>
      <c r="D5" s="258" t="s">
        <v>283</v>
      </c>
      <c r="E5" s="259">
        <f>[8]Tariffs!O17</f>
        <v>1.266594</v>
      </c>
      <c r="F5" s="259">
        <f>[8]Tariffs!P17</f>
        <v>1.65</v>
      </c>
      <c r="G5" s="260">
        <f>SUM(H5:S5)</f>
        <v>125047460.22570769</v>
      </c>
      <c r="H5" s="261">
        <f>IF(OR(MONTH(H$2)=7,MONTH(H$2)=8,MONTH(H$2)=9),$F5,$E5)*'[8]Unit projection with losses'!C5*'[8]Unit projection with losses'!C$6</f>
        <v>5142946.0354652153</v>
      </c>
      <c r="I5" s="261">
        <f>IF(OR(MONTH(I$2)=7,MONTH(I$2)=8,MONTH(I$2)=9),$F5,$E5)*'[8]Unit projection with losses'!D5*'[8]Unit projection with losses'!D$6</f>
        <v>4180227.4191743992</v>
      </c>
      <c r="J5" s="261">
        <f>IF(OR(MONTH(J$2)=7,MONTH(J$2)=8,MONTH(J$2)=9),$F5,$E5)*'[8]Unit projection with losses'!E5*'[8]Unit projection with losses'!E$6</f>
        <v>13049368.1281751</v>
      </c>
      <c r="K5" s="261">
        <f>IF(OR(MONTH(K$2)=7,MONTH(K$2)=8,MONTH(K$2)=9),$F5,$E5)*'[8]Unit projection with losses'!F5*'[8]Unit projection with losses'!F$6</f>
        <v>9659359.8659804352</v>
      </c>
      <c r="L5" s="261">
        <f>IF(OR(MONTH(L$2)=7,MONTH(L$2)=8,MONTH(L$2)=9),$F5,$E5)*'[8]Unit projection with losses'!G5*'[8]Unit projection with losses'!G$6</f>
        <v>9190848.9281016737</v>
      </c>
      <c r="M5" s="261">
        <f>IF(OR(MONTH(M$2)=7,MONTH(M$2)=8,MONTH(M$2)=9),$F5,$E5)*'[8]Unit projection with losses'!H5*'[8]Unit projection with losses'!H$6</f>
        <v>9400475.0727660581</v>
      </c>
      <c r="N5" s="261">
        <f>IF(OR(MONTH(N$2)=7,MONTH(N$2)=8,MONTH(N$2)=9),$F5,$E5)*'[8]Unit projection with losses'!I5*'[8]Unit projection with losses'!I$6</f>
        <v>8794087.361868294</v>
      </c>
      <c r="O5" s="261">
        <f>IF(OR(MONTH(O$2)=7,MONTH(O$2)=8,MONTH(O$2)=9),$F5,$E5)*'[8]Unit projection with losses'!J5*'[8]Unit projection with losses'!J$6</f>
        <v>8463563.4872897603</v>
      </c>
      <c r="P5" s="261">
        <f>IF(OR(MONTH(P$2)=7,MONTH(P$2)=8,MONTH(P$2)=9),$F5,$E5)*'[8]Unit projection with losses'!K5*'[8]Unit projection with losses'!K$6</f>
        <v>10444951.197248118</v>
      </c>
      <c r="Q5" s="261">
        <f>IF(OR(MONTH(Q$2)=7,MONTH(Q$2)=8,MONTH(Q$2)=9),$F5,$E5)*'[8]Unit projection with losses'!L5*'[8]Unit projection with losses'!L$6</f>
        <v>10969474.404736912</v>
      </c>
      <c r="R5" s="261">
        <f>IF(OR(MONTH(R$2)=7,MONTH(R$2)=8,MONTH(R$2)=9),$F5,$E5)*'[8]Unit projection with losses'!M5*'[8]Unit projection with losses'!M$6</f>
        <v>20822902.753483087</v>
      </c>
      <c r="S5" s="261">
        <f>IF(OR(MONTH(S$2)=7,MONTH(S$2)=8,MONTH(S$2)=9),$F5,$E5)*'[8]Unit projection with losses'!N5*'[8]Unit projection with losses'!N$6</f>
        <v>14929255.571418647</v>
      </c>
      <c r="T5" s="261">
        <f>G5-U5</f>
        <v>100795031.19964944</v>
      </c>
      <c r="U5" s="261">
        <f>SUM(S5+H5+I5)</f>
        <v>24252429.02605826</v>
      </c>
    </row>
    <row r="6" spans="1:21" x14ac:dyDescent="0.35">
      <c r="C6" s="253" t="s">
        <v>284</v>
      </c>
      <c r="D6" s="253"/>
      <c r="E6" s="254" t="s">
        <v>249</v>
      </c>
      <c r="F6" s="254" t="s">
        <v>250</v>
      </c>
      <c r="G6" s="256">
        <f>SUM(G7:G8)</f>
        <v>230685818.95416695</v>
      </c>
      <c r="T6" s="257">
        <f>SUM(T7:T8)</f>
        <v>138934955.87550721</v>
      </c>
      <c r="U6" s="257">
        <f>SUM(U7:U8)</f>
        <v>91750863.078659743</v>
      </c>
    </row>
    <row r="7" spans="1:21" x14ac:dyDescent="0.35">
      <c r="A7" s="250" t="s">
        <v>305</v>
      </c>
      <c r="B7" s="250" t="s">
        <v>252</v>
      </c>
      <c r="C7" s="258"/>
      <c r="D7" s="258" t="s">
        <v>251</v>
      </c>
      <c r="E7" s="259">
        <f>[8]Tariffs!O22</f>
        <v>1.1000000000000001</v>
      </c>
      <c r="F7" s="259">
        <f>[8]Tariffs!P22</f>
        <v>1.3613324999999998</v>
      </c>
      <c r="G7" s="260">
        <f>SUM(H7:S7)</f>
        <v>46204890.676191576</v>
      </c>
      <c r="H7" s="261">
        <f>IF(OR(MONTH(H$2)=7,MONTH(H$2)=8,MONTH(H$2)=9),$F7,$E7)*'[8]Unit projection with losses'!C9*'[8]Unit projection with losses'!C$11</f>
        <v>5628732.5304872626</v>
      </c>
      <c r="I7" s="261">
        <f>IF(OR(MONTH(I$2)=7,MONTH(I$2)=8,MONTH(I$2)=9),$F7,$E7)*'[8]Unit projection with losses'!D9*'[8]Unit projection with losses'!D$11</f>
        <v>6197250.8210573019</v>
      </c>
      <c r="J7" s="261">
        <f>IF(OR(MONTH(J$2)=7,MONTH(J$2)=8,MONTH(J$2)=9),$F7,$E7)*'[8]Unit projection with losses'!E9*'[8]Unit projection with losses'!E$11</f>
        <v>3905431.1417196472</v>
      </c>
      <c r="K7" s="261">
        <f>IF(OR(MONTH(K$2)=7,MONTH(K$2)=8,MONTH(K$2)=9),$F7,$E7)*'[8]Unit projection with losses'!F9*'[8]Unit projection with losses'!F$11</f>
        <v>4815353.1550924787</v>
      </c>
      <c r="L7" s="261">
        <f>IF(OR(MONTH(L$2)=7,MONTH(L$2)=8,MONTH(L$2)=9),$F7,$E7)*'[8]Unit projection with losses'!G9*'[8]Unit projection with losses'!G$11</f>
        <v>4053401.0156851201</v>
      </c>
      <c r="M7" s="261">
        <f>IF(OR(MONTH(M$2)=7,MONTH(M$2)=8,MONTH(M$2)=9),$F7,$E7)*'[8]Unit projection with losses'!H9*'[8]Unit projection with losses'!H$11</f>
        <v>2595218.33336832</v>
      </c>
      <c r="N7" s="261">
        <f>IF(OR(MONTH(N$2)=7,MONTH(N$2)=8,MONTH(N$2)=9),$F7,$E7)*'[8]Unit projection with losses'!I9*'[8]Unit projection with losses'!I$11</f>
        <v>4119727.4822246395</v>
      </c>
      <c r="O7" s="261">
        <f>IF(OR(MONTH(O$2)=7,MONTH(O$2)=8,MONTH(O$2)=9),$F7,$E7)*'[8]Unit projection with losses'!J9*'[8]Unit projection with losses'!J$11</f>
        <v>3943895.1683788793</v>
      </c>
      <c r="P7" s="261">
        <f>IF(OR(MONTH(P$2)=7,MONTH(P$2)=8,MONTH(P$2)=9),$F7,$E7)*'[8]Unit projection with losses'!K9*'[8]Unit projection with losses'!K$11</f>
        <v>3106844.291358721</v>
      </c>
      <c r="Q7" s="261">
        <f>IF(OR(MONTH(Q$2)=7,MONTH(Q$2)=8,MONTH(Q$2)=9),$F7,$E7)*'[8]Unit projection with losses'!L9*'[8]Unit projection with losses'!L$11</f>
        <v>2889961.4177279994</v>
      </c>
      <c r="R7" s="261">
        <f>IF(OR(MONTH(R$2)=7,MONTH(R$2)=8,MONTH(R$2)=9),$F7,$E7)*'[8]Unit projection with losses'!M9*'[8]Unit projection with losses'!M$11</f>
        <v>2401899.4837094401</v>
      </c>
      <c r="S7" s="261">
        <f>IF(OR(MONTH(S$2)=7,MONTH(S$2)=8,MONTH(S$2)=9),$F7,$E7)*'[8]Unit projection with losses'!N9*'[8]Unit projection with losses'!N$11</f>
        <v>2547175.8353817598</v>
      </c>
      <c r="T7" s="261">
        <f>G7-U7</f>
        <v>31831731.489265252</v>
      </c>
      <c r="U7" s="261">
        <f t="shared" ref="U7:U73" si="0">SUM(S7+H7+I7)</f>
        <v>14373159.186926324</v>
      </c>
    </row>
    <row r="8" spans="1:21" x14ac:dyDescent="0.35">
      <c r="A8" s="250" t="s">
        <v>305</v>
      </c>
      <c r="B8" s="250" t="s">
        <v>252</v>
      </c>
      <c r="C8" s="258"/>
      <c r="D8" s="258" t="s">
        <v>283</v>
      </c>
      <c r="E8" s="259">
        <f>[8]Tariffs!O23</f>
        <v>1.266594</v>
      </c>
      <c r="F8" s="259">
        <f>[8]Tariffs!P23</f>
        <v>1.65</v>
      </c>
      <c r="G8" s="260">
        <f>SUM(H8:S8)</f>
        <v>184480928.27797538</v>
      </c>
      <c r="H8" s="261">
        <f>IF(OR(MONTH(H$2)=7,MONTH(H$2)=8,MONTH(H$2)=9),$F8,$E8)*'[8]Unit projection with losses'!C10*'[8]Unit projection with losses'!C$11</f>
        <v>29554092.356659196</v>
      </c>
      <c r="I8" s="261">
        <f>IF(OR(MONTH(I$2)=7,MONTH(I$2)=8,MONTH(I$2)=9),$F8,$E8)*'[8]Unit projection with losses'!D10*'[8]Unit projection with losses'!D$11</f>
        <v>34972007.467161596</v>
      </c>
      <c r="J8" s="261">
        <f>IF(OR(MONTH(J$2)=7,MONTH(J$2)=8,MONTH(J$2)=9),$F8,$E8)*'[8]Unit projection with losses'!E10*'[8]Unit projection with losses'!E$11</f>
        <v>17381350.826864641</v>
      </c>
      <c r="K8" s="261">
        <f>IF(OR(MONTH(K$2)=7,MONTH(K$2)=8,MONTH(K$2)=9),$F8,$E8)*'[8]Unit projection with losses'!F10*'[8]Unit projection with losses'!F$11</f>
        <v>18607066.965165406</v>
      </c>
      <c r="L8" s="261">
        <f>IF(OR(MONTH(L$2)=7,MONTH(L$2)=8,MONTH(L$2)=9),$F8,$E8)*'[8]Unit projection with losses'!G10*'[8]Unit projection with losses'!G$11</f>
        <v>12804769.82955596</v>
      </c>
      <c r="M8" s="261">
        <f>IF(OR(MONTH(M$2)=7,MONTH(M$2)=8,MONTH(M$2)=9),$F8,$E8)*'[8]Unit projection with losses'!H10*'[8]Unit projection with losses'!H$11</f>
        <v>6033194.6214048257</v>
      </c>
      <c r="N8" s="261">
        <f>IF(OR(MONTH(N$2)=7,MONTH(N$2)=8,MONTH(N$2)=9),$F8,$E8)*'[8]Unit projection with losses'!I10*'[8]Unit projection with losses'!I$11</f>
        <v>15986874.028445426</v>
      </c>
      <c r="O8" s="261">
        <f>IF(OR(MONTH(O$2)=7,MONTH(O$2)=8,MONTH(O$2)=9),$F8,$E8)*'[8]Unit projection with losses'!J10*'[8]Unit projection with losses'!J$11</f>
        <v>10125480.785153514</v>
      </c>
      <c r="P8" s="261">
        <f>IF(OR(MONTH(P$2)=7,MONTH(P$2)=8,MONTH(P$2)=9),$F8,$E8)*'[8]Unit projection with losses'!K10*'[8]Unit projection with losses'!K$11</f>
        <v>8947881.0872461163</v>
      </c>
      <c r="Q8" s="261">
        <f>IF(OR(MONTH(Q$2)=7,MONTH(Q$2)=8,MONTH(Q$2)=9),$F8,$E8)*'[8]Unit projection with losses'!L10*'[8]Unit projection with losses'!L$11</f>
        <v>7365425.421605736</v>
      </c>
      <c r="R8" s="261">
        <f>IF(OR(MONTH(R$2)=7,MONTH(R$2)=8,MONTH(R$2)=9),$F8,$E8)*'[8]Unit projection with losses'!M10*'[8]Unit projection with losses'!M$11</f>
        <v>9851180.8208003324</v>
      </c>
      <c r="S8" s="261">
        <f>IF(OR(MONTH(S$2)=7,MONTH(S$2)=8,MONTH(S$2)=9),$F8,$E8)*'[8]Unit projection with losses'!N10*'[8]Unit projection with losses'!N$11</f>
        <v>12851604.067912629</v>
      </c>
      <c r="T8" s="261">
        <f>G8-U8</f>
        <v>107103224.38624196</v>
      </c>
      <c r="U8" s="261">
        <f t="shared" si="0"/>
        <v>77377703.891733423</v>
      </c>
    </row>
    <row r="9" spans="1:21" x14ac:dyDescent="0.35">
      <c r="C9" s="253" t="s">
        <v>536</v>
      </c>
      <c r="D9" s="253"/>
      <c r="E9" s="254" t="s">
        <v>249</v>
      </c>
      <c r="F9" s="254" t="s">
        <v>250</v>
      </c>
      <c r="G9" s="265">
        <f>('Tariff Rand Values '!I16)*0.95</f>
        <v>295020.12912011199</v>
      </c>
      <c r="H9" s="261"/>
      <c r="T9" s="257">
        <f>SUM(T10:T13)</f>
        <v>164316.3733352464</v>
      </c>
      <c r="U9" s="257">
        <f>SUM(U10:U13)</f>
        <v>130703.75578486559</v>
      </c>
    </row>
    <row r="10" spans="1:21" x14ac:dyDescent="0.35">
      <c r="A10" s="250" t="s">
        <v>368</v>
      </c>
      <c r="B10" s="250" t="s">
        <v>368</v>
      </c>
      <c r="C10" s="258"/>
      <c r="D10" s="258" t="s">
        <v>255</v>
      </c>
      <c r="E10" s="259">
        <f>[8]Tariffs!O30</f>
        <v>331.53353999999996</v>
      </c>
      <c r="F10" s="259">
        <f>E10</f>
        <v>331.53353999999996</v>
      </c>
      <c r="G10" s="268">
        <f>('Tariff Rand Values '!I17)*0.95</f>
        <v>32492.523859679997</v>
      </c>
      <c r="H10" s="251">
        <f>('Tariff Rand Values '!J17)*1</f>
        <v>1193.1159312</v>
      </c>
      <c r="I10" s="261">
        <f>('Tariff Rand Values '!K17)*0.95</f>
        <v>1133.46013464</v>
      </c>
      <c r="J10" s="261">
        <f>('Tariff Rand Values '!L17)*0.95</f>
        <v>1133.46013464</v>
      </c>
      <c r="K10" s="261">
        <f>('Tariff Rand Values '!M17)*0.95</f>
        <v>1133.46013464</v>
      </c>
      <c r="L10" s="261">
        <f>('Tariff Rand Values '!N17)*0.95</f>
        <v>1133.46013464</v>
      </c>
      <c r="M10" s="261">
        <f>('Tariff Rand Values '!O17)*0.95</f>
        <v>1133.46013464</v>
      </c>
      <c r="N10" s="261">
        <f>('Tariff Rand Values '!P17)*0.95</f>
        <v>1133.46013464</v>
      </c>
      <c r="O10" s="261">
        <f>('Tariff Rand Values '!Q17)*0.95</f>
        <v>4911.6605834400007</v>
      </c>
      <c r="P10" s="261">
        <f>('Tariff Rand Values '!R17)*0.95</f>
        <v>4911.6605834400007</v>
      </c>
      <c r="Q10" s="261">
        <f>('Tariff Rand Values '!S17)*0.95</f>
        <v>4911.6605834400007</v>
      </c>
      <c r="R10" s="261">
        <f>('Tariff Rand Values '!T17)*0.95</f>
        <v>4911.6605834400007</v>
      </c>
      <c r="S10" s="261">
        <f>('Tariff Rand Values '!U17)*0.95</f>
        <v>4911.6605834400007</v>
      </c>
      <c r="T10" s="261">
        <f>G10-U10</f>
        <v>25254.287210399998</v>
      </c>
      <c r="U10" s="261">
        <f t="shared" si="0"/>
        <v>7238.2366492800011</v>
      </c>
    </row>
    <row r="11" spans="1:21" x14ac:dyDescent="0.35">
      <c r="A11" s="250" t="s">
        <v>364</v>
      </c>
      <c r="B11" s="250" t="s">
        <v>358</v>
      </c>
      <c r="C11" s="258"/>
      <c r="D11" s="258" t="s">
        <v>234</v>
      </c>
      <c r="E11" s="259">
        <f>[8]Tariffs!O31</f>
        <v>1.6370130000000001</v>
      </c>
      <c r="F11" s="259">
        <f>[8]Tariffs!P31</f>
        <v>3.0156999999999998</v>
      </c>
      <c r="G11" s="268">
        <f>('Tariff Rand Values '!I18)*0.95</f>
        <v>67467.943950633591</v>
      </c>
      <c r="H11" s="261">
        <f>('Tariff Rand Values '!J18)*0.95</f>
        <v>7494.6161917439986</v>
      </c>
      <c r="I11" s="261">
        <f>('Tariff Rand Values '!K18)*0.95</f>
        <v>3681.665782502399</v>
      </c>
      <c r="J11" s="261">
        <f>('Tariff Rand Values '!L18)*0.95</f>
        <v>1632.0510791039999</v>
      </c>
      <c r="K11" s="261">
        <f>('Tariff Rand Values '!M18)*0.95</f>
        <v>1437.0298129728001</v>
      </c>
      <c r="L11" s="261">
        <f>('Tariff Rand Values '!N18)*0.95</f>
        <v>1579.6133368511998</v>
      </c>
      <c r="M11" s="261">
        <f>('Tariff Rand Values '!O18)*0.95</f>
        <v>1149.9479038416</v>
      </c>
      <c r="N11" s="261">
        <f>('Tariff Rand Values '!P18)*0.95</f>
        <v>1273.0882199184002</v>
      </c>
      <c r="O11" s="261">
        <f>('Tariff Rand Values '!Q18)*0.95</f>
        <v>4850.9821484799995</v>
      </c>
      <c r="P11" s="261">
        <f>('Tariff Rand Values '!R18)*0.95</f>
        <v>5413.9513925535994</v>
      </c>
      <c r="Q11" s="261">
        <f>('Tariff Rand Values '!S18)*0.95</f>
        <v>5438.2063032960004</v>
      </c>
      <c r="R11" s="261">
        <f>('Tariff Rand Values '!T18)*0.95</f>
        <v>6302.4470702751996</v>
      </c>
      <c r="S11" s="261">
        <f>('Tariff Rand Values '!U18)*0.95</f>
        <v>27214.344709094396</v>
      </c>
      <c r="T11" s="261">
        <f>G11-U11</f>
        <v>29077.317267292798</v>
      </c>
      <c r="U11" s="261">
        <f t="shared" si="0"/>
        <v>38390.626683340794</v>
      </c>
    </row>
    <row r="12" spans="1:21" x14ac:dyDescent="0.35">
      <c r="A12" s="250" t="s">
        <v>366</v>
      </c>
      <c r="B12" s="250" t="s">
        <v>360</v>
      </c>
      <c r="C12" s="258"/>
      <c r="D12" s="258" t="s">
        <v>231</v>
      </c>
      <c r="E12" s="259">
        <f>[8]Tariffs!O32</f>
        <v>1.230747</v>
      </c>
      <c r="F12" s="259">
        <f>[8]Tariffs!P32</f>
        <v>1.6614799999999998</v>
      </c>
      <c r="G12" s="268">
        <f>('Tariff Rand Values '!I19)*0.95</f>
        <v>88079.795335537594</v>
      </c>
      <c r="H12" s="261">
        <f>('Tariff Rand Values '!J19)*0.95</f>
        <v>6986.5772820479988</v>
      </c>
      <c r="I12" s="261">
        <f>('Tariff Rand Values '!K19)*0.95</f>
        <v>3563.9625415679993</v>
      </c>
      <c r="J12" s="261">
        <f>('Tariff Rand Values '!L19)*0.95</f>
        <v>2535.4186552799997</v>
      </c>
      <c r="K12" s="261">
        <f>('Tariff Rand Values '!M19)*0.95</f>
        <v>2397.3239572799998</v>
      </c>
      <c r="L12" s="261">
        <f>('Tariff Rand Values '!N19)*0.95</f>
        <v>2541.2738704752001</v>
      </c>
      <c r="M12" s="261">
        <f>('Tariff Rand Values '!O19)*0.95</f>
        <v>1789.4863345632</v>
      </c>
      <c r="N12" s="261">
        <f>('Tariff Rand Values '!P19)*0.95</f>
        <v>1923.7143810191999</v>
      </c>
      <c r="O12" s="261">
        <f>('Tariff Rand Values '!Q19)*0.95</f>
        <v>8856.4732983999984</v>
      </c>
      <c r="P12" s="261">
        <f>('Tariff Rand Values '!R19)*0.95</f>
        <v>9478.8200707199994</v>
      </c>
      <c r="Q12" s="261">
        <f>('Tariff Rand Values '!S19)*0.95</f>
        <v>8924.931443355199</v>
      </c>
      <c r="R12" s="261">
        <f>('Tariff Rand Values '!T19)*0.95</f>
        <v>11691.502210460798</v>
      </c>
      <c r="S12" s="261">
        <f>('Tariff Rand Values '!U19)*0.95</f>
        <v>27390.311290368001</v>
      </c>
      <c r="T12" s="261">
        <f>G12-U12</f>
        <v>50138.944221553596</v>
      </c>
      <c r="U12" s="261">
        <f t="shared" si="0"/>
        <v>37940.851113983997</v>
      </c>
    </row>
    <row r="13" spans="1:21" x14ac:dyDescent="0.35">
      <c r="A13" s="250" t="s">
        <v>362</v>
      </c>
      <c r="B13" s="250" t="s">
        <v>356</v>
      </c>
      <c r="C13" s="258"/>
      <c r="D13" s="258" t="s">
        <v>285</v>
      </c>
      <c r="E13" s="259">
        <f>[8]Tariffs!O33</f>
        <v>1.087359</v>
      </c>
      <c r="F13" s="259">
        <f>[8]Tariffs!P33</f>
        <v>1.6045799999999997</v>
      </c>
      <c r="G13" s="268">
        <f>('Tariff Rand Values '!I20)*0.95</f>
        <v>106979.8659742608</v>
      </c>
      <c r="H13" s="261">
        <f>('Tariff Rand Values '!J20)*0.95</f>
        <v>9715.5920637864001</v>
      </c>
      <c r="I13" s="261">
        <f>('Tariff Rand Values '!K20)*0.95</f>
        <v>6045.3179603783992</v>
      </c>
      <c r="J13" s="261">
        <f>('Tariff Rand Values '!L20)*0.95</f>
        <v>2894.8829742911998</v>
      </c>
      <c r="K13" s="261">
        <f>('Tariff Rand Values '!M20)*0.95</f>
        <v>2850.6891345599997</v>
      </c>
      <c r="L13" s="261">
        <f>('Tariff Rand Values '!N20)*0.95</f>
        <v>2933.6691289919995</v>
      </c>
      <c r="M13" s="261">
        <f>('Tariff Rand Values '!O20)*0.95</f>
        <v>2708.5975485887998</v>
      </c>
      <c r="N13" s="261">
        <f>('Tariff Rand Values '!P20)*0.95</f>
        <v>2635.7802725759998</v>
      </c>
      <c r="O13" s="261">
        <f>('Tariff Rand Values '!Q20)*0.95</f>
        <v>10973.249600768</v>
      </c>
      <c r="P13" s="261">
        <f>('Tariff Rand Values '!R20)*0.95</f>
        <v>11353.03069888</v>
      </c>
      <c r="Q13" s="261">
        <f>('Tariff Rand Values '!S20)*0.95</f>
        <v>10934.059423622399</v>
      </c>
      <c r="R13" s="261">
        <f>('Tariff Rand Values '!T20)*0.95</f>
        <v>12561.8658537216</v>
      </c>
      <c r="S13" s="261">
        <f>('Tariff Rand Values '!U20)*0.95</f>
        <v>31373.131314096001</v>
      </c>
      <c r="T13" s="261">
        <f>G13-U13</f>
        <v>59845.824635999998</v>
      </c>
      <c r="U13" s="261">
        <f t="shared" si="0"/>
        <v>47134.041338260802</v>
      </c>
    </row>
    <row r="14" spans="1:21" x14ac:dyDescent="0.35">
      <c r="C14" s="253" t="s">
        <v>537</v>
      </c>
      <c r="D14" s="253"/>
      <c r="E14" s="254" t="s">
        <v>249</v>
      </c>
      <c r="F14" s="254" t="s">
        <v>250</v>
      </c>
      <c r="G14" s="267">
        <f>'Tariff Rand Values '!I16*0.05</f>
        <v>15527.375216847999</v>
      </c>
      <c r="H14" s="264"/>
      <c r="I14" s="264"/>
      <c r="J14" s="264"/>
      <c r="K14" s="264"/>
      <c r="L14" s="264"/>
      <c r="M14" s="264"/>
      <c r="N14" s="264"/>
      <c r="O14" s="264"/>
      <c r="P14" s="264"/>
      <c r="Q14" s="264"/>
      <c r="R14" s="264"/>
      <c r="S14" s="264"/>
      <c r="T14" s="257">
        <f>SUM(T15:T18)</f>
        <v>4167727.6316494984</v>
      </c>
      <c r="U14" s="257">
        <f>SUM(U15:U18)</f>
        <v>1333.1708248536002</v>
      </c>
    </row>
    <row r="15" spans="1:21" x14ac:dyDescent="0.35">
      <c r="A15" s="250" t="s">
        <v>371</v>
      </c>
      <c r="B15" s="250" t="s">
        <v>371</v>
      </c>
      <c r="C15" s="258"/>
      <c r="D15" s="258" t="s">
        <v>255</v>
      </c>
      <c r="E15" s="259">
        <f>+E10/3</f>
        <v>110.51117999999998</v>
      </c>
      <c r="F15" s="259">
        <f>E15</f>
        <v>110.51117999999998</v>
      </c>
      <c r="G15" s="269">
        <f>'Tariff Rand Values '!I18*0.05</f>
        <v>3550.9444184543995</v>
      </c>
      <c r="H15" s="264">
        <f>'Tariff Rand Values '!J17*0.05</f>
        <v>59.655796559999999</v>
      </c>
      <c r="I15" s="264">
        <f>'Tariff Rand Values '!K17*0.05</f>
        <v>59.655796559999999</v>
      </c>
      <c r="J15" s="264">
        <f>'Tariff Rand Values '!L17*0.05</f>
        <v>59.655796559999999</v>
      </c>
      <c r="K15" s="264">
        <f>'Tariff Rand Values '!M17*0.05</f>
        <v>59.655796559999999</v>
      </c>
      <c r="L15" s="264">
        <f>'Tariff Rand Values '!N17*0.05</f>
        <v>59.655796559999999</v>
      </c>
      <c r="M15" s="264">
        <f>'Tariff Rand Values '!O17*0.05</f>
        <v>59.655796559999999</v>
      </c>
      <c r="N15" s="264">
        <f>'Tariff Rand Values '!P17*0.05</f>
        <v>59.655796559999999</v>
      </c>
      <c r="O15" s="264">
        <f>'Tariff Rand Values '!Q17*0.05</f>
        <v>258.50845176000001</v>
      </c>
      <c r="P15" s="264">
        <f>'Tariff Rand Values '!R17*0.05</f>
        <v>258.50845176000001</v>
      </c>
      <c r="Q15" s="264">
        <f>'Tariff Rand Values '!S17*0.05</f>
        <v>258.50845176000001</v>
      </c>
      <c r="R15" s="264">
        <f>'Tariff Rand Values '!T17*0.05</f>
        <v>258.50845176000001</v>
      </c>
      <c r="S15" s="264">
        <f>'Tariff Rand Values '!U17*0.05</f>
        <v>258.50845176000001</v>
      </c>
      <c r="T15" s="261">
        <f t="shared" ref="T15:U18" si="1">G15-U15</f>
        <v>3491.2886218943995</v>
      </c>
      <c r="U15" s="261">
        <f t="shared" si="1"/>
        <v>59.655796559999999</v>
      </c>
    </row>
    <row r="16" spans="1:21" x14ac:dyDescent="0.35">
      <c r="A16" s="250" t="s">
        <v>381</v>
      </c>
      <c r="B16" s="250" t="s">
        <v>375</v>
      </c>
      <c r="C16" s="258"/>
      <c r="D16" s="258" t="s">
        <v>234</v>
      </c>
      <c r="E16" s="259">
        <f t="shared" ref="E16:F18" si="2">E11</f>
        <v>1.6370130000000001</v>
      </c>
      <c r="F16" s="259">
        <f t="shared" si="2"/>
        <v>3.0156999999999998</v>
      </c>
      <c r="G16" s="269">
        <f>'Tariff Rand Values '!I19*0.05</f>
        <v>4635.7787018703993</v>
      </c>
      <c r="H16" s="264">
        <f>'Tariff Rand Values '!J18*0.05</f>
        <v>394.45348377599998</v>
      </c>
      <c r="I16" s="264">
        <f>'Tariff Rand Values '!K18*0.05</f>
        <v>193.77188328959997</v>
      </c>
      <c r="J16" s="264">
        <f>'Tariff Rand Values '!L18*0.05</f>
        <v>85.897425216000002</v>
      </c>
      <c r="K16" s="264">
        <f>'Tariff Rand Values '!M18*0.05</f>
        <v>75.63314805120001</v>
      </c>
      <c r="L16" s="264">
        <f>'Tariff Rand Values '!N18*0.05</f>
        <v>83.137544044799995</v>
      </c>
      <c r="M16" s="264">
        <f>'Tariff Rand Values '!O18*0.05</f>
        <v>60.523573886400008</v>
      </c>
      <c r="N16" s="264">
        <f>'Tariff Rand Values '!P18*0.05</f>
        <v>67.004643153600014</v>
      </c>
      <c r="O16" s="264">
        <f>'Tariff Rand Values '!Q18*0.05</f>
        <v>255.31484992000003</v>
      </c>
      <c r="P16" s="264">
        <f>'Tariff Rand Values '!R18*0.05</f>
        <v>284.94481013440003</v>
      </c>
      <c r="Q16" s="264">
        <f>'Tariff Rand Values '!S18*0.05</f>
        <v>286.22138438400003</v>
      </c>
      <c r="R16" s="264">
        <f>'Tariff Rand Values '!T18*0.05</f>
        <v>331.70774054079999</v>
      </c>
      <c r="S16" s="264">
        <f>'Tariff Rand Values '!U18*0.05</f>
        <v>1432.3339320575999</v>
      </c>
      <c r="T16" s="261">
        <f t="shared" si="1"/>
        <v>4241.3252180943991</v>
      </c>
      <c r="U16" s="261">
        <f t="shared" si="1"/>
        <v>394.45348377599998</v>
      </c>
    </row>
    <row r="17" spans="1:21" x14ac:dyDescent="0.35">
      <c r="A17" s="250" t="s">
        <v>383</v>
      </c>
      <c r="B17" s="250" t="s">
        <v>377</v>
      </c>
      <c r="C17" s="258"/>
      <c r="D17" s="258" t="s">
        <v>231</v>
      </c>
      <c r="E17" s="259">
        <f t="shared" si="2"/>
        <v>1.230747</v>
      </c>
      <c r="F17" s="259">
        <f t="shared" si="2"/>
        <v>1.6614799999999998</v>
      </c>
      <c r="G17" s="269">
        <f>'Tariff Rand Values '!I20*0.05</f>
        <v>5630.5192618032006</v>
      </c>
      <c r="H17" s="264">
        <f>'Tariff Rand Values '!J19*0.05</f>
        <v>367.71459379199996</v>
      </c>
      <c r="I17" s="264">
        <f>'Tariff Rand Values '!K19*0.05</f>
        <v>187.57697587199999</v>
      </c>
      <c r="J17" s="264">
        <f>'Tariff Rand Values '!L19*0.05</f>
        <v>133.44308712</v>
      </c>
      <c r="K17" s="264">
        <f>'Tariff Rand Values '!M19*0.05</f>
        <v>126.17494512000002</v>
      </c>
      <c r="L17" s="264">
        <f>'Tariff Rand Values '!N19*0.05</f>
        <v>133.75125634080001</v>
      </c>
      <c r="M17" s="264">
        <f>'Tariff Rand Values '!O19*0.05</f>
        <v>94.183491292799999</v>
      </c>
      <c r="N17" s="264">
        <f>'Tariff Rand Values '!P19*0.05</f>
        <v>101.2481253168</v>
      </c>
      <c r="O17" s="264">
        <f>'Tariff Rand Values '!Q19*0.05</f>
        <v>466.13017359999998</v>
      </c>
      <c r="P17" s="264">
        <f>'Tariff Rand Values '!R19*0.05</f>
        <v>498.88526688000002</v>
      </c>
      <c r="Q17" s="264">
        <f>'Tariff Rand Values '!S19*0.05</f>
        <v>469.73323386080006</v>
      </c>
      <c r="R17" s="264">
        <f>'Tariff Rand Values '!T19*0.05</f>
        <v>615.34222160319996</v>
      </c>
      <c r="S17" s="264">
        <f>'Tariff Rand Values '!U19*0.05</f>
        <v>1441.5953310720001</v>
      </c>
      <c r="T17" s="261">
        <f t="shared" si="1"/>
        <v>5262.8046680112002</v>
      </c>
      <c r="U17" s="261">
        <f t="shared" si="1"/>
        <v>367.71459379199996</v>
      </c>
    </row>
    <row r="18" spans="1:21" x14ac:dyDescent="0.35">
      <c r="A18" s="250" t="s">
        <v>379</v>
      </c>
      <c r="B18" s="250" t="s">
        <v>373</v>
      </c>
      <c r="C18" s="258"/>
      <c r="D18" s="258" t="s">
        <v>285</v>
      </c>
      <c r="E18" s="259">
        <f t="shared" si="2"/>
        <v>1.087359</v>
      </c>
      <c r="F18" s="259">
        <f t="shared" si="2"/>
        <v>1.6045799999999997</v>
      </c>
      <c r="G18" s="269">
        <f>'Tariff Rand Values '!I26*0.05</f>
        <v>4155243.5600922238</v>
      </c>
      <c r="H18" s="264">
        <f>'Tariff Rand Values '!J20*0.05</f>
        <v>511.3469507256001</v>
      </c>
      <c r="I18" s="264">
        <f>'Tariff Rand Values '!K20*0.05</f>
        <v>318.17462949359998</v>
      </c>
      <c r="J18" s="264">
        <f>'Tariff Rand Values '!L20*0.05</f>
        <v>152.3622618048</v>
      </c>
      <c r="K18" s="264">
        <f>'Tariff Rand Values '!M20*0.05</f>
        <v>150.03627023999999</v>
      </c>
      <c r="L18" s="264">
        <f>'Tariff Rand Values '!N20*0.05</f>
        <v>154.40363836799997</v>
      </c>
      <c r="M18" s="264">
        <f>'Tariff Rand Values '!O20*0.05</f>
        <v>142.55776571520002</v>
      </c>
      <c r="N18" s="264">
        <f>'Tariff Rand Values '!P20*0.05</f>
        <v>138.72527750399999</v>
      </c>
      <c r="O18" s="264">
        <f>'Tariff Rand Values '!Q20*0.05</f>
        <v>577.53945267200004</v>
      </c>
      <c r="P18" s="264">
        <f>'Tariff Rand Values '!R20*0.05</f>
        <v>597.52793152000004</v>
      </c>
      <c r="Q18" s="264">
        <f>'Tariff Rand Values '!S20*0.05</f>
        <v>575.47681176959998</v>
      </c>
      <c r="R18" s="264">
        <f>'Tariff Rand Values '!T20*0.05</f>
        <v>661.15083440640001</v>
      </c>
      <c r="S18" s="264">
        <f>'Tariff Rand Values '!U20*0.05</f>
        <v>1651.2174375840002</v>
      </c>
      <c r="T18" s="261">
        <f t="shared" si="1"/>
        <v>4154732.2131414982</v>
      </c>
      <c r="U18" s="261">
        <f t="shared" si="1"/>
        <v>511.3469507256001</v>
      </c>
    </row>
    <row r="19" spans="1:21" x14ac:dyDescent="0.35">
      <c r="C19" s="253" t="s">
        <v>286</v>
      </c>
      <c r="D19" s="253"/>
      <c r="E19" s="254" t="s">
        <v>287</v>
      </c>
      <c r="F19" s="254"/>
      <c r="G19" s="256">
        <f>G20</f>
        <v>66201802.408696681</v>
      </c>
      <c r="H19" s="261"/>
      <c r="I19" s="261"/>
      <c r="J19" s="261"/>
      <c r="K19" s="261"/>
      <c r="L19" s="261"/>
      <c r="M19" s="261"/>
      <c r="N19" s="261"/>
      <c r="O19" s="261"/>
      <c r="P19" s="261"/>
      <c r="Q19" s="261"/>
      <c r="R19" s="261"/>
      <c r="S19" s="261"/>
      <c r="T19" s="257">
        <f>T20</f>
        <v>55739345.351091787</v>
      </c>
      <c r="U19" s="257">
        <f>U20</f>
        <v>10462457.057604894</v>
      </c>
    </row>
    <row r="20" spans="1:21" x14ac:dyDescent="0.35">
      <c r="A20" s="250" t="s">
        <v>313</v>
      </c>
      <c r="B20" s="250" t="s">
        <v>311</v>
      </c>
      <c r="C20" s="258"/>
      <c r="D20" s="258" t="s">
        <v>279</v>
      </c>
      <c r="E20" s="259">
        <f>[8]Tariffs!O38</f>
        <v>1.7183799999999998</v>
      </c>
      <c r="F20" s="259">
        <f>[8]Tariffs!P38</f>
        <v>1.8435599999999999</v>
      </c>
      <c r="G20" s="260">
        <f>SUM(H20:S20)</f>
        <v>66201802.408696681</v>
      </c>
      <c r="H20" s="261">
        <f>IF(OR(MONTH(H$2)=7,MONTH(H$2)=8,MONTH(H$2)=9),$F20,$E20)*'[8]Unit projection with losses'!C20*'[8]Unit projection with losses'!C$21</f>
        <v>995248.46621601761</v>
      </c>
      <c r="I20" s="261">
        <f>IF(OR(MONTH(I$2)=7,MONTH(I$2)=8,MONTH(I$2)=9),$F20,$E20)*'[8]Unit projection with losses'!D20*'[8]Unit projection with losses'!D$21</f>
        <v>1292072.7878656816</v>
      </c>
      <c r="J20" s="261">
        <f>IF(OR(MONTH(J$2)=7,MONTH(J$2)=8,MONTH(J$2)=9),$F20,$E20)*'[8]Unit projection with losses'!E20*'[8]Unit projection with losses'!E$21</f>
        <v>4437031.9236002611</v>
      </c>
      <c r="K20" s="261">
        <f>IF(OR(MONTH(K$2)=7,MONTH(K$2)=8,MONTH(K$2)=9),$F20,$E20)*'[8]Unit projection with losses'!F20*'[8]Unit projection with losses'!F$21</f>
        <v>4220631.4450419294</v>
      </c>
      <c r="L20" s="261">
        <f>IF(OR(MONTH(L$2)=7,MONTH(L$2)=8,MONTH(L$2)=9),$F20,$E20)*'[8]Unit projection with losses'!G20*'[8]Unit projection with losses'!G$21</f>
        <v>4024574.3014856293</v>
      </c>
      <c r="M20" s="261">
        <f>IF(OR(MONTH(M$2)=7,MONTH(M$2)=8,MONTH(M$2)=9),$F20,$E20)*'[8]Unit projection with losses'!H20*'[8]Unit projection with losses'!H$21</f>
        <v>4001679.8499778556</v>
      </c>
      <c r="N20" s="261">
        <f>IF(OR(MONTH(N$2)=7,MONTH(N$2)=8,MONTH(N$2)=9),$F20,$E20)*'[8]Unit projection with losses'!I20*'[8]Unit projection with losses'!I$21</f>
        <v>4062600.3772659912</v>
      </c>
      <c r="O20" s="261">
        <f>IF(OR(MONTH(O$2)=7,MONTH(O$2)=8,MONTH(O$2)=9),$F20,$E20)*'[8]Unit projection with losses'!J20*'[8]Unit projection with losses'!J$21</f>
        <v>3499924.6372084524</v>
      </c>
      <c r="P20" s="261">
        <f>IF(OR(MONTH(P$2)=7,MONTH(P$2)=8,MONTH(P$2)=9),$F20,$E20)*'[8]Unit projection with losses'!K20*'[8]Unit projection with losses'!K$21</f>
        <v>4432833.7229627585</v>
      </c>
      <c r="Q20" s="261">
        <f>IF(OR(MONTH(Q$2)=7,MONTH(Q$2)=8,MONTH(Q$2)=9),$F20,$E20)*'[8]Unit projection with losses'!L20*'[8]Unit projection with losses'!L$21</f>
        <v>4489303.0440405188</v>
      </c>
      <c r="R20" s="261">
        <f>IF(OR(MONTH(R$2)=7,MONTH(R$2)=8,MONTH(R$2)=9),$F20,$E20)*'[8]Unit projection with losses'!M20*'[8]Unit projection with losses'!M$21</f>
        <v>22570766.049508389</v>
      </c>
      <c r="S20" s="261">
        <f>IF(OR(MONTH(S$2)=7,MONTH(S$2)=8,MONTH(S$2)=9),$F20,$E20)*'[8]Unit projection with losses'!N20*'[8]Unit projection with losses'!N$21</f>
        <v>8175135.803523194</v>
      </c>
      <c r="T20" s="261">
        <f>G20-U20</f>
        <v>55739345.351091787</v>
      </c>
      <c r="U20" s="261">
        <f t="shared" si="0"/>
        <v>10462457.057604894</v>
      </c>
    </row>
    <row r="21" spans="1:21" x14ac:dyDescent="0.35">
      <c r="C21" s="253" t="s">
        <v>288</v>
      </c>
      <c r="D21" s="253"/>
      <c r="E21" s="254" t="s">
        <v>287</v>
      </c>
      <c r="F21" s="254"/>
      <c r="G21" s="256">
        <f>G22</f>
        <v>137486832.76062274</v>
      </c>
      <c r="H21" s="261"/>
      <c r="I21" s="261"/>
      <c r="J21" s="261"/>
      <c r="K21" s="261"/>
      <c r="L21" s="261"/>
      <c r="M21" s="261"/>
      <c r="N21" s="261"/>
      <c r="O21" s="261"/>
      <c r="P21" s="261"/>
      <c r="Q21" s="261"/>
      <c r="R21" s="261"/>
      <c r="S21" s="261"/>
      <c r="T21" s="257">
        <f>SUM(T22:T23)</f>
        <v>92282158.471221238</v>
      </c>
      <c r="U21" s="257">
        <f>SUM(U22:U23)</f>
        <v>45480908.589388758</v>
      </c>
    </row>
    <row r="22" spans="1:21" x14ac:dyDescent="0.35">
      <c r="A22" s="250" t="s">
        <v>313</v>
      </c>
      <c r="B22" s="250" t="s">
        <v>311</v>
      </c>
      <c r="C22" s="258"/>
      <c r="D22" s="258" t="s">
        <v>279</v>
      </c>
      <c r="E22" s="259">
        <f>E20</f>
        <v>1.7183799999999998</v>
      </c>
      <c r="F22" s="259">
        <f>F20</f>
        <v>1.8435599999999999</v>
      </c>
      <c r="G22" s="260">
        <f>SUM(H22:S22)</f>
        <v>137486832.76062274</v>
      </c>
      <c r="H22" s="261">
        <f>IF(OR(MONTH(H$2)=7,MONTH(H$2)=8,MONTH(H$2)=9),$F22,$E22)*'[8]Unit projection with losses'!C24*'[8]Unit projection with losses'!C$25</f>
        <v>17165544.358502891</v>
      </c>
      <c r="I22" s="261">
        <f>IF(OR(MONTH(I$2)=7,MONTH(I$2)=8,MONTH(I$2)=9),$F22,$E22)*'[8]Unit projection with losses'!D24*'[8]Unit projection with losses'!D$25</f>
        <v>20794025.132603593</v>
      </c>
      <c r="J22" s="261">
        <f>IF(OR(MONTH(J$2)=7,MONTH(J$2)=8,MONTH(J$2)=9),$F22,$E22)*'[8]Unit projection with losses'!E24*'[8]Unit projection with losses'!E$25</f>
        <v>7528871.2328541372</v>
      </c>
      <c r="K22" s="261">
        <f>IF(OR(MONTH(K$2)=7,MONTH(K$2)=8,MONTH(K$2)=9),$F22,$E22)*'[8]Unit projection with losses'!F24*'[8]Unit projection with losses'!F$25</f>
        <v>17400824.813456915</v>
      </c>
      <c r="L22" s="261">
        <f>IF(OR(MONTH(L$2)=7,MONTH(L$2)=8,MONTH(L$2)=9),$F22,$E22)*'[8]Unit projection with losses'!G24*'[8]Unit projection with losses'!G$25</f>
        <v>12443586.323245974</v>
      </c>
      <c r="M22" s="261">
        <f>IF(OR(MONTH(M$2)=7,MONTH(M$2)=8,MONTH(M$2)=9),$F22,$E22)*'[8]Unit projection with losses'!H24*'[8]Unit projection with losses'!H$25</f>
        <v>3841193.6198052247</v>
      </c>
      <c r="N22" s="261">
        <f>IF(OR(MONTH(N$2)=7,MONTH(N$2)=8,MONTH(N$2)=9),$F22,$E22)*'[8]Unit projection with losses'!I24*'[8]Unit projection with losses'!I$25</f>
        <v>15596151.81126672</v>
      </c>
      <c r="O22" s="261">
        <f>IF(OR(MONTH(O$2)=7,MONTH(O$2)=8,MONTH(O$2)=9),$F22,$E22)*'[8]Unit projection with losses'!J24*'[8]Unit projection with losses'!J$25</f>
        <v>9788329.2601928897</v>
      </c>
      <c r="P22" s="261">
        <f>IF(OR(MONTH(P$2)=7,MONTH(P$2)=8,MONTH(P$2)=9),$F22,$E22)*'[8]Unit projection with losses'!K24*'[8]Unit projection with losses'!K$25</f>
        <v>9034034.6442953292</v>
      </c>
      <c r="Q22" s="261">
        <f>IF(OR(MONTH(Q$2)=7,MONTH(Q$2)=8,MONTH(Q$2)=9),$F22,$E22)*'[8]Unit projection with losses'!L24*'[8]Unit projection with losses'!L$25</f>
        <v>7245492.6185581358</v>
      </c>
      <c r="R22" s="261">
        <f>IF(OR(MONTH(R$2)=7,MONTH(R$2)=8,MONTH(R$2)=9),$F22,$E22)*'[8]Unit projection with losses'!M24*'[8]Unit projection with losses'!M$25</f>
        <v>9211905.0319671668</v>
      </c>
      <c r="S22" s="261">
        <f>IF(OR(MONTH(S$2)=7,MONTH(S$2)=8,MONTH(S$2)=9),$F22,$E22)*'[8]Unit projection with losses'!N24*'[8]Unit projection with losses'!N$25</f>
        <v>7436873.9138737749</v>
      </c>
      <c r="T22" s="261">
        <f>G22-U22</f>
        <v>92090389.355642483</v>
      </c>
      <c r="U22" s="261">
        <f t="shared" si="0"/>
        <v>45396443.404980257</v>
      </c>
    </row>
    <row r="23" spans="1:21" x14ac:dyDescent="0.35">
      <c r="C23" s="253" t="s">
        <v>538</v>
      </c>
      <c r="D23" s="266"/>
      <c r="E23" s="254" t="s">
        <v>249</v>
      </c>
      <c r="F23" s="254" t="s">
        <v>250</v>
      </c>
      <c r="G23" s="265">
        <f>'Tariff Rand Values '!I30*0.95</f>
        <v>276234.29998725001</v>
      </c>
      <c r="H23" s="261"/>
      <c r="I23" s="261"/>
      <c r="J23" s="261"/>
      <c r="K23" s="261"/>
      <c r="L23" s="261"/>
      <c r="M23" s="261"/>
      <c r="N23" s="261"/>
      <c r="O23" s="261"/>
      <c r="P23" s="261"/>
      <c r="Q23" s="261"/>
      <c r="R23" s="261"/>
      <c r="S23" s="261"/>
      <c r="T23" s="257">
        <f>SUM(T24:T27)</f>
        <v>191769.11557874997</v>
      </c>
      <c r="U23" s="257">
        <f>SUM(U24:U27)</f>
        <v>84465.18440849999</v>
      </c>
    </row>
    <row r="24" spans="1:21" x14ac:dyDescent="0.35">
      <c r="A24" s="250" t="s">
        <v>392</v>
      </c>
      <c r="B24" s="250" t="s">
        <v>392</v>
      </c>
      <c r="C24" s="258"/>
      <c r="D24" s="258" t="s">
        <v>255</v>
      </c>
      <c r="E24" s="259">
        <f>[8]Tariffs!O50</f>
        <v>397.84479999999996</v>
      </c>
      <c r="F24" s="259">
        <f>E24</f>
        <v>397.84479999999996</v>
      </c>
      <c r="G24" s="268">
        <f>'Tariff Rand Values '!I31*0.95</f>
        <v>32127.48</v>
      </c>
      <c r="H24" s="261">
        <f>'Tariff Rand Values '!J31*0.95</f>
        <v>2677.2899999999995</v>
      </c>
      <c r="I24" s="261">
        <f>'Tariff Rand Values '!K31*0.95</f>
        <v>2677.2899999999995</v>
      </c>
      <c r="J24" s="261">
        <f>'Tariff Rand Values '!L31*0.95</f>
        <v>2677.2899999999995</v>
      </c>
      <c r="K24" s="261">
        <f>'Tariff Rand Values '!M31*0.95</f>
        <v>2677.2899999999995</v>
      </c>
      <c r="L24" s="261">
        <f>'Tariff Rand Values '!N31*0.95</f>
        <v>2677.2899999999995</v>
      </c>
      <c r="M24" s="261">
        <f>'Tariff Rand Values '!O31*0.95</f>
        <v>2677.2899999999995</v>
      </c>
      <c r="N24" s="261">
        <f>'Tariff Rand Values '!P31*0.95</f>
        <v>2677.2899999999995</v>
      </c>
      <c r="O24" s="261">
        <f>'Tariff Rand Values '!Q31*0.95</f>
        <v>2677.2899999999995</v>
      </c>
      <c r="P24" s="261">
        <f>'Tariff Rand Values '!R31*0.95</f>
        <v>2677.2899999999995</v>
      </c>
      <c r="Q24" s="261">
        <f>'Tariff Rand Values '!S31*0.95</f>
        <v>2677.2899999999995</v>
      </c>
      <c r="R24" s="261">
        <f>'Tariff Rand Values '!T31*0.95</f>
        <v>2677.2899999999995</v>
      </c>
      <c r="S24" s="261">
        <f>'Tariff Rand Values '!U31*0.95</f>
        <v>2677.2899999999995</v>
      </c>
      <c r="T24" s="261">
        <f>G24-U24</f>
        <v>24095.61</v>
      </c>
      <c r="U24" s="261">
        <f t="shared" si="0"/>
        <v>8031.869999999999</v>
      </c>
    </row>
    <row r="25" spans="1:21" x14ac:dyDescent="0.35">
      <c r="A25" s="250" t="s">
        <v>396</v>
      </c>
      <c r="B25" s="250" t="s">
        <v>388</v>
      </c>
      <c r="C25" s="258"/>
      <c r="D25" s="258" t="s">
        <v>234</v>
      </c>
      <c r="E25" s="259">
        <f>[8]Tariffs!O51</f>
        <v>2.079126</v>
      </c>
      <c r="F25" s="259">
        <f>[8]Tariffs!P51</f>
        <v>3.0811349999999993</v>
      </c>
      <c r="G25" s="268">
        <f>'Tariff Rand Values '!I32*0.95</f>
        <v>64553.558105249991</v>
      </c>
      <c r="H25" s="261">
        <f>'Tariff Rand Values '!J32*0.95</f>
        <v>6343.1174625000003</v>
      </c>
      <c r="I25" s="261">
        <f>'Tariff Rand Values '!K32*0.95</f>
        <v>6340.6536374999996</v>
      </c>
      <c r="J25" s="261">
        <f>'Tariff Rand Values '!L32*0.95</f>
        <v>8792.1585719999985</v>
      </c>
      <c r="K25" s="261">
        <f>'Tariff Rand Values '!M32*0.95</f>
        <v>5298.3186629999991</v>
      </c>
      <c r="L25" s="261">
        <f>'Tariff Rand Values '!N32*0.95</f>
        <v>4904.3421869999993</v>
      </c>
      <c r="M25" s="261">
        <f>'Tariff Rand Values '!O32*0.95</f>
        <v>4509.9501239999991</v>
      </c>
      <c r="N25" s="261">
        <f>'Tariff Rand Values '!P32*0.95</f>
        <v>4226.5197899999994</v>
      </c>
      <c r="O25" s="261">
        <f>'Tariff Rand Values '!Q32*0.95</f>
        <v>4020.8042249999999</v>
      </c>
      <c r="P25" s="261">
        <f>'Tariff Rand Values '!R32*0.95</f>
        <v>3988.3884389999994</v>
      </c>
      <c r="Q25" s="261">
        <f>'Tariff Rand Values '!S32*0.95</f>
        <v>4171.2467189999998</v>
      </c>
      <c r="R25" s="261">
        <f>'Tariff Rand Values '!T32*0.95</f>
        <v>4972.4984549999999</v>
      </c>
      <c r="S25" s="261">
        <f>'Tariff Rand Values '!U32*0.95</f>
        <v>6985.5598312499997</v>
      </c>
      <c r="T25" s="261">
        <f>G25-U25</f>
        <v>44884.227173999992</v>
      </c>
      <c r="U25" s="197">
        <f t="shared" si="0"/>
        <v>19669.330931249999</v>
      </c>
    </row>
    <row r="26" spans="1:21" x14ac:dyDescent="0.35">
      <c r="A26" s="250" t="s">
        <v>398</v>
      </c>
      <c r="B26" s="250" t="s">
        <v>390</v>
      </c>
      <c r="C26" s="258"/>
      <c r="D26" s="258" t="s">
        <v>231</v>
      </c>
      <c r="E26" s="259">
        <f>[8]Tariffs!O52</f>
        <v>1.16076</v>
      </c>
      <c r="F26" s="259">
        <f>[8]Tariffs!P52</f>
        <v>1.9345999999999999</v>
      </c>
      <c r="G26" s="268">
        <f>'Tariff Rand Values '!I33*0.95</f>
        <v>92105.780872499992</v>
      </c>
      <c r="H26" s="261">
        <f>'Tariff Rand Values '!J33*0.95</f>
        <v>9438.6617774999977</v>
      </c>
      <c r="I26" s="261">
        <f>'Tariff Rand Values '!K33*0.95</f>
        <v>10000.590007499997</v>
      </c>
      <c r="J26" s="261">
        <f>'Tariff Rand Values '!L33*0.95</f>
        <v>11499.227381249999</v>
      </c>
      <c r="K26" s="261">
        <f>'Tariff Rand Values '!M33*0.95</f>
        <v>7609.7180250000001</v>
      </c>
      <c r="L26" s="261">
        <f>'Tariff Rand Values '!N33*0.95</f>
        <v>7077.6964124999995</v>
      </c>
      <c r="M26" s="261">
        <f>'Tariff Rand Values '!O33*0.95</f>
        <v>6465.8947499999995</v>
      </c>
      <c r="N26" s="261">
        <f>'Tariff Rand Values '!P33*0.95</f>
        <v>6310.5091874999998</v>
      </c>
      <c r="O26" s="261">
        <f>'Tariff Rand Values '!Q33*0.95</f>
        <v>6041.2515187499994</v>
      </c>
      <c r="P26" s="261">
        <f>'Tariff Rand Values '!R33*0.95</f>
        <v>5881.2275812499993</v>
      </c>
      <c r="Q26" s="261">
        <f>'Tariff Rand Values '!S33*0.95</f>
        <v>5634.2341124999994</v>
      </c>
      <c r="R26" s="261">
        <f>'Tariff Rand Values '!T33*0.95</f>
        <v>6032.4386062499998</v>
      </c>
      <c r="S26" s="261">
        <f>'Tariff Rand Values '!U33*0.95</f>
        <v>10114.331512499999</v>
      </c>
      <c r="T26" s="261">
        <f>G26-U26</f>
        <v>62552.197574999998</v>
      </c>
      <c r="U26" s="261">
        <f t="shared" si="0"/>
        <v>29553.583297499994</v>
      </c>
    </row>
    <row r="27" spans="1:21" x14ac:dyDescent="0.35">
      <c r="A27" s="250" t="s">
        <v>394</v>
      </c>
      <c r="B27" s="250" t="s">
        <v>386</v>
      </c>
      <c r="C27" s="258"/>
      <c r="D27" s="258" t="s">
        <v>285</v>
      </c>
      <c r="E27" s="259">
        <f>[8]Tariffs!O53</f>
        <v>0.97867999999999988</v>
      </c>
      <c r="F27" s="259">
        <f>[8]Tariffs!P53</f>
        <v>1.8549399999999998</v>
      </c>
      <c r="G27" s="268">
        <f>'Tariff Rand Values '!I34*0.95</f>
        <v>87447.481009499999</v>
      </c>
      <c r="H27" s="261">
        <f>'Tariff Rand Values '!J34*0.95</f>
        <v>8490.7240612499991</v>
      </c>
      <c r="I27" s="261">
        <f>'Tariff Rand Values '!K34*0.95</f>
        <v>10087.693389</v>
      </c>
      <c r="J27" s="261">
        <f>'Tariff Rand Values '!L34*0.95</f>
        <v>8588.2643137499999</v>
      </c>
      <c r="K27" s="261">
        <f>'Tariff Rand Values '!M34*0.95</f>
        <v>7310.7317497499998</v>
      </c>
      <c r="L27" s="261">
        <f>'Tariff Rand Values '!N34*0.95</f>
        <v>7225.2903030000007</v>
      </c>
      <c r="M27" s="261">
        <f>'Tariff Rand Values '!O34*0.95</f>
        <v>7699.8454417499988</v>
      </c>
      <c r="N27" s="261">
        <f>'Tariff Rand Values '!P34*0.95</f>
        <v>7089.0574672499997</v>
      </c>
      <c r="O27" s="261">
        <f>'Tariff Rand Values '!Q34*0.95</f>
        <v>5300.1675292499995</v>
      </c>
      <c r="P27" s="261">
        <f>'Tariff Rand Values '!R34*0.95</f>
        <v>5380.4437499999995</v>
      </c>
      <c r="Q27" s="261">
        <f>'Tariff Rand Values '!S34*0.95</f>
        <v>5617.1832749999994</v>
      </c>
      <c r="R27" s="261">
        <f>'Tariff Rand Values '!T34*0.95</f>
        <v>6026.0969999999998</v>
      </c>
      <c r="S27" s="261">
        <f>'Tariff Rand Values '!U34*0.95</f>
        <v>8631.9827294999996</v>
      </c>
      <c r="T27" s="261">
        <f>G27-U27</f>
        <v>60237.080829750004</v>
      </c>
      <c r="U27" s="261">
        <f t="shared" si="0"/>
        <v>27210.400179749999</v>
      </c>
    </row>
    <row r="28" spans="1:21" x14ac:dyDescent="0.35">
      <c r="C28" s="253" t="s">
        <v>539</v>
      </c>
      <c r="D28" s="253"/>
      <c r="E28" s="254" t="s">
        <v>249</v>
      </c>
      <c r="F28" s="254" t="s">
        <v>250</v>
      </c>
      <c r="G28" s="256">
        <f>SUM(G29:G32)</f>
        <v>14538.64736775</v>
      </c>
      <c r="H28" s="261"/>
      <c r="I28" s="261"/>
      <c r="J28" s="261"/>
      <c r="K28" s="261"/>
      <c r="L28" s="261"/>
      <c r="M28" s="261"/>
      <c r="N28" s="261"/>
      <c r="O28" s="261"/>
      <c r="P28" s="261"/>
      <c r="Q28" s="261"/>
      <c r="R28" s="261"/>
      <c r="S28" s="261"/>
      <c r="T28" s="257">
        <f>SUM(T29:T32)</f>
        <v>13120.237194000001</v>
      </c>
      <c r="U28" s="257">
        <f>SUM(U29:U32)</f>
        <v>1418.41017375</v>
      </c>
    </row>
    <row r="29" spans="1:21" x14ac:dyDescent="0.35">
      <c r="A29" s="250" t="s">
        <v>401</v>
      </c>
      <c r="B29" s="250" t="s">
        <v>401</v>
      </c>
      <c r="C29" s="258"/>
      <c r="D29" s="258" t="s">
        <v>255</v>
      </c>
      <c r="E29" s="259">
        <f>E24/3</f>
        <v>132.61493333333331</v>
      </c>
      <c r="F29" s="259">
        <f>E29</f>
        <v>132.61493333333331</v>
      </c>
      <c r="G29" s="268">
        <f>'Tariff Rand Values '!I31*0.05</f>
        <v>1690.92</v>
      </c>
      <c r="H29" s="261">
        <f>'Tariff Rand Values '!J31*0.05</f>
        <v>140.91</v>
      </c>
      <c r="I29" s="261">
        <f>'Tariff Rand Values '!K31*0.05</f>
        <v>140.91</v>
      </c>
      <c r="J29" s="261">
        <f>'Tariff Rand Values '!L31*0.05</f>
        <v>140.91</v>
      </c>
      <c r="K29" s="261">
        <f>'Tariff Rand Values '!M31*0.05</f>
        <v>140.91</v>
      </c>
      <c r="L29" s="261">
        <f>'Tariff Rand Values '!N31*0.05</f>
        <v>140.91</v>
      </c>
      <c r="M29" s="261">
        <f>'Tariff Rand Values '!O31*0.05</f>
        <v>140.91</v>
      </c>
      <c r="N29" s="261">
        <f>'Tariff Rand Values '!P31*0.05</f>
        <v>140.91</v>
      </c>
      <c r="O29" s="261">
        <f>'Tariff Rand Values '!Q31*0.05</f>
        <v>140.91</v>
      </c>
      <c r="P29" s="261">
        <f>'Tariff Rand Values '!R31*0.05</f>
        <v>140.91</v>
      </c>
      <c r="Q29" s="261">
        <f>'Tariff Rand Values '!S31*0.05</f>
        <v>140.91</v>
      </c>
      <c r="R29" s="261">
        <f>'Tariff Rand Values '!T31*0.05</f>
        <v>140.91</v>
      </c>
      <c r="S29" s="261">
        <f>'Tariff Rand Values '!U31*0.05</f>
        <v>140.91</v>
      </c>
      <c r="T29" s="261">
        <f t="shared" ref="T29:U32" si="3">G29-U29</f>
        <v>1550.01</v>
      </c>
      <c r="U29" s="261">
        <f t="shared" si="3"/>
        <v>140.91</v>
      </c>
    </row>
    <row r="30" spans="1:21" x14ac:dyDescent="0.35">
      <c r="A30" s="250" t="s">
        <v>403</v>
      </c>
      <c r="B30" s="250" t="s">
        <v>411</v>
      </c>
      <c r="C30" s="258"/>
      <c r="D30" s="258" t="s">
        <v>234</v>
      </c>
      <c r="E30" s="259">
        <f t="shared" ref="E30:F32" si="4">+E25</f>
        <v>2.079126</v>
      </c>
      <c r="F30" s="259">
        <f t="shared" si="4"/>
        <v>3.0811349999999993</v>
      </c>
      <c r="G30" s="268">
        <f>'Tariff Rand Values '!I32*0.05</f>
        <v>3397.5556897500001</v>
      </c>
      <c r="H30" s="261">
        <f>'Tariff Rand Values '!J32*0.05</f>
        <v>333.84828750000003</v>
      </c>
      <c r="I30" s="261">
        <f>'Tariff Rand Values '!K32*0.05</f>
        <v>333.71861250000001</v>
      </c>
      <c r="J30" s="261">
        <f>'Tariff Rand Values '!L32*0.05</f>
        <v>462.74518799999998</v>
      </c>
      <c r="K30" s="261">
        <f>'Tariff Rand Values '!M32*0.05</f>
        <v>278.85887700000001</v>
      </c>
      <c r="L30" s="261">
        <f>'Tariff Rand Values '!N32*0.05</f>
        <v>258.12327299999998</v>
      </c>
      <c r="M30" s="261">
        <f>'Tariff Rand Values '!O32*0.05</f>
        <v>237.36579599999996</v>
      </c>
      <c r="N30" s="261">
        <f>'Tariff Rand Values '!P32*0.05</f>
        <v>222.44840999999997</v>
      </c>
      <c r="O30" s="261">
        <f>'Tariff Rand Values '!Q32*0.05</f>
        <v>211.62127500000003</v>
      </c>
      <c r="P30" s="261">
        <f>'Tariff Rand Values '!R32*0.05</f>
        <v>209.91518099999999</v>
      </c>
      <c r="Q30" s="261">
        <f>'Tariff Rand Values '!S32*0.05</f>
        <v>219.53930099999999</v>
      </c>
      <c r="R30" s="261">
        <f>'Tariff Rand Values '!T32*0.05</f>
        <v>261.71044500000005</v>
      </c>
      <c r="S30" s="261">
        <f>'Tariff Rand Values '!U32*0.05</f>
        <v>367.66104375000003</v>
      </c>
      <c r="T30" s="261">
        <f t="shared" si="3"/>
        <v>3063.7074022500001</v>
      </c>
      <c r="U30" s="261">
        <f t="shared" si="3"/>
        <v>333.84828750000003</v>
      </c>
    </row>
    <row r="31" spans="1:21" x14ac:dyDescent="0.35">
      <c r="A31" s="250" t="s">
        <v>405</v>
      </c>
      <c r="B31" s="250" t="s">
        <v>413</v>
      </c>
      <c r="C31" s="258"/>
      <c r="D31" s="258" t="s">
        <v>231</v>
      </c>
      <c r="E31" s="259">
        <f t="shared" si="4"/>
        <v>1.16076</v>
      </c>
      <c r="F31" s="259">
        <f t="shared" si="4"/>
        <v>1.9345999999999999</v>
      </c>
      <c r="G31" s="268">
        <f>'Tariff Rand Values '!I33*0.05</f>
        <v>4847.6726774999997</v>
      </c>
      <c r="H31" s="261">
        <f>'Tariff Rand Values '!J33*0.05</f>
        <v>496.77167249999997</v>
      </c>
      <c r="I31" s="261">
        <f>'Tariff Rand Values '!K33*0.05</f>
        <v>526.34684249999998</v>
      </c>
      <c r="J31" s="261">
        <f>'Tariff Rand Values '!L33*0.05</f>
        <v>605.2224937499999</v>
      </c>
      <c r="K31" s="261">
        <f>'Tariff Rand Values '!M33*0.05</f>
        <v>400.51147500000002</v>
      </c>
      <c r="L31" s="261">
        <f>'Tariff Rand Values '!N33*0.05</f>
        <v>372.51033750000005</v>
      </c>
      <c r="M31" s="261">
        <f>'Tariff Rand Values '!O33*0.05</f>
        <v>340.31025</v>
      </c>
      <c r="N31" s="261">
        <f>'Tariff Rand Values '!P33*0.05</f>
        <v>332.13206250000007</v>
      </c>
      <c r="O31" s="261">
        <f>'Tariff Rand Values '!Q33*0.05</f>
        <v>317.96060625000001</v>
      </c>
      <c r="P31" s="261">
        <f>'Tariff Rand Values '!R33*0.05</f>
        <v>309.53829374999998</v>
      </c>
      <c r="Q31" s="261">
        <f>'Tariff Rand Values '!S33*0.05</f>
        <v>296.53863749999999</v>
      </c>
      <c r="R31" s="261">
        <f>'Tariff Rand Values '!T33*0.05</f>
        <v>317.49676875</v>
      </c>
      <c r="S31" s="261">
        <f>'Tariff Rand Values '!U33*0.05</f>
        <v>532.3332375</v>
      </c>
      <c r="T31" s="261">
        <f t="shared" si="3"/>
        <v>4350.9010049999997</v>
      </c>
      <c r="U31" s="261">
        <f t="shared" si="3"/>
        <v>496.77167249999997</v>
      </c>
    </row>
    <row r="32" spans="1:21" x14ac:dyDescent="0.35">
      <c r="A32" s="250" t="s">
        <v>407</v>
      </c>
      <c r="B32" s="250" t="s">
        <v>409</v>
      </c>
      <c r="C32" s="258"/>
      <c r="D32" s="258" t="s">
        <v>285</v>
      </c>
      <c r="E32" s="259">
        <f t="shared" si="4"/>
        <v>0.97867999999999988</v>
      </c>
      <c r="F32" s="259">
        <f t="shared" si="4"/>
        <v>1.8549399999999998</v>
      </c>
      <c r="G32" s="268">
        <f>'Tariff Rand Values '!I34*0.05</f>
        <v>4602.4990005</v>
      </c>
      <c r="H32" s="261">
        <f>'Tariff Rand Values '!J34*0.05</f>
        <v>446.88021375</v>
      </c>
      <c r="I32" s="261">
        <f>'Tariff Rand Values '!K34*0.05</f>
        <v>530.93123100000003</v>
      </c>
      <c r="J32" s="261">
        <f>'Tariff Rand Values '!L34*0.05</f>
        <v>452.01391125000004</v>
      </c>
      <c r="K32" s="261">
        <f>'Tariff Rand Values '!M34*0.05</f>
        <v>384.77535525000008</v>
      </c>
      <c r="L32" s="261">
        <f>'Tariff Rand Values '!N34*0.05</f>
        <v>380.27843700000005</v>
      </c>
      <c r="M32" s="261">
        <f>'Tariff Rand Values '!O34*0.05</f>
        <v>405.25502325000002</v>
      </c>
      <c r="N32" s="261">
        <f>'Tariff Rand Values '!P34*0.05</f>
        <v>373.10828775000004</v>
      </c>
      <c r="O32" s="261">
        <f>'Tariff Rand Values '!Q34*0.05</f>
        <v>278.95618574999997</v>
      </c>
      <c r="P32" s="261">
        <f>'Tariff Rand Values '!R34*0.05</f>
        <v>283.18125000000003</v>
      </c>
      <c r="Q32" s="261">
        <f>'Tariff Rand Values '!S34*0.05</f>
        <v>295.64122500000002</v>
      </c>
      <c r="R32" s="261">
        <f>'Tariff Rand Values '!T34*0.05</f>
        <v>317.16300000000001</v>
      </c>
      <c r="S32" s="261">
        <f>'Tariff Rand Values '!U34*0.05</f>
        <v>454.31488050000002</v>
      </c>
      <c r="T32" s="261">
        <f t="shared" si="3"/>
        <v>4155.6187867500003</v>
      </c>
      <c r="U32" s="261">
        <f t="shared" si="3"/>
        <v>446.88021375</v>
      </c>
    </row>
    <row r="33" spans="1:21" x14ac:dyDescent="0.35">
      <c r="C33" s="253" t="s">
        <v>254</v>
      </c>
      <c r="D33" s="253"/>
      <c r="E33" s="254" t="s">
        <v>249</v>
      </c>
      <c r="F33" s="254" t="s">
        <v>250</v>
      </c>
      <c r="G33" s="256">
        <f>SUM(G34:G39)</f>
        <v>183767835.84052834</v>
      </c>
      <c r="H33" s="261"/>
      <c r="I33" s="261"/>
      <c r="J33" s="261"/>
      <c r="K33" s="261"/>
      <c r="L33" s="261"/>
      <c r="M33" s="261"/>
      <c r="N33" s="261"/>
      <c r="O33" s="261"/>
      <c r="P33" s="261"/>
      <c r="Q33" s="261"/>
      <c r="R33" s="261"/>
      <c r="S33" s="261"/>
      <c r="T33" s="257">
        <f>SUM(T34:T39)</f>
        <v>121048921.11357108</v>
      </c>
      <c r="U33" s="257">
        <f>SUM(U34:U39)</f>
        <v>62718914.726957254</v>
      </c>
    </row>
    <row r="34" spans="1:21" x14ac:dyDescent="0.35">
      <c r="A34" s="250" t="s">
        <v>256</v>
      </c>
      <c r="B34" s="250" t="s">
        <v>256</v>
      </c>
      <c r="C34" s="258"/>
      <c r="D34" s="258" t="s">
        <v>255</v>
      </c>
      <c r="E34" s="259">
        <f>[8]Tariffs!O65</f>
        <v>2784.8794599999997</v>
      </c>
      <c r="F34" s="259">
        <f>E34</f>
        <v>2784.8794599999997</v>
      </c>
      <c r="G34" s="260">
        <f t="shared" ref="G34:G39" si="5">SUM(H34:S34)</f>
        <v>128327.24551679996</v>
      </c>
      <c r="H34" s="261">
        <f>IF(OR(MONTH(H$2)=7,MONTH(H$2)=8,MONTH(H$2)=9),$F34,$E34)*'[8]Unit projection with losses'!C39</f>
        <v>10693.937126399998</v>
      </c>
      <c r="I34" s="261">
        <f>IF(OR(MONTH(I$2)=7,MONTH(I$2)=8,MONTH(I$2)=9),$F34,$E34)*'[8]Unit projection with losses'!D39</f>
        <v>10693.937126399998</v>
      </c>
      <c r="J34" s="261">
        <f>IF(OR(MONTH(J$2)=7,MONTH(J$2)=8,MONTH(J$2)=9),$F34,$E34)*'[8]Unit projection with losses'!E39</f>
        <v>10693.937126399998</v>
      </c>
      <c r="K34" s="261">
        <f>IF(OR(MONTH(K$2)=7,MONTH(K$2)=8,MONTH(K$2)=9),$F34,$E34)*'[8]Unit projection with losses'!F39</f>
        <v>10693.937126399998</v>
      </c>
      <c r="L34" s="261">
        <f>IF(OR(MONTH(L$2)=7,MONTH(L$2)=8,MONTH(L$2)=9),$F34,$E34)*'[8]Unit projection with losses'!G39</f>
        <v>10693.937126399998</v>
      </c>
      <c r="M34" s="261">
        <f>IF(OR(MONTH(M$2)=7,MONTH(M$2)=8,MONTH(M$2)=9),$F34,$E34)*'[8]Unit projection with losses'!H39</f>
        <v>10693.937126399998</v>
      </c>
      <c r="N34" s="261">
        <f>IF(OR(MONTH(N$2)=7,MONTH(N$2)=8,MONTH(N$2)=9),$F34,$E34)*'[8]Unit projection with losses'!I39</f>
        <v>10693.937126399998</v>
      </c>
      <c r="O34" s="261">
        <f>IF(OR(MONTH(O$2)=7,MONTH(O$2)=8,MONTH(O$2)=9),$F34,$E34)*'[8]Unit projection with losses'!J39</f>
        <v>10693.937126399998</v>
      </c>
      <c r="P34" s="261">
        <f>IF(OR(MONTH(P$2)=7,MONTH(P$2)=8,MONTH(P$2)=9),$F34,$E34)*'[8]Unit projection with losses'!K39</f>
        <v>10693.937126399998</v>
      </c>
      <c r="Q34" s="261">
        <f>IF(OR(MONTH(Q$2)=7,MONTH(Q$2)=8,MONTH(Q$2)=9),$F34,$E34)*'[8]Unit projection with losses'!L39</f>
        <v>10693.937126399998</v>
      </c>
      <c r="R34" s="261">
        <f>IF(OR(MONTH(R$2)=7,MONTH(R$2)=8,MONTH(R$2)=9),$F34,$E34)*'[8]Unit projection with losses'!M39</f>
        <v>10693.937126399998</v>
      </c>
      <c r="S34" s="261">
        <f>IF(OR(MONTH(S$2)=7,MONTH(S$2)=8,MONTH(S$2)=9),$F34,$E34)*'[8]Unit projection with losses'!N39</f>
        <v>10693.937126399998</v>
      </c>
      <c r="T34" s="261">
        <f t="shared" ref="T34:T39" si="6">G34-U34</f>
        <v>96245.434137599965</v>
      </c>
      <c r="U34" s="261">
        <f t="shared" si="0"/>
        <v>32081.811379199993</v>
      </c>
    </row>
    <row r="35" spans="1:21" x14ac:dyDescent="0.35">
      <c r="A35" s="250" t="s">
        <v>256</v>
      </c>
      <c r="B35" s="250" t="s">
        <v>256</v>
      </c>
      <c r="C35" s="258"/>
      <c r="D35" s="258" t="s">
        <v>289</v>
      </c>
      <c r="E35" s="259">
        <f>[8]Tariffs!O66</f>
        <v>39.23823999999999</v>
      </c>
      <c r="F35" s="259">
        <f>[8]Tariffs!P66</f>
        <v>39.23823999999999</v>
      </c>
      <c r="G35" s="260">
        <f t="shared" si="5"/>
        <v>15106153.351348216</v>
      </c>
      <c r="H35" s="261">
        <f>IF(OR(MONTH(H$2)=7,MONTH(H$2)=8,MONTH(H$2)=9),$F35,$E35)*'[8]Unit projection with losses'!C34*'[8]Unit projection with losses'!C$39</f>
        <v>1320200.9081118717</v>
      </c>
      <c r="I35" s="261">
        <f>IF(OR(MONTH(I$2)=7,MONTH(I$2)=8,MONTH(I$2)=9),$F35,$E35)*'[8]Unit projection with losses'!D34*'[8]Unit projection with losses'!D$39</f>
        <v>1246864.4492083194</v>
      </c>
      <c r="J35" s="261">
        <f>IF(OR(MONTH(J$2)=7,MONTH(J$2)=8,MONTH(J$2)=9),$F35,$E35)*'[8]Unit projection with losses'!E34*'[8]Unit projection with losses'!E$39</f>
        <v>1246864.4492083194</v>
      </c>
      <c r="K35" s="261">
        <f>IF(OR(MONTH(K$2)=7,MONTH(K$2)=8,MONTH(K$2)=9),$F35,$E35)*'[8]Unit projection with losses'!F34*'[8]Unit projection with losses'!F$39</f>
        <v>1246864.4492083194</v>
      </c>
      <c r="L35" s="261">
        <f>IF(OR(MONTH(L$2)=7,MONTH(L$2)=8,MONTH(L$2)=9),$F35,$E35)*'[8]Unit projection with losses'!G34*'[8]Unit projection with losses'!G$39</f>
        <v>1250335.9975587835</v>
      </c>
      <c r="M35" s="261">
        <f>IF(OR(MONTH(M$2)=7,MONTH(M$2)=8,MONTH(M$2)=9),$F35,$E35)*'[8]Unit projection with losses'!H34*'[8]Unit projection with losses'!H$39</f>
        <v>1250335.9975587835</v>
      </c>
      <c r="N35" s="261">
        <f>IF(OR(MONTH(N$2)=7,MONTH(N$2)=8,MONTH(N$2)=9),$F35,$E35)*'[8]Unit projection with losses'!I34*'[8]Unit projection with losses'!I$39</f>
        <v>1254964.7286927355</v>
      </c>
      <c r="O35" s="261">
        <f>IF(OR(MONTH(O$2)=7,MONTH(O$2)=8,MONTH(O$2)=9),$F35,$E35)*'[8]Unit projection with losses'!J34*'[8]Unit projection with losses'!J$39</f>
        <v>1255398.6722365436</v>
      </c>
      <c r="P35" s="261">
        <f>IF(OR(MONTH(P$2)=7,MONTH(P$2)=8,MONTH(P$2)=9),$F35,$E35)*'[8]Unit projection with losses'!K34*'[8]Unit projection with losses'!K$39</f>
        <v>1255398.6722365436</v>
      </c>
      <c r="Q35" s="261">
        <f>IF(OR(MONTH(Q$2)=7,MONTH(Q$2)=8,MONTH(Q$2)=9),$F35,$E35)*'[8]Unit projection with losses'!L34*'[8]Unit projection with losses'!L$39</f>
        <v>1255398.6722365436</v>
      </c>
      <c r="R35" s="261">
        <f>IF(OR(MONTH(R$2)=7,MONTH(R$2)=8,MONTH(R$2)=9),$F35,$E35)*'[8]Unit projection with losses'!M34*'[8]Unit projection with losses'!M$39</f>
        <v>1255398.6722365436</v>
      </c>
      <c r="S35" s="261">
        <f>IF(OR(MONTH(S$2)=7,MONTH(S$2)=8,MONTH(S$2)=9),$F35,$E35)*'[8]Unit projection with losses'!N34*'[8]Unit projection with losses'!N$39</f>
        <v>1268127.6828549115</v>
      </c>
      <c r="T35" s="261">
        <f t="shared" si="6"/>
        <v>11270960.311173113</v>
      </c>
      <c r="U35" s="261">
        <f t="shared" si="0"/>
        <v>3835193.0401751027</v>
      </c>
    </row>
    <row r="36" spans="1:21" x14ac:dyDescent="0.35">
      <c r="A36" s="250" t="s">
        <v>257</v>
      </c>
      <c r="B36" s="250" t="s">
        <v>257</v>
      </c>
      <c r="C36" s="258"/>
      <c r="D36" s="258" t="s">
        <v>290</v>
      </c>
      <c r="E36" s="259">
        <f>[8]Tariffs!O67</f>
        <v>106.49916099999999</v>
      </c>
      <c r="F36" s="259">
        <f>[8]Tariffs!P67</f>
        <v>106.49916099999999</v>
      </c>
      <c r="G36" s="260">
        <f t="shared" si="5"/>
        <v>35758264.626122333</v>
      </c>
      <c r="H36" s="261">
        <f>IF(OR(MONTH(H$2)=7,MONTH(H$2)=8,MONTH(H$2)=9),$F36,$E36)*'[8]Unit projection with losses'!C35*'[8]Unit projection with losses'!C$39</f>
        <v>3341405.8940166137</v>
      </c>
      <c r="I36" s="261">
        <f>IF(OR(MONTH(I$2)=7,MONTH(I$2)=8,MONTH(I$2)=9),$F36,$E36)*'[8]Unit projection with losses'!D35*'[8]Unit projection with losses'!D$39</f>
        <v>3278590.1328789499</v>
      </c>
      <c r="J36" s="261">
        <f>IF(OR(MONTH(J$2)=7,MONTH(J$2)=8,MONTH(J$2)=9),$F36,$E36)*'[8]Unit projection with losses'!E35*'[8]Unit projection with losses'!E$39</f>
        <v>3054808.9838260217</v>
      </c>
      <c r="K36" s="261">
        <f>IF(OR(MONTH(K$2)=7,MONTH(K$2)=8,MONTH(K$2)=9),$F36,$E36)*'[8]Unit projection with losses'!F35*'[8]Unit projection with losses'!F$39</f>
        <v>2832598.2288015354</v>
      </c>
      <c r="L36" s="261">
        <f>IF(OR(MONTH(L$2)=7,MONTH(L$2)=8,MONTH(L$2)=9),$F36,$E36)*'[8]Unit projection with losses'!G35*'[8]Unit projection with losses'!G$39</f>
        <v>2900517.7705316343</v>
      </c>
      <c r="M36" s="261">
        <f>IF(OR(MONTH(M$2)=7,MONTH(M$2)=8,MONTH(M$2)=9),$F36,$E36)*'[8]Unit projection with losses'!H35*'[8]Unit projection with losses'!H$39</f>
        <v>2646506.5364312055</v>
      </c>
      <c r="N36" s="261">
        <f>IF(OR(MONTH(N$2)=7,MONTH(N$2)=8,MONTH(N$2)=9),$F36,$E36)*'[8]Unit projection with losses'!I35*'[8]Unit projection with losses'!I$39</f>
        <v>2871858.0795125752</v>
      </c>
      <c r="O36" s="261">
        <f>IF(OR(MONTH(O$2)=7,MONTH(O$2)=8,MONTH(O$2)=9),$F36,$E36)*'[8]Unit projection with losses'!J35*'[8]Unit projection with losses'!J$39</f>
        <v>2964903.9256977402</v>
      </c>
      <c r="P36" s="261">
        <f>IF(OR(MONTH(P$2)=7,MONTH(P$2)=8,MONTH(P$2)=9),$F36,$E36)*'[8]Unit projection with losses'!K35*'[8]Unit projection with losses'!K$39</f>
        <v>2729344.8214315004</v>
      </c>
      <c r="Q36" s="261">
        <f>IF(OR(MONTH(Q$2)=7,MONTH(Q$2)=8,MONTH(Q$2)=9),$F36,$E36)*'[8]Unit projection with losses'!L35*'[8]Unit projection with losses'!L$39</f>
        <v>2649647.324488089</v>
      </c>
      <c r="R36" s="261">
        <f>IF(OR(MONTH(R$2)=7,MONTH(R$2)=8,MONTH(R$2)=9),$F36,$E36)*'[8]Unit projection with losses'!M35*'[8]Unit projection with losses'!M$39</f>
        <v>3164736.5658169338</v>
      </c>
      <c r="S36" s="261">
        <f>IF(OR(MONTH(S$2)=7,MONTH(S$2)=8,MONTH(S$2)=9),$F36,$E36)*'[8]Unit projection with losses'!N35*'[8]Unit projection with losses'!N$39</f>
        <v>3323346.3626895351</v>
      </c>
      <c r="T36" s="261">
        <f t="shared" si="6"/>
        <v>25814922.236537233</v>
      </c>
      <c r="U36" s="261">
        <f t="shared" si="0"/>
        <v>9943342.3895850983</v>
      </c>
    </row>
    <row r="37" spans="1:21" x14ac:dyDescent="0.35">
      <c r="A37" s="250" t="s">
        <v>435</v>
      </c>
      <c r="B37" s="250" t="s">
        <v>258</v>
      </c>
      <c r="C37" s="258"/>
      <c r="D37" s="258" t="s">
        <v>234</v>
      </c>
      <c r="E37" s="259">
        <f>[8]Tariffs!O68</f>
        <v>1.2518</v>
      </c>
      <c r="F37" s="259">
        <f>[8]Tariffs!P68</f>
        <v>2.4580799999999998</v>
      </c>
      <c r="G37" s="260">
        <f t="shared" si="5"/>
        <v>36103428.017307639</v>
      </c>
      <c r="H37" s="261">
        <f>IF(OR(MONTH(H$2)=7,MONTH(H$2)=8,MONTH(H$2)=9),$F37,$E37)*'[8]Unit projection with losses'!C36*'[8]Unit projection with losses'!C$39</f>
        <v>6010234.8739706865</v>
      </c>
      <c r="I37" s="261">
        <f>IF(OR(MONTH(I$2)=7,MONTH(I$2)=8,MONTH(I$2)=9),$F37,$E37)*'[8]Unit projection with losses'!D36*'[8]Unit projection with losses'!D$39</f>
        <v>5595110.9884477435</v>
      </c>
      <c r="J37" s="261">
        <f>IF(OR(MONTH(J$2)=7,MONTH(J$2)=8,MONTH(J$2)=9),$F37,$E37)*'[8]Unit projection with losses'!E36*'[8]Unit projection with losses'!E$39</f>
        <v>4503258.690748415</v>
      </c>
      <c r="K37" s="261">
        <f>IF(OR(MONTH(K$2)=7,MONTH(K$2)=8,MONTH(K$2)=9),$F37,$E37)*'[8]Unit projection with losses'!F36*'[8]Unit projection with losses'!F$39</f>
        <v>2475009.0001612799</v>
      </c>
      <c r="L37" s="261">
        <f>IF(OR(MONTH(L$2)=7,MONTH(L$2)=8,MONTH(L$2)=9),$F37,$E37)*'[8]Unit projection with losses'!G36*'[8]Unit projection with losses'!G$39</f>
        <v>2267128.8992563197</v>
      </c>
      <c r="M37" s="261">
        <f>IF(OR(MONTH(M$2)=7,MONTH(M$2)=8,MONTH(M$2)=9),$F37,$E37)*'[8]Unit projection with losses'!H36*'[8]Unit projection with losses'!H$39</f>
        <v>1470605.89142016</v>
      </c>
      <c r="N37" s="261">
        <f>IF(OR(MONTH(N$2)=7,MONTH(N$2)=8,MONTH(N$2)=9),$F37,$E37)*'[8]Unit projection with losses'!I36*'[8]Unit projection with losses'!I$39</f>
        <v>2161306.0775116798</v>
      </c>
      <c r="O37" s="261">
        <f>IF(OR(MONTH(O$2)=7,MONTH(O$2)=8,MONTH(O$2)=9),$F37,$E37)*'[8]Unit projection with losses'!J36*'[8]Unit projection with losses'!J$39</f>
        <v>2294170.6634035194</v>
      </c>
      <c r="P37" s="261">
        <f>IF(OR(MONTH(P$2)=7,MONTH(P$2)=8,MONTH(P$2)=9),$F37,$E37)*'[8]Unit projection with losses'!K36*'[8]Unit projection with losses'!K$39</f>
        <v>1989184.7872511998</v>
      </c>
      <c r="Q37" s="261">
        <f>IF(OR(MONTH(Q$2)=7,MONTH(Q$2)=8,MONTH(Q$2)=9),$F37,$E37)*'[8]Unit projection with losses'!L36*'[8]Unit projection with losses'!L$39</f>
        <v>2126502.4964198396</v>
      </c>
      <c r="R37" s="261">
        <f>IF(OR(MONTH(R$2)=7,MONTH(R$2)=8,MONTH(R$2)=9),$F37,$E37)*'[8]Unit projection with losses'!M36*'[8]Unit projection with losses'!M$39</f>
        <v>2527565.0840985598</v>
      </c>
      <c r="S37" s="261">
        <f>IF(OR(MONTH(S$2)=7,MONTH(S$2)=8,MONTH(S$2)=9),$F37,$E37)*'[8]Unit projection with losses'!N36*'[8]Unit projection with losses'!N$39</f>
        <v>2683350.5646182401</v>
      </c>
      <c r="T37" s="261">
        <f t="shared" si="6"/>
        <v>21814731.59027097</v>
      </c>
      <c r="U37" s="261">
        <f t="shared" si="0"/>
        <v>14288696.427036669</v>
      </c>
    </row>
    <row r="38" spans="1:21" x14ac:dyDescent="0.35">
      <c r="A38" s="250" t="s">
        <v>438</v>
      </c>
      <c r="B38" s="250" t="s">
        <v>259</v>
      </c>
      <c r="C38" s="258"/>
      <c r="D38" s="258" t="s">
        <v>231</v>
      </c>
      <c r="E38" s="259">
        <f>[8]Tariffs!O69</f>
        <v>0.81935999999999987</v>
      </c>
      <c r="F38" s="259">
        <f>[8]Tariffs!P69</f>
        <v>1.26318</v>
      </c>
      <c r="G38" s="260">
        <f t="shared" si="5"/>
        <v>52231074.234679289</v>
      </c>
      <c r="H38" s="261">
        <f>IF(OR(MONTH(H$2)=7,MONTH(H$2)=8,MONTH(H$2)=9),$F38,$E38)*'[8]Unit projection with losses'!C37*'[8]Unit projection with losses'!C$39</f>
        <v>7275451.1413248004</v>
      </c>
      <c r="I38" s="261">
        <f>IF(OR(MONTH(I$2)=7,MONTH(I$2)=8,MONTH(I$2)=9),$F38,$E38)*'[8]Unit projection with losses'!D37*'[8]Unit projection with losses'!D$39</f>
        <v>7100316.9135820791</v>
      </c>
      <c r="J38" s="261">
        <f>IF(OR(MONTH(J$2)=7,MONTH(J$2)=8,MONTH(J$2)=9),$F38,$E38)*'[8]Unit projection with losses'!E37*'[8]Unit projection with losses'!E$39</f>
        <v>5645738.9098598389</v>
      </c>
      <c r="K38" s="261">
        <f>IF(OR(MONTH(K$2)=7,MONTH(K$2)=8,MONTH(K$2)=9),$F38,$E38)*'[8]Unit projection with losses'!F37*'[8]Unit projection with losses'!F$39</f>
        <v>3873474.7140095993</v>
      </c>
      <c r="L38" s="261">
        <f>IF(OR(MONTH(L$2)=7,MONTH(L$2)=8,MONTH(L$2)=9),$F38,$E38)*'[8]Unit projection with losses'!G37*'[8]Unit projection with losses'!G$39</f>
        <v>3717224.8333516791</v>
      </c>
      <c r="M38" s="261">
        <f>IF(OR(MONTH(M$2)=7,MONTH(M$2)=8,MONTH(M$2)=9),$F38,$E38)*'[8]Unit projection with losses'!H37*'[8]Unit projection with losses'!H$39</f>
        <v>2368196.0454389751</v>
      </c>
      <c r="N38" s="261">
        <f>IF(OR(MONTH(N$2)=7,MONTH(N$2)=8,MONTH(N$2)=9),$F38,$E38)*'[8]Unit projection with losses'!I37*'[8]Unit projection with losses'!I$39</f>
        <v>3475042.0490649589</v>
      </c>
      <c r="O38" s="261">
        <f>IF(OR(MONTH(O$2)=7,MONTH(O$2)=8,MONTH(O$2)=9),$F38,$E38)*'[8]Unit projection with losses'!J37*'[8]Unit projection with losses'!J$39</f>
        <v>3731149.2862771191</v>
      </c>
      <c r="P38" s="261">
        <f>IF(OR(MONTH(P$2)=7,MONTH(P$2)=8,MONTH(P$2)=9),$F38,$E38)*'[8]Unit projection with losses'!K37*'[8]Unit projection with losses'!K$39</f>
        <v>3355068.2377420794</v>
      </c>
      <c r="Q38" s="261">
        <f>IF(OR(MONTH(Q$2)=7,MONTH(Q$2)=8,MONTH(Q$2)=9),$F38,$E38)*'[8]Unit projection with losses'!L37*'[8]Unit projection with losses'!L$39</f>
        <v>3335133.0122956792</v>
      </c>
      <c r="R38" s="261">
        <f>IF(OR(MONTH(R$2)=7,MONTH(R$2)=8,MONTH(R$2)=9),$F38,$E38)*'[8]Unit projection with losses'!M37*'[8]Unit projection with losses'!M$39</f>
        <v>4044283.3502207994</v>
      </c>
      <c r="S38" s="261">
        <f>IF(OR(MONTH(S$2)=7,MONTH(S$2)=8,MONTH(S$2)=9),$F38,$E38)*'[8]Unit projection with losses'!N37*'[8]Unit projection with losses'!N$39</f>
        <v>4309995.7415116793</v>
      </c>
      <c r="T38" s="261">
        <f t="shared" si="6"/>
        <v>33545310.43826073</v>
      </c>
      <c r="U38" s="261">
        <f t="shared" si="0"/>
        <v>18685763.796418559</v>
      </c>
    </row>
    <row r="39" spans="1:21" x14ac:dyDescent="0.35">
      <c r="A39" s="250" t="s">
        <v>491</v>
      </c>
      <c r="B39" s="250" t="s">
        <v>260</v>
      </c>
      <c r="C39" s="258"/>
      <c r="D39" s="258" t="s">
        <v>285</v>
      </c>
      <c r="E39" s="259">
        <f>[8]Tariffs!O70</f>
        <v>0.740838</v>
      </c>
      <c r="F39" s="259">
        <f>[8]Tariffs!P70</f>
        <v>1.1781144999999997</v>
      </c>
      <c r="G39" s="260">
        <f t="shared" si="5"/>
        <v>44440588.365554057</v>
      </c>
      <c r="H39" s="261">
        <f>IF(OR(MONTH(H$2)=7,MONTH(H$2)=8,MONTH(H$2)=9),$F39,$E39)*'[8]Unit projection with losses'!C38*'[8]Unit projection with losses'!C$39</f>
        <v>5875820.1690808302</v>
      </c>
      <c r="I39" s="261">
        <f>IF(OR(MONTH(I$2)=7,MONTH(I$2)=8,MONTH(I$2)=9),$F39,$E39)*'[8]Unit projection with losses'!D38*'[8]Unit projection with losses'!D$39</f>
        <v>6255528.7721103337</v>
      </c>
      <c r="J39" s="261">
        <f>IF(OR(MONTH(J$2)=7,MONTH(J$2)=8,MONTH(J$2)=9),$F39,$E39)*'[8]Unit projection with losses'!E38*'[8]Unit projection with losses'!E$39</f>
        <v>5055948.3850260461</v>
      </c>
      <c r="K39" s="261">
        <f>IF(OR(MONTH(K$2)=7,MONTH(K$2)=8,MONTH(K$2)=9),$F39,$E39)*'[8]Unit projection with losses'!F38*'[8]Unit projection with losses'!F$39</f>
        <v>2749131.9002972157</v>
      </c>
      <c r="L39" s="261">
        <f>IF(OR(MONTH(L$2)=7,MONTH(L$2)=8,MONTH(L$2)=9),$F39,$E39)*'[8]Unit projection with losses'!G38*'[8]Unit projection with losses'!G$39</f>
        <v>2880248.4203028479</v>
      </c>
      <c r="M39" s="261">
        <f>IF(OR(MONTH(M$2)=7,MONTH(M$2)=8,MONTH(M$2)=9),$F39,$E39)*'[8]Unit projection with losses'!H38*'[8]Unit projection with losses'!H$39</f>
        <v>2637271.8389993468</v>
      </c>
      <c r="N39" s="261">
        <f>IF(OR(MONTH(N$2)=7,MONTH(N$2)=8,MONTH(N$2)=9),$F39,$E39)*'[8]Unit projection with losses'!I38*'[8]Unit projection with losses'!I$39</f>
        <v>2714835.6857954301</v>
      </c>
      <c r="O39" s="261">
        <f>IF(OR(MONTH(O$2)=7,MONTH(O$2)=8,MONTH(O$2)=9),$F39,$E39)*'[8]Unit projection with losses'!J38*'[8]Unit projection with losses'!J$39</f>
        <v>2839201.1114987517</v>
      </c>
      <c r="P39" s="261">
        <f>IF(OR(MONTH(P$2)=7,MONTH(P$2)=8,MONTH(P$2)=9),$F39,$E39)*'[8]Unit projection with losses'!K38*'[8]Unit projection with losses'!K$39</f>
        <v>3452643.9926415361</v>
      </c>
      <c r="Q39" s="261">
        <f>IF(OR(MONTH(Q$2)=7,MONTH(Q$2)=8,MONTH(Q$2)=9),$F39,$E39)*'[8]Unit projection with losses'!L38*'[8]Unit projection with losses'!L$39</f>
        <v>2751453.2717199358</v>
      </c>
      <c r="R39" s="261">
        <f>IF(OR(MONTH(R$2)=7,MONTH(R$2)=8,MONTH(R$2)=9),$F39,$E39)*'[8]Unit projection with losses'!M38*'[8]Unit projection with losses'!M$39</f>
        <v>3426016.496910336</v>
      </c>
      <c r="S39" s="261">
        <f>IF(OR(MONTH(S$2)=7,MONTH(S$2)=8,MONTH(S$2)=9),$F39,$E39)*'[8]Unit projection with losses'!N38*'[8]Unit projection with losses'!N$39</f>
        <v>3802488.321171456</v>
      </c>
      <c r="T39" s="261">
        <f t="shared" si="6"/>
        <v>28506751.103191435</v>
      </c>
      <c r="U39" s="261">
        <f t="shared" si="0"/>
        <v>15933837.26236262</v>
      </c>
    </row>
    <row r="40" spans="1:21" x14ac:dyDescent="0.35">
      <c r="C40" s="253" t="s">
        <v>261</v>
      </c>
      <c r="D40" s="253"/>
      <c r="E40" s="254" t="s">
        <v>249</v>
      </c>
      <c r="F40" s="254" t="s">
        <v>250</v>
      </c>
      <c r="G40" s="256">
        <f>SUM(G41:G46)</f>
        <v>554074041.73050869</v>
      </c>
      <c r="H40" s="261"/>
      <c r="I40" s="261"/>
      <c r="J40" s="261"/>
      <c r="K40" s="261"/>
      <c r="L40" s="261"/>
      <c r="M40" s="261"/>
      <c r="N40" s="261"/>
      <c r="O40" s="261"/>
      <c r="P40" s="261"/>
      <c r="Q40" s="261"/>
      <c r="R40" s="261"/>
      <c r="S40" s="261"/>
      <c r="T40" s="257">
        <f>SUM(T41:T46)</f>
        <v>388793961.31688297</v>
      </c>
      <c r="U40" s="257">
        <f>SUM(U41:U46)</f>
        <v>165280080.41362572</v>
      </c>
    </row>
    <row r="41" spans="1:21" x14ac:dyDescent="0.35">
      <c r="A41" s="250" t="s">
        <v>262</v>
      </c>
      <c r="B41" s="250" t="s">
        <v>262</v>
      </c>
      <c r="C41" s="258"/>
      <c r="D41" s="258" t="s">
        <v>255</v>
      </c>
      <c r="E41" s="259">
        <f>[8]Tariffs!O77</f>
        <v>1856.5900999999999</v>
      </c>
      <c r="F41" s="259">
        <f>E41</f>
        <v>1856.5900999999999</v>
      </c>
      <c r="G41" s="260">
        <f t="shared" ref="G41:G46" si="7">SUM(H41:S41)</f>
        <v>3259875.1611839999</v>
      </c>
      <c r="H41" s="261">
        <f>IF(OR(MONTH(H$2)=7,MONTH(H$2)=8,MONTH(H$2)=9),$F41,$E41)*'[8]Unit projection with losses'!C47</f>
        <v>267348.97440000001</v>
      </c>
      <c r="I41" s="261">
        <f>IF(OR(MONTH(I$2)=7,MONTH(I$2)=8,MONTH(I$2)=9),$F41,$E41)*'[8]Unit projection with losses'!D47</f>
        <v>267348.97440000001</v>
      </c>
      <c r="J41" s="261">
        <f>IF(OR(MONTH(J$2)=7,MONTH(J$2)=8,MONTH(J$2)=9),$F41,$E41)*'[8]Unit projection with losses'!E47</f>
        <v>270913.62739199994</v>
      </c>
      <c r="K41" s="261">
        <f>IF(OR(MONTH(K$2)=7,MONTH(K$2)=8,MONTH(K$2)=9),$F41,$E41)*'[8]Unit projection with losses'!F47</f>
        <v>270913.62739199994</v>
      </c>
      <c r="L41" s="261">
        <f>IF(OR(MONTH(L$2)=7,MONTH(L$2)=8,MONTH(L$2)=9),$F41,$E41)*'[8]Unit projection with losses'!G47</f>
        <v>270913.62739199994</v>
      </c>
      <c r="M41" s="261">
        <f>IF(OR(MONTH(M$2)=7,MONTH(M$2)=8,MONTH(M$2)=9),$F41,$E41)*'[8]Unit projection with losses'!H47</f>
        <v>270913.62739199994</v>
      </c>
      <c r="N41" s="261">
        <f>IF(OR(MONTH(N$2)=7,MONTH(N$2)=8,MONTH(N$2)=9),$F41,$E41)*'[8]Unit projection with losses'!I47</f>
        <v>272695.95388799999</v>
      </c>
      <c r="O41" s="261">
        <f>IF(OR(MONTH(O$2)=7,MONTH(O$2)=8,MONTH(O$2)=9),$F41,$E41)*'[8]Unit projection with losses'!J47</f>
        <v>272695.95388799999</v>
      </c>
      <c r="P41" s="261">
        <f>IF(OR(MONTH(P$2)=7,MONTH(P$2)=8,MONTH(P$2)=9),$F41,$E41)*'[8]Unit projection with losses'!K47</f>
        <v>274478.28038399998</v>
      </c>
      <c r="Q41" s="261">
        <f>IF(OR(MONTH(Q$2)=7,MONTH(Q$2)=8,MONTH(Q$2)=9),$F41,$E41)*'[8]Unit projection with losses'!L47</f>
        <v>274478.28038399998</v>
      </c>
      <c r="R41" s="261">
        <f>IF(OR(MONTH(R$2)=7,MONTH(R$2)=8,MONTH(R$2)=9),$F41,$E41)*'[8]Unit projection with losses'!M47</f>
        <v>274478.28038399998</v>
      </c>
      <c r="S41" s="261">
        <f>IF(OR(MONTH(S$2)=7,MONTH(S$2)=8,MONTH(S$2)=9),$F41,$E41)*'[8]Unit projection with losses'!N47</f>
        <v>272695.95388799999</v>
      </c>
      <c r="T41" s="261">
        <f t="shared" ref="T41:T46" si="8">G41-U41</f>
        <v>2452481.258496</v>
      </c>
      <c r="U41" s="261">
        <f t="shared" si="0"/>
        <v>807393.90268799989</v>
      </c>
    </row>
    <row r="42" spans="1:21" x14ac:dyDescent="0.35">
      <c r="A42" s="250" t="s">
        <v>262</v>
      </c>
      <c r="B42" s="250" t="s">
        <v>262</v>
      </c>
      <c r="C42" s="258"/>
      <c r="D42" s="258" t="s">
        <v>289</v>
      </c>
      <c r="E42" s="259">
        <f>[8]Tariffs!O78</f>
        <v>42.37912</v>
      </c>
      <c r="F42" s="259">
        <f>[8]Tariffs!P78</f>
        <v>42.37912</v>
      </c>
      <c r="G42" s="260">
        <f t="shared" si="7"/>
        <v>50964211.339517944</v>
      </c>
      <c r="H42" s="261">
        <f>IF(OR(MONTH(H$2)=7,MONTH(H$2)=8,MONTH(H$2)=9),$F42,$E42)*'[8]Unit projection with losses'!C42*'[8]Unit projection with losses'!C$47</f>
        <v>4276697.3706240002</v>
      </c>
      <c r="I42" s="261">
        <f>IF(OR(MONTH(I$2)=7,MONTH(I$2)=8,MONTH(I$2)=9),$F42,$E42)*'[8]Unit projection with losses'!D42*'[8]Unit projection with losses'!D$47</f>
        <v>4223970.9646848002</v>
      </c>
      <c r="J42" s="261">
        <f>IF(OR(MONTH(J$2)=7,MONTH(J$2)=8,MONTH(J$2)=9),$F42,$E42)*'[8]Unit projection with losses'!E42*'[8]Unit projection with losses'!E$47</f>
        <v>4244670.9610905591</v>
      </c>
      <c r="K42" s="261">
        <f>IF(OR(MONTH(K$2)=7,MONTH(K$2)=8,MONTH(K$2)=9),$F42,$E42)*'[8]Unit projection with losses'!F42*'[8]Unit projection with losses'!F$47</f>
        <v>4250607.5638333438</v>
      </c>
      <c r="L42" s="261">
        <f>IF(OR(MONTH(L$2)=7,MONTH(L$2)=8,MONTH(L$2)=9),$F42,$E42)*'[8]Unit projection with losses'!G42*'[8]Unit projection with losses'!G$47</f>
        <v>4256544.1665761275</v>
      </c>
      <c r="M42" s="261">
        <f>IF(OR(MONTH(M$2)=7,MONTH(M$2)=8,MONTH(M$2)=9),$F42,$E42)*'[8]Unit projection with losses'!H42*'[8]Unit projection with losses'!H$47</f>
        <v>4262480.7693189122</v>
      </c>
      <c r="N42" s="261">
        <f>IF(OR(MONTH(N$2)=7,MONTH(N$2)=8,MONTH(N$2)=9),$F42,$E42)*'[8]Unit projection with losses'!I42*'[8]Unit projection with losses'!I$47</f>
        <v>4266620.7686000634</v>
      </c>
      <c r="O42" s="261">
        <f>IF(OR(MONTH(O$2)=7,MONTH(O$2)=8,MONTH(O$2)=9),$F42,$E42)*'[8]Unit projection with losses'!J42*'[8]Unit projection with losses'!J$47</f>
        <v>4242718.1312409602</v>
      </c>
      <c r="P42" s="261">
        <f>IF(OR(MONTH(P$2)=7,MONTH(P$2)=8,MONTH(P$2)=9),$F42,$E42)*'[8]Unit projection with losses'!K42*'[8]Unit projection with losses'!K$47</f>
        <v>4240374.7354214396</v>
      </c>
      <c r="Q42" s="261">
        <f>IF(OR(MONTH(Q$2)=7,MONTH(Q$2)=8,MONTH(Q$2)=9),$F42,$E42)*'[8]Unit projection with losses'!L42*'[8]Unit projection with losses'!L$47</f>
        <v>4240374.7354214396</v>
      </c>
      <c r="R42" s="261">
        <f>IF(OR(MONTH(R$2)=7,MONTH(R$2)=8,MONTH(R$2)=9),$F42,$E42)*'[8]Unit projection with losses'!M42*'[8]Unit projection with losses'!M$47</f>
        <v>4234360.0194846718</v>
      </c>
      <c r="S42" s="261">
        <f>IF(OR(MONTH(S$2)=7,MONTH(S$2)=8,MONTH(S$2)=9),$F42,$E42)*'[8]Unit projection with losses'!N42*'[8]Unit projection with losses'!N$47</f>
        <v>4224791.1532216324</v>
      </c>
      <c r="T42" s="261">
        <f t="shared" si="8"/>
        <v>38238751.850987509</v>
      </c>
      <c r="U42" s="261">
        <f t="shared" si="0"/>
        <v>12725459.488530431</v>
      </c>
    </row>
    <row r="43" spans="1:21" x14ac:dyDescent="0.35">
      <c r="A43" s="250" t="s">
        <v>263</v>
      </c>
      <c r="B43" s="250" t="s">
        <v>263</v>
      </c>
      <c r="C43" s="258"/>
      <c r="D43" s="258" t="s">
        <v>290</v>
      </c>
      <c r="E43" s="259">
        <f>[8]Tariffs!O79</f>
        <v>115.01909388</v>
      </c>
      <c r="F43" s="259">
        <f>[8]Tariffs!P79</f>
        <v>115.01909388</v>
      </c>
      <c r="G43" s="260">
        <f t="shared" si="7"/>
        <v>113895217.83763534</v>
      </c>
      <c r="H43" s="261">
        <f>IF(OR(MONTH(H$2)=7,MONTH(H$2)=8,MONTH(H$2)=9),$F43,$E43)*'[8]Unit projection with losses'!C43*'[8]Unit projection with losses'!C$47</f>
        <v>9253939.4110992383</v>
      </c>
      <c r="I43" s="261">
        <f>IF(OR(MONTH(I$2)=7,MONTH(I$2)=8,MONTH(I$2)=9),$F43,$E43)*'[8]Unit projection with losses'!D43*'[8]Unit projection with losses'!D$47</f>
        <v>9428842.0460169204</v>
      </c>
      <c r="J43" s="261">
        <f>IF(OR(MONTH(J$2)=7,MONTH(J$2)=8,MONTH(J$2)=9),$F43,$E43)*'[8]Unit projection with losses'!E43*'[8]Unit projection with losses'!E$47</f>
        <v>9425661.9981093258</v>
      </c>
      <c r="K43" s="261">
        <f>IF(OR(MONTH(K$2)=7,MONTH(K$2)=8,MONTH(K$2)=9),$F43,$E43)*'[8]Unit projection with losses'!F43*'[8]Unit projection with losses'!F$47</f>
        <v>9312876.298986651</v>
      </c>
      <c r="L43" s="261">
        <f>IF(OR(MONTH(L$2)=7,MONTH(L$2)=8,MONTH(L$2)=9),$F43,$E43)*'[8]Unit projection with losses'!G43*'[8]Unit projection with losses'!G$47</f>
        <v>9860692.5518682189</v>
      </c>
      <c r="M43" s="261">
        <f>IF(OR(MONTH(M$2)=7,MONTH(M$2)=8,MONTH(M$2)=9),$F43,$E43)*'[8]Unit projection with losses'!H43*'[8]Unit projection with losses'!H$47</f>
        <v>9409549.7553775143</v>
      </c>
      <c r="N43" s="261">
        <f>IF(OR(MONTH(N$2)=7,MONTH(N$2)=8,MONTH(N$2)=9),$F43,$E43)*'[8]Unit projection with losses'!I43*'[8]Unit projection with losses'!I$47</f>
        <v>10071529.728141716</v>
      </c>
      <c r="O43" s="261">
        <f>IF(OR(MONTH(O$2)=7,MONTH(O$2)=8,MONTH(O$2)=9),$F43,$E43)*'[8]Unit projection with losses'!J43*'[8]Unit projection with losses'!J$47</f>
        <v>9925565.5291831419</v>
      </c>
      <c r="P43" s="261">
        <f>IF(OR(MONTH(P$2)=7,MONTH(P$2)=8,MONTH(P$2)=9),$F43,$E43)*'[8]Unit projection with losses'!K43*'[8]Unit projection with losses'!K$47</f>
        <v>9451738.3909516018</v>
      </c>
      <c r="Q43" s="261">
        <f>IF(OR(MONTH(Q$2)=7,MONTH(Q$2)=8,MONTH(Q$2)=9),$F43,$E43)*'[8]Unit projection with losses'!L43*'[8]Unit projection with losses'!L$47</f>
        <v>9125253.4724385906</v>
      </c>
      <c r="R43" s="261">
        <f>IF(OR(MONTH(R$2)=7,MONTH(R$2)=8,MONTH(R$2)=9),$F43,$E43)*'[8]Unit projection with losses'!M43*'[8]Unit projection with losses'!M$47</f>
        <v>9190550.4561411943</v>
      </c>
      <c r="S43" s="261">
        <f>IF(OR(MONTH(S$2)=7,MONTH(S$2)=8,MONTH(S$2)=9),$F43,$E43)*'[8]Unit projection with losses'!N43*'[8]Unit projection with losses'!N$47</f>
        <v>9439018.1993212234</v>
      </c>
      <c r="T43" s="261">
        <f t="shared" si="8"/>
        <v>85773418.181197956</v>
      </c>
      <c r="U43" s="261">
        <f t="shared" si="0"/>
        <v>28121799.656437382</v>
      </c>
    </row>
    <row r="44" spans="1:21" x14ac:dyDescent="0.35">
      <c r="A44" s="250" t="s">
        <v>423</v>
      </c>
      <c r="B44" s="250" t="s">
        <v>264</v>
      </c>
      <c r="C44" s="258"/>
      <c r="D44" s="258" t="s">
        <v>234</v>
      </c>
      <c r="E44" s="259">
        <f>[8]Tariffs!O80</f>
        <v>1.3086999999999998</v>
      </c>
      <c r="F44" s="259">
        <f>[8]Tariffs!P80</f>
        <v>2.5832599999999997</v>
      </c>
      <c r="G44" s="260">
        <f t="shared" si="7"/>
        <v>99663388.090159073</v>
      </c>
      <c r="H44" s="261">
        <f>IF(OR(MONTH(H$2)=7,MONTH(H$2)=8,MONTH(H$2)=9),$F44,$E44)*'[8]Unit projection with losses'!C44*'[8]Unit projection with losses'!C$47</f>
        <v>14976473.409331197</v>
      </c>
      <c r="I44" s="261">
        <f>IF(OR(MONTH(I$2)=7,MONTH(I$2)=8,MONTH(I$2)=9),$F44,$E44)*'[8]Unit projection with losses'!D44*'[8]Unit projection with losses'!D$47</f>
        <v>13904072.492543997</v>
      </c>
      <c r="J44" s="261">
        <f>IF(OR(MONTH(J$2)=7,MONTH(J$2)=8,MONTH(J$2)=9),$F44,$E44)*'[8]Unit projection with losses'!E44*'[8]Unit projection with losses'!E$47</f>
        <v>12438241.259618299</v>
      </c>
      <c r="K44" s="261">
        <f>IF(OR(MONTH(K$2)=7,MONTH(K$2)=8,MONTH(K$2)=9),$F44,$E44)*'[8]Unit projection with losses'!F44*'[8]Unit projection with losses'!F$47</f>
        <v>7083750.7915775981</v>
      </c>
      <c r="L44" s="261">
        <f>IF(OR(MONTH(L$2)=7,MONTH(L$2)=8,MONTH(L$2)=9),$F44,$E44)*'[8]Unit projection with losses'!G44*'[8]Unit projection with losses'!G$47</f>
        <v>6861375.2814796781</v>
      </c>
      <c r="M44" s="261">
        <f>IF(OR(MONTH(M$2)=7,MONTH(M$2)=8,MONTH(M$2)=9),$F44,$E44)*'[8]Unit projection with losses'!H44*'[8]Unit projection with losses'!H$47</f>
        <v>5740698.040565758</v>
      </c>
      <c r="N44" s="261">
        <f>IF(OR(MONTH(N$2)=7,MONTH(N$2)=8,MONTH(N$2)=9),$F44,$E44)*'[8]Unit projection with losses'!I44*'[8]Unit projection with losses'!I$47</f>
        <v>7306583.4127871981</v>
      </c>
      <c r="O44" s="261">
        <f>IF(OR(MONTH(O$2)=7,MONTH(O$2)=8,MONTH(O$2)=9),$F44,$E44)*'[8]Unit projection with losses'!J44*'[8]Unit projection with losses'!J$47</f>
        <v>6642633.7444147179</v>
      </c>
      <c r="P44" s="261">
        <f>IF(OR(MONTH(P$2)=7,MONTH(P$2)=8,MONTH(P$2)=9),$F44,$E44)*'[8]Unit projection with losses'!K44*'[8]Unit projection with losses'!K$47</f>
        <v>5601147.6868300792</v>
      </c>
      <c r="Q44" s="261">
        <f>IF(OR(MONTH(Q$2)=7,MONTH(Q$2)=8,MONTH(Q$2)=9),$F44,$E44)*'[8]Unit projection with losses'!L44*'[8]Unit projection with losses'!L$47</f>
        <v>6183068.2234675195</v>
      </c>
      <c r="R44" s="261">
        <f>IF(OR(MONTH(R$2)=7,MONTH(R$2)=8,MONTH(R$2)=9),$F44,$E44)*'[8]Unit projection with losses'!M44*'[8]Unit projection with losses'!M$47</f>
        <v>6324229.9240243193</v>
      </c>
      <c r="S44" s="261">
        <f>IF(OR(MONTH(S$2)=7,MONTH(S$2)=8,MONTH(S$2)=9),$F44,$E44)*'[8]Unit projection with losses'!N44*'[8]Unit projection with losses'!N$47</f>
        <v>6601113.8235187177</v>
      </c>
      <c r="T44" s="261">
        <f t="shared" si="8"/>
        <v>64181728.36476516</v>
      </c>
      <c r="U44" s="261">
        <f t="shared" si="0"/>
        <v>35481659.725393914</v>
      </c>
    </row>
    <row r="45" spans="1:21" x14ac:dyDescent="0.35">
      <c r="A45" s="250" t="s">
        <v>425</v>
      </c>
      <c r="B45" s="250" t="s">
        <v>265</v>
      </c>
      <c r="C45" s="258"/>
      <c r="D45" s="258" t="s">
        <v>231</v>
      </c>
      <c r="E45" s="259">
        <f>[8]Tariffs!O81</f>
        <v>0.86487999999999998</v>
      </c>
      <c r="F45" s="259">
        <f>[8]Tariffs!P81</f>
        <v>1.3200799999999997</v>
      </c>
      <c r="G45" s="260">
        <f t="shared" si="7"/>
        <v>156542366.32547325</v>
      </c>
      <c r="H45" s="261">
        <f>IF(OR(MONTH(H$2)=7,MONTH(H$2)=8,MONTH(H$2)=9),$F45,$E45)*'[8]Unit projection with losses'!C45*'[8]Unit projection with losses'!C$47</f>
        <v>18870339.568435196</v>
      </c>
      <c r="I45" s="261">
        <f>IF(OR(MONTH(I$2)=7,MONTH(I$2)=8,MONTH(I$2)=9),$F45,$E45)*'[8]Unit projection with losses'!D45*'[8]Unit projection with losses'!D$47</f>
        <v>18544416.251903996</v>
      </c>
      <c r="J45" s="261">
        <f>IF(OR(MONTH(J$2)=7,MONTH(J$2)=8,MONTH(J$2)=9),$F45,$E45)*'[8]Unit projection with losses'!E45*'[8]Unit projection with losses'!E$47</f>
        <v>16750146.956820475</v>
      </c>
      <c r="K45" s="261">
        <f>IF(OR(MONTH(K$2)=7,MONTH(K$2)=8,MONTH(K$2)=9),$F45,$E45)*'[8]Unit projection with losses'!F45*'[8]Unit projection with losses'!F$47</f>
        <v>12141564.16057344</v>
      </c>
      <c r="L45" s="261">
        <f>IF(OR(MONTH(L$2)=7,MONTH(L$2)=8,MONTH(L$2)=9),$F45,$E45)*'[8]Unit projection with losses'!G45*'[8]Unit projection with losses'!G$47</f>
        <v>12181908.828192767</v>
      </c>
      <c r="M45" s="261">
        <f>IF(OR(MONTH(M$2)=7,MONTH(M$2)=8,MONTH(M$2)=9),$F45,$E45)*'[8]Unit projection with losses'!H45*'[8]Unit projection with losses'!H$47</f>
        <v>10150257.983422464</v>
      </c>
      <c r="N45" s="261">
        <f>IF(OR(MONTH(N$2)=7,MONTH(N$2)=8,MONTH(N$2)=9),$F45,$E45)*'[8]Unit projection with losses'!I45*'[8]Unit projection with losses'!I$47</f>
        <v>12747910.655213566</v>
      </c>
      <c r="O45" s="261">
        <f>IF(OR(MONTH(O$2)=7,MONTH(O$2)=8,MONTH(O$2)=9),$F45,$E45)*'[8]Unit projection with losses'!J45*'[8]Unit projection with losses'!J$47</f>
        <v>11651072.285786113</v>
      </c>
      <c r="P45" s="261">
        <f>IF(OR(MONTH(P$2)=7,MONTH(P$2)=8,MONTH(P$2)=9),$F45,$E45)*'[8]Unit projection with losses'!K45*'[8]Unit projection with losses'!K$47</f>
        <v>10394288.383868929</v>
      </c>
      <c r="Q45" s="261">
        <f>IF(OR(MONTH(Q$2)=7,MONTH(Q$2)=8,MONTH(Q$2)=9),$F45,$E45)*'[8]Unit projection with losses'!L45*'[8]Unit projection with losses'!L$47</f>
        <v>10783894.677405694</v>
      </c>
      <c r="R45" s="261">
        <f>IF(OR(MONTH(R$2)=7,MONTH(R$2)=8,MONTH(R$2)=9),$F45,$E45)*'[8]Unit projection with losses'!M45*'[8]Unit projection with losses'!M$47</f>
        <v>11124278.49970483</v>
      </c>
      <c r="S45" s="261">
        <f>IF(OR(MONTH(S$2)=7,MONTH(S$2)=8,MONTH(S$2)=9),$F45,$E45)*'[8]Unit projection with losses'!N45*'[8]Unit projection with losses'!N$47</f>
        <v>11202288.07414579</v>
      </c>
      <c r="T45" s="261">
        <f t="shared" si="8"/>
        <v>107925322.43098827</v>
      </c>
      <c r="U45" s="261">
        <f t="shared" si="0"/>
        <v>48617043.894484982</v>
      </c>
    </row>
    <row r="46" spans="1:21" x14ac:dyDescent="0.35">
      <c r="A46" s="250" t="s">
        <v>421</v>
      </c>
      <c r="B46" s="250" t="s">
        <v>266</v>
      </c>
      <c r="C46" s="258"/>
      <c r="D46" s="258" t="s">
        <v>285</v>
      </c>
      <c r="E46" s="259">
        <f>[8]Tariffs!O82</f>
        <v>0.75819249999999982</v>
      </c>
      <c r="F46" s="259">
        <f>[8]Tariffs!P82</f>
        <v>1.20628</v>
      </c>
      <c r="G46" s="260">
        <f t="shared" si="7"/>
        <v>129748982.97653909</v>
      </c>
      <c r="H46" s="261">
        <f>IF(OR(MONTH(H$2)=7,MONTH(H$2)=8,MONTH(H$2)=9),$F46,$E46)*'[8]Unit projection with losses'!C46*'[8]Unit projection with losses'!C$47</f>
        <v>14543137.1096064</v>
      </c>
      <c r="I46" s="261">
        <f>IF(OR(MONTH(I$2)=7,MONTH(I$2)=8,MONTH(I$2)=9),$F46,$E46)*'[8]Unit projection with losses'!D46*'[8]Unit projection with losses'!D$47</f>
        <v>15512323.8371328</v>
      </c>
      <c r="J46" s="261">
        <f>IF(OR(MONTH(J$2)=7,MONTH(J$2)=8,MONTH(J$2)=9),$F46,$E46)*'[8]Unit projection with losses'!E46*'[8]Unit projection with losses'!E$47</f>
        <v>15063176.160018429</v>
      </c>
      <c r="K46" s="261">
        <f>IF(OR(MONTH(K$2)=7,MONTH(K$2)=8,MONTH(K$2)=9),$F46,$E46)*'[8]Unit projection with losses'!F46*'[8]Unit projection with losses'!F$47</f>
        <v>8770293.3606911972</v>
      </c>
      <c r="L46" s="261">
        <f>IF(OR(MONTH(L$2)=7,MONTH(L$2)=8,MONTH(L$2)=9),$F46,$E46)*'[8]Unit projection with losses'!G46*'[8]Unit projection with losses'!G$47</f>
        <v>9201930.9291786216</v>
      </c>
      <c r="M46" s="261">
        <f>IF(OR(MONTH(M$2)=7,MONTH(M$2)=8,MONTH(M$2)=9),$F46,$E46)*'[8]Unit projection with losses'!H46*'[8]Unit projection with losses'!H$47</f>
        <v>10494719.434008572</v>
      </c>
      <c r="N46" s="261">
        <f>IF(OR(MONTH(N$2)=7,MONTH(N$2)=8,MONTH(N$2)=9),$F46,$E46)*'[8]Unit projection with losses'!I46*'[8]Unit projection with losses'!I$47</f>
        <v>9615482.7460323814</v>
      </c>
      <c r="O46" s="261">
        <f>IF(OR(MONTH(O$2)=7,MONTH(O$2)=8,MONTH(O$2)=9),$F46,$E46)*'[8]Unit projection with losses'!J46*'[8]Unit projection with losses'!J$47</f>
        <v>8668698.5741990376</v>
      </c>
      <c r="P46" s="261">
        <f>IF(OR(MONTH(P$2)=7,MONTH(P$2)=8,MONTH(P$2)=9),$F46,$E46)*'[8]Unit projection with losses'!K46*'[8]Unit projection with losses'!K$47</f>
        <v>10964023.831208445</v>
      </c>
      <c r="Q46" s="261">
        <f>IF(OR(MONTH(Q$2)=7,MONTH(Q$2)=8,MONTH(Q$2)=9),$F46,$E46)*'[8]Unit projection with losses'!L46*'[8]Unit projection with losses'!L$47</f>
        <v>8420612.2041000929</v>
      </c>
      <c r="R46" s="261">
        <f>IF(OR(MONTH(R$2)=7,MONTH(R$2)=8,MONTH(R$2)=9),$F46,$E46)*'[8]Unit projection with losses'!M46*'[8]Unit projection with losses'!M$47</f>
        <v>9023321.9910113253</v>
      </c>
      <c r="S46" s="261">
        <f>IF(OR(MONTH(S$2)=7,MONTH(S$2)=8,MONTH(S$2)=9),$F46,$E46)*'[8]Unit projection with losses'!N46*'[8]Unit projection with losses'!N$47</f>
        <v>9471262.7993518058</v>
      </c>
      <c r="T46" s="261">
        <f t="shared" si="8"/>
        <v>90222259.230448082</v>
      </c>
      <c r="U46" s="261">
        <f t="shared" si="0"/>
        <v>39526723.746091008</v>
      </c>
    </row>
    <row r="47" spans="1:21" x14ac:dyDescent="0.35">
      <c r="C47" s="253" t="s">
        <v>267</v>
      </c>
      <c r="D47" s="253"/>
      <c r="E47" s="254" t="s">
        <v>249</v>
      </c>
      <c r="F47" s="254" t="s">
        <v>250</v>
      </c>
      <c r="G47" s="256">
        <f>SUM(G48:G53)</f>
        <v>233852180.81441414</v>
      </c>
      <c r="H47" s="261"/>
      <c r="I47" s="261"/>
      <c r="J47" s="261"/>
      <c r="K47" s="261"/>
      <c r="L47" s="261"/>
      <c r="M47" s="261"/>
      <c r="N47" s="261"/>
      <c r="O47" s="261"/>
      <c r="P47" s="261"/>
      <c r="Q47" s="261"/>
      <c r="R47" s="261"/>
      <c r="S47" s="261"/>
      <c r="T47" s="257">
        <f>SUM(T48:T53)</f>
        <v>163412167.18204346</v>
      </c>
      <c r="U47" s="257">
        <f>SUM(U48:U53)</f>
        <v>70440013.632370681</v>
      </c>
    </row>
    <row r="48" spans="1:21" x14ac:dyDescent="0.35">
      <c r="A48" s="250" t="s">
        <v>268</v>
      </c>
      <c r="B48" s="250" t="s">
        <v>268</v>
      </c>
      <c r="C48" s="258"/>
      <c r="D48" s="258" t="s">
        <v>255</v>
      </c>
      <c r="E48" s="259">
        <f>[8]Tariffs!O89</f>
        <v>1392.4340399999999</v>
      </c>
      <c r="F48" s="259">
        <f>E48</f>
        <v>1392.4340399999999</v>
      </c>
      <c r="G48" s="260">
        <f t="shared" ref="G48:G53" si="9">SUM(H48:S48)</f>
        <v>7807878.9385343986</v>
      </c>
      <c r="H48" s="261">
        <f>IF(OR(MONTH(H$2)=7,MONTH(H$2)=8,MONTH(H$2)=9),$F48,$E48)*'[8]Unit projection with losses'!C55</f>
        <v>642970.34231039998</v>
      </c>
      <c r="I48" s="261">
        <f>IF(OR(MONTH(I$2)=7,MONTH(I$2)=8,MONTH(I$2)=9),$F48,$E48)*'[8]Unit projection with losses'!D55</f>
        <v>645643.8156671999</v>
      </c>
      <c r="J48" s="261">
        <f>IF(OR(MONTH(J$2)=7,MONTH(J$2)=8,MONTH(J$2)=9),$F48,$E48)*'[8]Unit projection with losses'!E55</f>
        <v>649654.0257023999</v>
      </c>
      <c r="K48" s="261">
        <f>IF(OR(MONTH(K$2)=7,MONTH(K$2)=8,MONTH(K$2)=9),$F48,$E48)*'[8]Unit projection with losses'!F55</f>
        <v>650990.76238079986</v>
      </c>
      <c r="L48" s="261">
        <f>IF(OR(MONTH(L$2)=7,MONTH(L$2)=8,MONTH(L$2)=9),$F48,$E48)*'[8]Unit projection with losses'!G55</f>
        <v>649654.0257023999</v>
      </c>
      <c r="M48" s="261">
        <f>IF(OR(MONTH(M$2)=7,MONTH(M$2)=8,MONTH(M$2)=9),$F48,$E48)*'[8]Unit projection with losses'!H55</f>
        <v>648317.28902399994</v>
      </c>
      <c r="N48" s="261">
        <f>IF(OR(MONTH(N$2)=7,MONTH(N$2)=8,MONTH(N$2)=9),$F48,$E48)*'[8]Unit projection with losses'!I55</f>
        <v>652327.49905919994</v>
      </c>
      <c r="O48" s="261">
        <f>IF(OR(MONTH(O$2)=7,MONTH(O$2)=8,MONTH(O$2)=9),$F48,$E48)*'[8]Unit projection with losses'!J55</f>
        <v>650990.76238079986</v>
      </c>
      <c r="P48" s="261">
        <f>IF(OR(MONTH(P$2)=7,MONTH(P$2)=8,MONTH(P$2)=9),$F48,$E48)*'[8]Unit projection with losses'!K55</f>
        <v>652327.49905919994</v>
      </c>
      <c r="Q48" s="261">
        <f>IF(OR(MONTH(Q$2)=7,MONTH(Q$2)=8,MONTH(Q$2)=9),$F48,$E48)*'[8]Unit projection with losses'!L55</f>
        <v>655000.97241599986</v>
      </c>
      <c r="R48" s="261">
        <f>IF(OR(MONTH(R$2)=7,MONTH(R$2)=8,MONTH(R$2)=9),$F48,$E48)*'[8]Unit projection with losses'!M55</f>
        <v>655000.97241599986</v>
      </c>
      <c r="S48" s="261">
        <f>IF(OR(MONTH(S$2)=7,MONTH(S$2)=8,MONTH(S$2)=9),$F48,$E48)*'[8]Unit projection with losses'!N55</f>
        <v>655000.97241599986</v>
      </c>
      <c r="T48" s="261">
        <f t="shared" ref="T48:T53" si="10">G48-U48</f>
        <v>5864263.8081407994</v>
      </c>
      <c r="U48" s="261">
        <f t="shared" si="0"/>
        <v>1943615.1303935996</v>
      </c>
    </row>
    <row r="49" spans="1:21" x14ac:dyDescent="0.35">
      <c r="A49" s="250" t="s">
        <v>268</v>
      </c>
      <c r="B49" s="250" t="s">
        <v>268</v>
      </c>
      <c r="C49" s="258"/>
      <c r="D49" s="258" t="s">
        <v>289</v>
      </c>
      <c r="E49" s="259">
        <f>[8]Tariffs!O90</f>
        <v>44.279579999999996</v>
      </c>
      <c r="F49" s="259">
        <f>[8]Tariffs!P90</f>
        <v>44.279579999999996</v>
      </c>
      <c r="G49" s="260">
        <f t="shared" si="9"/>
        <v>25783349.055528954</v>
      </c>
      <c r="H49" s="261">
        <f>IF(OR(MONTH(H$2)=7,MONTH(H$2)=8,MONTH(H$2)=9),$F49,$E49)*'[8]Unit projection with losses'!C50*'[8]Unit projection with losses'!C$55</f>
        <v>2139525.8263941114</v>
      </c>
      <c r="I49" s="261">
        <f>IF(OR(MONTH(I$2)=7,MONTH(I$2)=8,MONTH(I$2)=9),$F49,$E49)*'[8]Unit projection with losses'!D50*'[8]Unit projection with losses'!D$55</f>
        <v>2089291.1033917437</v>
      </c>
      <c r="J49" s="261">
        <f>IF(OR(MONTH(J$2)=7,MONTH(J$2)=8,MONTH(J$2)=9),$F49,$E49)*'[8]Unit projection with losses'!E50*'[8]Unit projection with losses'!E$55</f>
        <v>2102268.0667668479</v>
      </c>
      <c r="K49" s="261">
        <f>IF(OR(MONTH(K$2)=7,MONTH(K$2)=8,MONTH(K$2)=9),$F49,$E49)*'[8]Unit projection with losses'!F50*'[8]Unit projection with losses'!F$55</f>
        <v>2106593.7212252156</v>
      </c>
      <c r="L49" s="261">
        <f>IF(OR(MONTH(L$2)=7,MONTH(L$2)=8,MONTH(L$2)=9),$F49,$E49)*'[8]Unit projection with losses'!G50*'[8]Unit projection with losses'!G$55</f>
        <v>2161766.2195998714</v>
      </c>
      <c r="M49" s="261">
        <f>IF(OR(MONTH(M$2)=7,MONTH(M$2)=8,MONTH(M$2)=9),$F49,$E49)*'[8]Unit projection with losses'!H50*'[8]Unit projection with losses'!H$55</f>
        <v>2157318.1409587194</v>
      </c>
      <c r="N49" s="261">
        <f>IF(OR(MONTH(N$2)=7,MONTH(N$2)=8,MONTH(N$2)=9),$F49,$E49)*'[8]Unit projection with losses'!I50*'[8]Unit projection with losses'!I$55</f>
        <v>2150748.0431493116</v>
      </c>
      <c r="O49" s="261">
        <f>IF(OR(MONTH(O$2)=7,MONTH(O$2)=8,MONTH(O$2)=9),$F49,$E49)*'[8]Unit projection with losses'!J50*'[8]Unit projection with losses'!J$55</f>
        <v>2146340.7725690873</v>
      </c>
      <c r="P49" s="261">
        <f>IF(OR(MONTH(P$2)=7,MONTH(P$2)=8,MONTH(P$2)=9),$F49,$E49)*'[8]Unit projection with losses'!K50*'[8]Unit projection with losses'!K$55</f>
        <v>2130833.7094164477</v>
      </c>
      <c r="Q49" s="261">
        <f>IF(OR(MONTH(Q$2)=7,MONTH(Q$2)=8,MONTH(Q$2)=9),$F49,$E49)*'[8]Unit projection with losses'!L50*'[8]Unit projection with losses'!L$55</f>
        <v>2159562.5843097595</v>
      </c>
      <c r="R49" s="261">
        <f>IF(OR(MONTH(R$2)=7,MONTH(R$2)=8,MONTH(R$2)=9),$F49,$E49)*'[8]Unit projection with losses'!M50*'[8]Unit projection with losses'!M$55</f>
        <v>2199554.4840191994</v>
      </c>
      <c r="S49" s="261">
        <f>IF(OR(MONTH(S$2)=7,MONTH(S$2)=8,MONTH(S$2)=9),$F49,$E49)*'[8]Unit projection with losses'!N50*'[8]Unit projection with losses'!N$55</f>
        <v>2239546.3837286397</v>
      </c>
      <c r="T49" s="261">
        <f t="shared" si="10"/>
        <v>19314985.74201446</v>
      </c>
      <c r="U49" s="261">
        <f t="shared" si="0"/>
        <v>6468363.3135144953</v>
      </c>
    </row>
    <row r="50" spans="1:21" x14ac:dyDescent="0.35">
      <c r="A50" s="250" t="s">
        <v>269</v>
      </c>
      <c r="B50" s="250" t="s">
        <v>269</v>
      </c>
      <c r="C50" s="258"/>
      <c r="D50" s="258" t="s">
        <v>290</v>
      </c>
      <c r="E50" s="259">
        <f>[8]Tariffs!O91</f>
        <v>124.22062139040001</v>
      </c>
      <c r="F50" s="259">
        <f>[8]Tariffs!P91</f>
        <v>124.22062139040001</v>
      </c>
      <c r="G50" s="260">
        <f t="shared" si="9"/>
        <v>57510695.761751503</v>
      </c>
      <c r="H50" s="261">
        <f>IF(OR(MONTH(H$2)=7,MONTH(H$2)=8,MONTH(H$2)=9),$F50,$E50)*'[8]Unit projection with losses'!C51*'[8]Unit projection with losses'!C$55</f>
        <v>4735651.0228395602</v>
      </c>
      <c r="I50" s="261">
        <f>IF(OR(MONTH(I$2)=7,MONTH(I$2)=8,MONTH(I$2)=9),$F50,$E50)*'[8]Unit projection with losses'!D51*'[8]Unit projection with losses'!D$55</f>
        <v>4865931.2255178802</v>
      </c>
      <c r="J50" s="261">
        <f>IF(OR(MONTH(J$2)=7,MONTH(J$2)=8,MONTH(J$2)=9),$F50,$E50)*'[8]Unit projection with losses'!E51*'[8]Unit projection with losses'!E$55</f>
        <v>4562325.691684044</v>
      </c>
      <c r="K50" s="261">
        <f>IF(OR(MONTH(K$2)=7,MONTH(K$2)=8,MONTH(K$2)=9),$F50,$E50)*'[8]Unit projection with losses'!F51*'[8]Unit projection with losses'!F$55</f>
        <v>4348702.7934434926</v>
      </c>
      <c r="L50" s="261">
        <f>IF(OR(MONTH(L$2)=7,MONTH(L$2)=8,MONTH(L$2)=9),$F50,$E50)*'[8]Unit projection with losses'!G51*'[8]Unit projection with losses'!G$55</f>
        <v>4840516.2826403873</v>
      </c>
      <c r="M50" s="261">
        <f>IF(OR(MONTH(M$2)=7,MONTH(M$2)=8,MONTH(M$2)=9),$F50,$E50)*'[8]Unit projection with losses'!H51*'[8]Unit projection with losses'!H$55</f>
        <v>4497414.5537942294</v>
      </c>
      <c r="N50" s="261">
        <f>IF(OR(MONTH(N$2)=7,MONTH(N$2)=8,MONTH(N$2)=9),$F50,$E50)*'[8]Unit projection with losses'!I51*'[8]Unit projection with losses'!I$55</f>
        <v>5028037.3476554044</v>
      </c>
      <c r="O50" s="261">
        <f>IF(OR(MONTH(O$2)=7,MONTH(O$2)=8,MONTH(O$2)=9),$F50,$E50)*'[8]Unit projection with losses'!J51*'[8]Unit projection with losses'!J$55</f>
        <v>5017733.9924347987</v>
      </c>
      <c r="P50" s="261">
        <f>IF(OR(MONTH(P$2)=7,MONTH(P$2)=8,MONTH(P$2)=9),$F50,$E50)*'[8]Unit projection with losses'!K51*'[8]Unit projection with losses'!K$55</f>
        <v>4692834.8578117108</v>
      </c>
      <c r="Q50" s="261">
        <f>IF(OR(MONTH(Q$2)=7,MONTH(Q$2)=8,MONTH(Q$2)=9),$F50,$E50)*'[8]Unit projection with losses'!L51*'[8]Unit projection with losses'!L$55</f>
        <v>4599875.6973769171</v>
      </c>
      <c r="R50" s="261">
        <f>IF(OR(MONTH(R$2)=7,MONTH(R$2)=8,MONTH(R$2)=9),$F50,$E50)*'[8]Unit projection with losses'!M51*'[8]Unit projection with losses'!M$55</f>
        <v>4880355.9228267279</v>
      </c>
      <c r="S50" s="261">
        <f>IF(OR(MONTH(S$2)=7,MONTH(S$2)=8,MONTH(S$2)=9),$F50,$E50)*'[8]Unit projection with losses'!N51*'[8]Unit projection with losses'!N$55</f>
        <v>5441316.3737263521</v>
      </c>
      <c r="T50" s="261">
        <f t="shared" si="10"/>
        <v>42467797.139667712</v>
      </c>
      <c r="U50" s="261">
        <f t="shared" si="0"/>
        <v>15042898.622083792</v>
      </c>
    </row>
    <row r="51" spans="1:21" x14ac:dyDescent="0.35">
      <c r="A51" s="250" t="s">
        <v>337</v>
      </c>
      <c r="B51" s="250" t="s">
        <v>330</v>
      </c>
      <c r="C51" s="258"/>
      <c r="D51" s="258" t="s">
        <v>234</v>
      </c>
      <c r="E51" s="259">
        <f>[8]Tariffs!O92</f>
        <v>1.3081309999999997</v>
      </c>
      <c r="F51" s="259">
        <f>[8]Tariffs!P92</f>
        <v>2.5730179999999994</v>
      </c>
      <c r="G51" s="260">
        <f t="shared" si="9"/>
        <v>39360081.944839671</v>
      </c>
      <c r="H51" s="261">
        <f>IF(OR(MONTH(H$2)=7,MONTH(H$2)=8,MONTH(H$2)=9),$F51,$E51)*'[8]Unit projection with losses'!C52*'[8]Unit projection with losses'!C$55</f>
        <v>5981265.0773471212</v>
      </c>
      <c r="I51" s="261">
        <f>IF(OR(MONTH(I$2)=7,MONTH(I$2)=8,MONTH(I$2)=9),$F51,$E51)*'[8]Unit projection with losses'!D52*'[8]Unit projection with losses'!D$55</f>
        <v>5448357.2002019323</v>
      </c>
      <c r="J51" s="261">
        <f>IF(OR(MONTH(J$2)=7,MONTH(J$2)=8,MONTH(J$2)=9),$F51,$E51)*'[8]Unit projection with losses'!E52*'[8]Unit projection with losses'!E$55</f>
        <v>4622471.2822837234</v>
      </c>
      <c r="K51" s="261">
        <f>IF(OR(MONTH(K$2)=7,MONTH(K$2)=8,MONTH(K$2)=9),$F51,$E51)*'[8]Unit projection with losses'!F52*'[8]Unit projection with losses'!F$55</f>
        <v>2627336.5323955193</v>
      </c>
      <c r="L51" s="261">
        <f>IF(OR(MONTH(L$2)=7,MONTH(L$2)=8,MONTH(L$2)=9),$F51,$E51)*'[8]Unit projection with losses'!G52*'[8]Unit projection with losses'!G$55</f>
        <v>2599677.0589059065</v>
      </c>
      <c r="M51" s="261">
        <f>IF(OR(MONTH(M$2)=7,MONTH(M$2)=8,MONTH(M$2)=9),$F51,$E51)*'[8]Unit projection with losses'!H52*'[8]Unit projection with losses'!H$55</f>
        <v>2141182.9787166715</v>
      </c>
      <c r="N51" s="261">
        <f>IF(OR(MONTH(N$2)=7,MONTH(N$2)=8,MONTH(N$2)=9),$F51,$E51)*'[8]Unit projection with losses'!I52*'[8]Unit projection with losses'!I$55</f>
        <v>2862764.547976396</v>
      </c>
      <c r="O51" s="261">
        <f>IF(OR(MONTH(O$2)=7,MONTH(O$2)=8,MONTH(O$2)=9),$F51,$E51)*'[8]Unit projection with losses'!J52*'[8]Unit projection with losses'!J$55</f>
        <v>2642014.3901183992</v>
      </c>
      <c r="P51" s="261">
        <f>IF(OR(MONTH(P$2)=7,MONTH(P$2)=8,MONTH(P$2)=9),$F51,$E51)*'[8]Unit projection with losses'!K52*'[8]Unit projection with losses'!K$55</f>
        <v>2223260.8357588984</v>
      </c>
      <c r="Q51" s="261">
        <f>IF(OR(MONTH(Q$2)=7,MONTH(Q$2)=8,MONTH(Q$2)=9),$F51,$E51)*'[8]Unit projection with losses'!L52*'[8]Unit projection with losses'!L$55</f>
        <v>2459213.2758251512</v>
      </c>
      <c r="R51" s="261">
        <f>IF(OR(MONTH(R$2)=7,MONTH(R$2)=8,MONTH(R$2)=9),$F51,$E51)*'[8]Unit projection with losses'!M52*'[8]Unit projection with losses'!M$55</f>
        <v>2742764.1699870713</v>
      </c>
      <c r="S51" s="261">
        <f>IF(OR(MONTH(S$2)=7,MONTH(S$2)=8,MONTH(S$2)=9),$F51,$E51)*'[8]Unit projection with losses'!N52*'[8]Unit projection with losses'!N$55</f>
        <v>3009774.595322879</v>
      </c>
      <c r="T51" s="261">
        <f t="shared" si="10"/>
        <v>24920685.07196774</v>
      </c>
      <c r="U51" s="261">
        <f t="shared" si="0"/>
        <v>14439396.872871932</v>
      </c>
    </row>
    <row r="52" spans="1:21" x14ac:dyDescent="0.35">
      <c r="A52" s="250" t="s">
        <v>339</v>
      </c>
      <c r="B52" s="250" t="s">
        <v>332</v>
      </c>
      <c r="C52" s="258"/>
      <c r="D52" s="258" t="s">
        <v>231</v>
      </c>
      <c r="E52" s="259">
        <f>[8]Tariffs!O93</f>
        <v>0.86487999999999998</v>
      </c>
      <c r="F52" s="259">
        <f>[8]Tariffs!P93</f>
        <v>1.3189419999999998</v>
      </c>
      <c r="G52" s="260">
        <f t="shared" si="9"/>
        <v>59409473.787065536</v>
      </c>
      <c r="H52" s="261">
        <f>IF(OR(MONTH(H$2)=7,MONTH(H$2)=8,MONTH(H$2)=9),$F52,$E52)*'[8]Unit projection with losses'!C53*'[8]Unit projection with losses'!C$55</f>
        <v>7167509.6365836272</v>
      </c>
      <c r="I52" s="261">
        <f>IF(OR(MONTH(I$2)=7,MONTH(I$2)=8,MONTH(I$2)=9),$F52,$E52)*'[8]Unit projection with losses'!D53*'[8]Unit projection with losses'!D$55</f>
        <v>6887321.0770323453</v>
      </c>
      <c r="J52" s="261">
        <f>IF(OR(MONTH(J$2)=7,MONTH(J$2)=8,MONTH(J$2)=9),$F52,$E52)*'[8]Unit projection with losses'!E53*'[8]Unit projection with losses'!E$55</f>
        <v>5923459.839213158</v>
      </c>
      <c r="K52" s="261">
        <f>IF(OR(MONTH(K$2)=7,MONTH(K$2)=8,MONTH(K$2)=9),$F52,$E52)*'[8]Unit projection with losses'!F53*'[8]Unit projection with losses'!F$55</f>
        <v>4375117.6038236162</v>
      </c>
      <c r="L52" s="261">
        <f>IF(OR(MONTH(L$2)=7,MONTH(L$2)=8,MONTH(L$2)=9),$F52,$E52)*'[8]Unit projection with losses'!G53*'[8]Unit projection with losses'!G$55</f>
        <v>4519147.9715758078</v>
      </c>
      <c r="M52" s="261">
        <f>IF(OR(MONTH(M$2)=7,MONTH(M$2)=8,MONTH(M$2)=9),$F52,$E52)*'[8]Unit projection with losses'!H53*'[8]Unit projection with losses'!H$55</f>
        <v>3640816.117923839</v>
      </c>
      <c r="N52" s="261">
        <f>IF(OR(MONTH(N$2)=7,MONTH(N$2)=8,MONTH(N$2)=9),$F52,$E52)*'[8]Unit projection with losses'!I53*'[8]Unit projection with losses'!I$55</f>
        <v>4900267.0274641914</v>
      </c>
      <c r="O52" s="261">
        <f>IF(OR(MONTH(O$2)=7,MONTH(O$2)=8,MONTH(O$2)=9),$F52,$E52)*'[8]Unit projection with losses'!J53*'[8]Unit projection with losses'!J$55</f>
        <v>4521847.6592087038</v>
      </c>
      <c r="P52" s="261">
        <f>IF(OR(MONTH(P$2)=7,MONTH(P$2)=8,MONTH(P$2)=9),$F52,$E52)*'[8]Unit projection with losses'!K53*'[8]Unit projection with losses'!K$55</f>
        <v>3986572.2149928948</v>
      </c>
      <c r="Q52" s="261">
        <f>IF(OR(MONTH(Q$2)=7,MONTH(Q$2)=8,MONTH(Q$2)=9),$F52,$E52)*'[8]Unit projection with losses'!L53*'[8]Unit projection with losses'!L$55</f>
        <v>4115784.1910169595</v>
      </c>
      <c r="R52" s="261">
        <f>IF(OR(MONTH(R$2)=7,MONTH(R$2)=8,MONTH(R$2)=9),$F52,$E52)*'[8]Unit projection with losses'!M53*'[8]Unit projection with losses'!M$55</f>
        <v>4543844.49404928</v>
      </c>
      <c r="S52" s="261">
        <f>IF(OR(MONTH(S$2)=7,MONTH(S$2)=8,MONTH(S$2)=9),$F52,$E52)*'[8]Unit projection with losses'!N53*'[8]Unit projection with losses'!N$55</f>
        <v>4827785.9541811198</v>
      </c>
      <c r="T52" s="261">
        <f t="shared" si="10"/>
        <v>40526857.119268447</v>
      </c>
      <c r="U52" s="261">
        <f t="shared" si="0"/>
        <v>18882616.667797092</v>
      </c>
    </row>
    <row r="53" spans="1:21" x14ac:dyDescent="0.35">
      <c r="A53" s="250" t="s">
        <v>533</v>
      </c>
      <c r="B53" s="250" t="s">
        <v>328</v>
      </c>
      <c r="C53" s="258"/>
      <c r="D53" s="258" t="s">
        <v>285</v>
      </c>
      <c r="E53" s="259">
        <f>[8]Tariffs!O94</f>
        <v>0.73514799999999991</v>
      </c>
      <c r="F53" s="259">
        <f>[8]Tariffs!P94</f>
        <v>1.200021</v>
      </c>
      <c r="G53" s="260">
        <f t="shared" si="9"/>
        <v>43980701.326694086</v>
      </c>
      <c r="H53" s="261">
        <f>IF(OR(MONTH(H$2)=7,MONTH(H$2)=8,MONTH(H$2)=9),$F53,$E53)*'[8]Unit projection with losses'!C54*'[8]Unit projection with losses'!C$55</f>
        <v>4924856.3236374529</v>
      </c>
      <c r="I53" s="261">
        <f>IF(OR(MONTH(I$2)=7,MONTH(I$2)=8,MONTH(I$2)=9),$F53,$E53)*'[8]Unit projection with losses'!D54*'[8]Unit projection with losses'!D$55</f>
        <v>5178765.6220124159</v>
      </c>
      <c r="J53" s="261">
        <f>IF(OR(MONTH(J$2)=7,MONTH(J$2)=8,MONTH(J$2)=9),$F53,$E53)*'[8]Unit projection with losses'!E54*'[8]Unit projection with losses'!E$55</f>
        <v>4846516.0035858434</v>
      </c>
      <c r="K53" s="261">
        <f>IF(OR(MONTH(K$2)=7,MONTH(K$2)=8,MONTH(K$2)=9),$F53,$E53)*'[8]Unit projection with losses'!F54*'[8]Unit projection with losses'!F$55</f>
        <v>2796643.8016598015</v>
      </c>
      <c r="L53" s="261">
        <f>IF(OR(MONTH(L$2)=7,MONTH(L$2)=8,MONTH(L$2)=9),$F53,$E53)*'[8]Unit projection with losses'!G54*'[8]Unit projection with losses'!G$55</f>
        <v>2994390.6999386107</v>
      </c>
      <c r="M53" s="261">
        <f>IF(OR(MONTH(M$2)=7,MONTH(M$2)=8,MONTH(M$2)=9),$F53,$E53)*'[8]Unit projection with losses'!H54*'[8]Unit projection with losses'!H$55</f>
        <v>3457460.9379778546</v>
      </c>
      <c r="N53" s="261">
        <f>IF(OR(MONTH(N$2)=7,MONTH(N$2)=8,MONTH(N$2)=9),$F53,$E53)*'[8]Unit projection with losses'!I54*'[8]Unit projection with losses'!I$55</f>
        <v>3260964.7275835387</v>
      </c>
      <c r="O53" s="261">
        <f>IF(OR(MONTH(O$2)=7,MONTH(O$2)=8,MONTH(O$2)=9),$F53,$E53)*'[8]Unit projection with losses'!J54*'[8]Unit projection with losses'!J$55</f>
        <v>2940501.3638971387</v>
      </c>
      <c r="P53" s="261">
        <f>IF(OR(MONTH(P$2)=7,MONTH(P$2)=8,MONTH(P$2)=9),$F53,$E53)*'[8]Unit projection with losses'!K54*'[8]Unit projection with losses'!K$55</f>
        <v>3745662.516353433</v>
      </c>
      <c r="Q53" s="261">
        <f>IF(OR(MONTH(Q$2)=7,MONTH(Q$2)=8,MONTH(Q$2)=9),$F53,$E53)*'[8]Unit projection with losses'!L54*'[8]Unit projection with losses'!L$55</f>
        <v>2960275.2407101435</v>
      </c>
      <c r="R53" s="261">
        <f>IF(OR(MONTH(R$2)=7,MONTH(R$2)=8,MONTH(R$2)=9),$F53,$E53)*'[8]Unit projection with losses'!M54*'[8]Unit projection with losses'!M$55</f>
        <v>3315163.009277951</v>
      </c>
      <c r="S53" s="261">
        <f>IF(OR(MONTH(S$2)=7,MONTH(S$2)=8,MONTH(S$2)=9),$F53,$E53)*'[8]Unit projection with losses'!N54*'[8]Unit projection with losses'!N$55</f>
        <v>3559501.0800599027</v>
      </c>
      <c r="T53" s="261">
        <f t="shared" si="10"/>
        <v>30317578.300984316</v>
      </c>
      <c r="U53" s="261">
        <f t="shared" si="0"/>
        <v>13663123.025709772</v>
      </c>
    </row>
    <row r="54" spans="1:21" x14ac:dyDescent="0.35">
      <c r="C54" s="253" t="s">
        <v>291</v>
      </c>
      <c r="D54" s="253"/>
      <c r="E54" s="254" t="s">
        <v>249</v>
      </c>
      <c r="F54" s="254" t="s">
        <v>250</v>
      </c>
      <c r="G54" s="256">
        <f>SUM(G55:G59)</f>
        <v>37717374.966085777</v>
      </c>
      <c r="H54" s="261"/>
      <c r="I54" s="261"/>
      <c r="J54" s="261"/>
      <c r="K54" s="261"/>
      <c r="L54" s="261"/>
      <c r="M54" s="261"/>
      <c r="N54" s="261"/>
      <c r="O54" s="261"/>
      <c r="P54" s="261"/>
      <c r="Q54" s="261"/>
      <c r="R54" s="261"/>
      <c r="S54" s="261"/>
      <c r="T54" s="257">
        <f>SUM(T55:T59)</f>
        <v>24012334.597695548</v>
      </c>
      <c r="U54" s="257">
        <f>SUM(U55:U59)</f>
        <v>13705040.368390229</v>
      </c>
    </row>
    <row r="55" spans="1:21" x14ac:dyDescent="0.35">
      <c r="A55" s="250" t="s">
        <v>520</v>
      </c>
      <c r="B55" s="250" t="s">
        <v>520</v>
      </c>
      <c r="C55" s="258"/>
      <c r="D55" s="258" t="s">
        <v>255</v>
      </c>
      <c r="E55" s="259">
        <f>[8]Tariffs!O102</f>
        <v>1768.6687889999998</v>
      </c>
      <c r="F55" s="259">
        <f>E55</f>
        <v>1768.6687889999998</v>
      </c>
      <c r="G55" s="260">
        <f>SUM(H55:S55)</f>
        <v>550126.74013055977</v>
      </c>
      <c r="H55" s="261">
        <f>IF(OR(MONTH(H$2)=7,MONTH(H$2)=8,MONTH(H$2)=9),$F55,$E55)*'[8]Unit projection with losses'!C62</f>
        <v>45843.895010879991</v>
      </c>
      <c r="I55" s="261">
        <f>IF(OR(MONTH(I$2)=7,MONTH(I$2)=8,MONTH(I$2)=9),$F55,$E55)*'[8]Unit projection with losses'!D62</f>
        <v>45843.895010879991</v>
      </c>
      <c r="J55" s="261">
        <f>IF(OR(MONTH(J$2)=7,MONTH(J$2)=8,MONTH(J$2)=9),$F55,$E55)*'[8]Unit projection with losses'!E62</f>
        <v>45843.895010879991</v>
      </c>
      <c r="K55" s="261">
        <f>IF(OR(MONTH(K$2)=7,MONTH(K$2)=8,MONTH(K$2)=9),$F55,$E55)*'[8]Unit projection with losses'!F62</f>
        <v>45843.895010879991</v>
      </c>
      <c r="L55" s="261">
        <f>IF(OR(MONTH(L$2)=7,MONTH(L$2)=8,MONTH(L$2)=9),$F55,$E55)*'[8]Unit projection with losses'!G62</f>
        <v>45843.895010879991</v>
      </c>
      <c r="M55" s="261">
        <f>IF(OR(MONTH(M$2)=7,MONTH(M$2)=8,MONTH(M$2)=9),$F55,$E55)*'[8]Unit projection with losses'!H62</f>
        <v>45843.895010879991</v>
      </c>
      <c r="N55" s="261">
        <f>IF(OR(MONTH(N$2)=7,MONTH(N$2)=8,MONTH(N$2)=9),$F55,$E55)*'[8]Unit projection with losses'!I62</f>
        <v>45843.895010879991</v>
      </c>
      <c r="O55" s="261">
        <f>IF(OR(MONTH(O$2)=7,MONTH(O$2)=8,MONTH(O$2)=9),$F55,$E55)*'[8]Unit projection with losses'!J62</f>
        <v>45843.895010879991</v>
      </c>
      <c r="P55" s="261">
        <f>IF(OR(MONTH(P$2)=7,MONTH(P$2)=8,MONTH(P$2)=9),$F55,$E55)*'[8]Unit projection with losses'!K62</f>
        <v>45843.895010879991</v>
      </c>
      <c r="Q55" s="261">
        <f>IF(OR(MONTH(Q$2)=7,MONTH(Q$2)=8,MONTH(Q$2)=9),$F55,$E55)*'[8]Unit projection with losses'!L62</f>
        <v>45843.895010879991</v>
      </c>
      <c r="R55" s="261">
        <f>IF(OR(MONTH(R$2)=7,MONTH(R$2)=8,MONTH(R$2)=9),$F55,$E55)*'[8]Unit projection with losses'!M62</f>
        <v>45843.895010879991</v>
      </c>
      <c r="S55" s="261">
        <f>IF(OR(MONTH(S$2)=7,MONTH(S$2)=8,MONTH(S$2)=9),$F55,$E55)*'[8]Unit projection with losses'!N62</f>
        <v>45843.895010879991</v>
      </c>
      <c r="T55" s="261">
        <f>G55-U55</f>
        <v>412595.05509791977</v>
      </c>
      <c r="U55" s="261">
        <f t="shared" si="0"/>
        <v>137531.68503263997</v>
      </c>
    </row>
    <row r="56" spans="1:21" x14ac:dyDescent="0.35">
      <c r="A56" s="250" t="s">
        <v>518</v>
      </c>
      <c r="B56" s="250" t="s">
        <v>518</v>
      </c>
      <c r="C56" s="258"/>
      <c r="D56" s="258" t="s">
        <v>290</v>
      </c>
      <c r="E56" s="259">
        <f>[8]Tariffs!O103</f>
        <v>46.011615999999997</v>
      </c>
      <c r="F56" s="259">
        <f>[8]Tariffs!P103</f>
        <v>46.011615999999997</v>
      </c>
      <c r="G56" s="260">
        <f>SUM(H56:S56)</f>
        <v>3774788.8539992054</v>
      </c>
      <c r="H56" s="261">
        <f>IF(OR(MONTH(H$2)=7,MONTH(H$2)=8,MONTH(H$2)=9),$F56,$E56)*'[8]Unit projection with losses'!C58*'[8]Unit projection with losses'!C62</f>
        <v>393851.18767841277</v>
      </c>
      <c r="I56" s="261">
        <f>IF(OR(MONTH(I$2)=7,MONTH(I$2)=8,MONTH(I$2)=9),$F56,$E56)*'[8]Unit projection with losses'!D58*'[8]Unit projection with losses'!D62</f>
        <v>397285.93640816631</v>
      </c>
      <c r="J56" s="261">
        <f>IF(OR(MONTH(J$2)=7,MONTH(J$2)=8,MONTH(J$2)=9),$F56,$E56)*'[8]Unit projection with losses'!E58*'[8]Unit projection with losses'!E62</f>
        <v>357213.8678943743</v>
      </c>
      <c r="K56" s="261">
        <f>IF(OR(MONTH(K$2)=7,MONTH(K$2)=8,MONTH(K$2)=9),$F56,$E56)*'[8]Unit projection with losses'!F58*'[8]Unit projection with losses'!F62</f>
        <v>280504.47959654394</v>
      </c>
      <c r="L56" s="261">
        <f>IF(OR(MONTH(L$2)=7,MONTH(L$2)=8,MONTH(L$2)=9),$F56,$E56)*'[8]Unit projection with losses'!G58*'[8]Unit projection with losses'!G62</f>
        <v>259895.98721802238</v>
      </c>
      <c r="M56" s="261">
        <f>IF(OR(MONTH(M$2)=7,MONTH(M$2)=8,MONTH(M$2)=9),$F56,$E56)*'[8]Unit projection with losses'!H58*'[8]Unit projection with losses'!H62</f>
        <v>224403.58367723518</v>
      </c>
      <c r="N56" s="261">
        <f>IF(OR(MONTH(N$2)=7,MONTH(N$2)=8,MONTH(N$2)=9),$F56,$E56)*'[8]Unit projection with losses'!I58*'[8]Unit projection with losses'!I62</f>
        <v>256461.23848826875</v>
      </c>
      <c r="O56" s="261">
        <f>IF(OR(MONTH(O$2)=7,MONTH(O$2)=8,MONTH(O$2)=9),$F56,$E56)*'[8]Unit projection with losses'!J58*'[8]Unit projection with losses'!J62</f>
        <v>266765.48467752954</v>
      </c>
      <c r="P56" s="261">
        <f>IF(OR(MONTH(P$2)=7,MONTH(P$2)=8,MONTH(P$2)=9),$F56,$E56)*'[8]Unit projection with losses'!K58*'[8]Unit projection with losses'!K62</f>
        <v>264475.65219102713</v>
      </c>
      <c r="Q56" s="261">
        <f>IF(OR(MONTH(Q$2)=7,MONTH(Q$2)=8,MONTH(Q$2)=9),$F56,$E56)*'[8]Unit projection with losses'!L58*'[8]Unit projection with losses'!L62</f>
        <v>286229.06081279996</v>
      </c>
      <c r="R56" s="261">
        <f>IF(OR(MONTH(R$2)=7,MONTH(R$2)=8,MONTH(R$2)=9),$F56,$E56)*'[8]Unit projection with losses'!M58*'[8]Unit projection with losses'!M62</f>
        <v>375532.52778639353</v>
      </c>
      <c r="S56" s="261">
        <f>IF(OR(MONTH(S$2)=7,MONTH(S$2)=8,MONTH(S$2)=9),$F56,$E56)*'[8]Unit projection with losses'!N58*'[8]Unit projection with losses'!N62</f>
        <v>412169.84757043188</v>
      </c>
      <c r="T56" s="261">
        <f>G56-U56</f>
        <v>2571481.8823421942</v>
      </c>
      <c r="U56" s="261">
        <f t="shared" si="0"/>
        <v>1203306.971657011</v>
      </c>
    </row>
    <row r="57" spans="1:21" x14ac:dyDescent="0.35">
      <c r="A57" s="250" t="s">
        <v>498</v>
      </c>
      <c r="B57" s="250" t="s">
        <v>503</v>
      </c>
      <c r="C57" s="258"/>
      <c r="D57" s="258" t="s">
        <v>234</v>
      </c>
      <c r="E57" s="259">
        <f>[8]Tariffs!O104</f>
        <v>1.3428399999999998</v>
      </c>
      <c r="F57" s="259">
        <f>[8]Tariffs!P104</f>
        <v>1.9971899999999998</v>
      </c>
      <c r="G57" s="260">
        <f>SUM(H57:S57)</f>
        <v>8553025.9741870053</v>
      </c>
      <c r="H57" s="261">
        <f>IF(OR(MONTH(H$2)=7,MONTH(H$2)=8,MONTH(H$2)=9),$F57,$E57)*'[8]Unit projection with losses'!C59*'[8]Unit projection with losses'!C62</f>
        <v>1288182.4116295679</v>
      </c>
      <c r="I57" s="261">
        <f>IF(OR(MONTH(I$2)=7,MONTH(I$2)=8,MONTH(I$2)=9),$F57,$E57)*'[8]Unit projection with losses'!D59*'[8]Unit projection with losses'!D62</f>
        <v>1233466.5891225599</v>
      </c>
      <c r="J57" s="261">
        <f>IF(OR(MONTH(J$2)=7,MONTH(J$2)=8,MONTH(J$2)=9),$F57,$E57)*'[8]Unit projection with losses'!E59*'[8]Unit projection with losses'!E62</f>
        <v>916204.27224268776</v>
      </c>
      <c r="K57" s="261">
        <f>IF(OR(MONTH(K$2)=7,MONTH(K$2)=8,MONTH(K$2)=9),$F57,$E57)*'[8]Unit projection with losses'!F59*'[8]Unit projection with losses'!F62</f>
        <v>625479.59155507188</v>
      </c>
      <c r="L57" s="261">
        <f>IF(OR(MONTH(L$2)=7,MONTH(L$2)=8,MONTH(L$2)=9),$F57,$E57)*'[8]Unit projection with losses'!G59*'[8]Unit projection with losses'!G62</f>
        <v>519055.50377779186</v>
      </c>
      <c r="M57" s="261">
        <f>IF(OR(MONTH(M$2)=7,MONTH(M$2)=8,MONTH(M$2)=9),$F57,$E57)*'[8]Unit projection with losses'!H59*'[8]Unit projection with losses'!H62</f>
        <v>382792.5744353279</v>
      </c>
      <c r="N57" s="261">
        <f>IF(OR(MONTH(N$2)=7,MONTH(N$2)=8,MONTH(N$2)=9),$F57,$E57)*'[8]Unit projection with losses'!I59*'[8]Unit projection with losses'!I62</f>
        <v>497068.98894028785</v>
      </c>
      <c r="O57" s="261">
        <f>IF(OR(MONTH(O$2)=7,MONTH(O$2)=8,MONTH(O$2)=9),$F57,$E57)*'[8]Unit projection with losses'!J59*'[8]Unit projection with losses'!J62</f>
        <v>502482.08225894393</v>
      </c>
      <c r="P57" s="261">
        <f>IF(OR(MONTH(P$2)=7,MONTH(P$2)=8,MONTH(P$2)=9),$F57,$E57)*'[8]Unit projection with losses'!K59*'[8]Unit projection with losses'!K62</f>
        <v>470872.29041049595</v>
      </c>
      <c r="Q57" s="261">
        <f>IF(OR(MONTH(Q$2)=7,MONTH(Q$2)=8,MONTH(Q$2)=9),$F57,$E57)*'[8]Unit projection with losses'!L59*'[8]Unit projection with losses'!L62</f>
        <v>570914.27433676773</v>
      </c>
      <c r="R57" s="261">
        <f>IF(OR(MONTH(R$2)=7,MONTH(R$2)=8,MONTH(R$2)=9),$F57,$E57)*'[8]Unit projection with losses'!M59*'[8]Unit projection with losses'!M62</f>
        <v>715397.08612607978</v>
      </c>
      <c r="S57" s="261">
        <f>IF(OR(MONTH(S$2)=7,MONTH(S$2)=8,MONTH(S$2)=9),$F57,$E57)*'[8]Unit projection with losses'!N59*'[8]Unit projection with losses'!N62</f>
        <v>831110.30935142376</v>
      </c>
      <c r="T57" s="261">
        <f>G57-U57</f>
        <v>5200266.6640834538</v>
      </c>
      <c r="U57" s="261">
        <f t="shared" si="0"/>
        <v>3352759.3101035515</v>
      </c>
    </row>
    <row r="58" spans="1:21" x14ac:dyDescent="0.35">
      <c r="A58" s="250" t="s">
        <v>496</v>
      </c>
      <c r="B58" s="250" t="s">
        <v>501</v>
      </c>
      <c r="C58" s="258"/>
      <c r="D58" s="258" t="s">
        <v>231</v>
      </c>
      <c r="E58" s="259">
        <f>[8]Tariffs!O105</f>
        <v>0.96729999999999994</v>
      </c>
      <c r="F58" s="259">
        <f>[8]Tariffs!P105</f>
        <v>1.2495239999999999</v>
      </c>
      <c r="G58" s="260">
        <f>SUM(H58:S58)</f>
        <v>12708840.388412619</v>
      </c>
      <c r="H58" s="261">
        <f>IF(OR(MONTH(H$2)=7,MONTH(H$2)=8,MONTH(H$2)=9),$F58,$E58)*'[8]Unit projection with losses'!C60*'[8]Unit projection with losses'!C62</f>
        <v>1617538.3027679229</v>
      </c>
      <c r="I58" s="261">
        <f>IF(OR(MONTH(I$2)=7,MONTH(I$2)=8,MONTH(I$2)=9),$F58,$E58)*'[8]Unit projection with losses'!D60*'[8]Unit projection with losses'!D62</f>
        <v>1663616.8773623803</v>
      </c>
      <c r="J58" s="261">
        <f>IF(OR(MONTH(J$2)=7,MONTH(J$2)=8,MONTH(J$2)=9),$F58,$E58)*'[8]Unit projection with losses'!E60*'[8]Unit projection with losses'!E62</f>
        <v>1208738.6409811967</v>
      </c>
      <c r="K58" s="261">
        <f>IF(OR(MONTH(K$2)=7,MONTH(K$2)=8,MONTH(K$2)=9),$F58,$E58)*'[8]Unit projection with losses'!F60*'[8]Unit projection with losses'!F62</f>
        <v>949951.72058111988</v>
      </c>
      <c r="L58" s="261">
        <f>IF(OR(MONTH(L$2)=7,MONTH(L$2)=8,MONTH(L$2)=9),$F58,$E58)*'[8]Unit projection with losses'!G60*'[8]Unit projection with losses'!G62</f>
        <v>858343.12989695976</v>
      </c>
      <c r="M58" s="261">
        <f>IF(OR(MONTH(M$2)=7,MONTH(M$2)=8,MONTH(M$2)=9),$F58,$E58)*'[8]Unit projection with losses'!H60*'[8]Unit projection with losses'!H62</f>
        <v>630164.08636415983</v>
      </c>
      <c r="N58" s="261">
        <f>IF(OR(MONTH(N$2)=7,MONTH(N$2)=8,MONTH(N$2)=9),$F58,$E58)*'[8]Unit projection with losses'!I60*'[8]Unit projection with losses'!I62</f>
        <v>841133.42355455982</v>
      </c>
      <c r="O58" s="261">
        <f>IF(OR(MONTH(O$2)=7,MONTH(O$2)=8,MONTH(O$2)=9),$F58,$E58)*'[8]Unit projection with losses'!J60*'[8]Unit projection with losses'!J62</f>
        <v>826932.40713215992</v>
      </c>
      <c r="P58" s="261">
        <f>IF(OR(MONTH(P$2)=7,MONTH(P$2)=8,MONTH(P$2)=9),$F58,$E58)*'[8]Unit projection with losses'!K60*'[8]Unit projection with losses'!K62</f>
        <v>787987.92480767996</v>
      </c>
      <c r="Q58" s="261">
        <f>IF(OR(MONTH(Q$2)=7,MONTH(Q$2)=8,MONTH(Q$2)=9),$F58,$E58)*'[8]Unit projection with losses'!L60*'[8]Unit projection with losses'!L62</f>
        <v>882797.76156671986</v>
      </c>
      <c r="R58" s="261">
        <f>IF(OR(MONTH(R$2)=7,MONTH(R$2)=8,MONTH(R$2)=9),$F58,$E58)*'[8]Unit projection with losses'!M60*'[8]Unit projection with losses'!M62</f>
        <v>1122506.1048729599</v>
      </c>
      <c r="S58" s="261">
        <f>IF(OR(MONTH(S$2)=7,MONTH(S$2)=8,MONTH(S$2)=9),$F58,$E58)*'[8]Unit projection with losses'!N60*'[8]Unit projection with losses'!N62</f>
        <v>1319130.0085247997</v>
      </c>
      <c r="T58" s="261">
        <f>G58-U58</f>
        <v>8108555.1997575164</v>
      </c>
      <c r="U58" s="261">
        <f t="shared" si="0"/>
        <v>4600285.1886551026</v>
      </c>
    </row>
    <row r="59" spans="1:21" x14ac:dyDescent="0.35">
      <c r="A59" s="250" t="s">
        <v>492</v>
      </c>
      <c r="B59" s="250" t="s">
        <v>494</v>
      </c>
      <c r="C59" s="258"/>
      <c r="D59" s="258" t="s">
        <v>285</v>
      </c>
      <c r="E59" s="259">
        <f>[8]Tariffs!O106</f>
        <v>0.80797999999999992</v>
      </c>
      <c r="F59" s="259">
        <f>[8]Tariffs!P106</f>
        <v>1.1880719999999998</v>
      </c>
      <c r="G59" s="260">
        <f>SUM(H59:S59)</f>
        <v>12130593.009356389</v>
      </c>
      <c r="H59" s="261">
        <f>IF(OR(MONTH(H$2)=7,MONTH(H$2)=8,MONTH(H$2)=9),$F59,$E59)*'[8]Unit projection with losses'!C61*'[8]Unit projection with losses'!C62</f>
        <v>1529857.4045700093</v>
      </c>
      <c r="I59" s="261">
        <f>IF(OR(MONTH(I$2)=7,MONTH(I$2)=8,MONTH(I$2)=9),$F59,$E59)*'[8]Unit projection with losses'!D61*'[8]Unit projection with losses'!D62</f>
        <v>1692986.2217146365</v>
      </c>
      <c r="J59" s="261">
        <f>IF(OR(MONTH(J$2)=7,MONTH(J$2)=8,MONTH(J$2)=9),$F59,$E59)*'[8]Unit projection with losses'!E61*'[8]Unit projection with losses'!E62</f>
        <v>1334770.9485465598</v>
      </c>
      <c r="K59" s="261">
        <f>IF(OR(MONTH(K$2)=7,MONTH(K$2)=8,MONTH(K$2)=9),$F59,$E59)*'[8]Unit projection with losses'!F61*'[8]Unit projection with losses'!F62</f>
        <v>783356.09977036784</v>
      </c>
      <c r="L59" s="261">
        <f>IF(OR(MONTH(L$2)=7,MONTH(L$2)=8,MONTH(L$2)=9),$F59,$E59)*'[8]Unit projection with losses'!G61*'[8]Unit projection with losses'!G62</f>
        <v>744412.46695833583</v>
      </c>
      <c r="M59" s="261">
        <f>IF(OR(MONTH(M$2)=7,MONTH(M$2)=8,MONTH(M$2)=9),$F59,$E59)*'[8]Unit projection with losses'!H61*'[8]Unit projection with losses'!H62</f>
        <v>764618.12053401594</v>
      </c>
      <c r="N59" s="261">
        <f>IF(OR(MONTH(N$2)=7,MONTH(N$2)=8,MONTH(N$2)=9),$F59,$E59)*'[8]Unit projection with losses'!I61*'[8]Unit projection with losses'!I62</f>
        <v>768458.19996979181</v>
      </c>
      <c r="O59" s="261">
        <f>IF(OR(MONTH(O$2)=7,MONTH(O$2)=8,MONTH(O$2)=9),$F59,$E59)*'[8]Unit projection with losses'!J61*'[8]Unit projection with losses'!J62</f>
        <v>707318.50591641595</v>
      </c>
      <c r="P59" s="261">
        <f>IF(OR(MONTH(P$2)=7,MONTH(P$2)=8,MONTH(P$2)=9),$F59,$E59)*'[8]Unit projection with losses'!K61*'[8]Unit projection with losses'!K62</f>
        <v>900528.78538137593</v>
      </c>
      <c r="Q59" s="261">
        <f>IF(OR(MONTH(Q$2)=7,MONTH(Q$2)=8,MONTH(Q$2)=9),$F59,$E59)*'[8]Unit projection with losses'!L61*'[8]Unit projection with losses'!L62</f>
        <v>764336.64874291187</v>
      </c>
      <c r="R59" s="261">
        <f>IF(OR(MONTH(R$2)=7,MONTH(R$2)=8,MONTH(R$2)=9),$F59,$E59)*'[8]Unit projection with losses'!M61*'[8]Unit projection with losses'!M62</f>
        <v>951636.02059468778</v>
      </c>
      <c r="S59" s="261">
        <f>IF(OR(MONTH(S$2)=7,MONTH(S$2)=8,MONTH(S$2)=9),$F59,$E59)*'[8]Unit projection with losses'!N61*'[8]Unit projection with losses'!N62</f>
        <v>1188313.5866572796</v>
      </c>
      <c r="T59" s="261">
        <f>G59-U59</f>
        <v>7719435.7964144638</v>
      </c>
      <c r="U59" s="261">
        <f t="shared" si="0"/>
        <v>4411157.212941925</v>
      </c>
    </row>
    <row r="60" spans="1:21" x14ac:dyDescent="0.35">
      <c r="C60" s="253" t="s">
        <v>292</v>
      </c>
      <c r="D60" s="253"/>
      <c r="E60" s="254" t="s">
        <v>249</v>
      </c>
      <c r="F60" s="254" t="s">
        <v>250</v>
      </c>
      <c r="G60" s="256">
        <f>SUM(G61:G65)</f>
        <v>53728997.930533081</v>
      </c>
      <c r="H60" s="261"/>
      <c r="I60" s="261"/>
      <c r="J60" s="261"/>
      <c r="K60" s="261"/>
      <c r="L60" s="261"/>
      <c r="M60" s="261"/>
      <c r="N60" s="261"/>
      <c r="O60" s="261"/>
      <c r="P60" s="261"/>
      <c r="Q60" s="261"/>
      <c r="R60" s="261"/>
      <c r="S60" s="261"/>
      <c r="T60" s="257">
        <f>SUM(T61:T65)</f>
        <v>34322066.259194411</v>
      </c>
      <c r="U60" s="257">
        <f>SUM(U61:U65)</f>
        <v>19406931.67133867</v>
      </c>
    </row>
    <row r="61" spans="1:21" x14ac:dyDescent="0.35">
      <c r="C61" s="258"/>
      <c r="D61" s="258" t="s">
        <v>255</v>
      </c>
      <c r="E61" s="259">
        <f>[8]Tariffs!O111</f>
        <v>1322.8123379999997</v>
      </c>
      <c r="F61" s="259">
        <f>E61</f>
        <v>1322.8123379999997</v>
      </c>
      <c r="G61" s="260">
        <f>SUM(H61:S61)</f>
        <v>2614723.7797843195</v>
      </c>
      <c r="H61" s="261">
        <f>IF(OR(MONTH(H$2)=7,MONTH(H$2)=8,MONTH(H$2)=9),$F61,$E61)*'[8]Unit projection with losses'!C69</f>
        <v>215882.97356159994</v>
      </c>
      <c r="I61" s="261">
        <f>IF(OR(MONTH(I$2)=7,MONTH(I$2)=8,MONTH(I$2)=9),$F61,$E61)*'[8]Unit projection with losses'!D69</f>
        <v>215882.97356159994</v>
      </c>
      <c r="J61" s="261">
        <f>IF(OR(MONTH(J$2)=7,MONTH(J$2)=8,MONTH(J$2)=9),$F61,$E61)*'[8]Unit projection with losses'!E69</f>
        <v>215882.97356159994</v>
      </c>
      <c r="K61" s="261">
        <f>IF(OR(MONTH(K$2)=7,MONTH(K$2)=8,MONTH(K$2)=9),$F61,$E61)*'[8]Unit projection with losses'!F69</f>
        <v>215882.97356159994</v>
      </c>
      <c r="L61" s="261">
        <f>IF(OR(MONTH(L$2)=7,MONTH(L$2)=8,MONTH(L$2)=9),$F61,$E61)*'[8]Unit projection with losses'!G69</f>
        <v>215882.97356159994</v>
      </c>
      <c r="M61" s="261">
        <f>IF(OR(MONTH(M$2)=7,MONTH(M$2)=8,MONTH(M$2)=9),$F61,$E61)*'[8]Unit projection with losses'!H69</f>
        <v>215882.97356159994</v>
      </c>
      <c r="N61" s="261">
        <f>IF(OR(MONTH(N$2)=7,MONTH(N$2)=8,MONTH(N$2)=9),$F61,$E61)*'[8]Unit projection with losses'!I69</f>
        <v>215882.97356159994</v>
      </c>
      <c r="O61" s="261">
        <f>IF(OR(MONTH(O$2)=7,MONTH(O$2)=8,MONTH(O$2)=9),$F61,$E61)*'[8]Unit projection with losses'!J69</f>
        <v>218422.77325055996</v>
      </c>
      <c r="P61" s="261">
        <f>IF(OR(MONTH(P$2)=7,MONTH(P$2)=8,MONTH(P$2)=9),$F61,$E61)*'[8]Unit projection with losses'!K69</f>
        <v>219692.67309503994</v>
      </c>
      <c r="Q61" s="261">
        <f>IF(OR(MONTH(Q$2)=7,MONTH(Q$2)=8,MONTH(Q$2)=9),$F61,$E61)*'[8]Unit projection with losses'!L69</f>
        <v>220962.57293951995</v>
      </c>
      <c r="R61" s="261">
        <f>IF(OR(MONTH(R$2)=7,MONTH(R$2)=8,MONTH(R$2)=9),$F61,$E61)*'[8]Unit projection with losses'!M69</f>
        <v>222232.47278399995</v>
      </c>
      <c r="S61" s="261">
        <f>IF(OR(MONTH(S$2)=7,MONTH(S$2)=8,MONTH(S$2)=9),$F61,$E61)*'[8]Unit projection with losses'!N69</f>
        <v>222232.47278399995</v>
      </c>
      <c r="T61" s="261">
        <f>G61-U61</f>
        <v>1960725.3598771198</v>
      </c>
      <c r="U61" s="261">
        <f t="shared" si="0"/>
        <v>653998.4199071998</v>
      </c>
    </row>
    <row r="62" spans="1:21" x14ac:dyDescent="0.35">
      <c r="A62" s="250" t="s">
        <v>272</v>
      </c>
      <c r="B62" s="250" t="s">
        <v>272</v>
      </c>
      <c r="C62" s="258"/>
      <c r="D62" s="258" t="s">
        <v>290</v>
      </c>
      <c r="E62" s="259">
        <f>[8]Tariffs!O112</f>
        <v>50.617101999999988</v>
      </c>
      <c r="F62" s="259">
        <f>[8]Tariffs!P112</f>
        <v>50.617101999999988</v>
      </c>
      <c r="G62" s="260">
        <f>SUM(H62:S62)</f>
        <v>6855682.6629070826</v>
      </c>
      <c r="H62" s="261">
        <f>IF(OR(MONTH(H$2)=7,MONTH(H$2)=8,MONTH(H$2)=9),$F62,$E62)*'[8]Unit projection with losses'!C65*'[8]Unit projection with losses'!C69</f>
        <v>697864.86919987167</v>
      </c>
      <c r="I62" s="261">
        <f>IF(OR(MONTH(I$2)=7,MONTH(I$2)=8,MONTH(I$2)=9),$F62,$E62)*'[8]Unit projection with losses'!D65*'[8]Unit projection with losses'!D69</f>
        <v>713725.4344089597</v>
      </c>
      <c r="J62" s="261">
        <f>IF(OR(MONTH(J$2)=7,MONTH(J$2)=8,MONTH(J$2)=9),$F62,$E62)*'[8]Unit projection with losses'!E65*'[8]Unit projection with losses'!E69</f>
        <v>626492.32575897581</v>
      </c>
      <c r="K62" s="261">
        <f>IF(OR(MONTH(K$2)=7,MONTH(K$2)=8,MONTH(K$2)=9),$F62,$E62)*'[8]Unit projection with losses'!F65*'[8]Unit projection with losses'!F69</f>
        <v>523398.65189990378</v>
      </c>
      <c r="L62" s="261">
        <f>IF(OR(MONTH(L$2)=7,MONTH(L$2)=8,MONTH(L$2)=9),$F62,$E62)*'[8]Unit projection with losses'!G65*'[8]Unit projection with losses'!G69</f>
        <v>491677.52148172783</v>
      </c>
      <c r="M62" s="261">
        <f>IF(OR(MONTH(M$2)=7,MONTH(M$2)=8,MONTH(M$2)=9),$F62,$E62)*'[8]Unit projection with losses'!H65*'[8]Unit projection with losses'!H69</f>
        <v>404444.41283174389</v>
      </c>
      <c r="N62" s="261">
        <f>IF(OR(MONTH(N$2)=7,MONTH(N$2)=8,MONTH(N$2)=9),$F62,$E62)*'[8]Unit projection with losses'!I65*'[8]Unit projection with losses'!I69</f>
        <v>444095.82585446385</v>
      </c>
      <c r="O62" s="261">
        <f>IF(OR(MONTH(O$2)=7,MONTH(O$2)=8,MONTH(O$2)=9),$F62,$E62)*'[8]Unit projection with losses'!J65*'[8]Unit projection with losses'!J69</f>
        <v>489438.38286397426</v>
      </c>
      <c r="P62" s="261">
        <f>IF(OR(MONTH(P$2)=7,MONTH(P$2)=8,MONTH(P$2)=9),$F62,$E62)*'[8]Unit projection with losses'!K65*'[8]Unit projection with losses'!K69</f>
        <v>508424.41239367658</v>
      </c>
      <c r="Q62" s="261">
        <f>IF(OR(MONTH(Q$2)=7,MONTH(Q$2)=8,MONTH(Q$2)=9),$F62,$E62)*'[8]Unit projection with losses'!L65*'[8]Unit projection with losses'!L69</f>
        <v>543830.79178690538</v>
      </c>
      <c r="R62" s="261">
        <f>IF(OR(MONTH(R$2)=7,MONTH(R$2)=8,MONTH(R$2)=9),$F62,$E62)*'[8]Unit projection with losses'!M65*'[8]Unit projection with losses'!M69</f>
        <v>693899.72789759981</v>
      </c>
      <c r="S62" s="261">
        <f>IF(OR(MONTH(S$2)=7,MONTH(S$2)=8,MONTH(S$2)=9),$F62,$E62)*'[8]Unit projection with losses'!N65*'[8]Unit projection with losses'!N69</f>
        <v>718390.30652927968</v>
      </c>
      <c r="T62" s="261">
        <f>G62-U62</f>
        <v>4725702.0527689718</v>
      </c>
      <c r="U62" s="261">
        <f t="shared" si="0"/>
        <v>2129980.6101381108</v>
      </c>
    </row>
    <row r="63" spans="1:21" x14ac:dyDescent="0.35">
      <c r="A63" s="250" t="s">
        <v>349</v>
      </c>
      <c r="B63" s="250" t="s">
        <v>345</v>
      </c>
      <c r="C63" s="258"/>
      <c r="D63" s="258" t="s">
        <v>234</v>
      </c>
      <c r="E63" s="259">
        <f>[8]Tariffs!O113</f>
        <v>1.4111199999999999</v>
      </c>
      <c r="F63" s="259">
        <f>[8]Tariffs!P113</f>
        <v>2.2135522499999998</v>
      </c>
      <c r="G63" s="260">
        <f>SUM(H63:S63)</f>
        <v>11707751.124426238</v>
      </c>
      <c r="H63" s="261">
        <f>IF(OR(MONTH(H$2)=7,MONTH(H$2)=8,MONTH(H$2)=9),$F63,$E63)*'[8]Unit projection with losses'!C66*'[8]Unit projection with losses'!C69</f>
        <v>1794004.9774133756</v>
      </c>
      <c r="I63" s="261">
        <f>IF(OR(MONTH(I$2)=7,MONTH(I$2)=8,MONTH(I$2)=9),$F63,$E63)*'[8]Unit projection with losses'!D66*'[8]Unit projection with losses'!D69</f>
        <v>1779092.5061145597</v>
      </c>
      <c r="J63" s="261">
        <f>IF(OR(MONTH(J$2)=7,MONTH(J$2)=8,MONTH(J$2)=9),$F63,$E63)*'[8]Unit projection with losses'!E66*'[8]Unit projection with losses'!E69</f>
        <v>1303627.4328430076</v>
      </c>
      <c r="K63" s="261">
        <f>IF(OR(MONTH(K$2)=7,MONTH(K$2)=8,MONTH(K$2)=9),$F63,$E63)*'[8]Unit projection with losses'!F66*'[8]Unit projection with losses'!F69</f>
        <v>848958.69173759979</v>
      </c>
      <c r="L63" s="261">
        <f>IF(OR(MONTH(L$2)=7,MONTH(L$2)=8,MONTH(L$2)=9),$F63,$E63)*'[8]Unit projection with losses'!G66*'[8]Unit projection with losses'!G69</f>
        <v>688231.35608831991</v>
      </c>
      <c r="M63" s="261">
        <f>IF(OR(MONTH(M$2)=7,MONTH(M$2)=8,MONTH(M$2)=9),$F63,$E63)*'[8]Unit projection with losses'!H66*'[8]Unit projection with losses'!H69</f>
        <v>481739.84096255997</v>
      </c>
      <c r="N63" s="261">
        <f>IF(OR(MONTH(N$2)=7,MONTH(N$2)=8,MONTH(N$2)=9),$F63,$E63)*'[8]Unit projection with losses'!I66*'[8]Unit projection with losses'!I69</f>
        <v>627875.69909759995</v>
      </c>
      <c r="O63" s="261">
        <f>IF(OR(MONTH(O$2)=7,MONTH(O$2)=8,MONTH(O$2)=9),$F63,$E63)*'[8]Unit projection with losses'!J66*'[8]Unit projection with losses'!J69</f>
        <v>672170.32691711991</v>
      </c>
      <c r="P63" s="261">
        <f>IF(OR(MONTH(P$2)=7,MONTH(P$2)=8,MONTH(P$2)=9),$F63,$E63)*'[8]Unit projection with losses'!K66*'[8]Unit projection with losses'!K69</f>
        <v>640530.74969395192</v>
      </c>
      <c r="Q63" s="261">
        <f>IF(OR(MONTH(Q$2)=7,MONTH(Q$2)=8,MONTH(Q$2)=9),$F63,$E63)*'[8]Unit projection with losses'!L66*'[8]Unit projection with losses'!L69</f>
        <v>779099.06703974388</v>
      </c>
      <c r="R63" s="261">
        <f>IF(OR(MONTH(R$2)=7,MONTH(R$2)=8,MONTH(R$2)=9),$F63,$E63)*'[8]Unit projection with losses'!M66*'[8]Unit projection with losses'!M69</f>
        <v>982941.48771839985</v>
      </c>
      <c r="S63" s="261">
        <f>IF(OR(MONTH(S$2)=7,MONTH(S$2)=8,MONTH(S$2)=9),$F63,$E63)*'[8]Unit projection with losses'!N66*'[8]Unit projection with losses'!N69</f>
        <v>1109478.9887999999</v>
      </c>
      <c r="T63" s="261">
        <f>G63-U63</f>
        <v>7025174.6520983037</v>
      </c>
      <c r="U63" s="261">
        <f t="shared" si="0"/>
        <v>4682576.4723279346</v>
      </c>
    </row>
    <row r="64" spans="1:21" x14ac:dyDescent="0.35">
      <c r="A64" s="250" t="s">
        <v>353</v>
      </c>
      <c r="B64" s="250" t="s">
        <v>273</v>
      </c>
      <c r="C64" s="258"/>
      <c r="D64" s="258" t="s">
        <v>231</v>
      </c>
      <c r="E64" s="259">
        <f>[8]Tariffs!O114</f>
        <v>1.0128199999999998</v>
      </c>
      <c r="F64" s="259">
        <f>[8]Tariffs!P114</f>
        <v>1.3120001999999999</v>
      </c>
      <c r="G64" s="260">
        <f>SUM(H64:S64)</f>
        <v>16683996.825763425</v>
      </c>
      <c r="H64" s="261">
        <f>IF(OR(MONTH(H$2)=7,MONTH(H$2)=8,MONTH(H$2)=9),$F64,$E64)*'[8]Unit projection with losses'!C67*'[8]Unit projection with losses'!C69</f>
        <v>2137141.7703917562</v>
      </c>
      <c r="I64" s="261">
        <f>IF(OR(MONTH(I$2)=7,MONTH(I$2)=8,MONTH(I$2)=9),$F64,$E64)*'[8]Unit projection with losses'!D67*'[8]Unit projection with losses'!D69</f>
        <v>2240740.8328402941</v>
      </c>
      <c r="J64" s="261">
        <f>IF(OR(MONTH(J$2)=7,MONTH(J$2)=8,MONTH(J$2)=9),$F64,$E64)*'[8]Unit projection with losses'!E67*'[8]Unit projection with losses'!E69</f>
        <v>1602907.716217651</v>
      </c>
      <c r="K64" s="261">
        <f>IF(OR(MONTH(K$2)=7,MONTH(K$2)=8,MONTH(K$2)=9),$F64,$E64)*'[8]Unit projection with losses'!F67*'[8]Unit projection with losses'!F69</f>
        <v>1266746.7112243196</v>
      </c>
      <c r="L64" s="261">
        <f>IF(OR(MONTH(L$2)=7,MONTH(L$2)=8,MONTH(L$2)=9),$F64,$E64)*'[8]Unit projection with losses'!G67*'[8]Unit projection with losses'!G69</f>
        <v>1113778.6754457597</v>
      </c>
      <c r="M64" s="261">
        <f>IF(OR(MONTH(M$2)=7,MONTH(M$2)=8,MONTH(M$2)=9),$F64,$E64)*'[8]Unit projection with losses'!H67*'[8]Unit projection with losses'!H69</f>
        <v>767537.74798847979</v>
      </c>
      <c r="N64" s="261">
        <f>IF(OR(MONTH(N$2)=7,MONTH(N$2)=8,MONTH(N$2)=9),$F64,$E64)*'[8]Unit projection with losses'!I67*'[8]Unit projection with losses'!I69</f>
        <v>1033010.2831103997</v>
      </c>
      <c r="O64" s="261">
        <f>IF(OR(MONTH(O$2)=7,MONTH(O$2)=8,MONTH(O$2)=9),$F64,$E64)*'[8]Unit projection with losses'!J67*'[8]Unit projection with losses'!J69</f>
        <v>1064429.0290483199</v>
      </c>
      <c r="P64" s="261">
        <f>IF(OR(MONTH(P$2)=7,MONTH(P$2)=8,MONTH(P$2)=9),$F64,$E64)*'[8]Unit projection with losses'!K67*'[8]Unit projection with losses'!K69</f>
        <v>1033799.9521259518</v>
      </c>
      <c r="Q64" s="261">
        <f>IF(OR(MONTH(Q$2)=7,MONTH(Q$2)=8,MONTH(Q$2)=9),$F64,$E64)*'[8]Unit projection with losses'!L67*'[8]Unit projection with losses'!L69</f>
        <v>1172143.2430632957</v>
      </c>
      <c r="R64" s="261">
        <f>IF(OR(MONTH(R$2)=7,MONTH(R$2)=8,MONTH(R$2)=9),$F64,$E64)*'[8]Unit projection with losses'!M67*'[8]Unit projection with losses'!M69</f>
        <v>1525013.2832255997</v>
      </c>
      <c r="S64" s="261">
        <f>IF(OR(MONTH(S$2)=7,MONTH(S$2)=8,MONTH(S$2)=9),$F64,$E64)*'[8]Unit projection with losses'!N67*'[8]Unit projection with losses'!N69</f>
        <v>1726747.5810815997</v>
      </c>
      <c r="T64" s="261">
        <f>G64-U64</f>
        <v>10579366.641449776</v>
      </c>
      <c r="U64" s="261">
        <f t="shared" si="0"/>
        <v>6104630.1843136493</v>
      </c>
    </row>
    <row r="65" spans="1:21" x14ac:dyDescent="0.35">
      <c r="A65" s="250" t="s">
        <v>351</v>
      </c>
      <c r="B65" s="250" t="s">
        <v>274</v>
      </c>
      <c r="C65" s="258"/>
      <c r="D65" s="258" t="s">
        <v>285</v>
      </c>
      <c r="E65" s="259">
        <f>[8]Tariffs!O115</f>
        <v>0.82817949999999985</v>
      </c>
      <c r="F65" s="259">
        <f>[8]Tariffs!P115</f>
        <v>1.2177737999999998</v>
      </c>
      <c r="G65" s="260">
        <f>SUM(H65:S65)</f>
        <v>15866843.537652016</v>
      </c>
      <c r="H65" s="261">
        <f>IF(OR(MONTH(H$2)=7,MONTH(H$2)=8,MONTH(H$2)=9),$F65,$E65)*'[8]Unit projection with losses'!C68*'[8]Unit projection with losses'!C69</f>
        <v>2031543.1727382522</v>
      </c>
      <c r="I65" s="261">
        <f>IF(OR(MONTH(I$2)=7,MONTH(I$2)=8,MONTH(I$2)=9),$F65,$E65)*'[8]Unit projection with losses'!D68*'[8]Unit projection with losses'!D69</f>
        <v>2272703.0685253628</v>
      </c>
      <c r="J65" s="261">
        <f>IF(OR(MONTH(J$2)=7,MONTH(J$2)=8,MONTH(J$2)=9),$F65,$E65)*'[8]Unit projection with losses'!E68*'[8]Unit projection with losses'!E69</f>
        <v>1769777.8428174329</v>
      </c>
      <c r="K65" s="261">
        <f>IF(OR(MONTH(K$2)=7,MONTH(K$2)=8,MONTH(K$2)=9),$F65,$E65)*'[8]Unit projection with losses'!F68*'[8]Unit projection with losses'!F69</f>
        <v>1034776.4955263997</v>
      </c>
      <c r="L65" s="261">
        <f>IF(OR(MONTH(L$2)=7,MONTH(L$2)=8,MONTH(L$2)=9),$F65,$E65)*'[8]Unit projection with losses'!G68*'[8]Unit projection with losses'!G69</f>
        <v>970548.98890751984</v>
      </c>
      <c r="M65" s="261">
        <f>IF(OR(MONTH(M$2)=7,MONTH(M$2)=8,MONTH(M$2)=9),$F65,$E65)*'[8]Unit projection with losses'!H68*'[8]Unit projection with losses'!H69</f>
        <v>937202.58648115175</v>
      </c>
      <c r="N65" s="261">
        <f>IF(OR(MONTH(N$2)=7,MONTH(N$2)=8,MONTH(N$2)=9),$F65,$E65)*'[8]Unit projection with losses'!I68*'[8]Unit projection with losses'!I69</f>
        <v>931104.21716582379</v>
      </c>
      <c r="O65" s="261">
        <f>IF(OR(MONTH(O$2)=7,MONTH(O$2)=8,MONTH(O$2)=9),$F65,$E65)*'[8]Unit projection with losses'!J68*'[8]Unit projection with losses'!J69</f>
        <v>909632.46177423338</v>
      </c>
      <c r="P65" s="261">
        <f>IF(OR(MONTH(P$2)=7,MONTH(P$2)=8,MONTH(P$2)=9),$F65,$E65)*'[8]Unit projection with losses'!K68*'[8]Unit projection with losses'!K69</f>
        <v>1185211.588807065</v>
      </c>
      <c r="Q65" s="261">
        <f>IF(OR(MONTH(Q$2)=7,MONTH(Q$2)=8,MONTH(Q$2)=9),$F65,$E65)*'[8]Unit projection with losses'!L68*'[8]Unit projection with losses'!L69</f>
        <v>1022337.043323494</v>
      </c>
      <c r="R65" s="261">
        <f>IF(OR(MONTH(R$2)=7,MONTH(R$2)=8,MONTH(R$2)=9),$F65,$E65)*'[8]Unit projection with losses'!M68*'[8]Unit projection with losses'!M69</f>
        <v>1270506.3281971198</v>
      </c>
      <c r="S65" s="261">
        <f>IF(OR(MONTH(S$2)=7,MONTH(S$2)=8,MONTH(S$2)=9),$F65,$E65)*'[8]Unit projection with losses'!N68*'[8]Unit projection with losses'!N69</f>
        <v>1531499.7433881597</v>
      </c>
      <c r="T65" s="261">
        <f>G65-U65</f>
        <v>10031097.553000242</v>
      </c>
      <c r="U65" s="261">
        <f t="shared" si="0"/>
        <v>5835745.9846517742</v>
      </c>
    </row>
    <row r="66" spans="1:21" x14ac:dyDescent="0.35">
      <c r="C66" s="253" t="s">
        <v>275</v>
      </c>
      <c r="D66" s="253"/>
      <c r="E66" s="254" t="s">
        <v>249</v>
      </c>
      <c r="F66" s="254" t="s">
        <v>250</v>
      </c>
      <c r="G66" s="256">
        <f>SUM(G67:G69)</f>
        <v>7692529.1152343024</v>
      </c>
      <c r="H66" s="261"/>
      <c r="I66" s="261"/>
      <c r="J66" s="261"/>
      <c r="K66" s="261"/>
      <c r="L66" s="261"/>
      <c r="M66" s="261"/>
      <c r="N66" s="261"/>
      <c r="O66" s="261"/>
      <c r="P66" s="261"/>
      <c r="Q66" s="261"/>
      <c r="R66" s="261"/>
      <c r="S66" s="261"/>
      <c r="T66" s="257">
        <f>SUM(T67:T69)</f>
        <v>5801841.394864127</v>
      </c>
      <c r="U66" s="257">
        <f>SUM(U67:U69)</f>
        <v>1890687.7203701758</v>
      </c>
    </row>
    <row r="67" spans="1:21" x14ac:dyDescent="0.35">
      <c r="A67" s="250" t="s">
        <v>459</v>
      </c>
      <c r="B67" s="250" t="s">
        <v>276</v>
      </c>
      <c r="C67" s="258"/>
      <c r="D67" s="258" t="s">
        <v>234</v>
      </c>
      <c r="E67" s="259">
        <f>[8]Tariffs!O123</f>
        <v>2.1963399999999997</v>
      </c>
      <c r="F67" s="259">
        <f>[8]Tariffs!P123</f>
        <v>4.1423199999999998</v>
      </c>
      <c r="G67" s="260">
        <f>SUM(H67:S67)</f>
        <v>1817855.8403973118</v>
      </c>
      <c r="H67" s="261">
        <f>IF(OR(MONTH(H$2)=7,MONTH(H$2)=8,MONTH(H$2)=9),$F67,$E67)*'[8]Unit projection with losses'!C72*'[8]Unit projection with losses'!C75</f>
        <v>151038.027399168</v>
      </c>
      <c r="I67" s="261">
        <f>IF(OR(MONTH(I$2)=7,MONTH(I$2)=8,MONTH(I$2)=9),$F67,$E67)*'[8]Unit projection with losses'!D72*'[8]Unit projection with losses'!D75</f>
        <v>150824.24392089597</v>
      </c>
      <c r="J67" s="261">
        <f>IF(OR(MONTH(J$2)=7,MONTH(J$2)=8,MONTH(J$2)=9),$F67,$E67)*'[8]Unit projection with losses'!E72*'[8]Unit projection with losses'!E75</f>
        <v>150931.13566003199</v>
      </c>
      <c r="K67" s="261">
        <f>IF(OR(MONTH(K$2)=7,MONTH(K$2)=8,MONTH(K$2)=9),$F67,$E67)*'[8]Unit projection with losses'!F72*'[8]Unit projection with losses'!F75</f>
        <v>91163.530063871978</v>
      </c>
      <c r="L67" s="261">
        <f>IF(OR(MONTH(L$2)=7,MONTH(L$2)=8,MONTH(L$2)=9),$F67,$E67)*'[8]Unit projection with losses'!G72*'[8]Unit projection with losses'!G75</f>
        <v>130085.85165004799</v>
      </c>
      <c r="M67" s="261">
        <f>IF(OR(MONTH(M$2)=7,MONTH(M$2)=8,MONTH(M$2)=9),$F67,$E67)*'[8]Unit projection with losses'!H72*'[8]Unit projection with losses'!H75</f>
        <v>114797.46978201599</v>
      </c>
      <c r="N67" s="261">
        <f>IF(OR(MONTH(N$2)=7,MONTH(N$2)=8,MONTH(N$2)=9),$F67,$E67)*'[8]Unit projection with losses'!I72*'[8]Unit projection with losses'!I75</f>
        <v>137783.68247807998</v>
      </c>
      <c r="O67" s="261">
        <f>IF(OR(MONTH(O$2)=7,MONTH(O$2)=8,MONTH(O$2)=9),$F67,$E67)*'[8]Unit projection with losses'!J72*'[8]Unit projection with losses'!J75</f>
        <v>173528.09336217595</v>
      </c>
      <c r="P67" s="261">
        <f>IF(OR(MONTH(P$2)=7,MONTH(P$2)=8,MONTH(P$2)=9),$F67,$E67)*'[8]Unit projection with losses'!K72*'[8]Unit projection with losses'!K75</f>
        <v>163567.26625075197</v>
      </c>
      <c r="Q67" s="261">
        <f>IF(OR(MONTH(Q$2)=7,MONTH(Q$2)=8,MONTH(Q$2)=9),$F67,$E67)*'[8]Unit projection with losses'!L72*'[8]Unit projection with losses'!L75</f>
        <v>191551.09775155198</v>
      </c>
      <c r="R67" s="261">
        <f>IF(OR(MONTH(R$2)=7,MONTH(R$2)=8,MONTH(R$2)=9),$F67,$E67)*'[8]Unit projection with losses'!M72*'[8]Unit projection with losses'!M75</f>
        <v>189524.92666060795</v>
      </c>
      <c r="S67" s="261">
        <f>IF(OR(MONTH(S$2)=7,MONTH(S$2)=8,MONTH(S$2)=9),$F67,$E67)*'[8]Unit projection with losses'!N72*'[8]Unit projection with losses'!N75</f>
        <v>173060.51541811193</v>
      </c>
      <c r="T67" s="261">
        <f>G67-U67</f>
        <v>1342933.0536591359</v>
      </c>
      <c r="U67" s="261">
        <f t="shared" si="0"/>
        <v>474922.7867381759</v>
      </c>
    </row>
    <row r="68" spans="1:21" x14ac:dyDescent="0.35">
      <c r="A68" s="250" t="s">
        <v>457</v>
      </c>
      <c r="B68" s="250" t="s">
        <v>277</v>
      </c>
      <c r="C68" s="258"/>
      <c r="D68" s="258" t="s">
        <v>231</v>
      </c>
      <c r="E68" s="259">
        <f>[8]Tariffs!O124</f>
        <v>1.3883599999999998</v>
      </c>
      <c r="F68" s="259">
        <f>[8]Tariffs!P124</f>
        <v>2.2190999999999996</v>
      </c>
      <c r="G68" s="260">
        <f>SUM(H68:S68)</f>
        <v>2760483.8092861436</v>
      </c>
      <c r="H68" s="261">
        <f>IF(OR(MONTH(H$2)=7,MONTH(H$2)=8,MONTH(H$2)=9),$F68,$E68)*'[8]Unit projection with losses'!C73*'[8]Unit projection with losses'!C75</f>
        <v>198417.79077119997</v>
      </c>
      <c r="I68" s="261">
        <f>IF(OR(MONTH(I$2)=7,MONTH(I$2)=8,MONTH(I$2)=9),$F68,$E68)*'[8]Unit projection with losses'!D73*'[8]Unit projection with losses'!D75</f>
        <v>211516.80076799996</v>
      </c>
      <c r="J68" s="261">
        <f>IF(OR(MONTH(J$2)=7,MONTH(J$2)=8,MONTH(J$2)=9),$F68,$E68)*'[8]Unit projection with losses'!E73*'[8]Unit projection with losses'!E75</f>
        <v>197444.31243263997</v>
      </c>
      <c r="K68" s="261">
        <f>IF(OR(MONTH(K$2)=7,MONTH(K$2)=8,MONTH(K$2)=9),$F68,$E68)*'[8]Unit projection with losses'!F73*'[8]Unit projection with losses'!F75</f>
        <v>143466.62709657598</v>
      </c>
      <c r="L68" s="261">
        <f>IF(OR(MONTH(L$2)=7,MONTH(L$2)=8,MONTH(L$2)=9),$F68,$E68)*'[8]Unit projection with losses'!G73*'[8]Unit projection with losses'!G75</f>
        <v>198934.77677875196</v>
      </c>
      <c r="M68" s="261">
        <f>IF(OR(MONTH(M$2)=7,MONTH(M$2)=8,MONTH(M$2)=9),$F68,$E68)*'[8]Unit projection with losses'!H73*'[8]Unit projection with losses'!H75</f>
        <v>190560.36696883195</v>
      </c>
      <c r="N68" s="261">
        <f>IF(OR(MONTH(N$2)=7,MONTH(N$2)=8,MONTH(N$2)=9),$F68,$E68)*'[8]Unit projection with losses'!I73*'[8]Unit projection with losses'!I75</f>
        <v>211871.92843468796</v>
      </c>
      <c r="O68" s="261">
        <f>IF(OR(MONTH(O$2)=7,MONTH(O$2)=8,MONTH(O$2)=9),$F68,$E68)*'[8]Unit projection with losses'!J73*'[8]Unit projection with losses'!J75</f>
        <v>277045.18100582395</v>
      </c>
      <c r="P68" s="261">
        <f>IF(OR(MONTH(P$2)=7,MONTH(P$2)=8,MONTH(P$2)=9),$F68,$E68)*'[8]Unit projection with losses'!K73*'[8]Unit projection with losses'!K75</f>
        <v>271590.61889433593</v>
      </c>
      <c r="Q68" s="261">
        <f>IF(OR(MONTH(Q$2)=7,MONTH(Q$2)=8,MONTH(Q$2)=9),$F68,$E68)*'[8]Unit projection with losses'!L73*'[8]Unit projection with losses'!L75</f>
        <v>291053.28468787193</v>
      </c>
      <c r="R68" s="261">
        <f>IF(OR(MONTH(R$2)=7,MONTH(R$2)=8,MONTH(R$2)=9),$F68,$E68)*'[8]Unit projection with losses'!M73*'[8]Unit projection with losses'!M75</f>
        <v>295809.23293286393</v>
      </c>
      <c r="S68" s="261">
        <f>IF(OR(MONTH(S$2)=7,MONTH(S$2)=8,MONTH(S$2)=9),$F68,$E68)*'[8]Unit projection with losses'!N73*'[8]Unit projection with losses'!N75</f>
        <v>272772.88851455995</v>
      </c>
      <c r="T68" s="261">
        <f>G68-U68</f>
        <v>2077776.3292323838</v>
      </c>
      <c r="U68" s="261">
        <f t="shared" si="0"/>
        <v>682707.48005375988</v>
      </c>
    </row>
    <row r="69" spans="1:21" x14ac:dyDescent="0.35">
      <c r="A69" s="250" t="s">
        <v>461</v>
      </c>
      <c r="B69" s="250" t="s">
        <v>278</v>
      </c>
      <c r="C69" s="258"/>
      <c r="D69" s="258" t="s">
        <v>285</v>
      </c>
      <c r="E69" s="259">
        <f>[8]Tariffs!O125</f>
        <v>1.1835199999999999</v>
      </c>
      <c r="F69" s="259">
        <f>[8]Tariffs!P125</f>
        <v>2.1280600000000001</v>
      </c>
      <c r="G69" s="260">
        <f>SUM(H69:S69)</f>
        <v>3114189.4655508474</v>
      </c>
      <c r="H69" s="261">
        <f>IF(OR(MONTH(H$2)=7,MONTH(H$2)=8,MONTH(H$2)=9),$F69,$E69)*'[8]Unit projection with losses'!C74*'[8]Unit projection with losses'!C75</f>
        <v>198665.71206451199</v>
      </c>
      <c r="I69" s="261">
        <f>IF(OR(MONTH(I$2)=7,MONTH(I$2)=8,MONTH(I$2)=9),$F69,$E69)*'[8]Unit projection with losses'!D74*'[8]Unit projection with losses'!D75</f>
        <v>236789.86951065596</v>
      </c>
      <c r="J69" s="261">
        <f>IF(OR(MONTH(J$2)=7,MONTH(J$2)=8,MONTH(J$2)=9),$F69,$E69)*'[8]Unit projection with losses'!E74*'[8]Unit projection with losses'!E75</f>
        <v>233069.43498854397</v>
      </c>
      <c r="K69" s="261">
        <f>IF(OR(MONTH(K$2)=7,MONTH(K$2)=8,MONTH(K$2)=9),$F69,$E69)*'[8]Unit projection with losses'!F74*'[8]Unit projection with losses'!F75</f>
        <v>132996.22885785595</v>
      </c>
      <c r="L69" s="261">
        <f>IF(OR(MONTH(L$2)=7,MONTH(L$2)=8,MONTH(L$2)=9),$F69,$E69)*'[8]Unit projection with losses'!G74*'[8]Unit projection with losses'!G75</f>
        <v>198078.02774323197</v>
      </c>
      <c r="M69" s="261">
        <f>IF(OR(MONTH(M$2)=7,MONTH(M$2)=8,MONTH(M$2)=9),$F69,$E69)*'[8]Unit projection with losses'!H74*'[8]Unit projection with losses'!H75</f>
        <v>280308.31563571194</v>
      </c>
      <c r="N69" s="261">
        <f>IF(OR(MONTH(N$2)=7,MONTH(N$2)=8,MONTH(N$2)=9),$F69,$E69)*'[8]Unit projection with losses'!I74*'[8]Unit projection with losses'!I75</f>
        <v>228706.87393382395</v>
      </c>
      <c r="O69" s="261">
        <f>IF(OR(MONTH(O$2)=7,MONTH(O$2)=8,MONTH(O$2)=9),$F69,$E69)*'[8]Unit projection with losses'!J74*'[8]Unit projection with losses'!J75</f>
        <v>265625.97175296</v>
      </c>
      <c r="P69" s="261">
        <f>IF(OR(MONTH(P$2)=7,MONTH(P$2)=8,MONTH(P$2)=9),$F69,$E69)*'[8]Unit projection with losses'!K74*'[8]Unit projection with losses'!K75</f>
        <v>348887.00141567993</v>
      </c>
      <c r="Q69" s="261">
        <f>IF(OR(MONTH(Q$2)=7,MONTH(Q$2)=8,MONTH(Q$2)=9),$F69,$E69)*'[8]Unit projection with losses'!L74*'[8]Unit projection with losses'!L75</f>
        <v>339495.79862015997</v>
      </c>
      <c r="R69" s="261">
        <f>IF(OR(MONTH(R$2)=7,MONTH(R$2)=8,MONTH(R$2)=9),$F69,$E69)*'[8]Unit projection with losses'!M74*'[8]Unit projection with losses'!M75</f>
        <v>353964.35902463994</v>
      </c>
      <c r="S69" s="261">
        <f>IF(OR(MONTH(S$2)=7,MONTH(S$2)=8,MONTH(S$2)=9),$F69,$E69)*'[8]Unit projection with losses'!N74*'[8]Unit projection with losses'!N75</f>
        <v>297601.87200307194</v>
      </c>
      <c r="T69" s="261">
        <f>G69-U69</f>
        <v>2381132.0119726076</v>
      </c>
      <c r="U69" s="261">
        <f t="shared" si="0"/>
        <v>733057.45357823989</v>
      </c>
    </row>
    <row r="70" spans="1:21" x14ac:dyDescent="0.35">
      <c r="C70" s="253" t="s">
        <v>293</v>
      </c>
      <c r="D70" s="253"/>
      <c r="E70" s="254" t="s">
        <v>249</v>
      </c>
      <c r="F70" s="254" t="s">
        <v>250</v>
      </c>
      <c r="G70" s="256">
        <f>SUM(G71:G73)</f>
        <v>494254.62761472003</v>
      </c>
      <c r="H70" s="261"/>
      <c r="I70" s="261"/>
      <c r="J70" s="261"/>
      <c r="K70" s="261"/>
      <c r="L70" s="261"/>
      <c r="M70" s="261"/>
      <c r="N70" s="261"/>
      <c r="O70" s="261"/>
      <c r="P70" s="261"/>
      <c r="Q70" s="261"/>
      <c r="R70" s="261"/>
      <c r="S70" s="261"/>
      <c r="T70" s="257">
        <f>SUM(T71:T73)</f>
        <v>307104.60214886407</v>
      </c>
      <c r="U70" s="257">
        <f>SUM(U71:U73)</f>
        <v>187150.02546585596</v>
      </c>
    </row>
    <row r="71" spans="1:21" x14ac:dyDescent="0.35">
      <c r="A71" s="250" t="s">
        <v>507</v>
      </c>
      <c r="B71" s="250" t="s">
        <v>443</v>
      </c>
      <c r="C71" s="258"/>
      <c r="D71" s="258" t="s">
        <v>234</v>
      </c>
      <c r="E71" s="259">
        <f>[8]Tariffs!O132</f>
        <v>1.3997399999999998</v>
      </c>
      <c r="F71" s="259">
        <f>[8]Tariffs!P132</f>
        <v>2.6401599999999994</v>
      </c>
      <c r="G71" s="260">
        <f>SUM(H71:S71)</f>
        <v>141401.74550630397</v>
      </c>
      <c r="H71" s="261">
        <f>IF(OR(MONTH(H$2)=7,MONTH(H$2)=8,MONTH(H$2)=9),$F71,$E71)*'[8]Unit projection with losses'!C78*'[8]Unit projection with losses'!C81</f>
        <v>26137.127780351992</v>
      </c>
      <c r="I71" s="261">
        <f>IF(OR(MONTH(I$2)=7,MONTH(I$2)=8,MONTH(I$2)=9),$F71,$E71)*'[8]Unit projection with losses'!D78*'[8]Unit projection with losses'!D81</f>
        <v>23032.401002495993</v>
      </c>
      <c r="J71" s="261">
        <f>IF(OR(MONTH(J$2)=7,MONTH(J$2)=8,MONTH(J$2)=9),$F71,$E71)*'[8]Unit projection with losses'!E78*'[8]Unit projection with losses'!E81</f>
        <v>16720.754245631997</v>
      </c>
      <c r="K71" s="261">
        <f>IF(OR(MONTH(K$2)=7,MONTH(K$2)=8,MONTH(K$2)=9),$F71,$E71)*'[8]Unit projection with losses'!F78*'[8]Unit projection with losses'!F81</f>
        <v>8222.462447615997</v>
      </c>
      <c r="L71" s="261">
        <f>IF(OR(MONTH(L$2)=7,MONTH(L$2)=8,MONTH(L$2)=9),$F71,$E71)*'[8]Unit projection with losses'!G78*'[8]Unit projection with losses'!G81</f>
        <v>8511.4225336319978</v>
      </c>
      <c r="M71" s="261">
        <f>IF(OR(MONTH(M$2)=7,MONTH(M$2)=8,MONTH(M$2)=9),$F71,$E71)*'[8]Unit projection with losses'!H78*'[8]Unit projection with losses'!H81</f>
        <v>7528.4422410239977</v>
      </c>
      <c r="N71" s="261">
        <f>IF(OR(MONTH(N$2)=7,MONTH(N$2)=8,MONTH(N$2)=9),$F71,$E71)*'[8]Unit projection with losses'!I78*'[8]Unit projection with losses'!I81</f>
        <v>10350.963081215998</v>
      </c>
      <c r="O71" s="261">
        <f>IF(OR(MONTH(O$2)=7,MONTH(O$2)=8,MONTH(O$2)=9),$F71,$E71)*'[8]Unit projection with losses'!J78*'[8]Unit projection with losses'!J81</f>
        <v>8539.8025420799968</v>
      </c>
      <c r="P71" s="261">
        <f>IF(OR(MONTH(P$2)=7,MONTH(P$2)=8,MONTH(P$2)=9),$F71,$E71)*'[8]Unit projection with losses'!K78*'[8]Unit projection with losses'!K81</f>
        <v>6364.8618946559973</v>
      </c>
      <c r="Q71" s="261">
        <f>IF(OR(MONTH(Q$2)=7,MONTH(Q$2)=8,MONTH(Q$2)=9),$F71,$E71)*'[8]Unit projection with losses'!L78*'[8]Unit projection with losses'!L81</f>
        <v>7138.8621250559981</v>
      </c>
      <c r="R71" s="261">
        <f>IF(OR(MONTH(R$2)=7,MONTH(R$2)=8,MONTH(R$2)=9),$F71,$E71)*'[8]Unit projection with losses'!M78*'[8]Unit projection with losses'!M81</f>
        <v>8648.1625743359982</v>
      </c>
      <c r="S71" s="261">
        <f>IF(OR(MONTH(S$2)=7,MONTH(S$2)=8,MONTH(S$2)=9),$F71,$E71)*'[8]Unit projection with losses'!N78*'[8]Unit projection with losses'!N81</f>
        <v>10206.483038207996</v>
      </c>
      <c r="T71" s="261">
        <f>G71-U71</f>
        <v>82025.733685247978</v>
      </c>
      <c r="U71" s="261">
        <f t="shared" si="0"/>
        <v>59376.011821055981</v>
      </c>
    </row>
    <row r="72" spans="1:21" x14ac:dyDescent="0.35">
      <c r="A72" s="250" t="s">
        <v>505</v>
      </c>
      <c r="B72" s="250" t="s">
        <v>445</v>
      </c>
      <c r="C72" s="258"/>
      <c r="D72" s="258" t="s">
        <v>231</v>
      </c>
      <c r="E72" s="259">
        <f>[8]Tariffs!O133</f>
        <v>0.89901999999999993</v>
      </c>
      <c r="F72" s="259">
        <f>[8]Tariffs!P133</f>
        <v>1.4224999999999999</v>
      </c>
      <c r="G72" s="260">
        <f>SUM(H72:S72)</f>
        <v>200833.19588044804</v>
      </c>
      <c r="H72" s="261">
        <f>IF(OR(MONTH(H$2)=7,MONTH(H$2)=8,MONTH(H$2)=9),$F72,$E72)*'[8]Unit projection with losses'!C79*'[8]Unit projection with losses'!C81</f>
        <v>31846.228991999993</v>
      </c>
      <c r="I72" s="261">
        <f>IF(OR(MONTH(I$2)=7,MONTH(I$2)=8,MONTH(I$2)=9),$F72,$E72)*'[8]Unit projection with losses'!D79*'[8]Unit projection with losses'!D81</f>
        <v>28518.971903999995</v>
      </c>
      <c r="J72" s="261">
        <f>IF(OR(MONTH(J$2)=7,MONTH(J$2)=8,MONTH(J$2)=9),$F72,$E72)*'[8]Unit projection with losses'!E79*'[8]Unit projection with losses'!E81</f>
        <v>21229.945344</v>
      </c>
      <c r="K72" s="261">
        <f>IF(OR(MONTH(K$2)=7,MONTH(K$2)=8,MONTH(K$2)=9),$F72,$E72)*'[8]Unit projection with losses'!F79*'[8]Unit projection with losses'!F81</f>
        <v>13019.627778047998</v>
      </c>
      <c r="L72" s="261">
        <f>IF(OR(MONTH(L$2)=7,MONTH(L$2)=8,MONTH(L$2)=9),$F72,$E72)*'[8]Unit projection with losses'!G79*'[8]Unit projection with losses'!G81</f>
        <v>14146.437869568001</v>
      </c>
      <c r="M72" s="261">
        <f>IF(OR(MONTH(M$2)=7,MONTH(M$2)=8,MONTH(M$2)=9),$F72,$E72)*'[8]Unit projection with losses'!H79*'[8]Unit projection with losses'!H81</f>
        <v>11862.990360575999</v>
      </c>
      <c r="N72" s="261">
        <f>IF(OR(MONTH(N$2)=7,MONTH(N$2)=8,MONTH(N$2)=9),$F72,$E72)*'[8]Unit projection with losses'!I79*'[8]Unit projection with losses'!I81</f>
        <v>16799.412805631997</v>
      </c>
      <c r="O72" s="261">
        <f>IF(OR(MONTH(O$2)=7,MONTH(O$2)=8,MONTH(O$2)=9),$F72,$E72)*'[8]Unit projection with losses'!J79*'[8]Unit projection with losses'!J81</f>
        <v>13619.488444415998</v>
      </c>
      <c r="P72" s="261">
        <f>IF(OR(MONTH(P$2)=7,MONTH(P$2)=8,MONTH(P$2)=9),$F72,$E72)*'[8]Unit projection with losses'!K79*'[8]Unit projection with losses'!K81</f>
        <v>10704.695869439998</v>
      </c>
      <c r="Q72" s="261">
        <f>IF(OR(MONTH(Q$2)=7,MONTH(Q$2)=8,MONTH(Q$2)=9),$F72,$E72)*'[8]Unit projection with losses'!L79*'[8]Unit projection with losses'!L81</f>
        <v>10969.827655679999</v>
      </c>
      <c r="R72" s="261">
        <f>IF(OR(MONTH(R$2)=7,MONTH(R$2)=8,MONTH(R$2)=9),$F72,$E72)*'[8]Unit projection with losses'!M79*'[8]Unit projection with losses'!M81</f>
        <v>12928.488726527999</v>
      </c>
      <c r="S72" s="261">
        <f>IF(OR(MONTH(S$2)=7,MONTH(S$2)=8,MONTH(S$2)=9),$F72,$E72)*'[8]Unit projection with losses'!N79*'[8]Unit projection with losses'!N81</f>
        <v>15187.080130559998</v>
      </c>
      <c r="T72" s="261">
        <f>G72-U72</f>
        <v>125280.91485388805</v>
      </c>
      <c r="U72" s="261">
        <f t="shared" si="0"/>
        <v>75552.281026559984</v>
      </c>
    </row>
    <row r="73" spans="1:21" x14ac:dyDescent="0.35">
      <c r="A73" s="250" t="s">
        <v>509</v>
      </c>
      <c r="B73" s="250" t="s">
        <v>441</v>
      </c>
      <c r="C73" s="258"/>
      <c r="D73" s="258" t="s">
        <v>285</v>
      </c>
      <c r="E73" s="259">
        <f>[8]Tariffs!O134</f>
        <v>0.75107999999999997</v>
      </c>
      <c r="F73" s="259">
        <f>[8]Tariffs!P134</f>
        <v>1.3655999999999999</v>
      </c>
      <c r="G73" s="260">
        <f>SUM(H73:S73)</f>
        <v>152019.68622796799</v>
      </c>
      <c r="H73" s="261">
        <f>IF(OR(MONTH(H$2)=7,MONTH(H$2)=8,MONTH(H$2)=9),$F73,$E73)*'[8]Unit projection with losses'!C80*'[8]Unit projection with losses'!C81</f>
        <v>20579.59636992</v>
      </c>
      <c r="I73" s="261">
        <f>IF(OR(MONTH(I$2)=7,MONTH(I$2)=8,MONTH(I$2)=9),$F73,$E73)*'[8]Unit projection with losses'!D80*'[8]Unit projection with losses'!D81</f>
        <v>20760.82569216</v>
      </c>
      <c r="J73" s="261">
        <f>IF(OR(MONTH(J$2)=7,MONTH(J$2)=8,MONTH(J$2)=9),$F73,$E73)*'[8]Unit projection with losses'!E80*'[8]Unit projection with losses'!E81</f>
        <v>19575.283875839999</v>
      </c>
      <c r="K73" s="261">
        <f>IF(OR(MONTH(K$2)=7,MONTH(K$2)=8,MONTH(K$2)=9),$F73,$E73)*'[8]Unit projection with losses'!F80*'[8]Unit projection with losses'!F81</f>
        <v>8479.3927679999997</v>
      </c>
      <c r="L73" s="261">
        <f>IF(OR(MONTH(L$2)=7,MONTH(L$2)=8,MONTH(L$2)=9),$F73,$E73)*'[8]Unit projection with losses'!G80*'[8]Unit projection with losses'!G81</f>
        <v>9116.2124697599975</v>
      </c>
      <c r="M73" s="261">
        <f>IF(OR(MONTH(M$2)=7,MONTH(M$2)=8,MONTH(M$2)=9),$F73,$E73)*'[8]Unit projection with losses'!H80*'[8]Unit projection with losses'!H81</f>
        <v>12078.8084736</v>
      </c>
      <c r="N73" s="261">
        <f>IF(OR(MONTH(N$2)=7,MONTH(N$2)=8,MONTH(N$2)=9),$F73,$E73)*'[8]Unit projection with losses'!I80*'[8]Unit projection with losses'!I81</f>
        <v>11549.971243007998</v>
      </c>
      <c r="O73" s="261">
        <f>IF(OR(MONTH(O$2)=7,MONTH(O$2)=8,MONTH(O$2)=9),$F73,$E73)*'[8]Unit projection with losses'!J80*'[8]Unit projection with losses'!J81</f>
        <v>9175.7412679680001</v>
      </c>
      <c r="P73" s="261">
        <f>IF(OR(MONTH(P$2)=7,MONTH(P$2)=8,MONTH(P$2)=9),$F73,$E73)*'[8]Unit projection with losses'!K80*'[8]Unit projection with losses'!K81</f>
        <v>11399.072661503998</v>
      </c>
      <c r="Q73" s="261">
        <f>IF(OR(MONTH(Q$2)=7,MONTH(Q$2)=8,MONTH(Q$2)=9),$F73,$E73)*'[8]Unit projection with losses'!L80*'[8]Unit projection with losses'!L81</f>
        <v>8750.7333365759987</v>
      </c>
      <c r="R73" s="261">
        <f>IF(OR(MONTH(R$2)=7,MONTH(R$2)=8,MONTH(R$2)=9),$F73,$E73)*'[8]Unit projection with losses'!M80*'[8]Unit projection with losses'!M81</f>
        <v>9672.7375134719987</v>
      </c>
      <c r="S73" s="261">
        <f>IF(OR(MONTH(S$2)=7,MONTH(S$2)=8,MONTH(S$2)=9),$F73,$E73)*'[8]Unit projection with losses'!N80*'[8]Unit projection with losses'!N81</f>
        <v>10881.310556159999</v>
      </c>
      <c r="T73" s="261">
        <f>G73-U73</f>
        <v>99797.953609727992</v>
      </c>
      <c r="U73" s="261">
        <f t="shared" si="0"/>
        <v>52221.732618239999</v>
      </c>
    </row>
    <row r="74" spans="1:21" x14ac:dyDescent="0.35">
      <c r="A74" s="250" t="s">
        <v>485</v>
      </c>
      <c r="B74" s="250" t="s">
        <v>485</v>
      </c>
      <c r="C74" s="253" t="s">
        <v>294</v>
      </c>
      <c r="D74" s="253"/>
      <c r="E74" s="254"/>
      <c r="F74" s="254"/>
      <c r="G74" s="256">
        <f>34000000*1.123</f>
        <v>38182000</v>
      </c>
    </row>
    <row r="75" spans="1:21" x14ac:dyDescent="0.35">
      <c r="G75" s="262" t="s">
        <v>295</v>
      </c>
      <c r="H75" s="263">
        <f>SUM(H4:H74)+H78+H79</f>
        <v>209192663.07586968</v>
      </c>
      <c r="I75" s="263">
        <f t="shared" ref="I75:S75" si="11">SUM(I4:I74)+I78+I79</f>
        <v>217627729.65579766</v>
      </c>
      <c r="J75" s="263">
        <f t="shared" si="11"/>
        <v>197068555.08684379</v>
      </c>
      <c r="K75" s="263">
        <f t="shared" si="11"/>
        <v>167341542.0751842</v>
      </c>
      <c r="L75" s="263">
        <f t="shared" si="11"/>
        <v>156023730.07047242</v>
      </c>
      <c r="M75" s="263">
        <f t="shared" si="11"/>
        <v>133318166.71388198</v>
      </c>
      <c r="N75" s="263">
        <f t="shared" si="11"/>
        <v>164554261.32019863</v>
      </c>
      <c r="O75" s="263">
        <f t="shared" si="11"/>
        <v>147923591.40599537</v>
      </c>
      <c r="P75" s="263">
        <f t="shared" si="11"/>
        <v>149677818.87911916</v>
      </c>
      <c r="Q75" s="263">
        <f t="shared" si="11"/>
        <v>144005790.28373787</v>
      </c>
      <c r="R75" s="263">
        <f t="shared" si="11"/>
        <v>186185720.91606987</v>
      </c>
      <c r="S75" s="263">
        <f t="shared" si="11"/>
        <v>167992975.04200721</v>
      </c>
      <c r="T75" s="271">
        <f>SUM(H75:S75)</f>
        <v>2040912544.5251777</v>
      </c>
    </row>
    <row r="76" spans="1:21" x14ac:dyDescent="0.35">
      <c r="G76" s="250" t="s">
        <v>296</v>
      </c>
      <c r="H76" s="261">
        <f>SUM(H4:H5)</f>
        <v>26393707.310324021</v>
      </c>
      <c r="I76" s="261">
        <f t="shared" ref="I76:S76" si="12">SUM(I4:I5)</f>
        <v>25508044.142624352</v>
      </c>
      <c r="J76" s="261">
        <f t="shared" si="12"/>
        <v>47928444.614696495</v>
      </c>
      <c r="K76" s="261">
        <f t="shared" si="12"/>
        <v>37961593.818686999</v>
      </c>
      <c r="L76" s="261">
        <f t="shared" si="12"/>
        <v>37366202.132940069</v>
      </c>
      <c r="M76" s="261">
        <f t="shared" si="12"/>
        <v>38682428.631294057</v>
      </c>
      <c r="N76" s="261">
        <f t="shared" si="12"/>
        <v>37449242.043621898</v>
      </c>
      <c r="O76" s="261">
        <f t="shared" si="12"/>
        <v>36238192.019042715</v>
      </c>
      <c r="P76" s="261">
        <f t="shared" si="12"/>
        <v>40676467.744832121</v>
      </c>
      <c r="Q76" s="261">
        <f t="shared" si="12"/>
        <v>41312749.835607946</v>
      </c>
      <c r="R76" s="261">
        <f t="shared" si="12"/>
        <v>54970906.23612757</v>
      </c>
      <c r="S76" s="261">
        <f t="shared" si="12"/>
        <v>45221552.739485212</v>
      </c>
      <c r="T76" s="261">
        <f>SUM(H76:S76)</f>
        <v>469709531.26928341</v>
      </c>
    </row>
    <row r="77" spans="1:21" x14ac:dyDescent="0.35">
      <c r="G77" s="250" t="s">
        <v>297</v>
      </c>
      <c r="H77" s="261">
        <f>H75-H76-H78-H79</f>
        <v>177390625.43221232</v>
      </c>
      <c r="I77" s="261">
        <f t="shared" ref="I77:S77" si="13">I75-I76-I78-I79</f>
        <v>186711355.17983997</v>
      </c>
      <c r="J77" s="261">
        <f t="shared" si="13"/>
        <v>143731780.13881394</v>
      </c>
      <c r="K77" s="261">
        <f t="shared" si="13"/>
        <v>123971617.92316388</v>
      </c>
      <c r="L77" s="261">
        <f t="shared" si="13"/>
        <v>113249197.60419902</v>
      </c>
      <c r="M77" s="261">
        <f t="shared" si="13"/>
        <v>89227407.749254599</v>
      </c>
      <c r="N77" s="261">
        <f t="shared" si="13"/>
        <v>121696688.9432434</v>
      </c>
      <c r="O77" s="261">
        <f t="shared" si="13"/>
        <v>106277069.05361933</v>
      </c>
      <c r="P77" s="261">
        <f t="shared" si="13"/>
        <v>103593020.8009537</v>
      </c>
      <c r="Q77" s="261">
        <f t="shared" si="13"/>
        <v>97284710.114796594</v>
      </c>
      <c r="R77" s="261">
        <f t="shared" si="13"/>
        <v>125806484.34660897</v>
      </c>
      <c r="S77" s="261">
        <f t="shared" si="13"/>
        <v>117363091.96918868</v>
      </c>
      <c r="T77" s="261">
        <f>SUM(H77:S77)</f>
        <v>1506303049.2558944</v>
      </c>
    </row>
    <row r="78" spans="1:21" x14ac:dyDescent="0.35">
      <c r="G78" s="250" t="s">
        <v>298</v>
      </c>
      <c r="H78" s="251">
        <f>[8]Sheet1!C$4</f>
        <v>2226497</v>
      </c>
      <c r="I78" s="251">
        <f>H78</f>
        <v>2226497</v>
      </c>
      <c r="J78" s="251">
        <f t="shared" ref="J78:S78" si="14">I78</f>
        <v>2226497</v>
      </c>
      <c r="K78" s="251">
        <f t="shared" si="14"/>
        <v>2226497</v>
      </c>
      <c r="L78" s="251">
        <f t="shared" si="14"/>
        <v>2226497</v>
      </c>
      <c r="M78" s="251">
        <f t="shared" si="14"/>
        <v>2226497</v>
      </c>
      <c r="N78" s="251">
        <f t="shared" si="14"/>
        <v>2226497</v>
      </c>
      <c r="O78" s="251">
        <f t="shared" si="14"/>
        <v>2226497</v>
      </c>
      <c r="P78" s="251">
        <f t="shared" si="14"/>
        <v>2226497</v>
      </c>
      <c r="Q78" s="251">
        <f t="shared" si="14"/>
        <v>2226497</v>
      </c>
      <c r="R78" s="251">
        <f t="shared" si="14"/>
        <v>2226497</v>
      </c>
      <c r="S78" s="251">
        <f t="shared" si="14"/>
        <v>2226497</v>
      </c>
      <c r="T78" s="261">
        <f>SUM(H78:S78)</f>
        <v>26717964</v>
      </c>
    </row>
    <row r="79" spans="1:21" x14ac:dyDescent="0.35">
      <c r="G79" s="250" t="s">
        <v>299</v>
      </c>
      <c r="H79" s="261">
        <f>G74/12</f>
        <v>3181833.3333333335</v>
      </c>
      <c r="I79" s="261">
        <v>3181833.3333333335</v>
      </c>
      <c r="J79" s="261">
        <v>3181833.3333333335</v>
      </c>
      <c r="K79" s="261">
        <v>3181833.3333333335</v>
      </c>
      <c r="L79" s="261">
        <v>3181833.3333333335</v>
      </c>
      <c r="M79" s="261">
        <v>3181833.3333333335</v>
      </c>
      <c r="N79" s="261">
        <v>3181833.3333333335</v>
      </c>
      <c r="O79" s="261">
        <v>3181833.3333333335</v>
      </c>
      <c r="P79" s="261">
        <v>3181833.3333333335</v>
      </c>
      <c r="Q79" s="261">
        <v>3181833.3333333335</v>
      </c>
      <c r="R79" s="261">
        <v>3181833.3333333335</v>
      </c>
      <c r="S79" s="261">
        <v>3181833.3333333335</v>
      </c>
      <c r="T79" s="261">
        <f>SUM(H79:S79)</f>
        <v>38182000</v>
      </c>
    </row>
    <row r="81" spans="8:19" x14ac:dyDescent="0.35">
      <c r="H81" s="261"/>
    </row>
    <row r="82" spans="8:19" x14ac:dyDescent="0.35">
      <c r="H82" s="261"/>
    </row>
    <row r="83" spans="8:19" x14ac:dyDescent="0.35">
      <c r="H83" s="261"/>
      <c r="I83" s="261"/>
      <c r="J83" s="261"/>
      <c r="K83" s="261"/>
      <c r="L83" s="261"/>
      <c r="M83" s="261"/>
      <c r="N83" s="261"/>
      <c r="O83" s="261"/>
      <c r="P83" s="261"/>
      <c r="Q83" s="261"/>
      <c r="R83" s="261"/>
      <c r="S83" s="261"/>
    </row>
  </sheetData>
  <mergeCells count="2">
    <mergeCell ref="B2:B3"/>
    <mergeCell ref="A2:A3"/>
  </mergeCells>
  <pageMargins left="0.23622047244094491" right="0.23622047244094491" top="0.15748031496062992" bottom="0.15748031496062992" header="0.31496062992125984" footer="0.31496062992125984"/>
  <pageSetup paperSize="9" scale="45" fitToHeight="0" orientation="landscape" r:id="rId1"/>
  <ignoredErrors>
    <ignoredError sqref="I10"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I52"/>
  <sheetViews>
    <sheetView zoomScaleSheetLayoutView="100" workbookViewId="0">
      <pane xSplit="3" ySplit="6" topLeftCell="U7" activePane="bottomRight" state="frozen"/>
      <selection activeCell="C1" sqref="C1"/>
      <selection pane="topRight" activeCell="D1" sqref="D1"/>
      <selection pane="bottomLeft" activeCell="C7" sqref="C7"/>
      <selection pane="bottomRight" activeCell="AG30" sqref="AG30"/>
    </sheetView>
  </sheetViews>
  <sheetFormatPr defaultColWidth="108.453125" defaultRowHeight="13.5" customHeight="1" outlineLevelRow="6" x14ac:dyDescent="0.35"/>
  <cols>
    <col min="1" max="1" width="11.7265625" style="5" customWidth="1"/>
    <col min="2" max="2" width="5.453125" style="5" customWidth="1"/>
    <col min="3" max="3" width="2.7265625" style="7" customWidth="1"/>
    <col min="4" max="4" width="2.7265625" style="8" hidden="1" customWidth="1"/>
    <col min="5" max="5" width="2.81640625" style="8" hidden="1" customWidth="1"/>
    <col min="6" max="8" width="3.1796875" style="8" hidden="1" customWidth="1"/>
    <col min="9" max="9" width="4.81640625" style="8" hidden="1" customWidth="1"/>
    <col min="10" max="10" width="3.453125" style="8" hidden="1" customWidth="1"/>
    <col min="11" max="11" width="3.81640625" style="8" hidden="1" customWidth="1"/>
    <col min="12" max="15" width="3.1796875" style="9" hidden="1" customWidth="1"/>
    <col min="16" max="19" width="4.26953125" style="1" hidden="1" customWidth="1"/>
    <col min="20" max="20" width="5.453125" style="2" hidden="1" customWidth="1"/>
    <col min="21" max="21" width="24.26953125" style="2" customWidth="1"/>
    <col min="22" max="22" width="2.1796875" style="10" customWidth="1"/>
    <col min="23" max="29" width="2.1796875" style="1" customWidth="1"/>
    <col min="30" max="32" width="3.26953125" style="1" customWidth="1"/>
    <col min="33" max="33" width="96" style="1" customWidth="1"/>
    <col min="34" max="34" width="9.81640625" style="1" hidden="1" customWidth="1"/>
    <col min="35" max="35" width="8.81640625" style="1" hidden="1" customWidth="1"/>
    <col min="36" max="36" width="9.1796875" style="1" hidden="1" customWidth="1"/>
    <col min="37" max="48" width="4" style="1" hidden="1" customWidth="1"/>
    <col min="49" max="49" width="5.26953125" style="2" hidden="1" customWidth="1"/>
    <col min="50" max="50" width="18" style="2" hidden="1" customWidth="1"/>
    <col min="51" max="51" width="9.81640625" style="2" hidden="1" customWidth="1"/>
    <col min="52" max="52" width="7" style="2" hidden="1" customWidth="1"/>
    <col min="53" max="53" width="8.1796875" style="2" hidden="1" customWidth="1"/>
    <col min="54" max="54" width="8.453125" style="2" hidden="1" customWidth="1"/>
    <col min="55" max="55" width="17.26953125" style="1" hidden="1" customWidth="1"/>
    <col min="56" max="56" width="23.1796875" style="1" hidden="1" customWidth="1"/>
    <col min="57" max="57" width="29.1796875" style="1" hidden="1" customWidth="1"/>
    <col min="58" max="58" width="25" style="1" hidden="1" customWidth="1"/>
    <col min="59" max="59" width="34.453125" style="1" hidden="1" customWidth="1"/>
    <col min="60" max="60" width="11.26953125" style="1" hidden="1" customWidth="1"/>
    <col min="61" max="61" width="25.453125" style="2" hidden="1" customWidth="1"/>
    <col min="62" max="230" width="108.453125" style="18"/>
    <col min="231" max="231" width="2.7265625" style="18" customWidth="1"/>
    <col min="232" max="244" width="108.453125" style="18"/>
    <col min="245" max="245" width="4.453125" style="18" customWidth="1"/>
    <col min="246" max="16384" width="108.453125" style="18"/>
  </cols>
  <sheetData>
    <row r="1" spans="1:61" s="15" customFormat="1" ht="13.5" customHeight="1" x14ac:dyDescent="0.35">
      <c r="A1" s="1002" t="s">
        <v>152</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4"/>
      <c r="AH1" s="3"/>
      <c r="AI1" s="3"/>
      <c r="AJ1" s="3"/>
      <c r="AK1" s="3"/>
      <c r="AL1" s="3"/>
      <c r="AM1" s="3"/>
      <c r="AN1" s="3"/>
      <c r="AO1" s="3"/>
      <c r="AP1" s="3"/>
      <c r="AQ1" s="3"/>
      <c r="AR1" s="3"/>
      <c r="AS1" s="3"/>
      <c r="AT1" s="3"/>
      <c r="AU1" s="3"/>
      <c r="AV1" s="3"/>
      <c r="AW1" s="4"/>
      <c r="AX1" s="4"/>
      <c r="AY1" s="4"/>
      <c r="AZ1" s="4"/>
      <c r="BA1" s="4"/>
      <c r="BB1" s="4"/>
      <c r="BC1" s="3"/>
      <c r="BD1" s="3"/>
      <c r="BE1" s="3"/>
      <c r="BF1" s="3"/>
      <c r="BG1" s="3"/>
      <c r="BH1" s="3"/>
      <c r="BI1" s="4"/>
    </row>
    <row r="2" spans="1:61" s="15" customFormat="1" ht="13.5" customHeight="1" x14ac:dyDescent="0.35">
      <c r="A2" s="1013" t="s">
        <v>143</v>
      </c>
      <c r="B2" s="1014"/>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c r="AG2" s="1015"/>
      <c r="AH2" s="3"/>
      <c r="AI2" s="3"/>
      <c r="AJ2" s="3"/>
      <c r="AK2" s="3"/>
      <c r="AL2" s="3"/>
      <c r="AM2" s="3"/>
      <c r="AN2" s="3"/>
      <c r="AO2" s="3"/>
      <c r="AP2" s="3"/>
      <c r="AQ2" s="3"/>
      <c r="AR2" s="3"/>
      <c r="AS2" s="3"/>
      <c r="AT2" s="3"/>
      <c r="AU2" s="3"/>
      <c r="AV2" s="3"/>
      <c r="AW2" s="4"/>
      <c r="AX2" s="4"/>
      <c r="AY2" s="4"/>
      <c r="AZ2" s="4"/>
      <c r="BA2" s="4"/>
      <c r="BB2" s="4"/>
      <c r="BC2" s="3"/>
      <c r="BD2" s="3"/>
      <c r="BE2" s="3"/>
      <c r="BF2" s="3"/>
      <c r="BG2" s="3"/>
      <c r="BH2" s="3"/>
      <c r="BI2" s="4"/>
    </row>
    <row r="3" spans="1:61" s="16" customFormat="1" ht="13.5" customHeight="1" x14ac:dyDescent="0.25">
      <c r="A3" s="1023" t="s">
        <v>4</v>
      </c>
      <c r="B3" s="1022"/>
      <c r="C3" s="1022"/>
      <c r="D3" s="1022"/>
      <c r="E3" s="1022"/>
      <c r="F3" s="1022"/>
      <c r="G3" s="1022"/>
      <c r="H3" s="1022"/>
      <c r="I3" s="1022"/>
      <c r="J3" s="1022"/>
      <c r="K3" s="1022"/>
      <c r="L3" s="1022"/>
      <c r="M3" s="1022"/>
      <c r="N3" s="1022"/>
      <c r="O3" s="1022"/>
      <c r="P3" s="1022"/>
      <c r="Q3" s="1022"/>
      <c r="R3" s="1022"/>
      <c r="S3" s="1022"/>
      <c r="T3" s="1022"/>
      <c r="U3" s="1008" t="s">
        <v>0</v>
      </c>
      <c r="V3" s="1016" t="s">
        <v>5</v>
      </c>
      <c r="W3" s="1017"/>
      <c r="X3" s="1017"/>
      <c r="Y3" s="1017"/>
      <c r="Z3" s="1017"/>
      <c r="AA3" s="1017"/>
      <c r="AB3" s="1017"/>
      <c r="AC3" s="1017"/>
      <c r="AD3" s="1017"/>
      <c r="AE3" s="1017"/>
      <c r="AF3" s="1017"/>
      <c r="AG3" s="1018"/>
      <c r="AH3" s="11"/>
      <c r="AI3" s="11"/>
      <c r="AJ3" s="11"/>
      <c r="AK3" s="11"/>
      <c r="AL3" s="11"/>
      <c r="AM3" s="11"/>
      <c r="AN3" s="11"/>
      <c r="AO3" s="11"/>
      <c r="AP3" s="11"/>
      <c r="AQ3" s="11"/>
      <c r="AR3" s="11"/>
      <c r="AS3" s="11"/>
      <c r="AT3" s="11"/>
      <c r="AU3" s="11"/>
      <c r="AV3" s="11"/>
      <c r="AW3" s="1022" t="s">
        <v>91</v>
      </c>
      <c r="AX3" s="1022"/>
      <c r="AY3" s="1022"/>
      <c r="AZ3" s="1022"/>
      <c r="BA3" s="1022"/>
      <c r="BB3" s="1022"/>
      <c r="BC3" s="1022" t="s">
        <v>122</v>
      </c>
      <c r="BD3" s="1022"/>
      <c r="BE3" s="1022"/>
      <c r="BF3" s="1022" t="s">
        <v>122</v>
      </c>
      <c r="BG3" s="1022"/>
      <c r="BH3" s="1022"/>
      <c r="BI3" s="12"/>
    </row>
    <row r="4" spans="1:61" s="16" customFormat="1" ht="13.5" customHeight="1" x14ac:dyDescent="0.25">
      <c r="A4" s="1023"/>
      <c r="B4" s="1022"/>
      <c r="C4" s="1022"/>
      <c r="D4" s="1022"/>
      <c r="E4" s="1022"/>
      <c r="F4" s="1022"/>
      <c r="G4" s="1022"/>
      <c r="H4" s="1022"/>
      <c r="I4" s="1022"/>
      <c r="J4" s="1022"/>
      <c r="K4" s="1022"/>
      <c r="L4" s="1022"/>
      <c r="M4" s="1022"/>
      <c r="N4" s="1022"/>
      <c r="O4" s="1022"/>
      <c r="P4" s="1022"/>
      <c r="Q4" s="1022"/>
      <c r="R4" s="1022"/>
      <c r="S4" s="1022"/>
      <c r="T4" s="1022"/>
      <c r="U4" s="1010"/>
      <c r="V4" s="1019"/>
      <c r="W4" s="1020"/>
      <c r="X4" s="1020"/>
      <c r="Y4" s="1020"/>
      <c r="Z4" s="1020"/>
      <c r="AA4" s="1020"/>
      <c r="AB4" s="1020"/>
      <c r="AC4" s="1020"/>
      <c r="AD4" s="1020"/>
      <c r="AE4" s="1020"/>
      <c r="AF4" s="1020"/>
      <c r="AG4" s="1021"/>
      <c r="AH4" s="1023" t="s">
        <v>120</v>
      </c>
      <c r="AI4" s="1023"/>
      <c r="AJ4" s="1023" t="s">
        <v>121</v>
      </c>
      <c r="AK4" s="1023"/>
      <c r="AL4" s="1023"/>
      <c r="AM4" s="1023"/>
      <c r="AN4" s="1023"/>
      <c r="AO4" s="1023"/>
      <c r="AP4" s="1023"/>
      <c r="AQ4" s="1023"/>
      <c r="AR4" s="1023"/>
      <c r="AS4" s="1023"/>
      <c r="AT4" s="1023"/>
      <c r="AU4" s="1023"/>
      <c r="AV4" s="1023"/>
      <c r="AW4" s="1022" t="s">
        <v>93</v>
      </c>
      <c r="AX4" s="1022" t="s">
        <v>94</v>
      </c>
      <c r="AY4" s="1022" t="s">
        <v>96</v>
      </c>
      <c r="AZ4" s="1022" t="s">
        <v>109</v>
      </c>
      <c r="BA4" s="1022" t="s">
        <v>92</v>
      </c>
      <c r="BB4" s="1022"/>
      <c r="BC4" s="12" t="s">
        <v>112</v>
      </c>
      <c r="BD4" s="11" t="s">
        <v>113</v>
      </c>
      <c r="BE4" s="11" t="s">
        <v>114</v>
      </c>
      <c r="BF4" s="12" t="s">
        <v>112</v>
      </c>
      <c r="BG4" s="11" t="s">
        <v>113</v>
      </c>
      <c r="BH4" s="11" t="s">
        <v>114</v>
      </c>
      <c r="BI4" s="12"/>
    </row>
    <row r="5" spans="1:61" s="17" customFormat="1" ht="13.5" customHeight="1" x14ac:dyDescent="0.25">
      <c r="A5" s="1008" t="s">
        <v>1</v>
      </c>
      <c r="B5" s="1008" t="s">
        <v>125</v>
      </c>
      <c r="C5" s="1005" t="s">
        <v>153</v>
      </c>
      <c r="D5" s="1006"/>
      <c r="E5" s="1006"/>
      <c r="F5" s="1006"/>
      <c r="G5" s="1006"/>
      <c r="H5" s="1006"/>
      <c r="I5" s="1006"/>
      <c r="J5" s="1006"/>
      <c r="K5" s="1006"/>
      <c r="L5" s="1006"/>
      <c r="M5" s="1006"/>
      <c r="N5" s="1006"/>
      <c r="O5" s="1007"/>
      <c r="P5" s="1008" t="s">
        <v>3</v>
      </c>
      <c r="Q5" s="1008" t="s">
        <v>118</v>
      </c>
      <c r="R5" s="1008" t="s">
        <v>119</v>
      </c>
      <c r="S5" s="1008" t="s">
        <v>154</v>
      </c>
      <c r="T5" s="1008" t="s">
        <v>139</v>
      </c>
      <c r="U5" s="1010"/>
      <c r="V5" s="1011">
        <v>1</v>
      </c>
      <c r="W5" s="1011">
        <v>2</v>
      </c>
      <c r="X5" s="1011">
        <v>3</v>
      </c>
      <c r="Y5" s="1011">
        <v>4</v>
      </c>
      <c r="Z5" s="1011">
        <v>5</v>
      </c>
      <c r="AA5" s="1011">
        <v>6</v>
      </c>
      <c r="AB5" s="1011">
        <v>7</v>
      </c>
      <c r="AC5" s="1011">
        <v>8</v>
      </c>
      <c r="AD5" s="1011">
        <v>9</v>
      </c>
      <c r="AE5" s="1011">
        <v>10</v>
      </c>
      <c r="AF5" s="1011">
        <v>11</v>
      </c>
      <c r="AG5" s="1011">
        <v>12</v>
      </c>
      <c r="AH5" s="12" t="s">
        <v>2</v>
      </c>
      <c r="AI5" s="11" t="s">
        <v>90</v>
      </c>
      <c r="AJ5" s="11" t="s">
        <v>75</v>
      </c>
      <c r="AK5" s="11" t="s">
        <v>76</v>
      </c>
      <c r="AL5" s="11" t="s">
        <v>77</v>
      </c>
      <c r="AM5" s="11" t="s">
        <v>88</v>
      </c>
      <c r="AN5" s="11" t="s">
        <v>78</v>
      </c>
      <c r="AO5" s="11" t="s">
        <v>89</v>
      </c>
      <c r="AP5" s="11" t="s">
        <v>79</v>
      </c>
      <c r="AQ5" s="11" t="s">
        <v>80</v>
      </c>
      <c r="AR5" s="11" t="s">
        <v>81</v>
      </c>
      <c r="AS5" s="11" t="s">
        <v>82</v>
      </c>
      <c r="AT5" s="11" t="s">
        <v>83</v>
      </c>
      <c r="AU5" s="11" t="s">
        <v>84</v>
      </c>
      <c r="AV5" s="11" t="s">
        <v>85</v>
      </c>
      <c r="AW5" s="1022"/>
      <c r="AX5" s="1022"/>
      <c r="AY5" s="1022"/>
      <c r="AZ5" s="1022"/>
      <c r="BA5" s="12" t="s">
        <v>95</v>
      </c>
      <c r="BB5" s="12" t="s">
        <v>110</v>
      </c>
      <c r="BC5" s="12"/>
      <c r="BD5" s="12"/>
      <c r="BE5" s="12"/>
      <c r="BF5" s="12"/>
      <c r="BG5" s="12"/>
      <c r="BH5" s="12"/>
      <c r="BI5" s="12" t="s">
        <v>127</v>
      </c>
    </row>
    <row r="6" spans="1:61" s="17" customFormat="1" ht="11.25" customHeight="1" x14ac:dyDescent="0.25">
      <c r="A6" s="1009"/>
      <c r="B6" s="1009"/>
      <c r="C6" s="13" t="s">
        <v>144</v>
      </c>
      <c r="D6" s="14" t="s">
        <v>155</v>
      </c>
      <c r="E6" s="13" t="s">
        <v>145</v>
      </c>
      <c r="F6" s="13" t="s">
        <v>146</v>
      </c>
      <c r="G6" s="13" t="s">
        <v>147</v>
      </c>
      <c r="H6" s="13" t="s">
        <v>148</v>
      </c>
      <c r="I6" s="13" t="s">
        <v>149</v>
      </c>
      <c r="J6" s="13" t="s">
        <v>150</v>
      </c>
      <c r="K6" s="13" t="s">
        <v>151</v>
      </c>
      <c r="L6" s="13" t="s">
        <v>135</v>
      </c>
      <c r="M6" s="13" t="s">
        <v>136</v>
      </c>
      <c r="N6" s="13" t="s">
        <v>137</v>
      </c>
      <c r="O6" s="13" t="s">
        <v>138</v>
      </c>
      <c r="P6" s="1009"/>
      <c r="Q6" s="1009"/>
      <c r="R6" s="1009"/>
      <c r="S6" s="1009"/>
      <c r="T6" s="1009"/>
      <c r="U6" s="1009"/>
      <c r="V6" s="1012"/>
      <c r="W6" s="1012"/>
      <c r="X6" s="1012"/>
      <c r="Y6" s="1012"/>
      <c r="Z6" s="1012"/>
      <c r="AA6" s="1012"/>
      <c r="AB6" s="1012"/>
      <c r="AC6" s="1012"/>
      <c r="AD6" s="1012"/>
      <c r="AE6" s="1012"/>
      <c r="AF6" s="1012"/>
      <c r="AG6" s="1012"/>
      <c r="AH6" s="12"/>
      <c r="AI6" s="11"/>
      <c r="AJ6" s="11"/>
      <c r="AK6" s="11"/>
      <c r="AL6" s="11"/>
      <c r="AM6" s="11"/>
      <c r="AN6" s="11"/>
      <c r="AO6" s="11"/>
      <c r="AP6" s="11"/>
      <c r="AQ6" s="11"/>
      <c r="AR6" s="11"/>
      <c r="AS6" s="11"/>
      <c r="AT6" s="11"/>
      <c r="AU6" s="11"/>
      <c r="AV6" s="11"/>
      <c r="AW6" s="12"/>
      <c r="AX6" s="12"/>
      <c r="AY6" s="12"/>
      <c r="AZ6" s="12"/>
      <c r="BA6" s="12"/>
      <c r="BB6" s="12"/>
      <c r="BC6" s="12"/>
      <c r="BD6" s="12"/>
      <c r="BE6" s="12"/>
      <c r="BF6" s="12"/>
      <c r="BG6" s="12"/>
      <c r="BH6" s="12"/>
      <c r="BI6" s="12"/>
    </row>
    <row r="7" spans="1:61" s="50" customFormat="1" ht="13.5" customHeight="1" x14ac:dyDescent="0.35">
      <c r="A7" s="41"/>
      <c r="B7" s="41" t="s">
        <v>68</v>
      </c>
      <c r="C7" s="42" t="s">
        <v>134</v>
      </c>
      <c r="D7" s="42" t="s">
        <v>161</v>
      </c>
      <c r="E7" s="42" t="s">
        <v>164</v>
      </c>
      <c r="F7" s="42" t="s">
        <v>158</v>
      </c>
      <c r="G7" s="42" t="s">
        <v>158</v>
      </c>
      <c r="H7" s="42" t="s">
        <v>158</v>
      </c>
      <c r="I7" s="42" t="s">
        <v>158</v>
      </c>
      <c r="J7" s="43" t="s">
        <v>158</v>
      </c>
      <c r="K7" s="42" t="s">
        <v>158</v>
      </c>
      <c r="L7" s="44" t="s">
        <v>158</v>
      </c>
      <c r="M7" s="44" t="s">
        <v>158</v>
      </c>
      <c r="N7" s="44" t="s">
        <v>158</v>
      </c>
      <c r="O7" s="44" t="s">
        <v>158</v>
      </c>
      <c r="P7" s="45">
        <f>LEN(A7)</f>
        <v>0</v>
      </c>
      <c r="Q7" s="45" t="s">
        <v>124</v>
      </c>
      <c r="R7" s="45" t="s">
        <v>124</v>
      </c>
      <c r="S7" s="45" t="s">
        <v>68</v>
      </c>
      <c r="T7" s="41" t="s">
        <v>133</v>
      </c>
      <c r="U7" s="46" t="s">
        <v>157</v>
      </c>
      <c r="V7" s="47"/>
      <c r="W7" s="48"/>
      <c r="X7" s="48" t="s">
        <v>6</v>
      </c>
      <c r="Y7" s="48"/>
      <c r="Z7" s="48"/>
      <c r="AA7" s="48"/>
      <c r="AB7" s="48"/>
      <c r="AC7" s="48"/>
      <c r="AD7" s="48"/>
      <c r="AE7" s="48"/>
      <c r="AF7" s="48"/>
      <c r="AG7" s="48"/>
      <c r="AH7" s="48" t="s">
        <v>67</v>
      </c>
      <c r="AI7" s="48" t="s">
        <v>70</v>
      </c>
      <c r="AJ7" s="48" t="s">
        <v>87</v>
      </c>
      <c r="AK7" s="45"/>
      <c r="AL7" s="45" t="s">
        <v>86</v>
      </c>
      <c r="AM7" s="45"/>
      <c r="AN7" s="45"/>
      <c r="AO7" s="45"/>
      <c r="AP7" s="45"/>
      <c r="AQ7" s="45"/>
      <c r="AR7" s="45"/>
      <c r="AS7" s="45"/>
      <c r="AT7" s="45"/>
      <c r="AU7" s="45"/>
      <c r="AV7" s="45"/>
      <c r="AW7" s="41" t="s">
        <v>69</v>
      </c>
      <c r="AX7" s="41" t="s">
        <v>173</v>
      </c>
      <c r="AY7" s="41" t="s">
        <v>69</v>
      </c>
      <c r="AZ7" s="41" t="s">
        <v>69</v>
      </c>
      <c r="BA7" s="41" t="s">
        <v>69</v>
      </c>
      <c r="BB7" s="41" t="s">
        <v>69</v>
      </c>
      <c r="BC7" s="45"/>
      <c r="BD7" s="45"/>
      <c r="BE7" s="45"/>
      <c r="BF7" s="45" t="s">
        <v>2</v>
      </c>
      <c r="BG7" s="45" t="s">
        <v>115</v>
      </c>
      <c r="BH7" s="49" t="s">
        <v>116</v>
      </c>
      <c r="BI7" s="41" t="s">
        <v>128</v>
      </c>
    </row>
    <row r="8" spans="1:61" s="50" customFormat="1" ht="13.5" customHeight="1" outlineLevel="2" x14ac:dyDescent="0.35">
      <c r="A8" s="41"/>
      <c r="B8" s="41" t="s">
        <v>68</v>
      </c>
      <c r="C8" s="42" t="s">
        <v>134</v>
      </c>
      <c r="D8" s="42" t="s">
        <v>161</v>
      </c>
      <c r="E8" s="42" t="s">
        <v>164</v>
      </c>
      <c r="F8" s="42" t="s">
        <v>159</v>
      </c>
      <c r="G8" s="42" t="s">
        <v>158</v>
      </c>
      <c r="H8" s="42" t="s">
        <v>158</v>
      </c>
      <c r="I8" s="42" t="s">
        <v>158</v>
      </c>
      <c r="J8" s="43" t="s">
        <v>158</v>
      </c>
      <c r="K8" s="42" t="s">
        <v>158</v>
      </c>
      <c r="L8" s="44" t="s">
        <v>158</v>
      </c>
      <c r="M8" s="44" t="s">
        <v>158</v>
      </c>
      <c r="N8" s="44" t="s">
        <v>158</v>
      </c>
      <c r="O8" s="44" t="s">
        <v>158</v>
      </c>
      <c r="P8" s="45">
        <f>LEN(A8)</f>
        <v>0</v>
      </c>
      <c r="Q8" s="45" t="s">
        <v>124</v>
      </c>
      <c r="R8" s="45" t="s">
        <v>124</v>
      </c>
      <c r="S8" s="45" t="s">
        <v>68</v>
      </c>
      <c r="T8" s="41" t="s">
        <v>133</v>
      </c>
      <c r="U8" s="46" t="s">
        <v>7</v>
      </c>
      <c r="V8" s="47"/>
      <c r="W8" s="48"/>
      <c r="X8" s="48"/>
      <c r="Y8" s="48" t="s">
        <v>8</v>
      </c>
      <c r="Z8" s="48"/>
      <c r="AA8" s="48"/>
      <c r="AB8" s="48"/>
      <c r="AC8" s="48"/>
      <c r="AD8" s="48"/>
      <c r="AE8" s="48"/>
      <c r="AF8" s="48"/>
      <c r="AG8" s="48"/>
      <c r="AH8" s="48"/>
      <c r="AI8" s="48"/>
      <c r="AJ8" s="48" t="s">
        <v>88</v>
      </c>
      <c r="AK8" s="45"/>
      <c r="AL8" s="45"/>
      <c r="AM8" s="45" t="s">
        <v>86</v>
      </c>
      <c r="AN8" s="45"/>
      <c r="AO8" s="45"/>
      <c r="AP8" s="45"/>
      <c r="AQ8" s="45"/>
      <c r="AR8" s="45"/>
      <c r="AS8" s="45"/>
      <c r="AT8" s="45"/>
      <c r="AU8" s="45"/>
      <c r="AV8" s="45"/>
      <c r="AW8" s="41" t="s">
        <v>69</v>
      </c>
      <c r="AX8" s="41" t="s">
        <v>174</v>
      </c>
      <c r="AY8" s="41" t="s">
        <v>69</v>
      </c>
      <c r="AZ8" s="41" t="s">
        <v>69</v>
      </c>
      <c r="BA8" s="41" t="s">
        <v>69</v>
      </c>
      <c r="BB8" s="41" t="s">
        <v>69</v>
      </c>
      <c r="BC8" s="45"/>
      <c r="BD8" s="45"/>
      <c r="BE8" s="45"/>
      <c r="BF8" s="45" t="s">
        <v>2</v>
      </c>
      <c r="BG8" s="45" t="s">
        <v>115</v>
      </c>
      <c r="BH8" s="49" t="s">
        <v>116</v>
      </c>
      <c r="BI8" s="41" t="s">
        <v>128</v>
      </c>
    </row>
    <row r="9" spans="1:61" s="6" customFormat="1" ht="13.5" customHeight="1" outlineLevel="3" x14ac:dyDescent="0.35">
      <c r="A9" s="126" t="s">
        <v>10</v>
      </c>
      <c r="B9" s="126" t="s">
        <v>126</v>
      </c>
      <c r="C9" s="127" t="s">
        <v>134</v>
      </c>
      <c r="D9" s="127" t="s">
        <v>161</v>
      </c>
      <c r="E9" s="127" t="s">
        <v>164</v>
      </c>
      <c r="F9" s="127" t="s">
        <v>159</v>
      </c>
      <c r="G9" s="128" t="s">
        <v>159</v>
      </c>
      <c r="H9" s="127" t="s">
        <v>158</v>
      </c>
      <c r="I9" s="127" t="s">
        <v>158</v>
      </c>
      <c r="J9" s="129" t="s">
        <v>158</v>
      </c>
      <c r="K9" s="127" t="s">
        <v>158</v>
      </c>
      <c r="L9" s="130" t="s">
        <v>158</v>
      </c>
      <c r="M9" s="130" t="s">
        <v>158</v>
      </c>
      <c r="N9" s="130" t="s">
        <v>158</v>
      </c>
      <c r="O9" s="130" t="s">
        <v>158</v>
      </c>
      <c r="P9" s="131">
        <f>LEN(A9)</f>
        <v>73</v>
      </c>
      <c r="Q9" s="131" t="s">
        <v>67</v>
      </c>
      <c r="R9" s="131" t="s">
        <v>124</v>
      </c>
      <c r="S9" s="131" t="s">
        <v>156</v>
      </c>
      <c r="T9" s="132" t="s">
        <v>91</v>
      </c>
      <c r="U9" s="133" t="s">
        <v>9</v>
      </c>
      <c r="V9" s="134"/>
      <c r="W9" s="135"/>
      <c r="X9" s="135"/>
      <c r="Y9" s="135"/>
      <c r="Z9" s="135" t="s">
        <v>10</v>
      </c>
      <c r="AA9" s="135"/>
      <c r="AB9" s="135"/>
      <c r="AC9" s="135"/>
      <c r="AD9" s="135"/>
      <c r="AE9" s="135"/>
      <c r="AF9" s="135"/>
      <c r="AG9" s="135"/>
      <c r="AH9" s="135"/>
      <c r="AI9" s="135"/>
      <c r="AJ9" s="135"/>
      <c r="AK9" s="131"/>
      <c r="AL9" s="131"/>
      <c r="AM9" s="131"/>
      <c r="AN9" s="131"/>
      <c r="AO9" s="131"/>
      <c r="AP9" s="131"/>
      <c r="AQ9" s="131"/>
      <c r="AR9" s="131"/>
      <c r="AS9" s="131"/>
      <c r="AT9" s="131"/>
      <c r="AU9" s="131"/>
      <c r="AV9" s="131"/>
      <c r="AW9" s="132">
        <v>559</v>
      </c>
      <c r="AX9" s="132" t="s">
        <v>175</v>
      </c>
      <c r="AY9" s="132" t="s">
        <v>111</v>
      </c>
      <c r="AZ9" s="132" t="s">
        <v>68</v>
      </c>
      <c r="BA9" s="132" t="s">
        <v>67</v>
      </c>
      <c r="BB9" s="132" t="s">
        <v>68</v>
      </c>
      <c r="BC9" s="131"/>
      <c r="BD9" s="131"/>
      <c r="BE9" s="131"/>
      <c r="BF9" s="131" t="s">
        <v>2</v>
      </c>
      <c r="BG9" s="131" t="s">
        <v>115</v>
      </c>
      <c r="BH9" s="136" t="s">
        <v>116</v>
      </c>
      <c r="BI9" s="132" t="s">
        <v>128</v>
      </c>
    </row>
    <row r="10" spans="1:61" s="50" customFormat="1" ht="13.5" customHeight="1" outlineLevel="3" x14ac:dyDescent="0.35">
      <c r="A10" s="160"/>
      <c r="B10" s="160" t="s">
        <v>68</v>
      </c>
      <c r="C10" s="161" t="s">
        <v>134</v>
      </c>
      <c r="D10" s="161" t="s">
        <v>161</v>
      </c>
      <c r="E10" s="161" t="s">
        <v>164</v>
      </c>
      <c r="F10" s="161" t="s">
        <v>159</v>
      </c>
      <c r="G10" s="161" t="s">
        <v>160</v>
      </c>
      <c r="H10" s="161" t="s">
        <v>158</v>
      </c>
      <c r="I10" s="161" t="s">
        <v>158</v>
      </c>
      <c r="J10" s="162" t="s">
        <v>158</v>
      </c>
      <c r="K10" s="161" t="s">
        <v>158</v>
      </c>
      <c r="L10" s="163" t="s">
        <v>158</v>
      </c>
      <c r="M10" s="163" t="s">
        <v>158</v>
      </c>
      <c r="N10" s="163" t="s">
        <v>158</v>
      </c>
      <c r="O10" s="163" t="s">
        <v>158</v>
      </c>
      <c r="P10" s="164">
        <f>LEN(A10)</f>
        <v>0</v>
      </c>
      <c r="Q10" s="164" t="s">
        <v>124</v>
      </c>
      <c r="R10" s="164" t="s">
        <v>124</v>
      </c>
      <c r="S10" s="164" t="s">
        <v>68</v>
      </c>
      <c r="T10" s="160" t="s">
        <v>91</v>
      </c>
      <c r="U10" s="165" t="s">
        <v>100</v>
      </c>
      <c r="V10" s="166"/>
      <c r="W10" s="167"/>
      <c r="X10" s="167"/>
      <c r="Y10" s="167"/>
      <c r="Z10" s="167" t="s">
        <v>11</v>
      </c>
      <c r="AA10" s="167"/>
      <c r="AB10" s="167"/>
      <c r="AC10" s="167"/>
      <c r="AD10" s="167"/>
      <c r="AE10" s="167"/>
      <c r="AF10" s="167"/>
      <c r="AG10" s="167"/>
      <c r="AH10" s="167"/>
      <c r="AI10" s="167"/>
      <c r="AJ10" s="164"/>
      <c r="AK10" s="164"/>
      <c r="AL10" s="164"/>
      <c r="AM10" s="164"/>
      <c r="AN10" s="164"/>
      <c r="AO10" s="164"/>
      <c r="AP10" s="164"/>
      <c r="AQ10" s="164"/>
      <c r="AR10" s="164"/>
      <c r="AS10" s="164"/>
      <c r="AT10" s="164"/>
      <c r="AU10" s="164"/>
      <c r="AV10" s="164"/>
      <c r="AW10" s="160">
        <v>559</v>
      </c>
      <c r="AX10" s="160" t="s">
        <v>176</v>
      </c>
      <c r="AY10" s="160" t="s">
        <v>111</v>
      </c>
      <c r="AZ10" s="160" t="s">
        <v>68</v>
      </c>
      <c r="BA10" s="160" t="s">
        <v>67</v>
      </c>
      <c r="BB10" s="160" t="s">
        <v>68</v>
      </c>
      <c r="BC10" s="164"/>
      <c r="BD10" s="164"/>
      <c r="BE10" s="164"/>
      <c r="BF10" s="164" t="s">
        <v>2</v>
      </c>
      <c r="BG10" s="164" t="s">
        <v>115</v>
      </c>
      <c r="BH10" s="168" t="s">
        <v>116</v>
      </c>
      <c r="BI10" s="160" t="s">
        <v>128</v>
      </c>
    </row>
    <row r="11" spans="1:61" s="6" customFormat="1" ht="13.5" customHeight="1" outlineLevel="4" x14ac:dyDescent="0.35">
      <c r="A11" s="126" t="s">
        <v>12</v>
      </c>
      <c r="B11" s="126" t="s">
        <v>126</v>
      </c>
      <c r="C11" s="127" t="s">
        <v>134</v>
      </c>
      <c r="D11" s="127" t="s">
        <v>161</v>
      </c>
      <c r="E11" s="127" t="s">
        <v>164</v>
      </c>
      <c r="F11" s="127" t="s">
        <v>159</v>
      </c>
      <c r="G11" s="127" t="s">
        <v>160</v>
      </c>
      <c r="H11" s="128" t="s">
        <v>159</v>
      </c>
      <c r="I11" s="127" t="s">
        <v>158</v>
      </c>
      <c r="J11" s="129" t="s">
        <v>158</v>
      </c>
      <c r="K11" s="127" t="s">
        <v>158</v>
      </c>
      <c r="L11" s="130" t="s">
        <v>158</v>
      </c>
      <c r="M11" s="130" t="s">
        <v>158</v>
      </c>
      <c r="N11" s="130" t="s">
        <v>158</v>
      </c>
      <c r="O11" s="130" t="s">
        <v>158</v>
      </c>
      <c r="P11" s="131">
        <f t="shared" ref="P11:P52" si="0">LEN(A11)</f>
        <v>99</v>
      </c>
      <c r="Q11" s="131" t="s">
        <v>67</v>
      </c>
      <c r="R11" s="131" t="s">
        <v>124</v>
      </c>
      <c r="S11" s="131" t="s">
        <v>156</v>
      </c>
      <c r="T11" s="132" t="s">
        <v>91</v>
      </c>
      <c r="U11" s="133" t="s">
        <v>71</v>
      </c>
      <c r="V11" s="134"/>
      <c r="W11" s="135"/>
      <c r="X11" s="135"/>
      <c r="Y11" s="135"/>
      <c r="Z11" s="135"/>
      <c r="AA11" s="135" t="s">
        <v>12</v>
      </c>
      <c r="AB11" s="135"/>
      <c r="AC11" s="135"/>
      <c r="AD11" s="135"/>
      <c r="AE11" s="135"/>
      <c r="AF11" s="135"/>
      <c r="AG11" s="135"/>
      <c r="AH11" s="135"/>
      <c r="AI11" s="135"/>
      <c r="AJ11" s="135"/>
      <c r="AK11" s="131"/>
      <c r="AL11" s="131"/>
      <c r="AM11" s="131"/>
      <c r="AN11" s="131"/>
      <c r="AO11" s="131"/>
      <c r="AP11" s="131"/>
      <c r="AQ11" s="131"/>
      <c r="AR11" s="131"/>
      <c r="AS11" s="131"/>
      <c r="AT11" s="131"/>
      <c r="AU11" s="131"/>
      <c r="AV11" s="131"/>
      <c r="AW11" s="132">
        <v>559</v>
      </c>
      <c r="AX11" s="132" t="s">
        <v>177</v>
      </c>
      <c r="AY11" s="132" t="s">
        <v>111</v>
      </c>
      <c r="AZ11" s="132" t="s">
        <v>68</v>
      </c>
      <c r="BA11" s="132" t="s">
        <v>67</v>
      </c>
      <c r="BB11" s="132" t="s">
        <v>68</v>
      </c>
      <c r="BC11" s="131"/>
      <c r="BD11" s="131"/>
      <c r="BE11" s="131"/>
      <c r="BF11" s="131" t="s">
        <v>2</v>
      </c>
      <c r="BG11" s="131" t="s">
        <v>115</v>
      </c>
      <c r="BH11" s="136" t="s">
        <v>116</v>
      </c>
      <c r="BI11" s="132" t="s">
        <v>128</v>
      </c>
    </row>
    <row r="12" spans="1:61" s="50" customFormat="1" ht="13.5" customHeight="1" outlineLevel="4" x14ac:dyDescent="0.35">
      <c r="A12" s="160"/>
      <c r="B12" s="160" t="s">
        <v>68</v>
      </c>
      <c r="C12" s="161" t="s">
        <v>134</v>
      </c>
      <c r="D12" s="161" t="s">
        <v>161</v>
      </c>
      <c r="E12" s="161" t="s">
        <v>164</v>
      </c>
      <c r="F12" s="161" t="s">
        <v>159</v>
      </c>
      <c r="G12" s="161" t="s">
        <v>160</v>
      </c>
      <c r="H12" s="161" t="s">
        <v>160</v>
      </c>
      <c r="I12" s="161" t="s">
        <v>158</v>
      </c>
      <c r="J12" s="162" t="s">
        <v>158</v>
      </c>
      <c r="K12" s="161" t="s">
        <v>158</v>
      </c>
      <c r="L12" s="163" t="s">
        <v>158</v>
      </c>
      <c r="M12" s="163" t="s">
        <v>158</v>
      </c>
      <c r="N12" s="163" t="s">
        <v>158</v>
      </c>
      <c r="O12" s="163" t="s">
        <v>158</v>
      </c>
      <c r="P12" s="164">
        <f t="shared" si="0"/>
        <v>0</v>
      </c>
      <c r="Q12" s="164" t="s">
        <v>124</v>
      </c>
      <c r="R12" s="164" t="s">
        <v>124</v>
      </c>
      <c r="S12" s="164" t="s">
        <v>68</v>
      </c>
      <c r="T12" s="160" t="s">
        <v>91</v>
      </c>
      <c r="U12" s="165" t="s">
        <v>13</v>
      </c>
      <c r="V12" s="166"/>
      <c r="W12" s="167"/>
      <c r="X12" s="167"/>
      <c r="Y12" s="167"/>
      <c r="Z12" s="167"/>
      <c r="AA12" s="167" t="s">
        <v>14</v>
      </c>
      <c r="AB12" s="167"/>
      <c r="AC12" s="167"/>
      <c r="AD12" s="167"/>
      <c r="AE12" s="167"/>
      <c r="AF12" s="167"/>
      <c r="AG12" s="167"/>
      <c r="AH12" s="167"/>
      <c r="AI12" s="167"/>
      <c r="AJ12" s="167"/>
      <c r="AK12" s="164"/>
      <c r="AL12" s="164"/>
      <c r="AM12" s="164"/>
      <c r="AN12" s="164"/>
      <c r="AO12" s="164"/>
      <c r="AP12" s="164"/>
      <c r="AQ12" s="164"/>
      <c r="AR12" s="164"/>
      <c r="AS12" s="164"/>
      <c r="AT12" s="164"/>
      <c r="AU12" s="164"/>
      <c r="AV12" s="164"/>
      <c r="AW12" s="160">
        <v>559</v>
      </c>
      <c r="AX12" s="160" t="s">
        <v>178</v>
      </c>
      <c r="AY12" s="160" t="s">
        <v>111</v>
      </c>
      <c r="AZ12" s="160" t="s">
        <v>68</v>
      </c>
      <c r="BA12" s="160" t="s">
        <v>67</v>
      </c>
      <c r="BB12" s="160" t="s">
        <v>68</v>
      </c>
      <c r="BC12" s="164"/>
      <c r="BD12" s="164"/>
      <c r="BE12" s="164"/>
      <c r="BF12" s="164" t="s">
        <v>2</v>
      </c>
      <c r="BG12" s="164" t="s">
        <v>115</v>
      </c>
      <c r="BH12" s="168" t="s">
        <v>116</v>
      </c>
      <c r="BI12" s="160" t="s">
        <v>128</v>
      </c>
    </row>
    <row r="13" spans="1:61" s="6" customFormat="1" ht="13.5" customHeight="1" outlineLevel="5" x14ac:dyDescent="0.35">
      <c r="A13" s="126" t="s">
        <v>16</v>
      </c>
      <c r="B13" s="126" t="s">
        <v>126</v>
      </c>
      <c r="C13" s="127" t="s">
        <v>134</v>
      </c>
      <c r="D13" s="127" t="s">
        <v>161</v>
      </c>
      <c r="E13" s="127" t="s">
        <v>164</v>
      </c>
      <c r="F13" s="127" t="s">
        <v>159</v>
      </c>
      <c r="G13" s="127" t="s">
        <v>160</v>
      </c>
      <c r="H13" s="127" t="s">
        <v>160</v>
      </c>
      <c r="I13" s="128" t="s">
        <v>159</v>
      </c>
      <c r="J13" s="129" t="s">
        <v>158</v>
      </c>
      <c r="K13" s="127" t="s">
        <v>158</v>
      </c>
      <c r="L13" s="130" t="s">
        <v>158</v>
      </c>
      <c r="M13" s="130" t="s">
        <v>158</v>
      </c>
      <c r="N13" s="130" t="s">
        <v>158</v>
      </c>
      <c r="O13" s="130" t="s">
        <v>158</v>
      </c>
      <c r="P13" s="131">
        <f t="shared" si="0"/>
        <v>129</v>
      </c>
      <c r="Q13" s="131" t="s">
        <v>67</v>
      </c>
      <c r="R13" s="131" t="s">
        <v>124</v>
      </c>
      <c r="S13" s="132" t="s">
        <v>156</v>
      </c>
      <c r="T13" s="132" t="s">
        <v>91</v>
      </c>
      <c r="U13" s="133" t="s">
        <v>15</v>
      </c>
      <c r="V13" s="134"/>
      <c r="W13" s="135"/>
      <c r="X13" s="135"/>
      <c r="Y13" s="135"/>
      <c r="Z13" s="135"/>
      <c r="AA13" s="135"/>
      <c r="AB13" s="135" t="s">
        <v>16</v>
      </c>
      <c r="AC13" s="135"/>
      <c r="AD13" s="135"/>
      <c r="AE13" s="135"/>
      <c r="AF13" s="135"/>
      <c r="AG13" s="135"/>
      <c r="AH13" s="135"/>
      <c r="AI13" s="135"/>
      <c r="AJ13" s="135"/>
      <c r="AK13" s="131"/>
      <c r="AL13" s="131"/>
      <c r="AM13" s="131"/>
      <c r="AN13" s="131"/>
      <c r="AO13" s="131"/>
      <c r="AP13" s="131"/>
      <c r="AQ13" s="131"/>
      <c r="AR13" s="131"/>
      <c r="AS13" s="131"/>
      <c r="AT13" s="131"/>
      <c r="AU13" s="131"/>
      <c r="AV13" s="131"/>
      <c r="AW13" s="132">
        <v>559</v>
      </c>
      <c r="AX13" s="132" t="s">
        <v>179</v>
      </c>
      <c r="AY13" s="132" t="s">
        <v>111</v>
      </c>
      <c r="AZ13" s="132" t="s">
        <v>68</v>
      </c>
      <c r="BA13" s="132" t="s">
        <v>67</v>
      </c>
      <c r="BB13" s="132" t="s">
        <v>68</v>
      </c>
      <c r="BC13" s="131"/>
      <c r="BD13" s="131"/>
      <c r="BE13" s="131"/>
      <c r="BF13" s="131" t="s">
        <v>2</v>
      </c>
      <c r="BG13" s="131" t="s">
        <v>115</v>
      </c>
      <c r="BH13" s="136" t="s">
        <v>116</v>
      </c>
      <c r="BI13" s="132" t="s">
        <v>128</v>
      </c>
    </row>
    <row r="14" spans="1:61" s="6" customFormat="1" ht="13.5" customHeight="1" outlineLevel="5" x14ac:dyDescent="0.35">
      <c r="A14" s="126" t="s">
        <v>18</v>
      </c>
      <c r="B14" s="126" t="s">
        <v>126</v>
      </c>
      <c r="C14" s="127" t="s">
        <v>134</v>
      </c>
      <c r="D14" s="127" t="s">
        <v>161</v>
      </c>
      <c r="E14" s="127" t="s">
        <v>164</v>
      </c>
      <c r="F14" s="127" t="s">
        <v>159</v>
      </c>
      <c r="G14" s="127" t="s">
        <v>160</v>
      </c>
      <c r="H14" s="127" t="s">
        <v>160</v>
      </c>
      <c r="I14" s="128" t="s">
        <v>160</v>
      </c>
      <c r="J14" s="129" t="s">
        <v>158</v>
      </c>
      <c r="K14" s="127" t="s">
        <v>158</v>
      </c>
      <c r="L14" s="130" t="s">
        <v>158</v>
      </c>
      <c r="M14" s="130" t="s">
        <v>158</v>
      </c>
      <c r="N14" s="130" t="s">
        <v>158</v>
      </c>
      <c r="O14" s="130" t="s">
        <v>158</v>
      </c>
      <c r="P14" s="131">
        <f t="shared" si="0"/>
        <v>133</v>
      </c>
      <c r="Q14" s="131" t="s">
        <v>67</v>
      </c>
      <c r="R14" s="131" t="s">
        <v>124</v>
      </c>
      <c r="S14" s="132" t="s">
        <v>156</v>
      </c>
      <c r="T14" s="132" t="s">
        <v>91</v>
      </c>
      <c r="U14" s="133" t="s">
        <v>17</v>
      </c>
      <c r="V14" s="134"/>
      <c r="W14" s="135"/>
      <c r="X14" s="135"/>
      <c r="Y14" s="135"/>
      <c r="Z14" s="135"/>
      <c r="AA14" s="135"/>
      <c r="AB14" s="135" t="s">
        <v>18</v>
      </c>
      <c r="AC14" s="135"/>
      <c r="AD14" s="135"/>
      <c r="AE14" s="135"/>
      <c r="AF14" s="135"/>
      <c r="AG14" s="135"/>
      <c r="AH14" s="135"/>
      <c r="AI14" s="135"/>
      <c r="AJ14" s="135"/>
      <c r="AK14" s="131"/>
      <c r="AL14" s="131"/>
      <c r="AM14" s="131"/>
      <c r="AN14" s="131"/>
      <c r="AO14" s="131"/>
      <c r="AP14" s="131"/>
      <c r="AQ14" s="131"/>
      <c r="AR14" s="131"/>
      <c r="AS14" s="131"/>
      <c r="AT14" s="131"/>
      <c r="AU14" s="131"/>
      <c r="AV14" s="131"/>
      <c r="AW14" s="132">
        <v>559</v>
      </c>
      <c r="AX14" s="132" t="s">
        <v>180</v>
      </c>
      <c r="AY14" s="132" t="s">
        <v>111</v>
      </c>
      <c r="AZ14" s="132" t="s">
        <v>68</v>
      </c>
      <c r="BA14" s="132" t="s">
        <v>67</v>
      </c>
      <c r="BB14" s="132" t="s">
        <v>68</v>
      </c>
      <c r="BC14" s="131"/>
      <c r="BD14" s="131"/>
      <c r="BE14" s="131"/>
      <c r="BF14" s="131" t="s">
        <v>2</v>
      </c>
      <c r="BG14" s="131" t="s">
        <v>115</v>
      </c>
      <c r="BH14" s="136" t="s">
        <v>116</v>
      </c>
      <c r="BI14" s="132" t="s">
        <v>128</v>
      </c>
    </row>
    <row r="15" spans="1:61" s="6" customFormat="1" ht="13.5" customHeight="1" outlineLevel="4" x14ac:dyDescent="0.35">
      <c r="A15" s="126" t="s">
        <v>20</v>
      </c>
      <c r="B15" s="126" t="s">
        <v>126</v>
      </c>
      <c r="C15" s="127" t="s">
        <v>134</v>
      </c>
      <c r="D15" s="127" t="s">
        <v>161</v>
      </c>
      <c r="E15" s="127" t="s">
        <v>164</v>
      </c>
      <c r="F15" s="127" t="s">
        <v>159</v>
      </c>
      <c r="G15" s="127" t="s">
        <v>160</v>
      </c>
      <c r="H15" s="127" t="s">
        <v>161</v>
      </c>
      <c r="I15" s="127" t="s">
        <v>158</v>
      </c>
      <c r="J15" s="129" t="s">
        <v>158</v>
      </c>
      <c r="K15" s="127" t="s">
        <v>158</v>
      </c>
      <c r="L15" s="130" t="s">
        <v>158</v>
      </c>
      <c r="M15" s="130" t="s">
        <v>158</v>
      </c>
      <c r="N15" s="130" t="s">
        <v>158</v>
      </c>
      <c r="O15" s="130" t="s">
        <v>158</v>
      </c>
      <c r="P15" s="131">
        <f t="shared" si="0"/>
        <v>108</v>
      </c>
      <c r="Q15" s="131" t="s">
        <v>67</v>
      </c>
      <c r="R15" s="131" t="s">
        <v>124</v>
      </c>
      <c r="S15" s="132" t="s">
        <v>156</v>
      </c>
      <c r="T15" s="132" t="s">
        <v>91</v>
      </c>
      <c r="U15" s="133" t="s">
        <v>19</v>
      </c>
      <c r="V15" s="134"/>
      <c r="W15" s="135"/>
      <c r="X15" s="135"/>
      <c r="Y15" s="135"/>
      <c r="Z15" s="135"/>
      <c r="AA15" s="135" t="s">
        <v>20</v>
      </c>
      <c r="AB15" s="135"/>
      <c r="AC15" s="135"/>
      <c r="AD15" s="135"/>
      <c r="AE15" s="135"/>
      <c r="AF15" s="135"/>
      <c r="AG15" s="135"/>
      <c r="AH15" s="135"/>
      <c r="AI15" s="135"/>
      <c r="AJ15" s="135"/>
      <c r="AK15" s="131"/>
      <c r="AL15" s="131"/>
      <c r="AM15" s="131"/>
      <c r="AN15" s="131"/>
      <c r="AO15" s="131"/>
      <c r="AP15" s="131"/>
      <c r="AQ15" s="131"/>
      <c r="AR15" s="131"/>
      <c r="AS15" s="131"/>
      <c r="AT15" s="131"/>
      <c r="AU15" s="131"/>
      <c r="AV15" s="131"/>
      <c r="AW15" s="132">
        <v>559</v>
      </c>
      <c r="AX15" s="132" t="s">
        <v>181</v>
      </c>
      <c r="AY15" s="132" t="s">
        <v>111</v>
      </c>
      <c r="AZ15" s="132" t="s">
        <v>68</v>
      </c>
      <c r="BA15" s="132" t="s">
        <v>67</v>
      </c>
      <c r="BB15" s="132" t="s">
        <v>68</v>
      </c>
      <c r="BC15" s="131"/>
      <c r="BD15" s="131"/>
      <c r="BE15" s="131"/>
      <c r="BF15" s="131" t="s">
        <v>2</v>
      </c>
      <c r="BG15" s="131" t="s">
        <v>115</v>
      </c>
      <c r="BH15" s="136" t="s">
        <v>116</v>
      </c>
      <c r="BI15" s="132" t="s">
        <v>128</v>
      </c>
    </row>
    <row r="16" spans="1:61" s="6" customFormat="1" ht="13.5" customHeight="1" outlineLevel="4" x14ac:dyDescent="0.35">
      <c r="A16" s="126" t="s">
        <v>22</v>
      </c>
      <c r="B16" s="126" t="s">
        <v>126</v>
      </c>
      <c r="C16" s="127" t="s">
        <v>134</v>
      </c>
      <c r="D16" s="127" t="s">
        <v>161</v>
      </c>
      <c r="E16" s="127" t="s">
        <v>164</v>
      </c>
      <c r="F16" s="127" t="s">
        <v>159</v>
      </c>
      <c r="G16" s="127" t="s">
        <v>160</v>
      </c>
      <c r="H16" s="127" t="s">
        <v>162</v>
      </c>
      <c r="I16" s="127" t="s">
        <v>158</v>
      </c>
      <c r="J16" s="129" t="s">
        <v>158</v>
      </c>
      <c r="K16" s="127" t="s">
        <v>158</v>
      </c>
      <c r="L16" s="130" t="s">
        <v>158</v>
      </c>
      <c r="M16" s="130" t="s">
        <v>158</v>
      </c>
      <c r="N16" s="130" t="s">
        <v>158</v>
      </c>
      <c r="O16" s="130" t="s">
        <v>158</v>
      </c>
      <c r="P16" s="131">
        <f t="shared" si="0"/>
        <v>101</v>
      </c>
      <c r="Q16" s="131" t="s">
        <v>67</v>
      </c>
      <c r="R16" s="131" t="s">
        <v>124</v>
      </c>
      <c r="S16" s="132" t="s">
        <v>156</v>
      </c>
      <c r="T16" s="132" t="s">
        <v>91</v>
      </c>
      <c r="U16" s="133" t="s">
        <v>21</v>
      </c>
      <c r="V16" s="134"/>
      <c r="W16" s="135"/>
      <c r="X16" s="135"/>
      <c r="Y16" s="135"/>
      <c r="Z16" s="135"/>
      <c r="AA16" s="135" t="s">
        <v>22</v>
      </c>
      <c r="AB16" s="135"/>
      <c r="AC16" s="135"/>
      <c r="AD16" s="135"/>
      <c r="AE16" s="135"/>
      <c r="AF16" s="135"/>
      <c r="AG16" s="135"/>
      <c r="AH16" s="135"/>
      <c r="AI16" s="135"/>
      <c r="AJ16" s="135"/>
      <c r="AK16" s="131"/>
      <c r="AL16" s="131"/>
      <c r="AM16" s="131"/>
      <c r="AN16" s="131"/>
      <c r="AO16" s="131"/>
      <c r="AP16" s="131"/>
      <c r="AQ16" s="131"/>
      <c r="AR16" s="131"/>
      <c r="AS16" s="131"/>
      <c r="AT16" s="131"/>
      <c r="AU16" s="131"/>
      <c r="AV16" s="131"/>
      <c r="AW16" s="132">
        <v>559</v>
      </c>
      <c r="AX16" s="132" t="s">
        <v>182</v>
      </c>
      <c r="AY16" s="132" t="s">
        <v>111</v>
      </c>
      <c r="AZ16" s="132" t="s">
        <v>68</v>
      </c>
      <c r="BA16" s="132" t="s">
        <v>67</v>
      </c>
      <c r="BB16" s="132" t="s">
        <v>68</v>
      </c>
      <c r="BC16" s="131"/>
      <c r="BD16" s="131"/>
      <c r="BE16" s="131"/>
      <c r="BF16" s="131" t="s">
        <v>2</v>
      </c>
      <c r="BG16" s="131" t="s">
        <v>115</v>
      </c>
      <c r="BH16" s="136" t="s">
        <v>116</v>
      </c>
      <c r="BI16" s="132" t="s">
        <v>128</v>
      </c>
    </row>
    <row r="17" spans="1:61" s="6" customFormat="1" ht="13.5" customHeight="1" outlineLevel="3" x14ac:dyDescent="0.35">
      <c r="A17" s="52" t="s">
        <v>24</v>
      </c>
      <c r="B17" s="52" t="s">
        <v>126</v>
      </c>
      <c r="C17" s="53" t="s">
        <v>134</v>
      </c>
      <c r="D17" s="53" t="s">
        <v>161</v>
      </c>
      <c r="E17" s="53" t="s">
        <v>164</v>
      </c>
      <c r="F17" s="53" t="s">
        <v>159</v>
      </c>
      <c r="G17" s="53" t="s">
        <v>161</v>
      </c>
      <c r="H17" s="54" t="s">
        <v>158</v>
      </c>
      <c r="I17" s="54" t="s">
        <v>158</v>
      </c>
      <c r="J17" s="55" t="s">
        <v>158</v>
      </c>
      <c r="K17" s="53" t="s">
        <v>158</v>
      </c>
      <c r="L17" s="56" t="s">
        <v>158</v>
      </c>
      <c r="M17" s="56" t="s">
        <v>158</v>
      </c>
      <c r="N17" s="56" t="s">
        <v>158</v>
      </c>
      <c r="O17" s="56" t="s">
        <v>158</v>
      </c>
      <c r="P17" s="57">
        <f t="shared" si="0"/>
        <v>67</v>
      </c>
      <c r="Q17" s="57" t="s">
        <v>67</v>
      </c>
      <c r="R17" s="57" t="s">
        <v>124</v>
      </c>
      <c r="S17" s="58" t="s">
        <v>156</v>
      </c>
      <c r="T17" s="58" t="s">
        <v>91</v>
      </c>
      <c r="U17" s="59" t="s">
        <v>23</v>
      </c>
      <c r="V17" s="60"/>
      <c r="W17" s="61"/>
      <c r="X17" s="61"/>
      <c r="Y17" s="61"/>
      <c r="Z17" s="61" t="s">
        <v>24</v>
      </c>
      <c r="AA17" s="61"/>
      <c r="AB17" s="61"/>
      <c r="AC17" s="61"/>
      <c r="AD17" s="61"/>
      <c r="AE17" s="61"/>
      <c r="AF17" s="61"/>
      <c r="AG17" s="61"/>
      <c r="AH17" s="61"/>
      <c r="AI17" s="61"/>
      <c r="AJ17" s="61"/>
      <c r="AK17" s="57"/>
      <c r="AL17" s="57"/>
      <c r="AM17" s="57"/>
      <c r="AN17" s="57"/>
      <c r="AO17" s="57"/>
      <c r="AP17" s="57"/>
      <c r="AQ17" s="57"/>
      <c r="AR17" s="57"/>
      <c r="AS17" s="57"/>
      <c r="AT17" s="57"/>
      <c r="AU17" s="57"/>
      <c r="AV17" s="57"/>
      <c r="AW17" s="58">
        <v>559</v>
      </c>
      <c r="AX17" s="58" t="s">
        <v>183</v>
      </c>
      <c r="AY17" s="58" t="s">
        <v>111</v>
      </c>
      <c r="AZ17" s="58" t="s">
        <v>68</v>
      </c>
      <c r="BA17" s="58" t="s">
        <v>67</v>
      </c>
      <c r="BB17" s="58" t="s">
        <v>68</v>
      </c>
      <c r="BC17" s="57"/>
      <c r="BD17" s="57"/>
      <c r="BE17" s="57"/>
      <c r="BF17" s="57" t="s">
        <v>2</v>
      </c>
      <c r="BG17" s="57" t="s">
        <v>115</v>
      </c>
      <c r="BH17" s="62" t="s">
        <v>116</v>
      </c>
      <c r="BI17" s="58" t="s">
        <v>128</v>
      </c>
    </row>
    <row r="18" spans="1:61" s="6" customFormat="1" ht="13.5" customHeight="1" outlineLevel="3" x14ac:dyDescent="0.35">
      <c r="A18" s="52" t="s">
        <v>105</v>
      </c>
      <c r="B18" s="52" t="s">
        <v>126</v>
      </c>
      <c r="C18" s="53" t="s">
        <v>134</v>
      </c>
      <c r="D18" s="53" t="s">
        <v>161</v>
      </c>
      <c r="E18" s="53" t="s">
        <v>164</v>
      </c>
      <c r="F18" s="53" t="s">
        <v>159</v>
      </c>
      <c r="G18" s="53" t="s">
        <v>162</v>
      </c>
      <c r="H18" s="54" t="s">
        <v>158</v>
      </c>
      <c r="I18" s="54" t="s">
        <v>158</v>
      </c>
      <c r="J18" s="55" t="s">
        <v>158</v>
      </c>
      <c r="K18" s="53" t="s">
        <v>158</v>
      </c>
      <c r="L18" s="56" t="s">
        <v>158</v>
      </c>
      <c r="M18" s="56" t="s">
        <v>158</v>
      </c>
      <c r="N18" s="56" t="s">
        <v>158</v>
      </c>
      <c r="O18" s="56" t="s">
        <v>158</v>
      </c>
      <c r="P18" s="57">
        <f t="shared" si="0"/>
        <v>75</v>
      </c>
      <c r="Q18" s="57" t="s">
        <v>67</v>
      </c>
      <c r="R18" s="57" t="s">
        <v>124</v>
      </c>
      <c r="S18" s="58" t="s">
        <v>156</v>
      </c>
      <c r="T18" s="58" t="s">
        <v>91</v>
      </c>
      <c r="U18" s="59" t="s">
        <v>106</v>
      </c>
      <c r="V18" s="60"/>
      <c r="W18" s="61"/>
      <c r="X18" s="61"/>
      <c r="Y18" s="61"/>
      <c r="Z18" s="61" t="s">
        <v>105</v>
      </c>
      <c r="AA18" s="61"/>
      <c r="AB18" s="61"/>
      <c r="AC18" s="61"/>
      <c r="AD18" s="61"/>
      <c r="AE18" s="61"/>
      <c r="AF18" s="61"/>
      <c r="AG18" s="61"/>
      <c r="AH18" s="61"/>
      <c r="AI18" s="61"/>
      <c r="AJ18" s="61"/>
      <c r="AK18" s="57"/>
      <c r="AL18" s="57"/>
      <c r="AM18" s="57"/>
      <c r="AN18" s="57"/>
      <c r="AO18" s="57"/>
      <c r="AP18" s="57"/>
      <c r="AQ18" s="57"/>
      <c r="AR18" s="57"/>
      <c r="AS18" s="57"/>
      <c r="AT18" s="57"/>
      <c r="AU18" s="57"/>
      <c r="AV18" s="57"/>
      <c r="AW18" s="58">
        <v>559</v>
      </c>
      <c r="AX18" s="58" t="s">
        <v>184</v>
      </c>
      <c r="AY18" s="58" t="s">
        <v>111</v>
      </c>
      <c r="AZ18" s="58" t="s">
        <v>68</v>
      </c>
      <c r="BA18" s="58" t="s">
        <v>67</v>
      </c>
      <c r="BB18" s="58" t="s">
        <v>68</v>
      </c>
      <c r="BC18" s="57"/>
      <c r="BD18" s="57"/>
      <c r="BE18" s="57"/>
      <c r="BF18" s="57" t="s">
        <v>2</v>
      </c>
      <c r="BG18" s="57" t="s">
        <v>115</v>
      </c>
      <c r="BH18" s="62" t="s">
        <v>116</v>
      </c>
      <c r="BI18" s="58" t="s">
        <v>128</v>
      </c>
    </row>
    <row r="19" spans="1:61" s="6" customFormat="1" ht="13.5" customHeight="1" outlineLevel="3" x14ac:dyDescent="0.35">
      <c r="A19" s="52" t="s">
        <v>25</v>
      </c>
      <c r="B19" s="52" t="s">
        <v>126</v>
      </c>
      <c r="C19" s="53" t="s">
        <v>134</v>
      </c>
      <c r="D19" s="53" t="s">
        <v>161</v>
      </c>
      <c r="E19" s="53" t="s">
        <v>164</v>
      </c>
      <c r="F19" s="53" t="s">
        <v>159</v>
      </c>
      <c r="G19" s="53" t="s">
        <v>163</v>
      </c>
      <c r="H19" s="54" t="s">
        <v>158</v>
      </c>
      <c r="I19" s="54" t="s">
        <v>158</v>
      </c>
      <c r="J19" s="55" t="s">
        <v>158</v>
      </c>
      <c r="K19" s="53" t="s">
        <v>158</v>
      </c>
      <c r="L19" s="56" t="s">
        <v>158</v>
      </c>
      <c r="M19" s="56" t="s">
        <v>158</v>
      </c>
      <c r="N19" s="56" t="s">
        <v>158</v>
      </c>
      <c r="O19" s="56" t="s">
        <v>158</v>
      </c>
      <c r="P19" s="57">
        <f t="shared" si="0"/>
        <v>69</v>
      </c>
      <c r="Q19" s="57" t="s">
        <v>67</v>
      </c>
      <c r="R19" s="57" t="s">
        <v>124</v>
      </c>
      <c r="S19" s="58" t="s">
        <v>156</v>
      </c>
      <c r="T19" s="58" t="s">
        <v>91</v>
      </c>
      <c r="U19" s="59" t="s">
        <v>101</v>
      </c>
      <c r="V19" s="60"/>
      <c r="W19" s="61"/>
      <c r="X19" s="61"/>
      <c r="Y19" s="61"/>
      <c r="Z19" s="61" t="s">
        <v>25</v>
      </c>
      <c r="AA19" s="61"/>
      <c r="AB19" s="61"/>
      <c r="AC19" s="61"/>
      <c r="AD19" s="61"/>
      <c r="AE19" s="61"/>
      <c r="AF19" s="61"/>
      <c r="AG19" s="61"/>
      <c r="AH19" s="61"/>
      <c r="AI19" s="61"/>
      <c r="AJ19" s="61"/>
      <c r="AK19" s="57"/>
      <c r="AL19" s="57"/>
      <c r="AM19" s="57"/>
      <c r="AN19" s="57"/>
      <c r="AO19" s="57"/>
      <c r="AP19" s="57"/>
      <c r="AQ19" s="57"/>
      <c r="AR19" s="57"/>
      <c r="AS19" s="57"/>
      <c r="AT19" s="57"/>
      <c r="AU19" s="57"/>
      <c r="AV19" s="57"/>
      <c r="AW19" s="58">
        <v>559</v>
      </c>
      <c r="AX19" s="58" t="s">
        <v>185</v>
      </c>
      <c r="AY19" s="58" t="s">
        <v>111</v>
      </c>
      <c r="AZ19" s="58" t="s">
        <v>68</v>
      </c>
      <c r="BA19" s="58" t="s">
        <v>67</v>
      </c>
      <c r="BB19" s="58" t="s">
        <v>68</v>
      </c>
      <c r="BC19" s="57"/>
      <c r="BD19" s="57"/>
      <c r="BE19" s="57"/>
      <c r="BF19" s="57" t="s">
        <v>2</v>
      </c>
      <c r="BG19" s="57" t="s">
        <v>115</v>
      </c>
      <c r="BH19" s="62" t="s">
        <v>116</v>
      </c>
      <c r="BI19" s="58" t="s">
        <v>128</v>
      </c>
    </row>
    <row r="20" spans="1:61" s="6" customFormat="1" ht="13.5" customHeight="1" outlineLevel="3" x14ac:dyDescent="0.35">
      <c r="A20" s="52" t="s">
        <v>103</v>
      </c>
      <c r="B20" s="52" t="s">
        <v>126</v>
      </c>
      <c r="C20" s="53" t="s">
        <v>134</v>
      </c>
      <c r="D20" s="53" t="s">
        <v>161</v>
      </c>
      <c r="E20" s="53" t="s">
        <v>164</v>
      </c>
      <c r="F20" s="53" t="s">
        <v>159</v>
      </c>
      <c r="G20" s="53" t="s">
        <v>164</v>
      </c>
      <c r="H20" s="54" t="s">
        <v>158</v>
      </c>
      <c r="I20" s="54" t="s">
        <v>158</v>
      </c>
      <c r="J20" s="55" t="s">
        <v>158</v>
      </c>
      <c r="K20" s="53" t="s">
        <v>158</v>
      </c>
      <c r="L20" s="56" t="s">
        <v>158</v>
      </c>
      <c r="M20" s="56" t="s">
        <v>158</v>
      </c>
      <c r="N20" s="56" t="s">
        <v>158</v>
      </c>
      <c r="O20" s="56" t="s">
        <v>158</v>
      </c>
      <c r="P20" s="57">
        <f t="shared" si="0"/>
        <v>66</v>
      </c>
      <c r="Q20" s="57" t="s">
        <v>67</v>
      </c>
      <c r="R20" s="57" t="s">
        <v>124</v>
      </c>
      <c r="S20" s="58" t="s">
        <v>156</v>
      </c>
      <c r="T20" s="58" t="s">
        <v>91</v>
      </c>
      <c r="U20" s="59" t="s">
        <v>104</v>
      </c>
      <c r="V20" s="60"/>
      <c r="W20" s="61"/>
      <c r="X20" s="61"/>
      <c r="Y20" s="61"/>
      <c r="Z20" s="61" t="s">
        <v>103</v>
      </c>
      <c r="AA20" s="61"/>
      <c r="AB20" s="61"/>
      <c r="AC20" s="61"/>
      <c r="AD20" s="61"/>
      <c r="AE20" s="61"/>
      <c r="AF20" s="61"/>
      <c r="AG20" s="61"/>
      <c r="AH20" s="61"/>
      <c r="AI20" s="61"/>
      <c r="AJ20" s="61"/>
      <c r="AK20" s="57"/>
      <c r="AL20" s="57"/>
      <c r="AM20" s="57"/>
      <c r="AN20" s="57"/>
      <c r="AO20" s="57"/>
      <c r="AP20" s="57"/>
      <c r="AQ20" s="57"/>
      <c r="AR20" s="57"/>
      <c r="AS20" s="57"/>
      <c r="AT20" s="57"/>
      <c r="AU20" s="57"/>
      <c r="AV20" s="57"/>
      <c r="AW20" s="58">
        <v>559</v>
      </c>
      <c r="AX20" s="58" t="s">
        <v>186</v>
      </c>
      <c r="AY20" s="58" t="s">
        <v>111</v>
      </c>
      <c r="AZ20" s="58" t="s">
        <v>68</v>
      </c>
      <c r="BA20" s="58" t="s">
        <v>67</v>
      </c>
      <c r="BB20" s="58" t="s">
        <v>68</v>
      </c>
      <c r="BC20" s="57"/>
      <c r="BD20" s="57"/>
      <c r="BE20" s="57"/>
      <c r="BF20" s="57" t="s">
        <v>2</v>
      </c>
      <c r="BG20" s="57" t="s">
        <v>115</v>
      </c>
      <c r="BH20" s="62" t="s">
        <v>116</v>
      </c>
      <c r="BI20" s="58" t="s">
        <v>128</v>
      </c>
    </row>
    <row r="21" spans="1:61" s="6" customFormat="1" ht="13.5" customHeight="1" outlineLevel="3" x14ac:dyDescent="0.35">
      <c r="A21" s="52" t="s">
        <v>107</v>
      </c>
      <c r="B21" s="52" t="s">
        <v>126</v>
      </c>
      <c r="C21" s="53" t="s">
        <v>134</v>
      </c>
      <c r="D21" s="53" t="s">
        <v>161</v>
      </c>
      <c r="E21" s="53" t="s">
        <v>164</v>
      </c>
      <c r="F21" s="53" t="s">
        <v>159</v>
      </c>
      <c r="G21" s="53" t="s">
        <v>165</v>
      </c>
      <c r="H21" s="54" t="s">
        <v>158</v>
      </c>
      <c r="I21" s="54" t="s">
        <v>158</v>
      </c>
      <c r="J21" s="55" t="s">
        <v>158</v>
      </c>
      <c r="K21" s="53" t="s">
        <v>158</v>
      </c>
      <c r="L21" s="56" t="s">
        <v>158</v>
      </c>
      <c r="M21" s="56" t="s">
        <v>158</v>
      </c>
      <c r="N21" s="56" t="s">
        <v>158</v>
      </c>
      <c r="O21" s="56" t="s">
        <v>158</v>
      </c>
      <c r="P21" s="57">
        <f t="shared" si="0"/>
        <v>75</v>
      </c>
      <c r="Q21" s="57" t="s">
        <v>67</v>
      </c>
      <c r="R21" s="57" t="s">
        <v>124</v>
      </c>
      <c r="S21" s="58" t="s">
        <v>156</v>
      </c>
      <c r="T21" s="58" t="s">
        <v>91</v>
      </c>
      <c r="U21" s="59" t="s">
        <v>108</v>
      </c>
      <c r="V21" s="60"/>
      <c r="W21" s="61"/>
      <c r="X21" s="61"/>
      <c r="Y21" s="61"/>
      <c r="Z21" s="61" t="s">
        <v>107</v>
      </c>
      <c r="AA21" s="61"/>
      <c r="AB21" s="61"/>
      <c r="AC21" s="61"/>
      <c r="AD21" s="61"/>
      <c r="AE21" s="61"/>
      <c r="AF21" s="61"/>
      <c r="AG21" s="61"/>
      <c r="AH21" s="61"/>
      <c r="AI21" s="61"/>
      <c r="AJ21" s="61"/>
      <c r="AK21" s="57"/>
      <c r="AL21" s="57"/>
      <c r="AM21" s="57"/>
      <c r="AN21" s="57"/>
      <c r="AO21" s="57"/>
      <c r="AP21" s="57"/>
      <c r="AQ21" s="57"/>
      <c r="AR21" s="57"/>
      <c r="AS21" s="57"/>
      <c r="AT21" s="57"/>
      <c r="AU21" s="57"/>
      <c r="AV21" s="57"/>
      <c r="AW21" s="58">
        <v>559</v>
      </c>
      <c r="AX21" s="58" t="s">
        <v>187</v>
      </c>
      <c r="AY21" s="58" t="s">
        <v>111</v>
      </c>
      <c r="AZ21" s="58" t="s">
        <v>68</v>
      </c>
      <c r="BA21" s="58" t="s">
        <v>67</v>
      </c>
      <c r="BB21" s="58" t="s">
        <v>68</v>
      </c>
      <c r="BC21" s="57"/>
      <c r="BD21" s="57"/>
      <c r="BE21" s="57"/>
      <c r="BF21" s="57" t="s">
        <v>2</v>
      </c>
      <c r="BG21" s="57" t="s">
        <v>115</v>
      </c>
      <c r="BH21" s="62" t="s">
        <v>116</v>
      </c>
      <c r="BI21" s="58" t="s">
        <v>128</v>
      </c>
    </row>
    <row r="22" spans="1:61" s="50" customFormat="1" ht="13.5" customHeight="1" outlineLevel="3" x14ac:dyDescent="0.35">
      <c r="A22" s="63"/>
      <c r="B22" s="63" t="s">
        <v>68</v>
      </c>
      <c r="C22" s="64" t="s">
        <v>134</v>
      </c>
      <c r="D22" s="64" t="s">
        <v>161</v>
      </c>
      <c r="E22" s="64" t="s">
        <v>164</v>
      </c>
      <c r="F22" s="64" t="s">
        <v>159</v>
      </c>
      <c r="G22" s="64" t="s">
        <v>166</v>
      </c>
      <c r="H22" s="65" t="s">
        <v>158</v>
      </c>
      <c r="I22" s="65" t="s">
        <v>158</v>
      </c>
      <c r="J22" s="66" t="s">
        <v>158</v>
      </c>
      <c r="K22" s="64" t="s">
        <v>158</v>
      </c>
      <c r="L22" s="67" t="s">
        <v>158</v>
      </c>
      <c r="M22" s="67" t="s">
        <v>158</v>
      </c>
      <c r="N22" s="67" t="s">
        <v>158</v>
      </c>
      <c r="O22" s="67" t="s">
        <v>158</v>
      </c>
      <c r="P22" s="68">
        <f t="shared" si="0"/>
        <v>0</v>
      </c>
      <c r="Q22" s="68" t="s">
        <v>124</v>
      </c>
      <c r="R22" s="68" t="s">
        <v>124</v>
      </c>
      <c r="S22" s="68" t="s">
        <v>68</v>
      </c>
      <c r="T22" s="63" t="s">
        <v>91</v>
      </c>
      <c r="U22" s="69" t="s">
        <v>74</v>
      </c>
      <c r="V22" s="70"/>
      <c r="W22" s="71"/>
      <c r="X22" s="71"/>
      <c r="Y22" s="71"/>
      <c r="Z22" s="71" t="s">
        <v>26</v>
      </c>
      <c r="AA22" s="71"/>
      <c r="AB22" s="71"/>
      <c r="AC22" s="71"/>
      <c r="AD22" s="71"/>
      <c r="AE22" s="71"/>
      <c r="AF22" s="71"/>
      <c r="AG22" s="71"/>
      <c r="AH22" s="71"/>
      <c r="AI22" s="71"/>
      <c r="AJ22" s="71"/>
      <c r="AK22" s="68"/>
      <c r="AL22" s="68"/>
      <c r="AM22" s="68"/>
      <c r="AN22" s="68"/>
      <c r="AO22" s="68"/>
      <c r="AP22" s="68"/>
      <c r="AQ22" s="68"/>
      <c r="AR22" s="68"/>
      <c r="AS22" s="68"/>
      <c r="AT22" s="68"/>
      <c r="AU22" s="68"/>
      <c r="AV22" s="68"/>
      <c r="AW22" s="63">
        <v>540</v>
      </c>
      <c r="AX22" s="63" t="s">
        <v>188</v>
      </c>
      <c r="AY22" s="63" t="s">
        <v>111</v>
      </c>
      <c r="AZ22" s="63" t="s">
        <v>68</v>
      </c>
      <c r="BA22" s="63" t="s">
        <v>67</v>
      </c>
      <c r="BB22" s="63" t="s">
        <v>68</v>
      </c>
      <c r="BC22" s="68"/>
      <c r="BD22" s="68"/>
      <c r="BE22" s="68"/>
      <c r="BF22" s="68" t="s">
        <v>2</v>
      </c>
      <c r="BG22" s="68" t="s">
        <v>115</v>
      </c>
      <c r="BH22" s="72" t="s">
        <v>116</v>
      </c>
      <c r="BI22" s="63" t="s">
        <v>128</v>
      </c>
    </row>
    <row r="23" spans="1:61" s="6" customFormat="1" ht="13.5" customHeight="1" outlineLevel="4" x14ac:dyDescent="0.35">
      <c r="A23" s="73" t="s">
        <v>123</v>
      </c>
      <c r="B23" s="73" t="s">
        <v>126</v>
      </c>
      <c r="C23" s="74" t="s">
        <v>134</v>
      </c>
      <c r="D23" s="74" t="s">
        <v>161</v>
      </c>
      <c r="E23" s="74" t="s">
        <v>164</v>
      </c>
      <c r="F23" s="74" t="s">
        <v>159</v>
      </c>
      <c r="G23" s="74" t="s">
        <v>166</v>
      </c>
      <c r="H23" s="75" t="s">
        <v>159</v>
      </c>
      <c r="I23" s="75" t="s">
        <v>158</v>
      </c>
      <c r="J23" s="76" t="s">
        <v>158</v>
      </c>
      <c r="K23" s="74" t="s">
        <v>158</v>
      </c>
      <c r="L23" s="77" t="s">
        <v>158</v>
      </c>
      <c r="M23" s="77" t="s">
        <v>158</v>
      </c>
      <c r="N23" s="77" t="s">
        <v>158</v>
      </c>
      <c r="O23" s="77" t="s">
        <v>158</v>
      </c>
      <c r="P23" s="78">
        <f t="shared" si="0"/>
        <v>100</v>
      </c>
      <c r="Q23" s="78" t="s">
        <v>67</v>
      </c>
      <c r="R23" s="78" t="s">
        <v>124</v>
      </c>
      <c r="S23" s="79" t="s">
        <v>156</v>
      </c>
      <c r="T23" s="79" t="s">
        <v>91</v>
      </c>
      <c r="U23" s="80" t="s">
        <v>27</v>
      </c>
      <c r="V23" s="81"/>
      <c r="W23" s="82"/>
      <c r="X23" s="82"/>
      <c r="Y23" s="82"/>
      <c r="Z23" s="82"/>
      <c r="AA23" s="82" t="s">
        <v>123</v>
      </c>
      <c r="AB23" s="82"/>
      <c r="AC23" s="82"/>
      <c r="AD23" s="82"/>
      <c r="AE23" s="82"/>
      <c r="AF23" s="82"/>
      <c r="AG23" s="82"/>
      <c r="AH23" s="82"/>
      <c r="AI23" s="82"/>
      <c r="AJ23" s="82"/>
      <c r="AK23" s="78"/>
      <c r="AL23" s="78"/>
      <c r="AM23" s="78"/>
      <c r="AN23" s="78"/>
      <c r="AO23" s="78"/>
      <c r="AP23" s="78"/>
      <c r="AQ23" s="78"/>
      <c r="AR23" s="78"/>
      <c r="AS23" s="78"/>
      <c r="AT23" s="78"/>
      <c r="AU23" s="78"/>
      <c r="AV23" s="78"/>
      <c r="AW23" s="79">
        <v>548</v>
      </c>
      <c r="AX23" s="79" t="s">
        <v>189</v>
      </c>
      <c r="AY23" s="79" t="s">
        <v>111</v>
      </c>
      <c r="AZ23" s="79" t="s">
        <v>68</v>
      </c>
      <c r="BA23" s="79" t="s">
        <v>67</v>
      </c>
      <c r="BB23" s="79" t="s">
        <v>68</v>
      </c>
      <c r="BC23" s="78"/>
      <c r="BD23" s="78"/>
      <c r="BE23" s="78"/>
      <c r="BF23" s="78" t="s">
        <v>2</v>
      </c>
      <c r="BG23" s="78" t="s">
        <v>115</v>
      </c>
      <c r="BH23" s="83" t="s">
        <v>116</v>
      </c>
      <c r="BI23" s="79" t="s">
        <v>128</v>
      </c>
    </row>
    <row r="24" spans="1:61" s="6" customFormat="1" ht="13.5" customHeight="1" outlineLevel="4" x14ac:dyDescent="0.35">
      <c r="A24" s="73" t="s">
        <v>29</v>
      </c>
      <c r="B24" s="73" t="s">
        <v>126</v>
      </c>
      <c r="C24" s="74" t="s">
        <v>134</v>
      </c>
      <c r="D24" s="74" t="s">
        <v>161</v>
      </c>
      <c r="E24" s="74" t="s">
        <v>164</v>
      </c>
      <c r="F24" s="74" t="s">
        <v>159</v>
      </c>
      <c r="G24" s="74" t="s">
        <v>166</v>
      </c>
      <c r="H24" s="75" t="s">
        <v>160</v>
      </c>
      <c r="I24" s="75" t="s">
        <v>158</v>
      </c>
      <c r="J24" s="76" t="s">
        <v>158</v>
      </c>
      <c r="K24" s="74" t="s">
        <v>158</v>
      </c>
      <c r="L24" s="77" t="s">
        <v>158</v>
      </c>
      <c r="M24" s="77" t="s">
        <v>158</v>
      </c>
      <c r="N24" s="77" t="s">
        <v>158</v>
      </c>
      <c r="O24" s="77" t="s">
        <v>158</v>
      </c>
      <c r="P24" s="78">
        <f t="shared" si="0"/>
        <v>97</v>
      </c>
      <c r="Q24" s="78" t="s">
        <v>67</v>
      </c>
      <c r="R24" s="78" t="s">
        <v>124</v>
      </c>
      <c r="S24" s="79" t="s">
        <v>156</v>
      </c>
      <c r="T24" s="79" t="s">
        <v>91</v>
      </c>
      <c r="U24" s="80" t="s">
        <v>28</v>
      </c>
      <c r="V24" s="81"/>
      <c r="W24" s="82"/>
      <c r="X24" s="82"/>
      <c r="Y24" s="82"/>
      <c r="Z24" s="82"/>
      <c r="AA24" s="82" t="s">
        <v>29</v>
      </c>
      <c r="AB24" s="82"/>
      <c r="AC24" s="82"/>
      <c r="AD24" s="82"/>
      <c r="AE24" s="82"/>
      <c r="AF24" s="82"/>
      <c r="AG24" s="82"/>
      <c r="AH24" s="82"/>
      <c r="AI24" s="82"/>
      <c r="AJ24" s="82"/>
      <c r="AK24" s="78"/>
      <c r="AL24" s="78"/>
      <c r="AM24" s="78"/>
      <c r="AN24" s="78"/>
      <c r="AO24" s="78"/>
      <c r="AP24" s="78"/>
      <c r="AQ24" s="78"/>
      <c r="AR24" s="78"/>
      <c r="AS24" s="78"/>
      <c r="AT24" s="78"/>
      <c r="AU24" s="78"/>
      <c r="AV24" s="78"/>
      <c r="AW24" s="79">
        <v>542</v>
      </c>
      <c r="AX24" s="79" t="s">
        <v>190</v>
      </c>
      <c r="AY24" s="79" t="s">
        <v>111</v>
      </c>
      <c r="AZ24" s="79" t="s">
        <v>68</v>
      </c>
      <c r="BA24" s="79" t="s">
        <v>67</v>
      </c>
      <c r="BB24" s="79" t="s">
        <v>68</v>
      </c>
      <c r="BC24" s="78"/>
      <c r="BD24" s="78"/>
      <c r="BE24" s="78"/>
      <c r="BF24" s="78" t="s">
        <v>2</v>
      </c>
      <c r="BG24" s="78" t="s">
        <v>115</v>
      </c>
      <c r="BH24" s="83" t="s">
        <v>116</v>
      </c>
      <c r="BI24" s="79" t="s">
        <v>128</v>
      </c>
    </row>
    <row r="25" spans="1:61" s="6" customFormat="1" ht="13.5" customHeight="1" outlineLevel="4" x14ac:dyDescent="0.35">
      <c r="A25" s="73" t="s">
        <v>31</v>
      </c>
      <c r="B25" s="73" t="s">
        <v>126</v>
      </c>
      <c r="C25" s="74" t="s">
        <v>134</v>
      </c>
      <c r="D25" s="74" t="s">
        <v>161</v>
      </c>
      <c r="E25" s="74" t="s">
        <v>164</v>
      </c>
      <c r="F25" s="74" t="s">
        <v>159</v>
      </c>
      <c r="G25" s="74" t="s">
        <v>166</v>
      </c>
      <c r="H25" s="75" t="s">
        <v>161</v>
      </c>
      <c r="I25" s="75" t="s">
        <v>158</v>
      </c>
      <c r="J25" s="76" t="s">
        <v>158</v>
      </c>
      <c r="K25" s="74" t="s">
        <v>158</v>
      </c>
      <c r="L25" s="77" t="s">
        <v>158</v>
      </c>
      <c r="M25" s="77" t="s">
        <v>158</v>
      </c>
      <c r="N25" s="77" t="s">
        <v>158</v>
      </c>
      <c r="O25" s="77" t="s">
        <v>158</v>
      </c>
      <c r="P25" s="78">
        <f t="shared" si="0"/>
        <v>92</v>
      </c>
      <c r="Q25" s="78" t="s">
        <v>67</v>
      </c>
      <c r="R25" s="78" t="s">
        <v>124</v>
      </c>
      <c r="S25" s="79" t="s">
        <v>156</v>
      </c>
      <c r="T25" s="79" t="s">
        <v>91</v>
      </c>
      <c r="U25" s="80" t="s">
        <v>30</v>
      </c>
      <c r="V25" s="81"/>
      <c r="W25" s="82"/>
      <c r="X25" s="82"/>
      <c r="Y25" s="82"/>
      <c r="Z25" s="82"/>
      <c r="AA25" s="82" t="s">
        <v>31</v>
      </c>
      <c r="AB25" s="82"/>
      <c r="AC25" s="82"/>
      <c r="AD25" s="82"/>
      <c r="AE25" s="82"/>
      <c r="AF25" s="82"/>
      <c r="AG25" s="82"/>
      <c r="AH25" s="82"/>
      <c r="AI25" s="82"/>
      <c r="AJ25" s="82"/>
      <c r="AK25" s="78"/>
      <c r="AL25" s="78"/>
      <c r="AM25" s="78"/>
      <c r="AN25" s="78"/>
      <c r="AO25" s="78"/>
      <c r="AP25" s="78"/>
      <c r="AQ25" s="78"/>
      <c r="AR25" s="78"/>
      <c r="AS25" s="78"/>
      <c r="AT25" s="78"/>
      <c r="AU25" s="78"/>
      <c r="AV25" s="78"/>
      <c r="AW25" s="79">
        <v>543</v>
      </c>
      <c r="AX25" s="79" t="s">
        <v>191</v>
      </c>
      <c r="AY25" s="79" t="s">
        <v>111</v>
      </c>
      <c r="AZ25" s="79" t="s">
        <v>68</v>
      </c>
      <c r="BA25" s="79" t="s">
        <v>67</v>
      </c>
      <c r="BB25" s="79" t="s">
        <v>68</v>
      </c>
      <c r="BC25" s="78"/>
      <c r="BD25" s="78"/>
      <c r="BE25" s="78"/>
      <c r="BF25" s="78" t="s">
        <v>2</v>
      </c>
      <c r="BG25" s="78" t="s">
        <v>115</v>
      </c>
      <c r="BH25" s="83" t="s">
        <v>116</v>
      </c>
      <c r="BI25" s="79" t="s">
        <v>128</v>
      </c>
    </row>
    <row r="26" spans="1:61" s="6" customFormat="1" ht="13.5" customHeight="1" outlineLevel="4" x14ac:dyDescent="0.35">
      <c r="A26" s="73" t="s">
        <v>33</v>
      </c>
      <c r="B26" s="73" t="s">
        <v>126</v>
      </c>
      <c r="C26" s="74" t="s">
        <v>134</v>
      </c>
      <c r="D26" s="74" t="s">
        <v>161</v>
      </c>
      <c r="E26" s="74" t="s">
        <v>164</v>
      </c>
      <c r="F26" s="74" t="s">
        <v>159</v>
      </c>
      <c r="G26" s="74" t="s">
        <v>166</v>
      </c>
      <c r="H26" s="75" t="s">
        <v>162</v>
      </c>
      <c r="I26" s="75" t="s">
        <v>158</v>
      </c>
      <c r="J26" s="76" t="s">
        <v>158</v>
      </c>
      <c r="K26" s="74" t="s">
        <v>158</v>
      </c>
      <c r="L26" s="77" t="s">
        <v>158</v>
      </c>
      <c r="M26" s="77" t="s">
        <v>158</v>
      </c>
      <c r="N26" s="77" t="s">
        <v>158</v>
      </c>
      <c r="O26" s="77" t="s">
        <v>158</v>
      </c>
      <c r="P26" s="78">
        <f t="shared" si="0"/>
        <v>77</v>
      </c>
      <c r="Q26" s="78" t="s">
        <v>67</v>
      </c>
      <c r="R26" s="78" t="s">
        <v>124</v>
      </c>
      <c r="S26" s="79" t="s">
        <v>156</v>
      </c>
      <c r="T26" s="79" t="s">
        <v>91</v>
      </c>
      <c r="U26" s="80" t="s">
        <v>32</v>
      </c>
      <c r="V26" s="81"/>
      <c r="W26" s="82"/>
      <c r="X26" s="82"/>
      <c r="Y26" s="82"/>
      <c r="Z26" s="82"/>
      <c r="AA26" s="82" t="s">
        <v>33</v>
      </c>
      <c r="AB26" s="82"/>
      <c r="AC26" s="82"/>
      <c r="AD26" s="82"/>
      <c r="AE26" s="82"/>
      <c r="AF26" s="82"/>
      <c r="AG26" s="82"/>
      <c r="AH26" s="82"/>
      <c r="AI26" s="82"/>
      <c r="AJ26" s="82"/>
      <c r="AK26" s="78"/>
      <c r="AL26" s="78"/>
      <c r="AM26" s="78"/>
      <c r="AN26" s="78"/>
      <c r="AO26" s="78"/>
      <c r="AP26" s="78"/>
      <c r="AQ26" s="78"/>
      <c r="AR26" s="78"/>
      <c r="AS26" s="78"/>
      <c r="AT26" s="78"/>
      <c r="AU26" s="78"/>
      <c r="AV26" s="78"/>
      <c r="AW26" s="79">
        <v>544</v>
      </c>
      <c r="AX26" s="79" t="s">
        <v>192</v>
      </c>
      <c r="AY26" s="79" t="s">
        <v>111</v>
      </c>
      <c r="AZ26" s="79" t="s">
        <v>68</v>
      </c>
      <c r="BA26" s="79" t="s">
        <v>67</v>
      </c>
      <c r="BB26" s="79" t="s">
        <v>68</v>
      </c>
      <c r="BC26" s="78"/>
      <c r="BD26" s="78"/>
      <c r="BE26" s="78"/>
      <c r="BF26" s="78" t="s">
        <v>2</v>
      </c>
      <c r="BG26" s="78" t="s">
        <v>115</v>
      </c>
      <c r="BH26" s="83" t="s">
        <v>116</v>
      </c>
      <c r="BI26" s="79" t="s">
        <v>128</v>
      </c>
    </row>
    <row r="27" spans="1:61" s="50" customFormat="1" ht="13.5" customHeight="1" outlineLevel="4" x14ac:dyDescent="0.35">
      <c r="A27" s="84"/>
      <c r="B27" s="84" t="s">
        <v>68</v>
      </c>
      <c r="C27" s="85" t="s">
        <v>134</v>
      </c>
      <c r="D27" s="85" t="s">
        <v>161</v>
      </c>
      <c r="E27" s="85" t="s">
        <v>164</v>
      </c>
      <c r="F27" s="85" t="s">
        <v>159</v>
      </c>
      <c r="G27" s="85" t="s">
        <v>166</v>
      </c>
      <c r="H27" s="86" t="s">
        <v>163</v>
      </c>
      <c r="I27" s="86" t="s">
        <v>158</v>
      </c>
      <c r="J27" s="87" t="s">
        <v>158</v>
      </c>
      <c r="K27" s="85" t="s">
        <v>158</v>
      </c>
      <c r="L27" s="88" t="s">
        <v>158</v>
      </c>
      <c r="M27" s="88" t="s">
        <v>158</v>
      </c>
      <c r="N27" s="88" t="s">
        <v>158</v>
      </c>
      <c r="O27" s="88" t="s">
        <v>158</v>
      </c>
      <c r="P27" s="89">
        <f t="shared" si="0"/>
        <v>0</v>
      </c>
      <c r="Q27" s="89" t="s">
        <v>124</v>
      </c>
      <c r="R27" s="89" t="s">
        <v>124</v>
      </c>
      <c r="S27" s="89" t="s">
        <v>68</v>
      </c>
      <c r="T27" s="84" t="s">
        <v>91</v>
      </c>
      <c r="U27" s="90" t="s">
        <v>34</v>
      </c>
      <c r="V27" s="91"/>
      <c r="W27" s="92"/>
      <c r="X27" s="92"/>
      <c r="Y27" s="92"/>
      <c r="Z27" s="92"/>
      <c r="AA27" s="92" t="s">
        <v>35</v>
      </c>
      <c r="AB27" s="92"/>
      <c r="AC27" s="92"/>
      <c r="AD27" s="92"/>
      <c r="AE27" s="92"/>
      <c r="AF27" s="92"/>
      <c r="AG27" s="92"/>
      <c r="AH27" s="92"/>
      <c r="AI27" s="92"/>
      <c r="AJ27" s="92"/>
      <c r="AK27" s="89"/>
      <c r="AL27" s="89"/>
      <c r="AM27" s="89"/>
      <c r="AN27" s="89"/>
      <c r="AO27" s="89"/>
      <c r="AP27" s="89"/>
      <c r="AQ27" s="89"/>
      <c r="AR27" s="89"/>
      <c r="AS27" s="89"/>
      <c r="AT27" s="89"/>
      <c r="AU27" s="89"/>
      <c r="AV27" s="89"/>
      <c r="AW27" s="84">
        <v>540</v>
      </c>
      <c r="AX27" s="84" t="s">
        <v>193</v>
      </c>
      <c r="AY27" s="84" t="s">
        <v>111</v>
      </c>
      <c r="AZ27" s="84" t="s">
        <v>68</v>
      </c>
      <c r="BA27" s="84" t="s">
        <v>67</v>
      </c>
      <c r="BB27" s="84" t="s">
        <v>68</v>
      </c>
      <c r="BC27" s="89"/>
      <c r="BD27" s="89"/>
      <c r="BE27" s="89"/>
      <c r="BF27" s="89" t="s">
        <v>2</v>
      </c>
      <c r="BG27" s="89" t="s">
        <v>115</v>
      </c>
      <c r="BH27" s="93" t="s">
        <v>116</v>
      </c>
      <c r="BI27" s="84" t="s">
        <v>128</v>
      </c>
    </row>
    <row r="28" spans="1:61" s="6" customFormat="1" ht="13.5" customHeight="1" outlineLevel="5" x14ac:dyDescent="0.35">
      <c r="A28" s="94" t="s">
        <v>37</v>
      </c>
      <c r="B28" s="94" t="s">
        <v>126</v>
      </c>
      <c r="C28" s="95" t="s">
        <v>134</v>
      </c>
      <c r="D28" s="95" t="s">
        <v>161</v>
      </c>
      <c r="E28" s="95" t="s">
        <v>164</v>
      </c>
      <c r="F28" s="95" t="s">
        <v>159</v>
      </c>
      <c r="G28" s="95" t="s">
        <v>166</v>
      </c>
      <c r="H28" s="96" t="s">
        <v>163</v>
      </c>
      <c r="I28" s="96" t="s">
        <v>159</v>
      </c>
      <c r="J28" s="97" t="s">
        <v>158</v>
      </c>
      <c r="K28" s="95" t="s">
        <v>158</v>
      </c>
      <c r="L28" s="98" t="s">
        <v>158</v>
      </c>
      <c r="M28" s="98" t="s">
        <v>158</v>
      </c>
      <c r="N28" s="98" t="s">
        <v>158</v>
      </c>
      <c r="O28" s="98" t="s">
        <v>158</v>
      </c>
      <c r="P28" s="99">
        <f t="shared" si="0"/>
        <v>90</v>
      </c>
      <c r="Q28" s="99" t="s">
        <v>67</v>
      </c>
      <c r="R28" s="99" t="s">
        <v>124</v>
      </c>
      <c r="S28" s="100" t="s">
        <v>156</v>
      </c>
      <c r="T28" s="100" t="s">
        <v>91</v>
      </c>
      <c r="U28" s="101" t="s">
        <v>36</v>
      </c>
      <c r="V28" s="102"/>
      <c r="W28" s="103"/>
      <c r="X28" s="103"/>
      <c r="Y28" s="103"/>
      <c r="Z28" s="103"/>
      <c r="AA28" s="103"/>
      <c r="AB28" s="103" t="s">
        <v>37</v>
      </c>
      <c r="AC28" s="103"/>
      <c r="AD28" s="103"/>
      <c r="AE28" s="103"/>
      <c r="AF28" s="103"/>
      <c r="AG28" s="103"/>
      <c r="AH28" s="103"/>
      <c r="AI28" s="103"/>
      <c r="AJ28" s="103"/>
      <c r="AK28" s="99"/>
      <c r="AL28" s="99"/>
      <c r="AM28" s="99"/>
      <c r="AN28" s="99"/>
      <c r="AO28" s="99"/>
      <c r="AP28" s="99"/>
      <c r="AQ28" s="99"/>
      <c r="AR28" s="99"/>
      <c r="AS28" s="99"/>
      <c r="AT28" s="99"/>
      <c r="AU28" s="99"/>
      <c r="AV28" s="99"/>
      <c r="AW28" s="100">
        <v>540.1</v>
      </c>
      <c r="AX28" s="100" t="s">
        <v>194</v>
      </c>
      <c r="AY28" s="100" t="s">
        <v>111</v>
      </c>
      <c r="AZ28" s="100" t="s">
        <v>68</v>
      </c>
      <c r="BA28" s="100" t="s">
        <v>67</v>
      </c>
      <c r="BB28" s="100" t="s">
        <v>68</v>
      </c>
      <c r="BC28" s="99"/>
      <c r="BD28" s="99"/>
      <c r="BE28" s="99"/>
      <c r="BF28" s="99" t="s">
        <v>2</v>
      </c>
      <c r="BG28" s="99" t="s">
        <v>115</v>
      </c>
      <c r="BH28" s="104" t="s">
        <v>116</v>
      </c>
      <c r="BI28" s="100" t="s">
        <v>128</v>
      </c>
    </row>
    <row r="29" spans="1:61" s="6" customFormat="1" ht="13.5" customHeight="1" outlineLevel="5" x14ac:dyDescent="0.35">
      <c r="A29" s="94" t="s">
        <v>38</v>
      </c>
      <c r="B29" s="94" t="s">
        <v>126</v>
      </c>
      <c r="C29" s="95" t="s">
        <v>134</v>
      </c>
      <c r="D29" s="95" t="s">
        <v>161</v>
      </c>
      <c r="E29" s="95" t="s">
        <v>164</v>
      </c>
      <c r="F29" s="95" t="s">
        <v>159</v>
      </c>
      <c r="G29" s="95" t="s">
        <v>166</v>
      </c>
      <c r="H29" s="96" t="s">
        <v>163</v>
      </c>
      <c r="I29" s="96" t="s">
        <v>160</v>
      </c>
      <c r="J29" s="97" t="s">
        <v>158</v>
      </c>
      <c r="K29" s="95" t="s">
        <v>158</v>
      </c>
      <c r="L29" s="98" t="s">
        <v>158</v>
      </c>
      <c r="M29" s="98" t="s">
        <v>158</v>
      </c>
      <c r="N29" s="98" t="s">
        <v>158</v>
      </c>
      <c r="O29" s="98" t="s">
        <v>158</v>
      </c>
      <c r="P29" s="99">
        <f t="shared" si="0"/>
        <v>90</v>
      </c>
      <c r="Q29" s="99" t="s">
        <v>67</v>
      </c>
      <c r="R29" s="99" t="s">
        <v>124</v>
      </c>
      <c r="S29" s="100" t="s">
        <v>156</v>
      </c>
      <c r="T29" s="100" t="s">
        <v>91</v>
      </c>
      <c r="U29" s="101" t="s">
        <v>36</v>
      </c>
      <c r="V29" s="102"/>
      <c r="W29" s="103"/>
      <c r="X29" s="103"/>
      <c r="Y29" s="103"/>
      <c r="Z29" s="103"/>
      <c r="AA29" s="103"/>
      <c r="AB29" s="103" t="s">
        <v>38</v>
      </c>
      <c r="AC29" s="103"/>
      <c r="AD29" s="103"/>
      <c r="AE29" s="103"/>
      <c r="AF29" s="103"/>
      <c r="AG29" s="103"/>
      <c r="AH29" s="103"/>
      <c r="AI29" s="103"/>
      <c r="AJ29" s="103"/>
      <c r="AK29" s="99"/>
      <c r="AL29" s="99"/>
      <c r="AM29" s="99"/>
      <c r="AN29" s="99"/>
      <c r="AO29" s="99"/>
      <c r="AP29" s="99"/>
      <c r="AQ29" s="99"/>
      <c r="AR29" s="99"/>
      <c r="AS29" s="99"/>
      <c r="AT29" s="99"/>
      <c r="AU29" s="99"/>
      <c r="AV29" s="99"/>
      <c r="AW29" s="100">
        <v>540.20000000000005</v>
      </c>
      <c r="AX29" s="100" t="s">
        <v>195</v>
      </c>
      <c r="AY29" s="100" t="s">
        <v>111</v>
      </c>
      <c r="AZ29" s="100" t="s">
        <v>68</v>
      </c>
      <c r="BA29" s="100" t="s">
        <v>67</v>
      </c>
      <c r="BB29" s="100" t="s">
        <v>68</v>
      </c>
      <c r="BC29" s="99"/>
      <c r="BD29" s="99"/>
      <c r="BE29" s="99"/>
      <c r="BF29" s="99" t="s">
        <v>2</v>
      </c>
      <c r="BG29" s="99" t="s">
        <v>115</v>
      </c>
      <c r="BH29" s="104" t="s">
        <v>116</v>
      </c>
      <c r="BI29" s="100" t="s">
        <v>128</v>
      </c>
    </row>
    <row r="30" spans="1:61" s="6" customFormat="1" ht="13.5" customHeight="1" outlineLevel="5" x14ac:dyDescent="0.35">
      <c r="A30" s="94" t="s">
        <v>39</v>
      </c>
      <c r="B30" s="94" t="s">
        <v>126</v>
      </c>
      <c r="C30" s="95" t="s">
        <v>134</v>
      </c>
      <c r="D30" s="95" t="s">
        <v>161</v>
      </c>
      <c r="E30" s="95" t="s">
        <v>164</v>
      </c>
      <c r="F30" s="95" t="s">
        <v>159</v>
      </c>
      <c r="G30" s="95" t="s">
        <v>166</v>
      </c>
      <c r="H30" s="96" t="s">
        <v>163</v>
      </c>
      <c r="I30" s="96" t="s">
        <v>161</v>
      </c>
      <c r="J30" s="97" t="s">
        <v>158</v>
      </c>
      <c r="K30" s="95" t="s">
        <v>158</v>
      </c>
      <c r="L30" s="98" t="s">
        <v>158</v>
      </c>
      <c r="M30" s="98" t="s">
        <v>158</v>
      </c>
      <c r="N30" s="98" t="s">
        <v>158</v>
      </c>
      <c r="O30" s="98" t="s">
        <v>158</v>
      </c>
      <c r="P30" s="99">
        <f t="shared" si="0"/>
        <v>90</v>
      </c>
      <c r="Q30" s="99" t="s">
        <v>67</v>
      </c>
      <c r="R30" s="99" t="s">
        <v>124</v>
      </c>
      <c r="S30" s="100" t="s">
        <v>156</v>
      </c>
      <c r="T30" s="100" t="s">
        <v>91</v>
      </c>
      <c r="U30" s="101" t="s">
        <v>36</v>
      </c>
      <c r="V30" s="102"/>
      <c r="W30" s="103"/>
      <c r="X30" s="103"/>
      <c r="Y30" s="103"/>
      <c r="Z30" s="103"/>
      <c r="AA30" s="103"/>
      <c r="AB30" s="103" t="s">
        <v>39</v>
      </c>
      <c r="AC30" s="103"/>
      <c r="AD30" s="103"/>
      <c r="AE30" s="103"/>
      <c r="AF30" s="103"/>
      <c r="AG30" s="103"/>
      <c r="AH30" s="103"/>
      <c r="AI30" s="103"/>
      <c r="AJ30" s="103"/>
      <c r="AK30" s="99"/>
      <c r="AL30" s="99"/>
      <c r="AM30" s="99"/>
      <c r="AN30" s="99"/>
      <c r="AO30" s="99"/>
      <c r="AP30" s="99"/>
      <c r="AQ30" s="99"/>
      <c r="AR30" s="99"/>
      <c r="AS30" s="99"/>
      <c r="AT30" s="99"/>
      <c r="AU30" s="99"/>
      <c r="AV30" s="99"/>
      <c r="AW30" s="100">
        <v>540.29999999999995</v>
      </c>
      <c r="AX30" s="100" t="s">
        <v>196</v>
      </c>
      <c r="AY30" s="100" t="s">
        <v>111</v>
      </c>
      <c r="AZ30" s="100" t="s">
        <v>68</v>
      </c>
      <c r="BA30" s="100" t="s">
        <v>67</v>
      </c>
      <c r="BB30" s="100" t="s">
        <v>68</v>
      </c>
      <c r="BC30" s="99"/>
      <c r="BD30" s="99"/>
      <c r="BE30" s="99"/>
      <c r="BF30" s="99" t="s">
        <v>2</v>
      </c>
      <c r="BG30" s="99" t="s">
        <v>115</v>
      </c>
      <c r="BH30" s="104" t="s">
        <v>116</v>
      </c>
      <c r="BI30" s="100" t="s">
        <v>128</v>
      </c>
    </row>
    <row r="31" spans="1:61" s="6" customFormat="1" ht="13.5" customHeight="1" outlineLevel="5" x14ac:dyDescent="0.35">
      <c r="A31" s="94" t="s">
        <v>40</v>
      </c>
      <c r="B31" s="94" t="s">
        <v>126</v>
      </c>
      <c r="C31" s="95" t="s">
        <v>134</v>
      </c>
      <c r="D31" s="95" t="s">
        <v>161</v>
      </c>
      <c r="E31" s="95" t="s">
        <v>164</v>
      </c>
      <c r="F31" s="95" t="s">
        <v>159</v>
      </c>
      <c r="G31" s="95" t="s">
        <v>166</v>
      </c>
      <c r="H31" s="96" t="s">
        <v>163</v>
      </c>
      <c r="I31" s="96" t="s">
        <v>162</v>
      </c>
      <c r="J31" s="97" t="s">
        <v>158</v>
      </c>
      <c r="K31" s="95" t="s">
        <v>158</v>
      </c>
      <c r="L31" s="98" t="s">
        <v>158</v>
      </c>
      <c r="M31" s="98" t="s">
        <v>158</v>
      </c>
      <c r="N31" s="98" t="s">
        <v>158</v>
      </c>
      <c r="O31" s="98" t="s">
        <v>158</v>
      </c>
      <c r="P31" s="99">
        <f t="shared" si="0"/>
        <v>90</v>
      </c>
      <c r="Q31" s="99" t="s">
        <v>67</v>
      </c>
      <c r="R31" s="99" t="s">
        <v>124</v>
      </c>
      <c r="S31" s="100" t="s">
        <v>156</v>
      </c>
      <c r="T31" s="100" t="s">
        <v>91</v>
      </c>
      <c r="U31" s="101" t="s">
        <v>36</v>
      </c>
      <c r="V31" s="102"/>
      <c r="W31" s="103"/>
      <c r="X31" s="103"/>
      <c r="Y31" s="103"/>
      <c r="Z31" s="103"/>
      <c r="AA31" s="103"/>
      <c r="AB31" s="103" t="s">
        <v>40</v>
      </c>
      <c r="AC31" s="103"/>
      <c r="AD31" s="103"/>
      <c r="AE31" s="103"/>
      <c r="AF31" s="103"/>
      <c r="AG31" s="103"/>
      <c r="AH31" s="103"/>
      <c r="AI31" s="103"/>
      <c r="AJ31" s="103"/>
      <c r="AK31" s="99"/>
      <c r="AL31" s="99"/>
      <c r="AM31" s="99"/>
      <c r="AN31" s="99"/>
      <c r="AO31" s="99"/>
      <c r="AP31" s="99"/>
      <c r="AQ31" s="99"/>
      <c r="AR31" s="99"/>
      <c r="AS31" s="99"/>
      <c r="AT31" s="99"/>
      <c r="AU31" s="99"/>
      <c r="AV31" s="99"/>
      <c r="AW31" s="100">
        <v>540.4</v>
      </c>
      <c r="AX31" s="100" t="s">
        <v>197</v>
      </c>
      <c r="AY31" s="100" t="s">
        <v>111</v>
      </c>
      <c r="AZ31" s="100" t="s">
        <v>68</v>
      </c>
      <c r="BA31" s="100" t="s">
        <v>67</v>
      </c>
      <c r="BB31" s="100" t="s">
        <v>68</v>
      </c>
      <c r="BC31" s="99"/>
      <c r="BD31" s="99"/>
      <c r="BE31" s="99"/>
      <c r="BF31" s="99" t="s">
        <v>2</v>
      </c>
      <c r="BG31" s="99" t="s">
        <v>115</v>
      </c>
      <c r="BH31" s="104" t="s">
        <v>116</v>
      </c>
      <c r="BI31" s="100" t="s">
        <v>128</v>
      </c>
    </row>
    <row r="32" spans="1:61" s="6" customFormat="1" ht="13.5" customHeight="1" outlineLevel="5" x14ac:dyDescent="0.35">
      <c r="A32" s="94" t="s">
        <v>140</v>
      </c>
      <c r="B32" s="94" t="s">
        <v>126</v>
      </c>
      <c r="C32" s="95" t="s">
        <v>134</v>
      </c>
      <c r="D32" s="95" t="s">
        <v>161</v>
      </c>
      <c r="E32" s="95" t="s">
        <v>164</v>
      </c>
      <c r="F32" s="95" t="s">
        <v>159</v>
      </c>
      <c r="G32" s="95" t="s">
        <v>166</v>
      </c>
      <c r="H32" s="96" t="s">
        <v>163</v>
      </c>
      <c r="I32" s="96" t="s">
        <v>163</v>
      </c>
      <c r="J32" s="97" t="s">
        <v>158</v>
      </c>
      <c r="K32" s="95" t="s">
        <v>158</v>
      </c>
      <c r="L32" s="98" t="s">
        <v>158</v>
      </c>
      <c r="M32" s="98" t="s">
        <v>158</v>
      </c>
      <c r="N32" s="98" t="s">
        <v>158</v>
      </c>
      <c r="O32" s="98" t="s">
        <v>158</v>
      </c>
      <c r="P32" s="99">
        <f>LEN(A32)</f>
        <v>81</v>
      </c>
      <c r="Q32" s="99" t="s">
        <v>67</v>
      </c>
      <c r="R32" s="99" t="s">
        <v>124</v>
      </c>
      <c r="S32" s="100" t="s">
        <v>156</v>
      </c>
      <c r="T32" s="100" t="s">
        <v>91</v>
      </c>
      <c r="U32" s="101" t="s">
        <v>142</v>
      </c>
      <c r="V32" s="102"/>
      <c r="W32" s="103"/>
      <c r="X32" s="103"/>
      <c r="Y32" s="103"/>
      <c r="Z32" s="103"/>
      <c r="AA32" s="103"/>
      <c r="AB32" s="103" t="s">
        <v>140</v>
      </c>
      <c r="AC32" s="103"/>
      <c r="AD32" s="103"/>
      <c r="AE32" s="103"/>
      <c r="AF32" s="103"/>
      <c r="AG32" s="103"/>
      <c r="AH32" s="103"/>
      <c r="AI32" s="103"/>
      <c r="AJ32" s="103"/>
      <c r="AK32" s="99"/>
      <c r="AL32" s="99"/>
      <c r="AM32" s="99"/>
      <c r="AN32" s="99"/>
      <c r="AO32" s="99"/>
      <c r="AP32" s="99"/>
      <c r="AQ32" s="99"/>
      <c r="AR32" s="99"/>
      <c r="AS32" s="99"/>
      <c r="AT32" s="99"/>
      <c r="AU32" s="99"/>
      <c r="AV32" s="99"/>
      <c r="AW32" s="100"/>
      <c r="AX32" s="100" t="s">
        <v>198</v>
      </c>
      <c r="AY32" s="100"/>
      <c r="AZ32" s="100"/>
      <c r="BA32" s="100"/>
      <c r="BB32" s="100"/>
      <c r="BC32" s="99"/>
      <c r="BD32" s="99"/>
      <c r="BE32" s="99"/>
      <c r="BF32" s="99"/>
      <c r="BG32" s="99"/>
      <c r="BH32" s="104"/>
      <c r="BI32" s="100"/>
    </row>
    <row r="33" spans="1:61" s="50" customFormat="1" ht="13.5" customHeight="1" outlineLevel="4" x14ac:dyDescent="0.35">
      <c r="A33" s="105"/>
      <c r="B33" s="105" t="s">
        <v>68</v>
      </c>
      <c r="C33" s="106" t="s">
        <v>134</v>
      </c>
      <c r="D33" s="106" t="s">
        <v>161</v>
      </c>
      <c r="E33" s="106" t="s">
        <v>164</v>
      </c>
      <c r="F33" s="106" t="s">
        <v>159</v>
      </c>
      <c r="G33" s="106" t="s">
        <v>166</v>
      </c>
      <c r="H33" s="107" t="s">
        <v>164</v>
      </c>
      <c r="I33" s="107" t="s">
        <v>158</v>
      </c>
      <c r="J33" s="108" t="s">
        <v>158</v>
      </c>
      <c r="K33" s="106" t="s">
        <v>158</v>
      </c>
      <c r="L33" s="109" t="s">
        <v>158</v>
      </c>
      <c r="M33" s="109" t="s">
        <v>158</v>
      </c>
      <c r="N33" s="109" t="s">
        <v>158</v>
      </c>
      <c r="O33" s="109" t="s">
        <v>158</v>
      </c>
      <c r="P33" s="110">
        <f t="shared" si="0"/>
        <v>0</v>
      </c>
      <c r="Q33" s="110" t="s">
        <v>124</v>
      </c>
      <c r="R33" s="110" t="s">
        <v>124</v>
      </c>
      <c r="S33" s="110" t="s">
        <v>68</v>
      </c>
      <c r="T33" s="105" t="s">
        <v>91</v>
      </c>
      <c r="U33" s="111" t="s">
        <v>41</v>
      </c>
      <c r="V33" s="112"/>
      <c r="W33" s="113"/>
      <c r="X33" s="113"/>
      <c r="Y33" s="113"/>
      <c r="Z33" s="113"/>
      <c r="AA33" s="113" t="s">
        <v>42</v>
      </c>
      <c r="AB33" s="113"/>
      <c r="AC33" s="113"/>
      <c r="AD33" s="113"/>
      <c r="AE33" s="113"/>
      <c r="AF33" s="113"/>
      <c r="AG33" s="113"/>
      <c r="AH33" s="113"/>
      <c r="AI33" s="113"/>
      <c r="AJ33" s="113"/>
      <c r="AK33" s="110"/>
      <c r="AL33" s="110"/>
      <c r="AM33" s="110"/>
      <c r="AN33" s="110"/>
      <c r="AO33" s="110"/>
      <c r="AP33" s="110"/>
      <c r="AQ33" s="110"/>
      <c r="AR33" s="110"/>
      <c r="AS33" s="110"/>
      <c r="AT33" s="110"/>
      <c r="AU33" s="110"/>
      <c r="AV33" s="110"/>
      <c r="AW33" s="105">
        <v>541</v>
      </c>
      <c r="AX33" s="105" t="s">
        <v>199</v>
      </c>
      <c r="AY33" s="105" t="s">
        <v>111</v>
      </c>
      <c r="AZ33" s="105" t="s">
        <v>68</v>
      </c>
      <c r="BA33" s="105" t="s">
        <v>67</v>
      </c>
      <c r="BB33" s="105" t="s">
        <v>68</v>
      </c>
      <c r="BC33" s="110"/>
      <c r="BD33" s="110"/>
      <c r="BE33" s="110"/>
      <c r="BF33" s="110" t="s">
        <v>2</v>
      </c>
      <c r="BG33" s="110" t="s">
        <v>115</v>
      </c>
      <c r="BH33" s="114" t="s">
        <v>116</v>
      </c>
      <c r="BI33" s="105" t="s">
        <v>128</v>
      </c>
    </row>
    <row r="34" spans="1:61" s="6" customFormat="1" ht="13.5" customHeight="1" outlineLevel="5" x14ac:dyDescent="0.35">
      <c r="A34" s="115" t="s">
        <v>72</v>
      </c>
      <c r="B34" s="115" t="s">
        <v>126</v>
      </c>
      <c r="C34" s="116" t="s">
        <v>134</v>
      </c>
      <c r="D34" s="116" t="s">
        <v>161</v>
      </c>
      <c r="E34" s="116" t="s">
        <v>164</v>
      </c>
      <c r="F34" s="116" t="s">
        <v>159</v>
      </c>
      <c r="G34" s="116" t="s">
        <v>166</v>
      </c>
      <c r="H34" s="117" t="s">
        <v>164</v>
      </c>
      <c r="I34" s="117" t="s">
        <v>159</v>
      </c>
      <c r="J34" s="118" t="s">
        <v>158</v>
      </c>
      <c r="K34" s="116" t="s">
        <v>158</v>
      </c>
      <c r="L34" s="119" t="s">
        <v>158</v>
      </c>
      <c r="M34" s="119" t="s">
        <v>158</v>
      </c>
      <c r="N34" s="119" t="s">
        <v>158</v>
      </c>
      <c r="O34" s="119" t="s">
        <v>158</v>
      </c>
      <c r="P34" s="120">
        <f t="shared" si="0"/>
        <v>87</v>
      </c>
      <c r="Q34" s="120" t="s">
        <v>67</v>
      </c>
      <c r="R34" s="120" t="s">
        <v>124</v>
      </c>
      <c r="S34" s="121" t="s">
        <v>156</v>
      </c>
      <c r="T34" s="121" t="s">
        <v>91</v>
      </c>
      <c r="U34" s="122" t="s">
        <v>43</v>
      </c>
      <c r="V34" s="123"/>
      <c r="W34" s="124"/>
      <c r="X34" s="124"/>
      <c r="Y34" s="124"/>
      <c r="Z34" s="124"/>
      <c r="AA34" s="124"/>
      <c r="AB34" s="124" t="s">
        <v>72</v>
      </c>
      <c r="AC34" s="124"/>
      <c r="AD34" s="124"/>
      <c r="AE34" s="124"/>
      <c r="AF34" s="124"/>
      <c r="AG34" s="124"/>
      <c r="AH34" s="124"/>
      <c r="AI34" s="124"/>
      <c r="AJ34" s="124"/>
      <c r="AK34" s="120"/>
      <c r="AL34" s="120"/>
      <c r="AM34" s="120"/>
      <c r="AN34" s="120"/>
      <c r="AO34" s="120"/>
      <c r="AP34" s="120"/>
      <c r="AQ34" s="120"/>
      <c r="AR34" s="120"/>
      <c r="AS34" s="120"/>
      <c r="AT34" s="120"/>
      <c r="AU34" s="120"/>
      <c r="AV34" s="120"/>
      <c r="AW34" s="121">
        <v>541.1</v>
      </c>
      <c r="AX34" s="121" t="s">
        <v>200</v>
      </c>
      <c r="AY34" s="121" t="s">
        <v>111</v>
      </c>
      <c r="AZ34" s="121" t="s">
        <v>68</v>
      </c>
      <c r="BA34" s="121" t="s">
        <v>67</v>
      </c>
      <c r="BB34" s="121" t="s">
        <v>68</v>
      </c>
      <c r="BC34" s="120"/>
      <c r="BD34" s="120"/>
      <c r="BE34" s="120"/>
      <c r="BF34" s="120" t="s">
        <v>2</v>
      </c>
      <c r="BG34" s="120" t="s">
        <v>115</v>
      </c>
      <c r="BH34" s="125" t="s">
        <v>116</v>
      </c>
      <c r="BI34" s="121" t="s">
        <v>128</v>
      </c>
    </row>
    <row r="35" spans="1:61" s="6" customFormat="1" ht="13.5" customHeight="1" outlineLevel="5" x14ac:dyDescent="0.35">
      <c r="A35" s="115" t="s">
        <v>45</v>
      </c>
      <c r="B35" s="115" t="s">
        <v>126</v>
      </c>
      <c r="C35" s="116" t="s">
        <v>134</v>
      </c>
      <c r="D35" s="116" t="s">
        <v>161</v>
      </c>
      <c r="E35" s="116" t="s">
        <v>164</v>
      </c>
      <c r="F35" s="116" t="s">
        <v>159</v>
      </c>
      <c r="G35" s="116" t="s">
        <v>166</v>
      </c>
      <c r="H35" s="117" t="s">
        <v>164</v>
      </c>
      <c r="I35" s="117" t="s">
        <v>160</v>
      </c>
      <c r="J35" s="118" t="s">
        <v>158</v>
      </c>
      <c r="K35" s="116" t="s">
        <v>158</v>
      </c>
      <c r="L35" s="119" t="s">
        <v>158</v>
      </c>
      <c r="M35" s="119" t="s">
        <v>158</v>
      </c>
      <c r="N35" s="119" t="s">
        <v>158</v>
      </c>
      <c r="O35" s="119" t="s">
        <v>158</v>
      </c>
      <c r="P35" s="120">
        <f t="shared" si="0"/>
        <v>87</v>
      </c>
      <c r="Q35" s="120" t="s">
        <v>67</v>
      </c>
      <c r="R35" s="120" t="s">
        <v>124</v>
      </c>
      <c r="S35" s="121" t="s">
        <v>156</v>
      </c>
      <c r="T35" s="121" t="s">
        <v>91</v>
      </c>
      <c r="U35" s="122" t="s">
        <v>44</v>
      </c>
      <c r="V35" s="123"/>
      <c r="W35" s="124"/>
      <c r="X35" s="124"/>
      <c r="Y35" s="124"/>
      <c r="Z35" s="124"/>
      <c r="AA35" s="124"/>
      <c r="AB35" s="124" t="s">
        <v>45</v>
      </c>
      <c r="AC35" s="124"/>
      <c r="AD35" s="124"/>
      <c r="AE35" s="124"/>
      <c r="AF35" s="124"/>
      <c r="AG35" s="124"/>
      <c r="AH35" s="124"/>
      <c r="AI35" s="124"/>
      <c r="AJ35" s="124"/>
      <c r="AK35" s="120"/>
      <c r="AL35" s="120"/>
      <c r="AM35" s="120"/>
      <c r="AN35" s="120"/>
      <c r="AO35" s="120"/>
      <c r="AP35" s="120"/>
      <c r="AQ35" s="120"/>
      <c r="AR35" s="120"/>
      <c r="AS35" s="120"/>
      <c r="AT35" s="120"/>
      <c r="AU35" s="120"/>
      <c r="AV35" s="120"/>
      <c r="AW35" s="121">
        <v>541.20000000000005</v>
      </c>
      <c r="AX35" s="121" t="s">
        <v>201</v>
      </c>
      <c r="AY35" s="121" t="s">
        <v>111</v>
      </c>
      <c r="AZ35" s="121" t="s">
        <v>68</v>
      </c>
      <c r="BA35" s="121" t="s">
        <v>67</v>
      </c>
      <c r="BB35" s="121" t="s">
        <v>68</v>
      </c>
      <c r="BC35" s="120"/>
      <c r="BD35" s="120"/>
      <c r="BE35" s="120"/>
      <c r="BF35" s="120" t="s">
        <v>2</v>
      </c>
      <c r="BG35" s="120" t="s">
        <v>115</v>
      </c>
      <c r="BH35" s="125" t="s">
        <v>116</v>
      </c>
      <c r="BI35" s="121" t="s">
        <v>128</v>
      </c>
    </row>
    <row r="36" spans="1:61" s="6" customFormat="1" ht="13.5" customHeight="1" outlineLevel="5" x14ac:dyDescent="0.35">
      <c r="A36" s="115" t="s">
        <v>47</v>
      </c>
      <c r="B36" s="115" t="s">
        <v>126</v>
      </c>
      <c r="C36" s="116" t="s">
        <v>134</v>
      </c>
      <c r="D36" s="116" t="s">
        <v>161</v>
      </c>
      <c r="E36" s="116" t="s">
        <v>164</v>
      </c>
      <c r="F36" s="116" t="s">
        <v>159</v>
      </c>
      <c r="G36" s="116" t="s">
        <v>166</v>
      </c>
      <c r="H36" s="117" t="s">
        <v>164</v>
      </c>
      <c r="I36" s="117" t="s">
        <v>161</v>
      </c>
      <c r="J36" s="118" t="s">
        <v>158</v>
      </c>
      <c r="K36" s="116" t="s">
        <v>158</v>
      </c>
      <c r="L36" s="119" t="s">
        <v>158</v>
      </c>
      <c r="M36" s="119" t="s">
        <v>158</v>
      </c>
      <c r="N36" s="119" t="s">
        <v>158</v>
      </c>
      <c r="O36" s="119" t="s">
        <v>158</v>
      </c>
      <c r="P36" s="120">
        <f t="shared" si="0"/>
        <v>87</v>
      </c>
      <c r="Q36" s="120" t="s">
        <v>67</v>
      </c>
      <c r="R36" s="120" t="s">
        <v>124</v>
      </c>
      <c r="S36" s="121" t="s">
        <v>156</v>
      </c>
      <c r="T36" s="121" t="s">
        <v>91</v>
      </c>
      <c r="U36" s="122" t="s">
        <v>46</v>
      </c>
      <c r="V36" s="123"/>
      <c r="W36" s="124"/>
      <c r="X36" s="124"/>
      <c r="Y36" s="124"/>
      <c r="Z36" s="124"/>
      <c r="AA36" s="124"/>
      <c r="AB36" s="124" t="s">
        <v>47</v>
      </c>
      <c r="AC36" s="124"/>
      <c r="AD36" s="124"/>
      <c r="AE36" s="124"/>
      <c r="AF36" s="124"/>
      <c r="AG36" s="124"/>
      <c r="AH36" s="124"/>
      <c r="AI36" s="124"/>
      <c r="AJ36" s="124"/>
      <c r="AK36" s="120"/>
      <c r="AL36" s="120"/>
      <c r="AM36" s="120"/>
      <c r="AN36" s="120"/>
      <c r="AO36" s="120"/>
      <c r="AP36" s="120"/>
      <c r="AQ36" s="120"/>
      <c r="AR36" s="120"/>
      <c r="AS36" s="120"/>
      <c r="AT36" s="120"/>
      <c r="AU36" s="120"/>
      <c r="AV36" s="120"/>
      <c r="AW36" s="121">
        <v>541.29999999999995</v>
      </c>
      <c r="AX36" s="121" t="s">
        <v>202</v>
      </c>
      <c r="AY36" s="121" t="s">
        <v>111</v>
      </c>
      <c r="AZ36" s="121" t="s">
        <v>68</v>
      </c>
      <c r="BA36" s="121" t="s">
        <v>67</v>
      </c>
      <c r="BB36" s="121" t="s">
        <v>68</v>
      </c>
      <c r="BC36" s="120"/>
      <c r="BD36" s="120"/>
      <c r="BE36" s="120"/>
      <c r="BF36" s="120" t="s">
        <v>2</v>
      </c>
      <c r="BG36" s="120" t="s">
        <v>115</v>
      </c>
      <c r="BH36" s="125" t="s">
        <v>116</v>
      </c>
      <c r="BI36" s="121" t="s">
        <v>128</v>
      </c>
    </row>
    <row r="37" spans="1:61" s="6" customFormat="1" ht="13.5" customHeight="1" outlineLevel="5" x14ac:dyDescent="0.35">
      <c r="A37" s="115" t="s">
        <v>73</v>
      </c>
      <c r="B37" s="115" t="s">
        <v>126</v>
      </c>
      <c r="C37" s="116" t="s">
        <v>134</v>
      </c>
      <c r="D37" s="116" t="s">
        <v>161</v>
      </c>
      <c r="E37" s="116" t="s">
        <v>164</v>
      </c>
      <c r="F37" s="116" t="s">
        <v>159</v>
      </c>
      <c r="G37" s="116" t="s">
        <v>166</v>
      </c>
      <c r="H37" s="117" t="s">
        <v>164</v>
      </c>
      <c r="I37" s="117" t="s">
        <v>162</v>
      </c>
      <c r="J37" s="118" t="s">
        <v>158</v>
      </c>
      <c r="K37" s="116" t="s">
        <v>158</v>
      </c>
      <c r="L37" s="119" t="s">
        <v>158</v>
      </c>
      <c r="M37" s="119" t="s">
        <v>158</v>
      </c>
      <c r="N37" s="119" t="s">
        <v>158</v>
      </c>
      <c r="O37" s="119" t="s">
        <v>158</v>
      </c>
      <c r="P37" s="120">
        <f t="shared" si="0"/>
        <v>87</v>
      </c>
      <c r="Q37" s="120" t="s">
        <v>67</v>
      </c>
      <c r="R37" s="120" t="s">
        <v>124</v>
      </c>
      <c r="S37" s="121" t="s">
        <v>156</v>
      </c>
      <c r="T37" s="121" t="s">
        <v>91</v>
      </c>
      <c r="U37" s="122" t="s">
        <v>48</v>
      </c>
      <c r="V37" s="123"/>
      <c r="W37" s="124"/>
      <c r="X37" s="124"/>
      <c r="Y37" s="124"/>
      <c r="Z37" s="124"/>
      <c r="AA37" s="124"/>
      <c r="AB37" s="124" t="s">
        <v>73</v>
      </c>
      <c r="AC37" s="124"/>
      <c r="AD37" s="124"/>
      <c r="AE37" s="124"/>
      <c r="AF37" s="124"/>
      <c r="AG37" s="124"/>
      <c r="AH37" s="124"/>
      <c r="AI37" s="124"/>
      <c r="AJ37" s="124"/>
      <c r="AK37" s="120"/>
      <c r="AL37" s="120"/>
      <c r="AM37" s="120"/>
      <c r="AN37" s="120"/>
      <c r="AO37" s="120"/>
      <c r="AP37" s="120"/>
      <c r="AQ37" s="120"/>
      <c r="AR37" s="120"/>
      <c r="AS37" s="120"/>
      <c r="AT37" s="120"/>
      <c r="AU37" s="120"/>
      <c r="AV37" s="120"/>
      <c r="AW37" s="121">
        <v>541.4</v>
      </c>
      <c r="AX37" s="121" t="s">
        <v>203</v>
      </c>
      <c r="AY37" s="121" t="s">
        <v>111</v>
      </c>
      <c r="AZ37" s="121" t="s">
        <v>68</v>
      </c>
      <c r="BA37" s="121" t="s">
        <v>67</v>
      </c>
      <c r="BB37" s="121" t="s">
        <v>68</v>
      </c>
      <c r="BC37" s="120"/>
      <c r="BD37" s="120"/>
      <c r="BE37" s="120"/>
      <c r="BF37" s="120" t="s">
        <v>2</v>
      </c>
      <c r="BG37" s="120" t="s">
        <v>115</v>
      </c>
      <c r="BH37" s="125" t="s">
        <v>116</v>
      </c>
      <c r="BI37" s="121" t="s">
        <v>128</v>
      </c>
    </row>
    <row r="38" spans="1:61" s="6" customFormat="1" ht="13.5" customHeight="1" outlineLevel="5" x14ac:dyDescent="0.35">
      <c r="A38" s="115" t="s">
        <v>50</v>
      </c>
      <c r="B38" s="115" t="s">
        <v>126</v>
      </c>
      <c r="C38" s="116" t="s">
        <v>134</v>
      </c>
      <c r="D38" s="116" t="s">
        <v>161</v>
      </c>
      <c r="E38" s="116" t="s">
        <v>164</v>
      </c>
      <c r="F38" s="116" t="s">
        <v>159</v>
      </c>
      <c r="G38" s="116" t="s">
        <v>166</v>
      </c>
      <c r="H38" s="117" t="s">
        <v>164</v>
      </c>
      <c r="I38" s="117" t="s">
        <v>163</v>
      </c>
      <c r="J38" s="118" t="s">
        <v>158</v>
      </c>
      <c r="K38" s="116" t="s">
        <v>158</v>
      </c>
      <c r="L38" s="119" t="s">
        <v>158</v>
      </c>
      <c r="M38" s="119" t="s">
        <v>158</v>
      </c>
      <c r="N38" s="119" t="s">
        <v>158</v>
      </c>
      <c r="O38" s="119" t="s">
        <v>158</v>
      </c>
      <c r="P38" s="120">
        <f t="shared" si="0"/>
        <v>90</v>
      </c>
      <c r="Q38" s="120" t="s">
        <v>67</v>
      </c>
      <c r="R38" s="120" t="s">
        <v>124</v>
      </c>
      <c r="S38" s="121" t="s">
        <v>156</v>
      </c>
      <c r="T38" s="121" t="s">
        <v>91</v>
      </c>
      <c r="U38" s="122" t="s">
        <v>49</v>
      </c>
      <c r="V38" s="123"/>
      <c r="W38" s="124"/>
      <c r="X38" s="124"/>
      <c r="Y38" s="124"/>
      <c r="Z38" s="124"/>
      <c r="AA38" s="124"/>
      <c r="AB38" s="124" t="s">
        <v>50</v>
      </c>
      <c r="AC38" s="124"/>
      <c r="AD38" s="124"/>
      <c r="AE38" s="124"/>
      <c r="AF38" s="124"/>
      <c r="AG38" s="124"/>
      <c r="AH38" s="124"/>
      <c r="AI38" s="124"/>
      <c r="AJ38" s="124"/>
      <c r="AK38" s="120"/>
      <c r="AL38" s="120"/>
      <c r="AM38" s="120"/>
      <c r="AN38" s="120"/>
      <c r="AO38" s="120"/>
      <c r="AP38" s="120"/>
      <c r="AQ38" s="120"/>
      <c r="AR38" s="120"/>
      <c r="AS38" s="120"/>
      <c r="AT38" s="120"/>
      <c r="AU38" s="120"/>
      <c r="AV38" s="120"/>
      <c r="AW38" s="121">
        <v>541.5</v>
      </c>
      <c r="AX38" s="121" t="s">
        <v>204</v>
      </c>
      <c r="AY38" s="121" t="s">
        <v>111</v>
      </c>
      <c r="AZ38" s="121" t="s">
        <v>68</v>
      </c>
      <c r="BA38" s="121" t="s">
        <v>67</v>
      </c>
      <c r="BB38" s="121" t="s">
        <v>68</v>
      </c>
      <c r="BC38" s="120"/>
      <c r="BD38" s="120"/>
      <c r="BE38" s="120"/>
      <c r="BF38" s="120" t="s">
        <v>2</v>
      </c>
      <c r="BG38" s="120" t="s">
        <v>115</v>
      </c>
      <c r="BH38" s="125" t="s">
        <v>116</v>
      </c>
      <c r="BI38" s="121" t="s">
        <v>128</v>
      </c>
    </row>
    <row r="39" spans="1:61" s="6" customFormat="1" ht="13.5" customHeight="1" outlineLevel="5" x14ac:dyDescent="0.35">
      <c r="A39" s="115" t="s">
        <v>141</v>
      </c>
      <c r="B39" s="115" t="s">
        <v>126</v>
      </c>
      <c r="C39" s="116" t="s">
        <v>134</v>
      </c>
      <c r="D39" s="116" t="s">
        <v>161</v>
      </c>
      <c r="E39" s="116" t="s">
        <v>164</v>
      </c>
      <c r="F39" s="116" t="s">
        <v>159</v>
      </c>
      <c r="G39" s="116" t="s">
        <v>166</v>
      </c>
      <c r="H39" s="117" t="s">
        <v>164</v>
      </c>
      <c r="I39" s="117" t="s">
        <v>164</v>
      </c>
      <c r="J39" s="118" t="s">
        <v>158</v>
      </c>
      <c r="K39" s="116" t="s">
        <v>158</v>
      </c>
      <c r="L39" s="119" t="s">
        <v>158</v>
      </c>
      <c r="M39" s="119" t="s">
        <v>158</v>
      </c>
      <c r="N39" s="119" t="s">
        <v>158</v>
      </c>
      <c r="O39" s="119" t="s">
        <v>158</v>
      </c>
      <c r="P39" s="120">
        <f>LEN(A39)</f>
        <v>82</v>
      </c>
      <c r="Q39" s="120" t="s">
        <v>67</v>
      </c>
      <c r="R39" s="120" t="s">
        <v>124</v>
      </c>
      <c r="S39" s="121" t="s">
        <v>156</v>
      </c>
      <c r="T39" s="121" t="s">
        <v>91</v>
      </c>
      <c r="U39" s="122" t="s">
        <v>142</v>
      </c>
      <c r="V39" s="123"/>
      <c r="W39" s="124"/>
      <c r="X39" s="124"/>
      <c r="Y39" s="124"/>
      <c r="Z39" s="124"/>
      <c r="AA39" s="124"/>
      <c r="AB39" s="124" t="s">
        <v>141</v>
      </c>
      <c r="AC39" s="124"/>
      <c r="AD39" s="124"/>
      <c r="AE39" s="124"/>
      <c r="AF39" s="124"/>
      <c r="AG39" s="124"/>
      <c r="AH39" s="124"/>
      <c r="AI39" s="124"/>
      <c r="AJ39" s="124"/>
      <c r="AK39" s="120"/>
      <c r="AL39" s="120"/>
      <c r="AM39" s="120"/>
      <c r="AN39" s="120"/>
      <c r="AO39" s="120"/>
      <c r="AP39" s="120"/>
      <c r="AQ39" s="120"/>
      <c r="AR39" s="120"/>
      <c r="AS39" s="120"/>
      <c r="AT39" s="120"/>
      <c r="AU39" s="120"/>
      <c r="AV39" s="120"/>
      <c r="AW39" s="121"/>
      <c r="AX39" s="121" t="s">
        <v>205</v>
      </c>
      <c r="AY39" s="121"/>
      <c r="AZ39" s="121"/>
      <c r="BA39" s="121"/>
      <c r="BB39" s="121"/>
      <c r="BC39" s="120"/>
      <c r="BD39" s="120"/>
      <c r="BE39" s="120"/>
      <c r="BF39" s="120"/>
      <c r="BG39" s="120"/>
      <c r="BH39" s="125"/>
      <c r="BI39" s="121"/>
    </row>
    <row r="40" spans="1:61" s="6" customFormat="1" ht="13.5" customHeight="1" outlineLevel="4" x14ac:dyDescent="0.35">
      <c r="A40" s="28" t="s">
        <v>52</v>
      </c>
      <c r="B40" s="28" t="s">
        <v>126</v>
      </c>
      <c r="C40" s="20" t="s">
        <v>134</v>
      </c>
      <c r="D40" s="20" t="s">
        <v>161</v>
      </c>
      <c r="E40" s="20" t="s">
        <v>164</v>
      </c>
      <c r="F40" s="20" t="s">
        <v>159</v>
      </c>
      <c r="G40" s="20" t="s">
        <v>166</v>
      </c>
      <c r="H40" s="29" t="s">
        <v>165</v>
      </c>
      <c r="I40" s="29" t="s">
        <v>158</v>
      </c>
      <c r="J40" s="21" t="s">
        <v>158</v>
      </c>
      <c r="K40" s="20" t="s">
        <v>158</v>
      </c>
      <c r="L40" s="22" t="s">
        <v>158</v>
      </c>
      <c r="M40" s="22" t="s">
        <v>158</v>
      </c>
      <c r="N40" s="22" t="s">
        <v>158</v>
      </c>
      <c r="O40" s="22" t="s">
        <v>158</v>
      </c>
      <c r="P40" s="23">
        <f t="shared" si="0"/>
        <v>95</v>
      </c>
      <c r="Q40" s="23" t="s">
        <v>67</v>
      </c>
      <c r="R40" s="23" t="s">
        <v>124</v>
      </c>
      <c r="S40" s="19" t="s">
        <v>156</v>
      </c>
      <c r="T40" s="19" t="s">
        <v>91</v>
      </c>
      <c r="U40" s="24" t="s">
        <v>51</v>
      </c>
      <c r="V40" s="25"/>
      <c r="W40" s="26"/>
      <c r="X40" s="26"/>
      <c r="Y40" s="26"/>
      <c r="Z40" s="26"/>
      <c r="AA40" s="26" t="s">
        <v>52</v>
      </c>
      <c r="AB40" s="26"/>
      <c r="AC40" s="26"/>
      <c r="AD40" s="26"/>
      <c r="AE40" s="26"/>
      <c r="AF40" s="26"/>
      <c r="AG40" s="26"/>
      <c r="AH40" s="26"/>
      <c r="AI40" s="26"/>
      <c r="AJ40" s="26"/>
      <c r="AK40" s="23"/>
      <c r="AL40" s="23"/>
      <c r="AM40" s="23"/>
      <c r="AN40" s="23"/>
      <c r="AO40" s="23"/>
      <c r="AP40" s="23"/>
      <c r="AQ40" s="23"/>
      <c r="AR40" s="23"/>
      <c r="AS40" s="23"/>
      <c r="AT40" s="23"/>
      <c r="AU40" s="23"/>
      <c r="AV40" s="23"/>
      <c r="AW40" s="19">
        <v>545</v>
      </c>
      <c r="AX40" s="19" t="s">
        <v>206</v>
      </c>
      <c r="AY40" s="19" t="s">
        <v>111</v>
      </c>
      <c r="AZ40" s="19" t="s">
        <v>68</v>
      </c>
      <c r="BA40" s="19" t="s">
        <v>67</v>
      </c>
      <c r="BB40" s="19" t="s">
        <v>68</v>
      </c>
      <c r="BC40" s="23"/>
      <c r="BD40" s="23"/>
      <c r="BE40" s="23"/>
      <c r="BF40" s="23" t="s">
        <v>2</v>
      </c>
      <c r="BG40" s="23" t="s">
        <v>115</v>
      </c>
      <c r="BH40" s="27" t="s">
        <v>116</v>
      </c>
      <c r="BI40" s="19" t="s">
        <v>128</v>
      </c>
    </row>
    <row r="41" spans="1:61" s="6" customFormat="1" ht="13.5" customHeight="1" outlineLevel="4" x14ac:dyDescent="0.35">
      <c r="A41" s="28" t="s">
        <v>54</v>
      </c>
      <c r="B41" s="28" t="s">
        <v>126</v>
      </c>
      <c r="C41" s="20" t="s">
        <v>134</v>
      </c>
      <c r="D41" s="20" t="s">
        <v>161</v>
      </c>
      <c r="E41" s="20" t="s">
        <v>164</v>
      </c>
      <c r="F41" s="20" t="s">
        <v>159</v>
      </c>
      <c r="G41" s="20" t="s">
        <v>166</v>
      </c>
      <c r="H41" s="29" t="s">
        <v>166</v>
      </c>
      <c r="I41" s="29" t="s">
        <v>158</v>
      </c>
      <c r="J41" s="21" t="s">
        <v>158</v>
      </c>
      <c r="K41" s="20" t="s">
        <v>158</v>
      </c>
      <c r="L41" s="22" t="s">
        <v>158</v>
      </c>
      <c r="M41" s="22" t="s">
        <v>158</v>
      </c>
      <c r="N41" s="22" t="s">
        <v>158</v>
      </c>
      <c r="O41" s="22" t="s">
        <v>158</v>
      </c>
      <c r="P41" s="23">
        <f t="shared" si="0"/>
        <v>99</v>
      </c>
      <c r="Q41" s="23" t="s">
        <v>67</v>
      </c>
      <c r="R41" s="23" t="s">
        <v>124</v>
      </c>
      <c r="S41" s="19" t="s">
        <v>156</v>
      </c>
      <c r="T41" s="19" t="s">
        <v>91</v>
      </c>
      <c r="U41" s="24" t="s">
        <v>53</v>
      </c>
      <c r="V41" s="25"/>
      <c r="W41" s="26"/>
      <c r="X41" s="26"/>
      <c r="Y41" s="26"/>
      <c r="Z41" s="26"/>
      <c r="AA41" s="26" t="s">
        <v>54</v>
      </c>
      <c r="AB41" s="26"/>
      <c r="AC41" s="26"/>
      <c r="AD41" s="26"/>
      <c r="AE41" s="26"/>
      <c r="AF41" s="26"/>
      <c r="AG41" s="26"/>
      <c r="AH41" s="26"/>
      <c r="AI41" s="26"/>
      <c r="AJ41" s="26"/>
      <c r="AK41" s="23"/>
      <c r="AL41" s="23"/>
      <c r="AM41" s="23"/>
      <c r="AN41" s="23"/>
      <c r="AO41" s="23"/>
      <c r="AP41" s="23"/>
      <c r="AQ41" s="23"/>
      <c r="AR41" s="23"/>
      <c r="AS41" s="23"/>
      <c r="AT41" s="23"/>
      <c r="AU41" s="23"/>
      <c r="AV41" s="23"/>
      <c r="AW41" s="19">
        <v>546</v>
      </c>
      <c r="AX41" s="30" t="s">
        <v>207</v>
      </c>
      <c r="AY41" s="19" t="s">
        <v>111</v>
      </c>
      <c r="AZ41" s="19" t="s">
        <v>68</v>
      </c>
      <c r="BA41" s="19" t="s">
        <v>67</v>
      </c>
      <c r="BB41" s="19" t="s">
        <v>68</v>
      </c>
      <c r="BC41" s="23"/>
      <c r="BD41" s="23"/>
      <c r="BE41" s="23"/>
      <c r="BF41" s="23" t="s">
        <v>2</v>
      </c>
      <c r="BG41" s="23" t="s">
        <v>115</v>
      </c>
      <c r="BH41" s="27" t="s">
        <v>116</v>
      </c>
      <c r="BI41" s="19" t="s">
        <v>128</v>
      </c>
    </row>
    <row r="42" spans="1:61" s="6" customFormat="1" ht="13.5" customHeight="1" outlineLevel="4" x14ac:dyDescent="0.35">
      <c r="A42" s="28" t="s">
        <v>56</v>
      </c>
      <c r="B42" s="28" t="s">
        <v>126</v>
      </c>
      <c r="C42" s="20" t="s">
        <v>134</v>
      </c>
      <c r="D42" s="20" t="s">
        <v>161</v>
      </c>
      <c r="E42" s="20" t="s">
        <v>164</v>
      </c>
      <c r="F42" s="20" t="s">
        <v>159</v>
      </c>
      <c r="G42" s="20" t="s">
        <v>166</v>
      </c>
      <c r="H42" s="29" t="s">
        <v>167</v>
      </c>
      <c r="I42" s="29" t="s">
        <v>158</v>
      </c>
      <c r="J42" s="21" t="s">
        <v>158</v>
      </c>
      <c r="K42" s="20" t="s">
        <v>158</v>
      </c>
      <c r="L42" s="22" t="s">
        <v>158</v>
      </c>
      <c r="M42" s="22" t="s">
        <v>158</v>
      </c>
      <c r="N42" s="22" t="s">
        <v>158</v>
      </c>
      <c r="O42" s="22" t="s">
        <v>158</v>
      </c>
      <c r="P42" s="23">
        <f t="shared" si="0"/>
        <v>123</v>
      </c>
      <c r="Q42" s="23" t="s">
        <v>67</v>
      </c>
      <c r="R42" s="23" t="s">
        <v>124</v>
      </c>
      <c r="S42" s="19" t="s">
        <v>156</v>
      </c>
      <c r="T42" s="19" t="s">
        <v>91</v>
      </c>
      <c r="U42" s="24" t="s">
        <v>55</v>
      </c>
      <c r="V42" s="25"/>
      <c r="W42" s="26"/>
      <c r="X42" s="26"/>
      <c r="Y42" s="26"/>
      <c r="Z42" s="26"/>
      <c r="AA42" s="26" t="s">
        <v>56</v>
      </c>
      <c r="AB42" s="26"/>
      <c r="AC42" s="26"/>
      <c r="AD42" s="26"/>
      <c r="AE42" s="26"/>
      <c r="AF42" s="26"/>
      <c r="AG42" s="26"/>
      <c r="AH42" s="26"/>
      <c r="AI42" s="26"/>
      <c r="AJ42" s="26"/>
      <c r="AK42" s="23"/>
      <c r="AL42" s="23"/>
      <c r="AM42" s="23"/>
      <c r="AN42" s="23"/>
      <c r="AO42" s="23"/>
      <c r="AP42" s="23"/>
      <c r="AQ42" s="23"/>
      <c r="AR42" s="23"/>
      <c r="AS42" s="23"/>
      <c r="AT42" s="23"/>
      <c r="AU42" s="23"/>
      <c r="AV42" s="23"/>
      <c r="AW42" s="19">
        <v>558</v>
      </c>
      <c r="AX42" s="19" t="s">
        <v>208</v>
      </c>
      <c r="AY42" s="19" t="s">
        <v>111</v>
      </c>
      <c r="AZ42" s="19" t="s">
        <v>68</v>
      </c>
      <c r="BA42" s="19" t="s">
        <v>67</v>
      </c>
      <c r="BB42" s="19" t="s">
        <v>68</v>
      </c>
      <c r="BC42" s="23"/>
      <c r="BD42" s="23"/>
      <c r="BE42" s="23"/>
      <c r="BF42" s="23" t="s">
        <v>2</v>
      </c>
      <c r="BG42" s="23" t="s">
        <v>115</v>
      </c>
      <c r="BH42" s="27" t="s">
        <v>116</v>
      </c>
      <c r="BI42" s="19" t="s">
        <v>128</v>
      </c>
    </row>
    <row r="43" spans="1:61" s="6" customFormat="1" ht="13.5" customHeight="1" outlineLevel="4" x14ac:dyDescent="0.35">
      <c r="A43" s="28" t="s">
        <v>58</v>
      </c>
      <c r="B43" s="28" t="s">
        <v>126</v>
      </c>
      <c r="C43" s="20" t="s">
        <v>134</v>
      </c>
      <c r="D43" s="20" t="s">
        <v>161</v>
      </c>
      <c r="E43" s="20" t="s">
        <v>164</v>
      </c>
      <c r="F43" s="20" t="s">
        <v>159</v>
      </c>
      <c r="G43" s="20" t="s">
        <v>166</v>
      </c>
      <c r="H43" s="29" t="s">
        <v>168</v>
      </c>
      <c r="I43" s="29" t="s">
        <v>158</v>
      </c>
      <c r="J43" s="21" t="s">
        <v>158</v>
      </c>
      <c r="K43" s="20" t="s">
        <v>158</v>
      </c>
      <c r="L43" s="22" t="s">
        <v>158</v>
      </c>
      <c r="M43" s="22" t="s">
        <v>158</v>
      </c>
      <c r="N43" s="22" t="s">
        <v>158</v>
      </c>
      <c r="O43" s="22" t="s">
        <v>158</v>
      </c>
      <c r="P43" s="23">
        <f t="shared" si="0"/>
        <v>77</v>
      </c>
      <c r="Q43" s="23" t="s">
        <v>67</v>
      </c>
      <c r="R43" s="23" t="s">
        <v>124</v>
      </c>
      <c r="S43" s="19" t="s">
        <v>156</v>
      </c>
      <c r="T43" s="19" t="s">
        <v>91</v>
      </c>
      <c r="U43" s="24" t="s">
        <v>57</v>
      </c>
      <c r="V43" s="25"/>
      <c r="W43" s="26"/>
      <c r="X43" s="26"/>
      <c r="Y43" s="26"/>
      <c r="Z43" s="26"/>
      <c r="AA43" s="26" t="s">
        <v>58</v>
      </c>
      <c r="AB43" s="26"/>
      <c r="AC43" s="26"/>
      <c r="AD43" s="26"/>
      <c r="AE43" s="26"/>
      <c r="AF43" s="26"/>
      <c r="AG43" s="26"/>
      <c r="AH43" s="26"/>
      <c r="AI43" s="26"/>
      <c r="AJ43" s="26"/>
      <c r="AK43" s="23"/>
      <c r="AL43" s="23"/>
      <c r="AM43" s="23"/>
      <c r="AN43" s="23"/>
      <c r="AO43" s="23"/>
      <c r="AP43" s="23"/>
      <c r="AQ43" s="23"/>
      <c r="AR43" s="23"/>
      <c r="AS43" s="23"/>
      <c r="AT43" s="23"/>
      <c r="AU43" s="23"/>
      <c r="AV43" s="23"/>
      <c r="AW43" s="19">
        <v>556</v>
      </c>
      <c r="AX43" s="19" t="s">
        <v>209</v>
      </c>
      <c r="AY43" s="19" t="s">
        <v>111</v>
      </c>
      <c r="AZ43" s="19" t="s">
        <v>68</v>
      </c>
      <c r="BA43" s="19" t="s">
        <v>67</v>
      </c>
      <c r="BB43" s="19" t="s">
        <v>68</v>
      </c>
      <c r="BC43" s="23"/>
      <c r="BD43" s="23"/>
      <c r="BE43" s="23"/>
      <c r="BF43" s="23" t="s">
        <v>2</v>
      </c>
      <c r="BG43" s="23" t="s">
        <v>115</v>
      </c>
      <c r="BH43" s="27" t="s">
        <v>116</v>
      </c>
      <c r="BI43" s="19" t="s">
        <v>128</v>
      </c>
    </row>
    <row r="44" spans="1:61" s="6" customFormat="1" ht="13.5" customHeight="1" outlineLevel="4" x14ac:dyDescent="0.35">
      <c r="A44" s="28" t="s">
        <v>60</v>
      </c>
      <c r="B44" s="28" t="s">
        <v>126</v>
      </c>
      <c r="C44" s="20" t="s">
        <v>134</v>
      </c>
      <c r="D44" s="20" t="s">
        <v>161</v>
      </c>
      <c r="E44" s="20" t="s">
        <v>164</v>
      </c>
      <c r="F44" s="20" t="s">
        <v>159</v>
      </c>
      <c r="G44" s="20" t="s">
        <v>166</v>
      </c>
      <c r="H44" s="29" t="s">
        <v>169</v>
      </c>
      <c r="I44" s="29" t="s">
        <v>158</v>
      </c>
      <c r="J44" s="21" t="s">
        <v>158</v>
      </c>
      <c r="K44" s="20" t="s">
        <v>158</v>
      </c>
      <c r="L44" s="22" t="s">
        <v>158</v>
      </c>
      <c r="M44" s="22" t="s">
        <v>158</v>
      </c>
      <c r="N44" s="22" t="s">
        <v>158</v>
      </c>
      <c r="O44" s="22" t="s">
        <v>158</v>
      </c>
      <c r="P44" s="23">
        <f t="shared" si="0"/>
        <v>85</v>
      </c>
      <c r="Q44" s="23" t="s">
        <v>67</v>
      </c>
      <c r="R44" s="23" t="s">
        <v>124</v>
      </c>
      <c r="S44" s="19" t="s">
        <v>156</v>
      </c>
      <c r="T44" s="19" t="s">
        <v>91</v>
      </c>
      <c r="U44" s="24" t="s">
        <v>59</v>
      </c>
      <c r="V44" s="25"/>
      <c r="W44" s="26"/>
      <c r="X44" s="26"/>
      <c r="Y44" s="26"/>
      <c r="Z44" s="26"/>
      <c r="AA44" s="26" t="s">
        <v>60</v>
      </c>
      <c r="AB44" s="26"/>
      <c r="AC44" s="26"/>
      <c r="AD44" s="26"/>
      <c r="AE44" s="26"/>
      <c r="AF44" s="26"/>
      <c r="AG44" s="26"/>
      <c r="AH44" s="26"/>
      <c r="AI44" s="26"/>
      <c r="AJ44" s="26"/>
      <c r="AK44" s="23"/>
      <c r="AL44" s="23"/>
      <c r="AM44" s="23"/>
      <c r="AN44" s="23"/>
      <c r="AO44" s="23"/>
      <c r="AP44" s="23"/>
      <c r="AQ44" s="23"/>
      <c r="AR44" s="23"/>
      <c r="AS44" s="23"/>
      <c r="AT44" s="23"/>
      <c r="AU44" s="23"/>
      <c r="AV44" s="23"/>
      <c r="AW44" s="19">
        <v>547</v>
      </c>
      <c r="AX44" s="19" t="s">
        <v>210</v>
      </c>
      <c r="AY44" s="19" t="s">
        <v>111</v>
      </c>
      <c r="AZ44" s="19" t="s">
        <v>68</v>
      </c>
      <c r="BA44" s="19" t="s">
        <v>67</v>
      </c>
      <c r="BB44" s="19" t="s">
        <v>68</v>
      </c>
      <c r="BC44" s="23"/>
      <c r="BD44" s="23"/>
      <c r="BE44" s="23"/>
      <c r="BF44" s="23" t="s">
        <v>2</v>
      </c>
      <c r="BG44" s="23" t="s">
        <v>115</v>
      </c>
      <c r="BH44" s="27" t="s">
        <v>116</v>
      </c>
      <c r="BI44" s="19" t="s">
        <v>128</v>
      </c>
    </row>
    <row r="45" spans="1:61" s="6" customFormat="1" ht="13.5" customHeight="1" outlineLevel="4" x14ac:dyDescent="0.35">
      <c r="A45" s="28" t="s">
        <v>62</v>
      </c>
      <c r="B45" s="28" t="s">
        <v>126</v>
      </c>
      <c r="C45" s="20" t="s">
        <v>134</v>
      </c>
      <c r="D45" s="20" t="s">
        <v>161</v>
      </c>
      <c r="E45" s="20" t="s">
        <v>164</v>
      </c>
      <c r="F45" s="20" t="s">
        <v>159</v>
      </c>
      <c r="G45" s="20" t="s">
        <v>166</v>
      </c>
      <c r="H45" s="29" t="s">
        <v>170</v>
      </c>
      <c r="I45" s="29" t="s">
        <v>158</v>
      </c>
      <c r="J45" s="21" t="s">
        <v>158</v>
      </c>
      <c r="K45" s="20" t="s">
        <v>158</v>
      </c>
      <c r="L45" s="22" t="s">
        <v>158</v>
      </c>
      <c r="M45" s="22" t="s">
        <v>158</v>
      </c>
      <c r="N45" s="22" t="s">
        <v>158</v>
      </c>
      <c r="O45" s="22" t="s">
        <v>158</v>
      </c>
      <c r="P45" s="23">
        <f t="shared" si="0"/>
        <v>104</v>
      </c>
      <c r="Q45" s="23" t="s">
        <v>67</v>
      </c>
      <c r="R45" s="23" t="s">
        <v>124</v>
      </c>
      <c r="S45" s="19" t="s">
        <v>156</v>
      </c>
      <c r="T45" s="19" t="s">
        <v>91</v>
      </c>
      <c r="U45" s="24" t="s">
        <v>61</v>
      </c>
      <c r="V45" s="25"/>
      <c r="W45" s="26"/>
      <c r="X45" s="26"/>
      <c r="Y45" s="26"/>
      <c r="Z45" s="26"/>
      <c r="AA45" s="26" t="s">
        <v>62</v>
      </c>
      <c r="AB45" s="26"/>
      <c r="AC45" s="26"/>
      <c r="AD45" s="26"/>
      <c r="AE45" s="26"/>
      <c r="AF45" s="26"/>
      <c r="AG45" s="26"/>
      <c r="AH45" s="26"/>
      <c r="AI45" s="26"/>
      <c r="AJ45" s="26"/>
      <c r="AK45" s="23"/>
      <c r="AL45" s="23"/>
      <c r="AM45" s="23"/>
      <c r="AN45" s="23"/>
      <c r="AO45" s="23"/>
      <c r="AP45" s="23"/>
      <c r="AQ45" s="23"/>
      <c r="AR45" s="23"/>
      <c r="AS45" s="23"/>
      <c r="AT45" s="23"/>
      <c r="AU45" s="23"/>
      <c r="AV45" s="23"/>
      <c r="AW45" s="19">
        <v>549</v>
      </c>
      <c r="AX45" s="19" t="s">
        <v>211</v>
      </c>
      <c r="AY45" s="19" t="s">
        <v>111</v>
      </c>
      <c r="AZ45" s="19" t="s">
        <v>68</v>
      </c>
      <c r="BA45" s="19" t="s">
        <v>67</v>
      </c>
      <c r="BB45" s="19" t="s">
        <v>68</v>
      </c>
      <c r="BC45" s="23"/>
      <c r="BD45" s="23"/>
      <c r="BE45" s="23"/>
      <c r="BF45" s="23" t="s">
        <v>2</v>
      </c>
      <c r="BG45" s="23" t="s">
        <v>115</v>
      </c>
      <c r="BH45" s="27" t="s">
        <v>116</v>
      </c>
      <c r="BI45" s="19" t="s">
        <v>128</v>
      </c>
    </row>
    <row r="46" spans="1:61" s="6" customFormat="1" ht="13.5" customHeight="1" outlineLevel="4" x14ac:dyDescent="0.35">
      <c r="A46" s="28" t="s">
        <v>64</v>
      </c>
      <c r="B46" s="28" t="s">
        <v>126</v>
      </c>
      <c r="C46" s="20" t="s">
        <v>134</v>
      </c>
      <c r="D46" s="20" t="s">
        <v>161</v>
      </c>
      <c r="E46" s="20" t="s">
        <v>164</v>
      </c>
      <c r="F46" s="20" t="s">
        <v>159</v>
      </c>
      <c r="G46" s="20" t="s">
        <v>166</v>
      </c>
      <c r="H46" s="29" t="s">
        <v>171</v>
      </c>
      <c r="I46" s="29" t="s">
        <v>158</v>
      </c>
      <c r="J46" s="21" t="s">
        <v>158</v>
      </c>
      <c r="K46" s="20" t="s">
        <v>158</v>
      </c>
      <c r="L46" s="22" t="s">
        <v>158</v>
      </c>
      <c r="M46" s="22" t="s">
        <v>158</v>
      </c>
      <c r="N46" s="22" t="s">
        <v>158</v>
      </c>
      <c r="O46" s="22" t="s">
        <v>158</v>
      </c>
      <c r="P46" s="23">
        <f t="shared" si="0"/>
        <v>74</v>
      </c>
      <c r="Q46" s="23" t="s">
        <v>67</v>
      </c>
      <c r="R46" s="23" t="s">
        <v>124</v>
      </c>
      <c r="S46" s="19" t="s">
        <v>156</v>
      </c>
      <c r="T46" s="19" t="s">
        <v>91</v>
      </c>
      <c r="U46" s="24" t="s">
        <v>63</v>
      </c>
      <c r="V46" s="25"/>
      <c r="W46" s="26"/>
      <c r="X46" s="26"/>
      <c r="Y46" s="26"/>
      <c r="Z46" s="26"/>
      <c r="AA46" s="26" t="s">
        <v>64</v>
      </c>
      <c r="AB46" s="26"/>
      <c r="AC46" s="26"/>
      <c r="AD46" s="26"/>
      <c r="AE46" s="26"/>
      <c r="AF46" s="26"/>
      <c r="AG46" s="26"/>
      <c r="AH46" s="26"/>
      <c r="AI46" s="26"/>
      <c r="AJ46" s="26"/>
      <c r="AK46" s="23"/>
      <c r="AL46" s="23"/>
      <c r="AM46" s="23"/>
      <c r="AN46" s="23"/>
      <c r="AO46" s="23"/>
      <c r="AP46" s="23"/>
      <c r="AQ46" s="23"/>
      <c r="AR46" s="23"/>
      <c r="AS46" s="23"/>
      <c r="AT46" s="23"/>
      <c r="AU46" s="23"/>
      <c r="AV46" s="23"/>
      <c r="AW46" s="19">
        <v>551</v>
      </c>
      <c r="AX46" s="19" t="s">
        <v>212</v>
      </c>
      <c r="AY46" s="19" t="s">
        <v>111</v>
      </c>
      <c r="AZ46" s="19" t="s">
        <v>68</v>
      </c>
      <c r="BA46" s="19" t="s">
        <v>67</v>
      </c>
      <c r="BB46" s="19" t="s">
        <v>68</v>
      </c>
      <c r="BC46" s="23"/>
      <c r="BD46" s="23"/>
      <c r="BE46" s="23"/>
      <c r="BF46" s="23" t="s">
        <v>2</v>
      </c>
      <c r="BG46" s="23" t="s">
        <v>115</v>
      </c>
      <c r="BH46" s="27" t="s">
        <v>116</v>
      </c>
      <c r="BI46" s="19" t="s">
        <v>128</v>
      </c>
    </row>
    <row r="47" spans="1:61" s="6" customFormat="1" ht="13.5" customHeight="1" outlineLevel="4" x14ac:dyDescent="0.35">
      <c r="A47" s="28" t="s">
        <v>66</v>
      </c>
      <c r="B47" s="28" t="s">
        <v>126</v>
      </c>
      <c r="C47" s="20" t="s">
        <v>134</v>
      </c>
      <c r="D47" s="20" t="s">
        <v>161</v>
      </c>
      <c r="E47" s="20" t="s">
        <v>164</v>
      </c>
      <c r="F47" s="20" t="s">
        <v>159</v>
      </c>
      <c r="G47" s="20" t="s">
        <v>166</v>
      </c>
      <c r="H47" s="29" t="s">
        <v>172</v>
      </c>
      <c r="I47" s="29" t="s">
        <v>158</v>
      </c>
      <c r="J47" s="21" t="s">
        <v>158</v>
      </c>
      <c r="K47" s="20" t="s">
        <v>158</v>
      </c>
      <c r="L47" s="22" t="s">
        <v>158</v>
      </c>
      <c r="M47" s="22" t="s">
        <v>158</v>
      </c>
      <c r="N47" s="22" t="s">
        <v>158</v>
      </c>
      <c r="O47" s="22" t="s">
        <v>158</v>
      </c>
      <c r="P47" s="23">
        <f t="shared" si="0"/>
        <v>70</v>
      </c>
      <c r="Q47" s="23" t="s">
        <v>67</v>
      </c>
      <c r="R47" s="23" t="s">
        <v>124</v>
      </c>
      <c r="S47" s="19" t="s">
        <v>156</v>
      </c>
      <c r="T47" s="19" t="s">
        <v>91</v>
      </c>
      <c r="U47" s="24" t="s">
        <v>65</v>
      </c>
      <c r="V47" s="25"/>
      <c r="W47" s="26"/>
      <c r="X47" s="26"/>
      <c r="Y47" s="26"/>
      <c r="Z47" s="26"/>
      <c r="AA47" s="26" t="s">
        <v>66</v>
      </c>
      <c r="AB47" s="26"/>
      <c r="AC47" s="26"/>
      <c r="AD47" s="26"/>
      <c r="AE47" s="26"/>
      <c r="AF47" s="26"/>
      <c r="AG47" s="26"/>
      <c r="AH47" s="26"/>
      <c r="AI47" s="26"/>
      <c r="AJ47" s="26"/>
      <c r="AK47" s="23"/>
      <c r="AL47" s="23"/>
      <c r="AM47" s="23"/>
      <c r="AN47" s="23"/>
      <c r="AO47" s="23"/>
      <c r="AP47" s="23"/>
      <c r="AQ47" s="23"/>
      <c r="AR47" s="23"/>
      <c r="AS47" s="23"/>
      <c r="AT47" s="23"/>
      <c r="AU47" s="23"/>
      <c r="AV47" s="23"/>
      <c r="AW47" s="19">
        <v>550</v>
      </c>
      <c r="AX47" s="19" t="s">
        <v>213</v>
      </c>
      <c r="AY47" s="19" t="s">
        <v>111</v>
      </c>
      <c r="AZ47" s="19" t="s">
        <v>68</v>
      </c>
      <c r="BA47" s="19" t="s">
        <v>67</v>
      </c>
      <c r="BB47" s="19" t="s">
        <v>68</v>
      </c>
      <c r="BC47" s="23"/>
      <c r="BD47" s="23"/>
      <c r="BE47" s="23"/>
      <c r="BF47" s="23" t="s">
        <v>2</v>
      </c>
      <c r="BG47" s="23" t="s">
        <v>115</v>
      </c>
      <c r="BH47" s="27" t="s">
        <v>116</v>
      </c>
      <c r="BI47" s="19" t="s">
        <v>128</v>
      </c>
    </row>
    <row r="48" spans="1:61" s="50" customFormat="1" ht="13.5" customHeight="1" outlineLevel="3" x14ac:dyDescent="0.25">
      <c r="A48" s="137"/>
      <c r="B48" s="138" t="s">
        <v>68</v>
      </c>
      <c r="C48" s="139" t="s">
        <v>134</v>
      </c>
      <c r="D48" s="139" t="s">
        <v>161</v>
      </c>
      <c r="E48" s="139" t="s">
        <v>164</v>
      </c>
      <c r="F48" s="139" t="s">
        <v>159</v>
      </c>
      <c r="G48" s="139" t="s">
        <v>167</v>
      </c>
      <c r="H48" s="139" t="s">
        <v>158</v>
      </c>
      <c r="I48" s="140" t="s">
        <v>158</v>
      </c>
      <c r="J48" s="141" t="s">
        <v>158</v>
      </c>
      <c r="K48" s="139" t="s">
        <v>158</v>
      </c>
      <c r="L48" s="142" t="s">
        <v>158</v>
      </c>
      <c r="M48" s="142" t="s">
        <v>158</v>
      </c>
      <c r="N48" s="142" t="s">
        <v>158</v>
      </c>
      <c r="O48" s="142" t="s">
        <v>158</v>
      </c>
      <c r="P48" s="143">
        <f t="shared" si="0"/>
        <v>0</v>
      </c>
      <c r="Q48" s="143" t="s">
        <v>124</v>
      </c>
      <c r="R48" s="143" t="s">
        <v>124</v>
      </c>
      <c r="S48" s="143" t="s">
        <v>68</v>
      </c>
      <c r="T48" s="138" t="s">
        <v>91</v>
      </c>
      <c r="U48" s="144" t="s">
        <v>99</v>
      </c>
      <c r="V48" s="145"/>
      <c r="W48" s="146"/>
      <c r="X48" s="146"/>
      <c r="Y48" s="143"/>
      <c r="Z48" s="147" t="s">
        <v>102</v>
      </c>
      <c r="AA48" s="147"/>
      <c r="AB48" s="147"/>
      <c r="AC48" s="147"/>
      <c r="AD48" s="147"/>
      <c r="AE48" s="147"/>
      <c r="AF48" s="147"/>
      <c r="AG48" s="147"/>
      <c r="AH48" s="146"/>
      <c r="AI48" s="146"/>
      <c r="AJ48" s="146"/>
      <c r="AK48" s="143"/>
      <c r="AL48" s="143"/>
      <c r="AM48" s="143"/>
      <c r="AN48" s="143"/>
      <c r="AO48" s="143"/>
      <c r="AP48" s="143"/>
      <c r="AQ48" s="143"/>
      <c r="AR48" s="143"/>
      <c r="AS48" s="143"/>
      <c r="AT48" s="143"/>
      <c r="AU48" s="143"/>
      <c r="AV48" s="143"/>
      <c r="AW48" s="138">
        <v>538</v>
      </c>
      <c r="AX48" s="138" t="s">
        <v>214</v>
      </c>
      <c r="AY48" s="138" t="s">
        <v>111</v>
      </c>
      <c r="AZ48" s="138" t="s">
        <v>68</v>
      </c>
      <c r="BA48" s="138" t="s">
        <v>67</v>
      </c>
      <c r="BB48" s="138" t="s">
        <v>68</v>
      </c>
      <c r="BC48" s="143"/>
      <c r="BD48" s="143"/>
      <c r="BE48" s="143"/>
      <c r="BF48" s="143" t="s">
        <v>2</v>
      </c>
      <c r="BG48" s="143" t="s">
        <v>115</v>
      </c>
      <c r="BH48" s="148" t="s">
        <v>116</v>
      </c>
      <c r="BI48" s="138" t="s">
        <v>128</v>
      </c>
    </row>
    <row r="49" spans="1:61" s="6" customFormat="1" ht="13.5" customHeight="1" outlineLevel="6" x14ac:dyDescent="0.35">
      <c r="A49" s="149" t="s">
        <v>129</v>
      </c>
      <c r="B49" s="149" t="s">
        <v>126</v>
      </c>
      <c r="C49" s="150" t="s">
        <v>134</v>
      </c>
      <c r="D49" s="150" t="s">
        <v>161</v>
      </c>
      <c r="E49" s="150" t="s">
        <v>164</v>
      </c>
      <c r="F49" s="150" t="s">
        <v>159</v>
      </c>
      <c r="G49" s="150" t="s">
        <v>167</v>
      </c>
      <c r="H49" s="151" t="s">
        <v>159</v>
      </c>
      <c r="I49" s="151" t="s">
        <v>158</v>
      </c>
      <c r="J49" s="152" t="s">
        <v>158</v>
      </c>
      <c r="K49" s="150" t="s">
        <v>158</v>
      </c>
      <c r="L49" s="153" t="s">
        <v>158</v>
      </c>
      <c r="M49" s="153" t="s">
        <v>158</v>
      </c>
      <c r="N49" s="153" t="s">
        <v>158</v>
      </c>
      <c r="O49" s="153" t="s">
        <v>158</v>
      </c>
      <c r="P49" s="154">
        <f t="shared" si="0"/>
        <v>100</v>
      </c>
      <c r="Q49" s="154" t="s">
        <v>67</v>
      </c>
      <c r="R49" s="154" t="s">
        <v>124</v>
      </c>
      <c r="S49" s="155" t="s">
        <v>156</v>
      </c>
      <c r="T49" s="155" t="s">
        <v>91</v>
      </c>
      <c r="U49" s="156" t="s">
        <v>98</v>
      </c>
      <c r="V49" s="157"/>
      <c r="W49" s="158"/>
      <c r="X49" s="158"/>
      <c r="Y49" s="158"/>
      <c r="Z49" s="154"/>
      <c r="AA49" s="158" t="s">
        <v>129</v>
      </c>
      <c r="AB49" s="158"/>
      <c r="AC49" s="158"/>
      <c r="AD49" s="158"/>
      <c r="AE49" s="158"/>
      <c r="AF49" s="158"/>
      <c r="AG49" s="158"/>
      <c r="AH49" s="158"/>
      <c r="AI49" s="158"/>
      <c r="AJ49" s="158"/>
      <c r="AK49" s="154"/>
      <c r="AL49" s="154"/>
      <c r="AM49" s="154"/>
      <c r="AN49" s="154"/>
      <c r="AO49" s="154"/>
      <c r="AP49" s="154"/>
      <c r="AQ49" s="154"/>
      <c r="AR49" s="154"/>
      <c r="AS49" s="154"/>
      <c r="AT49" s="154"/>
      <c r="AU49" s="154"/>
      <c r="AV49" s="154"/>
      <c r="AW49" s="155">
        <v>538.1</v>
      </c>
      <c r="AX49" s="155" t="s">
        <v>215</v>
      </c>
      <c r="AY49" s="155" t="s">
        <v>111</v>
      </c>
      <c r="AZ49" s="155" t="s">
        <v>68</v>
      </c>
      <c r="BA49" s="155" t="s">
        <v>67</v>
      </c>
      <c r="BB49" s="155" t="s">
        <v>68</v>
      </c>
      <c r="BC49" s="154"/>
      <c r="BD49" s="154"/>
      <c r="BE49" s="154"/>
      <c r="BF49" s="154" t="s">
        <v>2</v>
      </c>
      <c r="BG49" s="154" t="s">
        <v>115</v>
      </c>
      <c r="BH49" s="159" t="s">
        <v>116</v>
      </c>
      <c r="BI49" s="155" t="s">
        <v>128</v>
      </c>
    </row>
    <row r="50" spans="1:61" s="6" customFormat="1" ht="13.5" customHeight="1" outlineLevel="6" x14ac:dyDescent="0.35">
      <c r="A50" s="149" t="s">
        <v>130</v>
      </c>
      <c r="B50" s="149" t="s">
        <v>126</v>
      </c>
      <c r="C50" s="150" t="s">
        <v>134</v>
      </c>
      <c r="D50" s="150" t="s">
        <v>161</v>
      </c>
      <c r="E50" s="150" t="s">
        <v>164</v>
      </c>
      <c r="F50" s="150" t="s">
        <v>159</v>
      </c>
      <c r="G50" s="150" t="s">
        <v>167</v>
      </c>
      <c r="H50" s="151" t="s">
        <v>160</v>
      </c>
      <c r="I50" s="151" t="s">
        <v>158</v>
      </c>
      <c r="J50" s="152" t="s">
        <v>158</v>
      </c>
      <c r="K50" s="150" t="s">
        <v>158</v>
      </c>
      <c r="L50" s="153" t="s">
        <v>158</v>
      </c>
      <c r="M50" s="153" t="s">
        <v>158</v>
      </c>
      <c r="N50" s="153" t="s">
        <v>158</v>
      </c>
      <c r="O50" s="153" t="s">
        <v>158</v>
      </c>
      <c r="P50" s="154">
        <f t="shared" si="0"/>
        <v>102</v>
      </c>
      <c r="Q50" s="154" t="s">
        <v>67</v>
      </c>
      <c r="R50" s="154" t="s">
        <v>124</v>
      </c>
      <c r="S50" s="155" t="s">
        <v>156</v>
      </c>
      <c r="T50" s="155" t="s">
        <v>91</v>
      </c>
      <c r="U50" s="156" t="s">
        <v>117</v>
      </c>
      <c r="V50" s="157"/>
      <c r="W50" s="158"/>
      <c r="X50" s="158"/>
      <c r="Y50" s="158"/>
      <c r="Z50" s="154"/>
      <c r="AA50" s="158" t="s">
        <v>130</v>
      </c>
      <c r="AB50" s="158"/>
      <c r="AC50" s="158"/>
      <c r="AD50" s="158"/>
      <c r="AE50" s="158"/>
      <c r="AF50" s="158"/>
      <c r="AG50" s="158"/>
      <c r="AH50" s="158"/>
      <c r="AI50" s="158"/>
      <c r="AJ50" s="158"/>
      <c r="AK50" s="154"/>
      <c r="AL50" s="154"/>
      <c r="AM50" s="154"/>
      <c r="AN50" s="154"/>
      <c r="AO50" s="154"/>
      <c r="AP50" s="154"/>
      <c r="AQ50" s="154"/>
      <c r="AR50" s="154"/>
      <c r="AS50" s="154"/>
      <c r="AT50" s="154"/>
      <c r="AU50" s="154"/>
      <c r="AV50" s="154"/>
      <c r="AW50" s="155">
        <v>538.20000000000005</v>
      </c>
      <c r="AX50" s="155" t="s">
        <v>216</v>
      </c>
      <c r="AY50" s="155" t="s">
        <v>111</v>
      </c>
      <c r="AZ50" s="155" t="s">
        <v>68</v>
      </c>
      <c r="BA50" s="155" t="s">
        <v>67</v>
      </c>
      <c r="BB50" s="155" t="s">
        <v>68</v>
      </c>
      <c r="BC50" s="154"/>
      <c r="BD50" s="154"/>
      <c r="BE50" s="154"/>
      <c r="BF50" s="154" t="s">
        <v>2</v>
      </c>
      <c r="BG50" s="154" t="s">
        <v>115</v>
      </c>
      <c r="BH50" s="159" t="s">
        <v>116</v>
      </c>
      <c r="BI50" s="155" t="s">
        <v>128</v>
      </c>
    </row>
    <row r="51" spans="1:61" s="6" customFormat="1" ht="13.5" customHeight="1" outlineLevel="6" x14ac:dyDescent="0.35">
      <c r="A51" s="149" t="s">
        <v>131</v>
      </c>
      <c r="B51" s="149" t="s">
        <v>126</v>
      </c>
      <c r="C51" s="150" t="s">
        <v>134</v>
      </c>
      <c r="D51" s="150" t="s">
        <v>161</v>
      </c>
      <c r="E51" s="150" t="s">
        <v>164</v>
      </c>
      <c r="F51" s="150" t="s">
        <v>159</v>
      </c>
      <c r="G51" s="150" t="s">
        <v>167</v>
      </c>
      <c r="H51" s="151" t="s">
        <v>161</v>
      </c>
      <c r="I51" s="151" t="s">
        <v>158</v>
      </c>
      <c r="J51" s="152" t="s">
        <v>158</v>
      </c>
      <c r="K51" s="150" t="s">
        <v>158</v>
      </c>
      <c r="L51" s="153" t="s">
        <v>158</v>
      </c>
      <c r="M51" s="153" t="s">
        <v>158</v>
      </c>
      <c r="N51" s="153" t="s">
        <v>158</v>
      </c>
      <c r="O51" s="153" t="s">
        <v>158</v>
      </c>
      <c r="P51" s="154">
        <f t="shared" si="0"/>
        <v>91</v>
      </c>
      <c r="Q51" s="154" t="s">
        <v>67</v>
      </c>
      <c r="R51" s="154" t="s">
        <v>124</v>
      </c>
      <c r="S51" s="155" t="s">
        <v>156</v>
      </c>
      <c r="T51" s="155" t="s">
        <v>91</v>
      </c>
      <c r="U51" s="156" t="s">
        <v>97</v>
      </c>
      <c r="V51" s="157"/>
      <c r="W51" s="158"/>
      <c r="X51" s="158"/>
      <c r="Y51" s="158"/>
      <c r="Z51" s="154"/>
      <c r="AA51" s="158" t="s">
        <v>131</v>
      </c>
      <c r="AB51" s="158"/>
      <c r="AC51" s="158"/>
      <c r="AD51" s="158"/>
      <c r="AE51" s="158"/>
      <c r="AF51" s="158"/>
      <c r="AG51" s="158"/>
      <c r="AH51" s="158"/>
      <c r="AI51" s="158"/>
      <c r="AJ51" s="158"/>
      <c r="AK51" s="154"/>
      <c r="AL51" s="154"/>
      <c r="AM51" s="154"/>
      <c r="AN51" s="154"/>
      <c r="AO51" s="154"/>
      <c r="AP51" s="154"/>
      <c r="AQ51" s="154"/>
      <c r="AR51" s="154"/>
      <c r="AS51" s="154"/>
      <c r="AT51" s="154"/>
      <c r="AU51" s="154"/>
      <c r="AV51" s="154"/>
      <c r="AW51" s="155">
        <v>538.29999999999995</v>
      </c>
      <c r="AX51" s="155" t="s">
        <v>217</v>
      </c>
      <c r="AY51" s="155" t="s">
        <v>111</v>
      </c>
      <c r="AZ51" s="155" t="s">
        <v>68</v>
      </c>
      <c r="BA51" s="155" t="s">
        <v>67</v>
      </c>
      <c r="BB51" s="155" t="s">
        <v>68</v>
      </c>
      <c r="BC51" s="154"/>
      <c r="BD51" s="154"/>
      <c r="BE51" s="154"/>
      <c r="BF51" s="154" t="s">
        <v>2</v>
      </c>
      <c r="BG51" s="154" t="s">
        <v>115</v>
      </c>
      <c r="BH51" s="159" t="s">
        <v>116</v>
      </c>
      <c r="BI51" s="155" t="s">
        <v>128</v>
      </c>
    </row>
    <row r="52" spans="1:61" s="6" customFormat="1" ht="13.5" customHeight="1" outlineLevel="6" x14ac:dyDescent="0.35">
      <c r="A52" s="149" t="s">
        <v>132</v>
      </c>
      <c r="B52" s="149" t="s">
        <v>126</v>
      </c>
      <c r="C52" s="150" t="s">
        <v>134</v>
      </c>
      <c r="D52" s="150" t="s">
        <v>161</v>
      </c>
      <c r="E52" s="150" t="s">
        <v>164</v>
      </c>
      <c r="F52" s="150" t="s">
        <v>159</v>
      </c>
      <c r="G52" s="150" t="s">
        <v>167</v>
      </c>
      <c r="H52" s="151" t="s">
        <v>162</v>
      </c>
      <c r="I52" s="151" t="s">
        <v>158</v>
      </c>
      <c r="J52" s="152" t="s">
        <v>158</v>
      </c>
      <c r="K52" s="150" t="s">
        <v>158</v>
      </c>
      <c r="L52" s="153" t="s">
        <v>158</v>
      </c>
      <c r="M52" s="153" t="s">
        <v>158</v>
      </c>
      <c r="N52" s="153" t="s">
        <v>158</v>
      </c>
      <c r="O52" s="153" t="s">
        <v>158</v>
      </c>
      <c r="P52" s="154">
        <f t="shared" si="0"/>
        <v>132</v>
      </c>
      <c r="Q52" s="154" t="s">
        <v>67</v>
      </c>
      <c r="R52" s="154" t="s">
        <v>124</v>
      </c>
      <c r="S52" s="155" t="s">
        <v>156</v>
      </c>
      <c r="T52" s="155" t="s">
        <v>91</v>
      </c>
      <c r="U52" s="156" t="s">
        <v>97</v>
      </c>
      <c r="V52" s="157"/>
      <c r="W52" s="158"/>
      <c r="X52" s="158"/>
      <c r="Y52" s="158"/>
      <c r="Z52" s="154"/>
      <c r="AA52" s="158" t="s">
        <v>132</v>
      </c>
      <c r="AB52" s="158"/>
      <c r="AC52" s="158"/>
      <c r="AD52" s="158"/>
      <c r="AE52" s="158"/>
      <c r="AF52" s="158"/>
      <c r="AG52" s="158"/>
      <c r="AH52" s="158"/>
      <c r="AI52" s="158"/>
      <c r="AJ52" s="158"/>
      <c r="AK52" s="154"/>
      <c r="AL52" s="154"/>
      <c r="AM52" s="154"/>
      <c r="AN52" s="154"/>
      <c r="AO52" s="154"/>
      <c r="AP52" s="154"/>
      <c r="AQ52" s="154"/>
      <c r="AR52" s="154"/>
      <c r="AS52" s="154"/>
      <c r="AT52" s="154"/>
      <c r="AU52" s="154"/>
      <c r="AV52" s="154"/>
      <c r="AW52" s="155">
        <v>539</v>
      </c>
      <c r="AX52" s="155" t="s">
        <v>218</v>
      </c>
      <c r="AY52" s="155" t="s">
        <v>111</v>
      </c>
      <c r="AZ52" s="155" t="s">
        <v>68</v>
      </c>
      <c r="BA52" s="155" t="s">
        <v>67</v>
      </c>
      <c r="BB52" s="155" t="s">
        <v>68</v>
      </c>
      <c r="BC52" s="154"/>
      <c r="BD52" s="154"/>
      <c r="BE52" s="154"/>
      <c r="BF52" s="154" t="s">
        <v>2</v>
      </c>
      <c r="BG52" s="154" t="s">
        <v>115</v>
      </c>
      <c r="BH52" s="159" t="s">
        <v>116</v>
      </c>
      <c r="BI52" s="155" t="s">
        <v>128</v>
      </c>
    </row>
  </sheetData>
  <autoFilter ref="A6:IK52" xr:uid="{00000000-0009-0000-0000-00000D000000}"/>
  <sortState xmlns:xlrd2="http://schemas.microsoft.com/office/spreadsheetml/2017/richdata2" ref="A15:BJ28">
    <sortCondition ref="AA15:AA28"/>
  </sortState>
  <mergeCells count="35">
    <mergeCell ref="BF3:BH3"/>
    <mergeCell ref="AW3:BB3"/>
    <mergeCell ref="BA4:BB4"/>
    <mergeCell ref="AW4:AW5"/>
    <mergeCell ref="AX4:AX5"/>
    <mergeCell ref="AY4:AY5"/>
    <mergeCell ref="AZ4:AZ5"/>
    <mergeCell ref="AE5:AE6"/>
    <mergeCell ref="AF5:AF6"/>
    <mergeCell ref="AG5:AG6"/>
    <mergeCell ref="BC3:BE3"/>
    <mergeCell ref="A3:T4"/>
    <mergeCell ref="AH4:AI4"/>
    <mergeCell ref="AJ4:AV4"/>
    <mergeCell ref="AB5:AB6"/>
    <mergeCell ref="AC5:AC6"/>
    <mergeCell ref="AD5:AD6"/>
    <mergeCell ref="Y5:Y6"/>
    <mergeCell ref="Z5:Z6"/>
    <mergeCell ref="A1:AG1"/>
    <mergeCell ref="C5:O5"/>
    <mergeCell ref="A5:A6"/>
    <mergeCell ref="B5:B6"/>
    <mergeCell ref="P5:P6"/>
    <mergeCell ref="Q5:Q6"/>
    <mergeCell ref="R5:R6"/>
    <mergeCell ref="S5:S6"/>
    <mergeCell ref="T5:T6"/>
    <mergeCell ref="U3:U6"/>
    <mergeCell ref="V5:V6"/>
    <mergeCell ref="W5:W6"/>
    <mergeCell ref="X5:X6"/>
    <mergeCell ref="AA5:AA6"/>
    <mergeCell ref="A2:AG2"/>
    <mergeCell ref="V3:AG4"/>
  </mergeCells>
  <printOptions headings="1" gridLines="1"/>
  <pageMargins left="0.31496062992125984" right="0.31496062992125984" top="0.35433070866141736" bottom="0.35433070866141736" header="0.31496062992125984" footer="0.31496062992125984"/>
  <pageSetup paperSize="9" fitToWidth="4" fitToHeight="4" orientation="landscape" blackAndWhite="1"/>
  <headerFooter>
    <oddHeader>&amp;R&amp;"-,Bold"SCOA MUNICS (VERSION 3) JULY 2012Section F:  ITEM  SEGMENT - EXPENDITURE</oddHeader>
    <oddFooter>&amp;L&amp;P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72"/>
  <sheetViews>
    <sheetView topLeftCell="H58" zoomScaleNormal="100" workbookViewId="0">
      <selection activeCell="Q61" sqref="Q61"/>
    </sheetView>
  </sheetViews>
  <sheetFormatPr defaultRowHeight="14.5" x14ac:dyDescent="0.35"/>
  <cols>
    <col min="1" max="1" width="18.54296875" bestFit="1" customWidth="1"/>
    <col min="2" max="2" width="20.81640625" bestFit="1" customWidth="1"/>
    <col min="3" max="3" width="13.1796875" style="332" bestFit="1" customWidth="1"/>
    <col min="4" max="4" width="11.54296875" style="332" bestFit="1" customWidth="1"/>
    <col min="5" max="5" width="17.453125" bestFit="1" customWidth="1"/>
    <col min="6" max="17" width="15.1796875" bestFit="1" customWidth="1"/>
    <col min="18" max="18" width="16.54296875" bestFit="1" customWidth="1"/>
  </cols>
  <sheetData>
    <row r="1" spans="1:17" x14ac:dyDescent="0.35">
      <c r="A1" s="324"/>
      <c r="B1" s="324"/>
      <c r="C1" s="325"/>
      <c r="D1" s="325"/>
      <c r="E1" s="324" t="s">
        <v>282</v>
      </c>
      <c r="F1" s="326">
        <v>42552</v>
      </c>
      <c r="G1" s="326">
        <v>42217</v>
      </c>
      <c r="H1" s="326">
        <v>42248</v>
      </c>
      <c r="I1" s="326">
        <v>42278</v>
      </c>
      <c r="J1" s="326">
        <v>42309</v>
      </c>
      <c r="K1" s="326">
        <v>42339</v>
      </c>
      <c r="L1" s="326">
        <v>42370</v>
      </c>
      <c r="M1" s="326">
        <v>42401</v>
      </c>
      <c r="N1" s="326">
        <v>42430</v>
      </c>
      <c r="O1" s="326">
        <v>42461</v>
      </c>
      <c r="P1" s="326">
        <v>42491</v>
      </c>
      <c r="Q1" s="326">
        <v>42522</v>
      </c>
    </row>
    <row r="2" spans="1:17" x14ac:dyDescent="0.35">
      <c r="A2" s="324" t="s">
        <v>1380</v>
      </c>
      <c r="B2" s="324"/>
      <c r="C2" s="325" t="s">
        <v>249</v>
      </c>
      <c r="D2" s="325" t="s">
        <v>250</v>
      </c>
      <c r="E2" s="327">
        <v>637817775.77741349</v>
      </c>
    </row>
    <row r="3" spans="1:17" x14ac:dyDescent="0.35">
      <c r="A3" s="328"/>
      <c r="B3" s="328" t="s">
        <v>251</v>
      </c>
      <c r="C3" s="329">
        <v>1.2060400000000002</v>
      </c>
      <c r="D3" s="329">
        <v>1.5678520000000002</v>
      </c>
      <c r="E3" s="330">
        <v>469875855.40726644</v>
      </c>
      <c r="F3" s="331">
        <v>32571298.120600745</v>
      </c>
      <c r="G3" s="331">
        <v>32380802.225599684</v>
      </c>
      <c r="H3" s="331">
        <v>49432184.785097219</v>
      </c>
      <c r="I3" s="331">
        <v>38168792.884716205</v>
      </c>
      <c r="J3" s="331">
        <v>38059372.165701874</v>
      </c>
      <c r="K3" s="331">
        <v>39633761.316089161</v>
      </c>
      <c r="L3" s="331">
        <v>38674166.609794721</v>
      </c>
      <c r="M3" s="331">
        <v>37001894.953294426</v>
      </c>
      <c r="N3" s="331">
        <v>39427419.608703606</v>
      </c>
      <c r="O3" s="331">
        <v>39333575.477106072</v>
      </c>
      <c r="P3" s="331">
        <v>45034029.561011121</v>
      </c>
      <c r="Q3" s="331">
        <v>40158557.699551605</v>
      </c>
    </row>
    <row r="4" spans="1:17" x14ac:dyDescent="0.35">
      <c r="A4" s="328"/>
      <c r="B4" s="328" t="s">
        <v>283</v>
      </c>
      <c r="C4" s="329">
        <v>1.3924280000000002</v>
      </c>
      <c r="D4" s="329">
        <v>1.8101564000000003</v>
      </c>
      <c r="E4" s="330">
        <v>167941920.37014705</v>
      </c>
      <c r="F4" s="331">
        <v>7508684.3316106172</v>
      </c>
      <c r="G4" s="331">
        <v>6045502.6799161322</v>
      </c>
      <c r="H4" s="331">
        <v>17616742.87653945</v>
      </c>
      <c r="I4" s="331">
        <v>13061779.54549966</v>
      </c>
      <c r="J4" s="331">
        <v>12448418.287306275</v>
      </c>
      <c r="K4" s="331">
        <v>12757963.015523612</v>
      </c>
      <c r="L4" s="331">
        <v>11900775.892656386</v>
      </c>
      <c r="M4" s="331">
        <v>11305642.738168813</v>
      </c>
      <c r="N4" s="331">
        <v>13658755.492444698</v>
      </c>
      <c r="O4" s="331">
        <v>14257818.457353614</v>
      </c>
      <c r="P4" s="331">
        <v>27534871.685595728</v>
      </c>
      <c r="Q4" s="331">
        <v>19844965.367532067</v>
      </c>
    </row>
    <row r="5" spans="1:17" x14ac:dyDescent="0.35">
      <c r="A5" s="324" t="s">
        <v>284</v>
      </c>
      <c r="B5" s="324"/>
      <c r="C5" s="325" t="s">
        <v>249</v>
      </c>
      <c r="D5" s="325" t="s">
        <v>250</v>
      </c>
      <c r="E5" s="327">
        <v>162893809.91190079</v>
      </c>
    </row>
    <row r="6" spans="1:17" x14ac:dyDescent="0.35">
      <c r="A6" s="328"/>
      <c r="B6" s="328" t="s">
        <v>251</v>
      </c>
      <c r="C6" s="329">
        <v>1.3266440000000004</v>
      </c>
      <c r="D6" s="329">
        <v>1.7246372000000003</v>
      </c>
      <c r="E6" s="330">
        <v>34700138.853403673</v>
      </c>
      <c r="F6" s="331">
        <v>4571339.6553125568</v>
      </c>
      <c r="G6" s="331">
        <v>4435696.9471209599</v>
      </c>
      <c r="H6" s="331">
        <v>4237595.9360155798</v>
      </c>
      <c r="I6" s="331">
        <v>3043074.0359735666</v>
      </c>
      <c r="J6" s="331">
        <v>2783092.2298280648</v>
      </c>
      <c r="K6" s="331">
        <v>2457445.6486740611</v>
      </c>
      <c r="L6" s="331">
        <v>2519086.2400922333</v>
      </c>
      <c r="M6" s="331">
        <v>2307166.4928414966</v>
      </c>
      <c r="N6" s="331">
        <v>2210037.546655383</v>
      </c>
      <c r="O6" s="331">
        <v>2133681.6629145606</v>
      </c>
      <c r="P6" s="331">
        <v>2092645.5356643021</v>
      </c>
      <c r="Q6" s="331">
        <v>1909276.9223109125</v>
      </c>
    </row>
    <row r="7" spans="1:17" x14ac:dyDescent="0.35">
      <c r="A7" s="328"/>
      <c r="B7" s="328" t="s">
        <v>283</v>
      </c>
      <c r="C7" s="329">
        <v>1.5316708000000003</v>
      </c>
      <c r="D7" s="329">
        <v>1.9911720400000006</v>
      </c>
      <c r="E7" s="330">
        <v>128193671.05849712</v>
      </c>
      <c r="F7" s="331">
        <v>20939420.525321227</v>
      </c>
      <c r="G7" s="331">
        <v>19006943.924580023</v>
      </c>
      <c r="H7" s="331">
        <v>14515037.095103761</v>
      </c>
      <c r="I7" s="331">
        <v>10742549.570947004</v>
      </c>
      <c r="J7" s="331">
        <v>9490331.4788290411</v>
      </c>
      <c r="K7" s="331">
        <v>8835346.4532727711</v>
      </c>
      <c r="L7" s="331">
        <v>10661923.816857507</v>
      </c>
      <c r="M7" s="331">
        <v>6750116.9601180507</v>
      </c>
      <c r="N7" s="331">
        <v>8868675.26418267</v>
      </c>
      <c r="O7" s="331">
        <v>5253485.1759802373</v>
      </c>
      <c r="P7" s="331">
        <v>6291535.105362582</v>
      </c>
      <c r="Q7" s="331">
        <v>6838305.6879422227</v>
      </c>
    </row>
    <row r="8" spans="1:17" x14ac:dyDescent="0.35">
      <c r="A8" s="324" t="s">
        <v>1381</v>
      </c>
      <c r="B8" s="324"/>
      <c r="C8" s="325" t="s">
        <v>249</v>
      </c>
      <c r="D8" s="325" t="s">
        <v>250</v>
      </c>
      <c r="E8" s="327">
        <v>15972710.522682462</v>
      </c>
    </row>
    <row r="9" spans="1:17" x14ac:dyDescent="0.35">
      <c r="A9" s="328"/>
      <c r="B9" s="328" t="s">
        <v>255</v>
      </c>
      <c r="C9" s="329">
        <v>356.85889199999997</v>
      </c>
      <c r="D9" s="329">
        <v>356.85889199999997</v>
      </c>
      <c r="E9" s="330">
        <v>658047.79684799991</v>
      </c>
      <c r="F9" s="331">
        <v>56383.704935999995</v>
      </c>
      <c r="G9" s="331">
        <v>56383.704935999995</v>
      </c>
      <c r="H9" s="331">
        <v>56740.563827999998</v>
      </c>
      <c r="I9" s="331">
        <v>57811.140503999995</v>
      </c>
      <c r="J9" s="331">
        <v>57811.140503999995</v>
      </c>
      <c r="K9" s="331">
        <v>57811.140503999995</v>
      </c>
      <c r="L9" s="331">
        <v>55669.987151999994</v>
      </c>
      <c r="M9" s="331">
        <v>51030.821555999995</v>
      </c>
      <c r="N9" s="331">
        <v>51744.539339999996</v>
      </c>
      <c r="O9" s="331">
        <v>51387.680447999999</v>
      </c>
      <c r="P9" s="331">
        <v>52101.398231999992</v>
      </c>
      <c r="Q9" s="331">
        <v>53171.974907999997</v>
      </c>
    </row>
    <row r="10" spans="1:17" x14ac:dyDescent="0.35">
      <c r="A10" s="328"/>
      <c r="B10" s="328" t="s">
        <v>234</v>
      </c>
      <c r="C10" s="329">
        <v>1.7980959999999999</v>
      </c>
      <c r="D10" s="329">
        <v>3.2182207200000001</v>
      </c>
      <c r="E10" s="330">
        <v>3993162.2770106224</v>
      </c>
      <c r="F10" s="331">
        <v>709282.26579656161</v>
      </c>
      <c r="G10" s="331">
        <v>598032.17300661118</v>
      </c>
      <c r="H10" s="331">
        <v>520257.78687065048</v>
      </c>
      <c r="I10" s="331">
        <v>267326.99601696001</v>
      </c>
      <c r="J10" s="331">
        <v>252331.30691999997</v>
      </c>
      <c r="K10" s="331">
        <v>200134.77371711997</v>
      </c>
      <c r="L10" s="331">
        <v>217159.79395967998</v>
      </c>
      <c r="M10" s="331">
        <v>197026.69285728</v>
      </c>
      <c r="N10" s="331">
        <v>225593.97901919999</v>
      </c>
      <c r="O10" s="331">
        <v>215066.37867263998</v>
      </c>
      <c r="P10" s="331">
        <v>258077.51826911996</v>
      </c>
      <c r="Q10" s="331">
        <v>332872.6119048</v>
      </c>
    </row>
    <row r="11" spans="1:17" x14ac:dyDescent="0.35">
      <c r="A11" s="328"/>
      <c r="B11" s="328" t="s">
        <v>231</v>
      </c>
      <c r="C11" s="329">
        <v>1.3239719999999999</v>
      </c>
      <c r="D11" s="329">
        <v>1.786824</v>
      </c>
      <c r="E11" s="330">
        <v>5584262.28384024</v>
      </c>
      <c r="F11" s="331">
        <v>774201.17792160006</v>
      </c>
      <c r="G11" s="331">
        <v>704886.41542176006</v>
      </c>
      <c r="H11" s="331">
        <v>607530.16621439997</v>
      </c>
      <c r="I11" s="331">
        <v>441452.01043943997</v>
      </c>
      <c r="J11" s="331">
        <v>419368.79298600001</v>
      </c>
      <c r="K11" s="331">
        <v>354817.84966055996</v>
      </c>
      <c r="L11" s="331">
        <v>385842.88272815995</v>
      </c>
      <c r="M11" s="331">
        <v>324262.05874919996</v>
      </c>
      <c r="N11" s="331">
        <v>346092.30487259995</v>
      </c>
      <c r="O11" s="331">
        <v>330115.78911167994</v>
      </c>
      <c r="P11" s="331">
        <v>396703.61040024</v>
      </c>
      <c r="Q11" s="331">
        <v>498989.22533459991</v>
      </c>
    </row>
    <row r="12" spans="1:17" x14ac:dyDescent="0.35">
      <c r="A12" s="328"/>
      <c r="B12" s="328" t="s">
        <v>285</v>
      </c>
      <c r="C12" s="329">
        <v>1.1896260000000003</v>
      </c>
      <c r="D12" s="329">
        <v>1.6877952000000003</v>
      </c>
      <c r="E12" s="330">
        <v>5737238.1649836013</v>
      </c>
      <c r="F12" s="331">
        <v>727597.57380710414</v>
      </c>
      <c r="G12" s="331">
        <v>773534.43078912003</v>
      </c>
      <c r="H12" s="331">
        <v>629120.39487897616</v>
      </c>
      <c r="I12" s="331">
        <v>425466.64587240003</v>
      </c>
      <c r="J12" s="331">
        <v>427946.94470484013</v>
      </c>
      <c r="K12" s="331">
        <v>411348.0217492801</v>
      </c>
      <c r="L12" s="331">
        <v>443146.72472928016</v>
      </c>
      <c r="M12" s="331">
        <v>309715.83383598004</v>
      </c>
      <c r="N12" s="331">
        <v>345469.35328290006</v>
      </c>
      <c r="O12" s="331">
        <v>372935.18854944006</v>
      </c>
      <c r="P12" s="331">
        <v>416459.36882088013</v>
      </c>
      <c r="Q12" s="331">
        <v>454497.68396340014</v>
      </c>
    </row>
    <row r="13" spans="1:17" x14ac:dyDescent="0.35">
      <c r="A13" s="324" t="s">
        <v>286</v>
      </c>
      <c r="B13" s="324"/>
      <c r="C13" s="325" t="s">
        <v>287</v>
      </c>
      <c r="D13" s="325"/>
      <c r="E13" s="327">
        <v>25083822.389933541</v>
      </c>
      <c r="F13" s="331"/>
      <c r="G13" s="331"/>
      <c r="H13" s="331"/>
      <c r="I13" s="331"/>
      <c r="J13" s="331"/>
      <c r="K13" s="331"/>
      <c r="L13" s="331"/>
      <c r="M13" s="331"/>
      <c r="N13" s="331"/>
      <c r="O13" s="331"/>
      <c r="P13" s="331"/>
      <c r="Q13" s="331"/>
    </row>
    <row r="14" spans="1:17" x14ac:dyDescent="0.35">
      <c r="A14" s="328"/>
      <c r="B14" s="328" t="s">
        <v>279</v>
      </c>
      <c r="C14" s="329">
        <v>1.7330040000000002</v>
      </c>
      <c r="D14" s="329">
        <v>1.868608</v>
      </c>
      <c r="E14" s="330">
        <v>25083822.389933541</v>
      </c>
      <c r="F14" s="331">
        <v>2197199.7703789058</v>
      </c>
      <c r="G14" s="331">
        <v>2085889.8204587523</v>
      </c>
      <c r="H14" s="331">
        <v>1881545.0772754946</v>
      </c>
      <c r="I14" s="331">
        <v>1922340.2535821488</v>
      </c>
      <c r="J14" s="331">
        <v>1821970.0328281452</v>
      </c>
      <c r="K14" s="331">
        <v>1911880.5786580502</v>
      </c>
      <c r="L14" s="331">
        <v>2099519.224500298</v>
      </c>
      <c r="M14" s="331">
        <v>1928897.9197488003</v>
      </c>
      <c r="N14" s="331">
        <v>2313082.2014235938</v>
      </c>
      <c r="O14" s="331">
        <v>2094362.4575922049</v>
      </c>
      <c r="P14" s="331">
        <v>2274348.751497623</v>
      </c>
      <c r="Q14" s="331">
        <v>2552786.3019895237</v>
      </c>
    </row>
    <row r="15" spans="1:17" x14ac:dyDescent="0.35">
      <c r="A15" s="324" t="s">
        <v>288</v>
      </c>
      <c r="B15" s="324"/>
      <c r="C15" s="325" t="s">
        <v>287</v>
      </c>
      <c r="D15" s="325"/>
      <c r="E15" s="327">
        <v>119154005.01376556</v>
      </c>
      <c r="F15" s="331"/>
      <c r="G15" s="331"/>
      <c r="H15" s="331"/>
      <c r="I15" s="331"/>
      <c r="J15" s="331"/>
      <c r="K15" s="331"/>
      <c r="L15" s="331"/>
      <c r="M15" s="331"/>
      <c r="N15" s="331"/>
      <c r="O15" s="331"/>
      <c r="P15" s="331"/>
      <c r="Q15" s="331"/>
    </row>
    <row r="16" spans="1:17" x14ac:dyDescent="0.35">
      <c r="A16" s="328"/>
      <c r="B16" s="328" t="s">
        <v>279</v>
      </c>
      <c r="C16" s="329">
        <v>1.7330040000000002</v>
      </c>
      <c r="D16" s="329">
        <v>1.868608</v>
      </c>
      <c r="E16" s="330">
        <v>119154005.01376556</v>
      </c>
      <c r="F16" s="331">
        <v>10774686.779232647</v>
      </c>
      <c r="G16" s="331">
        <v>8861288.974921152</v>
      </c>
      <c r="H16" s="331">
        <v>7576204.3992258608</v>
      </c>
      <c r="I16" s="331">
        <v>12115967.263750352</v>
      </c>
      <c r="J16" s="331">
        <v>8527222.6769201476</v>
      </c>
      <c r="K16" s="331">
        <v>5188160.3102128804</v>
      </c>
      <c r="L16" s="331">
        <v>8466661.8910161294</v>
      </c>
      <c r="M16" s="331">
        <v>18503519.776418477</v>
      </c>
      <c r="N16" s="331">
        <v>13088348.985313604</v>
      </c>
      <c r="O16" s="331">
        <v>8749502.8902937677</v>
      </c>
      <c r="P16" s="331">
        <v>9071385.8691456001</v>
      </c>
      <c r="Q16" s="331">
        <v>8231055.1973149506</v>
      </c>
    </row>
    <row r="17" spans="1:17" x14ac:dyDescent="0.35">
      <c r="A17" s="324" t="s">
        <v>253</v>
      </c>
      <c r="B17" s="324"/>
      <c r="C17" s="325" t="s">
        <v>249</v>
      </c>
      <c r="D17" s="325" t="s">
        <v>250</v>
      </c>
      <c r="E17" s="327">
        <v>38492108.6539158</v>
      </c>
      <c r="F17" s="331"/>
      <c r="G17" s="331"/>
      <c r="H17" s="331"/>
      <c r="I17" s="331"/>
      <c r="J17" s="331"/>
      <c r="K17" s="331"/>
      <c r="L17" s="331"/>
      <c r="M17" s="331"/>
      <c r="N17" s="331"/>
      <c r="O17" s="331"/>
      <c r="P17" s="331"/>
      <c r="Q17" s="331"/>
    </row>
    <row r="18" spans="1:17" x14ac:dyDescent="0.35">
      <c r="A18" s="328"/>
      <c r="B18" s="328" t="s">
        <v>255</v>
      </c>
      <c r="C18" s="329">
        <v>428.23497599999996</v>
      </c>
      <c r="D18" s="329">
        <v>428.23497599999996</v>
      </c>
      <c r="E18" s="330">
        <v>2091071.3878079997</v>
      </c>
      <c r="F18" s="331">
        <v>177289.28006399999</v>
      </c>
      <c r="G18" s="331">
        <v>177289.28006399999</v>
      </c>
      <c r="H18" s="331">
        <v>179858.68991999998</v>
      </c>
      <c r="I18" s="331">
        <v>179858.68991999998</v>
      </c>
      <c r="J18" s="331">
        <v>179430.454944</v>
      </c>
      <c r="K18" s="331">
        <v>179430.454944</v>
      </c>
      <c r="L18" s="331">
        <v>168724.580544</v>
      </c>
      <c r="M18" s="331">
        <v>170009.28547199999</v>
      </c>
      <c r="N18" s="331">
        <v>169152.81551999997</v>
      </c>
      <c r="O18" s="331">
        <v>168724.580544</v>
      </c>
      <c r="P18" s="331">
        <v>170437.520448</v>
      </c>
      <c r="Q18" s="331">
        <v>170865.75542399997</v>
      </c>
    </row>
    <row r="19" spans="1:17" x14ac:dyDescent="0.35">
      <c r="A19" s="328"/>
      <c r="B19" s="328" t="s">
        <v>234</v>
      </c>
      <c r="C19" s="329">
        <v>2.238912</v>
      </c>
      <c r="D19" s="329">
        <v>3.315312</v>
      </c>
      <c r="E19" s="330">
        <v>10102172.50291392</v>
      </c>
      <c r="F19" s="331">
        <v>1356096.14876736</v>
      </c>
      <c r="G19" s="331">
        <v>1116944.92413504</v>
      </c>
      <c r="H19" s="331">
        <v>1080749.2760064001</v>
      </c>
      <c r="I19" s="331">
        <v>799677.12464639999</v>
      </c>
      <c r="J19" s="331">
        <v>771768.88506431994</v>
      </c>
      <c r="K19" s="331">
        <v>756909.31567679998</v>
      </c>
      <c r="L19" s="331">
        <v>704761.18187903997</v>
      </c>
      <c r="M19" s="331">
        <v>696927.99002112006</v>
      </c>
      <c r="N19" s="331">
        <v>742446.50388480001</v>
      </c>
      <c r="O19" s="331">
        <v>615683.56037760002</v>
      </c>
      <c r="P19" s="331">
        <v>673982.54516735999</v>
      </c>
      <c r="Q19" s="331">
        <v>786225.04728767998</v>
      </c>
    </row>
    <row r="20" spans="1:17" x14ac:dyDescent="0.35">
      <c r="A20" s="328"/>
      <c r="B20" s="328" t="s">
        <v>231</v>
      </c>
      <c r="C20" s="329">
        <v>1.248624</v>
      </c>
      <c r="D20" s="329">
        <v>2.0343960000000001</v>
      </c>
      <c r="E20" s="330">
        <v>15473433.63018024</v>
      </c>
      <c r="F20" s="331">
        <v>2016170.8227460801</v>
      </c>
      <c r="G20" s="331">
        <v>1770194.64710088</v>
      </c>
      <c r="H20" s="331">
        <v>1741711.9231512002</v>
      </c>
      <c r="I20" s="331">
        <v>1232528.2377407998</v>
      </c>
      <c r="J20" s="331">
        <v>1155527.9805326401</v>
      </c>
      <c r="K20" s="331">
        <v>1126005.3024105597</v>
      </c>
      <c r="L20" s="331">
        <v>1087069.4352460799</v>
      </c>
      <c r="M20" s="331">
        <v>1113994.9879344001</v>
      </c>
      <c r="N20" s="331">
        <v>1154768.9919479999</v>
      </c>
      <c r="O20" s="331">
        <v>944854.25823359995</v>
      </c>
      <c r="P20" s="331">
        <v>1020864.3690959999</v>
      </c>
      <c r="Q20" s="331">
        <v>1109742.67404</v>
      </c>
    </row>
    <row r="21" spans="1:17" x14ac:dyDescent="0.35">
      <c r="A21" s="328"/>
      <c r="B21" s="328" t="s">
        <v>285</v>
      </c>
      <c r="C21" s="329">
        <v>1.1603592</v>
      </c>
      <c r="D21" s="329">
        <v>1.4935050000000001</v>
      </c>
      <c r="E21" s="330">
        <v>10825431.13301364</v>
      </c>
      <c r="F21" s="331">
        <v>1012459.6446822</v>
      </c>
      <c r="G21" s="331">
        <v>1125091.1891934001</v>
      </c>
      <c r="H21" s="331">
        <v>1038310.9616880001</v>
      </c>
      <c r="I21" s="331">
        <v>842405.46245856001</v>
      </c>
      <c r="J21" s="331">
        <v>834623.79196996812</v>
      </c>
      <c r="K21" s="331">
        <v>922225.59712483198</v>
      </c>
      <c r="L21" s="331">
        <v>870368.47146849614</v>
      </c>
      <c r="M21" s="331">
        <v>802202.46244538412</v>
      </c>
      <c r="N21" s="331">
        <v>864863.63459496014</v>
      </c>
      <c r="O21" s="331">
        <v>856790.18018193601</v>
      </c>
      <c r="P21" s="331">
        <v>888805.99897689605</v>
      </c>
      <c r="Q21" s="331">
        <v>767283.73822900804</v>
      </c>
    </row>
    <row r="22" spans="1:17" x14ac:dyDescent="0.35">
      <c r="A22" s="324" t="s">
        <v>254</v>
      </c>
      <c r="B22" s="324"/>
      <c r="C22" s="325" t="s">
        <v>249</v>
      </c>
      <c r="D22" s="325" t="s">
        <v>250</v>
      </c>
      <c r="E22" s="327">
        <v>211517767.4793154</v>
      </c>
      <c r="F22" s="331"/>
      <c r="G22" s="331"/>
      <c r="H22" s="331"/>
      <c r="I22" s="331"/>
      <c r="J22" s="331"/>
      <c r="K22" s="331"/>
      <c r="L22" s="331"/>
      <c r="M22" s="331"/>
      <c r="N22" s="331"/>
      <c r="O22" s="331"/>
      <c r="P22" s="331"/>
      <c r="Q22" s="331"/>
    </row>
    <row r="23" spans="1:17" x14ac:dyDescent="0.35">
      <c r="A23" s="328"/>
      <c r="B23" s="328" t="s">
        <v>255</v>
      </c>
      <c r="C23" s="329">
        <v>3100</v>
      </c>
      <c r="D23" s="329">
        <v>3100</v>
      </c>
      <c r="E23" s="330">
        <v>148800</v>
      </c>
      <c r="F23" s="331">
        <v>12400</v>
      </c>
      <c r="G23" s="331">
        <v>12400</v>
      </c>
      <c r="H23" s="331">
        <v>12400</v>
      </c>
      <c r="I23" s="331">
        <v>12400</v>
      </c>
      <c r="J23" s="331">
        <v>12400</v>
      </c>
      <c r="K23" s="331">
        <v>12400</v>
      </c>
      <c r="L23" s="331">
        <v>12400</v>
      </c>
      <c r="M23" s="331">
        <v>12400</v>
      </c>
      <c r="N23" s="331">
        <v>12400</v>
      </c>
      <c r="O23" s="331">
        <v>12400</v>
      </c>
      <c r="P23" s="331">
        <v>12400</v>
      </c>
      <c r="Q23" s="331">
        <v>12400</v>
      </c>
    </row>
    <row r="24" spans="1:17" x14ac:dyDescent="0.35">
      <c r="A24" s="328"/>
      <c r="B24" s="328" t="s">
        <v>289</v>
      </c>
      <c r="C24" s="329">
        <v>42.237936000000005</v>
      </c>
      <c r="D24" s="329">
        <v>42.237936000000005</v>
      </c>
      <c r="E24" s="330">
        <v>18013640.013832323</v>
      </c>
      <c r="F24" s="331">
        <v>1513388.6259148803</v>
      </c>
      <c r="G24" s="331">
        <v>1513388.6259148803</v>
      </c>
      <c r="H24" s="331">
        <v>1513388.6259148803</v>
      </c>
      <c r="I24" s="331">
        <v>1513388.6259148803</v>
      </c>
      <c r="J24" s="331">
        <v>1528107.70185216</v>
      </c>
      <c r="K24" s="331">
        <v>1527104.1284928003</v>
      </c>
      <c r="L24" s="331">
        <v>1527104.1284928003</v>
      </c>
      <c r="M24" s="331">
        <v>1462206.3845875203</v>
      </c>
      <c r="N24" s="331">
        <v>1471907.5937280001</v>
      </c>
      <c r="O24" s="331">
        <v>1471907.5937280001</v>
      </c>
      <c r="P24" s="331">
        <v>1479434.3939232</v>
      </c>
      <c r="Q24" s="331">
        <v>1492313.5853683203</v>
      </c>
    </row>
    <row r="25" spans="1:17" x14ac:dyDescent="0.35">
      <c r="A25" s="328"/>
      <c r="B25" s="328" t="s">
        <v>290</v>
      </c>
      <c r="C25" s="329">
        <v>114.6366</v>
      </c>
      <c r="D25" s="329">
        <v>114.6366</v>
      </c>
      <c r="E25" s="330">
        <v>41412132.425664008</v>
      </c>
      <c r="F25" s="331">
        <v>4047061.74444</v>
      </c>
      <c r="G25" s="331">
        <v>3771053.495352</v>
      </c>
      <c r="H25" s="331">
        <v>3318908.4030960002</v>
      </c>
      <c r="I25" s="331">
        <v>3225846.4112159996</v>
      </c>
      <c r="J25" s="331">
        <v>3274874.1923039998</v>
      </c>
      <c r="K25" s="331">
        <v>3167285.4504720001</v>
      </c>
      <c r="L25" s="331">
        <v>3175002.786384</v>
      </c>
      <c r="M25" s="331">
        <v>3469623.4338480001</v>
      </c>
      <c r="N25" s="331">
        <v>3249452.379888</v>
      </c>
      <c r="O25" s="331">
        <v>3302565.8094000001</v>
      </c>
      <c r="P25" s="331">
        <v>3419687.7308880002</v>
      </c>
      <c r="Q25" s="331">
        <v>3990770.5883760001</v>
      </c>
    </row>
    <row r="26" spans="1:17" x14ac:dyDescent="0.35">
      <c r="A26" s="328"/>
      <c r="B26" s="328" t="s">
        <v>234</v>
      </c>
      <c r="C26" s="329">
        <v>1.3454999999999999</v>
      </c>
      <c r="D26" s="329">
        <v>2.6479439999999999</v>
      </c>
      <c r="E26" s="330">
        <v>41032007.404708311</v>
      </c>
      <c r="F26" s="331">
        <v>7020607.1532854391</v>
      </c>
      <c r="G26" s="331">
        <v>5786704.7566099204</v>
      </c>
      <c r="H26" s="331">
        <v>5239038.8665929595</v>
      </c>
      <c r="I26" s="331">
        <v>2737901.2775399997</v>
      </c>
      <c r="J26" s="331">
        <v>2581279.4264399996</v>
      </c>
      <c r="K26" s="331">
        <v>1940874.8158800001</v>
      </c>
      <c r="L26" s="331">
        <v>2217849.5968200001</v>
      </c>
      <c r="M26" s="331">
        <v>2498847.1536599998</v>
      </c>
      <c r="N26" s="331">
        <v>2702682.0077399998</v>
      </c>
      <c r="O26" s="331">
        <v>2418237.1184399999</v>
      </c>
      <c r="P26" s="331">
        <v>2724271.7930999999</v>
      </c>
      <c r="Q26" s="331">
        <v>3163713.4386</v>
      </c>
    </row>
    <row r="27" spans="1:17" x14ac:dyDescent="0.35">
      <c r="A27" s="328"/>
      <c r="B27" s="328" t="s">
        <v>231</v>
      </c>
      <c r="C27" s="329">
        <v>0.88264799999999999</v>
      </c>
      <c r="D27" s="329">
        <v>1.3562640000000001</v>
      </c>
      <c r="E27" s="330">
        <v>59200581.728471056</v>
      </c>
      <c r="F27" s="331">
        <v>8396233.8524064012</v>
      </c>
      <c r="G27" s="331">
        <v>7229211.5383488014</v>
      </c>
      <c r="H27" s="331">
        <v>6495505.8071904005</v>
      </c>
      <c r="I27" s="331">
        <v>4394063.9426112007</v>
      </c>
      <c r="J27" s="331">
        <v>4109862.2314463998</v>
      </c>
      <c r="K27" s="331">
        <v>3068364.8476166399</v>
      </c>
      <c r="L27" s="331">
        <v>3665436.6063743997</v>
      </c>
      <c r="M27" s="331">
        <v>4118845.1166719999</v>
      </c>
      <c r="N27" s="331">
        <v>4326045.6754943999</v>
      </c>
      <c r="O27" s="331">
        <v>3835342.4627232002</v>
      </c>
      <c r="P27" s="331">
        <v>4486024.9193759998</v>
      </c>
      <c r="Q27" s="331">
        <v>5075644.7282111999</v>
      </c>
    </row>
    <row r="28" spans="1:17" x14ac:dyDescent="0.35">
      <c r="A28" s="328"/>
      <c r="B28" s="328" t="s">
        <v>285</v>
      </c>
      <c r="C28" s="329">
        <v>0.85896720000000004</v>
      </c>
      <c r="D28" s="329">
        <v>1.3019057999999999</v>
      </c>
      <c r="E28" s="330">
        <v>51710605.90663968</v>
      </c>
      <c r="F28" s="331">
        <v>6706799.4952015197</v>
      </c>
      <c r="G28" s="331">
        <v>6811817.9869396789</v>
      </c>
      <c r="H28" s="331">
        <v>5483594.4215738392</v>
      </c>
      <c r="I28" s="331">
        <v>3611859.4973260807</v>
      </c>
      <c r="J28" s="331">
        <v>3570429.10416192</v>
      </c>
      <c r="K28" s="331">
        <v>3066230.0632803841</v>
      </c>
      <c r="L28" s="331">
        <v>3322758.3498869762</v>
      </c>
      <c r="M28" s="331">
        <v>3228662.3756587203</v>
      </c>
      <c r="N28" s="331">
        <v>3597675.2001590403</v>
      </c>
      <c r="O28" s="331">
        <v>3699074.2165977601</v>
      </c>
      <c r="P28" s="331">
        <v>4271072.1570316805</v>
      </c>
      <c r="Q28" s="331">
        <v>4340633.0388220809</v>
      </c>
    </row>
    <row r="29" spans="1:17" x14ac:dyDescent="0.35">
      <c r="A29" s="324" t="s">
        <v>261</v>
      </c>
      <c r="B29" s="324"/>
      <c r="C29" s="325" t="s">
        <v>249</v>
      </c>
      <c r="D29" s="325" t="s">
        <v>250</v>
      </c>
      <c r="E29" s="327">
        <v>688357306.71005249</v>
      </c>
      <c r="F29" s="331"/>
      <c r="G29" s="331"/>
      <c r="H29" s="331"/>
      <c r="I29" s="331"/>
      <c r="J29" s="331"/>
      <c r="K29" s="331"/>
      <c r="L29" s="331"/>
      <c r="M29" s="331"/>
      <c r="N29" s="331"/>
      <c r="O29" s="331"/>
      <c r="P29" s="331"/>
      <c r="Q29" s="331"/>
    </row>
    <row r="30" spans="1:17" x14ac:dyDescent="0.35">
      <c r="A30" s="328"/>
      <c r="B30" s="328" t="s">
        <v>255</v>
      </c>
      <c r="C30" s="329">
        <v>2600</v>
      </c>
      <c r="D30" s="329">
        <v>2600</v>
      </c>
      <c r="E30" s="330">
        <v>4947800</v>
      </c>
      <c r="F30" s="331">
        <v>410800</v>
      </c>
      <c r="G30" s="331">
        <v>413400</v>
      </c>
      <c r="H30" s="331">
        <v>413400</v>
      </c>
      <c r="I30" s="331">
        <v>413400</v>
      </c>
      <c r="J30" s="331">
        <v>413400</v>
      </c>
      <c r="K30" s="331">
        <v>416000</v>
      </c>
      <c r="L30" s="331">
        <v>416000</v>
      </c>
      <c r="M30" s="331">
        <v>408200</v>
      </c>
      <c r="N30" s="331">
        <v>410800</v>
      </c>
      <c r="O30" s="331">
        <v>410800</v>
      </c>
      <c r="P30" s="331">
        <v>410800</v>
      </c>
      <c r="Q30" s="331">
        <v>410800</v>
      </c>
    </row>
    <row r="31" spans="1:17" x14ac:dyDescent="0.35">
      <c r="A31" s="328"/>
      <c r="B31" s="328" t="s">
        <v>289</v>
      </c>
      <c r="C31" s="329">
        <v>54.741398400000008</v>
      </c>
      <c r="D31" s="329">
        <v>54.741398400000008</v>
      </c>
      <c r="E31" s="330">
        <v>70902585.945281401</v>
      </c>
      <c r="F31" s="331">
        <v>5839726.984730497</v>
      </c>
      <c r="G31" s="331">
        <v>5842219.9080136335</v>
      </c>
      <c r="H31" s="331">
        <v>5842219.9080136335</v>
      </c>
      <c r="I31" s="331">
        <v>5876687.2821022086</v>
      </c>
      <c r="J31" s="331">
        <v>5911154.6561907846</v>
      </c>
      <c r="K31" s="331">
        <v>6026371.0670592003</v>
      </c>
      <c r="L31" s="331">
        <v>6035042.1045657611</v>
      </c>
      <c r="M31" s="331">
        <v>5913376.6095518405</v>
      </c>
      <c r="N31" s="331">
        <v>5908228.1810323214</v>
      </c>
      <c r="O31" s="331">
        <v>5899665.5314945932</v>
      </c>
      <c r="P31" s="331">
        <v>5891102.8819568651</v>
      </c>
      <c r="Q31" s="331">
        <v>5916790.8305700496</v>
      </c>
    </row>
    <row r="32" spans="1:17" x14ac:dyDescent="0.35">
      <c r="A32" s="328"/>
      <c r="B32" s="328" t="s">
        <v>290</v>
      </c>
      <c r="C32" s="329">
        <v>160.94978640000002</v>
      </c>
      <c r="D32" s="329">
        <v>160.94978640000002</v>
      </c>
      <c r="E32" s="330">
        <v>173496398.45011532</v>
      </c>
      <c r="F32" s="331">
        <v>14249483.323197411</v>
      </c>
      <c r="G32" s="331">
        <v>14187659.291245442</v>
      </c>
      <c r="H32" s="331">
        <v>14060983.761859324</v>
      </c>
      <c r="I32" s="331">
        <v>14441010.350017682</v>
      </c>
      <c r="J32" s="331">
        <v>14593020.985281026</v>
      </c>
      <c r="K32" s="331">
        <v>14965239.899301121</v>
      </c>
      <c r="L32" s="331">
        <v>15245678.807124481</v>
      </c>
      <c r="M32" s="331">
        <v>15435134.410193786</v>
      </c>
      <c r="N32" s="331">
        <v>14350186.385552162</v>
      </c>
      <c r="O32" s="331">
        <v>14199131.792020034</v>
      </c>
      <c r="P32" s="331">
        <v>13544561.886714146</v>
      </c>
      <c r="Q32" s="331">
        <v>14224307.557608724</v>
      </c>
    </row>
    <row r="33" spans="1:17" x14ac:dyDescent="0.35">
      <c r="A33" s="328"/>
      <c r="B33" s="328" t="s">
        <v>234</v>
      </c>
      <c r="C33" s="329">
        <v>1.4100840000000001</v>
      </c>
      <c r="D33" s="329">
        <v>2.7771120000000002</v>
      </c>
      <c r="E33" s="330">
        <v>112787877.19131505</v>
      </c>
      <c r="F33" s="331">
        <v>16800694.244231042</v>
      </c>
      <c r="G33" s="331">
        <v>14201098.964601122</v>
      </c>
      <c r="H33" s="331">
        <v>14186236.02780384</v>
      </c>
      <c r="I33" s="331">
        <v>7921133.7139162794</v>
      </c>
      <c r="J33" s="331">
        <v>7564663.8300776416</v>
      </c>
      <c r="K33" s="331">
        <v>7871111.4493439998</v>
      </c>
      <c r="L33" s="331">
        <v>7462144.2227903996</v>
      </c>
      <c r="M33" s="331">
        <v>7448251.3983820798</v>
      </c>
      <c r="N33" s="331">
        <v>7972995.8842934407</v>
      </c>
      <c r="O33" s="331">
        <v>6606152.4767752802</v>
      </c>
      <c r="P33" s="331">
        <v>7007140.2635863209</v>
      </c>
      <c r="Q33" s="331">
        <v>7746254.715513601</v>
      </c>
    </row>
    <row r="34" spans="1:17" x14ac:dyDescent="0.35">
      <c r="A34" s="328"/>
      <c r="B34" s="328" t="s">
        <v>231</v>
      </c>
      <c r="C34" s="329">
        <v>0.93035146464000007</v>
      </c>
      <c r="D34" s="329">
        <v>1.4208480000000001</v>
      </c>
      <c r="E34" s="330">
        <v>179082493.7108238</v>
      </c>
      <c r="F34" s="331">
        <v>21420585.125184964</v>
      </c>
      <c r="G34" s="331">
        <v>19339730.62349328</v>
      </c>
      <c r="H34" s="331">
        <v>19310655.384614881</v>
      </c>
      <c r="I34" s="331">
        <v>14176179.654565549</v>
      </c>
      <c r="J34" s="331">
        <v>13201138.03164742</v>
      </c>
      <c r="K34" s="331">
        <v>13660393.723617081</v>
      </c>
      <c r="L34" s="331">
        <v>13426226.492810706</v>
      </c>
      <c r="M34" s="331">
        <v>13204851.696981795</v>
      </c>
      <c r="N34" s="331">
        <v>13889979.661920184</v>
      </c>
      <c r="O34" s="331">
        <v>11714808.8759686</v>
      </c>
      <c r="P34" s="331">
        <v>12443018.85876794</v>
      </c>
      <c r="Q34" s="331">
        <v>13294925.581251418</v>
      </c>
    </row>
    <row r="35" spans="1:17" x14ac:dyDescent="0.35">
      <c r="A35" s="328"/>
      <c r="B35" s="328" t="s">
        <v>285</v>
      </c>
      <c r="C35" s="329">
        <v>0.82624463999999997</v>
      </c>
      <c r="D35" s="329">
        <v>1.3024439999999999</v>
      </c>
      <c r="E35" s="330">
        <v>147140151.41251689</v>
      </c>
      <c r="F35" s="331">
        <v>16221253.944598559</v>
      </c>
      <c r="G35" s="331">
        <v>17588879.379751679</v>
      </c>
      <c r="H35" s="331">
        <v>15874726.30610724</v>
      </c>
      <c r="I35" s="331">
        <v>10442320.602370113</v>
      </c>
      <c r="J35" s="331">
        <v>10411626.638537467</v>
      </c>
      <c r="K35" s="331">
        <v>11605007.854192894</v>
      </c>
      <c r="L35" s="331">
        <v>11849486.372216064</v>
      </c>
      <c r="M35" s="331">
        <v>9917353.5362149235</v>
      </c>
      <c r="N35" s="331">
        <v>10675451.253421469</v>
      </c>
      <c r="O35" s="331">
        <v>10896324.441301728</v>
      </c>
      <c r="P35" s="331">
        <v>11235065.591350975</v>
      </c>
      <c r="Q35" s="331">
        <v>10422655.492453774</v>
      </c>
    </row>
    <row r="36" spans="1:17" x14ac:dyDescent="0.35">
      <c r="A36" s="324" t="s">
        <v>267</v>
      </c>
      <c r="B36" s="324"/>
      <c r="C36" s="325" t="s">
        <v>249</v>
      </c>
      <c r="D36" s="325" t="s">
        <v>250</v>
      </c>
      <c r="E36" s="327">
        <v>296845198.17364198</v>
      </c>
      <c r="F36" s="331"/>
      <c r="G36" s="331"/>
      <c r="H36" s="331"/>
      <c r="I36" s="331"/>
      <c r="J36" s="331"/>
      <c r="K36" s="331"/>
      <c r="L36" s="331"/>
      <c r="M36" s="331"/>
      <c r="N36" s="331"/>
      <c r="O36" s="331"/>
      <c r="P36" s="331"/>
      <c r="Q36" s="331"/>
    </row>
    <row r="37" spans="1:17" x14ac:dyDescent="0.35">
      <c r="A37" s="328"/>
      <c r="B37" s="328" t="s">
        <v>255</v>
      </c>
      <c r="C37" s="329">
        <v>2000</v>
      </c>
      <c r="D37" s="329">
        <v>2000</v>
      </c>
      <c r="E37" s="330">
        <v>11794000</v>
      </c>
      <c r="F37" s="331">
        <v>972000</v>
      </c>
      <c r="G37" s="331">
        <v>966000</v>
      </c>
      <c r="H37" s="331">
        <v>968000</v>
      </c>
      <c r="I37" s="331">
        <v>970000</v>
      </c>
      <c r="J37" s="331">
        <v>970000</v>
      </c>
      <c r="K37" s="331">
        <v>974000</v>
      </c>
      <c r="L37" s="331">
        <v>974000</v>
      </c>
      <c r="M37" s="331">
        <v>998000</v>
      </c>
      <c r="N37" s="331">
        <v>1002000</v>
      </c>
      <c r="O37" s="331">
        <v>998000</v>
      </c>
      <c r="P37" s="331">
        <v>1000000</v>
      </c>
      <c r="Q37" s="331">
        <v>1002000</v>
      </c>
    </row>
    <row r="38" spans="1:17" x14ac:dyDescent="0.35">
      <c r="A38" s="328"/>
      <c r="B38" s="328" t="s">
        <v>289</v>
      </c>
      <c r="C38" s="329">
        <v>47.662992000000003</v>
      </c>
      <c r="D38" s="329">
        <v>47.662992000000003</v>
      </c>
      <c r="E38" s="330">
        <v>30280101.969443038</v>
      </c>
      <c r="F38" s="331">
        <v>2499650.3448259202</v>
      </c>
      <c r="G38" s="331">
        <v>2507011.4173104004</v>
      </c>
      <c r="H38" s="331">
        <v>2512201.9171392005</v>
      </c>
      <c r="I38" s="331">
        <v>2494507.0313591999</v>
      </c>
      <c r="J38" s="331">
        <v>2494507.0313591999</v>
      </c>
      <c r="K38" s="331">
        <v>2527773.4166256003</v>
      </c>
      <c r="L38" s="331">
        <v>2527773.4166256003</v>
      </c>
      <c r="M38" s="331">
        <v>2542967.4252153602</v>
      </c>
      <c r="N38" s="331">
        <v>2553159.6794246403</v>
      </c>
      <c r="O38" s="331">
        <v>2542967.4252153602</v>
      </c>
      <c r="P38" s="331">
        <v>2548063.5523200002</v>
      </c>
      <c r="Q38" s="331">
        <v>2529519.3120225603</v>
      </c>
    </row>
    <row r="39" spans="1:17" x14ac:dyDescent="0.35">
      <c r="A39" s="328"/>
      <c r="B39" s="328" t="s">
        <v>290</v>
      </c>
      <c r="C39" s="329">
        <v>171.25057272960004</v>
      </c>
      <c r="D39" s="329">
        <v>171.25057272960004</v>
      </c>
      <c r="E39" s="330">
        <v>85772020.705537647</v>
      </c>
      <c r="F39" s="331">
        <v>7662781.5523701375</v>
      </c>
      <c r="G39" s="331">
        <v>7533593.5453143828</v>
      </c>
      <c r="H39" s="331">
        <v>6810683.2276165588</v>
      </c>
      <c r="I39" s="331">
        <v>7071432.7746661017</v>
      </c>
      <c r="J39" s="331">
        <v>7071432.7746661017</v>
      </c>
      <c r="K39" s="331">
        <v>7348288.438080864</v>
      </c>
      <c r="L39" s="331">
        <v>7348288.438080864</v>
      </c>
      <c r="M39" s="331">
        <v>7444755.5982051753</v>
      </c>
      <c r="N39" s="331">
        <v>6880024.2970204996</v>
      </c>
      <c r="O39" s="331">
        <v>6598760.643863678</v>
      </c>
      <c r="P39" s="331">
        <v>6442446.5460875528</v>
      </c>
      <c r="Q39" s="331">
        <v>7559532.8695657346</v>
      </c>
    </row>
    <row r="40" spans="1:17" x14ac:dyDescent="0.35">
      <c r="A40" s="328"/>
      <c r="B40" s="328" t="s">
        <v>234</v>
      </c>
      <c r="C40" s="329">
        <v>1.4100840000000001</v>
      </c>
      <c r="D40" s="329">
        <v>2.7663479999999998</v>
      </c>
      <c r="E40" s="330">
        <v>46107038.166738123</v>
      </c>
      <c r="F40" s="331">
        <v>7397701.7612097599</v>
      </c>
      <c r="G40" s="331">
        <v>5993537.1275379593</v>
      </c>
      <c r="H40" s="331">
        <v>5755422.2019465594</v>
      </c>
      <c r="I40" s="331">
        <v>3182143.6132200006</v>
      </c>
      <c r="J40" s="331">
        <v>3048764.4021978006</v>
      </c>
      <c r="K40" s="331">
        <v>3030063.8117864402</v>
      </c>
      <c r="L40" s="331">
        <v>2980435.2144652801</v>
      </c>
      <c r="M40" s="331">
        <v>2920128.7419532798</v>
      </c>
      <c r="N40" s="331">
        <v>3057023.0385723603</v>
      </c>
      <c r="O40" s="331">
        <v>2576010.5171143203</v>
      </c>
      <c r="P40" s="331">
        <v>2794060.2947400003</v>
      </c>
      <c r="Q40" s="331">
        <v>3371747.4419943602</v>
      </c>
    </row>
    <row r="41" spans="1:17" x14ac:dyDescent="0.35">
      <c r="A41" s="328"/>
      <c r="B41" s="328" t="s">
        <v>231</v>
      </c>
      <c r="C41" s="329">
        <v>0.94421807999999996</v>
      </c>
      <c r="D41" s="329">
        <v>1.4208480000000001</v>
      </c>
      <c r="E41" s="330">
        <v>70384768.156881928</v>
      </c>
      <c r="F41" s="331">
        <v>8893301.1286204811</v>
      </c>
      <c r="G41" s="331">
        <v>7678656.6499843197</v>
      </c>
      <c r="H41" s="331">
        <v>7492352.8721184013</v>
      </c>
      <c r="I41" s="331">
        <v>5592726.8138776319</v>
      </c>
      <c r="J41" s="331">
        <v>5226860.2008102471</v>
      </c>
      <c r="K41" s="331">
        <v>5141889.0715729678</v>
      </c>
      <c r="L41" s="331">
        <v>5262071.339381313</v>
      </c>
      <c r="M41" s="331">
        <v>5139381.0678354148</v>
      </c>
      <c r="N41" s="331">
        <v>5287363.5708859684</v>
      </c>
      <c r="O41" s="331">
        <v>4422908.9930309849</v>
      </c>
      <c r="P41" s="331">
        <v>4739781.1968936007</v>
      </c>
      <c r="Q41" s="331">
        <v>5507475.2518705912</v>
      </c>
    </row>
    <row r="42" spans="1:17" x14ac:dyDescent="0.35">
      <c r="A42" s="328"/>
      <c r="B42" s="328" t="s">
        <v>285</v>
      </c>
      <c r="C42" s="329">
        <v>0.81644939999999999</v>
      </c>
      <c r="D42" s="329">
        <v>1.2916799999999999</v>
      </c>
      <c r="E42" s="330">
        <v>52507269.175041243</v>
      </c>
      <c r="F42" s="331">
        <v>6108516.2575007994</v>
      </c>
      <c r="G42" s="331">
        <v>6480306.4277951997</v>
      </c>
      <c r="H42" s="331">
        <v>5789390.6708351988</v>
      </c>
      <c r="I42" s="331">
        <v>3769254.7950271503</v>
      </c>
      <c r="J42" s="331">
        <v>3726916.8316508699</v>
      </c>
      <c r="K42" s="331">
        <v>4075694.1934445873</v>
      </c>
      <c r="L42" s="331">
        <v>4187486.462223636</v>
      </c>
      <c r="M42" s="331">
        <v>3349690.2660206701</v>
      </c>
      <c r="N42" s="331">
        <v>3644556.6411540001</v>
      </c>
      <c r="O42" s="331">
        <v>3748184.4240975422</v>
      </c>
      <c r="P42" s="331">
        <v>3834503.5940640005</v>
      </c>
      <c r="Q42" s="331">
        <v>3792768.6112275962</v>
      </c>
    </row>
    <row r="43" spans="1:17" x14ac:dyDescent="0.35">
      <c r="A43" s="324" t="s">
        <v>291</v>
      </c>
      <c r="B43" s="324"/>
      <c r="C43" s="325" t="s">
        <v>249</v>
      </c>
      <c r="D43" s="325" t="s">
        <v>250</v>
      </c>
      <c r="E43" s="327">
        <v>45117561.908411458</v>
      </c>
      <c r="F43" s="331"/>
      <c r="G43" s="331"/>
      <c r="H43" s="331"/>
      <c r="I43" s="331"/>
      <c r="J43" s="331"/>
      <c r="K43" s="331"/>
      <c r="L43" s="331"/>
      <c r="M43" s="331"/>
      <c r="N43" s="331"/>
      <c r="O43" s="331"/>
      <c r="P43" s="331"/>
      <c r="Q43" s="331"/>
    </row>
    <row r="44" spans="1:17" x14ac:dyDescent="0.35">
      <c r="A44" s="328"/>
      <c r="B44" s="328" t="s">
        <v>255</v>
      </c>
      <c r="C44" s="329">
        <v>2200</v>
      </c>
      <c r="D44" s="329">
        <v>2200</v>
      </c>
      <c r="E44" s="330">
        <v>723800</v>
      </c>
      <c r="F44" s="331">
        <v>59400</v>
      </c>
      <c r="G44" s="331">
        <v>59400</v>
      </c>
      <c r="H44" s="331">
        <v>59400</v>
      </c>
      <c r="I44" s="331">
        <v>61600</v>
      </c>
      <c r="J44" s="331">
        <v>61600</v>
      </c>
      <c r="K44" s="331">
        <v>61600</v>
      </c>
      <c r="L44" s="331">
        <v>63800</v>
      </c>
      <c r="M44" s="331">
        <v>59400</v>
      </c>
      <c r="N44" s="331">
        <v>59400</v>
      </c>
      <c r="O44" s="331">
        <v>59400</v>
      </c>
      <c r="P44" s="331">
        <v>59400</v>
      </c>
      <c r="Q44" s="331">
        <v>59400</v>
      </c>
    </row>
    <row r="45" spans="1:17" x14ac:dyDescent="0.35">
      <c r="A45" s="328"/>
      <c r="B45" s="328" t="s">
        <v>290</v>
      </c>
      <c r="C45" s="329">
        <v>49.525163999999997</v>
      </c>
      <c r="D45" s="329">
        <v>49.525163999999997</v>
      </c>
      <c r="E45" s="330">
        <v>4530069.7225898392</v>
      </c>
      <c r="F45" s="331">
        <v>481865.97867407999</v>
      </c>
      <c r="G45" s="331">
        <v>454066.01836595993</v>
      </c>
      <c r="H45" s="331">
        <v>391847.05958112003</v>
      </c>
      <c r="I45" s="331">
        <v>329481.01105919998</v>
      </c>
      <c r="J45" s="331">
        <v>334972.36124351999</v>
      </c>
      <c r="K45" s="331">
        <v>308888.44786800002</v>
      </c>
      <c r="L45" s="331">
        <v>359732.46698531997</v>
      </c>
      <c r="M45" s="331">
        <v>352132.83056951995</v>
      </c>
      <c r="N45" s="331">
        <v>329628.10079627996</v>
      </c>
      <c r="O45" s="331">
        <v>358751.86873812001</v>
      </c>
      <c r="P45" s="331">
        <v>358751.86873812001</v>
      </c>
      <c r="Q45" s="331">
        <v>469951.70997059997</v>
      </c>
    </row>
    <row r="46" spans="1:17" x14ac:dyDescent="0.35">
      <c r="A46" s="328"/>
      <c r="B46" s="328" t="s">
        <v>234</v>
      </c>
      <c r="C46" s="329">
        <v>1.4712235200000001</v>
      </c>
      <c r="D46" s="329">
        <v>2.26044</v>
      </c>
      <c r="E46" s="330">
        <v>10347262.028912952</v>
      </c>
      <c r="F46" s="331">
        <v>1631019.6230328002</v>
      </c>
      <c r="G46" s="331">
        <v>1358216.2742148</v>
      </c>
      <c r="H46" s="331">
        <v>1200093.0485544</v>
      </c>
      <c r="I46" s="331">
        <v>729514.06815006724</v>
      </c>
      <c r="J46" s="331">
        <v>686407.16016512644</v>
      </c>
      <c r="K46" s="331">
        <v>577028.9887217856</v>
      </c>
      <c r="L46" s="331">
        <v>609379.56086847838</v>
      </c>
      <c r="M46" s="331">
        <v>585049.99636717921</v>
      </c>
      <c r="N46" s="331">
        <v>655915.09641783847</v>
      </c>
      <c r="O46" s="331">
        <v>615763.44982975686</v>
      </c>
      <c r="P46" s="331">
        <v>728943.11572642566</v>
      </c>
      <c r="Q46" s="331">
        <v>969931.64686429442</v>
      </c>
    </row>
    <row r="47" spans="1:17" x14ac:dyDescent="0.35">
      <c r="A47" s="328"/>
      <c r="B47" s="328" t="s">
        <v>231</v>
      </c>
      <c r="C47" s="329">
        <v>1.044108</v>
      </c>
      <c r="D47" s="329">
        <v>1.3724099999999999</v>
      </c>
      <c r="E47" s="330">
        <v>15204653.43556302</v>
      </c>
      <c r="F47" s="331">
        <v>2013649.9488962996</v>
      </c>
      <c r="G47" s="331">
        <v>1784885.2865414999</v>
      </c>
      <c r="H47" s="331">
        <v>1554506.5053374998</v>
      </c>
      <c r="I47" s="331">
        <v>1177301.1405355202</v>
      </c>
      <c r="J47" s="331">
        <v>1093251.61593648</v>
      </c>
      <c r="K47" s="331">
        <v>991865.42975520017</v>
      </c>
      <c r="L47" s="331">
        <v>1064549.78656884</v>
      </c>
      <c r="M47" s="331">
        <v>964479.45837671997</v>
      </c>
      <c r="N47" s="331">
        <v>1007236.0568556</v>
      </c>
      <c r="O47" s="331">
        <v>955409.03115372011</v>
      </c>
      <c r="P47" s="331">
        <v>1131961.4084235597</v>
      </c>
      <c r="Q47" s="331">
        <v>1465557.7671820798</v>
      </c>
    </row>
    <row r="48" spans="1:17" x14ac:dyDescent="0.35">
      <c r="A48" s="328"/>
      <c r="B48" s="328" t="s">
        <v>285</v>
      </c>
      <c r="C48" s="329">
        <v>0.8718840000000001</v>
      </c>
      <c r="D48" s="329">
        <v>1.2937251599999999</v>
      </c>
      <c r="E48" s="330">
        <v>14311776.721345648</v>
      </c>
      <c r="F48" s="331">
        <v>1837683.4564876785</v>
      </c>
      <c r="G48" s="331">
        <v>1925312.4036045899</v>
      </c>
      <c r="H48" s="331">
        <v>1522682.6359320576</v>
      </c>
      <c r="I48" s="331">
        <v>987505.82762831997</v>
      </c>
      <c r="J48" s="331">
        <v>968702.63778288011</v>
      </c>
      <c r="K48" s="331">
        <v>984218.89469903999</v>
      </c>
      <c r="L48" s="331">
        <v>1066980.0334050001</v>
      </c>
      <c r="M48" s="331">
        <v>818161.45488792018</v>
      </c>
      <c r="N48" s="331">
        <v>904135.2943194001</v>
      </c>
      <c r="O48" s="331">
        <v>977058.07653168007</v>
      </c>
      <c r="P48" s="331">
        <v>1073379.5399012403</v>
      </c>
      <c r="Q48" s="331">
        <v>1245956.4661658399</v>
      </c>
    </row>
    <row r="49" spans="1:18" x14ac:dyDescent="0.35">
      <c r="A49" s="324" t="s">
        <v>292</v>
      </c>
      <c r="B49" s="324"/>
      <c r="C49" s="325" t="s">
        <v>249</v>
      </c>
      <c r="D49" s="325" t="s">
        <v>250</v>
      </c>
      <c r="E49" s="327">
        <v>61002968.200170189</v>
      </c>
      <c r="F49" s="331"/>
      <c r="G49" s="331"/>
      <c r="H49" s="331"/>
      <c r="I49" s="331"/>
      <c r="J49" s="331"/>
      <c r="K49" s="331"/>
      <c r="L49" s="331"/>
      <c r="M49" s="331"/>
      <c r="N49" s="331"/>
      <c r="O49" s="331"/>
      <c r="P49" s="331"/>
      <c r="Q49" s="331"/>
    </row>
    <row r="50" spans="1:18" x14ac:dyDescent="0.35">
      <c r="A50" s="328"/>
      <c r="B50" s="328" t="s">
        <v>255</v>
      </c>
      <c r="C50" s="329">
        <v>2400</v>
      </c>
      <c r="D50" s="329">
        <v>2400</v>
      </c>
      <c r="E50" s="330">
        <v>5174400</v>
      </c>
      <c r="F50" s="331">
        <v>427200</v>
      </c>
      <c r="G50" s="331">
        <v>429600</v>
      </c>
      <c r="H50" s="331">
        <v>429600</v>
      </c>
      <c r="I50" s="331">
        <v>427200</v>
      </c>
      <c r="J50" s="331">
        <v>427200</v>
      </c>
      <c r="K50" s="331">
        <v>427200</v>
      </c>
      <c r="L50" s="331">
        <v>429600</v>
      </c>
      <c r="M50" s="331">
        <v>434400</v>
      </c>
      <c r="N50" s="331">
        <v>432000</v>
      </c>
      <c r="O50" s="331">
        <v>432000</v>
      </c>
      <c r="P50" s="331">
        <v>436800</v>
      </c>
      <c r="Q50" s="331">
        <v>441600</v>
      </c>
    </row>
    <row r="51" spans="1:18" x14ac:dyDescent="0.35">
      <c r="A51" s="328"/>
      <c r="B51" s="328" t="s">
        <v>290</v>
      </c>
      <c r="C51" s="329">
        <v>11.9</v>
      </c>
      <c r="D51" s="329">
        <v>11.9</v>
      </c>
      <c r="E51" s="330">
        <v>1740913.7129999998</v>
      </c>
      <c r="F51" s="331">
        <v>186634.60200000001</v>
      </c>
      <c r="G51" s="331">
        <v>179247.91500000001</v>
      </c>
      <c r="H51" s="331">
        <v>147615.93</v>
      </c>
      <c r="I51" s="331">
        <v>127918.09800000001</v>
      </c>
      <c r="J51" s="331">
        <v>125821.08</v>
      </c>
      <c r="K51" s="331">
        <v>102753.882</v>
      </c>
      <c r="L51" s="331">
        <v>124419.14099999999</v>
      </c>
      <c r="M51" s="331">
        <v>138603.465</v>
      </c>
      <c r="N51" s="331">
        <v>131475.96</v>
      </c>
      <c r="O51" s="331">
        <v>142078.85999999999</v>
      </c>
      <c r="P51" s="331">
        <v>150089.94</v>
      </c>
      <c r="Q51" s="331">
        <v>184254.84000000003</v>
      </c>
    </row>
    <row r="52" spans="1:18" x14ac:dyDescent="0.35">
      <c r="A52" s="328"/>
      <c r="B52" s="328" t="s">
        <v>234</v>
      </c>
      <c r="C52" s="329">
        <v>1.5177239999999999</v>
      </c>
      <c r="D52" s="329">
        <v>2.1409596</v>
      </c>
      <c r="E52" s="330">
        <v>13020864.363663157</v>
      </c>
      <c r="F52" s="331">
        <v>1978455.7993337282</v>
      </c>
      <c r="G52" s="331">
        <v>1651146.4095160316</v>
      </c>
      <c r="H52" s="331">
        <v>1430715.3286500359</v>
      </c>
      <c r="I52" s="331">
        <v>886875.21999647992</v>
      </c>
      <c r="J52" s="331">
        <v>811453.38283151994</v>
      </c>
      <c r="K52" s="331">
        <v>622898.78991911991</v>
      </c>
      <c r="L52" s="331">
        <v>684492.68925179995</v>
      </c>
      <c r="M52" s="331">
        <v>794941.8964858799</v>
      </c>
      <c r="N52" s="331">
        <v>900626.52794399997</v>
      </c>
      <c r="O52" s="331">
        <v>865196.4753431998</v>
      </c>
      <c r="P52" s="331">
        <v>1045724.4634636799</v>
      </c>
      <c r="Q52" s="331">
        <v>1348337.3809276796</v>
      </c>
    </row>
    <row r="53" spans="1:18" x14ac:dyDescent="0.35">
      <c r="A53" s="328"/>
      <c r="B53" s="328" t="s">
        <v>231</v>
      </c>
      <c r="C53" s="329">
        <v>1.2393669599999999</v>
      </c>
      <c r="D53" s="329">
        <v>1.7908066800000002</v>
      </c>
      <c r="E53" s="330">
        <v>22789259.969472453</v>
      </c>
      <c r="F53" s="331">
        <v>3279780.881083793</v>
      </c>
      <c r="G53" s="331">
        <v>2923734.9712906773</v>
      </c>
      <c r="H53" s="331">
        <v>2475638.3926016032</v>
      </c>
      <c r="I53" s="331">
        <v>1573580.9752050957</v>
      </c>
      <c r="J53" s="331">
        <v>1449747.4688981853</v>
      </c>
      <c r="K53" s="331">
        <v>1175217.1030643471</v>
      </c>
      <c r="L53" s="331">
        <v>1319306.7114224711</v>
      </c>
      <c r="M53" s="331">
        <v>1458635.6634138431</v>
      </c>
      <c r="N53" s="331">
        <v>1544661.2147503679</v>
      </c>
      <c r="O53" s="331">
        <v>1492760.2445664478</v>
      </c>
      <c r="P53" s="331">
        <v>1812376.9709293249</v>
      </c>
      <c r="Q53" s="331">
        <v>2283819.3722462975</v>
      </c>
    </row>
    <row r="54" spans="1:18" x14ac:dyDescent="0.35">
      <c r="A54" s="328"/>
      <c r="B54" s="328" t="s">
        <v>285</v>
      </c>
      <c r="C54" s="329">
        <v>0.89341199999999998</v>
      </c>
      <c r="D54" s="329">
        <v>1.2475475999999999</v>
      </c>
      <c r="E54" s="330">
        <v>18277530.154034577</v>
      </c>
      <c r="F54" s="331">
        <v>2315164.9277362321</v>
      </c>
      <c r="G54" s="331">
        <v>2428540.8435030594</v>
      </c>
      <c r="H54" s="331">
        <v>1885352.4181514876</v>
      </c>
      <c r="I54" s="331">
        <v>1200457.6026299999</v>
      </c>
      <c r="J54" s="331">
        <v>1186918.0152429598</v>
      </c>
      <c r="K54" s="331">
        <v>1086158.2951533601</v>
      </c>
      <c r="L54" s="331">
        <v>1209101.6049512399</v>
      </c>
      <c r="M54" s="331">
        <v>1104944.6053245598</v>
      </c>
      <c r="N54" s="331">
        <v>1238304.4111152</v>
      </c>
      <c r="O54" s="331">
        <v>1349748.6239951998</v>
      </c>
      <c r="P54" s="331">
        <v>1534896.3786155998</v>
      </c>
      <c r="Q54" s="331">
        <v>1737942.4276156798</v>
      </c>
    </row>
    <row r="55" spans="1:18" x14ac:dyDescent="0.35">
      <c r="A55" s="324" t="s">
        <v>275</v>
      </c>
      <c r="B55" s="324"/>
      <c r="C55" s="325" t="s">
        <v>249</v>
      </c>
      <c r="D55" s="325" t="s">
        <v>250</v>
      </c>
      <c r="E55" s="327">
        <v>10896827.94944177</v>
      </c>
      <c r="F55" s="331"/>
      <c r="G55" s="331"/>
      <c r="H55" s="331"/>
      <c r="I55" s="331"/>
      <c r="J55" s="331"/>
      <c r="K55" s="331"/>
      <c r="L55" s="331"/>
      <c r="M55" s="331"/>
      <c r="N55" s="331"/>
      <c r="O55" s="331"/>
      <c r="P55" s="331"/>
      <c r="Q55" s="331"/>
    </row>
    <row r="56" spans="1:18" x14ac:dyDescent="0.35">
      <c r="A56" s="328"/>
      <c r="B56" s="328" t="s">
        <v>234</v>
      </c>
      <c r="C56" s="329">
        <v>2.3392109519999997</v>
      </c>
      <c r="D56" s="329">
        <v>4.1911872911999994</v>
      </c>
      <c r="E56" s="330">
        <v>2613399.3439123277</v>
      </c>
      <c r="F56" s="331">
        <v>331605.94215415861</v>
      </c>
      <c r="G56" s="331">
        <v>288938.94302790315</v>
      </c>
      <c r="H56" s="331">
        <v>340406.55531634745</v>
      </c>
      <c r="I56" s="331">
        <v>177215.7211019395</v>
      </c>
      <c r="J56" s="331">
        <v>162366.69068395774</v>
      </c>
      <c r="K56" s="331">
        <v>186131.6236454875</v>
      </c>
      <c r="L56" s="331">
        <v>148976.6261367384</v>
      </c>
      <c r="M56" s="331">
        <v>160124.9780444371</v>
      </c>
      <c r="N56" s="331">
        <v>182653.26374408253</v>
      </c>
      <c r="O56" s="331">
        <v>184450.33916584702</v>
      </c>
      <c r="P56" s="331">
        <v>227487.51653449531</v>
      </c>
      <c r="Q56" s="331">
        <v>223041.14435693374</v>
      </c>
    </row>
    <row r="57" spans="1:18" x14ac:dyDescent="0.35">
      <c r="A57" s="328"/>
      <c r="B57" s="328" t="s">
        <v>231</v>
      </c>
      <c r="C57" s="329">
        <v>1.4786722079999999</v>
      </c>
      <c r="D57" s="329">
        <v>2.2689134207999997</v>
      </c>
      <c r="E57" s="330">
        <v>3864799.713318306</v>
      </c>
      <c r="F57" s="331">
        <v>433545.99577940843</v>
      </c>
      <c r="G57" s="331">
        <v>392853.3966035078</v>
      </c>
      <c r="H57" s="331">
        <v>433954.8085995682</v>
      </c>
      <c r="I57" s="331">
        <v>276582.13205326704</v>
      </c>
      <c r="J57" s="331">
        <v>246834.51509388667</v>
      </c>
      <c r="K57" s="331">
        <v>289452.61324547569</v>
      </c>
      <c r="L57" s="331">
        <v>248289.61726689117</v>
      </c>
      <c r="M57" s="331">
        <v>254142.23143959936</v>
      </c>
      <c r="N57" s="331">
        <v>281663.27857489535</v>
      </c>
      <c r="O57" s="331">
        <v>301455.01034453372</v>
      </c>
      <c r="P57" s="331">
        <v>352117.15924125304</v>
      </c>
      <c r="Q57" s="331">
        <v>353908.95507601916</v>
      </c>
    </row>
    <row r="58" spans="1:18" x14ac:dyDescent="0.35">
      <c r="A58" s="328"/>
      <c r="B58" s="328" t="s">
        <v>285</v>
      </c>
      <c r="C58" s="329">
        <v>1.2605074559999998</v>
      </c>
      <c r="D58" s="329">
        <v>2.0398404312000005</v>
      </c>
      <c r="E58" s="330">
        <v>4418628.8922111364</v>
      </c>
      <c r="F58" s="331">
        <v>446559.21540574351</v>
      </c>
      <c r="G58" s="331">
        <v>506072.17193813296</v>
      </c>
      <c r="H58" s="331">
        <v>521014.02349507727</v>
      </c>
      <c r="I58" s="331">
        <v>282928.17162722111</v>
      </c>
      <c r="J58" s="331">
        <v>274638.35610731516</v>
      </c>
      <c r="K58" s="331">
        <v>332553.5056299456</v>
      </c>
      <c r="L58" s="331">
        <v>314069.57555605622</v>
      </c>
      <c r="M58" s="331">
        <v>252775.10638448637</v>
      </c>
      <c r="N58" s="331">
        <v>300365.11160308222</v>
      </c>
      <c r="O58" s="331">
        <v>365545.5487904562</v>
      </c>
      <c r="P58" s="331">
        <v>434948.88763662329</v>
      </c>
      <c r="Q58" s="331">
        <v>387159.21803699707</v>
      </c>
    </row>
    <row r="59" spans="1:18" x14ac:dyDescent="0.35">
      <c r="A59" s="324" t="s">
        <v>293</v>
      </c>
      <c r="B59" s="324"/>
      <c r="C59" s="325" t="s">
        <v>249</v>
      </c>
      <c r="D59" s="325" t="s">
        <v>250</v>
      </c>
      <c r="E59" s="327">
        <v>498517.1129410757</v>
      </c>
      <c r="F59" s="331"/>
      <c r="G59" s="331"/>
      <c r="H59" s="331"/>
      <c r="I59" s="331"/>
      <c r="J59" s="331"/>
      <c r="K59" s="331"/>
      <c r="L59" s="331"/>
      <c r="M59" s="331"/>
      <c r="N59" s="331"/>
      <c r="O59" s="331"/>
      <c r="P59" s="331"/>
      <c r="Q59" s="331"/>
    </row>
    <row r="60" spans="1:18" x14ac:dyDescent="0.35">
      <c r="A60" s="328"/>
      <c r="B60" s="328" t="s">
        <v>234</v>
      </c>
      <c r="C60" s="329">
        <v>1.4162528483999999</v>
      </c>
      <c r="D60" s="329">
        <v>2.6713061855999993</v>
      </c>
      <c r="E60" s="330">
        <v>139344.91118841659</v>
      </c>
      <c r="F60" s="331">
        <v>25657.842486564281</v>
      </c>
      <c r="G60" s="331">
        <v>19025.202932214332</v>
      </c>
      <c r="H60" s="331">
        <v>16338.296318490429</v>
      </c>
      <c r="I60" s="331">
        <v>8549.9467708477659</v>
      </c>
      <c r="J60" s="331">
        <v>8157.3614812712867</v>
      </c>
      <c r="K60" s="331">
        <v>7778.7970948939665</v>
      </c>
      <c r="L60" s="331">
        <v>7955.4604752033838</v>
      </c>
      <c r="M60" s="331">
        <v>8123.7113135933041</v>
      </c>
      <c r="N60" s="331">
        <v>8648.0930932418869</v>
      </c>
      <c r="O60" s="331">
        <v>7537.6375598684153</v>
      </c>
      <c r="P60" s="331">
        <v>9172.4748728904706</v>
      </c>
      <c r="Q60" s="331">
        <v>12400.086789337101</v>
      </c>
    </row>
    <row r="61" spans="1:18" x14ac:dyDescent="0.35">
      <c r="A61" s="328"/>
      <c r="B61" s="328" t="s">
        <v>231</v>
      </c>
      <c r="C61" s="329">
        <v>0.90962581320000002</v>
      </c>
      <c r="D61" s="329">
        <v>1.5150329999999999</v>
      </c>
      <c r="E61" s="330">
        <v>201861.19558212379</v>
      </c>
      <c r="F61" s="331">
        <v>32517.456285599997</v>
      </c>
      <c r="G61" s="331">
        <v>25006.043874239997</v>
      </c>
      <c r="H61" s="331">
        <v>22186.264454639997</v>
      </c>
      <c r="I61" s="331">
        <v>13967.213399104679</v>
      </c>
      <c r="J61" s="331">
        <v>12800.127095736552</v>
      </c>
      <c r="K61" s="331">
        <v>12153.546875197728</v>
      </c>
      <c r="L61" s="331">
        <v>12935.206528996752</v>
      </c>
      <c r="M61" s="331">
        <v>13488.131675808503</v>
      </c>
      <c r="N61" s="331">
        <v>13774.500074320127</v>
      </c>
      <c r="O61" s="331">
        <v>11440.327467583871</v>
      </c>
      <c r="P61" s="331">
        <v>13226.978104838783</v>
      </c>
      <c r="Q61" s="331">
        <v>18365.399746056795</v>
      </c>
    </row>
    <row r="62" spans="1:18" x14ac:dyDescent="0.35">
      <c r="A62" s="328"/>
      <c r="B62" s="328" t="s">
        <v>285</v>
      </c>
      <c r="C62" s="329">
        <v>0.7999374239999999</v>
      </c>
      <c r="D62" s="329">
        <v>1.4544316799999997</v>
      </c>
      <c r="E62" s="330">
        <v>157311.00617053531</v>
      </c>
      <c r="F62" s="331">
        <v>22041.795755865594</v>
      </c>
      <c r="G62" s="331">
        <v>22165.626069100796</v>
      </c>
      <c r="H62" s="331">
        <v>18493.913292940793</v>
      </c>
      <c r="I62" s="331">
        <v>9934.0708961894379</v>
      </c>
      <c r="J62" s="331">
        <v>9968.9161703788777</v>
      </c>
      <c r="K62" s="331">
        <v>11123.561846928958</v>
      </c>
      <c r="L62" s="331">
        <v>10900.235316896638</v>
      </c>
      <c r="M62" s="331">
        <v>9633.1344372806398</v>
      </c>
      <c r="N62" s="331">
        <v>10322.120540571839</v>
      </c>
      <c r="O62" s="331">
        <v>10173.236187216959</v>
      </c>
      <c r="P62" s="331">
        <v>11079.213316142399</v>
      </c>
      <c r="Q62" s="331">
        <v>11475.182341022399</v>
      </c>
    </row>
    <row r="63" spans="1:18" x14ac:dyDescent="0.35">
      <c r="A63" s="324" t="s">
        <v>1469</v>
      </c>
      <c r="B63" s="324"/>
      <c r="C63" s="325"/>
      <c r="D63" s="325"/>
      <c r="E63" s="327">
        <v>44280000</v>
      </c>
      <c r="G63" s="331"/>
    </row>
    <row r="64" spans="1:18" x14ac:dyDescent="0.35">
      <c r="F64" s="331">
        <v>3690000</v>
      </c>
      <c r="G64" s="331">
        <v>3690000</v>
      </c>
      <c r="H64" s="331">
        <v>3690000</v>
      </c>
      <c r="I64" s="331">
        <v>3690000</v>
      </c>
      <c r="J64" s="331">
        <v>3690000</v>
      </c>
      <c r="K64" s="331">
        <v>3690000</v>
      </c>
      <c r="L64" s="331">
        <v>3690000</v>
      </c>
      <c r="M64" s="331">
        <v>3690000</v>
      </c>
      <c r="N64" s="331">
        <v>3690000</v>
      </c>
      <c r="O64" s="331">
        <v>3690000</v>
      </c>
      <c r="P64" s="331">
        <v>3690000</v>
      </c>
      <c r="Q64" s="331">
        <v>3690000</v>
      </c>
      <c r="R64" s="331"/>
    </row>
    <row r="65" spans="3:18" x14ac:dyDescent="0.35">
      <c r="C65"/>
      <c r="D65"/>
      <c r="F65" s="331"/>
      <c r="G65" s="331"/>
      <c r="H65" s="331"/>
      <c r="I65" s="331"/>
      <c r="J65" s="331"/>
      <c r="K65" s="331"/>
      <c r="L65" s="331"/>
      <c r="M65" s="331"/>
      <c r="N65" s="331"/>
      <c r="O65" s="331"/>
      <c r="P65" s="331"/>
      <c r="Q65" s="331"/>
      <c r="R65" s="331"/>
    </row>
    <row r="66" spans="3:18" x14ac:dyDescent="0.35">
      <c r="C66"/>
      <c r="D66"/>
      <c r="E66" t="s">
        <v>295</v>
      </c>
      <c r="F66" s="331">
        <v>244044798.80400732</v>
      </c>
      <c r="G66" s="331">
        <v>228420282.58193788</v>
      </c>
      <c r="H66" s="331">
        <v>241619463.51452321</v>
      </c>
      <c r="I66" s="331">
        <v>190394817.44685078</v>
      </c>
      <c r="J66" s="331">
        <v>181777413.89639562</v>
      </c>
      <c r="K66" s="331">
        <v>179371275.48850307</v>
      </c>
      <c r="L66" s="331">
        <v>184541469.78660029</v>
      </c>
      <c r="M66" s="331">
        <v>185361040.85216284</v>
      </c>
      <c r="N66" s="331">
        <v>189436111.7013014</v>
      </c>
      <c r="O66" s="331">
        <v>175836914.78880405</v>
      </c>
      <c r="P66" s="331">
        <v>200816960.4139919</v>
      </c>
      <c r="Q66" s="331">
        <v>195752870.52850765</v>
      </c>
      <c r="R66" s="331">
        <v>2397373419.803586</v>
      </c>
    </row>
    <row r="67" spans="3:18" hidden="1" x14ac:dyDescent="0.35">
      <c r="C67"/>
      <c r="D67"/>
      <c r="E67" t="s">
        <v>296</v>
      </c>
      <c r="F67" s="332">
        <v>42277182.222590268</v>
      </c>
      <c r="G67" s="332">
        <v>40512194.725974575</v>
      </c>
      <c r="H67" s="332">
        <v>68930472.738912165</v>
      </c>
      <c r="I67" s="332">
        <v>53152912.683798015</v>
      </c>
      <c r="J67" s="332">
        <v>52329760.48583629</v>
      </c>
      <c r="K67" s="332">
        <v>54303604.910270825</v>
      </c>
      <c r="L67" s="332">
        <v>52674461.726951405</v>
      </c>
      <c r="M67" s="332">
        <v>50236435.611212038</v>
      </c>
      <c r="N67" s="332">
        <v>55399257.3025719</v>
      </c>
      <c r="O67" s="332">
        <v>55685756.39205189</v>
      </c>
      <c r="P67" s="332">
        <v>74843249.998104483</v>
      </c>
      <c r="Q67" s="332">
        <v>62556309.369073197</v>
      </c>
      <c r="R67" s="331">
        <v>662901598.16734695</v>
      </c>
    </row>
    <row r="68" spans="3:18" hidden="1" x14ac:dyDescent="0.35">
      <c r="C68"/>
      <c r="D68"/>
      <c r="E68" t="s">
        <v>297</v>
      </c>
      <c r="F68" s="331">
        <v>194790696.58141705</v>
      </c>
      <c r="G68" s="331">
        <v>180931167.85596329</v>
      </c>
      <c r="H68" s="331">
        <v>165712070.77561104</v>
      </c>
      <c r="I68" s="331">
        <v>130264984.76305276</v>
      </c>
      <c r="J68" s="331">
        <v>122470733.41055933</v>
      </c>
      <c r="K68" s="331">
        <v>118090750.57823224</v>
      </c>
      <c r="L68" s="331">
        <v>124890088.05964889</v>
      </c>
      <c r="M68" s="331">
        <v>128147685.24095079</v>
      </c>
      <c r="N68" s="331">
        <v>127059934.3987295</v>
      </c>
      <c r="O68" s="331">
        <v>113174238.39675216</v>
      </c>
      <c r="P68" s="331">
        <v>118996790.41588742</v>
      </c>
      <c r="Q68" s="331">
        <v>126219641.15943445</v>
      </c>
      <c r="R68" s="331">
        <v>1650748781.6362391</v>
      </c>
    </row>
    <row r="69" spans="3:18" x14ac:dyDescent="0.35">
      <c r="E69" t="s">
        <v>298</v>
      </c>
      <c r="F69" s="332">
        <v>3286920</v>
      </c>
      <c r="G69">
        <v>3286920</v>
      </c>
      <c r="H69">
        <v>3286920</v>
      </c>
      <c r="I69">
        <v>3286920</v>
      </c>
      <c r="J69">
        <v>3286920</v>
      </c>
      <c r="K69">
        <v>3286920</v>
      </c>
      <c r="L69">
        <v>3286920</v>
      </c>
      <c r="M69">
        <v>3286920</v>
      </c>
      <c r="N69">
        <v>3286920</v>
      </c>
      <c r="O69">
        <v>3286920</v>
      </c>
      <c r="P69">
        <v>3286920</v>
      </c>
      <c r="Q69">
        <v>3286920</v>
      </c>
      <c r="R69" s="331">
        <v>39443040</v>
      </c>
    </row>
    <row r="70" spans="3:18" x14ac:dyDescent="0.35">
      <c r="E70" s="331" t="s">
        <v>299</v>
      </c>
      <c r="F70" s="331">
        <v>3690000</v>
      </c>
      <c r="G70">
        <v>3690000</v>
      </c>
      <c r="H70">
        <v>3690000</v>
      </c>
      <c r="I70">
        <v>3690000</v>
      </c>
      <c r="J70">
        <v>3690000</v>
      </c>
      <c r="K70">
        <v>3690000</v>
      </c>
      <c r="L70">
        <v>3690000</v>
      </c>
      <c r="M70">
        <v>3690000</v>
      </c>
      <c r="N70">
        <v>3690000</v>
      </c>
      <c r="O70">
        <v>3690000</v>
      </c>
      <c r="P70">
        <v>3690000</v>
      </c>
      <c r="Q70">
        <v>3690000</v>
      </c>
      <c r="R70" s="332">
        <v>44280000</v>
      </c>
    </row>
    <row r="71" spans="3:18" x14ac:dyDescent="0.35">
      <c r="E71" s="331"/>
      <c r="R71">
        <v>2357930379.803586</v>
      </c>
    </row>
    <row r="72" spans="3:18" x14ac:dyDescent="0.35">
      <c r="E72" s="332"/>
      <c r="R72">
        <v>2397373419.803586</v>
      </c>
    </row>
  </sheetData>
  <pageMargins left="0.11811023622047245" right="0.11811023622047245" top="0.15748031496062992" bottom="0.15748031496062992" header="0" footer="0"/>
  <pageSetup paperSize="9" fitToHeight="0"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Q51"/>
  <sheetViews>
    <sheetView topLeftCell="C1" workbookViewId="0">
      <selection activeCell="F10" sqref="F10"/>
    </sheetView>
  </sheetViews>
  <sheetFormatPr defaultColWidth="9.1796875" defaultRowHeight="14" x14ac:dyDescent="0.3"/>
  <cols>
    <col min="1" max="1" width="47" style="397" customWidth="1"/>
    <col min="2" max="2" width="19.453125" style="397" customWidth="1"/>
    <col min="3" max="3" width="17.7265625" style="397" bestFit="1" customWidth="1"/>
    <col min="4" max="4" width="19.1796875" style="397" customWidth="1"/>
    <col min="5" max="5" width="17.7265625" style="397" bestFit="1" customWidth="1"/>
    <col min="6" max="6" width="17" style="397" customWidth="1"/>
    <col min="7" max="7" width="17.7265625" style="397" bestFit="1" customWidth="1"/>
    <col min="8" max="9" width="17" style="397" customWidth="1"/>
    <col min="10" max="10" width="19.7265625" style="397" customWidth="1"/>
    <col min="11" max="12" width="17" style="397" bestFit="1" customWidth="1"/>
    <col min="13" max="13" width="15.26953125" style="397" bestFit="1" customWidth="1"/>
    <col min="14" max="15" width="9.1796875" style="397"/>
    <col min="16" max="16" width="24.1796875" style="397" bestFit="1" customWidth="1"/>
    <col min="17" max="17" width="17.7265625" style="397" bestFit="1" customWidth="1"/>
    <col min="18" max="16384" width="9.1796875" style="397"/>
  </cols>
  <sheetData>
    <row r="1" spans="1:17" x14ac:dyDescent="0.3">
      <c r="A1" s="445" t="s">
        <v>1410</v>
      </c>
    </row>
    <row r="2" spans="1:17" x14ac:dyDescent="0.3">
      <c r="A2" s="445" t="s">
        <v>1459</v>
      </c>
    </row>
    <row r="3" spans="1:17" x14ac:dyDescent="0.3">
      <c r="A3" s="445"/>
    </row>
    <row r="4" spans="1:17" ht="28" x14ac:dyDescent="0.3">
      <c r="A4" s="474" t="s">
        <v>1409</v>
      </c>
      <c r="B4" s="448" t="s">
        <v>1398</v>
      </c>
      <c r="C4" s="448" t="s">
        <v>1414</v>
      </c>
      <c r="D4" s="448" t="s">
        <v>1449</v>
      </c>
      <c r="E4" s="450"/>
      <c r="F4" s="450"/>
      <c r="H4" s="451"/>
      <c r="I4" s="447" t="s">
        <v>1399</v>
      </c>
      <c r="J4" s="476" t="s">
        <v>1413</v>
      </c>
      <c r="K4" s="388" t="s">
        <v>1396</v>
      </c>
      <c r="L4" s="388" t="s">
        <v>1397</v>
      </c>
      <c r="P4" s="452" t="s">
        <v>1405</v>
      </c>
    </row>
    <row r="5" spans="1:17" x14ac:dyDescent="0.3">
      <c r="A5" s="389" t="s">
        <v>1391</v>
      </c>
      <c r="B5" s="453">
        <v>-1600698536.5620301</v>
      </c>
      <c r="C5" s="453">
        <v>-1171232150.8199999</v>
      </c>
      <c r="D5" s="454">
        <v>-1600698536.5620301</v>
      </c>
      <c r="E5" s="473"/>
      <c r="F5" s="455"/>
      <c r="G5" s="458"/>
      <c r="H5" s="453"/>
      <c r="I5" s="453">
        <v>-1773848213.5620301</v>
      </c>
      <c r="J5" s="453">
        <v>-1558859280</v>
      </c>
      <c r="K5" s="453">
        <v>-1623332498.8</v>
      </c>
      <c r="L5" s="453">
        <v>-1683290561.6800001</v>
      </c>
      <c r="N5" s="456">
        <f>(C5-J5)/C5</f>
        <v>-0.33095670137522742</v>
      </c>
      <c r="P5" s="457">
        <f>C5*7.64%</f>
        <v>-89482136.322647989</v>
      </c>
      <c r="Q5" s="458">
        <f>C5+P5</f>
        <v>-1260714287.142648</v>
      </c>
    </row>
    <row r="6" spans="1:17" x14ac:dyDescent="0.3">
      <c r="A6" s="389" t="s">
        <v>1392</v>
      </c>
      <c r="B6" s="453">
        <v>-627466037.95200002</v>
      </c>
      <c r="C6" s="453">
        <v>-520765386.14999998</v>
      </c>
      <c r="D6" s="454">
        <v>-627466037.95200002</v>
      </c>
      <c r="E6" s="473"/>
      <c r="F6" s="455"/>
      <c r="G6" s="458"/>
      <c r="H6" s="453"/>
      <c r="I6" s="453">
        <v>-598992701.95200002</v>
      </c>
      <c r="J6" s="453">
        <v>-787980196</v>
      </c>
      <c r="K6" s="453">
        <v>-821835958</v>
      </c>
      <c r="L6" s="453">
        <v>-860876474</v>
      </c>
      <c r="N6" s="456">
        <f>(C6-J6)/C6</f>
        <v>-0.51311937574328748</v>
      </c>
      <c r="P6" s="457">
        <f>C6*7.64%</f>
        <v>-39786475.501859993</v>
      </c>
      <c r="Q6" s="458">
        <f>C6+P6</f>
        <v>-560551861.65186</v>
      </c>
    </row>
    <row r="7" spans="1:17" x14ac:dyDescent="0.3">
      <c r="A7" s="389" t="s">
        <v>1393</v>
      </c>
      <c r="B7" s="453">
        <v>-47554831</v>
      </c>
      <c r="C7" s="453">
        <v>-39438454.710000001</v>
      </c>
      <c r="D7" s="454">
        <v>-47554831</v>
      </c>
      <c r="E7" s="473"/>
      <c r="F7" s="455"/>
      <c r="G7" s="458"/>
      <c r="H7" s="453"/>
      <c r="I7" s="453">
        <v>-38182000</v>
      </c>
      <c r="J7" s="478">
        <v>-44280000</v>
      </c>
      <c r="K7" s="478">
        <v>-44690000</v>
      </c>
      <c r="L7" s="478">
        <v>-45100000</v>
      </c>
      <c r="N7" s="456">
        <f>(C7-J7)/C7</f>
        <v>-0.12276204343200035</v>
      </c>
      <c r="P7" s="457">
        <f>C7*7.64%</f>
        <v>-3013097.9398439997</v>
      </c>
      <c r="Q7" s="458">
        <f>C7+P7</f>
        <v>-42451552.649843998</v>
      </c>
    </row>
    <row r="8" spans="1:17" x14ac:dyDescent="0.3">
      <c r="A8" s="389" t="s">
        <v>1394</v>
      </c>
      <c r="B8" s="453">
        <v>-8000000</v>
      </c>
      <c r="C8" s="453">
        <v>-7286803.9500000002</v>
      </c>
      <c r="D8" s="454">
        <v>-8000000</v>
      </c>
      <c r="E8" s="473"/>
      <c r="F8" s="455"/>
      <c r="H8" s="453"/>
      <c r="I8" s="453">
        <v>-12960000</v>
      </c>
      <c r="J8" s="453">
        <v>-13460000</v>
      </c>
      <c r="K8" s="453">
        <v>-13621520</v>
      </c>
      <c r="L8" s="453">
        <v>-13877605</v>
      </c>
      <c r="N8" s="456">
        <f>(C8-J8)/C8</f>
        <v>-0.84717471368225838</v>
      </c>
      <c r="P8" s="457">
        <f>C8*7.64%</f>
        <v>-556711.82178</v>
      </c>
      <c r="Q8" s="458">
        <f>C8+P8</f>
        <v>-7843515.7717800001</v>
      </c>
    </row>
    <row r="9" spans="1:17" x14ac:dyDescent="0.3">
      <c r="A9" s="389" t="s">
        <v>1395</v>
      </c>
      <c r="B9" s="398"/>
      <c r="C9" s="398"/>
      <c r="D9" s="459"/>
      <c r="E9" s="473"/>
      <c r="F9" s="455"/>
      <c r="H9" s="453"/>
      <c r="I9" s="453"/>
      <c r="J9" s="453">
        <v>988008</v>
      </c>
      <c r="K9" s="453">
        <v>1047289</v>
      </c>
      <c r="L9" s="453">
        <v>1110126</v>
      </c>
      <c r="N9" s="456" t="e">
        <f>(C9-J9)/C9</f>
        <v>#DIV/0!</v>
      </c>
      <c r="P9" s="457">
        <f>C9*7.64%</f>
        <v>0</v>
      </c>
      <c r="Q9" s="458">
        <f>C9+P9</f>
        <v>0</v>
      </c>
    </row>
    <row r="10" spans="1:17" x14ac:dyDescent="0.3">
      <c r="A10" s="389" t="s">
        <v>1400</v>
      </c>
      <c r="B10" s="453"/>
      <c r="C10" s="398"/>
      <c r="D10" s="459"/>
      <c r="H10" s="398"/>
      <c r="I10" s="453">
        <v>-35342725.549999997</v>
      </c>
      <c r="J10" s="398"/>
      <c r="K10" s="398"/>
      <c r="L10" s="398"/>
    </row>
    <row r="11" spans="1:17" ht="14.5" thickBot="1" x14ac:dyDescent="0.35">
      <c r="A11" s="444" t="s">
        <v>1448</v>
      </c>
      <c r="B11" s="460">
        <f>SUM(B5:B10)</f>
        <v>-2283719405.51403</v>
      </c>
      <c r="C11" s="461">
        <f>SUM(C5:C10)</f>
        <v>-1738722795.6299999</v>
      </c>
      <c r="D11" s="461">
        <f>SUM(D5:D10)</f>
        <v>-2283719405.51403</v>
      </c>
      <c r="E11" s="462"/>
      <c r="F11" s="462"/>
      <c r="G11" s="462">
        <f>SUM(J5:J10)</f>
        <v>-2403591468</v>
      </c>
      <c r="H11" s="462"/>
      <c r="I11" s="472">
        <v>-2459325641.0640302</v>
      </c>
      <c r="J11" s="462">
        <f>SUM(J5:J10)</f>
        <v>-2403591468</v>
      </c>
      <c r="K11" s="462">
        <f>SUM(K5:K10)</f>
        <v>-2502432687.8000002</v>
      </c>
      <c r="L11" s="462">
        <f>SUM(L5:L10)</f>
        <v>-2602034514.6800003</v>
      </c>
      <c r="P11" s="463">
        <f>SUM(P5:P9)</f>
        <v>-132838421.58613198</v>
      </c>
      <c r="Q11" s="463">
        <f>SUM(Q5:Q9)</f>
        <v>-1871561217.2161319</v>
      </c>
    </row>
    <row r="12" spans="1:17" x14ac:dyDescent="0.3">
      <c r="F12" s="397" t="s">
        <v>1222</v>
      </c>
      <c r="G12" s="472">
        <v>2404579475.7865248</v>
      </c>
      <c r="J12" s="457">
        <v>2404579475.78652</v>
      </c>
    </row>
    <row r="13" spans="1:17" x14ac:dyDescent="0.3">
      <c r="C13" s="458">
        <f>C11/10</f>
        <v>-173872279.56299999</v>
      </c>
      <c r="D13" s="458"/>
      <c r="E13" s="458"/>
      <c r="G13" s="462">
        <f>SUM(G11:G12)</f>
        <v>988007.78652477264</v>
      </c>
      <c r="H13" s="464"/>
      <c r="I13" s="464"/>
      <c r="J13" s="458"/>
      <c r="L13" s="445" t="s">
        <v>1404</v>
      </c>
      <c r="Q13" s="458">
        <f>Q11-G11</f>
        <v>532030250.78386807</v>
      </c>
    </row>
    <row r="14" spans="1:17" x14ac:dyDescent="0.3">
      <c r="C14" s="472">
        <f>C13*12</f>
        <v>-2086467354.756</v>
      </c>
      <c r="D14" s="458">
        <f>C14*7.64%</f>
        <v>-159406105.9033584</v>
      </c>
      <c r="E14" s="458">
        <f>C14+D14</f>
        <v>-2245873460.6593585</v>
      </c>
      <c r="L14" s="397" t="s">
        <v>1401</v>
      </c>
    </row>
    <row r="15" spans="1:17" x14ac:dyDescent="0.3">
      <c r="L15" s="397" t="s">
        <v>1402</v>
      </c>
    </row>
    <row r="16" spans="1:17" x14ac:dyDescent="0.3">
      <c r="A16" s="445" t="s">
        <v>1411</v>
      </c>
      <c r="G16" s="457"/>
      <c r="H16" s="457"/>
      <c r="L16" s="397" t="s">
        <v>1403</v>
      </c>
    </row>
    <row r="17" spans="1:13" x14ac:dyDescent="0.3">
      <c r="A17" s="445"/>
      <c r="G17" s="458"/>
      <c r="H17" s="458"/>
    </row>
    <row r="18" spans="1:13" x14ac:dyDescent="0.3">
      <c r="A18" s="445"/>
      <c r="G18" s="458"/>
      <c r="H18" s="458"/>
    </row>
    <row r="19" spans="1:13" ht="31.5" x14ac:dyDescent="0.3">
      <c r="A19" s="470" t="s">
        <v>1409</v>
      </c>
      <c r="B19" s="448" t="s">
        <v>1415</v>
      </c>
      <c r="C19" s="448" t="s">
        <v>1407</v>
      </c>
      <c r="D19" s="448" t="s">
        <v>1450</v>
      </c>
      <c r="E19" s="450"/>
      <c r="F19" s="450"/>
      <c r="G19" s="450"/>
      <c r="J19" s="397" t="s">
        <v>1416</v>
      </c>
    </row>
    <row r="20" spans="1:13" x14ac:dyDescent="0.3">
      <c r="A20" s="389" t="s">
        <v>1391</v>
      </c>
      <c r="B20" s="453">
        <v>-1600698536.5620301</v>
      </c>
      <c r="C20" s="453">
        <f>B20*7.64%</f>
        <v>-122293368.19333909</v>
      </c>
      <c r="D20" s="465">
        <f>B20+C20</f>
        <v>-1722991904.7553692</v>
      </c>
      <c r="E20" s="455"/>
      <c r="F20" s="455"/>
      <c r="G20" s="458"/>
      <c r="J20" s="397" t="s">
        <v>1421</v>
      </c>
    </row>
    <row r="21" spans="1:13" x14ac:dyDescent="0.3">
      <c r="A21" s="389" t="s">
        <v>1392</v>
      </c>
      <c r="B21" s="453">
        <v>-627466037.95200002</v>
      </c>
      <c r="C21" s="453">
        <f t="shared" ref="C21:C23" si="0">B21*7.64%</f>
        <v>-47938405.299532801</v>
      </c>
      <c r="D21" s="465">
        <f t="shared" ref="D21:D24" si="1">B21+C21</f>
        <v>-675404443.25153279</v>
      </c>
      <c r="E21" s="455"/>
      <c r="F21" s="455"/>
      <c r="G21" s="458"/>
      <c r="L21" s="457">
        <v>1734637377</v>
      </c>
      <c r="M21" s="397" t="s">
        <v>1406</v>
      </c>
    </row>
    <row r="22" spans="1:13" x14ac:dyDescent="0.3">
      <c r="A22" s="389" t="s">
        <v>1393</v>
      </c>
      <c r="B22" s="453">
        <v>-47554831</v>
      </c>
      <c r="C22" s="453">
        <f t="shared" si="0"/>
        <v>-3633189.0883999998</v>
      </c>
      <c r="D22" s="465">
        <f t="shared" si="1"/>
        <v>-51188020.088399999</v>
      </c>
      <c r="E22" s="455"/>
      <c r="F22" s="455"/>
      <c r="G22" s="458"/>
    </row>
    <row r="23" spans="1:13" x14ac:dyDescent="0.3">
      <c r="A23" s="389" t="s">
        <v>1394</v>
      </c>
      <c r="B23" s="453">
        <v>-8000000</v>
      </c>
      <c r="C23" s="453">
        <f t="shared" si="0"/>
        <v>-611200</v>
      </c>
      <c r="D23" s="465">
        <f t="shared" si="1"/>
        <v>-8611200</v>
      </c>
      <c r="E23" s="455"/>
      <c r="F23" s="455"/>
      <c r="G23" s="458"/>
      <c r="L23" s="457">
        <f>C6-J6</f>
        <v>267214809.85000002</v>
      </c>
    </row>
    <row r="24" spans="1:13" x14ac:dyDescent="0.3">
      <c r="A24" s="389" t="s">
        <v>1395</v>
      </c>
      <c r="B24" s="453"/>
      <c r="C24" s="453">
        <v>988008</v>
      </c>
      <c r="D24" s="465">
        <f t="shared" si="1"/>
        <v>988008</v>
      </c>
      <c r="E24" s="455"/>
      <c r="F24" s="455"/>
      <c r="L24" s="458">
        <f>C5-J5</f>
        <v>387627129.18000007</v>
      </c>
    </row>
    <row r="25" spans="1:13" x14ac:dyDescent="0.3">
      <c r="A25" s="389" t="s">
        <v>1400</v>
      </c>
      <c r="B25" s="453"/>
      <c r="C25" s="453"/>
      <c r="D25" s="398"/>
      <c r="E25" s="455"/>
      <c r="F25" s="455"/>
    </row>
    <row r="26" spans="1:13" ht="14.5" thickBot="1" x14ac:dyDescent="0.35">
      <c r="A26" s="444" t="s">
        <v>1448</v>
      </c>
      <c r="B26" s="461">
        <f>SUM(B20:B25)</f>
        <v>-2283719405.51403</v>
      </c>
      <c r="C26" s="461">
        <f>SUM(C20:C25)</f>
        <v>-173488154.58127189</v>
      </c>
      <c r="D26" s="461">
        <f>SUM(D20:D25)</f>
        <v>-2457207560.0953016</v>
      </c>
      <c r="K26" s="397" t="s">
        <v>1418</v>
      </c>
    </row>
    <row r="27" spans="1:13" x14ac:dyDescent="0.3">
      <c r="B27" s="462"/>
      <c r="C27" s="462"/>
      <c r="D27" s="462"/>
    </row>
    <row r="28" spans="1:13" x14ac:dyDescent="0.3">
      <c r="B28" s="462"/>
      <c r="C28" s="462"/>
      <c r="D28" s="462"/>
    </row>
    <row r="29" spans="1:13" x14ac:dyDescent="0.3">
      <c r="A29" s="445" t="s">
        <v>1425</v>
      </c>
      <c r="K29" s="397" t="s">
        <v>1419</v>
      </c>
    </row>
    <row r="30" spans="1:13" x14ac:dyDescent="0.3">
      <c r="A30" s="397" t="s">
        <v>1408</v>
      </c>
      <c r="K30" s="397" t="s">
        <v>1420</v>
      </c>
    </row>
    <row r="32" spans="1:13" ht="21.5" x14ac:dyDescent="0.3">
      <c r="A32" s="470" t="s">
        <v>1409</v>
      </c>
      <c r="B32" s="471" t="s">
        <v>1445</v>
      </c>
      <c r="C32" s="449" t="s">
        <v>1417</v>
      </c>
      <c r="D32" s="471" t="s">
        <v>1423</v>
      </c>
      <c r="E32" s="399" t="s">
        <v>1424</v>
      </c>
      <c r="K32" s="397" t="s">
        <v>1422</v>
      </c>
    </row>
    <row r="33" spans="1:5" x14ac:dyDescent="0.3">
      <c r="A33" s="389" t="s">
        <v>1391</v>
      </c>
      <c r="B33" s="466"/>
      <c r="C33" s="465">
        <v>-1722991904.7553692</v>
      </c>
      <c r="D33" s="398"/>
      <c r="E33" s="398"/>
    </row>
    <row r="34" spans="1:5" x14ac:dyDescent="0.3">
      <c r="A34" s="389" t="s">
        <v>1392</v>
      </c>
      <c r="B34" s="466"/>
      <c r="C34" s="465">
        <v>-675404443.25153279</v>
      </c>
      <c r="D34" s="398"/>
      <c r="E34" s="398"/>
    </row>
    <row r="35" spans="1:5" x14ac:dyDescent="0.3">
      <c r="A35" s="389" t="s">
        <v>1393</v>
      </c>
      <c r="B35" s="466"/>
      <c r="C35" s="465">
        <v>-51188020.088399999</v>
      </c>
      <c r="D35" s="398"/>
      <c r="E35" s="398"/>
    </row>
    <row r="36" spans="1:5" x14ac:dyDescent="0.3">
      <c r="A36" s="389" t="s">
        <v>1394</v>
      </c>
      <c r="B36" s="466"/>
      <c r="C36" s="465">
        <v>-8611200</v>
      </c>
      <c r="D36" s="398"/>
      <c r="E36" s="398"/>
    </row>
    <row r="37" spans="1:5" x14ac:dyDescent="0.3">
      <c r="A37" s="389" t="s">
        <v>1395</v>
      </c>
      <c r="B37" s="466"/>
      <c r="C37" s="465">
        <v>988008</v>
      </c>
      <c r="D37" s="398"/>
      <c r="E37" s="398"/>
    </row>
    <row r="38" spans="1:5" x14ac:dyDescent="0.3">
      <c r="A38" s="389" t="s">
        <v>1400</v>
      </c>
      <c r="B38" s="466"/>
      <c r="C38" s="453">
        <v>0</v>
      </c>
      <c r="D38" s="398"/>
      <c r="E38" s="398"/>
    </row>
    <row r="39" spans="1:5" ht="14.5" thickBot="1" x14ac:dyDescent="0.35">
      <c r="A39" s="444" t="s">
        <v>1448</v>
      </c>
      <c r="B39" s="467"/>
      <c r="C39" s="475">
        <f>SUM(C33:C38)</f>
        <v>-2457207560.0953016</v>
      </c>
      <c r="D39" s="468">
        <f>SUM(D33:D38)</f>
        <v>0</v>
      </c>
      <c r="E39" s="468">
        <f>SUM(E33:E38)</f>
        <v>0</v>
      </c>
    </row>
    <row r="41" spans="1:5" x14ac:dyDescent="0.3">
      <c r="A41" s="445" t="s">
        <v>1451</v>
      </c>
    </row>
    <row r="42" spans="1:5" x14ac:dyDescent="0.3">
      <c r="A42" s="445"/>
    </row>
    <row r="43" spans="1:5" x14ac:dyDescent="0.3">
      <c r="A43" s="445"/>
    </row>
    <row r="44" spans="1:5" ht="21" x14ac:dyDescent="0.3">
      <c r="A44" s="470" t="s">
        <v>1409</v>
      </c>
      <c r="B44" s="429" t="s">
        <v>1424</v>
      </c>
      <c r="C44" s="471" t="s">
        <v>1426</v>
      </c>
      <c r="D44" s="471" t="s">
        <v>1427</v>
      </c>
      <c r="E44" s="471" t="s">
        <v>1428</v>
      </c>
    </row>
    <row r="45" spans="1:5" x14ac:dyDescent="0.3">
      <c r="A45" s="389" t="s">
        <v>1391</v>
      </c>
      <c r="B45" s="398"/>
      <c r="C45" s="398"/>
      <c r="D45" s="398"/>
      <c r="E45" s="398"/>
    </row>
    <row r="46" spans="1:5" x14ac:dyDescent="0.3">
      <c r="A46" s="389" t="s">
        <v>1392</v>
      </c>
      <c r="B46" s="398"/>
      <c r="C46" s="398"/>
      <c r="D46" s="398"/>
      <c r="E46" s="398"/>
    </row>
    <row r="47" spans="1:5" x14ac:dyDescent="0.3">
      <c r="A47" s="389" t="s">
        <v>1393</v>
      </c>
      <c r="B47" s="398"/>
      <c r="C47" s="398"/>
      <c r="D47" s="398"/>
      <c r="E47" s="398"/>
    </row>
    <row r="48" spans="1:5" x14ac:dyDescent="0.3">
      <c r="A48" s="389" t="s">
        <v>1394</v>
      </c>
      <c r="B48" s="398"/>
      <c r="C48" s="398"/>
      <c r="D48" s="398"/>
      <c r="E48" s="398"/>
    </row>
    <row r="49" spans="1:5" x14ac:dyDescent="0.3">
      <c r="A49" s="389" t="s">
        <v>1395</v>
      </c>
      <c r="B49" s="398"/>
      <c r="C49" s="398"/>
      <c r="D49" s="398"/>
      <c r="E49" s="398"/>
    </row>
    <row r="50" spans="1:5" x14ac:dyDescent="0.3">
      <c r="A50" s="389" t="s">
        <v>1400</v>
      </c>
      <c r="B50" s="398"/>
      <c r="C50" s="398"/>
      <c r="D50" s="398"/>
      <c r="E50" s="398"/>
    </row>
    <row r="51" spans="1:5" ht="14.5" thickBot="1" x14ac:dyDescent="0.35">
      <c r="A51" s="444" t="s">
        <v>1448</v>
      </c>
      <c r="B51" s="469"/>
      <c r="C51" s="469"/>
      <c r="D51" s="469"/>
      <c r="E51" s="469"/>
    </row>
  </sheetData>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AU122"/>
  <sheetViews>
    <sheetView zoomScale="86" zoomScaleNormal="86" workbookViewId="0">
      <selection activeCell="Z86" sqref="Z86"/>
    </sheetView>
  </sheetViews>
  <sheetFormatPr defaultColWidth="8.81640625" defaultRowHeight="14.5" x14ac:dyDescent="0.35"/>
  <cols>
    <col min="1" max="1" width="35.26953125" style="247" customWidth="1"/>
    <col min="2" max="2" width="14.453125" style="247" hidden="1" customWidth="1"/>
    <col min="3" max="3" width="56.54296875" style="247" hidden="1" customWidth="1"/>
    <col min="4" max="4" width="58" style="247" hidden="1" customWidth="1"/>
    <col min="5" max="5" width="56.54296875" style="247" hidden="1" customWidth="1"/>
    <col min="6" max="6" width="9.1796875" style="247" hidden="1" customWidth="1"/>
    <col min="7" max="7" width="4" style="247" hidden="1" customWidth="1"/>
    <col min="8" max="8" width="19.54296875" style="400" customWidth="1"/>
    <col min="9" max="9" width="20.7265625" style="247" customWidth="1"/>
    <col min="10" max="21" width="17.26953125" style="351" hidden="1" customWidth="1"/>
    <col min="22" max="22" width="18.81640625" style="278" hidden="1" customWidth="1"/>
    <col min="23" max="23" width="18.453125" style="278" hidden="1" customWidth="1"/>
    <col min="24" max="24" width="18.81640625" style="278" hidden="1" customWidth="1"/>
    <col min="25" max="25" width="20.81640625" style="436" customWidth="1"/>
    <col min="26" max="26" width="16.453125" style="247" bestFit="1" customWidth="1"/>
    <col min="27" max="27" width="18.26953125" style="247" bestFit="1" customWidth="1"/>
    <col min="28" max="29" width="17.453125" style="247" customWidth="1"/>
    <col min="30" max="30" width="17.54296875" style="247" customWidth="1"/>
    <col min="31" max="31" width="18.81640625" style="247" bestFit="1" customWidth="1"/>
    <col min="32" max="32" width="17.26953125" style="247" bestFit="1" customWidth="1"/>
    <col min="33" max="33" width="19.26953125" style="247" bestFit="1" customWidth="1"/>
    <col min="34" max="34" width="19.54296875" style="247" customWidth="1"/>
    <col min="35" max="35" width="21.1796875" style="247" customWidth="1"/>
    <col min="36" max="36" width="8.81640625" style="247"/>
    <col min="37" max="37" width="15.453125" style="247" bestFit="1" customWidth="1"/>
    <col min="38" max="16384" width="8.81640625" style="247"/>
  </cols>
  <sheetData>
    <row r="1" spans="1:33" x14ac:dyDescent="0.35">
      <c r="A1" s="249" t="s">
        <v>1412</v>
      </c>
    </row>
    <row r="3" spans="1:33" s="249" customFormat="1" ht="49.5" customHeight="1" x14ac:dyDescent="0.35">
      <c r="A3" s="415" t="s">
        <v>1437</v>
      </c>
      <c r="B3" s="415" t="s">
        <v>532</v>
      </c>
      <c r="C3" s="415" t="s">
        <v>548</v>
      </c>
      <c r="D3" s="415" t="s">
        <v>549</v>
      </c>
      <c r="E3" s="415" t="s">
        <v>548</v>
      </c>
      <c r="F3" s="415" t="s">
        <v>549</v>
      </c>
      <c r="G3" s="415" t="s">
        <v>1429</v>
      </c>
      <c r="H3" s="417" t="s">
        <v>1439</v>
      </c>
      <c r="I3" s="416" t="s">
        <v>1438</v>
      </c>
      <c r="J3" s="404" t="s">
        <v>521</v>
      </c>
      <c r="K3" s="404" t="s">
        <v>522</v>
      </c>
      <c r="L3" s="404" t="s">
        <v>523</v>
      </c>
      <c r="M3" s="404" t="s">
        <v>524</v>
      </c>
      <c r="N3" s="404" t="s">
        <v>525</v>
      </c>
      <c r="O3" s="404" t="s">
        <v>526</v>
      </c>
      <c r="P3" s="404" t="s">
        <v>527</v>
      </c>
      <c r="Q3" s="404" t="s">
        <v>528</v>
      </c>
      <c r="R3" s="404" t="s">
        <v>540</v>
      </c>
      <c r="S3" s="404" t="s">
        <v>541</v>
      </c>
      <c r="T3" s="404" t="s">
        <v>529</v>
      </c>
      <c r="U3" s="404" t="s">
        <v>530</v>
      </c>
      <c r="V3" s="481" t="s">
        <v>281</v>
      </c>
      <c r="W3" s="481" t="s">
        <v>280</v>
      </c>
      <c r="X3" s="481" t="s">
        <v>295</v>
      </c>
      <c r="Y3" s="416" t="s">
        <v>1446</v>
      </c>
      <c r="AD3" s="480" t="s">
        <v>1453</v>
      </c>
    </row>
    <row r="4" spans="1:33" s="249" customFormat="1" x14ac:dyDescent="0.35">
      <c r="A4" s="405" t="s">
        <v>544</v>
      </c>
      <c r="B4" s="403"/>
      <c r="C4" s="403"/>
      <c r="D4" s="403"/>
      <c r="E4" s="403"/>
      <c r="F4" s="403"/>
      <c r="G4" s="403"/>
      <c r="H4" s="418">
        <v>17000</v>
      </c>
      <c r="I4" s="553">
        <f>'Tariff Rand Values '!V99</f>
        <v>26480977.577</v>
      </c>
      <c r="J4" s="404"/>
      <c r="K4" s="404"/>
      <c r="L4" s="404"/>
      <c r="M4" s="404"/>
      <c r="N4" s="404"/>
      <c r="O4" s="404"/>
      <c r="P4" s="404"/>
      <c r="Q4" s="404"/>
      <c r="R4" s="404"/>
      <c r="S4" s="404"/>
      <c r="T4" s="404"/>
      <c r="U4" s="404"/>
      <c r="V4" s="481"/>
      <c r="W4" s="481"/>
      <c r="X4" s="481"/>
      <c r="Y4" s="442"/>
      <c r="Z4" s="431">
        <f>'Annexure A'!E9</f>
        <v>0.1459031106660395</v>
      </c>
      <c r="AA4" s="247"/>
      <c r="AB4" s="272"/>
      <c r="AC4" s="387"/>
      <c r="AD4" s="387"/>
    </row>
    <row r="5" spans="1:33" s="249" customFormat="1" hidden="1" x14ac:dyDescent="0.35">
      <c r="A5" s="405"/>
      <c r="B5" s="403"/>
      <c r="C5" s="403"/>
      <c r="D5" s="403"/>
      <c r="E5" s="403"/>
      <c r="F5" s="403"/>
      <c r="G5" s="403"/>
      <c r="H5" s="419"/>
      <c r="I5" s="412"/>
      <c r="J5" s="404"/>
      <c r="K5" s="404"/>
      <c r="L5" s="404"/>
      <c r="M5" s="404"/>
      <c r="N5" s="404"/>
      <c r="O5" s="404"/>
      <c r="P5" s="404"/>
      <c r="Q5" s="404"/>
      <c r="R5" s="404"/>
      <c r="S5" s="404"/>
      <c r="T5" s="404"/>
      <c r="U5" s="404"/>
      <c r="V5" s="481"/>
      <c r="W5" s="481"/>
      <c r="X5" s="481"/>
      <c r="Y5" s="433"/>
      <c r="AA5" s="247"/>
      <c r="AB5" s="247"/>
      <c r="AD5" s="387"/>
    </row>
    <row r="6" spans="1:33" x14ac:dyDescent="0.35">
      <c r="A6" s="405" t="s">
        <v>1441</v>
      </c>
      <c r="B6" s="405"/>
      <c r="C6" s="405"/>
      <c r="D6" s="405"/>
      <c r="E6" s="405"/>
      <c r="F6" s="405"/>
      <c r="G6" s="405"/>
      <c r="H6" s="418">
        <v>148300</v>
      </c>
      <c r="I6" s="413">
        <f>'Tariff Rand Values '!I2</f>
        <v>115979198.39023839</v>
      </c>
      <c r="J6" s="482"/>
      <c r="K6" s="482"/>
      <c r="L6" s="482"/>
      <c r="M6" s="482"/>
      <c r="N6" s="482"/>
      <c r="O6" s="482"/>
      <c r="P6" s="482"/>
      <c r="Q6" s="482"/>
      <c r="R6" s="482"/>
      <c r="S6" s="482"/>
      <c r="T6" s="482"/>
      <c r="U6" s="482"/>
      <c r="V6" s="394"/>
      <c r="W6" s="394"/>
      <c r="X6" s="394"/>
      <c r="Y6" s="434">
        <v>0.10349999999999999</v>
      </c>
      <c r="AB6" s="272"/>
      <c r="AD6" s="387">
        <v>128467</v>
      </c>
      <c r="AE6" s="247" t="s">
        <v>1467</v>
      </c>
    </row>
    <row r="7" spans="1:33" ht="15.75" hidden="1" customHeight="1" x14ac:dyDescent="0.35">
      <c r="A7" s="406" t="s">
        <v>309</v>
      </c>
      <c r="B7" s="406" t="s">
        <v>307</v>
      </c>
      <c r="C7" s="406" t="s">
        <v>824</v>
      </c>
      <c r="D7" s="406" t="s">
        <v>825</v>
      </c>
      <c r="E7" s="405" t="s">
        <v>824</v>
      </c>
      <c r="F7" s="405" t="s">
        <v>825</v>
      </c>
      <c r="G7" s="405"/>
      <c r="H7" s="418"/>
      <c r="I7" s="413">
        <f>SUM(J7:U7)</f>
        <v>497409509.2922399</v>
      </c>
      <c r="J7" s="483">
        <v>32210654.899900001</v>
      </c>
      <c r="K7" s="483">
        <v>32017182.4903</v>
      </c>
      <c r="L7" s="483">
        <v>49334994.355899997</v>
      </c>
      <c r="M7" s="483">
        <v>41183967.944379993</v>
      </c>
      <c r="N7" s="483">
        <v>41063410.591419995</v>
      </c>
      <c r="O7" s="483">
        <v>42798038.093499996</v>
      </c>
      <c r="P7" s="483">
        <v>41740777.651900001</v>
      </c>
      <c r="Q7" s="483">
        <v>39898305.347259998</v>
      </c>
      <c r="R7" s="483">
        <v>42570695.317179985</v>
      </c>
      <c r="S7" s="483">
        <v>42467299.907259986</v>
      </c>
      <c r="T7" s="483">
        <v>48747935.432379991</v>
      </c>
      <c r="U7" s="483">
        <v>43376247.260859996</v>
      </c>
      <c r="V7" s="484">
        <f>SUM(L7:T7)</f>
        <v>389805424.64117992</v>
      </c>
      <c r="W7" s="484">
        <f>U7+J7+K7</f>
        <v>107604084.65106</v>
      </c>
      <c r="X7" s="394">
        <f>+W7+V7</f>
        <v>497409509.2922399</v>
      </c>
      <c r="Y7" s="434"/>
      <c r="AD7" s="387"/>
    </row>
    <row r="8" spans="1:33" hidden="1" x14ac:dyDescent="0.35">
      <c r="A8" s="406" t="s">
        <v>309</v>
      </c>
      <c r="B8" s="406" t="s">
        <v>307</v>
      </c>
      <c r="C8" s="406" t="s">
        <v>824</v>
      </c>
      <c r="D8" s="406" t="s">
        <v>825</v>
      </c>
      <c r="E8" s="405" t="s">
        <v>824</v>
      </c>
      <c r="F8" s="405" t="s">
        <v>825</v>
      </c>
      <c r="G8" s="405"/>
      <c r="H8" s="418"/>
      <c r="I8" s="413">
        <f>SUM(J8:U8)</f>
        <v>181950992.077824</v>
      </c>
      <c r="J8" s="483">
        <v>7971797.8368000006</v>
      </c>
      <c r="K8" s="483">
        <v>6418371.4560000002</v>
      </c>
      <c r="L8" s="483">
        <v>18703291.622400001</v>
      </c>
      <c r="M8" s="483">
        <v>14216057.432063999</v>
      </c>
      <c r="N8" s="483">
        <v>13548493.043711999</v>
      </c>
      <c r="O8" s="483">
        <v>13885392.439295996</v>
      </c>
      <c r="P8" s="483">
        <v>12952455.137279999</v>
      </c>
      <c r="Q8" s="483">
        <v>12304729.681919998</v>
      </c>
      <c r="R8" s="483">
        <v>14865788.52864</v>
      </c>
      <c r="S8" s="483">
        <v>15517791.074303998</v>
      </c>
      <c r="T8" s="483">
        <v>29968146.063359998</v>
      </c>
      <c r="U8" s="483">
        <v>21598677.762047999</v>
      </c>
      <c r="V8" s="484">
        <f>SUM(L8:T8)</f>
        <v>145962145.02297598</v>
      </c>
      <c r="W8" s="484">
        <f>U8+J8+K8</f>
        <v>35988847.054848</v>
      </c>
      <c r="X8" s="394">
        <f>+W8+V8</f>
        <v>181950992.077824</v>
      </c>
      <c r="Y8" s="434"/>
      <c r="AD8" s="387"/>
    </row>
    <row r="9" spans="1:33" x14ac:dyDescent="0.35">
      <c r="A9" s="405" t="s">
        <v>1440</v>
      </c>
      <c r="B9" s="405"/>
      <c r="C9" s="405"/>
      <c r="D9" s="405"/>
      <c r="E9" s="405"/>
      <c r="F9" s="405"/>
      <c r="G9" s="405"/>
      <c r="H9" s="418">
        <v>6339</v>
      </c>
      <c r="I9" s="413">
        <f>'Tariff Rand Values '!I10</f>
        <v>1589187369.1579618</v>
      </c>
      <c r="J9" s="482"/>
      <c r="K9" s="482"/>
      <c r="L9" s="482"/>
      <c r="M9" s="482"/>
      <c r="N9" s="482"/>
      <c r="O9" s="482"/>
      <c r="P9" s="482"/>
      <c r="Q9" s="482"/>
      <c r="R9" s="482"/>
      <c r="S9" s="482"/>
      <c r="T9" s="482"/>
      <c r="U9" s="482"/>
      <c r="V9" s="394"/>
      <c r="W9" s="394"/>
      <c r="X9" s="394"/>
      <c r="Y9" s="434">
        <v>0.21390000000000001</v>
      </c>
      <c r="AB9" s="272"/>
      <c r="AD9" s="387">
        <v>15891</v>
      </c>
    </row>
    <row r="10" spans="1:33" ht="15" hidden="1" thickBot="1" x14ac:dyDescent="0.4">
      <c r="A10" s="406" t="s">
        <v>305</v>
      </c>
      <c r="B10" s="406" t="s">
        <v>252</v>
      </c>
      <c r="C10" s="406" t="s">
        <v>1042</v>
      </c>
      <c r="D10" s="406" t="s">
        <v>1045</v>
      </c>
      <c r="E10" s="405" t="s">
        <v>1042</v>
      </c>
      <c r="F10" s="405" t="s">
        <v>1045</v>
      </c>
      <c r="G10" s="405"/>
      <c r="H10" s="418"/>
      <c r="I10" s="413">
        <f>SUM(J10:U10)</f>
        <v>30998214.475775994</v>
      </c>
      <c r="J10" s="485">
        <v>3219194.8799999994</v>
      </c>
      <c r="K10" s="485">
        <v>3293654.6303999997</v>
      </c>
      <c r="L10" s="485">
        <v>2891764.4083199999</v>
      </c>
      <c r="M10" s="485">
        <v>2645798.4368639993</v>
      </c>
      <c r="N10" s="485">
        <v>2316529.999872</v>
      </c>
      <c r="O10" s="485">
        <v>2353454.3831039998</v>
      </c>
      <c r="P10" s="485">
        <v>2405999.591424</v>
      </c>
      <c r="Q10" s="485">
        <v>2550619.3489919994</v>
      </c>
      <c r="R10" s="485">
        <v>2335175.0737919998</v>
      </c>
      <c r="S10" s="485">
        <v>2583993.1391999996</v>
      </c>
      <c r="T10" s="485">
        <v>2095233.4909439997</v>
      </c>
      <c r="U10" s="483">
        <v>2306797.0928639998</v>
      </c>
      <c r="V10" s="484">
        <f>SUM(L10:T10)</f>
        <v>22178567.872511994</v>
      </c>
      <c r="W10" s="484">
        <f>U10+J10+K10</f>
        <v>8819646.6032639984</v>
      </c>
      <c r="X10" s="394">
        <f>+W10+V10</f>
        <v>30998214.475775994</v>
      </c>
      <c r="Y10" s="434"/>
      <c r="AB10" s="272"/>
      <c r="AD10" s="387"/>
      <c r="AE10" s="422">
        <f>SUM(B91:B96)</f>
        <v>-2283719405.51403</v>
      </c>
      <c r="AF10" s="422">
        <f>SUM(C91:C96)</f>
        <v>-173488154.58127189</v>
      </c>
      <c r="AG10" s="422">
        <f>SUM(D91:D96)</f>
        <v>-2458195568.0953016</v>
      </c>
    </row>
    <row r="11" spans="1:33" hidden="1" x14ac:dyDescent="0.35">
      <c r="A11" s="406" t="s">
        <v>305</v>
      </c>
      <c r="B11" s="406" t="s">
        <v>252</v>
      </c>
      <c r="C11" s="406" t="s">
        <v>1042</v>
      </c>
      <c r="D11" s="406" t="s">
        <v>1045</v>
      </c>
      <c r="E11" s="405" t="s">
        <v>1042</v>
      </c>
      <c r="F11" s="405" t="s">
        <v>1045</v>
      </c>
      <c r="G11" s="405"/>
      <c r="H11" s="418"/>
      <c r="I11" s="413">
        <f>SUM(J11:U11)</f>
        <v>119905652.36736001</v>
      </c>
      <c r="J11" s="485">
        <v>16830793.728</v>
      </c>
      <c r="K11" s="485">
        <v>18507589.631999999</v>
      </c>
      <c r="L11" s="485">
        <v>12815270.092799999</v>
      </c>
      <c r="M11" s="485">
        <v>10126410.006527999</v>
      </c>
      <c r="N11" s="485">
        <v>7248349.2003839985</v>
      </c>
      <c r="O11" s="485">
        <v>5419112.8412159998</v>
      </c>
      <c r="P11" s="485">
        <v>9247824.6911999974</v>
      </c>
      <c r="Q11" s="485">
        <v>6486119.0553599996</v>
      </c>
      <c r="R11" s="485">
        <v>6661455.5934719993</v>
      </c>
      <c r="S11" s="485">
        <v>6522981.1384319998</v>
      </c>
      <c r="T11" s="485">
        <v>8511671.6974079981</v>
      </c>
      <c r="U11" s="483">
        <v>11528074.690559998</v>
      </c>
      <c r="V11" s="484">
        <f>SUM(L11:T11)</f>
        <v>73039194.316799968</v>
      </c>
      <c r="W11" s="484">
        <f>U11+J11+K11</f>
        <v>46866458.050559998</v>
      </c>
      <c r="X11" s="394">
        <f>+W11+V11</f>
        <v>119905652.36735997</v>
      </c>
      <c r="Y11" s="434"/>
      <c r="AB11" s="272"/>
      <c r="AD11" s="387"/>
    </row>
    <row r="12" spans="1:33" x14ac:dyDescent="0.35">
      <c r="A12" s="405" t="s">
        <v>1435</v>
      </c>
      <c r="B12" s="405"/>
      <c r="C12" s="405"/>
      <c r="D12" s="405"/>
      <c r="E12" s="405"/>
      <c r="F12" s="405"/>
      <c r="G12" s="405"/>
      <c r="H12" s="418">
        <v>154</v>
      </c>
      <c r="I12" s="413">
        <f>'Tariff Rand Values '!I16+'Tariff Rand Values '!I21</f>
        <v>30997625.725945741</v>
      </c>
      <c r="J12" s="482"/>
      <c r="K12" s="482"/>
      <c r="L12" s="482"/>
      <c r="M12" s="482"/>
      <c r="N12" s="482"/>
      <c r="O12" s="482"/>
      <c r="P12" s="482"/>
      <c r="Q12" s="482"/>
      <c r="R12" s="482"/>
      <c r="S12" s="482"/>
      <c r="T12" s="482"/>
      <c r="U12" s="482"/>
      <c r="V12" s="394"/>
      <c r="W12" s="394"/>
      <c r="X12" s="394"/>
      <c r="Y12" s="435">
        <v>0.08</v>
      </c>
      <c r="AB12" s="272"/>
      <c r="AD12" s="387"/>
    </row>
    <row r="13" spans="1:33" hidden="1" x14ac:dyDescent="0.35">
      <c r="A13" s="406" t="s">
        <v>368</v>
      </c>
      <c r="B13" s="406" t="s">
        <v>368</v>
      </c>
      <c r="C13" s="406" t="s">
        <v>839</v>
      </c>
      <c r="D13" s="406" t="s">
        <v>839</v>
      </c>
      <c r="E13" s="405" t="s">
        <v>839</v>
      </c>
      <c r="F13" s="405" t="s">
        <v>839</v>
      </c>
      <c r="G13" s="405"/>
      <c r="H13" s="418"/>
      <c r="I13" s="413">
        <f>SUM(J13:U13)</f>
        <v>261953.73630682522</v>
      </c>
      <c r="J13" s="483">
        <v>16880.091769760736</v>
      </c>
      <c r="K13" s="483">
        <v>16880.091769760736</v>
      </c>
      <c r="L13" s="483">
        <v>16880.091769760736</v>
      </c>
      <c r="M13" s="483">
        <v>16880.091769760736</v>
      </c>
      <c r="N13" s="483">
        <v>17599.360089171936</v>
      </c>
      <c r="O13" s="483">
        <v>19367.24590582999</v>
      </c>
      <c r="P13" s="483">
        <v>20010.801770566326</v>
      </c>
      <c r="Q13" s="483">
        <v>26094.297503691578</v>
      </c>
      <c r="R13" s="483">
        <v>27635.045956325044</v>
      </c>
      <c r="S13" s="483">
        <v>27918.967661355779</v>
      </c>
      <c r="T13" s="483">
        <v>27903.825170420809</v>
      </c>
      <c r="U13" s="483">
        <v>27903.825170420809</v>
      </c>
      <c r="V13" s="486">
        <f>SUM(L13:T13)</f>
        <v>200289.72759688291</v>
      </c>
      <c r="W13" s="486">
        <f>U13+J13+K13</f>
        <v>61664.008709942282</v>
      </c>
      <c r="X13" s="487">
        <f>+W13+V13</f>
        <v>261953.73630682519</v>
      </c>
      <c r="Y13" s="435"/>
      <c r="AB13" s="272"/>
      <c r="AD13" s="387"/>
    </row>
    <row r="14" spans="1:33" hidden="1" x14ac:dyDescent="0.35">
      <c r="A14" s="406" t="s">
        <v>364</v>
      </c>
      <c r="B14" s="406" t="s">
        <v>358</v>
      </c>
      <c r="C14" s="406" t="s">
        <v>827</v>
      </c>
      <c r="D14" s="406" t="s">
        <v>830</v>
      </c>
      <c r="E14" s="405" t="s">
        <v>827</v>
      </c>
      <c r="F14" s="405" t="s">
        <v>830</v>
      </c>
      <c r="G14" s="405"/>
      <c r="H14" s="418"/>
      <c r="I14" s="413">
        <f t="shared" ref="I14:I16" si="0">SUM(J14:U14)</f>
        <v>1966795.6412636482</v>
      </c>
      <c r="J14" s="483">
        <v>277237.27834886382</v>
      </c>
      <c r="K14" s="483">
        <v>273911.49525926617</v>
      </c>
      <c r="L14" s="483">
        <v>206464.61420222488</v>
      </c>
      <c r="M14" s="483">
        <v>120174.711457606</v>
      </c>
      <c r="N14" s="483">
        <v>99378.570458618255</v>
      </c>
      <c r="O14" s="483">
        <v>70601.553275552418</v>
      </c>
      <c r="P14" s="483">
        <v>95716.372857103619</v>
      </c>
      <c r="Q14" s="483">
        <v>120526.03209195948</v>
      </c>
      <c r="R14" s="483">
        <v>125543.67757749622</v>
      </c>
      <c r="S14" s="483">
        <v>158746.52810196171</v>
      </c>
      <c r="T14" s="483">
        <v>196527.10853824724</v>
      </c>
      <c r="U14" s="483">
        <v>221967.69909474836</v>
      </c>
      <c r="V14" s="484">
        <f>SUM(L14:T14)</f>
        <v>1193679.1685607699</v>
      </c>
      <c r="W14" s="484">
        <f>U14+J14+K14</f>
        <v>773116.47270287829</v>
      </c>
      <c r="X14" s="394">
        <f>+W14+V14</f>
        <v>1966795.6412636482</v>
      </c>
      <c r="Y14" s="435"/>
      <c r="AB14" s="272"/>
      <c r="AD14" s="387"/>
    </row>
    <row r="15" spans="1:33" hidden="1" x14ac:dyDescent="0.35">
      <c r="A15" s="406" t="s">
        <v>366</v>
      </c>
      <c r="B15" s="406" t="s">
        <v>360</v>
      </c>
      <c r="C15" s="406" t="s">
        <v>826</v>
      </c>
      <c r="D15" s="406" t="s">
        <v>829</v>
      </c>
      <c r="E15" s="405" t="s">
        <v>826</v>
      </c>
      <c r="F15" s="405" t="s">
        <v>829</v>
      </c>
      <c r="G15" s="405"/>
      <c r="H15" s="418"/>
      <c r="I15" s="413">
        <f t="shared" si="0"/>
        <v>2876493.2123686988</v>
      </c>
      <c r="J15" s="483">
        <v>331502.40518036357</v>
      </c>
      <c r="K15" s="483">
        <v>347744.56124015606</v>
      </c>
      <c r="L15" s="483">
        <v>251347.36502528787</v>
      </c>
      <c r="M15" s="483">
        <v>179726.6878984792</v>
      </c>
      <c r="N15" s="483">
        <v>162297.30628528394</v>
      </c>
      <c r="O15" s="483">
        <v>115873.33975513598</v>
      </c>
      <c r="P15" s="483">
        <v>162324.05736435749</v>
      </c>
      <c r="Q15" s="483">
        <v>196182.1349325316</v>
      </c>
      <c r="R15" s="483">
        <v>211449.16335143015</v>
      </c>
      <c r="S15" s="483">
        <v>246318.26981444607</v>
      </c>
      <c r="T15" s="483">
        <v>311360.58906881255</v>
      </c>
      <c r="U15" s="483">
        <v>360367.33245241467</v>
      </c>
      <c r="V15" s="484">
        <f>SUM(L15:T15)</f>
        <v>1836878.9134957648</v>
      </c>
      <c r="W15" s="484">
        <f>U15+J15+K15</f>
        <v>1039614.2988729343</v>
      </c>
      <c r="X15" s="394">
        <f>+W15+V15</f>
        <v>2876493.2123686993</v>
      </c>
      <c r="Y15" s="435"/>
      <c r="AB15" s="272"/>
      <c r="AD15" s="387"/>
    </row>
    <row r="16" spans="1:33" hidden="1" x14ac:dyDescent="0.35">
      <c r="A16" s="406" t="s">
        <v>362</v>
      </c>
      <c r="B16" s="406" t="s">
        <v>356</v>
      </c>
      <c r="C16" s="406" t="s">
        <v>828</v>
      </c>
      <c r="D16" s="406" t="s">
        <v>831</v>
      </c>
      <c r="E16" s="405" t="s">
        <v>828</v>
      </c>
      <c r="F16" s="405" t="s">
        <v>831</v>
      </c>
      <c r="G16" s="405"/>
      <c r="H16" s="418"/>
      <c r="I16" s="413">
        <f t="shared" si="0"/>
        <v>2882550.978871908</v>
      </c>
      <c r="J16" s="483">
        <v>295234.65941228531</v>
      </c>
      <c r="K16" s="483">
        <v>327228.44173171779</v>
      </c>
      <c r="L16" s="483">
        <v>265859.83714997454</v>
      </c>
      <c r="M16" s="483">
        <v>170126.01620012248</v>
      </c>
      <c r="N16" s="483">
        <v>165055.2804646258</v>
      </c>
      <c r="O16" s="483">
        <v>169863.93718352169</v>
      </c>
      <c r="P16" s="483">
        <v>171868.27917880632</v>
      </c>
      <c r="Q16" s="483">
        <v>195057.77115910558</v>
      </c>
      <c r="R16" s="483">
        <v>273842.88738970563</v>
      </c>
      <c r="S16" s="483">
        <v>228852.97784091352</v>
      </c>
      <c r="T16" s="483">
        <v>276727.78854459198</v>
      </c>
      <c r="U16" s="483">
        <v>342833.10261653725</v>
      </c>
      <c r="V16" s="484">
        <f>SUM(L16:T16)</f>
        <v>1917254.7751113675</v>
      </c>
      <c r="W16" s="484">
        <f>U16+J16+K16</f>
        <v>965296.20376054035</v>
      </c>
      <c r="X16" s="394">
        <f>+W16+V16</f>
        <v>2882550.978871908</v>
      </c>
      <c r="Y16" s="435"/>
      <c r="AB16" s="272"/>
      <c r="AD16" s="387"/>
    </row>
    <row r="17" spans="1:32" hidden="1" x14ac:dyDescent="0.35">
      <c r="A17" s="405" t="s">
        <v>537</v>
      </c>
      <c r="B17" s="403"/>
      <c r="C17" s="403"/>
      <c r="D17" s="403"/>
      <c r="E17" s="403"/>
      <c r="F17" s="403"/>
      <c r="G17" s="403"/>
      <c r="H17" s="420"/>
      <c r="I17" s="413"/>
      <c r="J17" s="488"/>
      <c r="K17" s="488"/>
      <c r="L17" s="488"/>
      <c r="M17" s="488"/>
      <c r="N17" s="488"/>
      <c r="O17" s="488"/>
      <c r="P17" s="488"/>
      <c r="Q17" s="488"/>
      <c r="R17" s="488"/>
      <c r="S17" s="488"/>
      <c r="T17" s="488"/>
      <c r="U17" s="488"/>
      <c r="V17" s="394"/>
      <c r="W17" s="394"/>
      <c r="X17" s="394"/>
      <c r="Y17" s="435" t="s">
        <v>1433</v>
      </c>
      <c r="AB17" s="272"/>
      <c r="AD17" s="387"/>
    </row>
    <row r="18" spans="1:32" hidden="1" x14ac:dyDescent="0.35">
      <c r="A18" s="407" t="s">
        <v>371</v>
      </c>
      <c r="B18" s="407" t="s">
        <v>371</v>
      </c>
      <c r="C18" s="407" t="s">
        <v>838</v>
      </c>
      <c r="D18" s="407" t="s">
        <v>838</v>
      </c>
      <c r="E18" s="405" t="s">
        <v>838</v>
      </c>
      <c r="F18" s="405" t="s">
        <v>838</v>
      </c>
      <c r="G18" s="405"/>
      <c r="H18" s="418"/>
      <c r="I18" s="413">
        <f>SUM(J18:U18)</f>
        <v>11008.590909725102</v>
      </c>
      <c r="J18" s="483">
        <v>741.9820558136588</v>
      </c>
      <c r="K18" s="483">
        <v>741.9820558136588</v>
      </c>
      <c r="L18" s="483">
        <v>741.9820558136588</v>
      </c>
      <c r="M18" s="483">
        <v>741.9820558136588</v>
      </c>
      <c r="N18" s="483">
        <v>741.9820558136588</v>
      </c>
      <c r="O18" s="483">
        <v>772.26703768360403</v>
      </c>
      <c r="P18" s="483">
        <v>847.97949235846704</v>
      </c>
      <c r="Q18" s="483">
        <v>878.26447422841238</v>
      </c>
      <c r="R18" s="483">
        <v>1135.686820122947</v>
      </c>
      <c r="S18" s="483">
        <v>1211.3992747978102</v>
      </c>
      <c r="T18" s="483">
        <v>1226.5417657327828</v>
      </c>
      <c r="U18" s="483">
        <v>1226.5417657327828</v>
      </c>
      <c r="V18" s="484">
        <f>SUM(L18:T18)</f>
        <v>8298.0850323649993</v>
      </c>
      <c r="W18" s="484">
        <f>U18+J18+K18</f>
        <v>2710.5058773601004</v>
      </c>
      <c r="X18" s="394">
        <f>+W18+V18</f>
        <v>11008.590909725099</v>
      </c>
      <c r="Y18" s="435"/>
      <c r="AB18" s="272"/>
      <c r="AD18" s="387"/>
    </row>
    <row r="19" spans="1:32" hidden="1" x14ac:dyDescent="0.35">
      <c r="A19" s="407" t="s">
        <v>381</v>
      </c>
      <c r="B19" s="407" t="s">
        <v>375</v>
      </c>
      <c r="C19" s="407" t="s">
        <v>834</v>
      </c>
      <c r="D19" s="407" t="s">
        <v>836</v>
      </c>
      <c r="E19" s="405" t="s">
        <v>834</v>
      </c>
      <c r="F19" s="405" t="s">
        <v>836</v>
      </c>
      <c r="G19" s="405"/>
      <c r="H19" s="418"/>
      <c r="I19" s="413">
        <f t="shared" ref="I19:I21" si="1">SUM(J19:U19)</f>
        <v>81833.803750596315</v>
      </c>
      <c r="J19" s="483">
        <v>12186.253993356651</v>
      </c>
      <c r="K19" s="483">
        <v>12040.065725682029</v>
      </c>
      <c r="L19" s="483">
        <v>9075.3676572406548</v>
      </c>
      <c r="M19" s="483">
        <v>5282.4048992354292</v>
      </c>
      <c r="N19" s="483">
        <v>5282.4048992354292</v>
      </c>
      <c r="O19" s="483">
        <v>4406.7779098043657</v>
      </c>
      <c r="P19" s="483">
        <v>3158.2455235939701</v>
      </c>
      <c r="Q19" s="483">
        <v>4163.1418265556877</v>
      </c>
      <c r="R19" s="483">
        <v>5250.0704807795864</v>
      </c>
      <c r="S19" s="483">
        <v>5507.1051814010862</v>
      </c>
      <c r="T19" s="483">
        <v>6915.9424540363279</v>
      </c>
      <c r="U19" s="483">
        <v>8566.0231996750972</v>
      </c>
      <c r="V19" s="484">
        <f>SUM(L19:T19)</f>
        <v>49041.460831882534</v>
      </c>
      <c r="W19" s="484">
        <f>U19+J19+K19</f>
        <v>32792.342918713774</v>
      </c>
      <c r="X19" s="394">
        <f>+W19+V19</f>
        <v>81833.8037505963</v>
      </c>
      <c r="Y19" s="435"/>
      <c r="AB19" s="272"/>
      <c r="AD19" s="387"/>
    </row>
    <row r="20" spans="1:32" hidden="1" x14ac:dyDescent="0.35">
      <c r="A20" s="407" t="s">
        <v>383</v>
      </c>
      <c r="B20" s="407" t="s">
        <v>377</v>
      </c>
      <c r="C20" s="407" t="s">
        <v>832</v>
      </c>
      <c r="D20" s="407" t="s">
        <v>835</v>
      </c>
      <c r="E20" s="405" t="s">
        <v>832</v>
      </c>
      <c r="F20" s="405" t="s">
        <v>835</v>
      </c>
      <c r="G20" s="405"/>
      <c r="H20" s="418"/>
      <c r="I20" s="413">
        <f t="shared" si="1"/>
        <v>118250.09290727343</v>
      </c>
      <c r="J20" s="483">
        <v>14571.534293642357</v>
      </c>
      <c r="K20" s="483">
        <v>15285.47521934752</v>
      </c>
      <c r="L20" s="483">
        <v>11048.235825287378</v>
      </c>
      <c r="M20" s="483">
        <v>7900.0741933397449</v>
      </c>
      <c r="N20" s="483">
        <v>7900.0741933397449</v>
      </c>
      <c r="O20" s="483">
        <v>7166.2054938367864</v>
      </c>
      <c r="P20" s="483">
        <v>5180.6124315356956</v>
      </c>
      <c r="Q20" s="483">
        <v>7052.8282019323451</v>
      </c>
      <c r="R20" s="483">
        <v>8557.2616056616389</v>
      </c>
      <c r="S20" s="483">
        <v>9263.4284192459691</v>
      </c>
      <c r="T20" s="483">
        <v>10761.334662471243</v>
      </c>
      <c r="U20" s="483">
        <v>13563.028367633002</v>
      </c>
      <c r="V20" s="484">
        <f>SUM(L20:T20)</f>
        <v>74830.055026650545</v>
      </c>
      <c r="W20" s="484">
        <f>U20+J20+K20</f>
        <v>43420.037880622876</v>
      </c>
      <c r="X20" s="394">
        <f>+W20+V20</f>
        <v>118250.09290727341</v>
      </c>
      <c r="Y20" s="435"/>
      <c r="AB20" s="272"/>
      <c r="AD20" s="387"/>
    </row>
    <row r="21" spans="1:32" hidden="1" x14ac:dyDescent="0.35">
      <c r="A21" s="407" t="s">
        <v>379</v>
      </c>
      <c r="B21" s="407" t="s">
        <v>373</v>
      </c>
      <c r="C21" s="407" t="s">
        <v>833</v>
      </c>
      <c r="D21" s="407" t="s">
        <v>837</v>
      </c>
      <c r="E21" s="405" t="s">
        <v>833</v>
      </c>
      <c r="F21" s="405" t="s">
        <v>837</v>
      </c>
      <c r="G21" s="405"/>
      <c r="H21" s="418"/>
      <c r="I21" s="413">
        <f t="shared" si="1"/>
        <v>118911.80051920628</v>
      </c>
      <c r="J21" s="483">
        <v>12977.347666474079</v>
      </c>
      <c r="K21" s="483">
        <v>14383.667768427156</v>
      </c>
      <c r="L21" s="483">
        <v>11686.146687910968</v>
      </c>
      <c r="M21" s="483">
        <v>7478.0666461592291</v>
      </c>
      <c r="N21" s="483">
        <v>7478.0666461592291</v>
      </c>
      <c r="O21" s="483">
        <v>7264.5619836120004</v>
      </c>
      <c r="P21" s="483">
        <v>7458.0420701951025</v>
      </c>
      <c r="Q21" s="483">
        <v>7550.5819473263755</v>
      </c>
      <c r="R21" s="483">
        <v>8530.8780255339771</v>
      </c>
      <c r="S21" s="483">
        <v>11889.4217016943</v>
      </c>
      <c r="T21" s="483">
        <v>10136.522086004539</v>
      </c>
      <c r="U21" s="483">
        <v>12078.497289709328</v>
      </c>
      <c r="V21" s="484">
        <f>SUM(L21:T21)</f>
        <v>79472.287794595715</v>
      </c>
      <c r="W21" s="484">
        <f>U21+J21+K21</f>
        <v>39439.512724610562</v>
      </c>
      <c r="X21" s="394">
        <f>+W21+V21</f>
        <v>118911.80051920627</v>
      </c>
      <c r="Y21" s="435"/>
      <c r="AB21" s="272"/>
      <c r="AD21" s="387"/>
    </row>
    <row r="22" spans="1:32" x14ac:dyDescent="0.35">
      <c r="A22" s="405" t="s">
        <v>545</v>
      </c>
      <c r="B22" s="405"/>
      <c r="C22" s="405"/>
      <c r="D22" s="405"/>
      <c r="E22" s="405"/>
      <c r="F22" s="405"/>
      <c r="G22" s="405"/>
      <c r="H22" s="418">
        <v>780</v>
      </c>
      <c r="I22" s="413">
        <f>'Tariff Rand Values '!I26</f>
        <v>83104871.201844469</v>
      </c>
      <c r="J22" s="482"/>
      <c r="K22" s="482"/>
      <c r="L22" s="482"/>
      <c r="M22" s="482"/>
      <c r="N22" s="482"/>
      <c r="O22" s="482"/>
      <c r="P22" s="482"/>
      <c r="Q22" s="482"/>
      <c r="R22" s="482"/>
      <c r="S22" s="482"/>
      <c r="T22" s="482"/>
      <c r="U22" s="482"/>
      <c r="V22" s="394"/>
      <c r="W22" s="394"/>
      <c r="X22" s="394"/>
      <c r="Y22" s="435">
        <v>7.8899999999999998E-2</v>
      </c>
      <c r="AB22" s="272"/>
      <c r="AD22" s="479">
        <f>AD6+AD9+AD12</f>
        <v>144358</v>
      </c>
      <c r="AE22" s="249">
        <f>1019+38979+1971</f>
        <v>41969</v>
      </c>
      <c r="AF22" s="247" t="s">
        <v>1452</v>
      </c>
    </row>
    <row r="23" spans="1:32" hidden="1" x14ac:dyDescent="0.35">
      <c r="A23" s="408" t="s">
        <v>313</v>
      </c>
      <c r="B23" s="408" t="s">
        <v>311</v>
      </c>
      <c r="C23" s="408" t="s">
        <v>510</v>
      </c>
      <c r="D23" s="408" t="s">
        <v>514</v>
      </c>
      <c r="E23" s="405" t="s">
        <v>510</v>
      </c>
      <c r="F23" s="405" t="s">
        <v>514</v>
      </c>
      <c r="G23" s="405"/>
      <c r="H23" s="418"/>
      <c r="I23" s="413">
        <f>SUM(J23:U23)</f>
        <v>108619694.62935773</v>
      </c>
      <c r="J23" s="489">
        <v>7800615.8703705762</v>
      </c>
      <c r="K23" s="489">
        <v>7361282.7812357396</v>
      </c>
      <c r="L23" s="489">
        <v>7436824.1131326007</v>
      </c>
      <c r="M23" s="489">
        <v>7281122.9156922633</v>
      </c>
      <c r="N23" s="489">
        <v>7455080.66738592</v>
      </c>
      <c r="O23" s="489">
        <v>7484241.8359823879</v>
      </c>
      <c r="P23" s="489">
        <v>7640333.5403474271</v>
      </c>
      <c r="Q23" s="489">
        <v>7346316.8095500525</v>
      </c>
      <c r="R23" s="489">
        <v>7147084.6134984856</v>
      </c>
      <c r="S23" s="489">
        <v>6925219.2276820606</v>
      </c>
      <c r="T23" s="489">
        <v>25504013.617692828</v>
      </c>
      <c r="U23" s="489">
        <v>9237558.6367873866</v>
      </c>
      <c r="V23" s="490">
        <f>SUM(L23:T23)</f>
        <v>84220237.340964019</v>
      </c>
      <c r="W23" s="490">
        <f>U23+J23+K23</f>
        <v>24399457.288393702</v>
      </c>
      <c r="X23" s="394">
        <f>+W23+V23</f>
        <v>108619694.62935773</v>
      </c>
      <c r="Y23" s="435"/>
      <c r="AB23" s="272"/>
      <c r="AD23" s="387"/>
    </row>
    <row r="24" spans="1:32" x14ac:dyDescent="0.35">
      <c r="A24" s="405" t="s">
        <v>546</v>
      </c>
      <c r="B24" s="405"/>
      <c r="C24" s="405"/>
      <c r="D24" s="405"/>
      <c r="E24" s="405"/>
      <c r="F24" s="405"/>
      <c r="G24" s="405"/>
      <c r="H24" s="418">
        <v>2821</v>
      </c>
      <c r="I24" s="413">
        <f>'Tariff Rand Values '!I28</f>
        <v>26374477.544500001</v>
      </c>
      <c r="J24" s="482"/>
      <c r="K24" s="482"/>
      <c r="L24" s="482"/>
      <c r="M24" s="482"/>
      <c r="N24" s="482"/>
      <c r="O24" s="482"/>
      <c r="P24" s="482"/>
      <c r="Q24" s="482"/>
      <c r="R24" s="482"/>
      <c r="S24" s="482"/>
      <c r="T24" s="482"/>
      <c r="U24" s="482"/>
      <c r="V24" s="394"/>
      <c r="W24" s="394"/>
      <c r="X24" s="394"/>
      <c r="Y24" s="435">
        <v>0.18679999999999999</v>
      </c>
      <c r="AB24" s="272"/>
      <c r="AD24" s="387"/>
      <c r="AE24" s="249">
        <f>AD22-AE22</f>
        <v>102389</v>
      </c>
      <c r="AF24" s="247" t="s">
        <v>1468</v>
      </c>
    </row>
    <row r="25" spans="1:32" hidden="1" x14ac:dyDescent="0.35">
      <c r="A25" s="408" t="s">
        <v>313</v>
      </c>
      <c r="B25" s="408" t="s">
        <v>311</v>
      </c>
      <c r="C25" s="408" t="s">
        <v>510</v>
      </c>
      <c r="D25" s="408" t="s">
        <v>514</v>
      </c>
      <c r="E25" s="405" t="s">
        <v>510</v>
      </c>
      <c r="F25" s="405" t="s">
        <v>514</v>
      </c>
      <c r="G25" s="405"/>
      <c r="H25" s="418"/>
      <c r="I25" s="413">
        <f>SUM(J25:U25)</f>
        <v>155354321.92638198</v>
      </c>
      <c r="J25" s="483">
        <v>19396341.095117748</v>
      </c>
      <c r="K25" s="483">
        <v>23496371.323210806</v>
      </c>
      <c r="L25" s="483">
        <v>8507306.9308939129</v>
      </c>
      <c r="M25" s="483">
        <v>19662198.085259873</v>
      </c>
      <c r="N25" s="483">
        <v>14060727.683981908</v>
      </c>
      <c r="O25" s="483">
        <v>4340386.7716683475</v>
      </c>
      <c r="P25" s="483">
        <v>17622993.712560091</v>
      </c>
      <c r="Q25" s="483">
        <v>11060399.199514898</v>
      </c>
      <c r="R25" s="483">
        <v>10208078.099140782</v>
      </c>
      <c r="S25" s="483">
        <v>8187101.0494402088</v>
      </c>
      <c r="T25" s="483">
        <v>10409064.1347683</v>
      </c>
      <c r="U25" s="483">
        <v>8403353.8408251107</v>
      </c>
      <c r="V25" s="490">
        <f>SUM(L25:T25)</f>
        <v>104058255.66722831</v>
      </c>
      <c r="W25" s="490">
        <f>U25+J25+K25</f>
        <v>51296066.259153664</v>
      </c>
      <c r="X25" s="394">
        <f>+W25+V25</f>
        <v>155354321.92638198</v>
      </c>
      <c r="Y25" s="435"/>
      <c r="AB25" s="272"/>
      <c r="AD25" s="387"/>
    </row>
    <row r="26" spans="1:32" x14ac:dyDescent="0.35">
      <c r="A26" s="405" t="s">
        <v>1434</v>
      </c>
      <c r="B26" s="405"/>
      <c r="C26" s="405"/>
      <c r="D26" s="405"/>
      <c r="E26" s="405"/>
      <c r="F26" s="405"/>
      <c r="G26" s="405"/>
      <c r="H26" s="418">
        <v>406</v>
      </c>
      <c r="I26" s="413">
        <f>'Tariff Rand Values '!I30+'Tariff Rand Values '!I35</f>
        <v>64529152.19506</v>
      </c>
      <c r="J26" s="482"/>
      <c r="K26" s="482"/>
      <c r="L26" s="482"/>
      <c r="M26" s="482"/>
      <c r="N26" s="482"/>
      <c r="O26" s="482"/>
      <c r="P26" s="482"/>
      <c r="Q26" s="482"/>
      <c r="R26" s="482"/>
      <c r="S26" s="482"/>
      <c r="T26" s="482"/>
      <c r="U26" s="482"/>
      <c r="V26" s="394"/>
      <c r="W26" s="394"/>
      <c r="X26" s="394"/>
      <c r="Y26" s="435">
        <v>7.9100000000000004E-2</v>
      </c>
      <c r="AB26" s="272"/>
      <c r="AD26" s="387"/>
      <c r="AE26" s="547">
        <f>SUM(AE22:AE24)</f>
        <v>144358</v>
      </c>
    </row>
    <row r="27" spans="1:32" hidden="1" x14ac:dyDescent="0.35">
      <c r="A27" s="395" t="s">
        <v>392</v>
      </c>
      <c r="B27" s="395" t="s">
        <v>392</v>
      </c>
      <c r="C27" s="395" t="s">
        <v>876</v>
      </c>
      <c r="D27" s="395" t="s">
        <v>876</v>
      </c>
      <c r="E27" s="405" t="s">
        <v>876</v>
      </c>
      <c r="F27" s="405" t="s">
        <v>876</v>
      </c>
      <c r="G27" s="405"/>
      <c r="H27" s="418"/>
      <c r="I27" s="413">
        <f>SUM(J27:U27)</f>
        <v>1227212.4259939874</v>
      </c>
      <c r="J27" s="483">
        <v>26614.245383002133</v>
      </c>
      <c r="K27" s="483">
        <v>27036.693722414868</v>
      </c>
      <c r="L27" s="483">
        <v>27036.693722414868</v>
      </c>
      <c r="M27" s="483">
        <v>27881.590401240333</v>
      </c>
      <c r="N27" s="483">
        <v>52383.594087178804</v>
      </c>
      <c r="O27" s="483">
        <v>64212.147590735316</v>
      </c>
      <c r="P27" s="483">
        <v>107301.87821083401</v>
      </c>
      <c r="Q27" s="483">
        <v>170246.68078333113</v>
      </c>
      <c r="R27" s="483">
        <v>173203.81915922023</v>
      </c>
      <c r="S27" s="483">
        <v>183342.57930512581</v>
      </c>
      <c r="T27" s="483">
        <v>183765.02764453855</v>
      </c>
      <c r="U27" s="483">
        <v>184187.4759839513</v>
      </c>
      <c r="V27" s="484">
        <f>SUM(L27:T27)</f>
        <v>989374.010904619</v>
      </c>
      <c r="W27" s="484">
        <f>U27+J27+K27</f>
        <v>237838.4150893683</v>
      </c>
      <c r="X27" s="394">
        <f>+W27+V27</f>
        <v>1227212.4259939874</v>
      </c>
      <c r="Y27" s="435"/>
      <c r="AB27" s="272"/>
      <c r="AD27" s="387"/>
    </row>
    <row r="28" spans="1:32" hidden="1" x14ac:dyDescent="0.35">
      <c r="A28" s="395" t="s">
        <v>396</v>
      </c>
      <c r="B28" s="395" t="s">
        <v>388</v>
      </c>
      <c r="C28" s="395" t="s">
        <v>864</v>
      </c>
      <c r="D28" s="395" t="s">
        <v>867</v>
      </c>
      <c r="E28" s="405" t="s">
        <v>864</v>
      </c>
      <c r="F28" s="405" t="s">
        <v>867</v>
      </c>
      <c r="G28" s="405"/>
      <c r="H28" s="418"/>
      <c r="I28" s="413">
        <f t="shared" ref="I28:I30" si="2">SUM(J28:U28)</f>
        <v>5124937.0116241984</v>
      </c>
      <c r="J28" s="483">
        <v>283658.15657240275</v>
      </c>
      <c r="K28" s="483">
        <v>260662.23356333008</v>
      </c>
      <c r="L28" s="483">
        <v>236601.10431133042</v>
      </c>
      <c r="M28" s="483">
        <v>187039.66156507301</v>
      </c>
      <c r="N28" s="483">
        <v>206239.3643709844</v>
      </c>
      <c r="O28" s="483">
        <v>255264.00500912318</v>
      </c>
      <c r="P28" s="483">
        <v>376315.78977322316</v>
      </c>
      <c r="Q28" s="483">
        <v>549074.7640641348</v>
      </c>
      <c r="R28" s="483">
        <v>569370.49700288987</v>
      </c>
      <c r="S28" s="483">
        <v>657012.53819640051</v>
      </c>
      <c r="T28" s="483">
        <v>728769.20711462479</v>
      </c>
      <c r="U28" s="483">
        <v>814929.69008068193</v>
      </c>
      <c r="V28" s="484">
        <f>SUM(L28:T28)</f>
        <v>3765686.9314077841</v>
      </c>
      <c r="W28" s="484">
        <f>U28+J28+K28</f>
        <v>1359250.0802164148</v>
      </c>
      <c r="X28" s="394">
        <f>+W28+V28</f>
        <v>5124937.0116241984</v>
      </c>
      <c r="Y28" s="435"/>
      <c r="AB28" s="272"/>
      <c r="AD28" s="387"/>
    </row>
    <row r="29" spans="1:32" hidden="1" x14ac:dyDescent="0.35">
      <c r="A29" s="395" t="s">
        <v>398</v>
      </c>
      <c r="B29" s="395" t="s">
        <v>390</v>
      </c>
      <c r="C29" s="395" t="s">
        <v>863</v>
      </c>
      <c r="D29" s="395" t="s">
        <v>866</v>
      </c>
      <c r="E29" s="405" t="s">
        <v>863</v>
      </c>
      <c r="F29" s="405" t="s">
        <v>866</v>
      </c>
      <c r="G29" s="405"/>
      <c r="H29" s="418"/>
      <c r="I29" s="413">
        <f t="shared" si="2"/>
        <v>8109232.5112519506</v>
      </c>
      <c r="J29" s="483">
        <v>472113.57027238561</v>
      </c>
      <c r="K29" s="483">
        <v>466102.70075613569</v>
      </c>
      <c r="L29" s="483">
        <v>422433.18154096568</v>
      </c>
      <c r="M29" s="483">
        <v>292696.21466450999</v>
      </c>
      <c r="N29" s="483">
        <v>337460.62717214134</v>
      </c>
      <c r="O29" s="483">
        <v>412042.73885487072</v>
      </c>
      <c r="P29" s="483">
        <v>599884.77772174228</v>
      </c>
      <c r="Q29" s="483">
        <v>870721.77911003178</v>
      </c>
      <c r="R29" s="483">
        <v>940665.58203219017</v>
      </c>
      <c r="S29" s="483">
        <v>996242.46021688683</v>
      </c>
      <c r="T29" s="483">
        <v>1101480.0064324911</v>
      </c>
      <c r="U29" s="483">
        <v>1197388.8724775999</v>
      </c>
      <c r="V29" s="484">
        <f>SUM(L29:T29)</f>
        <v>5973627.3677458297</v>
      </c>
      <c r="W29" s="484">
        <f>U29+J29+K29</f>
        <v>2135605.1435061214</v>
      </c>
      <c r="X29" s="394">
        <f>+W29+V29</f>
        <v>8109232.5112519506</v>
      </c>
      <c r="Y29" s="435"/>
      <c r="AB29" s="272"/>
      <c r="AD29" s="387"/>
    </row>
    <row r="30" spans="1:32" hidden="1" x14ac:dyDescent="0.35">
      <c r="A30" s="395" t="s">
        <v>394</v>
      </c>
      <c r="B30" s="395" t="s">
        <v>386</v>
      </c>
      <c r="C30" s="395" t="s">
        <v>865</v>
      </c>
      <c r="D30" s="395" t="s">
        <v>868</v>
      </c>
      <c r="E30" s="405" t="s">
        <v>865</v>
      </c>
      <c r="F30" s="405" t="s">
        <v>868</v>
      </c>
      <c r="G30" s="405"/>
      <c r="H30" s="418"/>
      <c r="I30" s="413">
        <f t="shared" si="2"/>
        <v>6077055.5744906357</v>
      </c>
      <c r="J30" s="483">
        <v>355467.90042093844</v>
      </c>
      <c r="K30" s="483">
        <v>396688.80465716368</v>
      </c>
      <c r="L30" s="483">
        <v>378173.43335986475</v>
      </c>
      <c r="M30" s="483">
        <v>196017.40606973966</v>
      </c>
      <c r="N30" s="483">
        <v>220445.50739720807</v>
      </c>
      <c r="O30" s="483">
        <v>387441.69858431857</v>
      </c>
      <c r="P30" s="483">
        <v>397330.26104277925</v>
      </c>
      <c r="Q30" s="483">
        <v>538743.08906556736</v>
      </c>
      <c r="R30" s="483">
        <v>857737.02026943967</v>
      </c>
      <c r="S30" s="483">
        <v>697087.78573696257</v>
      </c>
      <c r="T30" s="483">
        <v>795903.57584092987</v>
      </c>
      <c r="U30" s="483">
        <v>856019.09204572428</v>
      </c>
      <c r="V30" s="484">
        <f>SUM(L30:T30)</f>
        <v>4468879.7773668095</v>
      </c>
      <c r="W30" s="484">
        <f>U30+J30+K30</f>
        <v>1608175.7971238266</v>
      </c>
      <c r="X30" s="394">
        <f>+W30+V30</f>
        <v>6077055.5744906366</v>
      </c>
      <c r="Y30" s="435"/>
      <c r="AB30" s="272"/>
      <c r="AD30" s="387"/>
    </row>
    <row r="31" spans="1:32" hidden="1" x14ac:dyDescent="0.35">
      <c r="A31" s="405" t="s">
        <v>539</v>
      </c>
      <c r="B31" s="395"/>
      <c r="C31" s="395"/>
      <c r="D31" s="395"/>
      <c r="E31" s="395"/>
      <c r="F31" s="395"/>
      <c r="G31" s="395"/>
      <c r="H31" s="420"/>
      <c r="I31" s="413">
        <v>0</v>
      </c>
      <c r="J31" s="488"/>
      <c r="K31" s="488"/>
      <c r="L31" s="488"/>
      <c r="M31" s="488"/>
      <c r="N31" s="488"/>
      <c r="O31" s="488"/>
      <c r="P31" s="488"/>
      <c r="Q31" s="488"/>
      <c r="R31" s="488"/>
      <c r="S31" s="488"/>
      <c r="T31" s="488"/>
      <c r="U31" s="488"/>
      <c r="V31" s="394"/>
      <c r="W31" s="394"/>
      <c r="X31" s="394"/>
      <c r="Y31" s="435"/>
      <c r="AB31" s="272"/>
      <c r="AD31" s="387"/>
    </row>
    <row r="32" spans="1:32" hidden="1" x14ac:dyDescent="0.35">
      <c r="A32" s="395" t="s">
        <v>401</v>
      </c>
      <c r="B32" s="395" t="s">
        <v>401</v>
      </c>
      <c r="C32" s="395" t="s">
        <v>875</v>
      </c>
      <c r="D32" s="395" t="s">
        <v>875</v>
      </c>
      <c r="E32" s="405" t="s">
        <v>875</v>
      </c>
      <c r="F32" s="405" t="s">
        <v>875</v>
      </c>
      <c r="G32" s="405"/>
      <c r="H32" s="418"/>
      <c r="I32" s="413">
        <f>SUM(J32:U32)</f>
        <v>26486.599122172385</v>
      </c>
      <c r="J32" s="489">
        <v>574.40817373385903</v>
      </c>
      <c r="K32" s="489">
        <v>583.52576379312666</v>
      </c>
      <c r="L32" s="489">
        <v>583.52576379312666</v>
      </c>
      <c r="M32" s="489">
        <v>601.7609439116618</v>
      </c>
      <c r="N32" s="489">
        <v>1130.5811673491828</v>
      </c>
      <c r="O32" s="489">
        <v>1385.8736890086759</v>
      </c>
      <c r="P32" s="489">
        <v>2315.8678750539716</v>
      </c>
      <c r="Q32" s="489">
        <v>3674.3887938848443</v>
      </c>
      <c r="R32" s="489">
        <v>3738.2119242997173</v>
      </c>
      <c r="S32" s="489">
        <v>3957.0340857221399</v>
      </c>
      <c r="T32" s="489">
        <v>3966.1516757814074</v>
      </c>
      <c r="U32" s="489">
        <v>3975.2692658406754</v>
      </c>
      <c r="V32" s="484">
        <f t="shared" ref="V32:V42" si="3">SUM(L32:T32)</f>
        <v>21353.395918804727</v>
      </c>
      <c r="W32" s="484">
        <f t="shared" ref="W32:W42" si="4">U32+J32+K32</f>
        <v>5133.2032033676605</v>
      </c>
      <c r="X32" s="394">
        <f>+W32+V32</f>
        <v>26486.599122172389</v>
      </c>
      <c r="Y32" s="435"/>
      <c r="AB32" s="272"/>
      <c r="AD32" s="387"/>
    </row>
    <row r="33" spans="1:34" hidden="1" x14ac:dyDescent="0.35">
      <c r="A33" s="395" t="s">
        <v>403</v>
      </c>
      <c r="B33" s="395" t="s">
        <v>411</v>
      </c>
      <c r="C33" s="395" t="s">
        <v>871</v>
      </c>
      <c r="D33" s="395" t="s">
        <v>874</v>
      </c>
      <c r="E33" s="405" t="s">
        <v>871</v>
      </c>
      <c r="F33" s="405" t="s">
        <v>874</v>
      </c>
      <c r="G33" s="405"/>
      <c r="H33" s="418"/>
      <c r="I33" s="413">
        <f t="shared" ref="I33:I35" si="5">SUM(J33:U33)</f>
        <v>110610.15133001868</v>
      </c>
      <c r="J33" s="489">
        <v>6122.1184871741598</v>
      </c>
      <c r="K33" s="489">
        <v>5625.803602086261</v>
      </c>
      <c r="L33" s="489">
        <v>5106.4986542013758</v>
      </c>
      <c r="M33" s="489">
        <v>4036.8272280231581</v>
      </c>
      <c r="N33" s="489">
        <v>4451.2093029708858</v>
      </c>
      <c r="O33" s="489">
        <v>5509.295072139349</v>
      </c>
      <c r="P33" s="489">
        <v>8121.9235202853924</v>
      </c>
      <c r="Q33" s="489">
        <v>11850.534476204348</v>
      </c>
      <c r="R33" s="489">
        <v>12288.571877760214</v>
      </c>
      <c r="S33" s="489">
        <v>14180.126723663319</v>
      </c>
      <c r="T33" s="489">
        <v>15728.831808229314</v>
      </c>
      <c r="U33" s="489">
        <v>17588.410577280905</v>
      </c>
      <c r="V33" s="484">
        <f t="shared" si="3"/>
        <v>81273.818663477359</v>
      </c>
      <c r="W33" s="484">
        <f t="shared" si="4"/>
        <v>29336.332666541326</v>
      </c>
      <c r="X33" s="394">
        <f>+W33+V33</f>
        <v>110610.15133001868</v>
      </c>
      <c r="Y33" s="435"/>
      <c r="AB33" s="272"/>
      <c r="AD33" s="387"/>
    </row>
    <row r="34" spans="1:34" hidden="1" x14ac:dyDescent="0.35">
      <c r="A34" s="395" t="s">
        <v>405</v>
      </c>
      <c r="B34" s="395" t="s">
        <v>413</v>
      </c>
      <c r="C34" s="395" t="s">
        <v>870</v>
      </c>
      <c r="D34" s="395" t="s">
        <v>873</v>
      </c>
      <c r="E34" s="405" t="s">
        <v>870</v>
      </c>
      <c r="F34" s="405" t="s">
        <v>873</v>
      </c>
      <c r="G34" s="405"/>
      <c r="H34" s="421"/>
      <c r="I34" s="413">
        <f t="shared" si="5"/>
        <v>175019.406717668</v>
      </c>
      <c r="J34" s="489">
        <v>10189.501516670194</v>
      </c>
      <c r="K34" s="489">
        <v>10059.770519916598</v>
      </c>
      <c r="L34" s="489">
        <v>9117.2629109560949</v>
      </c>
      <c r="M34" s="489">
        <v>6317.1844891620867</v>
      </c>
      <c r="N34" s="489">
        <v>7283.3228886073675</v>
      </c>
      <c r="O34" s="489">
        <v>8893.0087522633967</v>
      </c>
      <c r="P34" s="489">
        <v>12947.153476008825</v>
      </c>
      <c r="Q34" s="489">
        <v>18792.556383669751</v>
      </c>
      <c r="R34" s="489">
        <v>20302.134864004103</v>
      </c>
      <c r="S34" s="489">
        <v>21501.635832019139</v>
      </c>
      <c r="T34" s="489">
        <v>23772.949779118513</v>
      </c>
      <c r="U34" s="489">
        <v>25842.925305271943</v>
      </c>
      <c r="V34" s="484">
        <f t="shared" si="3"/>
        <v>128927.20937580927</v>
      </c>
      <c r="W34" s="484">
        <f t="shared" si="4"/>
        <v>46092.197341858729</v>
      </c>
      <c r="X34" s="394">
        <f>+W34+V34</f>
        <v>175019.406717668</v>
      </c>
      <c r="Y34" s="435"/>
      <c r="AB34" s="272"/>
      <c r="AD34" s="387"/>
    </row>
    <row r="35" spans="1:34" hidden="1" x14ac:dyDescent="0.35">
      <c r="A35" s="395" t="s">
        <v>407</v>
      </c>
      <c r="B35" s="395" t="s">
        <v>409</v>
      </c>
      <c r="C35" s="395" t="s">
        <v>872</v>
      </c>
      <c r="D35" s="395" t="s">
        <v>869</v>
      </c>
      <c r="E35" s="405" t="s">
        <v>872</v>
      </c>
      <c r="F35" s="405" t="s">
        <v>869</v>
      </c>
      <c r="G35" s="405"/>
      <c r="H35" s="421"/>
      <c r="I35" s="413">
        <f t="shared" si="5"/>
        <v>131159.47283073314</v>
      </c>
      <c r="J35" s="489">
        <v>7671.9690738332038</v>
      </c>
      <c r="K35" s="489">
        <v>8561.6288774927416</v>
      </c>
      <c r="L35" s="489">
        <v>8162.0165473352099</v>
      </c>
      <c r="M35" s="489">
        <v>4230.5914979080499</v>
      </c>
      <c r="N35" s="489">
        <v>4757.8167064145628</v>
      </c>
      <c r="O35" s="489">
        <v>8362.0510485824161</v>
      </c>
      <c r="P35" s="489">
        <v>8575.4732599160998</v>
      </c>
      <c r="Q35" s="489">
        <v>11627.548684868361</v>
      </c>
      <c r="R35" s="489">
        <v>18512.309789987907</v>
      </c>
      <c r="S35" s="489">
        <v>15045.060123819336</v>
      </c>
      <c r="T35" s="489">
        <v>17177.775018149565</v>
      </c>
      <c r="U35" s="489">
        <v>18475.232202425705</v>
      </c>
      <c r="V35" s="484">
        <f t="shared" si="3"/>
        <v>96450.642676981501</v>
      </c>
      <c r="W35" s="484">
        <f t="shared" si="4"/>
        <v>34708.830153751653</v>
      </c>
      <c r="X35" s="394">
        <f>+W35+V35</f>
        <v>131159.47283073317</v>
      </c>
      <c r="Y35" s="435"/>
      <c r="AB35" s="272"/>
      <c r="AD35" s="387"/>
    </row>
    <row r="36" spans="1:34" s="335" customFormat="1" x14ac:dyDescent="0.35">
      <c r="A36" s="405" t="s">
        <v>254</v>
      </c>
      <c r="B36" s="405"/>
      <c r="C36" s="405"/>
      <c r="D36" s="405"/>
      <c r="E36" s="409"/>
      <c r="F36" s="409"/>
      <c r="G36" s="409"/>
      <c r="H36" s="421">
        <v>4</v>
      </c>
      <c r="I36" s="413">
        <f>'Tariff Rand Values '!I40</f>
        <v>123276416.92496701</v>
      </c>
      <c r="J36" s="491"/>
      <c r="K36" s="491"/>
      <c r="L36" s="491"/>
      <c r="M36" s="491"/>
      <c r="N36" s="491"/>
      <c r="O36" s="491"/>
      <c r="P36" s="491"/>
      <c r="Q36" s="491"/>
      <c r="R36" s="491"/>
      <c r="S36" s="491"/>
      <c r="T36" s="491"/>
      <c r="U36" s="491"/>
      <c r="V36" s="492"/>
      <c r="W36" s="443"/>
      <c r="X36" s="493"/>
      <c r="Y36" s="435">
        <v>9.0399999999999994E-2</v>
      </c>
      <c r="Z36" s="247"/>
      <c r="AA36" s="247"/>
      <c r="AB36" s="272"/>
      <c r="AC36" s="247"/>
      <c r="AD36" s="387"/>
      <c r="AE36" s="247"/>
      <c r="AF36" s="247"/>
      <c r="AG36" s="247"/>
      <c r="AH36" s="247"/>
    </row>
    <row r="37" spans="1:34" hidden="1" x14ac:dyDescent="0.35">
      <c r="A37" s="395" t="s">
        <v>256</v>
      </c>
      <c r="B37" s="395" t="s">
        <v>256</v>
      </c>
      <c r="C37" s="395" t="s">
        <v>862</v>
      </c>
      <c r="D37" s="410" t="s">
        <v>1382</v>
      </c>
      <c r="E37" s="405" t="s">
        <v>862</v>
      </c>
      <c r="F37" s="405" t="s">
        <v>862</v>
      </c>
      <c r="G37" s="405"/>
      <c r="H37" s="421"/>
      <c r="I37" s="413">
        <v>145004.37468549117</v>
      </c>
      <c r="J37" s="483">
        <v>12083.697890457597</v>
      </c>
      <c r="K37" s="483">
        <v>12083.697890457597</v>
      </c>
      <c r="L37" s="483">
        <v>12083.697890457597</v>
      </c>
      <c r="M37" s="483">
        <v>12083.697890457597</v>
      </c>
      <c r="N37" s="483">
        <v>12083.697890457597</v>
      </c>
      <c r="O37" s="483">
        <v>12083.697890457597</v>
      </c>
      <c r="P37" s="483">
        <v>12083.697890457597</v>
      </c>
      <c r="Q37" s="483">
        <v>12083.697890457597</v>
      </c>
      <c r="R37" s="483">
        <v>12083.697890457597</v>
      </c>
      <c r="S37" s="483">
        <v>12083.697890457597</v>
      </c>
      <c r="T37" s="483">
        <v>12083.697890457597</v>
      </c>
      <c r="U37" s="483">
        <v>12083.697890457597</v>
      </c>
      <c r="V37" s="484">
        <f t="shared" si="3"/>
        <v>108753.28101411837</v>
      </c>
      <c r="W37" s="484">
        <f t="shared" si="4"/>
        <v>36251.093671372793</v>
      </c>
      <c r="X37" s="394">
        <f t="shared" ref="X37:X42" si="6">+W37+V37</f>
        <v>145004.37468549117</v>
      </c>
      <c r="Y37" s="435"/>
      <c r="AB37" s="272"/>
      <c r="AD37" s="387"/>
    </row>
    <row r="38" spans="1:34" hidden="1" x14ac:dyDescent="0.35">
      <c r="A38" s="395" t="s">
        <v>256</v>
      </c>
      <c r="B38" s="395" t="s">
        <v>256</v>
      </c>
      <c r="C38" s="395" t="s">
        <v>862</v>
      </c>
      <c r="D38" s="395" t="s">
        <v>862</v>
      </c>
      <c r="E38" s="405" t="s">
        <v>862</v>
      </c>
      <c r="F38" s="405" t="s">
        <v>862</v>
      </c>
      <c r="G38" s="405"/>
      <c r="H38" s="418"/>
      <c r="I38" s="413">
        <v>17069316.120625541</v>
      </c>
      <c r="J38" s="483">
        <v>1491771.3410666001</v>
      </c>
      <c r="K38" s="483">
        <v>1408904.2357832904</v>
      </c>
      <c r="L38" s="483">
        <v>1408904.2357832904</v>
      </c>
      <c r="M38" s="483">
        <v>1408904.2357832904</v>
      </c>
      <c r="N38" s="483">
        <v>1412826.9389919681</v>
      </c>
      <c r="O38" s="483">
        <v>1412826.9389919681</v>
      </c>
      <c r="P38" s="483">
        <v>1418057.209936871</v>
      </c>
      <c r="Q38" s="483">
        <v>1418547.5478379559</v>
      </c>
      <c r="R38" s="483">
        <v>1418547.5478379559</v>
      </c>
      <c r="S38" s="483">
        <v>1418547.5478379559</v>
      </c>
      <c r="T38" s="483">
        <v>1418547.5478379559</v>
      </c>
      <c r="U38" s="483">
        <v>1432930.7929364394</v>
      </c>
      <c r="V38" s="484">
        <f t="shared" si="3"/>
        <v>12735709.750839213</v>
      </c>
      <c r="W38" s="484">
        <f t="shared" si="4"/>
        <v>4333606.3697863296</v>
      </c>
      <c r="X38" s="394">
        <f t="shared" si="6"/>
        <v>17069316.120625541</v>
      </c>
      <c r="Y38" s="435"/>
      <c r="AB38" s="272"/>
      <c r="AD38" s="387"/>
    </row>
    <row r="39" spans="1:34" hidden="1" x14ac:dyDescent="0.35">
      <c r="A39" s="395" t="s">
        <v>257</v>
      </c>
      <c r="B39" s="395" t="s">
        <v>257</v>
      </c>
      <c r="C39" s="395" t="s">
        <v>861</v>
      </c>
      <c r="D39" s="410" t="s">
        <v>1385</v>
      </c>
      <c r="E39" s="405" t="s">
        <v>861</v>
      </c>
      <c r="F39" s="405" t="s">
        <v>861</v>
      </c>
      <c r="G39" s="405"/>
      <c r="H39" s="418"/>
      <c r="I39" s="413">
        <v>38385064.231795259</v>
      </c>
      <c r="J39" s="483">
        <v>3586865.3360943501</v>
      </c>
      <c r="K39" s="483">
        <v>3519435.1335593839</v>
      </c>
      <c r="L39" s="483">
        <v>3279215.0370285669</v>
      </c>
      <c r="M39" s="483">
        <v>3040680.6955611249</v>
      </c>
      <c r="N39" s="483">
        <v>3113589.6020520572</v>
      </c>
      <c r="O39" s="483">
        <v>2840918.7205512878</v>
      </c>
      <c r="P39" s="483">
        <v>3082824.5721454788</v>
      </c>
      <c r="Q39" s="483">
        <v>3182705.5596503974</v>
      </c>
      <c r="R39" s="483">
        <v>2929842.3001442747</v>
      </c>
      <c r="S39" s="483">
        <v>2844290.2306780363</v>
      </c>
      <c r="T39" s="483">
        <v>3397217.8914647577</v>
      </c>
      <c r="U39" s="483">
        <v>3567479.1528655468</v>
      </c>
      <c r="V39" s="484">
        <f t="shared" si="3"/>
        <v>27711284.609275982</v>
      </c>
      <c r="W39" s="484">
        <f t="shared" si="4"/>
        <v>10673779.622519281</v>
      </c>
      <c r="X39" s="394">
        <f t="shared" si="6"/>
        <v>38385064.231795266</v>
      </c>
      <c r="Y39" s="435"/>
      <c r="AB39" s="272"/>
      <c r="AD39" s="387"/>
    </row>
    <row r="40" spans="1:34" hidden="1" x14ac:dyDescent="0.35">
      <c r="A40" s="395" t="s">
        <v>435</v>
      </c>
      <c r="B40" s="395" t="s">
        <v>258</v>
      </c>
      <c r="C40" s="395" t="s">
        <v>857</v>
      </c>
      <c r="D40" s="395" t="s">
        <v>859</v>
      </c>
      <c r="E40" s="405" t="s">
        <v>857</v>
      </c>
      <c r="F40" s="405" t="s">
        <v>859</v>
      </c>
      <c r="G40" s="405"/>
      <c r="H40" s="418"/>
      <c r="I40" s="413">
        <v>53718302.317213148</v>
      </c>
      <c r="J40" s="483">
        <v>7868224.5231162691</v>
      </c>
      <c r="K40" s="483">
        <v>7399152.0420944169</v>
      </c>
      <c r="L40" s="483">
        <v>6165404.9992181566</v>
      </c>
      <c r="M40" s="483">
        <v>3873568.3989295149</v>
      </c>
      <c r="N40" s="483">
        <v>3638672.6531361225</v>
      </c>
      <c r="O40" s="483">
        <v>2738635.251033789</v>
      </c>
      <c r="P40" s="483">
        <v>3519097.3280931883</v>
      </c>
      <c r="Q40" s="483">
        <v>3669228.7060208069</v>
      </c>
      <c r="R40" s="483">
        <v>3324607.5300478204</v>
      </c>
      <c r="S40" s="483">
        <v>3479770.7494487702</v>
      </c>
      <c r="T40" s="483">
        <v>3932954.5570018147</v>
      </c>
      <c r="U40" s="483">
        <v>4108985.5790724759</v>
      </c>
      <c r="V40" s="484">
        <f t="shared" si="3"/>
        <v>34341940.17292998</v>
      </c>
      <c r="W40" s="484">
        <f t="shared" si="4"/>
        <v>19376362.144283161</v>
      </c>
      <c r="X40" s="394">
        <f t="shared" si="6"/>
        <v>53718302.31721314</v>
      </c>
      <c r="Y40" s="435"/>
      <c r="AB40" s="272"/>
      <c r="AD40" s="387"/>
    </row>
    <row r="41" spans="1:34" hidden="1" x14ac:dyDescent="0.35">
      <c r="A41" s="395" t="s">
        <v>438</v>
      </c>
      <c r="B41" s="395" t="s">
        <v>259</v>
      </c>
      <c r="C41" s="395" t="s">
        <v>856</v>
      </c>
      <c r="D41" s="395" t="s">
        <v>858</v>
      </c>
      <c r="E41" s="405" t="s">
        <v>856</v>
      </c>
      <c r="F41" s="405" t="s">
        <v>858</v>
      </c>
      <c r="G41" s="405"/>
      <c r="H41" s="418"/>
      <c r="I41" s="413">
        <v>59018910.817030072</v>
      </c>
      <c r="J41" s="483">
        <v>8220952.9165381622</v>
      </c>
      <c r="K41" s="483">
        <v>8023058.6262213411</v>
      </c>
      <c r="L41" s="483">
        <v>6379446.8350417288</v>
      </c>
      <c r="M41" s="483">
        <v>4376863.0465265652</v>
      </c>
      <c r="N41" s="483">
        <v>4200307.2718877476</v>
      </c>
      <c r="O41" s="483">
        <v>2675961.642584899</v>
      </c>
      <c r="P41" s="483">
        <v>3926650.9407348316</v>
      </c>
      <c r="Q41" s="483">
        <v>4216041.3163703494</v>
      </c>
      <c r="R41" s="483">
        <v>3791085.5943467817</v>
      </c>
      <c r="S41" s="483">
        <v>3768559.630445444</v>
      </c>
      <c r="T41" s="483">
        <v>4569869.6008630265</v>
      </c>
      <c r="U41" s="483">
        <v>4870113.3954691878</v>
      </c>
      <c r="V41" s="484">
        <f t="shared" si="3"/>
        <v>37904785.878801368</v>
      </c>
      <c r="W41" s="484">
        <f t="shared" si="4"/>
        <v>21114124.938228689</v>
      </c>
      <c r="X41" s="394">
        <f t="shared" si="6"/>
        <v>59018910.817030057</v>
      </c>
      <c r="Y41" s="435"/>
      <c r="AB41" s="272"/>
      <c r="AD41" s="387"/>
    </row>
    <row r="42" spans="1:34" hidden="1" x14ac:dyDescent="0.35">
      <c r="A42" s="395" t="s">
        <v>491</v>
      </c>
      <c r="B42" s="395" t="s">
        <v>260</v>
      </c>
      <c r="C42" s="395" t="s">
        <v>490</v>
      </c>
      <c r="D42" s="395" t="s">
        <v>860</v>
      </c>
      <c r="E42" s="405" t="s">
        <v>490</v>
      </c>
      <c r="F42" s="405" t="s">
        <v>860</v>
      </c>
      <c r="G42" s="405"/>
      <c r="H42" s="418"/>
      <c r="I42" s="413">
        <v>52241266.875177413</v>
      </c>
      <c r="J42" s="483">
        <v>6805414.6771363607</v>
      </c>
      <c r="K42" s="483">
        <v>7245195.75037097</v>
      </c>
      <c r="L42" s="483">
        <v>5855833.6293812478</v>
      </c>
      <c r="M42" s="483">
        <v>3261723.2455306118</v>
      </c>
      <c r="N42" s="483">
        <v>3417287.1895993608</v>
      </c>
      <c r="O42" s="483">
        <v>3129006.2368842489</v>
      </c>
      <c r="P42" s="483">
        <v>3221032.3059427063</v>
      </c>
      <c r="Q42" s="483">
        <v>3368586.3756157476</v>
      </c>
      <c r="R42" s="483">
        <v>4096409.185795343</v>
      </c>
      <c r="S42" s="483">
        <v>3264477.4499142496</v>
      </c>
      <c r="T42" s="483">
        <v>4064816.8413947946</v>
      </c>
      <c r="U42" s="483">
        <v>4511483.9876117716</v>
      </c>
      <c r="V42" s="484">
        <f t="shared" si="3"/>
        <v>33679172.460058309</v>
      </c>
      <c r="W42" s="484">
        <f t="shared" si="4"/>
        <v>18562094.415119104</v>
      </c>
      <c r="X42" s="394">
        <f t="shared" si="6"/>
        <v>52241266.875177413</v>
      </c>
      <c r="Y42" s="435"/>
      <c r="AB42" s="272"/>
      <c r="AD42" s="387"/>
    </row>
    <row r="43" spans="1:34" x14ac:dyDescent="0.35">
      <c r="A43" s="405" t="s">
        <v>261</v>
      </c>
      <c r="B43" s="405"/>
      <c r="C43" s="405"/>
      <c r="D43" s="405"/>
      <c r="E43" s="405"/>
      <c r="F43" s="405"/>
      <c r="G43" s="405"/>
      <c r="H43" s="418">
        <v>158</v>
      </c>
      <c r="I43" s="413">
        <f>'Tariff Rand Values '!I47</f>
        <v>818005712.18376732</v>
      </c>
      <c r="J43" s="482"/>
      <c r="K43" s="482"/>
      <c r="L43" s="482"/>
      <c r="M43" s="482"/>
      <c r="N43" s="482"/>
      <c r="O43" s="482"/>
      <c r="P43" s="482"/>
      <c r="Q43" s="482"/>
      <c r="R43" s="482"/>
      <c r="S43" s="482"/>
      <c r="T43" s="482"/>
      <c r="U43" s="482"/>
      <c r="V43" s="394"/>
      <c r="W43" s="394"/>
      <c r="X43" s="394"/>
      <c r="Y43" s="435">
        <v>0.22170000000000001</v>
      </c>
      <c r="AB43" s="272"/>
      <c r="AD43" s="387"/>
    </row>
    <row r="44" spans="1:34" hidden="1" x14ac:dyDescent="0.35">
      <c r="A44" s="395" t="s">
        <v>262</v>
      </c>
      <c r="B44" s="395" t="s">
        <v>262</v>
      </c>
      <c r="C44" s="395" t="s">
        <v>854</v>
      </c>
      <c r="D44" s="410" t="s">
        <v>1383</v>
      </c>
      <c r="E44" s="405" t="s">
        <v>854</v>
      </c>
      <c r="F44" s="405" t="s">
        <v>854</v>
      </c>
      <c r="G44" s="405"/>
      <c r="H44" s="418"/>
      <c r="I44" s="413">
        <f>SUM(J44:U44)</f>
        <v>3683521.4330098545</v>
      </c>
      <c r="J44" s="483">
        <v>302093.06448959996</v>
      </c>
      <c r="K44" s="483">
        <v>302093.06448959996</v>
      </c>
      <c r="L44" s="483">
        <v>306120.9720161279</v>
      </c>
      <c r="M44" s="483">
        <v>306120.9720161279</v>
      </c>
      <c r="N44" s="483">
        <v>306120.9720161279</v>
      </c>
      <c r="O44" s="483">
        <v>306120.9720161279</v>
      </c>
      <c r="P44" s="483">
        <v>308134.92577939195</v>
      </c>
      <c r="Q44" s="483">
        <v>308134.92577939195</v>
      </c>
      <c r="R44" s="483">
        <v>310148.87954265595</v>
      </c>
      <c r="S44" s="483">
        <v>310148.87954265595</v>
      </c>
      <c r="T44" s="483">
        <v>310148.87954265595</v>
      </c>
      <c r="U44" s="483">
        <v>308134.92577939195</v>
      </c>
      <c r="V44" s="484">
        <f t="shared" ref="V44:V49" si="7">SUM(L44:T44)</f>
        <v>2771200.3782512629</v>
      </c>
      <c r="W44" s="484">
        <f t="shared" ref="W44:W49" si="8">U44+J44+K44</f>
        <v>912321.05475859181</v>
      </c>
      <c r="X44" s="394">
        <f t="shared" ref="X44:X49" si="9">+W44+V44</f>
        <v>3683521.4330098545</v>
      </c>
      <c r="Y44" s="435"/>
      <c r="AB44" s="272"/>
      <c r="AD44" s="387"/>
    </row>
    <row r="45" spans="1:34" hidden="1" x14ac:dyDescent="0.35">
      <c r="A45" s="395" t="s">
        <v>262</v>
      </c>
      <c r="B45" s="395" t="s">
        <v>262</v>
      </c>
      <c r="C45" s="395" t="s">
        <v>854</v>
      </c>
      <c r="D45" s="395" t="s">
        <v>854</v>
      </c>
      <c r="E45" s="405" t="s">
        <v>854</v>
      </c>
      <c r="F45" s="405" t="s">
        <v>854</v>
      </c>
      <c r="G45" s="405"/>
      <c r="H45" s="418"/>
      <c r="I45" s="413">
        <f t="shared" ref="I45:I49" si="10">SUM(J45:U45)</f>
        <v>57587409.180839561</v>
      </c>
      <c r="J45" s="483">
        <v>4832487.6408668151</v>
      </c>
      <c r="K45" s="483">
        <v>4772909.0261164028</v>
      </c>
      <c r="L45" s="483">
        <v>4796299.1489443425</v>
      </c>
      <c r="M45" s="483">
        <v>4803007.259642167</v>
      </c>
      <c r="N45" s="483">
        <v>4809715.3703399906</v>
      </c>
      <c r="O45" s="483">
        <v>4816423.4810378151</v>
      </c>
      <c r="P45" s="483">
        <v>4821101.5056034029</v>
      </c>
      <c r="Q45" s="483">
        <v>4794092.5335832164</v>
      </c>
      <c r="R45" s="483">
        <v>4791444.5951498644</v>
      </c>
      <c r="S45" s="483">
        <v>4791444.5951498644</v>
      </c>
      <c r="T45" s="483">
        <v>4784648.2198375948</v>
      </c>
      <c r="U45" s="483">
        <v>4773835.8045680756</v>
      </c>
      <c r="V45" s="484">
        <f t="shared" si="7"/>
        <v>43208176.709288254</v>
      </c>
      <c r="W45" s="484">
        <f t="shared" si="8"/>
        <v>14379232.471551294</v>
      </c>
      <c r="X45" s="394">
        <f t="shared" si="9"/>
        <v>57587409.180839546</v>
      </c>
      <c r="Y45" s="435"/>
      <c r="AB45" s="272"/>
      <c r="AD45" s="387"/>
    </row>
    <row r="46" spans="1:34" hidden="1" x14ac:dyDescent="0.35">
      <c r="A46" s="395" t="s">
        <v>263</v>
      </c>
      <c r="B46" s="395" t="s">
        <v>263</v>
      </c>
      <c r="C46" s="395" t="s">
        <v>853</v>
      </c>
      <c r="D46" s="410" t="s">
        <v>1384</v>
      </c>
      <c r="E46" s="405" t="s">
        <v>853</v>
      </c>
      <c r="F46" s="405" t="s">
        <v>853</v>
      </c>
      <c r="G46" s="405"/>
      <c r="H46" s="418"/>
      <c r="I46" s="413">
        <f t="shared" si="10"/>
        <v>122261952.53329428</v>
      </c>
      <c r="J46" s="483">
        <v>9933733.1496980302</v>
      </c>
      <c r="K46" s="483">
        <v>10121484.119881324</v>
      </c>
      <c r="L46" s="483">
        <v>10118070.465877993</v>
      </c>
      <c r="M46" s="483">
        <v>9996999.5372264609</v>
      </c>
      <c r="N46" s="483">
        <v>10585058.333533898</v>
      </c>
      <c r="O46" s="483">
        <v>10100774.618927773</v>
      </c>
      <c r="P46" s="483">
        <v>10811383.593954854</v>
      </c>
      <c r="Q46" s="483">
        <v>10654696.875201885</v>
      </c>
      <c r="R46" s="483">
        <v>10146062.428705322</v>
      </c>
      <c r="S46" s="483">
        <v>9795593.9510298353</v>
      </c>
      <c r="T46" s="483">
        <v>9865687.6465649325</v>
      </c>
      <c r="U46" s="483">
        <v>10132407.81269199</v>
      </c>
      <c r="V46" s="484">
        <f t="shared" si="7"/>
        <v>92074327.451022953</v>
      </c>
      <c r="W46" s="484">
        <f t="shared" si="8"/>
        <v>30187625.082271345</v>
      </c>
      <c r="X46" s="394">
        <f t="shared" si="9"/>
        <v>122261952.53329429</v>
      </c>
      <c r="Y46" s="435"/>
      <c r="AB46" s="272"/>
      <c r="AD46" s="387"/>
    </row>
    <row r="47" spans="1:34" hidden="1" x14ac:dyDescent="0.35">
      <c r="A47" s="395" t="s">
        <v>423</v>
      </c>
      <c r="B47" s="395" t="s">
        <v>264</v>
      </c>
      <c r="C47" s="395" t="s">
        <v>849</v>
      </c>
      <c r="D47" s="395" t="s">
        <v>852</v>
      </c>
      <c r="E47" s="405" t="s">
        <v>849</v>
      </c>
      <c r="F47" s="405" t="s">
        <v>852</v>
      </c>
      <c r="G47" s="405"/>
      <c r="H47" s="418"/>
      <c r="I47" s="413">
        <f t="shared" si="10"/>
        <v>112615424.81373534</v>
      </c>
      <c r="J47" s="483">
        <v>16922783.255950537</v>
      </c>
      <c r="K47" s="483">
        <v>15711015.453060092</v>
      </c>
      <c r="L47" s="483">
        <v>14054687.987533472</v>
      </c>
      <c r="M47" s="483">
        <v>8004339.6071030758</v>
      </c>
      <c r="N47" s="483">
        <v>7753064.6603272976</v>
      </c>
      <c r="O47" s="483">
        <v>6486746.6474333778</v>
      </c>
      <c r="P47" s="483">
        <v>8256131.0701544415</v>
      </c>
      <c r="Q47" s="483">
        <v>7505895.9498004653</v>
      </c>
      <c r="R47" s="483">
        <v>6329060.6338429721</v>
      </c>
      <c r="S47" s="483">
        <v>6986606.2952645812</v>
      </c>
      <c r="T47" s="483">
        <v>7146113.0627974318</v>
      </c>
      <c r="U47" s="483">
        <v>7458980.1904676007</v>
      </c>
      <c r="V47" s="484">
        <f t="shared" si="7"/>
        <v>72522645.914257124</v>
      </c>
      <c r="W47" s="484">
        <f t="shared" si="8"/>
        <v>40092778.899478227</v>
      </c>
      <c r="X47" s="394">
        <f t="shared" si="9"/>
        <v>112615424.81373535</v>
      </c>
      <c r="Y47" s="435"/>
      <c r="AB47" s="272"/>
      <c r="AD47" s="387"/>
    </row>
    <row r="48" spans="1:34" hidden="1" x14ac:dyDescent="0.35">
      <c r="A48" s="395" t="s">
        <v>425</v>
      </c>
      <c r="B48" s="395" t="s">
        <v>265</v>
      </c>
      <c r="C48" s="395" t="s">
        <v>848</v>
      </c>
      <c r="D48" s="395" t="s">
        <v>851</v>
      </c>
      <c r="E48" s="405" t="s">
        <v>848</v>
      </c>
      <c r="F48" s="405" t="s">
        <v>851</v>
      </c>
      <c r="G48" s="405"/>
      <c r="H48" s="418"/>
      <c r="I48" s="413">
        <f t="shared" si="10"/>
        <v>176886271.10632285</v>
      </c>
      <c r="J48" s="483">
        <v>21322687.77533767</v>
      </c>
      <c r="K48" s="483">
        <v>20954408.174862329</v>
      </c>
      <c r="L48" s="483">
        <v>18926959.552372403</v>
      </c>
      <c r="M48" s="483">
        <v>13719455.37923383</v>
      </c>
      <c r="N48" s="483">
        <v>13765043.151935371</v>
      </c>
      <c r="O48" s="483">
        <v>11469363.390877923</v>
      </c>
      <c r="P48" s="483">
        <v>14404601.342929598</v>
      </c>
      <c r="Q48" s="483">
        <v>13165220.249309378</v>
      </c>
      <c r="R48" s="483">
        <v>11745107.450360266</v>
      </c>
      <c r="S48" s="483">
        <v>12185346.128750933</v>
      </c>
      <c r="T48" s="483">
        <v>12569965.490810582</v>
      </c>
      <c r="U48" s="483">
        <v>12658113.019542599</v>
      </c>
      <c r="V48" s="484">
        <f t="shared" si="7"/>
        <v>121951062.13658029</v>
      </c>
      <c r="W48" s="484">
        <f t="shared" si="8"/>
        <v>54935208.969742596</v>
      </c>
      <c r="X48" s="394">
        <f t="shared" si="9"/>
        <v>176886271.10632288</v>
      </c>
      <c r="Y48" s="435"/>
      <c r="AB48" s="272"/>
      <c r="AD48" s="387"/>
    </row>
    <row r="49" spans="1:32" hidden="1" x14ac:dyDescent="0.35">
      <c r="A49" s="395" t="s">
        <v>421</v>
      </c>
      <c r="B49" s="395" t="s">
        <v>266</v>
      </c>
      <c r="C49" s="395" t="s">
        <v>850</v>
      </c>
      <c r="D49" s="395" t="s">
        <v>855</v>
      </c>
      <c r="E49" s="405" t="s">
        <v>850</v>
      </c>
      <c r="F49" s="405" t="s">
        <v>855</v>
      </c>
      <c r="G49" s="405"/>
      <c r="H49" s="418"/>
      <c r="I49" s="413">
        <f t="shared" si="10"/>
        <v>149001596.07684308</v>
      </c>
      <c r="J49" s="483">
        <v>16433131.515066776</v>
      </c>
      <c r="K49" s="483">
        <v>17528271.637590829</v>
      </c>
      <c r="L49" s="483">
        <v>17020753.707169082</v>
      </c>
      <c r="M49" s="483">
        <v>10157813.112407798</v>
      </c>
      <c r="N49" s="483">
        <v>10657738.664800474</v>
      </c>
      <c r="O49" s="483">
        <v>12155055.058433264</v>
      </c>
      <c r="P49" s="483">
        <v>11136717.177278206</v>
      </c>
      <c r="Q49" s="483">
        <v>10040145.343276184</v>
      </c>
      <c r="R49" s="483">
        <v>12698606.586704129</v>
      </c>
      <c r="S49" s="483">
        <v>9752810.0308115501</v>
      </c>
      <c r="T49" s="483">
        <v>10450872.584101208</v>
      </c>
      <c r="U49" s="483">
        <v>10969680.659203596</v>
      </c>
      <c r="V49" s="484">
        <f t="shared" si="7"/>
        <v>104070512.2649819</v>
      </c>
      <c r="W49" s="484">
        <f t="shared" si="8"/>
        <v>44931083.811861202</v>
      </c>
      <c r="X49" s="394">
        <f t="shared" si="9"/>
        <v>149001596.07684308</v>
      </c>
      <c r="Y49" s="435"/>
      <c r="AB49" s="272"/>
      <c r="AD49" s="387"/>
    </row>
    <row r="50" spans="1:32" x14ac:dyDescent="0.35">
      <c r="A50" s="405" t="s">
        <v>267</v>
      </c>
      <c r="B50" s="405"/>
      <c r="C50" s="405"/>
      <c r="D50" s="405"/>
      <c r="E50" s="405"/>
      <c r="F50" s="405"/>
      <c r="G50" s="405"/>
      <c r="H50" s="418">
        <v>491</v>
      </c>
      <c r="I50" s="413">
        <f>'Tariff Rand Values '!I54</f>
        <v>340695507.88517874</v>
      </c>
      <c r="J50" s="482"/>
      <c r="K50" s="482"/>
      <c r="L50" s="482"/>
      <c r="M50" s="482"/>
      <c r="N50" s="482"/>
      <c r="O50" s="482"/>
      <c r="P50" s="482"/>
      <c r="Q50" s="482"/>
      <c r="R50" s="482"/>
      <c r="S50" s="482"/>
      <c r="T50" s="482"/>
      <c r="U50" s="482"/>
      <c r="V50" s="394"/>
      <c r="W50" s="394"/>
      <c r="X50" s="394"/>
      <c r="Y50" s="435">
        <v>0.1928</v>
      </c>
      <c r="AB50" s="272"/>
      <c r="AD50" s="387"/>
    </row>
    <row r="51" spans="1:32" hidden="1" x14ac:dyDescent="0.35">
      <c r="A51" s="395" t="s">
        <v>268</v>
      </c>
      <c r="B51" s="395" t="s">
        <v>268</v>
      </c>
      <c r="C51" s="395" t="s">
        <v>847</v>
      </c>
      <c r="D51" s="410" t="s">
        <v>1386</v>
      </c>
      <c r="E51" s="405" t="s">
        <v>847</v>
      </c>
      <c r="F51" s="405" t="s">
        <v>847</v>
      </c>
      <c r="G51" s="405"/>
      <c r="H51" s="418"/>
      <c r="I51" s="413">
        <f>SUM(J51:U51)</f>
        <v>8822573.8699735254</v>
      </c>
      <c r="J51" s="483">
        <v>726529.36679631332</v>
      </c>
      <c r="K51" s="483">
        <v>729550.2789243646</v>
      </c>
      <c r="L51" s="483">
        <v>734081.6471164414</v>
      </c>
      <c r="M51" s="483">
        <v>735592.10318046692</v>
      </c>
      <c r="N51" s="483">
        <v>734081.6471164414</v>
      </c>
      <c r="O51" s="483">
        <v>732571.19105241576</v>
      </c>
      <c r="P51" s="483">
        <v>737102.55924449256</v>
      </c>
      <c r="Q51" s="483">
        <v>735592.10318046692</v>
      </c>
      <c r="R51" s="483">
        <v>737102.55924449256</v>
      </c>
      <c r="S51" s="483">
        <v>740123.47137254372</v>
      </c>
      <c r="T51" s="483">
        <v>740123.47137254372</v>
      </c>
      <c r="U51" s="483">
        <v>740123.47137254372</v>
      </c>
      <c r="V51" s="484">
        <f t="shared" ref="V51:V56" si="11">SUM(L51:T51)</f>
        <v>6626370.7528803051</v>
      </c>
      <c r="W51" s="484">
        <f t="shared" ref="W51:W56" si="12">U51+J51+K51</f>
        <v>2196203.1170932218</v>
      </c>
      <c r="X51" s="394">
        <f t="shared" ref="X51:X56" si="13">+W51+V51</f>
        <v>8822573.8699735273</v>
      </c>
      <c r="Y51" s="435"/>
      <c r="AB51" s="272"/>
      <c r="AD51" s="387"/>
    </row>
    <row r="52" spans="1:32" hidden="1" x14ac:dyDescent="0.35">
      <c r="A52" s="395" t="s">
        <v>268</v>
      </c>
      <c r="B52" s="395" t="s">
        <v>268</v>
      </c>
      <c r="C52" s="395" t="s">
        <v>847</v>
      </c>
      <c r="D52" s="395" t="s">
        <v>847</v>
      </c>
      <c r="E52" s="405" t="s">
        <v>847</v>
      </c>
      <c r="F52" s="405" t="s">
        <v>847</v>
      </c>
      <c r="G52" s="405"/>
      <c r="H52" s="418"/>
      <c r="I52" s="413">
        <f t="shared" ref="I52:I56" si="14">SUM(J52:U52)</f>
        <v>29134096.910116199</v>
      </c>
      <c r="J52" s="483">
        <v>2417573.9402052518</v>
      </c>
      <c r="K52" s="483">
        <v>2360810.822076112</v>
      </c>
      <c r="L52" s="483">
        <v>2375474.2433312433</v>
      </c>
      <c r="M52" s="483">
        <v>2380362.050416287</v>
      </c>
      <c r="N52" s="483">
        <v>2442704.6464443919</v>
      </c>
      <c r="O52" s="483">
        <v>2437678.5051965634</v>
      </c>
      <c r="P52" s="483">
        <v>2430254.5717938081</v>
      </c>
      <c r="Q52" s="483">
        <v>2425274.5419335752</v>
      </c>
      <c r="R52" s="483">
        <v>2407752.2146475692</v>
      </c>
      <c r="S52" s="483">
        <v>2440214.6315142745</v>
      </c>
      <c r="T52" s="483">
        <v>2485403.7913571317</v>
      </c>
      <c r="U52" s="483">
        <v>2530592.9511999888</v>
      </c>
      <c r="V52" s="484">
        <f t="shared" si="11"/>
        <v>21825119.196634844</v>
      </c>
      <c r="W52" s="484">
        <f t="shared" si="12"/>
        <v>7308977.7134813527</v>
      </c>
      <c r="X52" s="394">
        <f t="shared" si="13"/>
        <v>29134096.910116196</v>
      </c>
      <c r="Y52" s="435"/>
      <c r="AB52" s="272"/>
      <c r="AD52" s="387"/>
    </row>
    <row r="53" spans="1:32" hidden="1" x14ac:dyDescent="0.35">
      <c r="A53" s="395" t="s">
        <v>269</v>
      </c>
      <c r="B53" s="395" t="s">
        <v>269</v>
      </c>
      <c r="C53" s="395" t="s">
        <v>846</v>
      </c>
      <c r="D53" s="395" t="s">
        <v>846</v>
      </c>
      <c r="E53" s="405" t="s">
        <v>846</v>
      </c>
      <c r="F53" s="405" t="s">
        <v>846</v>
      </c>
      <c r="G53" s="405"/>
      <c r="H53" s="418"/>
      <c r="I53" s="413">
        <f t="shared" si="14"/>
        <v>61735427.429478593</v>
      </c>
      <c r="J53" s="483">
        <v>5083531.6140669119</v>
      </c>
      <c r="K53" s="483">
        <v>5223382.191275443</v>
      </c>
      <c r="L53" s="483">
        <v>4897473.8162692692</v>
      </c>
      <c r="M53" s="483">
        <v>4668158.194941394</v>
      </c>
      <c r="N53" s="483">
        <v>5196100.2684808094</v>
      </c>
      <c r="O53" s="483">
        <v>4827794.3107532421</v>
      </c>
      <c r="P53" s="483">
        <v>5397396.6177493287</v>
      </c>
      <c r="Q53" s="483">
        <v>5386336.3787785312</v>
      </c>
      <c r="R53" s="483">
        <v>5037570.1765660401</v>
      </c>
      <c r="S53" s="483">
        <v>4937782.2427406209</v>
      </c>
      <c r="T53" s="483">
        <v>5238866.5258345604</v>
      </c>
      <c r="U53" s="483">
        <v>5841035.0920224404</v>
      </c>
      <c r="V53" s="484">
        <f t="shared" si="11"/>
        <v>45587478.532113798</v>
      </c>
      <c r="W53" s="484">
        <f t="shared" si="12"/>
        <v>16147948.897364795</v>
      </c>
      <c r="X53" s="394">
        <f t="shared" si="13"/>
        <v>61735427.429478593</v>
      </c>
      <c r="Y53" s="435"/>
      <c r="AB53" s="272"/>
      <c r="AD53" s="387"/>
    </row>
    <row r="54" spans="1:32" hidden="1" x14ac:dyDescent="0.35">
      <c r="A54" s="395" t="s">
        <v>337</v>
      </c>
      <c r="B54" s="395" t="s">
        <v>330</v>
      </c>
      <c r="C54" s="395" t="s">
        <v>841</v>
      </c>
      <c r="D54" s="395" t="s">
        <v>844</v>
      </c>
      <c r="E54" s="405" t="s">
        <v>841</v>
      </c>
      <c r="F54" s="405" t="s">
        <v>844</v>
      </c>
      <c r="G54" s="405"/>
      <c r="H54" s="418"/>
      <c r="I54" s="413">
        <f t="shared" si="14"/>
        <v>46816034.124700554</v>
      </c>
      <c r="J54" s="483">
        <v>7114291.8442697665</v>
      </c>
      <c r="K54" s="483">
        <v>6480435.6089927508</v>
      </c>
      <c r="L54" s="483">
        <v>5498102.7121620411</v>
      </c>
      <c r="M54" s="483">
        <v>3125031.0131487739</v>
      </c>
      <c r="N54" s="483">
        <v>3092132.0253728922</v>
      </c>
      <c r="O54" s="483">
        <v>2546785.7394024031</v>
      </c>
      <c r="P54" s="483">
        <v>3405055.9893871648</v>
      </c>
      <c r="Q54" s="483">
        <v>3142489.2869652472</v>
      </c>
      <c r="R54" s="483">
        <v>2644411.5462174467</v>
      </c>
      <c r="S54" s="483">
        <v>2925060.2882965091</v>
      </c>
      <c r="T54" s="483">
        <v>3262324.0255970908</v>
      </c>
      <c r="U54" s="483">
        <v>3579914.0448884727</v>
      </c>
      <c r="V54" s="484">
        <f t="shared" si="11"/>
        <v>29641392.626549572</v>
      </c>
      <c r="W54" s="484">
        <f t="shared" si="12"/>
        <v>17174641.498150989</v>
      </c>
      <c r="X54" s="394">
        <f t="shared" si="13"/>
        <v>46816034.124700561</v>
      </c>
      <c r="Y54" s="435"/>
      <c r="AB54" s="272"/>
      <c r="AD54" s="387"/>
    </row>
    <row r="55" spans="1:32" hidden="1" x14ac:dyDescent="0.35">
      <c r="A55" s="395" t="s">
        <v>339</v>
      </c>
      <c r="B55" s="395" t="s">
        <v>332</v>
      </c>
      <c r="C55" s="395" t="s">
        <v>840</v>
      </c>
      <c r="D55" s="395" t="s">
        <v>843</v>
      </c>
      <c r="E55" s="405" t="s">
        <v>840</v>
      </c>
      <c r="F55" s="405" t="s">
        <v>843</v>
      </c>
      <c r="G55" s="405"/>
      <c r="H55" s="418"/>
      <c r="I55" s="413">
        <f t="shared" si="14"/>
        <v>70663367.928033739</v>
      </c>
      <c r="J55" s="483">
        <v>8525245.8621827718</v>
      </c>
      <c r="K55" s="483">
        <v>8191981.3841340067</v>
      </c>
      <c r="L55" s="483">
        <v>7045536.6012075525</v>
      </c>
      <c r="M55" s="483">
        <v>5203893.0032522026</v>
      </c>
      <c r="N55" s="483">
        <v>5375206.9405841799</v>
      </c>
      <c r="O55" s="483">
        <v>4330493.3119131634</v>
      </c>
      <c r="P55" s="483">
        <v>5828521.1067246171</v>
      </c>
      <c r="Q55" s="483">
        <v>5378418.0281150658</v>
      </c>
      <c r="R55" s="483">
        <v>4741745.7392300833</v>
      </c>
      <c r="S55" s="483">
        <v>4895434.2474842099</v>
      </c>
      <c r="T55" s="483">
        <v>5404581.707651481</v>
      </c>
      <c r="U55" s="483">
        <v>5742309.9955544053</v>
      </c>
      <c r="V55" s="484">
        <f t="shared" si="11"/>
        <v>48203830.686162546</v>
      </c>
      <c r="W55" s="484">
        <f t="shared" si="12"/>
        <v>22459537.241871182</v>
      </c>
      <c r="X55" s="394">
        <f t="shared" si="13"/>
        <v>70663367.928033724</v>
      </c>
      <c r="Y55" s="435"/>
      <c r="AB55" s="272"/>
      <c r="AD55" s="387"/>
    </row>
    <row r="56" spans="1:32" hidden="1" x14ac:dyDescent="0.35">
      <c r="A56" s="395" t="s">
        <v>335</v>
      </c>
      <c r="B56" s="395" t="s">
        <v>328</v>
      </c>
      <c r="C56" s="395" t="s">
        <v>842</v>
      </c>
      <c r="D56" s="395" t="s">
        <v>845</v>
      </c>
      <c r="E56" s="405" t="s">
        <v>842</v>
      </c>
      <c r="F56" s="405" t="s">
        <v>845</v>
      </c>
      <c r="G56" s="405"/>
      <c r="H56" s="418"/>
      <c r="I56" s="413">
        <f t="shared" si="14"/>
        <v>52311934.132259093</v>
      </c>
      <c r="J56" s="483">
        <v>5857768.3356903251</v>
      </c>
      <c r="K56" s="483">
        <v>6159775.4909081375</v>
      </c>
      <c r="L56" s="483">
        <v>5764588.0648256456</v>
      </c>
      <c r="M56" s="483">
        <v>3326410.0373729765</v>
      </c>
      <c r="N56" s="483">
        <v>3561615.9892012398</v>
      </c>
      <c r="O56" s="483">
        <v>4112405.2913312553</v>
      </c>
      <c r="P56" s="483">
        <v>3878686.944299187</v>
      </c>
      <c r="Q56" s="483">
        <v>3497518.4347649799</v>
      </c>
      <c r="R56" s="483">
        <v>4455200.6886307914</v>
      </c>
      <c r="S56" s="483">
        <v>3521038.0629241033</v>
      </c>
      <c r="T56" s="483">
        <v>3943151.9677425246</v>
      </c>
      <c r="U56" s="483">
        <v>4233774.8245679298</v>
      </c>
      <c r="V56" s="484">
        <f t="shared" si="11"/>
        <v>36060615.481092706</v>
      </c>
      <c r="W56" s="484">
        <f t="shared" si="12"/>
        <v>16251318.651166394</v>
      </c>
      <c r="X56" s="394">
        <f t="shared" si="13"/>
        <v>52311934.132259101</v>
      </c>
      <c r="Y56" s="435"/>
      <c r="AB56" s="272"/>
      <c r="AD56" s="387"/>
    </row>
    <row r="57" spans="1:32" x14ac:dyDescent="0.35">
      <c r="A57" s="405" t="s">
        <v>270</v>
      </c>
      <c r="B57" s="405"/>
      <c r="C57" s="405"/>
      <c r="D57" s="405"/>
      <c r="E57" s="405"/>
      <c r="F57" s="405"/>
      <c r="G57" s="405"/>
      <c r="H57" s="418">
        <v>27</v>
      </c>
      <c r="I57" s="413">
        <f>'Tariff Rand Values '!I61</f>
        <v>67095014.394913621</v>
      </c>
      <c r="J57" s="482"/>
      <c r="K57" s="482"/>
      <c r="L57" s="482"/>
      <c r="M57" s="482"/>
      <c r="N57" s="482"/>
      <c r="O57" s="482"/>
      <c r="P57" s="482"/>
      <c r="Q57" s="482"/>
      <c r="R57" s="482"/>
      <c r="S57" s="482"/>
      <c r="T57" s="482"/>
      <c r="U57" s="482"/>
      <c r="V57" s="394"/>
      <c r="W57" s="394"/>
      <c r="X57" s="394"/>
      <c r="Y57" s="435">
        <v>0.1174</v>
      </c>
      <c r="AB57" s="272"/>
      <c r="AD57" s="387"/>
    </row>
    <row r="58" spans="1:32" hidden="1" x14ac:dyDescent="0.35">
      <c r="A58" s="407" t="s">
        <v>520</v>
      </c>
      <c r="B58" s="407" t="s">
        <v>520</v>
      </c>
      <c r="C58" s="407" t="s">
        <v>519</v>
      </c>
      <c r="D58" s="411" t="s">
        <v>519</v>
      </c>
      <c r="E58" s="405" t="s">
        <v>519</v>
      </c>
      <c r="F58" s="405" t="s">
        <v>519</v>
      </c>
      <c r="G58" s="405"/>
      <c r="H58" s="418"/>
      <c r="I58" s="413">
        <f>SUM(J58:U58)</f>
        <v>590539.01178731781</v>
      </c>
      <c r="J58" s="483">
        <v>49211.584315609813</v>
      </c>
      <c r="K58" s="483">
        <v>49211.584315609813</v>
      </c>
      <c r="L58" s="483">
        <v>49211.584315609813</v>
      </c>
      <c r="M58" s="483">
        <v>49211.584315609813</v>
      </c>
      <c r="N58" s="483">
        <v>49211.584315609813</v>
      </c>
      <c r="O58" s="483">
        <v>49211.584315609813</v>
      </c>
      <c r="P58" s="483">
        <v>49211.584315609813</v>
      </c>
      <c r="Q58" s="483">
        <v>49211.584315609813</v>
      </c>
      <c r="R58" s="483">
        <v>49211.584315609813</v>
      </c>
      <c r="S58" s="483">
        <v>49211.584315609813</v>
      </c>
      <c r="T58" s="483">
        <v>49211.584315609813</v>
      </c>
      <c r="U58" s="483">
        <v>49211.584315609813</v>
      </c>
      <c r="V58" s="484">
        <f>SUM(L58:T58)</f>
        <v>442904.25884048839</v>
      </c>
      <c r="W58" s="484">
        <f>U58+J58+K58</f>
        <v>147634.75294682942</v>
      </c>
      <c r="X58" s="394">
        <f>+W58+V58</f>
        <v>590539.01178731781</v>
      </c>
      <c r="Y58" s="435"/>
      <c r="AB58" s="272"/>
      <c r="AD58" s="387"/>
    </row>
    <row r="59" spans="1:32" hidden="1" x14ac:dyDescent="0.35">
      <c r="A59" s="407" t="s">
        <v>518</v>
      </c>
      <c r="B59" s="407" t="s">
        <v>518</v>
      </c>
      <c r="C59" s="407" t="s">
        <v>517</v>
      </c>
      <c r="D59" s="407" t="s">
        <v>517</v>
      </c>
      <c r="E59" s="405" t="s">
        <v>517</v>
      </c>
      <c r="F59" s="405" t="s">
        <v>517</v>
      </c>
      <c r="G59" s="405"/>
      <c r="H59" s="418"/>
      <c r="I59" s="413">
        <f t="shared" ref="I59:I62" si="15">SUM(J59:U59)</f>
        <v>4052084.5778509742</v>
      </c>
      <c r="J59" s="483">
        <v>422783.4682380149</v>
      </c>
      <c r="K59" s="483">
        <v>426470.53336799762</v>
      </c>
      <c r="L59" s="483">
        <v>383454.77351819957</v>
      </c>
      <c r="M59" s="483">
        <v>301110.31894858618</v>
      </c>
      <c r="N59" s="483">
        <v>278987.92816869006</v>
      </c>
      <c r="O59" s="483">
        <v>240888.25515886894</v>
      </c>
      <c r="P59" s="483">
        <v>275300.86303870735</v>
      </c>
      <c r="Q59" s="483">
        <v>286362.05842865538</v>
      </c>
      <c r="R59" s="483">
        <v>283904.01500866696</v>
      </c>
      <c r="S59" s="483">
        <v>307255.42749855731</v>
      </c>
      <c r="T59" s="483">
        <v>403119.12087810721</v>
      </c>
      <c r="U59" s="483">
        <v>442447.81559792254</v>
      </c>
      <c r="V59" s="484">
        <f>SUM(L59:T59)</f>
        <v>2760382.7606470389</v>
      </c>
      <c r="W59" s="484">
        <f>U59+J59+K59</f>
        <v>1291701.8172039352</v>
      </c>
      <c r="X59" s="394">
        <f>+W59+V59</f>
        <v>4052084.5778509742</v>
      </c>
      <c r="Y59" s="435"/>
      <c r="AB59" s="272"/>
      <c r="AD59" s="387"/>
    </row>
    <row r="60" spans="1:32" hidden="1" x14ac:dyDescent="0.35">
      <c r="A60" s="407" t="s">
        <v>498</v>
      </c>
      <c r="B60" s="407" t="s">
        <v>503</v>
      </c>
      <c r="C60" s="407" t="s">
        <v>497</v>
      </c>
      <c r="D60" s="407" t="s">
        <v>502</v>
      </c>
      <c r="E60" s="405" t="s">
        <v>497</v>
      </c>
      <c r="F60" s="405" t="s">
        <v>502</v>
      </c>
      <c r="G60" s="405"/>
      <c r="H60" s="418"/>
      <c r="I60" s="413">
        <f t="shared" si="15"/>
        <v>9276095.6712719612</v>
      </c>
      <c r="J60" s="483">
        <v>1310032.6115023296</v>
      </c>
      <c r="K60" s="483">
        <v>1254388.6970984077</v>
      </c>
      <c r="L60" s="483">
        <v>931744.9645328864</v>
      </c>
      <c r="M60" s="483">
        <v>706765.55618974904</v>
      </c>
      <c r="N60" s="483">
        <v>586510.82589088951</v>
      </c>
      <c r="O60" s="483">
        <v>432539.46320368425</v>
      </c>
      <c r="P60" s="483">
        <v>561666.99149947683</v>
      </c>
      <c r="Q60" s="483">
        <v>567783.55862927751</v>
      </c>
      <c r="R60" s="483">
        <v>532065.82711821923</v>
      </c>
      <c r="S60" s="483">
        <v>645109.04925786902</v>
      </c>
      <c r="T60" s="483">
        <v>808368.53240143845</v>
      </c>
      <c r="U60" s="483">
        <v>939119.59394773364</v>
      </c>
      <c r="V60" s="484">
        <f>SUM(L60:T60)</f>
        <v>5772554.7687234906</v>
      </c>
      <c r="W60" s="484">
        <f>U60+J60+K60</f>
        <v>3503540.9025484705</v>
      </c>
      <c r="X60" s="394">
        <f>+W60+V60</f>
        <v>9276095.6712719612</v>
      </c>
      <c r="Y60" s="435"/>
      <c r="AB60" s="272"/>
      <c r="AD60" s="387"/>
    </row>
    <row r="61" spans="1:32" hidden="1" x14ac:dyDescent="0.35">
      <c r="A61" s="407" t="s">
        <v>496</v>
      </c>
      <c r="B61" s="407" t="s">
        <v>501</v>
      </c>
      <c r="C61" s="407" t="s">
        <v>495</v>
      </c>
      <c r="D61" s="407" t="s">
        <v>500</v>
      </c>
      <c r="E61" s="405" t="s">
        <v>495</v>
      </c>
      <c r="F61" s="405" t="s">
        <v>500</v>
      </c>
      <c r="G61" s="405"/>
      <c r="H61" s="418"/>
      <c r="I61" s="413">
        <f t="shared" si="15"/>
        <v>14374546.341170231</v>
      </c>
      <c r="J61" s="483">
        <v>1832827.1390437626</v>
      </c>
      <c r="K61" s="483">
        <v>1885038.6149022675</v>
      </c>
      <c r="L61" s="483">
        <v>1369617.6352734377</v>
      </c>
      <c r="M61" s="483">
        <v>1073405.3759942856</v>
      </c>
      <c r="N61" s="483">
        <v>969891.53250392014</v>
      </c>
      <c r="O61" s="483">
        <v>712058.83773548517</v>
      </c>
      <c r="P61" s="483">
        <v>950445.29022971855</v>
      </c>
      <c r="Q61" s="483">
        <v>934398.74066079711</v>
      </c>
      <c r="R61" s="483">
        <v>890393.11828365282</v>
      </c>
      <c r="S61" s="483">
        <v>997524.23481243604</v>
      </c>
      <c r="T61" s="483">
        <v>1268384.552027504</v>
      </c>
      <c r="U61" s="483">
        <v>1490561.2697029624</v>
      </c>
      <c r="V61" s="484">
        <f>SUM(L61:T61)</f>
        <v>9166119.3175212368</v>
      </c>
      <c r="W61" s="484">
        <f>U61+J61+K61</f>
        <v>5208427.0236489922</v>
      </c>
      <c r="X61" s="394">
        <f>+W61+V61</f>
        <v>14374546.341170229</v>
      </c>
      <c r="Y61" s="435"/>
      <c r="AB61" s="272"/>
      <c r="AD61" s="387"/>
    </row>
    <row r="62" spans="1:32" hidden="1" x14ac:dyDescent="0.35">
      <c r="A62" s="407" t="s">
        <v>492</v>
      </c>
      <c r="B62" s="407" t="s">
        <v>494</v>
      </c>
      <c r="C62" s="407" t="s">
        <v>499</v>
      </c>
      <c r="D62" s="407" t="s">
        <v>493</v>
      </c>
      <c r="E62" s="405" t="s">
        <v>499</v>
      </c>
      <c r="F62" s="405" t="s">
        <v>493</v>
      </c>
      <c r="G62" s="405"/>
      <c r="H62" s="418"/>
      <c r="I62" s="413">
        <f t="shared" si="15"/>
        <v>13721363.752871234</v>
      </c>
      <c r="J62" s="483">
        <v>1733476.2120716632</v>
      </c>
      <c r="K62" s="483">
        <v>1918316.9189106636</v>
      </c>
      <c r="L62" s="483">
        <v>1512424.4135159245</v>
      </c>
      <c r="M62" s="483">
        <v>885159.3513584513</v>
      </c>
      <c r="N62" s="483">
        <v>841154.68889454147</v>
      </c>
      <c r="O62" s="483">
        <v>863986.22517550667</v>
      </c>
      <c r="P62" s="483">
        <v>868325.35296621732</v>
      </c>
      <c r="Q62" s="483">
        <v>799240.07751306833</v>
      </c>
      <c r="R62" s="483">
        <v>1017559.5438415009</v>
      </c>
      <c r="S62" s="483">
        <v>863668.17392383143</v>
      </c>
      <c r="T62" s="483">
        <v>1075308.5639670861</v>
      </c>
      <c r="U62" s="483">
        <v>1342744.230732779</v>
      </c>
      <c r="V62" s="484">
        <f>SUM(L62:T62)</f>
        <v>8726826.3911561277</v>
      </c>
      <c r="W62" s="484">
        <f>U62+J62+K62</f>
        <v>4994537.3617151063</v>
      </c>
      <c r="X62" s="394">
        <f>+W62+V62</f>
        <v>13721363.752871234</v>
      </c>
      <c r="Y62" s="435"/>
      <c r="AB62" s="272"/>
      <c r="AD62" s="387"/>
    </row>
    <row r="63" spans="1:32" x14ac:dyDescent="0.35">
      <c r="A63" s="405" t="s">
        <v>271</v>
      </c>
      <c r="B63" s="405"/>
      <c r="C63" s="405"/>
      <c r="D63" s="405"/>
      <c r="E63" s="405"/>
      <c r="F63" s="405"/>
      <c r="G63" s="405"/>
      <c r="H63" s="418">
        <v>180</v>
      </c>
      <c r="I63" s="413">
        <f>'Tariff Rand Values '!I67</f>
        <v>90307097.442379996</v>
      </c>
      <c r="J63" s="482"/>
      <c r="K63" s="482"/>
      <c r="L63" s="482"/>
      <c r="M63" s="482"/>
      <c r="N63" s="482"/>
      <c r="O63" s="482"/>
      <c r="P63" s="482"/>
      <c r="Q63" s="482"/>
      <c r="R63" s="482"/>
      <c r="S63" s="482"/>
      <c r="T63" s="482"/>
      <c r="U63" s="482"/>
      <c r="V63" s="394"/>
      <c r="W63" s="394"/>
      <c r="X63" s="394"/>
      <c r="Y63" s="435">
        <v>8.48E-2</v>
      </c>
      <c r="AB63" s="272"/>
      <c r="AD63" s="387"/>
      <c r="AE63" s="430"/>
      <c r="AF63" s="430"/>
    </row>
    <row r="64" spans="1:32" hidden="1" x14ac:dyDescent="0.35">
      <c r="A64" s="407" t="s">
        <v>342</v>
      </c>
      <c r="B64" s="407" t="s">
        <v>342</v>
      </c>
      <c r="C64" s="407" t="s">
        <v>1062</v>
      </c>
      <c r="D64" s="411" t="s">
        <v>1387</v>
      </c>
      <c r="E64" s="405" t="s">
        <v>1062</v>
      </c>
      <c r="F64" s="405" t="s">
        <v>1062</v>
      </c>
      <c r="G64" s="405"/>
      <c r="H64" s="418"/>
      <c r="I64" s="413">
        <f>SUM(J64:U64)</f>
        <v>2806801.2048354098</v>
      </c>
      <c r="J64" s="483">
        <v>231741.72162312758</v>
      </c>
      <c r="K64" s="483">
        <v>231741.72162312758</v>
      </c>
      <c r="L64" s="483">
        <v>231741.72162312758</v>
      </c>
      <c r="M64" s="483">
        <v>231741.72162312758</v>
      </c>
      <c r="N64" s="483">
        <v>231741.72162312758</v>
      </c>
      <c r="O64" s="483">
        <v>231741.72162312758</v>
      </c>
      <c r="P64" s="483">
        <v>231741.72162312758</v>
      </c>
      <c r="Q64" s="483">
        <v>234468.09481869382</v>
      </c>
      <c r="R64" s="483">
        <v>235831.28141647688</v>
      </c>
      <c r="S64" s="483">
        <v>237194.46801426</v>
      </c>
      <c r="T64" s="483">
        <v>238557.65461204312</v>
      </c>
      <c r="U64" s="483">
        <v>238557.65461204312</v>
      </c>
      <c r="V64" s="484">
        <f>SUM(L64:T64)</f>
        <v>2104760.1069771117</v>
      </c>
      <c r="W64" s="484">
        <f>U64+J64+K64</f>
        <v>702041.09785829834</v>
      </c>
      <c r="X64" s="394">
        <f>+W64+V64</f>
        <v>2806801.2048354102</v>
      </c>
      <c r="Y64" s="435"/>
      <c r="AB64" s="272"/>
      <c r="AD64" s="387"/>
    </row>
    <row r="65" spans="1:36" hidden="1" x14ac:dyDescent="0.35">
      <c r="A65" s="407" t="s">
        <v>272</v>
      </c>
      <c r="B65" s="407" t="s">
        <v>272</v>
      </c>
      <c r="C65" s="407" t="s">
        <v>1063</v>
      </c>
      <c r="D65" s="407" t="s">
        <v>1063</v>
      </c>
      <c r="E65" s="405" t="s">
        <v>1063</v>
      </c>
      <c r="F65" s="405" t="s">
        <v>1063</v>
      </c>
      <c r="G65" s="405"/>
      <c r="H65" s="418"/>
      <c r="I65" s="413">
        <f t="shared" ref="I65:I68" si="16">SUM(J65:U65)</f>
        <v>7359300.629378181</v>
      </c>
      <c r="J65" s="483">
        <v>749129.97343225253</v>
      </c>
      <c r="K65" s="483">
        <v>766155.6546466219</v>
      </c>
      <c r="L65" s="483">
        <v>672514.40796759049</v>
      </c>
      <c r="M65" s="483">
        <v>561847.48007418949</v>
      </c>
      <c r="N65" s="483">
        <v>527796.11764545063</v>
      </c>
      <c r="O65" s="483">
        <v>434154.87096641917</v>
      </c>
      <c r="P65" s="483">
        <v>476719.07400234253</v>
      </c>
      <c r="Q65" s="483">
        <v>525392.49206224561</v>
      </c>
      <c r="R65" s="483">
        <v>545773.23398650542</v>
      </c>
      <c r="S65" s="483">
        <v>583780.56352093583</v>
      </c>
      <c r="T65" s="483">
        <v>744873.55312866031</v>
      </c>
      <c r="U65" s="483">
        <v>771163.2079449658</v>
      </c>
      <c r="V65" s="484">
        <f>SUM(L65:T65)</f>
        <v>5072851.793354339</v>
      </c>
      <c r="W65" s="484">
        <f>U65+J65+K65</f>
        <v>2286448.8360238401</v>
      </c>
      <c r="X65" s="394">
        <f>+W65+V65</f>
        <v>7359300.6293781791</v>
      </c>
      <c r="Y65" s="435"/>
      <c r="AB65" s="272"/>
      <c r="AD65" s="387"/>
    </row>
    <row r="66" spans="1:36" hidden="1" x14ac:dyDescent="0.35">
      <c r="A66" s="407" t="s">
        <v>349</v>
      </c>
      <c r="B66" s="407" t="s">
        <v>345</v>
      </c>
      <c r="C66" s="407" t="s">
        <v>878</v>
      </c>
      <c r="D66" s="407" t="s">
        <v>881</v>
      </c>
      <c r="E66" s="405" t="s">
        <v>878</v>
      </c>
      <c r="F66" s="405" t="s">
        <v>881</v>
      </c>
      <c r="G66" s="405"/>
      <c r="H66" s="418"/>
      <c r="I66" s="413">
        <f t="shared" si="16"/>
        <v>12953740.273359049</v>
      </c>
      <c r="J66" s="483">
        <v>1925792.4569378186</v>
      </c>
      <c r="K66" s="483">
        <v>1909784.5165457202</v>
      </c>
      <c r="L66" s="483">
        <v>1399391.8124162499</v>
      </c>
      <c r="M66" s="483">
        <v>959287.51321251795</v>
      </c>
      <c r="N66" s="483">
        <v>777672.40328921075</v>
      </c>
      <c r="O66" s="483">
        <v>544345.70085679099</v>
      </c>
      <c r="P66" s="483">
        <v>709473.05664675822</v>
      </c>
      <c r="Q66" s="483">
        <v>759524.11776811001</v>
      </c>
      <c r="R66" s="483">
        <v>723772.73003994301</v>
      </c>
      <c r="S66" s="483">
        <v>880349.08393134468</v>
      </c>
      <c r="T66" s="483">
        <v>1110682.4213753855</v>
      </c>
      <c r="U66" s="483">
        <v>1253664.4603391998</v>
      </c>
      <c r="V66" s="484">
        <f>SUM(L66:T66)</f>
        <v>7864498.8395363102</v>
      </c>
      <c r="W66" s="484">
        <f>U66+J66+K66</f>
        <v>5089241.4338227389</v>
      </c>
      <c r="X66" s="394">
        <f>+W66+V66</f>
        <v>12953740.273359049</v>
      </c>
      <c r="Y66" s="435"/>
      <c r="AB66" s="272"/>
      <c r="AD66" s="387"/>
    </row>
    <row r="67" spans="1:36" hidden="1" x14ac:dyDescent="0.35">
      <c r="A67" s="407" t="s">
        <v>353</v>
      </c>
      <c r="B67" s="407" t="s">
        <v>273</v>
      </c>
      <c r="C67" s="407" t="s">
        <v>877</v>
      </c>
      <c r="D67" s="407" t="s">
        <v>880</v>
      </c>
      <c r="E67" s="405" t="s">
        <v>877</v>
      </c>
      <c r="F67" s="405" t="s">
        <v>880</v>
      </c>
      <c r="G67" s="405"/>
      <c r="H67" s="418"/>
      <c r="I67" s="413">
        <f t="shared" si="16"/>
        <v>18870985.029985122</v>
      </c>
      <c r="J67" s="483">
        <v>2421588.0576399802</v>
      </c>
      <c r="K67" s="483">
        <v>2538975.8022827185</v>
      </c>
      <c r="L67" s="483">
        <v>1816249.2712779229</v>
      </c>
      <c r="M67" s="483">
        <v>1431370.3532422343</v>
      </c>
      <c r="N67" s="483">
        <v>1258522.9248912993</v>
      </c>
      <c r="O67" s="483">
        <v>867285.28105131991</v>
      </c>
      <c r="P67" s="483">
        <v>1167258.0483035131</v>
      </c>
      <c r="Q67" s="483">
        <v>1202759.9059938504</v>
      </c>
      <c r="R67" s="483">
        <v>1168150.3409834306</v>
      </c>
      <c r="S67" s="483">
        <v>1324472.424524734</v>
      </c>
      <c r="T67" s="483">
        <v>1723200.6861103098</v>
      </c>
      <c r="U67" s="483">
        <v>1951151.9336838138</v>
      </c>
      <c r="V67" s="484">
        <f>SUM(L67:T67)</f>
        <v>11959269.236378614</v>
      </c>
      <c r="W67" s="484">
        <f>U67+J67+K67</f>
        <v>6911715.7936065122</v>
      </c>
      <c r="X67" s="394">
        <f>+W67+V67</f>
        <v>18870985.029985126</v>
      </c>
      <c r="Y67" s="435"/>
      <c r="AB67" s="272"/>
      <c r="AD67" s="387"/>
    </row>
    <row r="68" spans="1:36" hidden="1" x14ac:dyDescent="0.35">
      <c r="A68" s="407" t="s">
        <v>351</v>
      </c>
      <c r="B68" s="407" t="s">
        <v>274</v>
      </c>
      <c r="C68" s="407" t="s">
        <v>879</v>
      </c>
      <c r="D68" s="407" t="s">
        <v>882</v>
      </c>
      <c r="E68" s="405" t="s">
        <v>879</v>
      </c>
      <c r="F68" s="405" t="s">
        <v>882</v>
      </c>
      <c r="G68" s="405"/>
      <c r="H68" s="418"/>
      <c r="I68" s="413">
        <f t="shared" si="16"/>
        <v>17947928.920845926</v>
      </c>
      <c r="J68" s="483">
        <v>2301934.6464699861</v>
      </c>
      <c r="K68" s="483">
        <v>2575192.1026249505</v>
      </c>
      <c r="L68" s="483">
        <v>2005329.2431119073</v>
      </c>
      <c r="M68" s="483">
        <v>1169253.7938360572</v>
      </c>
      <c r="N68" s="483">
        <v>1096679.4204255433</v>
      </c>
      <c r="O68" s="483">
        <v>1058999.3922103876</v>
      </c>
      <c r="P68" s="483">
        <v>1052108.4921087832</v>
      </c>
      <c r="Q68" s="483">
        <v>1027846.3141790795</v>
      </c>
      <c r="R68" s="483">
        <v>1339239.1040020161</v>
      </c>
      <c r="S68" s="483">
        <v>1155197.7375336858</v>
      </c>
      <c r="T68" s="483">
        <v>1435618.5618436297</v>
      </c>
      <c r="U68" s="483">
        <v>1730530.1124999006</v>
      </c>
      <c r="V68" s="484">
        <f>SUM(L68:T68)</f>
        <v>11340272.059251089</v>
      </c>
      <c r="W68" s="484">
        <f>U68+J68+K68</f>
        <v>6607656.8615948372</v>
      </c>
      <c r="X68" s="394">
        <f>+W68+V68</f>
        <v>17947928.920845926</v>
      </c>
      <c r="Y68" s="435"/>
      <c r="AB68" s="272"/>
      <c r="AD68" s="387"/>
    </row>
    <row r="69" spans="1:36" x14ac:dyDescent="0.35">
      <c r="A69" s="405" t="s">
        <v>547</v>
      </c>
      <c r="B69" s="405"/>
      <c r="C69" s="405"/>
      <c r="D69" s="405"/>
      <c r="E69" s="405"/>
      <c r="F69" s="405"/>
      <c r="G69" s="405"/>
      <c r="H69" s="418">
        <v>7</v>
      </c>
      <c r="I69" s="413">
        <f>'Tariff Rand Values '!I73</f>
        <v>6688093.0212754561</v>
      </c>
      <c r="J69" s="482"/>
      <c r="K69" s="482"/>
      <c r="L69" s="482"/>
      <c r="M69" s="482"/>
      <c r="N69" s="482"/>
      <c r="O69" s="482"/>
      <c r="P69" s="482"/>
      <c r="Q69" s="482"/>
      <c r="R69" s="482"/>
      <c r="S69" s="482"/>
      <c r="T69" s="482"/>
      <c r="U69" s="482"/>
      <c r="V69" s="394"/>
      <c r="W69" s="394"/>
      <c r="X69" s="394"/>
      <c r="Y69" s="435">
        <v>5.9400000000000001E-2</v>
      </c>
      <c r="AB69" s="272"/>
      <c r="AD69" s="387" t="s">
        <v>1463</v>
      </c>
    </row>
    <row r="70" spans="1:36" hidden="1" x14ac:dyDescent="0.35">
      <c r="A70" s="407" t="s">
        <v>489</v>
      </c>
      <c r="B70" s="407" t="s">
        <v>276</v>
      </c>
      <c r="C70" s="407" t="s">
        <v>488</v>
      </c>
      <c r="D70" s="407" t="s">
        <v>822</v>
      </c>
      <c r="E70" s="405" t="s">
        <v>488</v>
      </c>
      <c r="F70" s="405" t="s">
        <v>822</v>
      </c>
      <c r="G70" s="405"/>
      <c r="H70" s="418"/>
      <c r="I70" s="413">
        <f>SUM(J70:U70)</f>
        <v>2054100.423831441</v>
      </c>
      <c r="J70" s="489">
        <v>170666.60028855086</v>
      </c>
      <c r="K70" s="489">
        <v>170425.03397533283</v>
      </c>
      <c r="L70" s="489">
        <v>170545.81713194188</v>
      </c>
      <c r="M70" s="489">
        <v>103010.94376176843</v>
      </c>
      <c r="N70" s="489">
        <v>146991.52543935282</v>
      </c>
      <c r="O70" s="489">
        <v>129716.29878113892</v>
      </c>
      <c r="P70" s="489">
        <v>155689.74958620669</v>
      </c>
      <c r="Q70" s="489">
        <v>196079.42621236836</v>
      </c>
      <c r="R70" s="489">
        <v>184824.11171679434</v>
      </c>
      <c r="S70" s="489">
        <v>216444.66097534154</v>
      </c>
      <c r="T70" s="489">
        <v>214155.17310497584</v>
      </c>
      <c r="U70" s="489">
        <v>195551.08285766857</v>
      </c>
      <c r="V70" s="484">
        <f>SUM(L70:T70)</f>
        <v>1517457.7067098888</v>
      </c>
      <c r="W70" s="484">
        <f>U70+J70+K70</f>
        <v>536642.71712155233</v>
      </c>
      <c r="X70" s="394">
        <f>+W70+V70</f>
        <v>2054100.423831441</v>
      </c>
      <c r="Y70" s="435"/>
      <c r="AB70" s="272"/>
      <c r="AD70" s="387"/>
    </row>
    <row r="71" spans="1:36" hidden="1" x14ac:dyDescent="0.35">
      <c r="A71" s="407" t="s">
        <v>487</v>
      </c>
      <c r="B71" s="407" t="s">
        <v>277</v>
      </c>
      <c r="C71" s="407" t="s">
        <v>486</v>
      </c>
      <c r="D71" s="407" t="s">
        <v>821</v>
      </c>
      <c r="E71" s="405" t="s">
        <v>486</v>
      </c>
      <c r="F71" s="405" t="s">
        <v>821</v>
      </c>
      <c r="G71" s="405"/>
      <c r="H71" s="418"/>
      <c r="I71" s="413">
        <f t="shared" ref="I71:I72" si="17">SUM(J71:U71)</f>
        <v>3119230.2693238817</v>
      </c>
      <c r="J71" s="489">
        <v>224203.73445550073</v>
      </c>
      <c r="K71" s="489">
        <v>239005.06324531193</v>
      </c>
      <c r="L71" s="489">
        <v>223103.74499352567</v>
      </c>
      <c r="M71" s="489">
        <v>162111.23730269793</v>
      </c>
      <c r="N71" s="489">
        <v>224787.9068379463</v>
      </c>
      <c r="O71" s="489">
        <v>215325.17697916104</v>
      </c>
      <c r="P71" s="489">
        <v>239406.3425296465</v>
      </c>
      <c r="Q71" s="489">
        <v>313049.36897534353</v>
      </c>
      <c r="R71" s="489">
        <v>306885.94385876576</v>
      </c>
      <c r="S71" s="489">
        <v>328877.93528458441</v>
      </c>
      <c r="T71" s="489">
        <v>334251.95619903889</v>
      </c>
      <c r="U71" s="489">
        <v>308221.85866235895</v>
      </c>
      <c r="V71" s="484">
        <f>SUM(L71:T71)</f>
        <v>2347799.6129607102</v>
      </c>
      <c r="W71" s="484">
        <f>U71+J71+K71</f>
        <v>771430.65636317164</v>
      </c>
      <c r="X71" s="394">
        <f>+W71+V71</f>
        <v>3119230.2693238817</v>
      </c>
      <c r="Y71" s="435"/>
      <c r="AB71" s="272"/>
      <c r="AD71" s="387"/>
    </row>
    <row r="72" spans="1:36" hidden="1" x14ac:dyDescent="0.35">
      <c r="A72" s="407" t="s">
        <v>480</v>
      </c>
      <c r="B72" s="407" t="s">
        <v>278</v>
      </c>
      <c r="C72" s="407" t="s">
        <v>482</v>
      </c>
      <c r="D72" s="407" t="s">
        <v>823</v>
      </c>
      <c r="E72" s="405" t="s">
        <v>482</v>
      </c>
      <c r="F72" s="405" t="s">
        <v>823</v>
      </c>
      <c r="G72" s="405"/>
      <c r="H72" s="418"/>
      <c r="I72" s="413">
        <f t="shared" si="17"/>
        <v>3518902.7418594989</v>
      </c>
      <c r="J72" s="489">
        <v>224483.87505980619</v>
      </c>
      <c r="K72" s="489">
        <v>267562.56492512865</v>
      </c>
      <c r="L72" s="489">
        <v>263358.63084032404</v>
      </c>
      <c r="M72" s="489">
        <v>150280.12892661346</v>
      </c>
      <c r="N72" s="489">
        <v>223819.81656485063</v>
      </c>
      <c r="O72" s="489">
        <v>316736.57347050693</v>
      </c>
      <c r="P72" s="489">
        <v>258429.1208580955</v>
      </c>
      <c r="Q72" s="489">
        <v>300146.14417342457</v>
      </c>
      <c r="R72" s="489">
        <v>394227.59580352501</v>
      </c>
      <c r="S72" s="489">
        <v>383615.93275858939</v>
      </c>
      <c r="T72" s="489">
        <v>399964.79574245366</v>
      </c>
      <c r="U72" s="489">
        <v>336277.56273618113</v>
      </c>
      <c r="V72" s="484">
        <f>SUM(L72:T72)</f>
        <v>2690578.7391383834</v>
      </c>
      <c r="W72" s="484">
        <f>U72+J72+K72</f>
        <v>828324.00272111595</v>
      </c>
      <c r="X72" s="394">
        <f>+W72+V72</f>
        <v>3518902.7418594994</v>
      </c>
      <c r="Y72" s="435"/>
      <c r="AB72" s="272"/>
      <c r="AD72" s="387"/>
    </row>
    <row r="73" spans="1:36" x14ac:dyDescent="0.35">
      <c r="A73" s="405" t="s">
        <v>1470</v>
      </c>
      <c r="B73" s="405"/>
      <c r="C73" s="405"/>
      <c r="D73" s="405"/>
      <c r="E73" s="405"/>
      <c r="F73" s="405"/>
      <c r="G73" s="405"/>
      <c r="H73" s="526"/>
      <c r="I73" s="413">
        <f>'Tariff Rand Values '!I77</f>
        <v>1366175.668170592</v>
      </c>
      <c r="J73" s="482"/>
      <c r="K73" s="482"/>
      <c r="L73" s="482"/>
      <c r="M73" s="482"/>
      <c r="N73" s="482"/>
      <c r="O73" s="482"/>
      <c r="P73" s="482"/>
      <c r="Q73" s="482"/>
      <c r="R73" s="482"/>
      <c r="S73" s="482"/>
      <c r="T73" s="482"/>
      <c r="U73" s="482"/>
      <c r="V73" s="394"/>
      <c r="W73" s="394"/>
      <c r="X73" s="394"/>
      <c r="Y73" s="435">
        <v>5.62E-2</v>
      </c>
      <c r="AB73" s="272"/>
      <c r="AD73" s="529"/>
      <c r="AE73" s="528"/>
      <c r="AF73" s="528"/>
      <c r="AG73" s="528"/>
      <c r="AH73" s="530" t="s">
        <v>1460</v>
      </c>
      <c r="AI73" s="530" t="s">
        <v>467</v>
      </c>
      <c r="AJ73" s="528"/>
    </row>
    <row r="74" spans="1:36" hidden="1" x14ac:dyDescent="0.35">
      <c r="A74" s="407" t="s">
        <v>507</v>
      </c>
      <c r="B74" s="407" t="s">
        <v>443</v>
      </c>
      <c r="C74" s="407" t="s">
        <v>506</v>
      </c>
      <c r="D74" s="407" t="s">
        <v>1053</v>
      </c>
      <c r="E74" s="405" t="s">
        <v>506</v>
      </c>
      <c r="F74" s="405" t="s">
        <v>1053</v>
      </c>
      <c r="G74" s="405"/>
      <c r="H74" s="418"/>
      <c r="I74" s="413">
        <f>SUM(J74:U74)</f>
        <v>159778.00820087185</v>
      </c>
      <c r="J74" s="489">
        <v>29533.851947040759</v>
      </c>
      <c r="K74" s="489">
        <v>26025.64164314725</v>
      </c>
      <c r="L74" s="489">
        <v>18893.747028492282</v>
      </c>
      <c r="M74" s="489">
        <v>9291.035748409342</v>
      </c>
      <c r="N74" s="489">
        <v>9617.5484574842849</v>
      </c>
      <c r="O74" s="489">
        <v>8506.8221882204125</v>
      </c>
      <c r="P74" s="489">
        <v>11696.151685791741</v>
      </c>
      <c r="Q74" s="489">
        <v>9649.6166699827172</v>
      </c>
      <c r="R74" s="489">
        <v>7192.0254757847015</v>
      </c>
      <c r="S74" s="489">
        <v>8066.613089378302</v>
      </c>
      <c r="T74" s="489">
        <v>9772.0589358858215</v>
      </c>
      <c r="U74" s="489">
        <v>11532.895331254269</v>
      </c>
      <c r="V74" s="484">
        <f>SUM(L74:T74)</f>
        <v>92685.619279429608</v>
      </c>
      <c r="W74" s="484">
        <f>U74+J74+K74</f>
        <v>67092.388921442282</v>
      </c>
      <c r="X74" s="394">
        <f>+W74+V74</f>
        <v>159778.00820087187</v>
      </c>
      <c r="Y74" s="434"/>
      <c r="AB74" s="272"/>
      <c r="AD74" s="529"/>
      <c r="AE74" s="528"/>
      <c r="AF74" s="528"/>
      <c r="AG74" s="528"/>
      <c r="AH74" s="528"/>
      <c r="AI74" s="528"/>
      <c r="AJ74" s="528"/>
    </row>
    <row r="75" spans="1:36" hidden="1" x14ac:dyDescent="0.35">
      <c r="A75" s="407" t="s">
        <v>505</v>
      </c>
      <c r="B75" s="407" t="s">
        <v>445</v>
      </c>
      <c r="C75" s="407" t="s">
        <v>504</v>
      </c>
      <c r="D75" s="407" t="s">
        <v>1052</v>
      </c>
      <c r="E75" s="405" t="s">
        <v>504</v>
      </c>
      <c r="F75" s="405" t="s">
        <v>1052</v>
      </c>
      <c r="G75" s="405"/>
      <c r="H75" s="418"/>
      <c r="I75" s="413">
        <f t="shared" ref="I75:I76" si="18">SUM(J75:U75)</f>
        <v>226933.04034894641</v>
      </c>
      <c r="J75" s="489">
        <v>35984.895510527989</v>
      </c>
      <c r="K75" s="489">
        <v>32225.235342335985</v>
      </c>
      <c r="L75" s="489">
        <v>23988.942775295989</v>
      </c>
      <c r="M75" s="489">
        <v>14711.63023090483</v>
      </c>
      <c r="N75" s="489">
        <v>15984.878106304512</v>
      </c>
      <c r="O75" s="489">
        <v>13404.678735273981</v>
      </c>
      <c r="P75" s="489">
        <v>18982.627883532285</v>
      </c>
      <c r="Q75" s="489">
        <v>15389.447482220541</v>
      </c>
      <c r="R75" s="489">
        <v>12095.854816296958</v>
      </c>
      <c r="S75" s="489">
        <v>12395.442551685119</v>
      </c>
      <c r="T75" s="489">
        <v>14608.64694686515</v>
      </c>
      <c r="U75" s="489">
        <v>17160.759967703038</v>
      </c>
      <c r="V75" s="484">
        <f>SUM(L75:T75)</f>
        <v>141562.14952837938</v>
      </c>
      <c r="W75" s="484">
        <f>U75+J75+K75</f>
        <v>85370.890820567016</v>
      </c>
      <c r="X75" s="394">
        <f>+W75+V75</f>
        <v>226933.04034894641</v>
      </c>
      <c r="Y75" s="434"/>
      <c r="AB75" s="272"/>
      <c r="AD75" s="529"/>
      <c r="AE75" s="528"/>
      <c r="AF75" s="528"/>
      <c r="AG75" s="528"/>
      <c r="AH75" s="528"/>
      <c r="AI75" s="528"/>
      <c r="AJ75" s="528"/>
    </row>
    <row r="76" spans="1:36" hidden="1" x14ac:dyDescent="0.35">
      <c r="A76" s="407" t="s">
        <v>509</v>
      </c>
      <c r="B76" s="407" t="s">
        <v>441</v>
      </c>
      <c r="C76" s="407" t="s">
        <v>508</v>
      </c>
      <c r="D76" s="407" t="s">
        <v>1054</v>
      </c>
      <c r="E76" s="405" t="s">
        <v>508</v>
      </c>
      <c r="F76" s="405" t="s">
        <v>1054</v>
      </c>
      <c r="G76" s="405"/>
      <c r="H76" s="418"/>
      <c r="I76" s="413">
        <f t="shared" si="18"/>
        <v>171775.83335945007</v>
      </c>
      <c r="J76" s="489">
        <v>23254.075865825271</v>
      </c>
      <c r="K76" s="489">
        <v>23458.85735583743</v>
      </c>
      <c r="L76" s="489">
        <v>22119.24510867455</v>
      </c>
      <c r="M76" s="489">
        <v>9581.3561733119986</v>
      </c>
      <c r="N76" s="489">
        <v>10300.935575715837</v>
      </c>
      <c r="O76" s="489">
        <v>13648.544099942397</v>
      </c>
      <c r="P76" s="489">
        <v>13050.980335337468</v>
      </c>
      <c r="Q76" s="489">
        <v>10368.200606810111</v>
      </c>
      <c r="R76" s="489">
        <v>12880.471303028733</v>
      </c>
      <c r="S76" s="489">
        <v>9887.9595708579818</v>
      </c>
      <c r="T76" s="489">
        <v>10929.785401294845</v>
      </c>
      <c r="U76" s="489">
        <v>12295.421962813438</v>
      </c>
      <c r="V76" s="484">
        <f>SUM(L76:T76)</f>
        <v>112767.47817497392</v>
      </c>
      <c r="W76" s="484">
        <f>U76+J76+K76</f>
        <v>59008.355184476139</v>
      </c>
      <c r="X76" s="394">
        <f>+W76+V76</f>
        <v>171775.83335945004</v>
      </c>
      <c r="Y76" s="434"/>
      <c r="Z76" s="272"/>
      <c r="AB76" s="272"/>
      <c r="AD76" s="529"/>
      <c r="AE76" s="528"/>
      <c r="AF76" s="528"/>
      <c r="AG76" s="528"/>
      <c r="AH76" s="528"/>
      <c r="AI76" s="528"/>
      <c r="AJ76" s="528"/>
    </row>
    <row r="77" spans="1:36" ht="29" x14ac:dyDescent="0.35">
      <c r="A77" s="395" t="s">
        <v>1447</v>
      </c>
      <c r="B77" s="395" t="s">
        <v>485</v>
      </c>
      <c r="C77" s="395"/>
      <c r="D77" s="395"/>
      <c r="E77" s="395"/>
      <c r="F77" s="395"/>
      <c r="G77" s="395"/>
      <c r="H77" s="421">
        <v>33000</v>
      </c>
      <c r="I77" s="414">
        <v>44280000</v>
      </c>
      <c r="J77" s="482"/>
      <c r="K77" s="482"/>
      <c r="L77" s="482"/>
      <c r="M77" s="482"/>
      <c r="N77" s="482"/>
      <c r="O77" s="482"/>
      <c r="P77" s="482"/>
      <c r="Q77" s="482"/>
      <c r="R77" s="482"/>
      <c r="S77" s="482"/>
      <c r="T77" s="482"/>
      <c r="U77" s="482"/>
      <c r="V77" s="494"/>
      <c r="W77" s="494"/>
      <c r="X77" s="494"/>
      <c r="Y77" s="434">
        <v>0.01</v>
      </c>
      <c r="AB77" s="272"/>
      <c r="AD77" s="529"/>
      <c r="AE77" s="528"/>
      <c r="AF77" s="528"/>
      <c r="AG77" s="538" t="s">
        <v>1464</v>
      </c>
      <c r="AH77" s="531">
        <v>0.127</v>
      </c>
      <c r="AI77" s="531">
        <v>7.6399999999999996E-2</v>
      </c>
      <c r="AJ77" s="528"/>
    </row>
    <row r="78" spans="1:36" hidden="1" x14ac:dyDescent="0.35">
      <c r="A78" s="405"/>
      <c r="B78" s="405"/>
      <c r="C78" s="405"/>
      <c r="D78" s="405"/>
      <c r="E78" s="405"/>
      <c r="F78" s="405"/>
      <c r="G78" s="405"/>
      <c r="H78" s="418"/>
      <c r="I78" s="495" t="s">
        <v>295</v>
      </c>
      <c r="J78" s="488">
        <v>243376225.59</v>
      </c>
      <c r="K78" s="488">
        <v>252945125.63</v>
      </c>
      <c r="L78" s="488">
        <v>229274138.03999999</v>
      </c>
      <c r="M78" s="488">
        <v>193558565.72999999</v>
      </c>
      <c r="N78" s="488">
        <v>180456950.41</v>
      </c>
      <c r="O78" s="488">
        <v>154149465.08000001</v>
      </c>
      <c r="P78" s="488">
        <v>191112155.41999999</v>
      </c>
      <c r="Q78" s="488">
        <v>172495844.94</v>
      </c>
      <c r="R78" s="488">
        <v>174959592.55000001</v>
      </c>
      <c r="S78" s="488">
        <v>168354766.09999999</v>
      </c>
      <c r="T78" s="488">
        <v>217910820.40000001</v>
      </c>
      <c r="U78" s="488">
        <v>197269939.41</v>
      </c>
      <c r="V78" s="496"/>
      <c r="W78" s="496"/>
      <c r="X78" s="496"/>
      <c r="Y78" s="434"/>
      <c r="AD78" s="528"/>
      <c r="AE78" s="528"/>
      <c r="AF78" s="528"/>
      <c r="AG78" s="528"/>
      <c r="AH78" s="528"/>
      <c r="AI78" s="528"/>
      <c r="AJ78" s="528"/>
    </row>
    <row r="79" spans="1:36" hidden="1" x14ac:dyDescent="0.35">
      <c r="A79" s="405"/>
      <c r="B79" s="405"/>
      <c r="C79" s="405"/>
      <c r="D79" s="405"/>
      <c r="E79" s="405"/>
      <c r="F79" s="405"/>
      <c r="G79" s="405"/>
      <c r="H79" s="418"/>
      <c r="I79" s="495" t="s">
        <v>542</v>
      </c>
      <c r="J79" s="488">
        <v>30462616.620000001</v>
      </c>
      <c r="K79" s="488">
        <v>29508223.010000002</v>
      </c>
      <c r="L79" s="488">
        <v>54998801.329999998</v>
      </c>
      <c r="M79" s="488">
        <v>42019873.130000003</v>
      </c>
      <c r="N79" s="488">
        <v>41333627.039999999</v>
      </c>
      <c r="O79" s="488">
        <v>42779813.039999999</v>
      </c>
      <c r="P79" s="488">
        <v>41389683.439999998</v>
      </c>
      <c r="Q79" s="488">
        <v>40047246.509999998</v>
      </c>
      <c r="R79" s="488">
        <v>45033114.549999997</v>
      </c>
      <c r="S79" s="488">
        <v>45768536.200000003</v>
      </c>
      <c r="T79" s="488">
        <v>61434145.770000003</v>
      </c>
      <c r="U79" s="488">
        <v>50349663.170000002</v>
      </c>
      <c r="V79" s="443"/>
      <c r="W79" s="443"/>
      <c r="X79" s="443"/>
      <c r="Y79" s="434"/>
      <c r="AD79" s="528"/>
      <c r="AE79" s="528"/>
      <c r="AF79" s="528"/>
      <c r="AG79" s="528"/>
      <c r="AH79" s="528"/>
      <c r="AI79" s="528"/>
      <c r="AJ79" s="528"/>
    </row>
    <row r="80" spans="1:36" hidden="1" x14ac:dyDescent="0.35">
      <c r="A80" s="405"/>
      <c r="B80" s="405"/>
      <c r="C80" s="405"/>
      <c r="D80" s="405"/>
      <c r="E80" s="405"/>
      <c r="F80" s="405"/>
      <c r="G80" s="405"/>
      <c r="H80" s="418"/>
      <c r="I80" s="495" t="s">
        <v>297</v>
      </c>
      <c r="J80" s="488">
        <v>207329193.63</v>
      </c>
      <c r="K80" s="488">
        <v>217852487.28</v>
      </c>
      <c r="L80" s="488">
        <v>168690921.38</v>
      </c>
      <c r="M80" s="488">
        <v>145954277.27000001</v>
      </c>
      <c r="N80" s="488">
        <v>133538908.04000001</v>
      </c>
      <c r="O80" s="488">
        <v>105785236.70999999</v>
      </c>
      <c r="P80" s="488">
        <v>144138056.65000001</v>
      </c>
      <c r="Q80" s="488">
        <v>126864183.09999999</v>
      </c>
      <c r="R80" s="488">
        <v>124342062.67</v>
      </c>
      <c r="S80" s="488">
        <v>117001814.56999999</v>
      </c>
      <c r="T80" s="488">
        <v>150892259.30000001</v>
      </c>
      <c r="U80" s="488">
        <v>141335860.91</v>
      </c>
      <c r="V80" s="443"/>
      <c r="W80" s="443"/>
      <c r="X80" s="443"/>
      <c r="Y80" s="434"/>
      <c r="AD80" s="528"/>
      <c r="AE80" s="528"/>
      <c r="AF80" s="528"/>
      <c r="AG80" s="528"/>
      <c r="AH80" s="528"/>
      <c r="AI80" s="528"/>
      <c r="AJ80" s="528"/>
    </row>
    <row r="81" spans="1:47" hidden="1" x14ac:dyDescent="0.35">
      <c r="A81" s="405"/>
      <c r="B81" s="405"/>
      <c r="C81" s="405"/>
      <c r="D81" s="405"/>
      <c r="E81" s="405"/>
      <c r="F81" s="405"/>
      <c r="G81" s="405"/>
      <c r="H81" s="418"/>
      <c r="I81" s="495" t="s">
        <v>298</v>
      </c>
      <c r="J81" s="488">
        <v>2402582</v>
      </c>
      <c r="K81" s="488">
        <v>2402582</v>
      </c>
      <c r="L81" s="488">
        <v>2402582</v>
      </c>
      <c r="M81" s="488">
        <v>2402582</v>
      </c>
      <c r="N81" s="488">
        <v>2402582</v>
      </c>
      <c r="O81" s="488">
        <v>2402582</v>
      </c>
      <c r="P81" s="488">
        <v>2402582</v>
      </c>
      <c r="Q81" s="488">
        <v>2402582</v>
      </c>
      <c r="R81" s="488">
        <v>2402582</v>
      </c>
      <c r="S81" s="488">
        <v>2402582</v>
      </c>
      <c r="T81" s="488">
        <v>2402582</v>
      </c>
      <c r="U81" s="488">
        <v>2402582</v>
      </c>
      <c r="V81" s="443"/>
      <c r="W81" s="443"/>
      <c r="X81" s="443"/>
      <c r="Y81" s="434"/>
      <c r="AD81" s="528"/>
      <c r="AE81" s="528"/>
      <c r="AF81" s="528"/>
      <c r="AG81" s="528"/>
      <c r="AH81" s="528"/>
      <c r="AI81" s="528"/>
      <c r="AJ81" s="528"/>
    </row>
    <row r="82" spans="1:47" hidden="1" x14ac:dyDescent="0.35">
      <c r="A82" s="405"/>
      <c r="B82" s="405"/>
      <c r="C82" s="405"/>
      <c r="D82" s="405"/>
      <c r="E82" s="405"/>
      <c r="F82" s="405"/>
      <c r="G82" s="405"/>
      <c r="H82" s="418"/>
      <c r="I82" s="495" t="s">
        <v>543</v>
      </c>
      <c r="J82" s="488">
        <v>3181833.33</v>
      </c>
      <c r="K82" s="488">
        <v>3181833.33</v>
      </c>
      <c r="L82" s="488">
        <v>3181833.33</v>
      </c>
      <c r="M82" s="488">
        <v>3181833.33</v>
      </c>
      <c r="N82" s="488">
        <v>3181833.33</v>
      </c>
      <c r="O82" s="488">
        <v>3181833.33</v>
      </c>
      <c r="P82" s="488">
        <v>3181833.33</v>
      </c>
      <c r="Q82" s="488">
        <v>3181833.33</v>
      </c>
      <c r="R82" s="488">
        <v>3181833.33</v>
      </c>
      <c r="S82" s="488">
        <v>3181833.33</v>
      </c>
      <c r="T82" s="488">
        <v>3181833.33</v>
      </c>
      <c r="U82" s="488">
        <v>3181833.33</v>
      </c>
      <c r="V82" s="443"/>
      <c r="W82" s="454"/>
      <c r="X82" s="443"/>
      <c r="Y82" s="434"/>
      <c r="AD82" s="528"/>
      <c r="AE82" s="528"/>
      <c r="AF82" s="528"/>
      <c r="AG82" s="528"/>
      <c r="AH82" s="528"/>
      <c r="AI82" s="528"/>
      <c r="AJ82" s="528"/>
    </row>
    <row r="83" spans="1:47" ht="20" x14ac:dyDescent="0.35">
      <c r="A83" s="497" t="s">
        <v>1436</v>
      </c>
      <c r="B83" s="498"/>
      <c r="C83" s="498"/>
      <c r="D83" s="498" t="s">
        <v>1430</v>
      </c>
      <c r="E83" s="498"/>
      <c r="F83" s="498"/>
      <c r="G83" s="498"/>
      <c r="H83" s="499">
        <f>SUM(H4:H77)-33000</f>
        <v>176667</v>
      </c>
      <c r="I83" s="500">
        <f>I73+I69+I63+I57+I50+I43+I36+I26+I24+I22+I12+I9+I6+I4+I77</f>
        <v>3428367689.3132033</v>
      </c>
      <c r="J83" s="488"/>
      <c r="K83" s="488"/>
      <c r="L83" s="488"/>
      <c r="M83" s="488"/>
      <c r="N83" s="488"/>
      <c r="O83" s="488"/>
      <c r="P83" s="488"/>
      <c r="Q83" s="488"/>
      <c r="R83" s="488"/>
      <c r="S83" s="488"/>
      <c r="T83" s="488"/>
      <c r="U83" s="488"/>
      <c r="V83" s="443"/>
      <c r="W83" s="454"/>
      <c r="X83" s="496">
        <f>SUM(X7:X77)</f>
        <v>2346839475.7846103</v>
      </c>
      <c r="Y83" s="501">
        <f>(Y4+Y6+Y9+Y12+Y22+Y24+Y26+Y36+Y43+Y50+Y57+Y63+Y69+Y73+Y77)/14</f>
        <v>0.11249285714285714</v>
      </c>
      <c r="Z83" s="432">
        <v>0.12839999999999999</v>
      </c>
      <c r="AA83" s="477">
        <f>Y83-Z83</f>
        <v>-1.5907142857142842E-2</v>
      </c>
      <c r="AD83" s="544"/>
      <c r="AE83" s="544"/>
      <c r="AF83" s="532" t="s">
        <v>1391</v>
      </c>
      <c r="AG83" s="535">
        <v>-1340109155</v>
      </c>
      <c r="AH83" s="539"/>
      <c r="AI83" s="533"/>
      <c r="AJ83" s="528"/>
      <c r="AL83" s="527" t="s">
        <v>1454</v>
      </c>
      <c r="AM83" s="528"/>
      <c r="AN83" s="528"/>
      <c r="AO83" s="528"/>
      <c r="AP83" s="528"/>
      <c r="AQ83" s="528"/>
      <c r="AR83" s="528"/>
      <c r="AS83" s="528"/>
      <c r="AT83" s="528"/>
      <c r="AU83" s="528"/>
    </row>
    <row r="84" spans="1:47" ht="20" x14ac:dyDescent="0.35">
      <c r="A84" s="504" t="s">
        <v>1442</v>
      </c>
      <c r="B84" s="505"/>
      <c r="C84" s="505"/>
      <c r="D84" s="505" t="s">
        <v>1292</v>
      </c>
      <c r="E84" s="505"/>
      <c r="F84" s="505"/>
      <c r="G84" s="505"/>
      <c r="H84" s="506"/>
      <c r="I84" s="507">
        <v>-988007.78652477299</v>
      </c>
      <c r="J84" s="508"/>
      <c r="K84" s="508"/>
      <c r="L84" s="508"/>
      <c r="M84" s="508"/>
      <c r="N84" s="508"/>
      <c r="O84" s="508"/>
      <c r="P84" s="508"/>
      <c r="Q84" s="508"/>
      <c r="R84" s="508"/>
      <c r="S84" s="508"/>
      <c r="T84" s="508"/>
      <c r="U84" s="508"/>
      <c r="V84" s="509"/>
      <c r="W84" s="510"/>
      <c r="X84" s="509"/>
      <c r="Y84" s="511"/>
      <c r="AD84" s="544"/>
      <c r="AE84" s="544"/>
      <c r="AF84" s="532" t="s">
        <v>1392</v>
      </c>
      <c r="AG84" s="542">
        <v>-542646943</v>
      </c>
      <c r="AH84" s="528"/>
      <c r="AI84" s="534"/>
      <c r="AJ84" s="528"/>
      <c r="AL84" s="527" t="s">
        <v>1455</v>
      </c>
      <c r="AM84" s="528"/>
      <c r="AN84" s="528"/>
      <c r="AO84" s="528"/>
      <c r="AP84" s="528"/>
      <c r="AQ84" s="528"/>
      <c r="AR84" s="528"/>
      <c r="AS84" s="528"/>
      <c r="AT84" s="528"/>
      <c r="AU84" s="528"/>
    </row>
    <row r="85" spans="1:47" ht="18.5" x14ac:dyDescent="0.35">
      <c r="A85" s="512"/>
      <c r="B85" s="335"/>
      <c r="C85" s="335"/>
      <c r="D85" s="335" t="s">
        <v>298</v>
      </c>
      <c r="E85" s="335"/>
      <c r="F85" s="335"/>
      <c r="G85" s="335"/>
      <c r="H85" s="513"/>
      <c r="I85" s="514"/>
      <c r="J85" s="515"/>
      <c r="K85" s="515"/>
      <c r="L85" s="515"/>
      <c r="M85" s="515"/>
      <c r="N85" s="515"/>
      <c r="O85" s="515"/>
      <c r="P85" s="515"/>
      <c r="Q85" s="515"/>
      <c r="R85" s="515"/>
      <c r="S85" s="515"/>
      <c r="T85" s="515"/>
      <c r="U85" s="515"/>
      <c r="V85" s="502"/>
      <c r="W85" s="503"/>
      <c r="X85" s="502"/>
      <c r="Y85" s="516"/>
      <c r="AD85" s="544"/>
      <c r="AE85" s="544"/>
      <c r="AF85" s="532" t="s">
        <v>1393</v>
      </c>
      <c r="AG85" s="542">
        <v>-47165402</v>
      </c>
      <c r="AH85" s="528"/>
      <c r="AI85" s="534"/>
      <c r="AJ85" s="528"/>
      <c r="AL85" s="527" t="s">
        <v>1456</v>
      </c>
      <c r="AM85" s="528"/>
      <c r="AN85" s="528"/>
      <c r="AO85" s="528"/>
      <c r="AP85" s="528"/>
      <c r="AQ85" s="528"/>
      <c r="AR85" s="528"/>
      <c r="AS85" s="528"/>
      <c r="AT85" s="528"/>
      <c r="AU85" s="528"/>
    </row>
    <row r="86" spans="1:47" ht="20" x14ac:dyDescent="0.35">
      <c r="A86" s="517" t="s">
        <v>1443</v>
      </c>
      <c r="B86" s="518"/>
      <c r="C86" s="518"/>
      <c r="D86" s="519" t="s">
        <v>1431</v>
      </c>
      <c r="E86" s="518"/>
      <c r="F86" s="518"/>
      <c r="G86" s="518"/>
      <c r="H86" s="520">
        <f>H83-H77-H4</f>
        <v>126667</v>
      </c>
      <c r="I86" s="525">
        <f>I83+I84</f>
        <v>3427379681.5266786</v>
      </c>
      <c r="J86" s="521"/>
      <c r="K86" s="521"/>
      <c r="L86" s="521"/>
      <c r="M86" s="521"/>
      <c r="N86" s="521"/>
      <c r="O86" s="521"/>
      <c r="P86" s="521"/>
      <c r="Q86" s="521"/>
      <c r="R86" s="521"/>
      <c r="S86" s="521"/>
      <c r="T86" s="521"/>
      <c r="U86" s="521"/>
      <c r="V86" s="522"/>
      <c r="W86" s="523"/>
      <c r="X86" s="522"/>
      <c r="Y86" s="524"/>
      <c r="AD86" s="544"/>
      <c r="AE86" s="544"/>
      <c r="AF86" s="532" t="s">
        <v>1394</v>
      </c>
      <c r="AG86" s="542">
        <v>-5533456</v>
      </c>
      <c r="AH86" s="528"/>
      <c r="AI86" s="534"/>
      <c r="AJ86" s="528"/>
      <c r="AL86" s="527" t="s">
        <v>1457</v>
      </c>
      <c r="AM86" s="528"/>
      <c r="AN86" s="528"/>
      <c r="AO86" s="528"/>
      <c r="AP86" s="528"/>
      <c r="AQ86" s="528"/>
      <c r="AR86" s="528"/>
      <c r="AS86" s="528"/>
      <c r="AT86" s="528"/>
      <c r="AU86" s="528"/>
    </row>
    <row r="87" spans="1:47" ht="21" x14ac:dyDescent="0.35">
      <c r="D87" s="247" t="s">
        <v>1432</v>
      </c>
      <c r="I87" s="270"/>
      <c r="J87" s="350"/>
      <c r="K87" s="350"/>
      <c r="L87" s="350"/>
      <c r="M87" s="350"/>
      <c r="N87" s="350"/>
      <c r="O87" s="350"/>
      <c r="P87" s="350"/>
      <c r="Q87" s="350"/>
      <c r="R87" s="350"/>
      <c r="S87" s="350"/>
      <c r="T87" s="350"/>
      <c r="U87" s="350"/>
      <c r="V87" s="354"/>
      <c r="W87" s="355"/>
      <c r="X87" s="354"/>
      <c r="AD87" s="544"/>
      <c r="AE87" s="544"/>
      <c r="AF87" s="532" t="s">
        <v>1395</v>
      </c>
      <c r="AG87" s="543">
        <v>647474</v>
      </c>
      <c r="AH87" s="540"/>
      <c r="AI87" s="536"/>
      <c r="AJ87" s="528"/>
      <c r="AL87" s="527" t="s">
        <v>1458</v>
      </c>
      <c r="AM87" s="528"/>
      <c r="AN87" s="528"/>
      <c r="AO87" s="528"/>
      <c r="AP87" s="528"/>
      <c r="AQ87" s="528"/>
      <c r="AR87" s="528"/>
      <c r="AS87" s="528"/>
      <c r="AT87" s="528"/>
      <c r="AU87" s="528"/>
    </row>
    <row r="88" spans="1:47" ht="15" thickBot="1" x14ac:dyDescent="0.4">
      <c r="I88" s="270"/>
      <c r="J88" s="350"/>
      <c r="K88" s="350"/>
      <c r="L88" s="350"/>
      <c r="M88" s="350"/>
      <c r="N88" s="350"/>
      <c r="O88" s="350"/>
      <c r="P88" s="350"/>
      <c r="Q88" s="350"/>
      <c r="R88" s="350"/>
      <c r="S88" s="350"/>
      <c r="T88" s="350"/>
      <c r="U88" s="350"/>
      <c r="V88" s="354"/>
      <c r="W88" s="355"/>
      <c r="X88" s="354"/>
      <c r="AD88" s="544"/>
      <c r="AE88" s="544"/>
      <c r="AF88" s="544"/>
      <c r="AG88" s="541">
        <f>SUM(AG83:AG87)</f>
        <v>-1934807482</v>
      </c>
      <c r="AH88" s="537">
        <f>AG88*1.127</f>
        <v>-2180528032.2140002</v>
      </c>
      <c r="AI88" s="537">
        <f>+AH88*(1.0764)</f>
        <v>-2347120373.8751497</v>
      </c>
      <c r="AJ88" s="546"/>
    </row>
    <row r="89" spans="1:47" x14ac:dyDescent="0.35">
      <c r="I89" s="270"/>
      <c r="J89" s="350"/>
      <c r="K89" s="350"/>
      <c r="L89" s="350"/>
      <c r="M89" s="350"/>
      <c r="N89" s="350"/>
      <c r="O89" s="350"/>
      <c r="P89" s="350"/>
      <c r="Q89" s="350"/>
      <c r="R89" s="350"/>
      <c r="S89" s="350"/>
      <c r="T89" s="350"/>
      <c r="U89" s="350"/>
      <c r="V89" s="354"/>
      <c r="W89" s="355"/>
      <c r="X89" s="354"/>
      <c r="AD89" s="544"/>
      <c r="AE89" s="544"/>
      <c r="AF89" s="544" t="s">
        <v>1465</v>
      </c>
      <c r="AG89" s="528"/>
      <c r="AH89" s="528"/>
      <c r="AI89" s="529">
        <f>I83</f>
        <v>3428367689.3132033</v>
      </c>
      <c r="AJ89" s="528"/>
    </row>
    <row r="90" spans="1:47" ht="58.5" thickBot="1" x14ac:dyDescent="0.4">
      <c r="A90" s="446" t="s">
        <v>1409</v>
      </c>
      <c r="B90" s="393" t="s">
        <v>1415</v>
      </c>
      <c r="C90" s="393" t="s">
        <v>1407</v>
      </c>
      <c r="D90" s="393" t="s">
        <v>1444</v>
      </c>
      <c r="E90" s="405"/>
      <c r="F90" s="405"/>
      <c r="G90" s="405"/>
      <c r="H90" s="426" t="s">
        <v>1415</v>
      </c>
      <c r="I90" s="427" t="s">
        <v>1407</v>
      </c>
      <c r="J90" s="350" t="s">
        <v>1444</v>
      </c>
      <c r="K90" s="350"/>
      <c r="L90" s="350"/>
      <c r="M90" s="350"/>
      <c r="N90" s="350"/>
      <c r="O90" s="350"/>
      <c r="P90" s="350"/>
      <c r="Q90" s="350"/>
      <c r="R90" s="350"/>
      <c r="S90" s="350"/>
      <c r="T90" s="350"/>
      <c r="U90" s="350"/>
      <c r="V90" s="354"/>
      <c r="W90" s="355"/>
      <c r="X90" s="354"/>
      <c r="Y90" s="393" t="s">
        <v>1444</v>
      </c>
      <c r="AD90" s="1024" t="s">
        <v>1466</v>
      </c>
      <c r="AE90" s="1024"/>
      <c r="AF90" s="1024"/>
      <c r="AG90" s="528"/>
      <c r="AH90" s="528"/>
      <c r="AI90" s="545">
        <f>AI88+AI89</f>
        <v>1081247315.4380536</v>
      </c>
      <c r="AJ90" s="528"/>
    </row>
    <row r="91" spans="1:47" ht="15" thickTop="1" x14ac:dyDescent="0.35">
      <c r="A91" s="389" t="s">
        <v>1391</v>
      </c>
      <c r="B91" s="391">
        <v>-1600698536.5620301</v>
      </c>
      <c r="C91" s="391">
        <f>B91*7.64%</f>
        <v>-122293368.19333909</v>
      </c>
      <c r="D91" s="396">
        <f>B91+C91</f>
        <v>-1722991904.7553692</v>
      </c>
      <c r="E91" s="405"/>
      <c r="F91" s="405"/>
      <c r="G91" s="405"/>
      <c r="H91" s="391">
        <v>-1600698536.5620301</v>
      </c>
      <c r="I91" s="428">
        <v>-122293368.19333909</v>
      </c>
      <c r="J91" s="350">
        <v>-1722991904.7553692</v>
      </c>
      <c r="K91" s="350"/>
      <c r="L91" s="350"/>
      <c r="M91" s="350"/>
      <c r="N91" s="350"/>
      <c r="O91" s="350"/>
      <c r="P91" s="350"/>
      <c r="Q91" s="350"/>
      <c r="R91" s="350"/>
      <c r="S91" s="350"/>
      <c r="T91" s="350"/>
      <c r="U91" s="350"/>
      <c r="V91" s="354"/>
      <c r="W91" s="355"/>
      <c r="X91" s="354"/>
      <c r="Y91" s="437">
        <v>-1722991904.7553692</v>
      </c>
    </row>
    <row r="92" spans="1:47" x14ac:dyDescent="0.35">
      <c r="A92" s="389" t="s">
        <v>1392</v>
      </c>
      <c r="B92" s="391">
        <v>-627466037.95200002</v>
      </c>
      <c r="C92" s="391">
        <f t="shared" ref="C92:C94" si="19">B92*7.64%</f>
        <v>-47938405.299532801</v>
      </c>
      <c r="D92" s="396">
        <f t="shared" ref="D92:D94" si="20">B92+C92</f>
        <v>-675404443.25153279</v>
      </c>
      <c r="E92" s="405"/>
      <c r="F92" s="405"/>
      <c r="G92" s="405"/>
      <c r="H92" s="391">
        <v>-627466037.95200002</v>
      </c>
      <c r="I92" s="428">
        <v>-47938405.299532801</v>
      </c>
      <c r="J92" s="350">
        <v>-675404443.25153279</v>
      </c>
      <c r="K92" s="350"/>
      <c r="L92" s="350"/>
      <c r="M92" s="350"/>
      <c r="N92" s="350"/>
      <c r="O92" s="350"/>
      <c r="P92" s="350"/>
      <c r="Q92" s="350"/>
      <c r="R92" s="350"/>
      <c r="S92" s="350"/>
      <c r="T92" s="350"/>
      <c r="U92" s="350"/>
      <c r="V92" s="354"/>
      <c r="W92" s="355"/>
      <c r="X92" s="354"/>
      <c r="Y92" s="437">
        <v>-675404443.25153279</v>
      </c>
    </row>
    <row r="93" spans="1:47" x14ac:dyDescent="0.35">
      <c r="A93" s="389" t="s">
        <v>1393</v>
      </c>
      <c r="B93" s="391">
        <v>-47554831</v>
      </c>
      <c r="C93" s="391">
        <f t="shared" si="19"/>
        <v>-3633189.0883999998</v>
      </c>
      <c r="D93" s="396">
        <f t="shared" si="20"/>
        <v>-51188020.088399999</v>
      </c>
      <c r="E93" s="405"/>
      <c r="F93" s="405"/>
      <c r="G93" s="405"/>
      <c r="H93" s="391">
        <v>-47554831</v>
      </c>
      <c r="I93" s="428">
        <v>-3633189.0883999998</v>
      </c>
      <c r="J93" s="350">
        <v>-51188020.088399999</v>
      </c>
      <c r="K93" s="350"/>
      <c r="L93" s="350"/>
      <c r="M93" s="350"/>
      <c r="N93" s="350"/>
      <c r="O93" s="350"/>
      <c r="P93" s="350"/>
      <c r="Q93" s="350"/>
      <c r="R93" s="350"/>
      <c r="S93" s="350"/>
      <c r="T93" s="350"/>
      <c r="U93" s="350"/>
      <c r="V93" s="354"/>
      <c r="W93" s="355"/>
      <c r="X93" s="354"/>
      <c r="Y93" s="437">
        <v>-51188020.088399999</v>
      </c>
    </row>
    <row r="94" spans="1:47" x14ac:dyDescent="0.35">
      <c r="A94" s="389" t="s">
        <v>1394</v>
      </c>
      <c r="B94" s="391">
        <v>-8000000</v>
      </c>
      <c r="C94" s="391">
        <f t="shared" si="19"/>
        <v>-611200</v>
      </c>
      <c r="D94" s="396">
        <f t="shared" si="20"/>
        <v>-8611200</v>
      </c>
      <c r="E94" s="405"/>
      <c r="F94" s="405"/>
      <c r="G94" s="405"/>
      <c r="H94" s="391">
        <v>-8000000</v>
      </c>
      <c r="I94" s="428">
        <v>-611200</v>
      </c>
      <c r="J94" s="350">
        <v>-8611200</v>
      </c>
      <c r="K94" s="350"/>
      <c r="L94" s="350"/>
      <c r="M94" s="350"/>
      <c r="N94" s="350"/>
      <c r="O94" s="350"/>
      <c r="P94" s="350"/>
      <c r="Q94" s="350"/>
      <c r="R94" s="350"/>
      <c r="S94" s="350"/>
      <c r="T94" s="350"/>
      <c r="U94" s="350"/>
      <c r="V94" s="354"/>
      <c r="W94" s="355"/>
      <c r="X94" s="354"/>
      <c r="Y94" s="437">
        <v>-8611200</v>
      </c>
    </row>
    <row r="95" spans="1:47" x14ac:dyDescent="0.35">
      <c r="A95" s="389" t="s">
        <v>1395</v>
      </c>
      <c r="B95" s="391">
        <v>0</v>
      </c>
      <c r="C95" s="391">
        <v>988008</v>
      </c>
      <c r="D95" s="390"/>
      <c r="E95" s="405"/>
      <c r="F95" s="405"/>
      <c r="G95" s="405"/>
      <c r="H95" s="391">
        <v>0</v>
      </c>
      <c r="I95" s="428">
        <v>988008</v>
      </c>
      <c r="J95" s="350"/>
      <c r="K95" s="350"/>
      <c r="L95" s="350"/>
      <c r="M95" s="350"/>
      <c r="N95" s="350"/>
      <c r="O95" s="350"/>
      <c r="P95" s="350"/>
      <c r="Q95" s="350"/>
      <c r="R95" s="350"/>
      <c r="S95" s="350"/>
      <c r="T95" s="350"/>
      <c r="U95" s="350"/>
      <c r="V95" s="354"/>
      <c r="W95" s="355"/>
      <c r="X95" s="354"/>
      <c r="Y95" s="438"/>
    </row>
    <row r="96" spans="1:47" x14ac:dyDescent="0.35">
      <c r="A96" s="389" t="s">
        <v>1400</v>
      </c>
      <c r="B96" s="391"/>
      <c r="C96" s="391"/>
      <c r="D96" s="390"/>
      <c r="E96" s="405"/>
      <c r="F96" s="405"/>
      <c r="G96" s="405"/>
      <c r="H96" s="391"/>
      <c r="I96" s="428"/>
      <c r="J96" s="350"/>
      <c r="K96" s="350"/>
      <c r="L96" s="350"/>
      <c r="M96" s="350"/>
      <c r="N96" s="350"/>
      <c r="O96" s="350"/>
      <c r="P96" s="350"/>
      <c r="Q96" s="350"/>
      <c r="R96" s="350"/>
      <c r="S96" s="350"/>
      <c r="T96" s="350"/>
      <c r="U96" s="350"/>
      <c r="V96" s="354"/>
      <c r="W96" s="355"/>
      <c r="X96" s="354"/>
      <c r="Y96" s="438"/>
    </row>
    <row r="97" spans="1:26" ht="15" thickBot="1" x14ac:dyDescent="0.4">
      <c r="A97"/>
      <c r="B97" s="423">
        <f>SUM(B91:B96)</f>
        <v>-2283719405.51403</v>
      </c>
      <c r="C97" s="423">
        <f>SUM(C91:C96)</f>
        <v>-173488154.58127189</v>
      </c>
      <c r="D97" s="423">
        <f>SUM(D91:D96)</f>
        <v>-2458195568.0953016</v>
      </c>
      <c r="H97" s="424">
        <v>-2283719405.51403</v>
      </c>
      <c r="I97" s="425">
        <v>-173488154.58127189</v>
      </c>
      <c r="J97" s="350">
        <v>-2458195568.0953016</v>
      </c>
      <c r="K97" s="350"/>
      <c r="L97" s="350"/>
      <c r="M97" s="350"/>
      <c r="N97" s="350"/>
      <c r="O97" s="350"/>
      <c r="P97" s="350"/>
      <c r="Q97" s="350"/>
      <c r="R97" s="350"/>
      <c r="S97" s="350"/>
      <c r="T97" s="350"/>
      <c r="U97" s="350"/>
      <c r="V97" s="354"/>
      <c r="W97" s="355"/>
      <c r="X97" s="354"/>
      <c r="Y97" s="439">
        <v>-2458195568.0953016</v>
      </c>
    </row>
    <row r="98" spans="1:26" x14ac:dyDescent="0.35">
      <c r="I98" s="270"/>
      <c r="J98" s="350"/>
      <c r="K98" s="350"/>
      <c r="L98" s="350"/>
      <c r="M98" s="350"/>
      <c r="N98" s="350"/>
      <c r="O98" s="350"/>
      <c r="P98" s="350"/>
      <c r="Q98" s="350"/>
      <c r="R98" s="350"/>
      <c r="S98" s="350"/>
      <c r="T98" s="350"/>
      <c r="U98" s="350"/>
      <c r="V98" s="354"/>
      <c r="W98" s="355"/>
      <c r="X98" s="354"/>
    </row>
    <row r="99" spans="1:26" x14ac:dyDescent="0.35">
      <c r="H99" s="387">
        <f>AH88</f>
        <v>-2180528032.2140002</v>
      </c>
      <c r="I99" s="270"/>
      <c r="J99" s="350"/>
      <c r="K99" s="350"/>
      <c r="L99" s="350"/>
      <c r="M99" s="350"/>
      <c r="N99" s="350"/>
      <c r="O99" s="350"/>
      <c r="P99" s="350"/>
      <c r="Q99" s="350"/>
      <c r="R99" s="350"/>
      <c r="S99" s="350"/>
      <c r="T99" s="350"/>
      <c r="U99" s="350"/>
      <c r="V99" s="354"/>
      <c r="W99" s="355"/>
      <c r="X99" s="354"/>
      <c r="Y99" s="440">
        <f>I83+Y97</f>
        <v>970172121.21790171</v>
      </c>
      <c r="Z99" s="249" t="s">
        <v>1461</v>
      </c>
    </row>
    <row r="100" spans="1:26" x14ac:dyDescent="0.35">
      <c r="I100" s="270"/>
      <c r="J100" s="350"/>
      <c r="K100" s="350"/>
      <c r="L100" s="350"/>
      <c r="M100" s="350"/>
      <c r="N100" s="350"/>
      <c r="O100" s="350"/>
      <c r="P100" s="350"/>
      <c r="Q100" s="350"/>
      <c r="R100" s="350"/>
      <c r="S100" s="350"/>
      <c r="T100" s="350"/>
      <c r="U100" s="350"/>
      <c r="V100" s="354"/>
      <c r="W100" s="355"/>
      <c r="X100" s="354"/>
    </row>
    <row r="101" spans="1:26" x14ac:dyDescent="0.35">
      <c r="A101" s="247" t="s">
        <v>1462</v>
      </c>
      <c r="H101" s="272">
        <f>H97-H99</f>
        <v>-103191373.30002975</v>
      </c>
      <c r="I101" s="270"/>
      <c r="J101" s="350"/>
      <c r="K101" s="350"/>
      <c r="L101" s="350"/>
      <c r="M101" s="350"/>
      <c r="N101" s="350"/>
      <c r="O101" s="350"/>
      <c r="P101" s="350"/>
      <c r="Q101" s="350"/>
      <c r="R101" s="350"/>
      <c r="S101" s="350"/>
      <c r="T101" s="350"/>
      <c r="U101" s="350"/>
      <c r="V101" s="354"/>
      <c r="W101" s="355"/>
      <c r="X101" s="354"/>
    </row>
    <row r="102" spans="1:26" x14ac:dyDescent="0.35">
      <c r="I102" s="270"/>
      <c r="J102" s="350"/>
      <c r="K102" s="350"/>
      <c r="L102" s="350"/>
      <c r="M102" s="350"/>
      <c r="N102" s="350"/>
      <c r="O102" s="350"/>
      <c r="P102" s="350"/>
      <c r="Q102" s="350"/>
      <c r="R102" s="350"/>
      <c r="S102" s="350"/>
      <c r="T102" s="350"/>
      <c r="U102" s="350"/>
      <c r="V102" s="354"/>
      <c r="W102" s="355"/>
      <c r="X102" s="354"/>
    </row>
    <row r="103" spans="1:26" x14ac:dyDescent="0.35">
      <c r="I103" s="270"/>
      <c r="J103" s="350"/>
      <c r="K103" s="350"/>
      <c r="L103" s="350"/>
      <c r="M103" s="350"/>
      <c r="N103" s="350"/>
      <c r="O103" s="350"/>
      <c r="P103" s="350"/>
      <c r="Q103" s="350"/>
      <c r="R103" s="350"/>
      <c r="S103" s="350"/>
      <c r="T103" s="350"/>
      <c r="U103" s="350"/>
      <c r="V103" s="354"/>
      <c r="W103" s="355"/>
      <c r="X103" s="354"/>
    </row>
    <row r="104" spans="1:26" hidden="1" x14ac:dyDescent="0.35">
      <c r="I104" s="270"/>
      <c r="J104" s="350"/>
      <c r="K104" s="350"/>
      <c r="L104" s="350"/>
      <c r="M104" s="350"/>
      <c r="N104" s="350"/>
      <c r="O104" s="350"/>
      <c r="P104" s="350"/>
      <c r="Q104" s="350"/>
      <c r="R104" s="350"/>
      <c r="S104" s="350"/>
      <c r="T104" s="350"/>
      <c r="U104" s="350"/>
      <c r="V104" s="354"/>
      <c r="W104" s="355"/>
      <c r="X104" s="354"/>
    </row>
    <row r="105" spans="1:26" hidden="1" x14ac:dyDescent="0.35">
      <c r="I105" s="270"/>
      <c r="J105" s="350"/>
      <c r="K105" s="350"/>
      <c r="L105" s="350"/>
      <c r="M105" s="350"/>
      <c r="N105" s="350"/>
      <c r="O105" s="350"/>
      <c r="P105" s="350"/>
      <c r="Q105" s="350"/>
      <c r="R105" s="350"/>
      <c r="S105" s="350"/>
      <c r="T105" s="350"/>
      <c r="U105" s="350"/>
      <c r="V105" s="354"/>
      <c r="W105" s="355"/>
      <c r="X105" s="354"/>
    </row>
    <row r="106" spans="1:26" hidden="1" x14ac:dyDescent="0.35">
      <c r="I106" s="270"/>
      <c r="J106" s="350"/>
      <c r="K106" s="350"/>
      <c r="L106" s="350"/>
      <c r="M106" s="350"/>
      <c r="N106" s="350"/>
      <c r="O106" s="350"/>
      <c r="P106" s="350"/>
      <c r="Q106" s="350"/>
      <c r="R106" s="350"/>
      <c r="S106" s="350"/>
      <c r="T106" s="350"/>
      <c r="U106" s="350"/>
      <c r="V106" s="354"/>
      <c r="W106" s="355"/>
      <c r="X106" s="354"/>
    </row>
    <row r="107" spans="1:26" ht="15.5" hidden="1" x14ac:dyDescent="0.35">
      <c r="I107" s="248"/>
      <c r="V107" s="353"/>
      <c r="W107" s="353"/>
      <c r="X107" s="353"/>
    </row>
    <row r="108" spans="1:26" s="249" customFormat="1" hidden="1" x14ac:dyDescent="0.35">
      <c r="D108" s="364"/>
      <c r="E108" s="364"/>
      <c r="F108" s="364"/>
      <c r="G108" s="364"/>
      <c r="H108" s="402"/>
      <c r="I108" s="365" t="s">
        <v>295</v>
      </c>
      <c r="J108" s="366">
        <f t="shared" ref="J108:U108" si="21">SUM(J6:J77)</f>
        <v>230696956.49367371</v>
      </c>
      <c r="K108" s="366">
        <f t="shared" si="21"/>
        <v>233735914.53641546</v>
      </c>
      <c r="L108" s="366">
        <f t="shared" si="21"/>
        <v>227282496.18923113</v>
      </c>
      <c r="M108" s="366">
        <f t="shared" si="21"/>
        <v>186561831.06386992</v>
      </c>
      <c r="N108" s="366">
        <f t="shared" si="21"/>
        <v>178315498.03728166</v>
      </c>
      <c r="O108" s="366">
        <f t="shared" si="21"/>
        <v>161083247.50477615</v>
      </c>
      <c r="P108" s="366">
        <f t="shared" si="21"/>
        <v>187224080.74753475</v>
      </c>
      <c r="Q108" s="366">
        <f t="shared" si="21"/>
        <v>172511402.83865952</v>
      </c>
      <c r="R108" s="366">
        <f t="shared" si="21"/>
        <v>176366836.18072453</v>
      </c>
      <c r="S108" s="366">
        <f t="shared" si="21"/>
        <v>171554846.27719498</v>
      </c>
      <c r="T108" s="366">
        <f t="shared" si="21"/>
        <v>222386572.77081013</v>
      </c>
      <c r="U108" s="366">
        <f t="shared" si="21"/>
        <v>199119793.14444</v>
      </c>
      <c r="V108" s="367">
        <f>SUM(J108:U108)</f>
        <v>2346839475.7846122</v>
      </c>
      <c r="W108" s="368">
        <v>0</v>
      </c>
      <c r="X108" s="368">
        <f>W108-V108</f>
        <v>-2346839475.7846122</v>
      </c>
      <c r="Y108" s="441"/>
    </row>
    <row r="109" spans="1:26" hidden="1" x14ac:dyDescent="0.35">
      <c r="D109" s="369"/>
      <c r="E109" s="369"/>
      <c r="F109" s="369"/>
      <c r="G109" s="369"/>
      <c r="H109" s="401"/>
      <c r="I109" s="365" t="s">
        <v>296</v>
      </c>
      <c r="J109" s="370">
        <v>41810021.848123699</v>
      </c>
      <c r="K109" s="371">
        <v>41206429.904178157</v>
      </c>
      <c r="L109" s="371">
        <v>68600657.739569858</v>
      </c>
      <c r="M109" s="371">
        <v>59021723.862067528</v>
      </c>
      <c r="N109" s="371">
        <v>58150159.11489331</v>
      </c>
      <c r="O109" s="371">
        <v>59569945.010229565</v>
      </c>
      <c r="P109" s="371">
        <v>58288622.516332492</v>
      </c>
      <c r="Q109" s="371">
        <v>56324126.17557238</v>
      </c>
      <c r="R109" s="371">
        <v>62239644.525271125</v>
      </c>
      <c r="S109" s="371">
        <v>62997874.264494985</v>
      </c>
      <c r="T109" s="371">
        <v>98350032.428326175</v>
      </c>
      <c r="U109" s="371">
        <v>71420958.610258952</v>
      </c>
      <c r="V109" s="372">
        <f t="shared" ref="V109:V113" si="22">SUM(J109:U109)</f>
        <v>737980195.99931824</v>
      </c>
      <c r="W109" s="373">
        <v>0</v>
      </c>
      <c r="X109" s="374">
        <f>W109-V109</f>
        <v>-737980195.99931824</v>
      </c>
    </row>
    <row r="110" spans="1:26" ht="15" hidden="1" thickBot="1" x14ac:dyDescent="0.4">
      <c r="D110" s="369"/>
      <c r="E110" s="369"/>
      <c r="F110" s="369"/>
      <c r="G110" s="369"/>
      <c r="H110" s="401"/>
      <c r="I110" s="365" t="s">
        <v>297</v>
      </c>
      <c r="J110" s="375">
        <v>189164282.64662707</v>
      </c>
      <c r="K110" s="376">
        <v>201314188.03806213</v>
      </c>
      <c r="L110" s="376">
        <v>150178856.56073967</v>
      </c>
      <c r="M110" s="376">
        <v>128162371.46621238</v>
      </c>
      <c r="N110" s="376">
        <v>116577571.60940053</v>
      </c>
      <c r="O110" s="376">
        <v>96569929.788977996</v>
      </c>
      <c r="P110" s="376">
        <v>126670604.00590566</v>
      </c>
      <c r="Q110" s="376">
        <v>110779610.86327973</v>
      </c>
      <c r="R110" s="376">
        <v>107437141.86988296</v>
      </c>
      <c r="S110" s="376">
        <v>100225352.72957374</v>
      </c>
      <c r="T110" s="376">
        <v>112418815.74573717</v>
      </c>
      <c r="U110" s="376">
        <v>119360554.67546199</v>
      </c>
      <c r="V110" s="377">
        <f t="shared" si="22"/>
        <v>1558859279.999861</v>
      </c>
      <c r="W110" s="378">
        <v>0</v>
      </c>
      <c r="X110" s="379">
        <f>W110-V110</f>
        <v>-1558859279.999861</v>
      </c>
    </row>
    <row r="111" spans="1:26" hidden="1" x14ac:dyDescent="0.35">
      <c r="D111" s="369"/>
      <c r="E111" s="369"/>
      <c r="F111" s="369"/>
      <c r="G111" s="369"/>
      <c r="H111" s="401"/>
      <c r="I111" s="365" t="s">
        <v>298</v>
      </c>
      <c r="J111" s="380">
        <f>13460000/12</f>
        <v>1121666.6666666667</v>
      </c>
      <c r="K111" s="380">
        <f t="shared" ref="K111:U111" si="23">13460000/12</f>
        <v>1121666.6666666667</v>
      </c>
      <c r="L111" s="380">
        <f t="shared" si="23"/>
        <v>1121666.6666666667</v>
      </c>
      <c r="M111" s="380">
        <f t="shared" si="23"/>
        <v>1121666.6666666667</v>
      </c>
      <c r="N111" s="380">
        <f t="shared" si="23"/>
        <v>1121666.6666666667</v>
      </c>
      <c r="O111" s="380">
        <f t="shared" si="23"/>
        <v>1121666.6666666667</v>
      </c>
      <c r="P111" s="380">
        <f t="shared" si="23"/>
        <v>1121666.6666666667</v>
      </c>
      <c r="Q111" s="380">
        <f t="shared" si="23"/>
        <v>1121666.6666666667</v>
      </c>
      <c r="R111" s="380">
        <f t="shared" si="23"/>
        <v>1121666.6666666667</v>
      </c>
      <c r="S111" s="380">
        <f t="shared" si="23"/>
        <v>1121666.6666666667</v>
      </c>
      <c r="T111" s="380">
        <f t="shared" si="23"/>
        <v>1121666.6666666667</v>
      </c>
      <c r="U111" s="380">
        <f t="shared" si="23"/>
        <v>1121666.6666666667</v>
      </c>
      <c r="V111" s="367">
        <f t="shared" si="22"/>
        <v>13459999.999999998</v>
      </c>
      <c r="W111" s="381">
        <v>0</v>
      </c>
      <c r="X111" s="381">
        <f>W111-V111</f>
        <v>-13459999.999999998</v>
      </c>
    </row>
    <row r="112" spans="1:26" hidden="1" x14ac:dyDescent="0.35">
      <c r="D112" s="369"/>
      <c r="E112" s="369"/>
      <c r="F112" s="369"/>
      <c r="G112" s="369"/>
      <c r="H112" s="401"/>
      <c r="I112" s="365" t="s">
        <v>299</v>
      </c>
      <c r="J112" s="366">
        <f>44280000/12</f>
        <v>3690000</v>
      </c>
      <c r="K112" s="366">
        <f t="shared" ref="K112:U112" si="24">44280000/12</f>
        <v>3690000</v>
      </c>
      <c r="L112" s="366">
        <f t="shared" si="24"/>
        <v>3690000</v>
      </c>
      <c r="M112" s="366">
        <f t="shared" si="24"/>
        <v>3690000</v>
      </c>
      <c r="N112" s="366">
        <f t="shared" si="24"/>
        <v>3690000</v>
      </c>
      <c r="O112" s="366">
        <f t="shared" si="24"/>
        <v>3690000</v>
      </c>
      <c r="P112" s="366">
        <f t="shared" si="24"/>
        <v>3690000</v>
      </c>
      <c r="Q112" s="366">
        <f t="shared" si="24"/>
        <v>3690000</v>
      </c>
      <c r="R112" s="366">
        <f t="shared" si="24"/>
        <v>3690000</v>
      </c>
      <c r="S112" s="366">
        <f t="shared" si="24"/>
        <v>3690000</v>
      </c>
      <c r="T112" s="366">
        <f t="shared" si="24"/>
        <v>3690000</v>
      </c>
      <c r="U112" s="366">
        <f t="shared" si="24"/>
        <v>3690000</v>
      </c>
      <c r="V112" s="367">
        <f t="shared" si="22"/>
        <v>44280000</v>
      </c>
      <c r="W112" s="382">
        <v>0</v>
      </c>
      <c r="X112" s="381">
        <v>-38182000</v>
      </c>
    </row>
    <row r="113" spans="4:24" hidden="1" x14ac:dyDescent="0.35">
      <c r="D113" s="369"/>
      <c r="E113" s="369"/>
      <c r="F113" s="369"/>
      <c r="G113" s="369"/>
      <c r="H113" s="401"/>
      <c r="I113" s="383" t="s">
        <v>1388</v>
      </c>
      <c r="J113" s="384">
        <f>988008/12</f>
        <v>82334</v>
      </c>
      <c r="K113" s="384">
        <f t="shared" ref="K113:U113" si="25">988008/12</f>
        <v>82334</v>
      </c>
      <c r="L113" s="384">
        <f t="shared" si="25"/>
        <v>82334</v>
      </c>
      <c r="M113" s="384">
        <f t="shared" si="25"/>
        <v>82334</v>
      </c>
      <c r="N113" s="384">
        <f t="shared" si="25"/>
        <v>82334</v>
      </c>
      <c r="O113" s="384">
        <f t="shared" si="25"/>
        <v>82334</v>
      </c>
      <c r="P113" s="384">
        <f t="shared" si="25"/>
        <v>82334</v>
      </c>
      <c r="Q113" s="384">
        <f t="shared" si="25"/>
        <v>82334</v>
      </c>
      <c r="R113" s="384">
        <f t="shared" si="25"/>
        <v>82334</v>
      </c>
      <c r="S113" s="384">
        <f t="shared" si="25"/>
        <v>82334</v>
      </c>
      <c r="T113" s="384">
        <f t="shared" si="25"/>
        <v>82334</v>
      </c>
      <c r="U113" s="384">
        <f t="shared" si="25"/>
        <v>82334</v>
      </c>
      <c r="V113" s="385">
        <f t="shared" si="22"/>
        <v>988008</v>
      </c>
      <c r="W113" s="382">
        <v>0</v>
      </c>
      <c r="X113" s="381">
        <v>-38182000</v>
      </c>
    </row>
    <row r="114" spans="4:24" hidden="1" x14ac:dyDescent="0.35">
      <c r="D114" s="369"/>
      <c r="E114" s="369"/>
      <c r="F114" s="369"/>
      <c r="G114" s="369"/>
      <c r="H114" s="401"/>
      <c r="I114" s="369"/>
      <c r="J114" s="369"/>
      <c r="K114" s="369"/>
      <c r="L114" s="369"/>
      <c r="M114" s="369"/>
      <c r="N114" s="369"/>
      <c r="O114" s="369"/>
      <c r="P114" s="369"/>
      <c r="Q114" s="369"/>
      <c r="R114" s="369"/>
      <c r="S114" s="369"/>
      <c r="T114" s="369"/>
      <c r="U114" s="369"/>
      <c r="V114" s="352">
        <f>V108+V111+V112+V113</f>
        <v>2405567483.7846122</v>
      </c>
      <c r="W114" s="287"/>
      <c r="X114" s="287"/>
    </row>
    <row r="115" spans="4:24" hidden="1" x14ac:dyDescent="0.35">
      <c r="V115" s="287"/>
      <c r="W115" s="287"/>
      <c r="X115" s="287"/>
    </row>
    <row r="116" spans="4:24" hidden="1" x14ac:dyDescent="0.35">
      <c r="D116" s="386" t="s">
        <v>1389</v>
      </c>
      <c r="I116" s="272">
        <f>I77+I73+I69+I63+I57+I50+I43+I36+I31+I26+I24+I22+I17+I12+I9+I6</f>
        <v>3401886711.7362032</v>
      </c>
    </row>
    <row r="117" spans="4:24" hidden="1" x14ac:dyDescent="0.35">
      <c r="J117" s="278"/>
      <c r="K117" s="278"/>
      <c r="L117" s="278"/>
      <c r="M117" s="278"/>
      <c r="N117" s="278"/>
      <c r="O117" s="278"/>
      <c r="P117" s="278"/>
      <c r="Q117" s="278"/>
      <c r="R117" s="278"/>
      <c r="S117" s="278"/>
      <c r="T117" s="278"/>
      <c r="U117" s="278"/>
      <c r="V117" s="278">
        <v>2404579475.7846112</v>
      </c>
    </row>
    <row r="118" spans="4:24" hidden="1" x14ac:dyDescent="0.35">
      <c r="I118" s="272">
        <f>X108</f>
        <v>-2346839475.7846122</v>
      </c>
    </row>
    <row r="119" spans="4:24" hidden="1" x14ac:dyDescent="0.35">
      <c r="V119" s="278">
        <f>V114-V117</f>
        <v>988008.00000095367</v>
      </c>
    </row>
    <row r="120" spans="4:24" hidden="1" x14ac:dyDescent="0.35">
      <c r="D120" s="386" t="s">
        <v>1390</v>
      </c>
      <c r="I120" s="387">
        <f>I116+I118</f>
        <v>1055047235.951591</v>
      </c>
    </row>
    <row r="121" spans="4:24" hidden="1" x14ac:dyDescent="0.35"/>
    <row r="122" spans="4:24" hidden="1" x14ac:dyDescent="0.35"/>
  </sheetData>
  <mergeCells count="1">
    <mergeCell ref="AD90:AF90"/>
  </mergeCells>
  <pageMargins left="0.7" right="0.7" top="0.75" bottom="0.75" header="0.3" footer="0.3"/>
  <pageSetup paperSize="9" orientation="portrait" horizontalDpi="4294967292" verticalDpi="4294967292" r:id="rId1"/>
  <colBreaks count="1" manualBreakCount="1">
    <brk id="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3:S21"/>
  <sheetViews>
    <sheetView workbookViewId="0">
      <selection activeCell="I8" sqref="I8"/>
    </sheetView>
  </sheetViews>
  <sheetFormatPr defaultColWidth="9.1796875" defaultRowHeight="14" x14ac:dyDescent="0.3"/>
  <cols>
    <col min="1" max="1" width="9.1796875" style="762"/>
    <col min="2" max="2" width="12.26953125" style="762" customWidth="1"/>
    <col min="3" max="3" width="17.453125" style="762" customWidth="1"/>
    <col min="4" max="4" width="15" style="762" customWidth="1"/>
    <col min="5" max="5" width="17" style="762" customWidth="1"/>
    <col min="6" max="6" width="15.26953125" style="762" bestFit="1" customWidth="1"/>
    <col min="7" max="7" width="17.54296875" style="762" customWidth="1"/>
    <col min="8" max="8" width="15" style="762" customWidth="1"/>
    <col min="9" max="9" width="15.1796875" style="762" customWidth="1"/>
    <col min="10" max="10" width="16.1796875" style="762" customWidth="1"/>
    <col min="11" max="15" width="15.26953125" style="762" bestFit="1" customWidth="1"/>
    <col min="16" max="16" width="16.453125" style="762" bestFit="1" customWidth="1"/>
    <col min="17" max="17" width="17.7265625" style="762" bestFit="1" customWidth="1"/>
    <col min="18" max="18" width="9.26953125" style="762" bestFit="1" customWidth="1"/>
    <col min="19" max="16384" width="9.1796875" style="762"/>
  </cols>
  <sheetData>
    <row r="3" spans="1:16" x14ac:dyDescent="0.3">
      <c r="A3" s="761"/>
      <c r="B3" s="944" t="s">
        <v>1868</v>
      </c>
      <c r="C3" s="944"/>
      <c r="D3" s="944"/>
      <c r="E3" s="944"/>
      <c r="F3" s="944"/>
      <c r="G3" s="944"/>
    </row>
    <row r="4" spans="1:16" ht="28" x14ac:dyDescent="0.3">
      <c r="A4" s="763"/>
      <c r="B4" s="752" t="s">
        <v>1869</v>
      </c>
      <c r="C4" s="751" t="s">
        <v>1871</v>
      </c>
      <c r="D4" s="752" t="s">
        <v>1872</v>
      </c>
      <c r="E4" s="752" t="s">
        <v>1873</v>
      </c>
      <c r="F4" s="752" t="s">
        <v>1874</v>
      </c>
      <c r="G4" s="752" t="s">
        <v>1875</v>
      </c>
    </row>
    <row r="5" spans="1:16" x14ac:dyDescent="0.3">
      <c r="A5" s="763"/>
      <c r="B5" s="766">
        <v>27929</v>
      </c>
      <c r="C5" s="758" t="s">
        <v>1870</v>
      </c>
      <c r="D5" s="758">
        <v>50</v>
      </c>
      <c r="E5" s="758">
        <v>1.34</v>
      </c>
      <c r="F5" s="759">
        <f>B5*D5*E5</f>
        <v>1871243</v>
      </c>
      <c r="G5" s="759">
        <f>F5*3</f>
        <v>5613729</v>
      </c>
    </row>
    <row r="6" spans="1:16" x14ac:dyDescent="0.3">
      <c r="A6" s="763"/>
      <c r="B6" s="757"/>
      <c r="C6" s="758" t="s">
        <v>249</v>
      </c>
      <c r="D6" s="758">
        <v>50</v>
      </c>
      <c r="E6" s="758">
        <v>1.06</v>
      </c>
      <c r="F6" s="759">
        <f>B5*D6*E6</f>
        <v>1480237</v>
      </c>
      <c r="G6" s="759">
        <f>F6*9</f>
        <v>13322133</v>
      </c>
    </row>
    <row r="7" spans="1:16" x14ac:dyDescent="0.3">
      <c r="A7" s="763"/>
      <c r="B7" s="758"/>
      <c r="C7" s="758"/>
      <c r="D7" s="758"/>
      <c r="E7" s="758"/>
      <c r="F7" s="758"/>
      <c r="G7" s="760">
        <f>SUM(G5:G6)</f>
        <v>18935862</v>
      </c>
    </row>
    <row r="8" spans="1:16" x14ac:dyDescent="0.3">
      <c r="A8" s="763"/>
      <c r="B8" s="763"/>
      <c r="C8" s="763"/>
      <c r="D8" s="763"/>
      <c r="E8" s="763"/>
      <c r="F8" s="763"/>
      <c r="G8" s="763"/>
    </row>
    <row r="9" spans="1:16" x14ac:dyDescent="0.3">
      <c r="A9" s="763"/>
      <c r="B9" s="763"/>
      <c r="C9" s="763"/>
      <c r="D9" s="763"/>
      <c r="E9" s="763"/>
      <c r="F9" s="763" t="s">
        <v>1876</v>
      </c>
      <c r="G9" s="764">
        <f>'Tariff Rand Values '!V99</f>
        <v>26480977.577</v>
      </c>
    </row>
    <row r="10" spans="1:16" x14ac:dyDescent="0.3">
      <c r="A10" s="763"/>
      <c r="B10" s="763"/>
      <c r="C10" s="763"/>
      <c r="D10" s="763"/>
      <c r="E10" s="763"/>
      <c r="F10" s="763"/>
      <c r="G10" s="763"/>
    </row>
    <row r="11" spans="1:16" x14ac:dyDescent="0.3">
      <c r="A11" s="763"/>
      <c r="B11" s="763"/>
      <c r="C11" s="763"/>
      <c r="D11" s="763"/>
      <c r="E11" s="763"/>
      <c r="F11" s="763" t="s">
        <v>1338</v>
      </c>
      <c r="G11" s="765">
        <f>G7-G9</f>
        <v>-7545115.5769999996</v>
      </c>
    </row>
    <row r="12" spans="1:16" x14ac:dyDescent="0.3">
      <c r="A12" s="763"/>
      <c r="B12" s="763"/>
      <c r="C12" s="763"/>
      <c r="D12" s="763"/>
      <c r="E12" s="763"/>
      <c r="F12" s="763"/>
      <c r="G12" s="763"/>
    </row>
    <row r="13" spans="1:16" x14ac:dyDescent="0.3">
      <c r="A13" s="763"/>
      <c r="B13" s="763"/>
      <c r="C13" s="763"/>
      <c r="D13" s="763"/>
      <c r="E13" s="763"/>
      <c r="F13" s="763"/>
      <c r="G13" s="763"/>
    </row>
    <row r="14" spans="1:16" x14ac:dyDescent="0.3">
      <c r="A14" s="763"/>
      <c r="B14" s="763"/>
      <c r="C14" s="848" t="s">
        <v>1885</v>
      </c>
      <c r="D14" s="849">
        <v>43282</v>
      </c>
      <c r="E14" s="849">
        <v>43313</v>
      </c>
      <c r="F14" s="849">
        <v>43344</v>
      </c>
      <c r="G14" s="849">
        <v>43374</v>
      </c>
      <c r="H14" s="849">
        <v>43405</v>
      </c>
      <c r="I14" s="849">
        <v>43435</v>
      </c>
      <c r="J14" s="849">
        <v>43466</v>
      </c>
      <c r="K14" s="849">
        <v>43497</v>
      </c>
      <c r="L14" s="849">
        <v>43525</v>
      </c>
      <c r="M14" s="849">
        <v>43556</v>
      </c>
      <c r="N14" s="849">
        <v>43586</v>
      </c>
      <c r="O14" s="849">
        <v>43617</v>
      </c>
    </row>
    <row r="15" spans="1:16" x14ac:dyDescent="0.3">
      <c r="A15" s="763"/>
      <c r="B15" s="763"/>
      <c r="C15" s="848" t="s">
        <v>1879</v>
      </c>
      <c r="D15" s="945" t="s">
        <v>250</v>
      </c>
      <c r="E15" s="946"/>
      <c r="F15" s="947" t="s">
        <v>249</v>
      </c>
      <c r="G15" s="948"/>
      <c r="H15" s="948"/>
      <c r="I15" s="948"/>
      <c r="J15" s="948"/>
      <c r="K15" s="948"/>
      <c r="L15" s="948"/>
      <c r="M15" s="948"/>
      <c r="N15" s="948"/>
      <c r="O15" s="850" t="s">
        <v>250</v>
      </c>
      <c r="P15" s="851"/>
    </row>
    <row r="16" spans="1:16" x14ac:dyDescent="0.3">
      <c r="A16" s="763"/>
      <c r="B16" s="763"/>
      <c r="C16" s="852" t="s">
        <v>1880</v>
      </c>
      <c r="D16" s="853">
        <v>50</v>
      </c>
      <c r="E16" s="853">
        <v>50</v>
      </c>
      <c r="F16" s="853">
        <v>49.99</v>
      </c>
      <c r="G16" s="853">
        <v>49.99</v>
      </c>
      <c r="H16" s="853">
        <v>49.997</v>
      </c>
      <c r="I16" s="853">
        <v>49.994999999999997</v>
      </c>
      <c r="J16" s="853">
        <v>49.99</v>
      </c>
      <c r="K16" s="853">
        <v>49.991999999999997</v>
      </c>
      <c r="L16" s="853">
        <v>49.99</v>
      </c>
      <c r="M16" s="853">
        <v>49.994999999999997</v>
      </c>
      <c r="N16" s="853">
        <v>49.997999999999998</v>
      </c>
      <c r="O16" s="854">
        <v>50</v>
      </c>
      <c r="P16" s="854"/>
    </row>
    <row r="17" spans="1:19" x14ac:dyDescent="0.3">
      <c r="A17" s="763"/>
      <c r="B17" s="763"/>
      <c r="C17" s="852" t="s">
        <v>1881</v>
      </c>
      <c r="D17" s="853">
        <v>28980</v>
      </c>
      <c r="E17" s="853">
        <v>28977</v>
      </c>
      <c r="F17" s="853">
        <v>28912</v>
      </c>
      <c r="G17" s="853">
        <v>28877</v>
      </c>
      <c r="H17" s="853">
        <v>23397</v>
      </c>
      <c r="I17" s="853">
        <v>23326</v>
      </c>
      <c r="J17" s="853">
        <v>28621</v>
      </c>
      <c r="K17" s="853">
        <v>28549</v>
      </c>
      <c r="L17" s="853">
        <v>28665</v>
      </c>
      <c r="M17" s="853">
        <v>28803</v>
      </c>
      <c r="N17" s="853">
        <v>29051</v>
      </c>
      <c r="O17" s="853">
        <v>28993</v>
      </c>
      <c r="P17" s="855" t="s">
        <v>1882</v>
      </c>
      <c r="Q17" s="769" t="s">
        <v>1886</v>
      </c>
      <c r="R17" s="847">
        <f>AVERAGE(D17:O17)</f>
        <v>27929.25</v>
      </c>
      <c r="S17" s="770"/>
    </row>
    <row r="18" spans="1:19" x14ac:dyDescent="0.3">
      <c r="B18" s="763"/>
      <c r="C18" s="852" t="s">
        <v>1882</v>
      </c>
      <c r="D18" s="853">
        <f>+D16*D17</f>
        <v>1449000</v>
      </c>
      <c r="E18" s="853">
        <f t="shared" ref="E18:O18" si="0">+E16*E17</f>
        <v>1448850</v>
      </c>
      <c r="F18" s="853">
        <f t="shared" si="0"/>
        <v>1445310.8800000001</v>
      </c>
      <c r="G18" s="853">
        <f t="shared" si="0"/>
        <v>1443561.23</v>
      </c>
      <c r="H18" s="853">
        <f t="shared" si="0"/>
        <v>1169779.8089999999</v>
      </c>
      <c r="I18" s="853">
        <f t="shared" si="0"/>
        <v>1166183.3699999999</v>
      </c>
      <c r="J18" s="853">
        <f t="shared" si="0"/>
        <v>1430763.79</v>
      </c>
      <c r="K18" s="853">
        <f t="shared" si="0"/>
        <v>1427221.608</v>
      </c>
      <c r="L18" s="853">
        <f t="shared" si="0"/>
        <v>1432963.35</v>
      </c>
      <c r="M18" s="853">
        <f t="shared" si="0"/>
        <v>1440005.9849999999</v>
      </c>
      <c r="N18" s="853">
        <f t="shared" si="0"/>
        <v>1452491.898</v>
      </c>
      <c r="O18" s="853">
        <f t="shared" si="0"/>
        <v>1449650</v>
      </c>
      <c r="P18" s="854">
        <f>SUM(D18:O18)</f>
        <v>16755781.919999998</v>
      </c>
    </row>
    <row r="19" spans="1:19" x14ac:dyDescent="0.3">
      <c r="B19" s="763"/>
      <c r="C19" s="852" t="s">
        <v>287</v>
      </c>
      <c r="D19" s="856">
        <v>1.3404</v>
      </c>
      <c r="E19" s="856">
        <v>1.3404</v>
      </c>
      <c r="F19" s="856">
        <v>1.0552999999999999</v>
      </c>
      <c r="G19" s="856">
        <v>1.0552999999999999</v>
      </c>
      <c r="H19" s="856">
        <v>1.0552999999999999</v>
      </c>
      <c r="I19" s="856">
        <v>1.0552999999999999</v>
      </c>
      <c r="J19" s="856">
        <v>1.0552999999999999</v>
      </c>
      <c r="K19" s="856">
        <v>1.0552999999999999</v>
      </c>
      <c r="L19" s="856">
        <v>1.0552999999999999</v>
      </c>
      <c r="M19" s="856">
        <v>1.0552999999999999</v>
      </c>
      <c r="N19" s="856">
        <v>1.0552999999999999</v>
      </c>
      <c r="O19" s="856">
        <v>1.3404</v>
      </c>
      <c r="P19" s="855" t="s">
        <v>1883</v>
      </c>
    </row>
    <row r="20" spans="1:19" x14ac:dyDescent="0.3">
      <c r="B20" s="763"/>
      <c r="C20" s="859" t="s">
        <v>1884</v>
      </c>
      <c r="D20" s="858">
        <f>+D18*D19</f>
        <v>1942239.6</v>
      </c>
      <c r="E20" s="858">
        <f t="shared" ref="E20:O20" si="1">+E18*E19</f>
        <v>1942038.54</v>
      </c>
      <c r="F20" s="858">
        <f t="shared" si="1"/>
        <v>1525236.5716639999</v>
      </c>
      <c r="G20" s="858">
        <f t="shared" si="1"/>
        <v>1523390.1660189999</v>
      </c>
      <c r="H20" s="858">
        <f t="shared" si="1"/>
        <v>1234468.6324376997</v>
      </c>
      <c r="I20" s="858">
        <f t="shared" si="1"/>
        <v>1230673.3103609998</v>
      </c>
      <c r="J20" s="858">
        <f t="shared" si="1"/>
        <v>1509885.0275869998</v>
      </c>
      <c r="K20" s="858">
        <f t="shared" si="1"/>
        <v>1506146.9629223999</v>
      </c>
      <c r="L20" s="858">
        <f t="shared" si="1"/>
        <v>1512206.2232550001</v>
      </c>
      <c r="M20" s="858">
        <f t="shared" si="1"/>
        <v>1519638.3159704998</v>
      </c>
      <c r="N20" s="858">
        <f t="shared" si="1"/>
        <v>1532814.6999593999</v>
      </c>
      <c r="O20" s="858">
        <f t="shared" si="1"/>
        <v>1943110.86</v>
      </c>
      <c r="P20" s="857">
        <f>SUM(D20:O20)</f>
        <v>18921848.910175998</v>
      </c>
    </row>
    <row r="21" spans="1:19" x14ac:dyDescent="0.3">
      <c r="B21" s="763"/>
    </row>
  </sheetData>
  <mergeCells count="3">
    <mergeCell ref="B3:G3"/>
    <mergeCell ref="D15:E15"/>
    <mergeCell ref="F15:N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G200"/>
  <sheetViews>
    <sheetView zoomScale="86" zoomScaleNormal="86" workbookViewId="0">
      <selection activeCell="G27" sqref="G27"/>
    </sheetView>
  </sheetViews>
  <sheetFormatPr defaultColWidth="8.81640625" defaultRowHeight="14.5" x14ac:dyDescent="0.35"/>
  <cols>
    <col min="1" max="1" width="35.26953125" style="247" customWidth="1"/>
    <col min="2" max="2" width="18.7265625" style="400" customWidth="1"/>
    <col min="3" max="3" width="21.453125" style="247" customWidth="1"/>
    <col min="4" max="4" width="20.1796875" style="436" customWidth="1"/>
    <col min="5" max="5" width="10.1796875" style="247" customWidth="1"/>
    <col min="6" max="6" width="8.81640625" style="247"/>
    <col min="7" max="7" width="15.453125" style="247" bestFit="1" customWidth="1"/>
    <col min="8" max="16384" width="8.81640625" style="247"/>
  </cols>
  <sheetData>
    <row r="1" spans="1:7" ht="21" x14ac:dyDescent="0.5">
      <c r="A1" s="573" t="s">
        <v>1628</v>
      </c>
    </row>
    <row r="3" spans="1:7" s="249" customFormat="1" ht="49.5" customHeight="1" x14ac:dyDescent="0.35">
      <c r="A3" s="594" t="s">
        <v>1472</v>
      </c>
      <c r="B3" s="595" t="s">
        <v>1439</v>
      </c>
      <c r="C3" s="596" t="s">
        <v>1473</v>
      </c>
      <c r="D3" s="596" t="s">
        <v>1474</v>
      </c>
    </row>
    <row r="4" spans="1:7" s="249" customFormat="1" x14ac:dyDescent="0.35">
      <c r="A4" s="405" t="s">
        <v>1482</v>
      </c>
      <c r="B4" s="418">
        <v>27929.25</v>
      </c>
      <c r="C4" s="553">
        <f>SUM(C5:C7)</f>
        <v>116057405.4396224</v>
      </c>
      <c r="D4" s="559">
        <f>AVERAGE(D5:D7)</f>
        <v>0.1459031106660395</v>
      </c>
    </row>
    <row r="5" spans="1:7" s="249" customFormat="1" hidden="1" x14ac:dyDescent="0.35">
      <c r="A5" s="406" t="s">
        <v>1487</v>
      </c>
      <c r="B5" s="418"/>
      <c r="C5" s="553">
        <f>+'Tariff Rand Values '!I3+'Tariff Rand Values '!I7</f>
        <v>26480977.577</v>
      </c>
      <c r="D5" s="559">
        <f>'Annexure A'!E6</f>
        <v>0.14590019012495803</v>
      </c>
    </row>
    <row r="6" spans="1:7" s="249" customFormat="1" hidden="1" x14ac:dyDescent="0.35">
      <c r="A6" s="406" t="s">
        <v>307</v>
      </c>
      <c r="B6" s="418"/>
      <c r="C6" s="553">
        <f>+'Tariff Rand Values '!I4+'Tariff Rand Values '!I8</f>
        <v>56322878.620816447</v>
      </c>
      <c r="D6" s="559">
        <f>'Annexure A'!E7</f>
        <v>0.14589368408171893</v>
      </c>
    </row>
    <row r="7" spans="1:7" s="249" customFormat="1" hidden="1" x14ac:dyDescent="0.35">
      <c r="A7" s="406" t="s">
        <v>307</v>
      </c>
      <c r="B7" s="419"/>
      <c r="C7" s="553">
        <f>+'Tariff Rand Values '!I5+'Tariff Rand Values '!I9</f>
        <v>33253549.241805959</v>
      </c>
      <c r="D7" s="559">
        <f>'Annexure A'!E8</f>
        <v>0.14591545779144155</v>
      </c>
    </row>
    <row r="8" spans="1:7" x14ac:dyDescent="0.35">
      <c r="A8" s="409" t="s">
        <v>1490</v>
      </c>
      <c r="B8" s="557">
        <v>126152</v>
      </c>
      <c r="C8" s="558">
        <f>SUM(C9:C10)</f>
        <v>1589187369.1579618</v>
      </c>
      <c r="D8" s="559">
        <f>AVERAGE(D9:D10)</f>
        <v>0.14588399163289253</v>
      </c>
      <c r="G8" s="603"/>
    </row>
    <row r="9" spans="1:7" hidden="1" x14ac:dyDescent="0.35">
      <c r="A9" s="406" t="s">
        <v>305</v>
      </c>
      <c r="B9" s="557"/>
      <c r="C9" s="558">
        <f>'Tariff Rand Values '!I11</f>
        <v>1203836752.081898</v>
      </c>
      <c r="D9" s="559">
        <f>'Annexure A'!E13</f>
        <v>0.1458801388715637</v>
      </c>
    </row>
    <row r="10" spans="1:7" hidden="1" x14ac:dyDescent="0.35">
      <c r="A10" s="406" t="s">
        <v>305</v>
      </c>
      <c r="B10" s="557"/>
      <c r="C10" s="558">
        <f>'Tariff Rand Values '!I12</f>
        <v>385350617.07606375</v>
      </c>
      <c r="D10" s="559">
        <f>'Annexure A'!E14</f>
        <v>0.14588784439422137</v>
      </c>
    </row>
    <row r="11" spans="1:7" x14ac:dyDescent="0.35">
      <c r="A11" s="409" t="s">
        <v>1440</v>
      </c>
      <c r="B11" s="557">
        <v>2647</v>
      </c>
      <c r="C11" s="558">
        <f>SUM(C12:C13)</f>
        <v>61340986.456276469</v>
      </c>
      <c r="D11" s="559">
        <f>AVERAGE(D12:D13)</f>
        <v>0.14588399163289253</v>
      </c>
      <c r="G11" s="603"/>
    </row>
    <row r="12" spans="1:7" hidden="1" x14ac:dyDescent="0.35">
      <c r="A12" s="406" t="s">
        <v>305</v>
      </c>
      <c r="B12" s="418"/>
      <c r="C12" s="413">
        <f>'Tariff Rand Values '!I14</f>
        <v>15243600.432479998</v>
      </c>
      <c r="D12" s="559">
        <f>'Annexure A'!E19</f>
        <v>0.1458801388715637</v>
      </c>
    </row>
    <row r="13" spans="1:7" hidden="1" x14ac:dyDescent="0.35">
      <c r="A13" s="406" t="s">
        <v>305</v>
      </c>
      <c r="B13" s="418"/>
      <c r="C13" s="413">
        <f>'Tariff Rand Values '!I15</f>
        <v>46097386.023796469</v>
      </c>
      <c r="D13" s="559">
        <f>'Annexure A'!E20</f>
        <v>0.14588784439422137</v>
      </c>
    </row>
    <row r="14" spans="1:7" x14ac:dyDescent="0.35">
      <c r="A14" s="405" t="s">
        <v>1435</v>
      </c>
      <c r="B14" s="418">
        <f>B15+B20</f>
        <v>182</v>
      </c>
      <c r="C14" s="413">
        <f>C15+C20</f>
        <v>30997625.725945741</v>
      </c>
      <c r="D14" s="559">
        <f>AVERAGE(D15,D20)</f>
        <v>0.14589242268544528</v>
      </c>
    </row>
    <row r="15" spans="1:7" hidden="1" x14ac:dyDescent="0.35">
      <c r="A15" s="405" t="s">
        <v>536</v>
      </c>
      <c r="B15" s="418">
        <v>176</v>
      </c>
      <c r="C15" s="413">
        <f>SUM(C16:C19)</f>
        <v>310547.50433695997</v>
      </c>
      <c r="D15" s="559">
        <f>AVERAGE(D16:D19)</f>
        <v>0.14589548081393583</v>
      </c>
    </row>
    <row r="16" spans="1:7" hidden="1" x14ac:dyDescent="0.35">
      <c r="A16" s="406" t="s">
        <v>368</v>
      </c>
      <c r="B16" s="418"/>
      <c r="C16" s="413">
        <f>'Tariff Rand Values '!I17</f>
        <v>34202.656694400001</v>
      </c>
      <c r="D16" s="559">
        <f>+'Annexure A'!E33</f>
        <v>0.14589619641266993</v>
      </c>
    </row>
    <row r="17" spans="1:7" hidden="1" x14ac:dyDescent="0.35">
      <c r="A17" s="406" t="s">
        <v>364</v>
      </c>
      <c r="B17" s="418"/>
      <c r="C17" s="413">
        <f>'Tariff Rand Values '!I18</f>
        <v>71018.888369087988</v>
      </c>
      <c r="D17" s="559">
        <f>'Annexure A'!E26</f>
        <v>0.14587466329292315</v>
      </c>
    </row>
    <row r="18" spans="1:7" hidden="1" x14ac:dyDescent="0.35">
      <c r="A18" s="406" t="s">
        <v>366</v>
      </c>
      <c r="B18" s="418"/>
      <c r="C18" s="413">
        <f>'Tariff Rand Values '!I19</f>
        <v>92715.574037407991</v>
      </c>
      <c r="D18" s="559">
        <f>'Annexure A'!E27</f>
        <v>0.14592808984390149</v>
      </c>
    </row>
    <row r="19" spans="1:7" hidden="1" x14ac:dyDescent="0.35">
      <c r="A19" s="406" t="s">
        <v>362</v>
      </c>
      <c r="B19" s="418"/>
      <c r="C19" s="413">
        <f>'Tariff Rand Values '!I20</f>
        <v>112610.385236064</v>
      </c>
      <c r="D19" s="559">
        <f>'Annexure A'!E28</f>
        <v>0.1458829737062487</v>
      </c>
    </row>
    <row r="20" spans="1:7" hidden="1" x14ac:dyDescent="0.35">
      <c r="A20" s="405" t="s">
        <v>537</v>
      </c>
      <c r="B20" s="420">
        <v>6</v>
      </c>
      <c r="C20" s="413">
        <f>SUM(C21:C24)</f>
        <v>30687078.22160878</v>
      </c>
      <c r="D20" s="559">
        <f>AVERAGE(D21:D24)</f>
        <v>0.14588936455695473</v>
      </c>
    </row>
    <row r="21" spans="1:7" hidden="1" x14ac:dyDescent="0.35">
      <c r="A21" s="407" t="s">
        <v>371</v>
      </c>
      <c r="B21" s="418"/>
      <c r="C21" s="413">
        <f>'Tariff Rand Values '!I22</f>
        <v>1264240.7869824001</v>
      </c>
      <c r="D21" s="559">
        <f>'Annexure A'!E25</f>
        <v>0.14587173138474552</v>
      </c>
    </row>
    <row r="22" spans="1:7" hidden="1" x14ac:dyDescent="0.35">
      <c r="A22" s="407" t="s">
        <v>381</v>
      </c>
      <c r="B22" s="418"/>
      <c r="C22" s="413">
        <f>'Tariff Rand Values '!I23</f>
        <v>8025453.3474392481</v>
      </c>
      <c r="D22" s="559">
        <f>'Annexure A'!E26</f>
        <v>0.14587466329292315</v>
      </c>
    </row>
    <row r="23" spans="1:7" hidden="1" x14ac:dyDescent="0.35">
      <c r="A23" s="407" t="s">
        <v>383</v>
      </c>
      <c r="B23" s="418"/>
      <c r="C23" s="413">
        <f>'Tariff Rand Values '!I24</f>
        <v>11149306.256207936</v>
      </c>
      <c r="D23" s="559">
        <f>'Annexure A'!E27</f>
        <v>0.14592808984390149</v>
      </c>
    </row>
    <row r="24" spans="1:7" hidden="1" x14ac:dyDescent="0.35">
      <c r="A24" s="407" t="s">
        <v>379</v>
      </c>
      <c r="B24" s="418"/>
      <c r="C24" s="413">
        <f>'Tariff Rand Values '!I25</f>
        <v>10248077.8309792</v>
      </c>
      <c r="D24" s="559">
        <f>'Annexure A'!E28</f>
        <v>0.1458829737062487</v>
      </c>
    </row>
    <row r="25" spans="1:7" x14ac:dyDescent="0.35">
      <c r="A25" s="405" t="s">
        <v>545</v>
      </c>
      <c r="B25" s="418">
        <v>1725</v>
      </c>
      <c r="C25" s="413">
        <f>C26</f>
        <v>83104871.201844469</v>
      </c>
      <c r="D25" s="559">
        <f>D26</f>
        <v>0.14591829813780383</v>
      </c>
      <c r="G25" s="278"/>
    </row>
    <row r="26" spans="1:7" hidden="1" x14ac:dyDescent="0.35">
      <c r="A26" s="408" t="s">
        <v>313</v>
      </c>
      <c r="B26" s="418"/>
      <c r="C26" s="413">
        <f>'Tariff Rand Values '!I26</f>
        <v>83104871.201844469</v>
      </c>
      <c r="D26" s="559">
        <f>'Annexure A'!E41</f>
        <v>0.14591829813780383</v>
      </c>
    </row>
    <row r="27" spans="1:7" x14ac:dyDescent="0.35">
      <c r="A27" s="405" t="s">
        <v>546</v>
      </c>
      <c r="B27" s="421">
        <v>1420</v>
      </c>
      <c r="C27" s="413">
        <f>C28</f>
        <v>26374477.544500001</v>
      </c>
      <c r="D27" s="435">
        <f>D28</f>
        <v>0.14591829813780383</v>
      </c>
    </row>
    <row r="28" spans="1:7" hidden="1" x14ac:dyDescent="0.35">
      <c r="A28" s="395" t="s">
        <v>313</v>
      </c>
      <c r="B28" s="421"/>
      <c r="C28" s="413">
        <f>'Tariff Rand Values '!I28</f>
        <v>26374477.544500001</v>
      </c>
      <c r="D28" s="435">
        <f>'Annexure A'!E46</f>
        <v>0.14591829813780383</v>
      </c>
    </row>
    <row r="29" spans="1:7" x14ac:dyDescent="0.35">
      <c r="A29" s="405" t="s">
        <v>1434</v>
      </c>
      <c r="B29" s="421">
        <f>B30+B35</f>
        <v>609</v>
      </c>
      <c r="C29" s="413">
        <f>C30+C35</f>
        <v>64529152.19506</v>
      </c>
      <c r="D29" s="435">
        <f>AVERAGE(D30,D35)</f>
        <v>0.1049973611875871</v>
      </c>
    </row>
    <row r="30" spans="1:7" hidden="1" x14ac:dyDescent="0.35">
      <c r="A30" s="405" t="s">
        <v>538</v>
      </c>
      <c r="B30" s="421">
        <v>594</v>
      </c>
      <c r="C30" s="413">
        <f>SUM(C31:C34)</f>
        <v>290772.94735500001</v>
      </c>
      <c r="D30" s="435">
        <f>AVERAGE(D31:D34)</f>
        <v>0.10499929713535394</v>
      </c>
    </row>
    <row r="31" spans="1:7" hidden="1" x14ac:dyDescent="0.35">
      <c r="A31" s="395" t="s">
        <v>392</v>
      </c>
      <c r="B31" s="421"/>
      <c r="C31" s="413">
        <f>'Tariff Rand Values '!I31</f>
        <v>33818.400000000001</v>
      </c>
      <c r="D31" s="435">
        <f>+'Annexure A'!E59</f>
        <v>0.10499696143968928</v>
      </c>
    </row>
    <row r="32" spans="1:7" hidden="1" x14ac:dyDescent="0.35">
      <c r="A32" s="395" t="s">
        <v>396</v>
      </c>
      <c r="B32" s="421"/>
      <c r="C32" s="413">
        <f>'Tariff Rand Values '!I32</f>
        <v>67951.113794999997</v>
      </c>
      <c r="D32" s="435">
        <f>'Annexure A'!E52</f>
        <v>0.1049899771354959</v>
      </c>
    </row>
    <row r="33" spans="1:4" hidden="1" x14ac:dyDescent="0.35">
      <c r="A33" s="395" t="s">
        <v>398</v>
      </c>
      <c r="B33" s="421"/>
      <c r="C33" s="413">
        <f>'Tariff Rand Values '!I33</f>
        <v>96953.453549999991</v>
      </c>
      <c r="D33" s="435">
        <f>'Annexure A'!E53</f>
        <v>0.10502334339899044</v>
      </c>
    </row>
    <row r="34" spans="1:4" hidden="1" x14ac:dyDescent="0.35">
      <c r="A34" s="395" t="s">
        <v>394</v>
      </c>
      <c r="B34" s="421"/>
      <c r="C34" s="413">
        <f>'Tariff Rand Values '!I34</f>
        <v>92049.980009999999</v>
      </c>
      <c r="D34" s="435">
        <f>'Annexure A'!E54</f>
        <v>0.10498690656724013</v>
      </c>
    </row>
    <row r="35" spans="1:4" hidden="1" x14ac:dyDescent="0.35">
      <c r="A35" s="405" t="s">
        <v>539</v>
      </c>
      <c r="B35" s="420">
        <v>15</v>
      </c>
      <c r="C35" s="413">
        <f>SUM(C36:C39)</f>
        <v>64238379.247704998</v>
      </c>
      <c r="D35" s="435">
        <f>AVERAGE(D36:D39)</f>
        <v>0.10499542523982025</v>
      </c>
    </row>
    <row r="36" spans="1:4" hidden="1" x14ac:dyDescent="0.35">
      <c r="A36" s="395" t="s">
        <v>401</v>
      </c>
      <c r="B36" s="421"/>
      <c r="C36" s="413">
        <f>'Tariff Rand Values '!I36</f>
        <v>4233161.6999999993</v>
      </c>
      <c r="D36" s="435">
        <f>'Annexure A'!E51</f>
        <v>0.10498147385755452</v>
      </c>
    </row>
    <row r="37" spans="1:4" hidden="1" x14ac:dyDescent="0.35">
      <c r="A37" s="395" t="s">
        <v>403</v>
      </c>
      <c r="B37" s="421"/>
      <c r="C37" s="413">
        <f>'Tariff Rand Values '!I37</f>
        <v>16691445.795681998</v>
      </c>
      <c r="D37" s="435">
        <f>'Annexure A'!E52</f>
        <v>0.1049899771354959</v>
      </c>
    </row>
    <row r="38" spans="1:4" hidden="1" x14ac:dyDescent="0.35">
      <c r="A38" s="395" t="s">
        <v>405</v>
      </c>
      <c r="B38" s="421"/>
      <c r="C38" s="413">
        <f>'Tariff Rand Values '!I38</f>
        <v>24598545.905324999</v>
      </c>
      <c r="D38" s="435">
        <f>'Annexure A'!E53</f>
        <v>0.10502334339899044</v>
      </c>
    </row>
    <row r="39" spans="1:4" hidden="1" x14ac:dyDescent="0.35">
      <c r="A39" s="395" t="s">
        <v>407</v>
      </c>
      <c r="B39" s="421"/>
      <c r="C39" s="413">
        <f>'Tariff Rand Values '!I39</f>
        <v>18715225.846698001</v>
      </c>
      <c r="D39" s="435">
        <f>'Annexure A'!E54</f>
        <v>0.10498690656724013</v>
      </c>
    </row>
    <row r="40" spans="1:4" x14ac:dyDescent="0.35">
      <c r="A40" s="405" t="s">
        <v>254</v>
      </c>
      <c r="B40" s="421">
        <v>4</v>
      </c>
      <c r="C40" s="413">
        <f>SUM(C41:C46)</f>
        <v>123276416.92496701</v>
      </c>
      <c r="D40" s="435">
        <f>AVERAGE(D41:D46)</f>
        <v>7.7973499541506217E-2</v>
      </c>
    </row>
    <row r="41" spans="1:4" hidden="1" x14ac:dyDescent="0.35">
      <c r="A41" s="395" t="s">
        <v>256</v>
      </c>
      <c r="B41" s="421"/>
      <c r="C41" s="413">
        <f>'Tariff Rand Values '!I41</f>
        <v>138957.47999999995</v>
      </c>
      <c r="D41" s="435">
        <f>'Annexure A'!E67</f>
        <v>4.4000270471296288E-2</v>
      </c>
    </row>
    <row r="42" spans="1:4" hidden="1" x14ac:dyDescent="0.35">
      <c r="A42" s="395" t="s">
        <v>256</v>
      </c>
      <c r="B42" s="421"/>
      <c r="C42" s="413">
        <f>'Tariff Rand Values '!I42</f>
        <v>12346066.521615002</v>
      </c>
      <c r="D42" s="435">
        <f>'Annexure A'!E68</f>
        <v>0.14596934713375798</v>
      </c>
    </row>
    <row r="43" spans="1:4" hidden="1" x14ac:dyDescent="0.35">
      <c r="A43" s="395" t="s">
        <v>257</v>
      </c>
      <c r="B43" s="421"/>
      <c r="C43" s="413">
        <f>'Tariff Rand Values '!I43</f>
        <v>24766709.849765994</v>
      </c>
      <c r="D43" s="435">
        <f>'Annexure A'!E69</f>
        <v>0.14588415940579913</v>
      </c>
    </row>
    <row r="44" spans="1:4" hidden="1" x14ac:dyDescent="0.35">
      <c r="A44" s="395" t="s">
        <v>435</v>
      </c>
      <c r="B44" s="421"/>
      <c r="C44" s="413">
        <f>'Tariff Rand Values '!I44</f>
        <v>22729547.810379002</v>
      </c>
      <c r="D44" s="435">
        <f>'Annexure A'!E70</f>
        <v>4.3976875966630136E-2</v>
      </c>
    </row>
    <row r="45" spans="1:4" hidden="1" x14ac:dyDescent="0.35">
      <c r="A45" s="395" t="s">
        <v>438</v>
      </c>
      <c r="B45" s="421"/>
      <c r="C45" s="413">
        <f>'Tariff Rand Values '!I45</f>
        <v>31859388.168552</v>
      </c>
      <c r="D45" s="435">
        <f>'Annexure A'!E71</f>
        <v>4.3951382003448169E-2</v>
      </c>
    </row>
    <row r="46" spans="1:4" hidden="1" x14ac:dyDescent="0.35">
      <c r="A46" s="395" t="s">
        <v>491</v>
      </c>
      <c r="B46" s="421"/>
      <c r="C46" s="413">
        <f>'Tariff Rand Values '!I46</f>
        <v>31435747.094655003</v>
      </c>
      <c r="D46" s="435">
        <f>'Annexure A'!E72</f>
        <v>4.4058962268105573E-2</v>
      </c>
    </row>
    <row r="47" spans="1:4" x14ac:dyDescent="0.35">
      <c r="A47" s="405" t="s">
        <v>261</v>
      </c>
      <c r="B47" s="421">
        <v>168</v>
      </c>
      <c r="C47" s="413">
        <f>SUM(C48:C53)</f>
        <v>818005712.18376732</v>
      </c>
      <c r="D47" s="435">
        <f>AVERAGE(D48:D53)</f>
        <v>7.7956773011581312E-2</v>
      </c>
    </row>
    <row r="48" spans="1:4" hidden="1" x14ac:dyDescent="0.35">
      <c r="A48" s="395" t="s">
        <v>262</v>
      </c>
      <c r="B48" s="421"/>
      <c r="C48" s="413">
        <f>'Tariff Rand Values '!I48</f>
        <v>5532357.7396224001</v>
      </c>
      <c r="D48" s="435">
        <f>'Annexure A'!E77</f>
        <v>4.3998285609323062E-2</v>
      </c>
    </row>
    <row r="49" spans="1:4" hidden="1" x14ac:dyDescent="0.35">
      <c r="A49" s="395" t="s">
        <v>262</v>
      </c>
      <c r="B49" s="421"/>
      <c r="C49" s="413">
        <f>'Tariff Rand Values '!I49</f>
        <v>77947021.310087994</v>
      </c>
      <c r="D49" s="435">
        <f>'Annexure A'!E78</f>
        <v>0.14583183614804174</v>
      </c>
    </row>
    <row r="50" spans="1:4" hidden="1" x14ac:dyDescent="0.35">
      <c r="A50" s="395" t="s">
        <v>263</v>
      </c>
      <c r="B50" s="421"/>
      <c r="C50" s="413">
        <f>'Tariff Rand Values '!I50</f>
        <v>178156428.86379784</v>
      </c>
      <c r="D50" s="435">
        <f>'Annexure A'!E79</f>
        <v>0.1459650400582666</v>
      </c>
    </row>
    <row r="51" spans="1:4" hidden="1" x14ac:dyDescent="0.35">
      <c r="A51" s="395" t="s">
        <v>423</v>
      </c>
      <c r="B51" s="421"/>
      <c r="C51" s="413">
        <f>'Tariff Rand Values '!I51</f>
        <v>143829033.1879797</v>
      </c>
      <c r="D51" s="435">
        <f>'Annexure A'!E80</f>
        <v>4.3977704166746678E-2</v>
      </c>
    </row>
    <row r="52" spans="1:4" hidden="1" x14ac:dyDescent="0.35">
      <c r="A52" s="395" t="s">
        <v>425</v>
      </c>
      <c r="B52" s="421"/>
      <c r="C52" s="413">
        <f>'Tariff Rand Values '!I52</f>
        <v>216360605.97116733</v>
      </c>
      <c r="D52" s="435">
        <f>'Annexure A'!E81</f>
        <v>4.396549328608873E-2</v>
      </c>
    </row>
    <row r="53" spans="1:4" hidden="1" x14ac:dyDescent="0.35">
      <c r="A53" s="395" t="s">
        <v>421</v>
      </c>
      <c r="B53" s="421"/>
      <c r="C53" s="413">
        <f>'Tariff Rand Values '!I53</f>
        <v>196180265.11111212</v>
      </c>
      <c r="D53" s="435">
        <f>'Annexure A'!E82</f>
        <v>4.4002278801021089E-2</v>
      </c>
    </row>
    <row r="54" spans="1:4" x14ac:dyDescent="0.35">
      <c r="A54" s="405" t="s">
        <v>267</v>
      </c>
      <c r="B54" s="421">
        <v>519</v>
      </c>
      <c r="C54" s="413">
        <f>SUM(C55:C60)</f>
        <v>340695507.88517874</v>
      </c>
      <c r="D54" s="435">
        <f>AVERAGE(D55:D60)</f>
        <v>7.797988133554444E-2</v>
      </c>
    </row>
    <row r="55" spans="1:4" hidden="1" x14ac:dyDescent="0.35">
      <c r="A55" s="395" t="s">
        <v>268</v>
      </c>
      <c r="B55" s="421"/>
      <c r="C55" s="413">
        <f>'Tariff Rand Values '!I55</f>
        <v>13087726.605388798</v>
      </c>
      <c r="D55" s="435">
        <f>'Annexure A'!E87</f>
        <v>4.4003498059833612E-2</v>
      </c>
    </row>
    <row r="56" spans="1:4" hidden="1" x14ac:dyDescent="0.35">
      <c r="A56" s="395" t="s">
        <v>268</v>
      </c>
      <c r="B56" s="421"/>
      <c r="C56" s="413">
        <f>'Tariff Rand Values '!I56</f>
        <v>41910550.752904698</v>
      </c>
      <c r="D56" s="435">
        <f>'Annexure A'!E88</f>
        <v>0.14598555211558306</v>
      </c>
    </row>
    <row r="57" spans="1:4" hidden="1" x14ac:dyDescent="0.35">
      <c r="A57" s="395" t="s">
        <v>269</v>
      </c>
      <c r="B57" s="421"/>
      <c r="C57" s="413">
        <f>'Tariff Rand Values '!I57</f>
        <v>85722168.164113581</v>
      </c>
      <c r="D57" s="435">
        <f>'Annexure A'!E89</f>
        <v>0.14589177343223186</v>
      </c>
    </row>
    <row r="58" spans="1:4" hidden="1" x14ac:dyDescent="0.35">
      <c r="A58" s="395" t="s">
        <v>337</v>
      </c>
      <c r="B58" s="421"/>
      <c r="C58" s="413">
        <f>'Tariff Rand Values '!I58</f>
        <v>54413267.244863175</v>
      </c>
      <c r="D58" s="435">
        <f>'Annexure A'!E90</f>
        <v>4.3998155956860352E-2</v>
      </c>
    </row>
    <row r="59" spans="1:4" hidden="1" x14ac:dyDescent="0.35">
      <c r="A59" s="395" t="s">
        <v>339</v>
      </c>
      <c r="B59" s="421"/>
      <c r="C59" s="413">
        <f>'Tariff Rand Values '!I59</f>
        <v>81532231.487046003</v>
      </c>
      <c r="D59" s="435">
        <f>'Annexure A'!E91</f>
        <v>4.4033387659266066E-2</v>
      </c>
    </row>
    <row r="60" spans="1:4" hidden="1" x14ac:dyDescent="0.35">
      <c r="A60" s="395" t="s">
        <v>335</v>
      </c>
      <c r="B60" s="421"/>
      <c r="C60" s="413">
        <f>'Tariff Rand Values '!I60</f>
        <v>64029563.630862474</v>
      </c>
      <c r="D60" s="435">
        <f>'Annexure A'!E92</f>
        <v>4.3966920789491659E-2</v>
      </c>
    </row>
    <row r="61" spans="1:4" x14ac:dyDescent="0.35">
      <c r="A61" s="405" t="s">
        <v>270</v>
      </c>
      <c r="B61" s="421">
        <v>33</v>
      </c>
      <c r="C61" s="413">
        <f>SUM(C62:C66)</f>
        <v>67095014.394913621</v>
      </c>
      <c r="D61" s="435">
        <f>AVERAGE(D62:D66)</f>
        <v>0.14594193978602923</v>
      </c>
    </row>
    <row r="62" spans="1:4" hidden="1" x14ac:dyDescent="0.35">
      <c r="A62" s="407" t="s">
        <v>520</v>
      </c>
      <c r="B62" s="418"/>
      <c r="C62" s="413">
        <f>'Tariff Rand Values '!I62</f>
        <v>1452598.7639712</v>
      </c>
      <c r="D62" s="559">
        <f>'Annexure A'!E97</f>
        <v>0.14590061942732824</v>
      </c>
    </row>
    <row r="63" spans="1:4" hidden="1" x14ac:dyDescent="0.35">
      <c r="A63" s="407" t="s">
        <v>518</v>
      </c>
      <c r="B63" s="418"/>
      <c r="C63" s="413">
        <f>'Tariff Rand Values '!I63</f>
        <v>2417249.9379754798</v>
      </c>
      <c r="D63" s="559">
        <f>'Annexure A'!E98</f>
        <v>0.14613676387519803</v>
      </c>
    </row>
    <row r="64" spans="1:4" hidden="1" x14ac:dyDescent="0.35">
      <c r="A64" s="407" t="s">
        <v>498</v>
      </c>
      <c r="B64" s="418"/>
      <c r="C64" s="413">
        <f>'Tariff Rand Values '!I64</f>
        <v>16496668.819807965</v>
      </c>
      <c r="D64" s="559">
        <f>'Annexure A'!E99</f>
        <v>0.14590573014636915</v>
      </c>
    </row>
    <row r="65" spans="1:4" hidden="1" x14ac:dyDescent="0.35">
      <c r="A65" s="407" t="s">
        <v>496</v>
      </c>
      <c r="B65" s="418"/>
      <c r="C65" s="413">
        <f>'Tariff Rand Values '!I65</f>
        <v>24063936.519851197</v>
      </c>
      <c r="D65" s="559">
        <f>'Annexure A'!E100</f>
        <v>0.14589243216977427</v>
      </c>
    </row>
    <row r="66" spans="1:4" hidden="1" x14ac:dyDescent="0.35">
      <c r="A66" s="407" t="s">
        <v>492</v>
      </c>
      <c r="B66" s="418"/>
      <c r="C66" s="413">
        <f>'Tariff Rand Values '!I66</f>
        <v>22664560.353307776</v>
      </c>
      <c r="D66" s="559">
        <f>'Annexure A'!E101</f>
        <v>0.14587415331147646</v>
      </c>
    </row>
    <row r="67" spans="1:4" x14ac:dyDescent="0.35">
      <c r="A67" s="405" t="s">
        <v>271</v>
      </c>
      <c r="B67" s="418">
        <v>205</v>
      </c>
      <c r="C67" s="413">
        <f>SUM(C68:C72)</f>
        <v>90307097.442379996</v>
      </c>
      <c r="D67" s="559">
        <f>AVERAGE(D68:D72)</f>
        <v>0.14583477424484276</v>
      </c>
    </row>
    <row r="68" spans="1:4" hidden="1" x14ac:dyDescent="0.35">
      <c r="A68" s="407" t="s">
        <v>342</v>
      </c>
      <c r="B68" s="418"/>
      <c r="C68" s="413">
        <f>'Tariff Rand Values '!I68</f>
        <v>8409862.7088000011</v>
      </c>
      <c r="D68" s="559">
        <f>'Annexure A'!E106</f>
        <v>0.14590044361778753</v>
      </c>
    </row>
    <row r="69" spans="1:4" hidden="1" x14ac:dyDescent="0.35">
      <c r="A69" s="407" t="s">
        <v>272</v>
      </c>
      <c r="B69" s="418"/>
      <c r="C69" s="413">
        <f>'Tariff Rand Values '!I69</f>
        <v>2497164.0827000001</v>
      </c>
      <c r="D69" s="559">
        <f>'Annexure A'!E107</f>
        <v>0.14562270404392774</v>
      </c>
    </row>
    <row r="70" spans="1:4" hidden="1" x14ac:dyDescent="0.35">
      <c r="A70" s="407" t="s">
        <v>349</v>
      </c>
      <c r="B70" s="418"/>
      <c r="C70" s="413">
        <f>'Tariff Rand Values '!I70</f>
        <v>19219180.568924002</v>
      </c>
      <c r="D70" s="559">
        <f>'Annexure A'!E108</f>
        <v>0.14586000444198616</v>
      </c>
    </row>
    <row r="71" spans="1:4" hidden="1" x14ac:dyDescent="0.35">
      <c r="A71" s="407" t="s">
        <v>353</v>
      </c>
      <c r="B71" s="418"/>
      <c r="C71" s="413">
        <f>'Tariff Rand Values '!I71</f>
        <v>33845814.597839996</v>
      </c>
      <c r="D71" s="559">
        <f>'Annexure A'!E109</f>
        <v>0.14589363689867441</v>
      </c>
    </row>
    <row r="72" spans="1:4" hidden="1" x14ac:dyDescent="0.35">
      <c r="A72" s="407" t="s">
        <v>351</v>
      </c>
      <c r="B72" s="418"/>
      <c r="C72" s="413">
        <f>'Tariff Rand Values '!I72</f>
        <v>26335075.484115995</v>
      </c>
      <c r="D72" s="559">
        <f>'Annexure A'!E110</f>
        <v>0.14589708222183806</v>
      </c>
    </row>
    <row r="73" spans="1:4" x14ac:dyDescent="0.35">
      <c r="A73" s="405" t="s">
        <v>547</v>
      </c>
      <c r="B73" s="418">
        <v>7</v>
      </c>
      <c r="C73" s="413">
        <f>SUM(C74:C76)</f>
        <v>6688093.0212754561</v>
      </c>
      <c r="D73" s="559">
        <f>AVERAGE(D74:D76)</f>
        <v>0.14590989594028428</v>
      </c>
    </row>
    <row r="74" spans="1:4" hidden="1" x14ac:dyDescent="0.35">
      <c r="A74" s="407" t="s">
        <v>489</v>
      </c>
      <c r="B74" s="418"/>
      <c r="C74" s="413">
        <f>'Tariff Rand Values '!I74</f>
        <v>1601382.7021851679</v>
      </c>
      <c r="D74" s="559">
        <f>'Annexure A'!E115</f>
        <v>0.14590797903592401</v>
      </c>
    </row>
    <row r="75" spans="1:4" hidden="1" x14ac:dyDescent="0.35">
      <c r="A75" s="407" t="s">
        <v>487</v>
      </c>
      <c r="B75" s="418"/>
      <c r="C75" s="413">
        <f>'Tariff Rand Values '!I75</f>
        <v>2431977.1525280001</v>
      </c>
      <c r="D75" s="559">
        <f>'Annexure A'!E116</f>
        <v>0.14589356245405266</v>
      </c>
    </row>
    <row r="76" spans="1:4" hidden="1" x14ac:dyDescent="0.35">
      <c r="A76" s="407" t="s">
        <v>480</v>
      </c>
      <c r="B76" s="418"/>
      <c r="C76" s="413">
        <f>'Tariff Rand Values '!I76</f>
        <v>2654733.1665622881</v>
      </c>
      <c r="D76" s="559">
        <f>'Annexure A'!E117</f>
        <v>0.14592814633087614</v>
      </c>
    </row>
    <row r="77" spans="1:4" x14ac:dyDescent="0.35">
      <c r="A77" s="405" t="s">
        <v>1485</v>
      </c>
      <c r="B77" s="556">
        <v>6</v>
      </c>
      <c r="C77" s="413">
        <f>SUM(C78:C80)</f>
        <v>1366175.668170592</v>
      </c>
      <c r="D77" s="559">
        <f>AVERAGE(D78:D80)</f>
        <v>0.14592127038279509</v>
      </c>
    </row>
    <row r="78" spans="1:4" hidden="1" x14ac:dyDescent="0.35">
      <c r="A78" s="407" t="s">
        <v>507</v>
      </c>
      <c r="B78" s="418"/>
      <c r="C78" s="413">
        <f>'Tariff Rand Values '!I78</f>
        <v>374734.78966588003</v>
      </c>
      <c r="D78" s="559">
        <f>'Annexure A'!E122</f>
        <v>0.14591507625003464</v>
      </c>
    </row>
    <row r="79" spans="1:4" hidden="1" x14ac:dyDescent="0.35">
      <c r="A79" s="407" t="s">
        <v>505</v>
      </c>
      <c r="B79" s="418"/>
      <c r="C79" s="413">
        <f>'Tariff Rand Values '!I79</f>
        <v>541260.56661287998</v>
      </c>
      <c r="D79" s="559">
        <f>'Annexure A'!E123</f>
        <v>0.14592130336839398</v>
      </c>
    </row>
    <row r="80" spans="1:4" hidden="1" x14ac:dyDescent="0.35">
      <c r="A80" s="407" t="s">
        <v>509</v>
      </c>
      <c r="B80" s="418"/>
      <c r="C80" s="413">
        <f>'Tariff Rand Values '!I80</f>
        <v>450180.31189183198</v>
      </c>
      <c r="D80" s="559">
        <f>'Annexure A'!E124</f>
        <v>0.14592743152995663</v>
      </c>
    </row>
    <row r="81" spans="1:4" x14ac:dyDescent="0.35">
      <c r="A81" s="395" t="s">
        <v>1486</v>
      </c>
      <c r="B81" s="421">
        <v>22</v>
      </c>
      <c r="C81" s="413">
        <f>C82</f>
        <v>554299.94460223999</v>
      </c>
      <c r="D81" s="435">
        <f>AVERAGE(D82)</f>
        <v>0.14588707444685456</v>
      </c>
    </row>
    <row r="82" spans="1:4" hidden="1" x14ac:dyDescent="0.35">
      <c r="A82" s="407" t="s">
        <v>1480</v>
      </c>
      <c r="B82" s="421"/>
      <c r="C82" s="413">
        <f>'Tariff Rand Values '!I82</f>
        <v>554299.94460223999</v>
      </c>
      <c r="D82" s="435">
        <f>'Annexure A'!E129</f>
        <v>0.14588707444685456</v>
      </c>
    </row>
    <row r="83" spans="1:4" x14ac:dyDescent="0.35">
      <c r="A83" s="597" t="s">
        <v>1436</v>
      </c>
      <c r="B83" s="598">
        <f>B4+B8+B11+B14+B25+B27+B29+B30+B40+B47+B54+B61+B67+B73+B77+B81</f>
        <v>162222.25</v>
      </c>
      <c r="C83" s="598">
        <f>C81+C77+C73+C67+C61+C54+C47+C40+C29+C27+C25+C14+C11+C8+C4</f>
        <v>3419580205.1864657</v>
      </c>
      <c r="D83" s="599">
        <f>AVERAGE(D4,D8,D11,D14,D25,D27,D29,D40,D47,D54,D61,D67,D73,D77,D81)</f>
        <v>0.1295868388513268</v>
      </c>
    </row>
    <row r="84" spans="1:4" hidden="1" x14ac:dyDescent="0.35">
      <c r="A84" s="504" t="s">
        <v>1442</v>
      </c>
      <c r="B84" s="506"/>
      <c r="C84" s="507">
        <v>-988007.78652477299</v>
      </c>
      <c r="D84" s="511"/>
    </row>
    <row r="85" spans="1:4" hidden="1" x14ac:dyDescent="0.35">
      <c r="A85" s="512"/>
      <c r="B85" s="513"/>
      <c r="C85" s="514"/>
      <c r="D85" s="516"/>
    </row>
    <row r="86" spans="1:4" hidden="1" x14ac:dyDescent="0.35">
      <c r="A86" s="517" t="s">
        <v>1443</v>
      </c>
      <c r="B86" s="520">
        <v>126667</v>
      </c>
      <c r="C86" s="525">
        <v>2471171468.212359</v>
      </c>
      <c r="D86" s="524"/>
    </row>
    <row r="87" spans="1:4" hidden="1" x14ac:dyDescent="0.35">
      <c r="A87" s="504"/>
      <c r="B87" s="574"/>
      <c r="C87" s="575"/>
      <c r="D87" s="511"/>
    </row>
    <row r="88" spans="1:4" ht="15" hidden="1" thickBot="1" x14ac:dyDescent="0.4">
      <c r="A88" s="512"/>
      <c r="B88" s="576" t="s">
        <v>1476</v>
      </c>
      <c r="C88" s="572">
        <f>'Tariff Structure to complete'!S4</f>
        <v>2684816551.397512</v>
      </c>
      <c r="D88" s="516"/>
    </row>
    <row r="89" spans="1:4" hidden="1" x14ac:dyDescent="0.35">
      <c r="A89" s="512"/>
      <c r="B89" s="576"/>
      <c r="C89" s="577"/>
      <c r="D89" s="516"/>
    </row>
    <row r="90" spans="1:4" hidden="1" x14ac:dyDescent="0.35">
      <c r="A90" s="512"/>
      <c r="B90" s="576"/>
      <c r="C90" s="577"/>
      <c r="D90" s="516"/>
    </row>
    <row r="91" spans="1:4" ht="60.75" hidden="1" customHeight="1" x14ac:dyDescent="0.35">
      <c r="A91" s="560" t="s">
        <v>1409</v>
      </c>
      <c r="B91" s="567" t="s">
        <v>1415</v>
      </c>
      <c r="C91" s="568"/>
      <c r="D91" s="561" t="s">
        <v>1444</v>
      </c>
    </row>
    <row r="92" spans="1:4" hidden="1" x14ac:dyDescent="0.35">
      <c r="A92" s="562" t="s">
        <v>1391</v>
      </c>
      <c r="B92" s="493">
        <v>-1600698536.5620301</v>
      </c>
      <c r="C92" s="569"/>
      <c r="D92" s="563">
        <v>-1722991904.7553692</v>
      </c>
    </row>
    <row r="93" spans="1:4" hidden="1" x14ac:dyDescent="0.35">
      <c r="A93" s="562" t="s">
        <v>1392</v>
      </c>
      <c r="B93" s="493">
        <v>-627466037.95200002</v>
      </c>
      <c r="C93" s="569"/>
      <c r="D93" s="563">
        <v>-675404443.25153279</v>
      </c>
    </row>
    <row r="94" spans="1:4" hidden="1" x14ac:dyDescent="0.35">
      <c r="A94" s="562" t="s">
        <v>1393</v>
      </c>
      <c r="B94" s="493">
        <v>-47554831</v>
      </c>
      <c r="C94" s="569"/>
      <c r="D94" s="563">
        <v>-51188020.088399999</v>
      </c>
    </row>
    <row r="95" spans="1:4" hidden="1" x14ac:dyDescent="0.35">
      <c r="A95" s="562" t="s">
        <v>1394</v>
      </c>
      <c r="B95" s="493">
        <v>-8000000</v>
      </c>
      <c r="C95" s="569"/>
      <c r="D95" s="563">
        <v>-8611200</v>
      </c>
    </row>
    <row r="96" spans="1:4" hidden="1" x14ac:dyDescent="0.35">
      <c r="A96" s="562" t="s">
        <v>1395</v>
      </c>
      <c r="B96" s="493">
        <v>0</v>
      </c>
      <c r="C96" s="569"/>
      <c r="D96" s="564"/>
    </row>
    <row r="97" spans="1:4" hidden="1" x14ac:dyDescent="0.35">
      <c r="A97" s="562" t="s">
        <v>1400</v>
      </c>
      <c r="B97" s="493"/>
      <c r="C97" s="569"/>
      <c r="D97" s="564"/>
    </row>
    <row r="98" spans="1:4" ht="15" hidden="1" thickBot="1" x14ac:dyDescent="0.4">
      <c r="A98" s="578"/>
      <c r="B98" s="570">
        <v>-2283719405.51403</v>
      </c>
      <c r="C98" s="571"/>
      <c r="D98" s="579">
        <v>-2458195568.0953016</v>
      </c>
    </row>
    <row r="99" spans="1:4" hidden="1" x14ac:dyDescent="0.35">
      <c r="A99" s="512"/>
      <c r="B99" s="576"/>
      <c r="C99" s="577"/>
      <c r="D99" s="516"/>
    </row>
    <row r="100" spans="1:4" hidden="1" x14ac:dyDescent="0.35">
      <c r="A100" s="512"/>
      <c r="B100" s="502" t="e">
        <f>#REF!</f>
        <v>#REF!</v>
      </c>
      <c r="C100" s="577"/>
      <c r="D100" s="580">
        <f>C83+D98</f>
        <v>961384637.09116411</v>
      </c>
    </row>
    <row r="101" spans="1:4" hidden="1" x14ac:dyDescent="0.35">
      <c r="A101" s="512"/>
      <c r="B101" s="576"/>
      <c r="C101" s="577"/>
      <c r="D101" s="516"/>
    </row>
    <row r="102" spans="1:4" hidden="1" x14ac:dyDescent="0.35">
      <c r="A102" s="512" t="s">
        <v>1462</v>
      </c>
      <c r="B102" s="502" t="e">
        <f>B98-B100</f>
        <v>#REF!</v>
      </c>
      <c r="C102" s="577"/>
      <c r="D102" s="516"/>
    </row>
    <row r="103" spans="1:4" hidden="1" x14ac:dyDescent="0.35">
      <c r="A103" s="512"/>
      <c r="B103" s="576"/>
      <c r="C103" s="577"/>
      <c r="D103" s="516"/>
    </row>
    <row r="104" spans="1:4" hidden="1" x14ac:dyDescent="0.35">
      <c r="A104" s="512"/>
      <c r="B104" s="576"/>
      <c r="C104" s="577"/>
      <c r="D104" s="516"/>
    </row>
    <row r="105" spans="1:4" hidden="1" x14ac:dyDescent="0.35">
      <c r="A105" s="512"/>
      <c r="B105" s="576"/>
      <c r="C105" s="577"/>
      <c r="D105" s="516"/>
    </row>
    <row r="106" spans="1:4" hidden="1" x14ac:dyDescent="0.35">
      <c r="A106" s="512"/>
      <c r="B106" s="576"/>
      <c r="C106" s="577"/>
      <c r="D106" s="516"/>
    </row>
    <row r="107" spans="1:4" hidden="1" x14ac:dyDescent="0.35">
      <c r="A107" s="512"/>
      <c r="B107" s="576"/>
      <c r="C107" s="577"/>
      <c r="D107" s="516"/>
    </row>
    <row r="108" spans="1:4" hidden="1" x14ac:dyDescent="0.35">
      <c r="A108" s="512"/>
      <c r="B108" s="576"/>
      <c r="C108" s="581"/>
      <c r="D108" s="516"/>
    </row>
    <row r="109" spans="1:4" s="249" customFormat="1" hidden="1" x14ac:dyDescent="0.35">
      <c r="A109" s="582"/>
      <c r="B109" s="576"/>
      <c r="C109" s="583"/>
      <c r="D109" s="584"/>
    </row>
    <row r="110" spans="1:4" hidden="1" x14ac:dyDescent="0.35">
      <c r="A110" s="512"/>
      <c r="B110" s="576"/>
      <c r="C110" s="583"/>
      <c r="D110" s="516"/>
    </row>
    <row r="111" spans="1:4" hidden="1" x14ac:dyDescent="0.35">
      <c r="A111" s="512"/>
      <c r="B111" s="576"/>
      <c r="C111" s="583"/>
      <c r="D111" s="516"/>
    </row>
    <row r="112" spans="1:4" hidden="1" x14ac:dyDescent="0.35">
      <c r="A112" s="512"/>
      <c r="B112" s="576"/>
      <c r="C112" s="583"/>
      <c r="D112" s="516"/>
    </row>
    <row r="113" spans="1:4" hidden="1" x14ac:dyDescent="0.35">
      <c r="A113" s="512"/>
      <c r="B113" s="576"/>
      <c r="C113" s="583"/>
      <c r="D113" s="516"/>
    </row>
    <row r="114" spans="1:4" hidden="1" x14ac:dyDescent="0.35">
      <c r="A114" s="512"/>
      <c r="B114" s="576"/>
      <c r="C114" s="583"/>
      <c r="D114" s="516"/>
    </row>
    <row r="115" spans="1:4" hidden="1" x14ac:dyDescent="0.35">
      <c r="A115" s="512"/>
      <c r="B115" s="576"/>
      <c r="C115" s="585"/>
      <c r="D115" s="516"/>
    </row>
    <row r="116" spans="1:4" hidden="1" x14ac:dyDescent="0.35">
      <c r="A116" s="512"/>
      <c r="B116" s="576"/>
      <c r="C116" s="585"/>
      <c r="D116" s="516"/>
    </row>
    <row r="117" spans="1:4" hidden="1" x14ac:dyDescent="0.35">
      <c r="A117" s="512"/>
      <c r="B117" s="576"/>
      <c r="C117" s="502"/>
      <c r="D117" s="516"/>
    </row>
    <row r="118" spans="1:4" hidden="1" x14ac:dyDescent="0.35">
      <c r="A118" s="512"/>
      <c r="B118" s="576"/>
      <c r="C118" s="585"/>
      <c r="D118" s="516"/>
    </row>
    <row r="119" spans="1:4" hidden="1" x14ac:dyDescent="0.35">
      <c r="A119" s="512"/>
      <c r="B119" s="576"/>
      <c r="C119" s="502"/>
      <c r="D119" s="516"/>
    </row>
    <row r="120" spans="1:4" hidden="1" x14ac:dyDescent="0.35">
      <c r="A120" s="512"/>
      <c r="B120" s="576"/>
      <c r="C120" s="585"/>
      <c r="D120" s="516"/>
    </row>
    <row r="121" spans="1:4" hidden="1" x14ac:dyDescent="0.35">
      <c r="A121" s="512"/>
      <c r="B121" s="576"/>
      <c r="C121" s="502"/>
      <c r="D121" s="516"/>
    </row>
    <row r="122" spans="1:4" hidden="1" x14ac:dyDescent="0.35">
      <c r="A122" s="512"/>
      <c r="B122" s="576"/>
      <c r="C122" s="585"/>
      <c r="D122" s="516"/>
    </row>
    <row r="123" spans="1:4" hidden="1" x14ac:dyDescent="0.35">
      <c r="A123" s="512"/>
      <c r="B123" s="576"/>
      <c r="C123" s="585"/>
      <c r="D123" s="516"/>
    </row>
    <row r="124" spans="1:4" hidden="1" x14ac:dyDescent="0.35">
      <c r="A124" s="512"/>
      <c r="B124" s="576"/>
      <c r="C124" s="585"/>
      <c r="D124" s="516"/>
    </row>
    <row r="125" spans="1:4" hidden="1" x14ac:dyDescent="0.35">
      <c r="A125" s="512"/>
      <c r="B125" s="576"/>
      <c r="C125" s="585"/>
      <c r="D125" s="516"/>
    </row>
    <row r="126" spans="1:4" hidden="1" x14ac:dyDescent="0.35">
      <c r="A126" s="512"/>
      <c r="B126" s="576"/>
      <c r="C126" s="585"/>
      <c r="D126" s="516"/>
    </row>
    <row r="127" spans="1:4" hidden="1" x14ac:dyDescent="0.35">
      <c r="A127" s="512"/>
      <c r="B127" s="576"/>
      <c r="C127" s="585"/>
      <c r="D127" s="516"/>
    </row>
    <row r="128" spans="1:4" hidden="1" x14ac:dyDescent="0.35">
      <c r="A128" s="512"/>
      <c r="B128" s="576"/>
      <c r="C128" s="585"/>
      <c r="D128" s="516"/>
    </row>
    <row r="129" spans="1:4" hidden="1" x14ac:dyDescent="0.35">
      <c r="A129" s="512"/>
      <c r="B129" s="576"/>
      <c r="C129" s="585"/>
      <c r="D129" s="516"/>
    </row>
    <row r="130" spans="1:4" hidden="1" x14ac:dyDescent="0.35">
      <c r="A130" s="512"/>
      <c r="B130" s="576"/>
      <c r="C130" s="585"/>
      <c r="D130" s="516"/>
    </row>
    <row r="131" spans="1:4" hidden="1" x14ac:dyDescent="0.35">
      <c r="A131" s="512"/>
      <c r="B131" s="576"/>
      <c r="C131" s="585"/>
      <c r="D131" s="516"/>
    </row>
    <row r="132" spans="1:4" hidden="1" x14ac:dyDescent="0.35">
      <c r="A132" s="512"/>
      <c r="B132" s="576"/>
      <c r="C132" s="585"/>
      <c r="D132" s="516"/>
    </row>
    <row r="133" spans="1:4" hidden="1" x14ac:dyDescent="0.35">
      <c r="A133" s="512"/>
      <c r="B133" s="576"/>
      <c r="C133" s="585"/>
      <c r="D133" s="516"/>
    </row>
    <row r="134" spans="1:4" hidden="1" x14ac:dyDescent="0.35">
      <c r="A134" s="512"/>
      <c r="B134" s="576"/>
      <c r="C134" s="585"/>
      <c r="D134" s="516"/>
    </row>
    <row r="135" spans="1:4" hidden="1" x14ac:dyDescent="0.35">
      <c r="A135" s="512"/>
      <c r="B135" s="576"/>
      <c r="C135" s="585"/>
      <c r="D135" s="516"/>
    </row>
    <row r="136" spans="1:4" hidden="1" x14ac:dyDescent="0.35">
      <c r="A136" s="512"/>
      <c r="B136" s="576"/>
      <c r="C136" s="585"/>
      <c r="D136" s="516"/>
    </row>
    <row r="137" spans="1:4" hidden="1" x14ac:dyDescent="0.35">
      <c r="A137" s="512"/>
      <c r="B137" s="576"/>
      <c r="C137" s="585"/>
      <c r="D137" s="516"/>
    </row>
    <row r="138" spans="1:4" hidden="1" x14ac:dyDescent="0.35">
      <c r="A138" s="512"/>
      <c r="B138" s="576"/>
      <c r="C138" s="585"/>
      <c r="D138" s="516"/>
    </row>
    <row r="139" spans="1:4" hidden="1" x14ac:dyDescent="0.35">
      <c r="A139" s="512"/>
      <c r="B139" s="576"/>
      <c r="C139" s="585"/>
      <c r="D139" s="516"/>
    </row>
    <row r="140" spans="1:4" hidden="1" x14ac:dyDescent="0.35">
      <c r="A140" s="512"/>
      <c r="B140" s="576"/>
      <c r="C140" s="585"/>
      <c r="D140" s="516"/>
    </row>
    <row r="141" spans="1:4" hidden="1" x14ac:dyDescent="0.35">
      <c r="A141" s="512"/>
      <c r="B141" s="576"/>
      <c r="C141" s="585"/>
      <c r="D141" s="516"/>
    </row>
    <row r="142" spans="1:4" hidden="1" x14ac:dyDescent="0.35">
      <c r="A142" s="512"/>
      <c r="B142" s="576"/>
      <c r="C142" s="585"/>
      <c r="D142" s="516"/>
    </row>
    <row r="143" spans="1:4" hidden="1" x14ac:dyDescent="0.35">
      <c r="A143" s="512"/>
      <c r="B143" s="576"/>
      <c r="C143" s="585"/>
      <c r="D143" s="516"/>
    </row>
    <row r="144" spans="1:4" hidden="1" x14ac:dyDescent="0.35">
      <c r="A144" s="512"/>
      <c r="B144" s="576"/>
      <c r="C144" s="585"/>
      <c r="D144" s="516"/>
    </row>
    <row r="145" spans="1:4" hidden="1" x14ac:dyDescent="0.35">
      <c r="A145" s="512"/>
      <c r="B145" s="576"/>
      <c r="C145" s="585"/>
      <c r="D145" s="516"/>
    </row>
    <row r="146" spans="1:4" hidden="1" x14ac:dyDescent="0.35">
      <c r="A146" s="512"/>
      <c r="B146" s="576"/>
      <c r="C146" s="585"/>
      <c r="D146" s="516"/>
    </row>
    <row r="147" spans="1:4" hidden="1" x14ac:dyDescent="0.35">
      <c r="A147" s="512"/>
      <c r="B147" s="576"/>
      <c r="C147" s="585"/>
      <c r="D147" s="516"/>
    </row>
    <row r="148" spans="1:4" hidden="1" x14ac:dyDescent="0.35">
      <c r="A148" s="512"/>
      <c r="B148" s="576"/>
      <c r="C148" s="585"/>
      <c r="D148" s="516"/>
    </row>
    <row r="149" spans="1:4" hidden="1" x14ac:dyDescent="0.35">
      <c r="A149" s="512"/>
      <c r="B149" s="576"/>
      <c r="C149" s="585"/>
      <c r="D149" s="516"/>
    </row>
    <row r="150" spans="1:4" hidden="1" x14ac:dyDescent="0.35">
      <c r="A150" s="512"/>
      <c r="B150" s="576"/>
      <c r="C150" s="585"/>
      <c r="D150" s="516"/>
    </row>
    <row r="151" spans="1:4" hidden="1" x14ac:dyDescent="0.35">
      <c r="A151" s="512"/>
      <c r="B151" s="576"/>
      <c r="C151" s="585"/>
      <c r="D151" s="516"/>
    </row>
    <row r="152" spans="1:4" hidden="1" x14ac:dyDescent="0.35">
      <c r="A152" s="512"/>
      <c r="B152" s="576"/>
      <c r="C152" s="585"/>
      <c r="D152" s="516"/>
    </row>
    <row r="153" spans="1:4" hidden="1" x14ac:dyDescent="0.35">
      <c r="A153" s="512"/>
      <c r="B153" s="576"/>
      <c r="C153" s="585"/>
      <c r="D153" s="516"/>
    </row>
    <row r="154" spans="1:4" hidden="1" x14ac:dyDescent="0.35">
      <c r="A154" s="512"/>
      <c r="B154" s="576"/>
      <c r="C154" s="585"/>
      <c r="D154" s="516"/>
    </row>
    <row r="155" spans="1:4" hidden="1" x14ac:dyDescent="0.35">
      <c r="A155" s="512"/>
      <c r="B155" s="576"/>
      <c r="C155" s="585"/>
      <c r="D155" s="516"/>
    </row>
    <row r="156" spans="1:4" hidden="1" x14ac:dyDescent="0.35">
      <c r="A156" s="512"/>
      <c r="B156" s="576"/>
      <c r="C156" s="585"/>
      <c r="D156" s="516"/>
    </row>
    <row r="157" spans="1:4" hidden="1" x14ac:dyDescent="0.35">
      <c r="A157" s="512"/>
      <c r="B157" s="576"/>
      <c r="C157" s="585"/>
      <c r="D157" s="516"/>
    </row>
    <row r="158" spans="1:4" hidden="1" x14ac:dyDescent="0.35">
      <c r="A158" s="512"/>
      <c r="B158" s="576"/>
      <c r="C158" s="585"/>
      <c r="D158" s="516"/>
    </row>
    <row r="159" spans="1:4" hidden="1" x14ac:dyDescent="0.35">
      <c r="A159" s="512"/>
      <c r="B159" s="576"/>
      <c r="C159" s="585"/>
      <c r="D159" s="516"/>
    </row>
    <row r="160" spans="1:4" hidden="1" x14ac:dyDescent="0.35">
      <c r="A160" s="512"/>
      <c r="B160" s="576"/>
      <c r="C160" s="585"/>
      <c r="D160" s="516"/>
    </row>
    <row r="161" spans="1:4" hidden="1" x14ac:dyDescent="0.35">
      <c r="A161" s="512"/>
      <c r="B161" s="576"/>
      <c r="C161" s="585"/>
      <c r="D161" s="516"/>
    </row>
    <row r="162" spans="1:4" hidden="1" x14ac:dyDescent="0.35">
      <c r="A162" s="512"/>
      <c r="B162" s="576"/>
      <c r="C162" s="585"/>
      <c r="D162" s="516"/>
    </row>
    <row r="163" spans="1:4" hidden="1" x14ac:dyDescent="0.35">
      <c r="A163" s="512"/>
      <c r="B163" s="576"/>
      <c r="C163" s="585"/>
      <c r="D163" s="516"/>
    </row>
    <row r="164" spans="1:4" hidden="1" x14ac:dyDescent="0.35">
      <c r="A164" s="512"/>
      <c r="B164" s="576"/>
      <c r="C164" s="585"/>
      <c r="D164" s="516"/>
    </row>
    <row r="165" spans="1:4" hidden="1" x14ac:dyDescent="0.35">
      <c r="A165" s="512"/>
      <c r="B165" s="576"/>
      <c r="C165" s="585"/>
      <c r="D165" s="516"/>
    </row>
    <row r="166" spans="1:4" hidden="1" x14ac:dyDescent="0.35">
      <c r="A166" s="512"/>
      <c r="B166" s="576"/>
      <c r="C166" s="585"/>
      <c r="D166" s="516"/>
    </row>
    <row r="167" spans="1:4" hidden="1" x14ac:dyDescent="0.35">
      <c r="A167" s="512"/>
      <c r="B167" s="576"/>
      <c r="C167" s="585"/>
      <c r="D167" s="516"/>
    </row>
    <row r="168" spans="1:4" hidden="1" x14ac:dyDescent="0.35">
      <c r="A168" s="512"/>
      <c r="B168" s="576"/>
      <c r="C168" s="585"/>
      <c r="D168" s="516"/>
    </row>
    <row r="169" spans="1:4" hidden="1" x14ac:dyDescent="0.35">
      <c r="A169" s="512"/>
      <c r="B169" s="576"/>
      <c r="C169" s="585"/>
      <c r="D169" s="516"/>
    </row>
    <row r="170" spans="1:4" hidden="1" x14ac:dyDescent="0.35">
      <c r="A170" s="512"/>
      <c r="B170" s="576"/>
      <c r="C170" s="585"/>
      <c r="D170" s="516"/>
    </row>
    <row r="171" spans="1:4" hidden="1" x14ac:dyDescent="0.35">
      <c r="A171" s="512"/>
      <c r="B171" s="576"/>
      <c r="C171" s="585"/>
      <c r="D171" s="516"/>
    </row>
    <row r="172" spans="1:4" hidden="1" x14ac:dyDescent="0.35">
      <c r="A172" s="512"/>
      <c r="B172" s="576"/>
      <c r="C172" s="585"/>
      <c r="D172" s="516"/>
    </row>
    <row r="173" spans="1:4" hidden="1" x14ac:dyDescent="0.35">
      <c r="A173" s="512"/>
      <c r="B173" s="576"/>
      <c r="C173" s="585"/>
      <c r="D173" s="516"/>
    </row>
    <row r="174" spans="1:4" hidden="1" x14ac:dyDescent="0.35">
      <c r="A174" s="512"/>
      <c r="B174" s="576"/>
      <c r="C174" s="585"/>
      <c r="D174" s="516"/>
    </row>
    <row r="175" spans="1:4" hidden="1" x14ac:dyDescent="0.35">
      <c r="A175" s="512"/>
      <c r="B175" s="576"/>
      <c r="C175" s="585"/>
      <c r="D175" s="516"/>
    </row>
    <row r="176" spans="1:4" hidden="1" x14ac:dyDescent="0.35">
      <c r="A176" s="512"/>
      <c r="B176" s="576"/>
      <c r="C176" s="585"/>
      <c r="D176" s="516"/>
    </row>
    <row r="177" spans="1:4" hidden="1" x14ac:dyDescent="0.35">
      <c r="A177" s="512"/>
      <c r="B177" s="576"/>
      <c r="C177" s="585"/>
      <c r="D177" s="516"/>
    </row>
    <row r="178" spans="1:4" hidden="1" x14ac:dyDescent="0.35">
      <c r="A178" s="512"/>
      <c r="B178" s="576"/>
      <c r="C178" s="585"/>
      <c r="D178" s="516"/>
    </row>
    <row r="179" spans="1:4" hidden="1" x14ac:dyDescent="0.35">
      <c r="A179" s="512"/>
      <c r="B179" s="576"/>
      <c r="C179" s="585"/>
      <c r="D179" s="516"/>
    </row>
    <row r="180" spans="1:4" hidden="1" x14ac:dyDescent="0.35">
      <c r="A180" s="512"/>
      <c r="B180" s="576"/>
      <c r="C180" s="585"/>
      <c r="D180" s="516"/>
    </row>
    <row r="181" spans="1:4" hidden="1" x14ac:dyDescent="0.35">
      <c r="A181" s="512"/>
      <c r="B181" s="576"/>
      <c r="C181" s="585"/>
      <c r="D181" s="516"/>
    </row>
    <row r="182" spans="1:4" hidden="1" x14ac:dyDescent="0.35">
      <c r="A182" s="512"/>
      <c r="B182" s="576"/>
      <c r="C182" s="585"/>
      <c r="D182" s="516"/>
    </row>
    <row r="183" spans="1:4" hidden="1" x14ac:dyDescent="0.35">
      <c r="A183" s="512"/>
      <c r="B183" s="576"/>
      <c r="C183" s="585"/>
      <c r="D183" s="516"/>
    </row>
    <row r="184" spans="1:4" hidden="1" x14ac:dyDescent="0.35">
      <c r="A184" s="512"/>
      <c r="B184" s="576"/>
      <c r="C184" s="585"/>
      <c r="D184" s="516"/>
    </row>
    <row r="185" spans="1:4" hidden="1" x14ac:dyDescent="0.35">
      <c r="A185" s="512"/>
      <c r="B185" s="576"/>
      <c r="C185" s="585"/>
      <c r="D185" s="516"/>
    </row>
    <row r="186" spans="1:4" hidden="1" x14ac:dyDescent="0.35">
      <c r="A186" s="512"/>
      <c r="B186" s="576"/>
      <c r="C186" s="585"/>
      <c r="D186" s="516"/>
    </row>
    <row r="187" spans="1:4" hidden="1" x14ac:dyDescent="0.35">
      <c r="A187" s="512"/>
      <c r="B187" s="576"/>
      <c r="C187" s="585"/>
      <c r="D187" s="516"/>
    </row>
    <row r="188" spans="1:4" hidden="1" x14ac:dyDescent="0.35">
      <c r="A188" s="512"/>
      <c r="B188" s="576"/>
      <c r="C188" s="585"/>
      <c r="D188" s="516"/>
    </row>
    <row r="189" spans="1:4" hidden="1" x14ac:dyDescent="0.35">
      <c r="A189" s="512"/>
      <c r="B189" s="576"/>
      <c r="C189" s="585"/>
      <c r="D189" s="516"/>
    </row>
    <row r="190" spans="1:4" hidden="1" x14ac:dyDescent="0.35">
      <c r="A190" s="512"/>
      <c r="B190" s="576"/>
      <c r="C190" s="585"/>
      <c r="D190" s="516"/>
    </row>
    <row r="191" spans="1:4" hidden="1" x14ac:dyDescent="0.35">
      <c r="A191" s="512"/>
      <c r="B191" s="576"/>
      <c r="C191" s="585"/>
      <c r="D191" s="516"/>
    </row>
    <row r="192" spans="1:4" hidden="1" x14ac:dyDescent="0.35">
      <c r="A192" s="512"/>
      <c r="B192" s="576"/>
      <c r="C192" s="585"/>
      <c r="D192" s="516"/>
    </row>
    <row r="193" spans="1:4" hidden="1" x14ac:dyDescent="0.35">
      <c r="A193" s="512"/>
      <c r="B193" s="576"/>
      <c r="C193" s="585"/>
      <c r="D193" s="516"/>
    </row>
    <row r="194" spans="1:4" hidden="1" x14ac:dyDescent="0.35">
      <c r="A194" s="512"/>
      <c r="B194" s="576"/>
      <c r="C194" s="585"/>
      <c r="D194" s="516"/>
    </row>
    <row r="195" spans="1:4" hidden="1" x14ac:dyDescent="0.35">
      <c r="A195" s="512"/>
      <c r="B195" s="576"/>
      <c r="C195" s="585"/>
      <c r="D195" s="516"/>
    </row>
    <row r="196" spans="1:4" hidden="1" x14ac:dyDescent="0.35">
      <c r="A196" s="512"/>
      <c r="B196" s="576"/>
      <c r="C196" s="585"/>
      <c r="D196" s="516"/>
    </row>
    <row r="197" spans="1:4" hidden="1" x14ac:dyDescent="0.35">
      <c r="A197" s="512"/>
      <c r="B197" s="576"/>
      <c r="C197" s="585"/>
      <c r="D197" s="516"/>
    </row>
    <row r="198" spans="1:4" ht="15.5" hidden="1" x14ac:dyDescent="0.35">
      <c r="A198" s="586"/>
      <c r="B198" s="587"/>
      <c r="C198" s="588"/>
      <c r="D198" s="589"/>
    </row>
    <row r="199" spans="1:4" ht="15.5" hidden="1" x14ac:dyDescent="0.35">
      <c r="A199" s="590"/>
      <c r="B199" s="591"/>
      <c r="C199" s="592"/>
      <c r="D199" s="593"/>
    </row>
    <row r="200" spans="1:4" hidden="1" x14ac:dyDescent="0.35"/>
  </sheetData>
  <pageMargins left="0.7" right="0.7" top="0.75" bottom="0.75" header="0.3" footer="0.3"/>
  <pageSetup paperSize="9" scale="80" orientation="landscape" horizontalDpi="4294967292" verticalDpi="4294967292"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Z155"/>
  <sheetViews>
    <sheetView topLeftCell="O1" zoomScale="85" zoomScaleNormal="85" zoomScalePageLayoutView="85" workbookViewId="0">
      <pane ySplit="3" topLeftCell="A28" activePane="bottomLeft" state="frozen"/>
      <selection activeCell="M1" sqref="M1"/>
      <selection pane="bottomLeft" activeCell="V3" sqref="V3"/>
    </sheetView>
  </sheetViews>
  <sheetFormatPr defaultColWidth="8.81640625" defaultRowHeight="14.5" outlineLevelRow="3" x14ac:dyDescent="0.35"/>
  <cols>
    <col min="1" max="1" width="9.26953125" hidden="1" customWidth="1"/>
    <col min="2" max="2" width="6.7265625" hidden="1" customWidth="1"/>
    <col min="3" max="4" width="8.453125" hidden="1" customWidth="1"/>
    <col min="5" max="5" width="7" hidden="1" customWidth="1"/>
    <col min="6" max="6" width="8" hidden="1" customWidth="1"/>
    <col min="7" max="7" width="9.1796875" hidden="1" customWidth="1"/>
    <col min="8" max="8" width="7.26953125" hidden="1" customWidth="1"/>
    <col min="9" max="9" width="8.54296875" hidden="1" customWidth="1"/>
    <col min="10" max="10" width="7.7265625" hidden="1" customWidth="1"/>
    <col min="11" max="11" width="7" hidden="1" customWidth="1"/>
    <col min="12" max="12" width="4.54296875" hidden="1" customWidth="1"/>
    <col min="13" max="13" width="10" hidden="1" customWidth="1"/>
    <col min="14" max="14" width="7.54296875" hidden="1" customWidth="1"/>
    <col min="15" max="15" width="60.26953125" customWidth="1"/>
    <col min="16" max="17" width="22.81640625" hidden="1" customWidth="1"/>
    <col min="18" max="19" width="22.81640625" bestFit="1" customWidth="1"/>
    <col min="20" max="20" width="22.81640625" hidden="1" customWidth="1"/>
    <col min="21" max="21" width="18.26953125" style="277" bestFit="1" customWidth="1"/>
    <col min="22" max="22" width="20.1796875" bestFit="1" customWidth="1"/>
    <col min="23" max="23" width="20.1796875" hidden="1" customWidth="1"/>
    <col min="24" max="24" width="145.7265625" hidden="1" customWidth="1"/>
    <col min="25" max="25" width="77.453125" hidden="1" customWidth="1"/>
    <col min="26" max="26" width="13.81640625" customWidth="1"/>
  </cols>
  <sheetData>
    <row r="1" spans="1:26" ht="21" x14ac:dyDescent="0.5">
      <c r="A1" s="51" t="s">
        <v>248</v>
      </c>
    </row>
    <row r="2" spans="1:26" ht="33" customHeight="1" thickBot="1" x14ac:dyDescent="0.4">
      <c r="P2" s="555"/>
      <c r="Q2" s="555"/>
      <c r="R2" s="555"/>
      <c r="S2" s="555" t="s">
        <v>1489</v>
      </c>
      <c r="T2" s="555"/>
      <c r="U2" s="635">
        <v>6.2399999999999997E-2</v>
      </c>
      <c r="V2" s="362">
        <v>6.2399999999999997E-2</v>
      </c>
      <c r="W2" s="362">
        <v>0.06</v>
      </c>
    </row>
    <row r="3" spans="1:26" s="40" customFormat="1" ht="59.25" customHeight="1" thickBot="1" x14ac:dyDescent="0.5">
      <c r="A3" s="949" t="s">
        <v>247</v>
      </c>
      <c r="B3" s="950"/>
      <c r="C3" s="950"/>
      <c r="D3" s="950"/>
      <c r="E3" s="950"/>
      <c r="F3" s="950"/>
      <c r="G3" s="950"/>
      <c r="H3" s="950"/>
      <c r="I3" s="950"/>
      <c r="J3" s="950"/>
      <c r="K3" s="950"/>
      <c r="L3" s="951"/>
      <c r="M3" s="194" t="s">
        <v>476</v>
      </c>
      <c r="N3" s="195"/>
      <c r="O3" s="195" t="s">
        <v>477</v>
      </c>
      <c r="P3" s="565" t="s">
        <v>1631</v>
      </c>
      <c r="Q3" s="565" t="s">
        <v>1634</v>
      </c>
      <c r="R3" s="565" t="s">
        <v>1632</v>
      </c>
      <c r="S3" s="565" t="s">
        <v>1475</v>
      </c>
      <c r="T3" s="565"/>
      <c r="U3" s="565" t="s">
        <v>1523</v>
      </c>
      <c r="V3" s="349" t="s">
        <v>1519</v>
      </c>
      <c r="W3" s="349" t="s">
        <v>1524</v>
      </c>
      <c r="X3" s="196" t="s">
        <v>246</v>
      </c>
      <c r="Y3" s="193" t="s">
        <v>245</v>
      </c>
    </row>
    <row r="4" spans="1:26" s="39" customFormat="1" ht="16.5" customHeight="1" x14ac:dyDescent="0.35">
      <c r="A4" s="169">
        <v>0</v>
      </c>
      <c r="B4" s="170">
        <v>0</v>
      </c>
      <c r="C4" s="171">
        <v>1</v>
      </c>
      <c r="D4" s="170">
        <v>0</v>
      </c>
      <c r="E4" s="172">
        <v>0</v>
      </c>
      <c r="F4" s="171">
        <v>0</v>
      </c>
      <c r="G4" s="172">
        <v>0</v>
      </c>
      <c r="H4" s="170">
        <v>0</v>
      </c>
      <c r="I4" s="170">
        <v>0</v>
      </c>
      <c r="J4" s="170">
        <v>0</v>
      </c>
      <c r="K4" s="170" t="s">
        <v>232</v>
      </c>
      <c r="L4" s="173" t="s">
        <v>242</v>
      </c>
      <c r="M4" s="182"/>
      <c r="N4" s="37"/>
      <c r="O4" s="552"/>
      <c r="P4" s="666">
        <f>+P5</f>
        <v>2393011835.25</v>
      </c>
      <c r="Q4" s="666"/>
      <c r="R4" s="666">
        <v>2593011835.2199998</v>
      </c>
      <c r="S4" s="666">
        <v>2684816551.397512</v>
      </c>
      <c r="T4" s="679"/>
      <c r="U4" s="667">
        <v>2902286692.060708</v>
      </c>
      <c r="V4" s="667">
        <v>3055926813.7590947</v>
      </c>
      <c r="W4" s="667">
        <f t="shared" ref="W4" si="0">W5</f>
        <v>-3193842769.4294991</v>
      </c>
      <c r="X4" s="338" t="s">
        <v>244</v>
      </c>
      <c r="Y4" s="185" t="str">
        <f>X4</f>
        <v>INCOME</v>
      </c>
    </row>
    <row r="5" spans="1:26" s="39" customFormat="1" ht="16.5" customHeight="1" outlineLevel="1" x14ac:dyDescent="0.35">
      <c r="A5" s="174">
        <v>0</v>
      </c>
      <c r="B5" s="34">
        <v>0</v>
      </c>
      <c r="C5" s="36">
        <v>1</v>
      </c>
      <c r="D5" s="34">
        <v>30</v>
      </c>
      <c r="E5" s="35">
        <v>0</v>
      </c>
      <c r="F5" s="36">
        <v>0</v>
      </c>
      <c r="G5" s="35">
        <v>0</v>
      </c>
      <c r="H5" s="34">
        <v>0</v>
      </c>
      <c r="I5" s="34">
        <v>0</v>
      </c>
      <c r="J5" s="34">
        <v>0</v>
      </c>
      <c r="K5" s="33" t="s">
        <v>232</v>
      </c>
      <c r="L5" s="175" t="s">
        <v>242</v>
      </c>
      <c r="M5" s="183"/>
      <c r="N5" s="37"/>
      <c r="O5" s="336"/>
      <c r="P5" s="666">
        <f>+P6+P10</f>
        <v>2393011835.25</v>
      </c>
      <c r="Q5" s="666"/>
      <c r="R5" s="666">
        <v>2593011835.2199998</v>
      </c>
      <c r="S5" s="666">
        <v>2684816551.397512</v>
      </c>
      <c r="T5" s="666"/>
      <c r="U5" s="666">
        <v>2902286692.060708</v>
      </c>
      <c r="V5" s="668">
        <v>3055926813.7590947</v>
      </c>
      <c r="W5" s="668">
        <f t="shared" ref="W5" si="1">W6+W10</f>
        <v>-3193842769.4294991</v>
      </c>
      <c r="X5" s="338" t="s">
        <v>243</v>
      </c>
      <c r="Y5" s="185" t="str">
        <f>VLOOKUP(X5,[7]All!$Q:$V,6,FALSE)</f>
        <v>EXCHANGE REVENUE</v>
      </c>
    </row>
    <row r="6" spans="1:26" s="39" customFormat="1" ht="16.5" customHeight="1" outlineLevel="1" x14ac:dyDescent="0.35">
      <c r="A6" s="174">
        <v>0</v>
      </c>
      <c r="B6" s="34">
        <v>0</v>
      </c>
      <c r="C6" s="36">
        <v>1</v>
      </c>
      <c r="D6" s="34" t="s">
        <v>1494</v>
      </c>
      <c r="E6" s="35">
        <v>111</v>
      </c>
      <c r="F6" s="36">
        <v>3</v>
      </c>
      <c r="G6" s="35">
        <v>0</v>
      </c>
      <c r="H6" s="34" t="s">
        <v>1498</v>
      </c>
      <c r="I6" s="34" t="s">
        <v>1497</v>
      </c>
      <c r="J6" s="34" t="s">
        <v>136</v>
      </c>
      <c r="K6" s="33" t="s">
        <v>232</v>
      </c>
      <c r="L6" s="175" t="s">
        <v>242</v>
      </c>
      <c r="M6" s="183"/>
      <c r="N6" s="37"/>
      <c r="O6" s="33"/>
      <c r="P6" s="666">
        <f>+P7</f>
        <v>11391512.25</v>
      </c>
      <c r="Q6" s="666"/>
      <c r="R6" s="666">
        <v>11391512.25</v>
      </c>
      <c r="S6" s="666">
        <v>18924063.931318797</v>
      </c>
      <c r="T6" s="666"/>
      <c r="U6" s="668">
        <v>20456913.10975562</v>
      </c>
      <c r="V6" s="668">
        <v>21524763.974084865</v>
      </c>
      <c r="W6" s="668">
        <f>+V6*W2+V6</f>
        <v>22816249.812529959</v>
      </c>
      <c r="X6" s="338" t="s">
        <v>1334</v>
      </c>
      <c r="Y6" s="185"/>
    </row>
    <row r="7" spans="1:26" s="39" customFormat="1" ht="16.5" customHeight="1" outlineLevel="2" x14ac:dyDescent="0.35">
      <c r="A7" s="174"/>
      <c r="B7" s="34"/>
      <c r="C7" s="36"/>
      <c r="D7" s="34"/>
      <c r="E7" s="35"/>
      <c r="F7" s="36">
        <v>0</v>
      </c>
      <c r="G7" s="35">
        <v>0</v>
      </c>
      <c r="H7" s="34">
        <v>0</v>
      </c>
      <c r="I7" s="34">
        <v>0</v>
      </c>
      <c r="J7" s="34">
        <v>0</v>
      </c>
      <c r="K7" s="33" t="s">
        <v>232</v>
      </c>
      <c r="L7" s="175" t="s">
        <v>242</v>
      </c>
      <c r="M7" s="183"/>
      <c r="N7" s="37"/>
      <c r="O7" s="33"/>
      <c r="P7" s="666">
        <f>+P8</f>
        <v>11391512.25</v>
      </c>
      <c r="Q7" s="666"/>
      <c r="R7" s="666">
        <v>11391512.25</v>
      </c>
      <c r="S7" s="666">
        <v>18924063.931318797</v>
      </c>
      <c r="T7" s="666"/>
      <c r="U7" s="668">
        <v>20456913.10975562</v>
      </c>
      <c r="V7" s="668">
        <v>21524763.974084865</v>
      </c>
      <c r="W7" s="668">
        <f>+V7*W2+V7</f>
        <v>22816249.812529959</v>
      </c>
      <c r="X7" s="338" t="s">
        <v>1294</v>
      </c>
      <c r="Y7" s="185"/>
    </row>
    <row r="8" spans="1:26" s="39" customFormat="1" ht="16.5" customHeight="1" outlineLevel="2" x14ac:dyDescent="0.35">
      <c r="A8" s="174"/>
      <c r="B8" s="34"/>
      <c r="C8" s="36"/>
      <c r="D8" s="34"/>
      <c r="E8" s="35"/>
      <c r="F8" s="36">
        <v>0</v>
      </c>
      <c r="G8" s="35">
        <v>0</v>
      </c>
      <c r="H8" s="34">
        <v>0</v>
      </c>
      <c r="I8" s="34">
        <v>0</v>
      </c>
      <c r="J8" s="34">
        <v>0</v>
      </c>
      <c r="K8" s="33" t="s">
        <v>234</v>
      </c>
      <c r="L8" s="648"/>
      <c r="M8" s="645"/>
      <c r="N8" s="646"/>
      <c r="O8" s="647"/>
      <c r="P8" s="669">
        <v>11391512.25</v>
      </c>
      <c r="Q8" s="669"/>
      <c r="R8" s="669">
        <v>11391512.25</v>
      </c>
      <c r="S8" s="669">
        <v>18924063.931318797</v>
      </c>
      <c r="T8" s="669"/>
      <c r="U8" s="669">
        <v>20456913.10975562</v>
      </c>
      <c r="V8" s="669">
        <v>21524763.974084865</v>
      </c>
      <c r="W8" s="669">
        <f>+V8*W2+V8</f>
        <v>22816249.812529959</v>
      </c>
      <c r="X8" s="339" t="s">
        <v>1335</v>
      </c>
      <c r="Y8" s="185"/>
    </row>
    <row r="9" spans="1:26" s="39" customFormat="1" ht="16.5" customHeight="1" outlineLevel="1" x14ac:dyDescent="0.35">
      <c r="A9" s="174"/>
      <c r="B9" s="34"/>
      <c r="C9" s="36"/>
      <c r="D9" s="34"/>
      <c r="E9" s="35"/>
      <c r="F9" s="36"/>
      <c r="G9" s="35"/>
      <c r="H9" s="34"/>
      <c r="I9" s="34"/>
      <c r="J9" s="34"/>
      <c r="K9" s="33"/>
      <c r="L9" s="175"/>
      <c r="M9" s="183"/>
      <c r="N9" s="312"/>
      <c r="O9" s="336"/>
      <c r="P9" s="669"/>
      <c r="Q9" s="669"/>
      <c r="R9" s="669"/>
      <c r="S9" s="669"/>
      <c r="T9" s="669"/>
      <c r="U9" s="670"/>
      <c r="V9" s="670"/>
      <c r="W9" s="670"/>
      <c r="X9" s="339"/>
      <c r="Y9" s="185"/>
    </row>
    <row r="10" spans="1:26" ht="16.5" customHeight="1" outlineLevel="2" x14ac:dyDescent="0.35">
      <c r="A10" s="174">
        <v>0</v>
      </c>
      <c r="B10" s="34">
        <v>0</v>
      </c>
      <c r="C10" s="36">
        <v>1</v>
      </c>
      <c r="D10" s="34">
        <v>32</v>
      </c>
      <c r="E10" s="35">
        <v>0</v>
      </c>
      <c r="F10" s="36">
        <v>0</v>
      </c>
      <c r="G10" s="35">
        <v>0</v>
      </c>
      <c r="H10" s="34">
        <v>0</v>
      </c>
      <c r="I10" s="34">
        <v>0</v>
      </c>
      <c r="J10" s="34">
        <v>0</v>
      </c>
      <c r="K10" s="33" t="s">
        <v>232</v>
      </c>
      <c r="L10" s="175" t="s">
        <v>242</v>
      </c>
      <c r="M10" s="183"/>
      <c r="N10" s="312" t="s">
        <v>478</v>
      </c>
      <c r="O10" s="356"/>
      <c r="P10" s="668">
        <f>P126</f>
        <v>2381620323</v>
      </c>
      <c r="Q10" s="668"/>
      <c r="R10" s="668">
        <v>2581620322.9699998</v>
      </c>
      <c r="S10" s="668">
        <v>2665892487.4661932</v>
      </c>
      <c r="T10" s="668"/>
      <c r="U10" s="668">
        <v>2881829778.9509525</v>
      </c>
      <c r="V10" s="668">
        <v>3034402049.7850099</v>
      </c>
      <c r="W10" s="668">
        <f>W126</f>
        <v>-3216659019.2420292</v>
      </c>
      <c r="X10" s="338" t="s">
        <v>241</v>
      </c>
      <c r="Y10" s="192" t="str">
        <f>X10</f>
        <v>SERVICE CHARGES</v>
      </c>
    </row>
    <row r="11" spans="1:26" ht="16.5" customHeight="1" outlineLevel="3" x14ac:dyDescent="0.35">
      <c r="A11" s="174"/>
      <c r="B11" s="34"/>
      <c r="C11" s="36"/>
      <c r="D11" s="34"/>
      <c r="E11" s="38"/>
      <c r="F11" s="36"/>
      <c r="G11" s="35"/>
      <c r="H11" s="34"/>
      <c r="I11" s="34"/>
      <c r="J11" s="34"/>
      <c r="K11" s="33"/>
      <c r="L11" s="175"/>
      <c r="M11" s="315"/>
      <c r="N11" s="312"/>
      <c r="O11" s="312"/>
      <c r="P11" s="669"/>
      <c r="Q11" s="669"/>
      <c r="R11" s="669"/>
      <c r="S11" s="669">
        <v>0</v>
      </c>
      <c r="T11" s="669"/>
      <c r="U11" s="669">
        <v>0</v>
      </c>
      <c r="V11" s="671">
        <v>0</v>
      </c>
      <c r="W11" s="671">
        <f t="shared" ref="W11" si="2">V11*3%+V11</f>
        <v>0</v>
      </c>
      <c r="X11" s="341" t="s">
        <v>240</v>
      </c>
      <c r="Y11" s="186" t="s">
        <v>239</v>
      </c>
    </row>
    <row r="12" spans="1:26" s="39" customFormat="1" ht="16.5" customHeight="1" outlineLevel="3" x14ac:dyDescent="0.35">
      <c r="A12" s="174">
        <v>0</v>
      </c>
      <c r="B12" s="34">
        <v>0</v>
      </c>
      <c r="C12" s="36">
        <v>1</v>
      </c>
      <c r="D12" s="285">
        <v>32</v>
      </c>
      <c r="E12" s="285">
        <v>111</v>
      </c>
      <c r="F12" s="285">
        <v>0</v>
      </c>
      <c r="G12" s="285">
        <v>18</v>
      </c>
      <c r="H12" s="285" t="s">
        <v>1496</v>
      </c>
      <c r="I12" s="285" t="s">
        <v>1497</v>
      </c>
      <c r="J12" s="285">
        <v>11</v>
      </c>
      <c r="K12" s="33" t="s">
        <v>234</v>
      </c>
      <c r="L12" s="173"/>
      <c r="N12" s="316" t="s">
        <v>478</v>
      </c>
      <c r="O12" s="39" t="s">
        <v>1532</v>
      </c>
      <c r="P12" s="669"/>
      <c r="Q12" s="669"/>
      <c r="R12" s="669"/>
      <c r="S12" s="669"/>
      <c r="T12" s="669"/>
      <c r="U12" s="669"/>
      <c r="V12" s="671"/>
      <c r="W12" s="671"/>
      <c r="X12" s="340" t="s">
        <v>29</v>
      </c>
      <c r="Y12" s="243" t="str">
        <f>VLOOKUP(X12,[7]All!$Q:$V,6,FALSE)</f>
        <v>ELEC SALES: COMMERC CONVEN SINGLE PHASE</v>
      </c>
    </row>
    <row r="13" spans="1:26" s="39" customFormat="1" ht="16.5" customHeight="1" outlineLevel="3" x14ac:dyDescent="0.35">
      <c r="A13" s="174">
        <v>0</v>
      </c>
      <c r="B13" s="34">
        <v>0</v>
      </c>
      <c r="C13" s="36">
        <v>1</v>
      </c>
      <c r="D13" s="285" t="s">
        <v>1494</v>
      </c>
      <c r="E13" s="285" t="s">
        <v>1527</v>
      </c>
      <c r="F13" s="285" t="s">
        <v>144</v>
      </c>
      <c r="G13" s="285" t="s">
        <v>1495</v>
      </c>
      <c r="H13" s="285" t="s">
        <v>1496</v>
      </c>
      <c r="I13" s="285" t="s">
        <v>1497</v>
      </c>
      <c r="J13" s="285" t="s">
        <v>136</v>
      </c>
      <c r="K13" s="33" t="s">
        <v>234</v>
      </c>
      <c r="L13" s="173"/>
      <c r="M13" s="250" t="str">
        <f>RIGHT(O13,7)</f>
        <v>INELSM1</v>
      </c>
      <c r="N13" s="316"/>
      <c r="O13" s="250" t="s">
        <v>1526</v>
      </c>
      <c r="P13" s="669">
        <v>0</v>
      </c>
      <c r="Q13" s="669">
        <f>+R13-P13</f>
        <v>48661736.359999999</v>
      </c>
      <c r="R13" s="669">
        <v>48661736.359999999</v>
      </c>
      <c r="S13" s="669">
        <v>-47914619.847629897</v>
      </c>
      <c r="T13" s="669"/>
      <c r="U13" s="669">
        <v>-51795704.055287898</v>
      </c>
      <c r="V13" s="669">
        <v>-55991156.0837662</v>
      </c>
      <c r="W13" s="669">
        <f>V13*(1+$U$2)</f>
        <v>-59485004.223393209</v>
      </c>
      <c r="X13" s="340"/>
      <c r="Y13" s="243"/>
    </row>
    <row r="14" spans="1:26" s="39" customFormat="1" ht="16.5" customHeight="1" outlineLevel="3" x14ac:dyDescent="0.35">
      <c r="A14" s="174">
        <v>0</v>
      </c>
      <c r="B14" s="34">
        <v>0</v>
      </c>
      <c r="C14" s="36">
        <v>1</v>
      </c>
      <c r="D14" s="285" t="s">
        <v>1494</v>
      </c>
      <c r="E14" s="285" t="s">
        <v>1527</v>
      </c>
      <c r="F14" s="285" t="s">
        <v>155</v>
      </c>
      <c r="G14" s="285" t="s">
        <v>1495</v>
      </c>
      <c r="H14" s="285" t="s">
        <v>1496</v>
      </c>
      <c r="I14" s="285" t="s">
        <v>1497</v>
      </c>
      <c r="J14" s="285" t="s">
        <v>136</v>
      </c>
      <c r="K14" s="33" t="s">
        <v>234</v>
      </c>
      <c r="L14" s="173"/>
      <c r="M14" s="250" t="str">
        <f t="shared" ref="M14" si="3">RIGHT(O14,6)</f>
        <v>INEL01</v>
      </c>
      <c r="N14" s="316"/>
      <c r="O14" s="250" t="s">
        <v>1525</v>
      </c>
      <c r="P14" s="669">
        <v>9629331</v>
      </c>
      <c r="Q14" s="669">
        <f>+R14-P14</f>
        <v>9595039</v>
      </c>
      <c r="R14" s="669">
        <v>19224370</v>
      </c>
      <c r="S14" s="669">
        <v>-20847469.422151599</v>
      </c>
      <c r="T14" s="669"/>
      <c r="U14" s="669">
        <v>-22536114.4453458</v>
      </c>
      <c r="V14" s="669">
        <v>-24361539.715418801</v>
      </c>
      <c r="W14" s="669">
        <f>V14*(1+$U$2)</f>
        <v>-25881699.793660935</v>
      </c>
      <c r="X14" s="340"/>
      <c r="Y14" s="243"/>
    </row>
    <row r="15" spans="1:26" s="39" customFormat="1" ht="16.5" customHeight="1" outlineLevel="3" x14ac:dyDescent="0.35">
      <c r="A15" s="174">
        <v>0</v>
      </c>
      <c r="B15" s="34">
        <v>0</v>
      </c>
      <c r="C15" s="36">
        <v>1</v>
      </c>
      <c r="D15" s="285" t="s">
        <v>1494</v>
      </c>
      <c r="E15" s="285" t="s">
        <v>219</v>
      </c>
      <c r="F15" s="285" t="s">
        <v>553</v>
      </c>
      <c r="G15" s="285" t="s">
        <v>1495</v>
      </c>
      <c r="H15" s="285" t="s">
        <v>1496</v>
      </c>
      <c r="I15" s="285" t="s">
        <v>1497</v>
      </c>
      <c r="J15" s="285" t="s">
        <v>136</v>
      </c>
      <c r="K15" s="33" t="s">
        <v>234</v>
      </c>
      <c r="L15" s="173"/>
      <c r="M15" s="250"/>
      <c r="N15" s="316"/>
      <c r="O15" s="262" t="s">
        <v>1533</v>
      </c>
      <c r="P15" s="669"/>
      <c r="Q15" s="669"/>
      <c r="R15" s="669"/>
      <c r="S15" s="669"/>
      <c r="T15" s="669"/>
      <c r="U15" s="669"/>
      <c r="V15" s="669"/>
      <c r="W15" s="669"/>
      <c r="X15" s="340"/>
      <c r="Y15" s="243"/>
    </row>
    <row r="16" spans="1:26" ht="16.5" customHeight="1" outlineLevel="3" x14ac:dyDescent="0.35">
      <c r="A16" s="174">
        <v>0</v>
      </c>
      <c r="B16" s="34">
        <v>0</v>
      </c>
      <c r="C16" s="36">
        <v>1</v>
      </c>
      <c r="D16" s="285" t="s">
        <v>1494</v>
      </c>
      <c r="E16" s="285" t="s">
        <v>219</v>
      </c>
      <c r="F16" s="285" t="s">
        <v>144</v>
      </c>
      <c r="G16" s="285" t="s">
        <v>1495</v>
      </c>
      <c r="H16" s="285" t="s">
        <v>1496</v>
      </c>
      <c r="I16" s="285" t="s">
        <v>1497</v>
      </c>
      <c r="J16" s="285" t="s">
        <v>136</v>
      </c>
      <c r="K16" s="33" t="s">
        <v>234</v>
      </c>
      <c r="L16" s="175"/>
      <c r="M16" s="250" t="str">
        <f>RIGHT(O16,6)</f>
        <v>ELSM01</v>
      </c>
      <c r="N16" s="650" t="s">
        <v>478</v>
      </c>
      <c r="O16" s="250" t="s">
        <v>1620</v>
      </c>
      <c r="P16" s="669">
        <v>63973512</v>
      </c>
      <c r="Q16" s="669">
        <f>+R16-P16</f>
        <v>-20099537</v>
      </c>
      <c r="R16" s="669">
        <v>43873975</v>
      </c>
      <c r="S16" s="669">
        <v>-46385497.296883002</v>
      </c>
      <c r="T16" s="669"/>
      <c r="U16" s="669">
        <v>-50142722.577930503</v>
      </c>
      <c r="V16" s="670">
        <v>-52760172.696498498</v>
      </c>
      <c r="W16" s="670">
        <f>V16*(1+$W$2)</f>
        <v>-55925783.05828841</v>
      </c>
      <c r="X16" s="341" t="str">
        <f>CONCATENATE($X$70,N16,M16)</f>
        <v>Exchange Revenue:  Service Charges - Electricity:  Sales - Commercial Conventional (3-Phase) ELSM01</v>
      </c>
      <c r="Y16" s="186"/>
      <c r="Z16" s="317"/>
    </row>
    <row r="17" spans="1:26" ht="16.5" customHeight="1" outlineLevel="3" x14ac:dyDescent="0.35">
      <c r="A17" s="174">
        <v>0</v>
      </c>
      <c r="B17" s="34">
        <v>0</v>
      </c>
      <c r="C17" s="36">
        <v>1</v>
      </c>
      <c r="D17" s="285" t="s">
        <v>1494</v>
      </c>
      <c r="E17" s="285" t="s">
        <v>219</v>
      </c>
      <c r="F17" s="285" t="s">
        <v>155</v>
      </c>
      <c r="G17" s="285" t="s">
        <v>1495</v>
      </c>
      <c r="H17" s="285" t="s">
        <v>1496</v>
      </c>
      <c r="I17" s="285" t="s">
        <v>1497</v>
      </c>
      <c r="J17" s="285" t="s">
        <v>136</v>
      </c>
      <c r="K17" s="33" t="s">
        <v>234</v>
      </c>
      <c r="L17" s="175"/>
      <c r="M17" s="651" t="str">
        <f>RIGHT(O17,6)</f>
        <v>EL0001</v>
      </c>
      <c r="N17" s="650" t="s">
        <v>478</v>
      </c>
      <c r="O17" s="247" t="s">
        <v>1621</v>
      </c>
      <c r="P17" s="669">
        <v>274951567</v>
      </c>
      <c r="Q17" s="669">
        <f>+R17-P17</f>
        <v>-252486861</v>
      </c>
      <c r="R17" s="669">
        <v>22464706</v>
      </c>
      <c r="S17" s="669">
        <v>-27339892.663419001</v>
      </c>
      <c r="T17" s="669"/>
      <c r="U17" s="669">
        <v>-29554423.969156001</v>
      </c>
      <c r="V17" s="670">
        <v>-31097164.900345899</v>
      </c>
      <c r="W17" s="670">
        <f>V17*(1+$W$2)</f>
        <v>-32962994.794366654</v>
      </c>
      <c r="X17" s="343"/>
      <c r="Y17" s="187" t="s">
        <v>235</v>
      </c>
      <c r="Z17" s="317"/>
    </row>
    <row r="18" spans="1:26" s="39" customFormat="1" ht="16.5" customHeight="1" outlineLevel="3" x14ac:dyDescent="0.35">
      <c r="A18" s="174">
        <v>0</v>
      </c>
      <c r="B18" s="34">
        <v>0</v>
      </c>
      <c r="C18" s="36">
        <v>1</v>
      </c>
      <c r="D18" s="285" t="s">
        <v>1494</v>
      </c>
      <c r="E18" s="285" t="s">
        <v>220</v>
      </c>
      <c r="F18" s="285" t="s">
        <v>553</v>
      </c>
      <c r="G18" s="285" t="s">
        <v>1495</v>
      </c>
      <c r="H18" s="285" t="s">
        <v>1496</v>
      </c>
      <c r="I18" s="285" t="s">
        <v>1497</v>
      </c>
      <c r="J18" s="285" t="s">
        <v>136</v>
      </c>
      <c r="K18" s="33" t="s">
        <v>234</v>
      </c>
      <c r="L18" s="173"/>
      <c r="M18" s="250"/>
      <c r="N18" s="316"/>
      <c r="O18" s="262" t="s">
        <v>1534</v>
      </c>
      <c r="P18" s="669"/>
      <c r="Q18" s="669"/>
      <c r="R18" s="669"/>
      <c r="S18" s="669"/>
      <c r="T18" s="669"/>
      <c r="U18" s="669"/>
      <c r="V18" s="669"/>
      <c r="W18" s="669"/>
      <c r="X18" s="340"/>
      <c r="Y18" s="243"/>
    </row>
    <row r="19" spans="1:26" ht="16.5" customHeight="1" outlineLevel="3" x14ac:dyDescent="0.35">
      <c r="A19" s="174">
        <v>0</v>
      </c>
      <c r="B19" s="34">
        <v>0</v>
      </c>
      <c r="C19" s="36">
        <v>1</v>
      </c>
      <c r="D19" s="285" t="s">
        <v>1494</v>
      </c>
      <c r="E19" s="285" t="s">
        <v>220</v>
      </c>
      <c r="F19" s="285" t="s">
        <v>144</v>
      </c>
      <c r="G19" s="285" t="s">
        <v>1495</v>
      </c>
      <c r="H19" s="285" t="s">
        <v>1496</v>
      </c>
      <c r="I19" s="285" t="s">
        <v>1497</v>
      </c>
      <c r="J19" s="285" t="s">
        <v>136</v>
      </c>
      <c r="K19" s="33" t="s">
        <v>234</v>
      </c>
      <c r="L19" s="175"/>
      <c r="M19" s="250" t="s">
        <v>1518</v>
      </c>
      <c r="N19" s="650" t="s">
        <v>478</v>
      </c>
      <c r="O19" s="250" t="s">
        <v>1618</v>
      </c>
      <c r="P19" s="669">
        <v>0</v>
      </c>
      <c r="Q19" s="669">
        <f t="shared" ref="Q19:Q84" si="4">+R19-P19</f>
        <v>573417979</v>
      </c>
      <c r="R19" s="669">
        <v>573417979</v>
      </c>
      <c r="S19" s="669">
        <v>-574381959.05239797</v>
      </c>
      <c r="T19" s="669"/>
      <c r="U19" s="669">
        <v>-620906897.73564196</v>
      </c>
      <c r="V19" s="670">
        <v>-653318237.79744303</v>
      </c>
      <c r="W19" s="670">
        <f>V19*(1+$W$2)</f>
        <v>-692517332.06528962</v>
      </c>
      <c r="X19" s="341"/>
      <c r="Y19" s="186"/>
      <c r="Z19" s="317"/>
    </row>
    <row r="20" spans="1:26" ht="16.5" customHeight="1" outlineLevel="3" x14ac:dyDescent="0.35">
      <c r="A20" s="174">
        <v>0</v>
      </c>
      <c r="B20" s="34">
        <v>0</v>
      </c>
      <c r="C20" s="36">
        <v>1</v>
      </c>
      <c r="D20" s="285" t="s">
        <v>1494</v>
      </c>
      <c r="E20" s="285" t="s">
        <v>220</v>
      </c>
      <c r="F20" s="285" t="s">
        <v>155</v>
      </c>
      <c r="G20" s="285" t="s">
        <v>1495</v>
      </c>
      <c r="H20" s="285" t="s">
        <v>1496</v>
      </c>
      <c r="I20" s="285" t="s">
        <v>1497</v>
      </c>
      <c r="J20" s="285" t="s">
        <v>136</v>
      </c>
      <c r="K20" s="33" t="s">
        <v>234</v>
      </c>
      <c r="L20" s="175"/>
      <c r="M20" s="250" t="s">
        <v>1518</v>
      </c>
      <c r="N20" s="650" t="s">
        <v>478</v>
      </c>
      <c r="O20" s="250" t="s">
        <v>1619</v>
      </c>
      <c r="P20" s="669">
        <v>763572650</v>
      </c>
      <c r="Q20" s="669">
        <f t="shared" si="4"/>
        <v>-531354498</v>
      </c>
      <c r="R20" s="669">
        <v>232218152</v>
      </c>
      <c r="S20" s="669">
        <v>-235763806.94922999</v>
      </c>
      <c r="T20" s="669"/>
      <c r="U20" s="669">
        <v>-254860675.31211799</v>
      </c>
      <c r="V20" s="670">
        <v>-268164402.56341001</v>
      </c>
      <c r="W20" s="670">
        <f>V20*(1+$W$2)</f>
        <v>-284254266.71721464</v>
      </c>
      <c r="X20" s="341"/>
      <c r="Y20" s="186"/>
      <c r="Z20" s="317"/>
    </row>
    <row r="21" spans="1:26" s="39" customFormat="1" ht="16.5" customHeight="1" outlineLevel="3" x14ac:dyDescent="0.35">
      <c r="A21" s="174">
        <v>0</v>
      </c>
      <c r="B21" s="34">
        <v>0</v>
      </c>
      <c r="C21" s="36">
        <v>1</v>
      </c>
      <c r="D21" s="285" t="s">
        <v>1494</v>
      </c>
      <c r="E21" s="285" t="s">
        <v>221</v>
      </c>
      <c r="F21" s="285" t="s">
        <v>553</v>
      </c>
      <c r="G21" s="285" t="s">
        <v>1495</v>
      </c>
      <c r="H21" s="285" t="s">
        <v>1496</v>
      </c>
      <c r="I21" s="285" t="s">
        <v>1497</v>
      </c>
      <c r="J21" s="285" t="s">
        <v>136</v>
      </c>
      <c r="K21" s="33" t="s">
        <v>234</v>
      </c>
      <c r="L21" s="173"/>
      <c r="M21" s="250"/>
      <c r="N21" s="316"/>
      <c r="O21" s="262" t="s">
        <v>1535</v>
      </c>
      <c r="P21" s="669"/>
      <c r="Q21" s="669"/>
      <c r="R21" s="669"/>
      <c r="S21" s="669"/>
      <c r="T21" s="669"/>
      <c r="U21" s="669"/>
      <c r="V21" s="669"/>
      <c r="W21" s="669"/>
      <c r="X21" s="340"/>
      <c r="Y21" s="243"/>
    </row>
    <row r="22" spans="1:26" ht="16.5" customHeight="1" outlineLevel="3" x14ac:dyDescent="0.35">
      <c r="A22" s="174">
        <v>0</v>
      </c>
      <c r="B22" s="34">
        <v>0</v>
      </c>
      <c r="C22" s="36">
        <v>1</v>
      </c>
      <c r="D22" s="285" t="s">
        <v>1494</v>
      </c>
      <c r="E22" s="285" t="s">
        <v>221</v>
      </c>
      <c r="F22" s="285" t="s">
        <v>144</v>
      </c>
      <c r="G22" s="285" t="s">
        <v>1495</v>
      </c>
      <c r="H22" s="285" t="s">
        <v>1496</v>
      </c>
      <c r="I22" s="285" t="s">
        <v>1497</v>
      </c>
      <c r="J22" s="285" t="s">
        <v>136</v>
      </c>
      <c r="K22" s="33" t="s">
        <v>234</v>
      </c>
      <c r="L22" s="175"/>
      <c r="M22" s="651" t="str">
        <f t="shared" ref="M22:M35" si="5">RIGHT(O22,6)</f>
        <v>E1RLDP</v>
      </c>
      <c r="N22" s="650" t="s">
        <v>478</v>
      </c>
      <c r="O22" s="354" t="s">
        <v>1547</v>
      </c>
      <c r="P22" s="669">
        <v>5932</v>
      </c>
      <c r="Q22" s="669">
        <f t="shared" si="4"/>
        <v>13854</v>
      </c>
      <c r="R22" s="669">
        <v>19786</v>
      </c>
      <c r="S22" s="669">
        <v>-22986.462801528</v>
      </c>
      <c r="T22" s="669"/>
      <c r="U22" s="669">
        <v>-24848.366288451802</v>
      </c>
      <c r="V22" s="670">
        <v>-26145.4510087089</v>
      </c>
      <c r="W22" s="670">
        <f t="shared" ref="W22:W35" si="6">V22*(1+$W$2)</f>
        <v>-27714.178069231435</v>
      </c>
      <c r="X22" s="343" t="str">
        <f>CONCATENATE($X$26,N22,M22)</f>
        <v>Exchange Revenue:  Service Charges - Electricity:  Sales - Domestic Low:  Prepaid E1RLDP</v>
      </c>
      <c r="Y22" s="187"/>
      <c r="Z22" s="317"/>
    </row>
    <row r="23" spans="1:26" ht="16.5" customHeight="1" outlineLevel="3" x14ac:dyDescent="0.35">
      <c r="A23" s="174">
        <v>0</v>
      </c>
      <c r="B23" s="34">
        <v>0</v>
      </c>
      <c r="C23" s="36">
        <v>1</v>
      </c>
      <c r="D23" s="285" t="s">
        <v>1494</v>
      </c>
      <c r="E23" s="285" t="s">
        <v>221</v>
      </c>
      <c r="F23" s="285" t="s">
        <v>155</v>
      </c>
      <c r="G23" s="285" t="s">
        <v>1495</v>
      </c>
      <c r="H23" s="285" t="s">
        <v>1496</v>
      </c>
      <c r="I23" s="285" t="s">
        <v>1497</v>
      </c>
      <c r="J23" s="285" t="s">
        <v>136</v>
      </c>
      <c r="K23" s="33" t="s">
        <v>234</v>
      </c>
      <c r="L23" s="175"/>
      <c r="M23" s="651" t="str">
        <f t="shared" si="5"/>
        <v>E1RLDS</v>
      </c>
      <c r="N23" s="650" t="s">
        <v>478</v>
      </c>
      <c r="O23" s="354" t="s">
        <v>1548</v>
      </c>
      <c r="P23" s="669">
        <v>9038</v>
      </c>
      <c r="Q23" s="669">
        <f t="shared" si="4"/>
        <v>26445</v>
      </c>
      <c r="R23" s="669">
        <v>35483</v>
      </c>
      <c r="S23" s="669">
        <v>-38290.563148884001</v>
      </c>
      <c r="T23" s="669"/>
      <c r="U23" s="669">
        <v>-41392.098763943599</v>
      </c>
      <c r="V23" s="670">
        <v>-43552.766319421498</v>
      </c>
      <c r="W23" s="670">
        <f t="shared" si="6"/>
        <v>-46165.932298586791</v>
      </c>
      <c r="X23" s="342" t="s">
        <v>72</v>
      </c>
      <c r="Y23" s="188" t="str">
        <f>VLOOKUP(X23,[7]All!$Q:$V,6,FALSE)</f>
        <v>ELEC SALES: DOMESTIC HIGH HOME POWER 1</v>
      </c>
      <c r="Z23" s="317"/>
    </row>
    <row r="24" spans="1:26" ht="16.5" customHeight="1" outlineLevel="3" x14ac:dyDescent="0.35">
      <c r="A24" s="174">
        <v>0</v>
      </c>
      <c r="B24" s="34">
        <v>0</v>
      </c>
      <c r="C24" s="36">
        <v>1</v>
      </c>
      <c r="D24" s="285" t="s">
        <v>1494</v>
      </c>
      <c r="E24" s="285" t="s">
        <v>221</v>
      </c>
      <c r="F24" s="285" t="s">
        <v>145</v>
      </c>
      <c r="G24" s="285" t="s">
        <v>1495</v>
      </c>
      <c r="H24" s="285" t="s">
        <v>1496</v>
      </c>
      <c r="I24" s="285" t="s">
        <v>1497</v>
      </c>
      <c r="J24" s="285" t="s">
        <v>136</v>
      </c>
      <c r="K24" s="33" t="s">
        <v>234</v>
      </c>
      <c r="L24" s="175"/>
      <c r="M24" s="651" t="str">
        <f t="shared" si="5"/>
        <v>E1RLDO</v>
      </c>
      <c r="N24" s="650" t="s">
        <v>478</v>
      </c>
      <c r="O24" s="354" t="s">
        <v>1549</v>
      </c>
      <c r="P24" s="669">
        <v>13532</v>
      </c>
      <c r="Q24" s="669">
        <f t="shared" si="4"/>
        <v>21704</v>
      </c>
      <c r="R24" s="669">
        <v>35236</v>
      </c>
      <c r="S24" s="669">
        <v>-38901.968708214001</v>
      </c>
      <c r="T24" s="669"/>
      <c r="U24" s="669">
        <v>-42053.028173579303</v>
      </c>
      <c r="V24" s="670">
        <v>-44248.1962442402</v>
      </c>
      <c r="W24" s="670">
        <f t="shared" si="6"/>
        <v>-46903.088018894618</v>
      </c>
      <c r="X24" s="342" t="s">
        <v>45</v>
      </c>
      <c r="Y24" s="188" t="str">
        <f>VLOOKUP(X24,[7]All!$Q:$V,6,FALSE)</f>
        <v>ELEC SALES: DOMESTIC HIGH HOME POWER 2</v>
      </c>
      <c r="Z24" s="317"/>
    </row>
    <row r="25" spans="1:26" ht="16.5" customHeight="1" outlineLevel="3" x14ac:dyDescent="0.35">
      <c r="A25" s="174">
        <v>0</v>
      </c>
      <c r="B25" s="34">
        <v>0</v>
      </c>
      <c r="C25" s="36">
        <v>1</v>
      </c>
      <c r="D25" s="285" t="s">
        <v>1494</v>
      </c>
      <c r="E25" s="285" t="s">
        <v>221</v>
      </c>
      <c r="F25" s="285" t="s">
        <v>146</v>
      </c>
      <c r="G25" s="285" t="s">
        <v>1495</v>
      </c>
      <c r="H25" s="285" t="s">
        <v>1496</v>
      </c>
      <c r="I25" s="285" t="s">
        <v>1497</v>
      </c>
      <c r="J25" s="285" t="s">
        <v>136</v>
      </c>
      <c r="K25" s="33" t="s">
        <v>234</v>
      </c>
      <c r="L25" s="175"/>
      <c r="M25" s="651" t="str">
        <f t="shared" si="5"/>
        <v>E1RHDP</v>
      </c>
      <c r="N25" s="650"/>
      <c r="O25" s="354" t="s">
        <v>1550</v>
      </c>
      <c r="P25" s="669">
        <v>3128</v>
      </c>
      <c r="Q25" s="669">
        <f t="shared" si="4"/>
        <v>9295</v>
      </c>
      <c r="R25" s="669">
        <v>12423</v>
      </c>
      <c r="S25" s="669">
        <v>-13095.385189479</v>
      </c>
      <c r="T25" s="669"/>
      <c r="U25" s="669">
        <v>-14156.111389826799</v>
      </c>
      <c r="V25" s="670">
        <v>-14895.060404375799</v>
      </c>
      <c r="W25" s="670">
        <f t="shared" si="6"/>
        <v>-15788.764028638348</v>
      </c>
      <c r="X25" s="343"/>
      <c r="Y25" s="187"/>
      <c r="Z25" s="317"/>
    </row>
    <row r="26" spans="1:26" s="39" customFormat="1" ht="16.5" customHeight="1" outlineLevel="3" x14ac:dyDescent="0.35">
      <c r="A26" s="169">
        <v>0</v>
      </c>
      <c r="B26" s="170">
        <v>0</v>
      </c>
      <c r="C26" s="171">
        <v>1</v>
      </c>
      <c r="D26" s="285" t="s">
        <v>1494</v>
      </c>
      <c r="E26" s="285" t="s">
        <v>221</v>
      </c>
      <c r="F26" s="285" t="s">
        <v>147</v>
      </c>
      <c r="G26" s="285" t="s">
        <v>1495</v>
      </c>
      <c r="H26" s="285" t="s">
        <v>1496</v>
      </c>
      <c r="I26" s="285" t="s">
        <v>1497</v>
      </c>
      <c r="J26" s="285" t="s">
        <v>136</v>
      </c>
      <c r="K26" s="652" t="s">
        <v>234</v>
      </c>
      <c r="L26" s="173"/>
      <c r="M26" t="str">
        <f t="shared" si="5"/>
        <v>E1RHDS</v>
      </c>
      <c r="N26" s="650" t="s">
        <v>478</v>
      </c>
      <c r="O26" s="250" t="s">
        <v>1551</v>
      </c>
      <c r="P26" s="669">
        <v>2093</v>
      </c>
      <c r="Q26" s="669">
        <f t="shared" si="4"/>
        <v>12758</v>
      </c>
      <c r="R26" s="669">
        <v>14851</v>
      </c>
      <c r="S26" s="669">
        <v>-16567.334194542</v>
      </c>
      <c r="T26" s="669"/>
      <c r="U26" s="669">
        <v>-17909.288264299899</v>
      </c>
      <c r="V26" s="670">
        <v>-18844.1531116964</v>
      </c>
      <c r="W26" s="670">
        <f t="shared" si="6"/>
        <v>-19974.802298398186</v>
      </c>
      <c r="X26" s="342" t="s">
        <v>140</v>
      </c>
      <c r="Y26" s="244" t="str">
        <f>VLOOKUP(X26,[7]All!$Q:$V,6,FALSE)</f>
        <v>ELEC SALES: DOMESTIC LOW:  PREPAID</v>
      </c>
      <c r="Z26" s="317"/>
    </row>
    <row r="27" spans="1:26" ht="16.5" customHeight="1" outlineLevel="3" x14ac:dyDescent="0.35">
      <c r="A27" s="174">
        <v>0</v>
      </c>
      <c r="B27" s="34">
        <v>0</v>
      </c>
      <c r="C27" s="36">
        <v>1</v>
      </c>
      <c r="D27" s="285" t="s">
        <v>1494</v>
      </c>
      <c r="E27" s="285" t="s">
        <v>221</v>
      </c>
      <c r="F27" s="285" t="s">
        <v>148</v>
      </c>
      <c r="G27" s="285" t="s">
        <v>1495</v>
      </c>
      <c r="H27" s="285" t="s">
        <v>1496</v>
      </c>
      <c r="I27" s="285" t="s">
        <v>1497</v>
      </c>
      <c r="J27" s="285" t="s">
        <v>136</v>
      </c>
      <c r="K27" s="33" t="s">
        <v>234</v>
      </c>
      <c r="L27" s="175"/>
      <c r="M27" s="651" t="str">
        <f t="shared" si="5"/>
        <v>E1RHDO</v>
      </c>
      <c r="N27" s="650" t="s">
        <v>478</v>
      </c>
      <c r="O27" s="354" t="s">
        <v>1552</v>
      </c>
      <c r="P27" s="669">
        <v>4972</v>
      </c>
      <c r="Q27" s="669">
        <f t="shared" si="4"/>
        <v>10509</v>
      </c>
      <c r="R27" s="669">
        <v>15481</v>
      </c>
      <c r="S27" s="669">
        <v>-15899.491101551999</v>
      </c>
      <c r="T27" s="669"/>
      <c r="U27" s="669">
        <v>-17187.3498807777</v>
      </c>
      <c r="V27" s="670">
        <v>-18084.529544554302</v>
      </c>
      <c r="W27" s="670">
        <f t="shared" si="6"/>
        <v>-19169.60131722756</v>
      </c>
      <c r="X27" s="343" t="str">
        <f>CONCATENATE($X$26,N27,M27)</f>
        <v>Exchange Revenue:  Service Charges - Electricity:  Sales - Domestic Low:  Prepaid E1RHDO</v>
      </c>
      <c r="Y27" s="187"/>
      <c r="Z27" s="317"/>
    </row>
    <row r="28" spans="1:26" ht="16.5" customHeight="1" outlineLevel="3" x14ac:dyDescent="0.35">
      <c r="A28" s="174">
        <v>0</v>
      </c>
      <c r="B28" s="34">
        <v>0</v>
      </c>
      <c r="C28" s="36">
        <v>1</v>
      </c>
      <c r="D28" s="285" t="s">
        <v>1494</v>
      </c>
      <c r="E28" s="285" t="s">
        <v>221</v>
      </c>
      <c r="F28" s="285" t="s">
        <v>149</v>
      </c>
      <c r="G28" s="285" t="s">
        <v>1495</v>
      </c>
      <c r="H28" s="285" t="s">
        <v>1496</v>
      </c>
      <c r="I28" s="285" t="s">
        <v>1497</v>
      </c>
      <c r="J28" s="285" t="s">
        <v>136</v>
      </c>
      <c r="K28" s="33" t="s">
        <v>234</v>
      </c>
      <c r="L28" s="175"/>
      <c r="M28" s="651" t="str">
        <f t="shared" si="5"/>
        <v>ELREBC</v>
      </c>
      <c r="N28" s="650" t="s">
        <v>478</v>
      </c>
      <c r="O28" s="354" t="s">
        <v>1553</v>
      </c>
      <c r="P28" s="669">
        <v>3949</v>
      </c>
      <c r="Q28" s="669">
        <f t="shared" si="4"/>
        <v>7632</v>
      </c>
      <c r="R28" s="669">
        <v>11581</v>
      </c>
      <c r="S28" s="669">
        <v>-11224.051847999999</v>
      </c>
      <c r="T28" s="669"/>
      <c r="U28" s="669">
        <v>-12133.200047688</v>
      </c>
      <c r="V28" s="670">
        <v>-12766.5530901773</v>
      </c>
      <c r="W28" s="670">
        <f t="shared" si="6"/>
        <v>-13532.546275587938</v>
      </c>
      <c r="X28" s="342" t="s">
        <v>47</v>
      </c>
      <c r="Y28" s="188" t="str">
        <f>VLOOKUP(X28,[7]All!$Q:$V,6,FALSE)</f>
        <v>ELEC SALES: DOMESTIC HIGH HOME POWER 3</v>
      </c>
      <c r="Z28" s="317"/>
    </row>
    <row r="29" spans="1:26" ht="16.5" customHeight="1" outlineLevel="3" x14ac:dyDescent="0.35">
      <c r="A29" s="174">
        <v>0</v>
      </c>
      <c r="B29" s="34">
        <v>0</v>
      </c>
      <c r="C29" s="36">
        <v>1</v>
      </c>
      <c r="D29" s="285" t="s">
        <v>1494</v>
      </c>
      <c r="E29" s="285" t="s">
        <v>1528</v>
      </c>
      <c r="F29" s="285" t="s">
        <v>144</v>
      </c>
      <c r="G29" s="285" t="s">
        <v>1495</v>
      </c>
      <c r="H29" s="285" t="s">
        <v>1496</v>
      </c>
      <c r="I29" s="285" t="s">
        <v>1497</v>
      </c>
      <c r="J29" s="285" t="s">
        <v>136</v>
      </c>
      <c r="K29" s="33" t="s">
        <v>234</v>
      </c>
      <c r="L29" s="175"/>
      <c r="M29" s="651" t="str">
        <f t="shared" si="5"/>
        <v>ELRLDP</v>
      </c>
      <c r="N29" s="650"/>
      <c r="O29" s="650" t="s">
        <v>1504</v>
      </c>
      <c r="P29" s="669">
        <v>1957643</v>
      </c>
      <c r="Q29" s="669">
        <f t="shared" si="4"/>
        <v>649756</v>
      </c>
      <c r="R29" s="669">
        <v>2607399</v>
      </c>
      <c r="S29" s="669">
        <v>-3295157.6656251298</v>
      </c>
      <c r="T29" s="669"/>
      <c r="U29" s="669">
        <v>-3562065.4365407601</v>
      </c>
      <c r="V29" s="670">
        <v>-3748005.25232819</v>
      </c>
      <c r="W29" s="670">
        <f t="shared" si="6"/>
        <v>-3972885.5674678818</v>
      </c>
      <c r="X29" s="343"/>
      <c r="Y29" s="187"/>
      <c r="Z29" s="317"/>
    </row>
    <row r="30" spans="1:26" ht="16.5" customHeight="1" outlineLevel="3" x14ac:dyDescent="0.35">
      <c r="A30" s="174">
        <v>0</v>
      </c>
      <c r="B30" s="34">
        <v>0</v>
      </c>
      <c r="C30" s="36">
        <v>1</v>
      </c>
      <c r="D30" s="285" t="s">
        <v>1494</v>
      </c>
      <c r="E30" s="285" t="s">
        <v>1528</v>
      </c>
      <c r="F30" s="285" t="s">
        <v>155</v>
      </c>
      <c r="G30" s="285" t="s">
        <v>1495</v>
      </c>
      <c r="H30" s="285" t="s">
        <v>1496</v>
      </c>
      <c r="I30" s="285" t="s">
        <v>1497</v>
      </c>
      <c r="J30" s="285" t="s">
        <v>136</v>
      </c>
      <c r="K30" s="33" t="s">
        <v>234</v>
      </c>
      <c r="L30" s="175"/>
      <c r="M30" s="651" t="str">
        <f t="shared" si="5"/>
        <v>ELRLDS</v>
      </c>
      <c r="N30" s="650"/>
      <c r="O30" s="312" t="s">
        <v>1554</v>
      </c>
      <c r="P30" s="669">
        <v>3191233</v>
      </c>
      <c r="Q30" s="669">
        <f t="shared" si="4"/>
        <v>1144615</v>
      </c>
      <c r="R30" s="669">
        <v>4335848</v>
      </c>
      <c r="S30" s="669">
        <v>-5260355.1734327804</v>
      </c>
      <c r="T30" s="669"/>
      <c r="U30" s="669">
        <v>-5686443.9424808295</v>
      </c>
      <c r="V30" s="670">
        <v>-5983276.3162783301</v>
      </c>
      <c r="W30" s="670">
        <f t="shared" si="6"/>
        <v>-6342272.8952550301</v>
      </c>
      <c r="X30" s="343"/>
      <c r="Y30" s="187"/>
      <c r="Z30" s="317"/>
    </row>
    <row r="31" spans="1:26" ht="16.5" customHeight="1" outlineLevel="3" x14ac:dyDescent="0.35">
      <c r="A31" s="174">
        <v>0</v>
      </c>
      <c r="B31" s="34">
        <v>0</v>
      </c>
      <c r="C31" s="36">
        <v>1</v>
      </c>
      <c r="D31" s="285" t="s">
        <v>1494</v>
      </c>
      <c r="E31" s="285" t="s">
        <v>1528</v>
      </c>
      <c r="F31" s="285" t="s">
        <v>145</v>
      </c>
      <c r="G31" s="285" t="s">
        <v>1495</v>
      </c>
      <c r="H31" s="285" t="s">
        <v>1496</v>
      </c>
      <c r="I31" s="285" t="s">
        <v>1497</v>
      </c>
      <c r="J31" s="285" t="s">
        <v>136</v>
      </c>
      <c r="K31" s="33" t="s">
        <v>234</v>
      </c>
      <c r="L31" s="175"/>
      <c r="M31" s="651" t="str">
        <f t="shared" si="5"/>
        <v>ELRLDO</v>
      </c>
      <c r="N31" s="650"/>
      <c r="O31" s="354" t="s">
        <v>1555</v>
      </c>
      <c r="P31" s="669">
        <v>3089903</v>
      </c>
      <c r="Q31" s="669">
        <f t="shared" si="4"/>
        <v>995657</v>
      </c>
      <c r="R31" s="669">
        <v>4085560</v>
      </c>
      <c r="S31" s="669">
        <v>-5113258.5117830997</v>
      </c>
      <c r="T31" s="669"/>
      <c r="U31" s="669">
        <v>-5527432.4512375398</v>
      </c>
      <c r="V31" s="670">
        <v>-5815964.4251921298</v>
      </c>
      <c r="W31" s="670">
        <f t="shared" si="6"/>
        <v>-6164922.290703658</v>
      </c>
      <c r="X31" s="343"/>
      <c r="Y31" s="187"/>
      <c r="Z31" s="317"/>
    </row>
    <row r="32" spans="1:26" ht="16.5" customHeight="1" outlineLevel="3" x14ac:dyDescent="0.35">
      <c r="A32" s="174">
        <v>0</v>
      </c>
      <c r="B32" s="34">
        <v>0</v>
      </c>
      <c r="C32" s="36">
        <v>1</v>
      </c>
      <c r="D32" s="285" t="s">
        <v>1494</v>
      </c>
      <c r="E32" s="285" t="s">
        <v>1528</v>
      </c>
      <c r="F32" s="285" t="s">
        <v>146</v>
      </c>
      <c r="G32" s="285" t="s">
        <v>1495</v>
      </c>
      <c r="H32" s="285" t="s">
        <v>1496</v>
      </c>
      <c r="I32" s="285" t="s">
        <v>1497</v>
      </c>
      <c r="J32" s="285" t="s">
        <v>136</v>
      </c>
      <c r="K32" s="33" t="s">
        <v>234</v>
      </c>
      <c r="L32" s="175"/>
      <c r="M32" s="651" t="str">
        <f t="shared" si="5"/>
        <v>ELRHDP</v>
      </c>
      <c r="N32" s="650"/>
      <c r="O32" s="312" t="s">
        <v>1557</v>
      </c>
      <c r="P32" s="669">
        <v>1710693</v>
      </c>
      <c r="Q32" s="669">
        <f t="shared" si="4"/>
        <v>425734</v>
      </c>
      <c r="R32" s="669">
        <v>2136427</v>
      </c>
      <c r="S32" s="669">
        <v>-2255587.5176070398</v>
      </c>
      <c r="T32" s="669"/>
      <c r="U32" s="669">
        <v>-2438290.1065332098</v>
      </c>
      <c r="V32" s="670">
        <v>-2565568.8500942499</v>
      </c>
      <c r="W32" s="670">
        <f t="shared" si="6"/>
        <v>-2719502.981099905</v>
      </c>
      <c r="X32" s="343"/>
      <c r="Y32" s="187"/>
      <c r="Z32" s="317"/>
    </row>
    <row r="33" spans="1:26" ht="16.5" customHeight="1" outlineLevel="3" x14ac:dyDescent="0.35">
      <c r="A33" s="174">
        <v>0</v>
      </c>
      <c r="B33" s="34">
        <v>0</v>
      </c>
      <c r="C33" s="36">
        <v>1</v>
      </c>
      <c r="D33" s="285" t="s">
        <v>1494</v>
      </c>
      <c r="E33" s="285" t="s">
        <v>1528</v>
      </c>
      <c r="F33" s="285" t="s">
        <v>147</v>
      </c>
      <c r="G33" s="285" t="s">
        <v>1495</v>
      </c>
      <c r="H33" s="285" t="s">
        <v>1496</v>
      </c>
      <c r="I33" s="285" t="s">
        <v>1497</v>
      </c>
      <c r="J33" s="285" t="s">
        <v>136</v>
      </c>
      <c r="K33" s="33" t="s">
        <v>234</v>
      </c>
      <c r="L33" s="175"/>
      <c r="M33" s="651" t="str">
        <f t="shared" si="5"/>
        <v>ELRHDS</v>
      </c>
      <c r="N33" s="650"/>
      <c r="O33" s="312" t="s">
        <v>1556</v>
      </c>
      <c r="P33" s="669">
        <v>1898222</v>
      </c>
      <c r="Q33" s="669">
        <f t="shared" si="4"/>
        <v>567786</v>
      </c>
      <c r="R33" s="669">
        <v>2466008</v>
      </c>
      <c r="S33" s="669">
        <v>-2765806.3655118002</v>
      </c>
      <c r="T33" s="669"/>
      <c r="U33" s="669">
        <v>-2989836.6811182499</v>
      </c>
      <c r="V33" s="670">
        <v>-3145906.15587263</v>
      </c>
      <c r="W33" s="670">
        <f t="shared" si="6"/>
        <v>-3334660.5252249879</v>
      </c>
      <c r="X33" s="343"/>
      <c r="Y33" s="187"/>
      <c r="Z33" s="317"/>
    </row>
    <row r="34" spans="1:26" ht="16.5" customHeight="1" outlineLevel="3" x14ac:dyDescent="0.35">
      <c r="A34" s="174">
        <v>0</v>
      </c>
      <c r="B34" s="34">
        <v>0</v>
      </c>
      <c r="C34" s="36">
        <v>1</v>
      </c>
      <c r="D34" s="285" t="s">
        <v>1494</v>
      </c>
      <c r="E34" s="285" t="s">
        <v>1528</v>
      </c>
      <c r="F34" s="285" t="s">
        <v>148</v>
      </c>
      <c r="G34" s="285" t="s">
        <v>1495</v>
      </c>
      <c r="H34" s="285" t="s">
        <v>1496</v>
      </c>
      <c r="I34" s="285" t="s">
        <v>1497</v>
      </c>
      <c r="J34" s="285" t="s">
        <v>136</v>
      </c>
      <c r="K34" s="33" t="s">
        <v>234</v>
      </c>
      <c r="L34" s="175"/>
      <c r="M34" s="651" t="str">
        <f t="shared" si="5"/>
        <v>ELRHDO</v>
      </c>
      <c r="N34" s="650"/>
      <c r="O34" s="312" t="s">
        <v>1558</v>
      </c>
      <c r="P34" s="669">
        <v>1907967</v>
      </c>
      <c r="Q34" s="669">
        <f t="shared" si="4"/>
        <v>581572</v>
      </c>
      <c r="R34" s="669">
        <v>2489539</v>
      </c>
      <c r="S34" s="669">
        <v>-2577057.6737529198</v>
      </c>
      <c r="T34" s="669"/>
      <c r="U34" s="669">
        <v>-2785799.3453269</v>
      </c>
      <c r="V34" s="670">
        <v>-2931218.0711529702</v>
      </c>
      <c r="W34" s="670">
        <f t="shared" si="6"/>
        <v>-3107091.1554221488</v>
      </c>
      <c r="X34" s="343"/>
      <c r="Y34" s="187"/>
      <c r="Z34" s="317"/>
    </row>
    <row r="35" spans="1:26" ht="16.5" customHeight="1" outlineLevel="3" x14ac:dyDescent="0.35">
      <c r="A35" s="174">
        <v>0</v>
      </c>
      <c r="B35" s="34">
        <v>0</v>
      </c>
      <c r="C35" s="36">
        <v>1</v>
      </c>
      <c r="D35" s="285" t="s">
        <v>1494</v>
      </c>
      <c r="E35" s="285" t="s">
        <v>1528</v>
      </c>
      <c r="F35" s="285" t="s">
        <v>149</v>
      </c>
      <c r="G35" s="285" t="s">
        <v>1495</v>
      </c>
      <c r="H35" s="285" t="s">
        <v>1496</v>
      </c>
      <c r="I35" s="285" t="s">
        <v>1497</v>
      </c>
      <c r="J35" s="285" t="s">
        <v>136</v>
      </c>
      <c r="K35" s="33" t="s">
        <v>234</v>
      </c>
      <c r="L35" s="175"/>
      <c r="M35" s="651" t="str">
        <f t="shared" si="5"/>
        <v>ELROBC</v>
      </c>
      <c r="N35" s="650"/>
      <c r="O35" s="354" t="s">
        <v>1505</v>
      </c>
      <c r="P35" s="669">
        <v>452349</v>
      </c>
      <c r="Q35" s="669">
        <f t="shared" si="4"/>
        <v>375876</v>
      </c>
      <c r="R35" s="669">
        <v>828225</v>
      </c>
      <c r="S35" s="669">
        <v>-940914.82044299995</v>
      </c>
      <c r="T35" s="669"/>
      <c r="U35" s="669">
        <v>-1017128.92089888</v>
      </c>
      <c r="V35" s="670">
        <v>-1070223.0505698</v>
      </c>
      <c r="W35" s="670">
        <f t="shared" si="6"/>
        <v>-1134436.433603988</v>
      </c>
      <c r="X35" s="343"/>
      <c r="Y35" s="187"/>
      <c r="Z35" s="317"/>
    </row>
    <row r="36" spans="1:26" s="39" customFormat="1" ht="16.5" customHeight="1" outlineLevel="3" x14ac:dyDescent="0.35">
      <c r="A36" s="174">
        <v>0</v>
      </c>
      <c r="B36" s="34">
        <v>0</v>
      </c>
      <c r="C36" s="36">
        <v>1</v>
      </c>
      <c r="D36" s="285" t="s">
        <v>1494</v>
      </c>
      <c r="E36" s="285" t="s">
        <v>1529</v>
      </c>
      <c r="F36" s="285" t="s">
        <v>553</v>
      </c>
      <c r="G36" s="285" t="s">
        <v>1495</v>
      </c>
      <c r="H36" s="285" t="s">
        <v>1496</v>
      </c>
      <c r="I36" s="285" t="s">
        <v>1497</v>
      </c>
      <c r="J36" s="285" t="s">
        <v>136</v>
      </c>
      <c r="K36" s="33" t="s">
        <v>234</v>
      </c>
      <c r="L36" s="173"/>
      <c r="M36" s="250"/>
      <c r="N36" s="316"/>
      <c r="O36" s="262" t="s">
        <v>1536</v>
      </c>
      <c r="P36" s="669"/>
      <c r="Q36" s="669"/>
      <c r="R36" s="669"/>
      <c r="S36" s="669"/>
      <c r="T36" s="669"/>
      <c r="U36" s="669"/>
      <c r="V36" s="669"/>
      <c r="W36" s="669"/>
      <c r="X36" s="340"/>
      <c r="Y36" s="243"/>
    </row>
    <row r="37" spans="1:26" s="39" customFormat="1" ht="16.5" customHeight="1" outlineLevel="3" x14ac:dyDescent="0.35">
      <c r="A37" s="169">
        <v>0</v>
      </c>
      <c r="B37" s="170">
        <v>0</v>
      </c>
      <c r="C37" s="171">
        <v>1</v>
      </c>
      <c r="D37" s="285" t="s">
        <v>1494</v>
      </c>
      <c r="E37" s="285" t="s">
        <v>1529</v>
      </c>
      <c r="F37" s="285" t="s">
        <v>144</v>
      </c>
      <c r="G37" s="285" t="s">
        <v>1495</v>
      </c>
      <c r="H37" s="285" t="s">
        <v>1496</v>
      </c>
      <c r="I37" s="285" t="s">
        <v>1497</v>
      </c>
      <c r="J37" s="285" t="s">
        <v>136</v>
      </c>
      <c r="K37" s="652" t="s">
        <v>234</v>
      </c>
      <c r="L37" s="173"/>
      <c r="M37" t="str">
        <f t="shared" ref="M37:M44" si="7">RIGHT(O37,6)</f>
        <v>ELP004</v>
      </c>
      <c r="N37" s="650" t="s">
        <v>478</v>
      </c>
      <c r="O37" s="250" t="s">
        <v>1559</v>
      </c>
      <c r="P37" s="669">
        <v>7259251</v>
      </c>
      <c r="Q37" s="669">
        <f t="shared" si="4"/>
        <v>-201409</v>
      </c>
      <c r="R37" s="669">
        <v>7057842</v>
      </c>
      <c r="S37" s="669">
        <v>-8589356.5889086109</v>
      </c>
      <c r="T37" s="669"/>
      <c r="U37" s="669">
        <v>-9285094.4726102091</v>
      </c>
      <c r="V37" s="670">
        <v>-9769776.4040804598</v>
      </c>
      <c r="W37" s="670">
        <f t="shared" ref="W37:W44" si="8">V37*(1+$W$2)</f>
        <v>-10355962.988325289</v>
      </c>
      <c r="X37" s="344" t="s">
        <v>50</v>
      </c>
      <c r="Y37" s="245" t="str">
        <f>VLOOKUP(X37,[7]All!$Q:$V,6,FALSE)</f>
        <v>ELEC SALES: DOMESTI HIGH HOME POWER BULK</v>
      </c>
      <c r="Z37" s="317"/>
    </row>
    <row r="38" spans="1:26" ht="16.5" customHeight="1" outlineLevel="3" x14ac:dyDescent="0.35">
      <c r="A38" s="174">
        <v>0</v>
      </c>
      <c r="B38" s="34">
        <v>0</v>
      </c>
      <c r="C38" s="36">
        <v>1</v>
      </c>
      <c r="D38" s="285" t="s">
        <v>1494</v>
      </c>
      <c r="E38" s="285" t="s">
        <v>1529</v>
      </c>
      <c r="F38" s="285" t="s">
        <v>155</v>
      </c>
      <c r="G38" s="285" t="s">
        <v>1495</v>
      </c>
      <c r="H38" s="285" t="s">
        <v>1496</v>
      </c>
      <c r="I38" s="285" t="s">
        <v>1497</v>
      </c>
      <c r="J38" s="285" t="s">
        <v>136</v>
      </c>
      <c r="K38" s="33" t="s">
        <v>234</v>
      </c>
      <c r="L38" s="175"/>
      <c r="M38" s="247" t="str">
        <f t="shared" si="7"/>
        <v>ELS004</v>
      </c>
      <c r="N38" s="650" t="s">
        <v>478</v>
      </c>
      <c r="O38" s="369" t="s">
        <v>1560</v>
      </c>
      <c r="P38" s="669">
        <v>12697503</v>
      </c>
      <c r="Q38" s="669">
        <f t="shared" si="4"/>
        <v>-95961</v>
      </c>
      <c r="R38" s="669">
        <v>12601542</v>
      </c>
      <c r="S38" s="669">
        <v>-15217073.8417078</v>
      </c>
      <c r="T38" s="669"/>
      <c r="U38" s="669">
        <v>-16449656.8228861</v>
      </c>
      <c r="V38" s="670">
        <v>-17308328.909040801</v>
      </c>
      <c r="W38" s="670">
        <f t="shared" si="8"/>
        <v>-18346828.643583249</v>
      </c>
      <c r="X38" s="345" t="str">
        <f>CONCATENATE($X$37,N38,M38)</f>
        <v>Exchange Revenue:  Service Charges - Electricity:  Sales - Domestic High:  Home power Bulk ELS004</v>
      </c>
      <c r="Y38" s="188"/>
      <c r="Z38" s="317"/>
    </row>
    <row r="39" spans="1:26" ht="16.5" customHeight="1" outlineLevel="3" x14ac:dyDescent="0.35">
      <c r="A39" s="174">
        <v>0</v>
      </c>
      <c r="B39" s="34">
        <v>0</v>
      </c>
      <c r="C39" s="36">
        <v>1</v>
      </c>
      <c r="D39" s="285" t="s">
        <v>1494</v>
      </c>
      <c r="E39" s="285" t="s">
        <v>1529</v>
      </c>
      <c r="F39" s="285" t="s">
        <v>145</v>
      </c>
      <c r="G39" s="285" t="s">
        <v>1495</v>
      </c>
      <c r="H39" s="285" t="s">
        <v>1496</v>
      </c>
      <c r="I39" s="285" t="s">
        <v>1497</v>
      </c>
      <c r="J39" s="285" t="s">
        <v>136</v>
      </c>
      <c r="K39" s="33" t="s">
        <v>234</v>
      </c>
      <c r="L39" s="175"/>
      <c r="M39" s="247" t="str">
        <f t="shared" si="7"/>
        <v>ELO004</v>
      </c>
      <c r="N39" s="650" t="s">
        <v>478</v>
      </c>
      <c r="O39" s="369" t="s">
        <v>1506</v>
      </c>
      <c r="P39" s="669">
        <v>10085714</v>
      </c>
      <c r="Q39" s="669">
        <f t="shared" si="4"/>
        <v>51171</v>
      </c>
      <c r="R39" s="669">
        <v>10136885</v>
      </c>
      <c r="S39" s="669">
        <v>-12991471.329742</v>
      </c>
      <c r="T39" s="669"/>
      <c r="U39" s="669">
        <v>-14043780.5074511</v>
      </c>
      <c r="V39" s="670">
        <v>-14776865.84994</v>
      </c>
      <c r="W39" s="670">
        <f t="shared" si="8"/>
        <v>-15663477.800936401</v>
      </c>
      <c r="X39" s="345" t="str">
        <f>CONCATENATE($X$37,N39,M39)</f>
        <v>Exchange Revenue:  Service Charges - Electricity:  Sales - Domestic High:  Home power Bulk ELO004</v>
      </c>
      <c r="Y39" s="188"/>
      <c r="Z39" s="317"/>
    </row>
    <row r="40" spans="1:26" s="39" customFormat="1" ht="16.5" customHeight="1" outlineLevel="3" x14ac:dyDescent="0.35">
      <c r="A40" s="169">
        <v>0</v>
      </c>
      <c r="B40" s="170">
        <v>0</v>
      </c>
      <c r="C40" s="171">
        <v>1</v>
      </c>
      <c r="D40" s="285" t="s">
        <v>1494</v>
      </c>
      <c r="E40" s="285" t="s">
        <v>1529</v>
      </c>
      <c r="F40" s="285" t="s">
        <v>146</v>
      </c>
      <c r="G40" s="285" t="s">
        <v>1495</v>
      </c>
      <c r="H40" s="285" t="s">
        <v>1496</v>
      </c>
      <c r="I40" s="285" t="s">
        <v>1497</v>
      </c>
      <c r="J40" s="285" t="s">
        <v>136</v>
      </c>
      <c r="K40" s="652" t="s">
        <v>234</v>
      </c>
      <c r="L40" s="173"/>
      <c r="M40" t="str">
        <f t="shared" si="7"/>
        <v>ELHPO4</v>
      </c>
      <c r="N40" s="650" t="s">
        <v>478</v>
      </c>
      <c r="O40" s="250" t="s">
        <v>1561</v>
      </c>
      <c r="P40" s="669">
        <v>5021252</v>
      </c>
      <c r="Q40" s="669">
        <f t="shared" si="4"/>
        <v>-343977</v>
      </c>
      <c r="R40" s="669">
        <v>4677275</v>
      </c>
      <c r="S40" s="669">
        <v>-5206245.6957134204</v>
      </c>
      <c r="T40" s="669"/>
      <c r="U40" s="669">
        <v>-5627951.5970662003</v>
      </c>
      <c r="V40" s="670">
        <v>-5921730.6704330603</v>
      </c>
      <c r="W40" s="670">
        <f t="shared" si="8"/>
        <v>-6277034.5106590446</v>
      </c>
      <c r="X40" s="342" t="s">
        <v>73</v>
      </c>
      <c r="Y40" s="245" t="str">
        <f>VLOOKUP(X40,[7]All!$Q:$V,6,FALSE)</f>
        <v>ELEC SALES: DOMESTIC HIGH HOME POWER 4</v>
      </c>
      <c r="Z40" s="317"/>
    </row>
    <row r="41" spans="1:26" ht="16.5" customHeight="1" outlineLevel="3" x14ac:dyDescent="0.35">
      <c r="A41" s="174">
        <v>0</v>
      </c>
      <c r="B41" s="34">
        <v>0</v>
      </c>
      <c r="C41" s="36">
        <v>1</v>
      </c>
      <c r="D41" s="285" t="s">
        <v>1494</v>
      </c>
      <c r="E41" s="285" t="s">
        <v>1529</v>
      </c>
      <c r="F41" s="285" t="s">
        <v>147</v>
      </c>
      <c r="G41" s="285" t="s">
        <v>1495</v>
      </c>
      <c r="H41" s="285" t="s">
        <v>1496</v>
      </c>
      <c r="I41" s="285" t="s">
        <v>1497</v>
      </c>
      <c r="J41" s="285" t="s">
        <v>136</v>
      </c>
      <c r="K41" s="33" t="s">
        <v>234</v>
      </c>
      <c r="L41" s="175"/>
      <c r="M41" s="651" t="str">
        <f t="shared" si="7"/>
        <v>ELHSO4</v>
      </c>
      <c r="N41" s="650" t="s">
        <v>478</v>
      </c>
      <c r="O41" s="369" t="s">
        <v>1562</v>
      </c>
      <c r="P41" s="669">
        <v>7377232</v>
      </c>
      <c r="Q41" s="669">
        <f t="shared" si="4"/>
        <v>-549654</v>
      </c>
      <c r="R41" s="669">
        <v>6827578</v>
      </c>
      <c r="S41" s="669">
        <v>-7788068.5470673097</v>
      </c>
      <c r="T41" s="669"/>
      <c r="U41" s="669">
        <v>-8418902.0993797593</v>
      </c>
      <c r="V41" s="670">
        <v>-8858368.7889673803</v>
      </c>
      <c r="W41" s="670">
        <f t="shared" si="8"/>
        <v>-9389870.9163054228</v>
      </c>
      <c r="X41" s="343" t="str">
        <f>CONCATENATE($X$40,N41,M41)</f>
        <v>Exchange Revenue:  Service Charges - Electricity:  Sales - Domestic High:  Home power 4 ELHSO4</v>
      </c>
      <c r="Y41" s="188"/>
      <c r="Z41" s="317"/>
    </row>
    <row r="42" spans="1:26" ht="16.5" customHeight="1" outlineLevel="3" x14ac:dyDescent="0.35">
      <c r="A42" s="174">
        <v>0</v>
      </c>
      <c r="B42" s="34">
        <v>0</v>
      </c>
      <c r="C42" s="36">
        <v>1</v>
      </c>
      <c r="D42" s="285" t="s">
        <v>1494</v>
      </c>
      <c r="E42" s="285" t="s">
        <v>1529</v>
      </c>
      <c r="F42" s="285" t="s">
        <v>148</v>
      </c>
      <c r="G42" s="285" t="s">
        <v>1495</v>
      </c>
      <c r="H42" s="285" t="s">
        <v>1496</v>
      </c>
      <c r="I42" s="285" t="s">
        <v>1497</v>
      </c>
      <c r="J42" s="285" t="s">
        <v>136</v>
      </c>
      <c r="K42" s="33" t="s">
        <v>234</v>
      </c>
      <c r="L42" s="175"/>
      <c r="M42" s="651" t="str">
        <f t="shared" si="7"/>
        <v>ELHO04</v>
      </c>
      <c r="N42" s="650" t="s">
        <v>478</v>
      </c>
      <c r="O42" s="369" t="s">
        <v>1563</v>
      </c>
      <c r="P42" s="669">
        <v>6370760</v>
      </c>
      <c r="Q42" s="669">
        <f t="shared" si="4"/>
        <v>-99312</v>
      </c>
      <c r="R42" s="669">
        <v>6271448</v>
      </c>
      <c r="S42" s="669">
        <v>-6649992.0852193702</v>
      </c>
      <c r="T42" s="669"/>
      <c r="U42" s="669">
        <v>-7188641.4441221403</v>
      </c>
      <c r="V42" s="670">
        <v>-7563888.5275053103</v>
      </c>
      <c r="W42" s="670">
        <f t="shared" si="8"/>
        <v>-8017721.8391556293</v>
      </c>
      <c r="X42" s="343" t="str">
        <f>CONCATENATE($X$40,N42,M42)</f>
        <v>Exchange Revenue:  Service Charges - Electricity:  Sales - Domestic High:  Home power 4 ELHO04</v>
      </c>
      <c r="Y42" s="188"/>
      <c r="Z42" s="317"/>
    </row>
    <row r="43" spans="1:26" ht="16.5" customHeight="1" outlineLevel="3" x14ac:dyDescent="0.35">
      <c r="A43" s="174">
        <v>0</v>
      </c>
      <c r="B43" s="34">
        <v>0</v>
      </c>
      <c r="C43" s="36">
        <v>1</v>
      </c>
      <c r="D43" s="285" t="s">
        <v>1494</v>
      </c>
      <c r="E43" s="285" t="s">
        <v>1529</v>
      </c>
      <c r="F43" s="285" t="s">
        <v>149</v>
      </c>
      <c r="G43" s="285" t="s">
        <v>1495</v>
      </c>
      <c r="H43" s="285" t="s">
        <v>1496</v>
      </c>
      <c r="I43" s="285" t="s">
        <v>1497</v>
      </c>
      <c r="J43" s="285" t="s">
        <v>136</v>
      </c>
      <c r="K43" s="33" t="s">
        <v>234</v>
      </c>
      <c r="L43" s="175"/>
      <c r="M43" s="247" t="str">
        <f t="shared" si="7"/>
        <v>ACC004</v>
      </c>
      <c r="N43" s="650" t="s">
        <v>478</v>
      </c>
      <c r="O43" s="369" t="s">
        <v>1564</v>
      </c>
      <c r="P43" s="669">
        <v>956893</v>
      </c>
      <c r="Q43" s="669">
        <f t="shared" si="4"/>
        <v>16843</v>
      </c>
      <c r="R43" s="669">
        <v>973736</v>
      </c>
      <c r="S43" s="669">
        <v>-1129234.6128</v>
      </c>
      <c r="T43" s="669"/>
      <c r="U43" s="669">
        <v>-1220702.6164368</v>
      </c>
      <c r="V43" s="670">
        <v>-1284423.2930147999</v>
      </c>
      <c r="W43" s="670">
        <f t="shared" si="8"/>
        <v>-1361488.6905956881</v>
      </c>
      <c r="X43" s="345" t="str">
        <f>CONCATENATE($X$37,N43,M43)</f>
        <v>Exchange Revenue:  Service Charges - Electricity:  Sales - Domestic High:  Home power Bulk ACC004</v>
      </c>
      <c r="Y43" s="188"/>
      <c r="Z43" s="317"/>
    </row>
    <row r="44" spans="1:26" ht="16.5" customHeight="1" outlineLevel="3" x14ac:dyDescent="0.35">
      <c r="A44" s="174">
        <v>0</v>
      </c>
      <c r="B44" s="34">
        <v>0</v>
      </c>
      <c r="C44" s="36">
        <v>1</v>
      </c>
      <c r="D44" s="285" t="s">
        <v>1494</v>
      </c>
      <c r="E44" s="285" t="s">
        <v>1529</v>
      </c>
      <c r="F44" s="285" t="s">
        <v>150</v>
      </c>
      <c r="G44" s="285" t="s">
        <v>1495</v>
      </c>
      <c r="H44" s="285" t="s">
        <v>1496</v>
      </c>
      <c r="I44" s="285" t="s">
        <v>1497</v>
      </c>
      <c r="J44" s="285" t="s">
        <v>136</v>
      </c>
      <c r="K44" s="33" t="s">
        <v>234</v>
      </c>
      <c r="L44" s="175"/>
      <c r="M44" s="247" t="str">
        <f t="shared" si="7"/>
        <v>ELK004</v>
      </c>
      <c r="N44" s="650" t="s">
        <v>478</v>
      </c>
      <c r="O44" s="369" t="s">
        <v>1507</v>
      </c>
      <c r="P44" s="669">
        <v>1782740</v>
      </c>
      <c r="Q44" s="669">
        <f t="shared" si="4"/>
        <v>284959</v>
      </c>
      <c r="R44" s="669">
        <v>2067699</v>
      </c>
      <c r="S44" s="669">
        <v>-2050378.36391334</v>
      </c>
      <c r="T44" s="669"/>
      <c r="U44" s="669">
        <v>-2216459.01139032</v>
      </c>
      <c r="V44" s="670">
        <v>-2332158.1717849001</v>
      </c>
      <c r="W44" s="670">
        <f t="shared" si="8"/>
        <v>-2472087.6620919942</v>
      </c>
      <c r="X44" s="345" t="str">
        <f>CONCATENATE($X$37,N44,M44)</f>
        <v>Exchange Revenue:  Service Charges - Electricity:  Sales - Domestic High:  Home power Bulk ELK004</v>
      </c>
      <c r="Y44" s="188"/>
      <c r="Z44" s="317"/>
    </row>
    <row r="45" spans="1:26" s="39" customFormat="1" ht="16.5" customHeight="1" outlineLevel="3" x14ac:dyDescent="0.35">
      <c r="A45" s="174">
        <v>0</v>
      </c>
      <c r="B45" s="34">
        <v>0</v>
      </c>
      <c r="C45" s="36">
        <v>1</v>
      </c>
      <c r="D45" s="285" t="s">
        <v>1494</v>
      </c>
      <c r="E45" s="285" t="s">
        <v>1530</v>
      </c>
      <c r="F45" s="285" t="s">
        <v>553</v>
      </c>
      <c r="G45" s="285" t="s">
        <v>1495</v>
      </c>
      <c r="H45" s="285" t="s">
        <v>1496</v>
      </c>
      <c r="I45" s="285" t="s">
        <v>1497</v>
      </c>
      <c r="J45" s="285" t="s">
        <v>136</v>
      </c>
      <c r="K45" s="33" t="s">
        <v>234</v>
      </c>
      <c r="L45" s="173"/>
      <c r="M45" s="250"/>
      <c r="N45" s="316"/>
      <c r="O45" s="262" t="s">
        <v>1537</v>
      </c>
      <c r="P45" s="669"/>
      <c r="Q45" s="669"/>
      <c r="R45" s="669"/>
      <c r="S45" s="669"/>
      <c r="T45" s="669"/>
      <c r="U45" s="669"/>
      <c r="V45" s="669"/>
      <c r="W45" s="669"/>
      <c r="X45" s="340"/>
      <c r="Y45" s="243"/>
    </row>
    <row r="46" spans="1:26" ht="16.5" customHeight="1" outlineLevel="3" x14ac:dyDescent="0.35">
      <c r="A46" s="174">
        <v>0</v>
      </c>
      <c r="B46" s="34">
        <v>0</v>
      </c>
      <c r="C46" s="36">
        <v>1</v>
      </c>
      <c r="D46" s="285" t="s">
        <v>1494</v>
      </c>
      <c r="E46" s="285" t="s">
        <v>1530</v>
      </c>
      <c r="F46" s="285" t="s">
        <v>144</v>
      </c>
      <c r="G46" s="285" t="s">
        <v>1495</v>
      </c>
      <c r="H46" s="285" t="s">
        <v>1496</v>
      </c>
      <c r="I46" s="285" t="s">
        <v>1497</v>
      </c>
      <c r="J46" s="285" t="s">
        <v>136</v>
      </c>
      <c r="K46" s="33" t="s">
        <v>234</v>
      </c>
      <c r="L46" s="175"/>
      <c r="M46" s="250" t="str">
        <f t="shared" ref="M46:M53" si="9">RIGHT(O46,6)</f>
        <v>ELP005</v>
      </c>
      <c r="N46" s="354" t="s">
        <v>478</v>
      </c>
      <c r="O46" s="250" t="s">
        <v>1510</v>
      </c>
      <c r="P46" s="669">
        <v>10515996</v>
      </c>
      <c r="Q46" s="669">
        <f t="shared" si="4"/>
        <v>-1411443</v>
      </c>
      <c r="R46" s="669">
        <v>9104553</v>
      </c>
      <c r="S46" s="669">
        <v>-10630137.536152201</v>
      </c>
      <c r="T46" s="669"/>
      <c r="U46" s="669">
        <v>-11491178.6765805</v>
      </c>
      <c r="V46" s="670">
        <v>-12091018.203498</v>
      </c>
      <c r="W46" s="670">
        <f t="shared" ref="W46:W53" si="10">V46*(1+$W$2)</f>
        <v>-12816479.295707881</v>
      </c>
      <c r="X46" s="345" t="str">
        <f t="shared" ref="X46:X53" si="11">CONCATENATE($X$37,N46,M46)</f>
        <v>Exchange Revenue:  Service Charges - Electricity:  Sales - Domestic High:  Home power Bulk ELP005</v>
      </c>
      <c r="Y46" s="188"/>
      <c r="Z46" s="317"/>
    </row>
    <row r="47" spans="1:26" ht="16.5" customHeight="1" outlineLevel="3" x14ac:dyDescent="0.35">
      <c r="A47" s="174">
        <v>0</v>
      </c>
      <c r="B47" s="34">
        <v>0</v>
      </c>
      <c r="C47" s="36">
        <v>1</v>
      </c>
      <c r="D47" s="285" t="s">
        <v>1494</v>
      </c>
      <c r="E47" s="285" t="s">
        <v>1530</v>
      </c>
      <c r="F47" s="285" t="s">
        <v>155</v>
      </c>
      <c r="G47" s="285" t="s">
        <v>1495</v>
      </c>
      <c r="H47" s="285" t="s">
        <v>1496</v>
      </c>
      <c r="I47" s="285" t="s">
        <v>1497</v>
      </c>
      <c r="J47" s="285" t="s">
        <v>136</v>
      </c>
      <c r="K47" s="33" t="s">
        <v>234</v>
      </c>
      <c r="L47" s="175"/>
      <c r="M47" s="250" t="str">
        <f t="shared" si="9"/>
        <v>ELS005</v>
      </c>
      <c r="N47" s="354" t="s">
        <v>478</v>
      </c>
      <c r="O47" s="250" t="s">
        <v>1565</v>
      </c>
      <c r="P47" s="669">
        <v>19061887</v>
      </c>
      <c r="Q47" s="669">
        <f t="shared" si="4"/>
        <v>-2976373</v>
      </c>
      <c r="R47" s="669">
        <v>16085514</v>
      </c>
      <c r="S47" s="669">
        <v>-19262916.2121071</v>
      </c>
      <c r="T47" s="669"/>
      <c r="U47" s="669">
        <v>-20823212.425287701</v>
      </c>
      <c r="V47" s="670">
        <v>-21910184.113887701</v>
      </c>
      <c r="W47" s="670">
        <f t="shared" si="10"/>
        <v>-23224795.160720963</v>
      </c>
      <c r="X47" s="345" t="str">
        <f t="shared" si="11"/>
        <v>Exchange Revenue:  Service Charges - Electricity:  Sales - Domestic High:  Home power Bulk ELS005</v>
      </c>
      <c r="Y47" s="188"/>
      <c r="Z47" s="317"/>
    </row>
    <row r="48" spans="1:26" ht="16.5" customHeight="1" outlineLevel="3" x14ac:dyDescent="0.35">
      <c r="A48" s="174">
        <v>0</v>
      </c>
      <c r="B48" s="34">
        <v>0</v>
      </c>
      <c r="C48" s="36">
        <v>1</v>
      </c>
      <c r="D48" s="285" t="s">
        <v>1494</v>
      </c>
      <c r="E48" s="285" t="s">
        <v>1530</v>
      </c>
      <c r="F48" s="285" t="s">
        <v>145</v>
      </c>
      <c r="G48" s="285" t="s">
        <v>1495</v>
      </c>
      <c r="H48" s="285" t="s">
        <v>1496</v>
      </c>
      <c r="I48" s="285" t="s">
        <v>1497</v>
      </c>
      <c r="J48" s="285" t="s">
        <v>136</v>
      </c>
      <c r="K48" s="33" t="s">
        <v>234</v>
      </c>
      <c r="L48" s="175"/>
      <c r="M48" s="250" t="str">
        <f t="shared" si="9"/>
        <v>ELO005</v>
      </c>
      <c r="N48" s="354" t="s">
        <v>478</v>
      </c>
      <c r="O48" s="250" t="s">
        <v>1566</v>
      </c>
      <c r="P48" s="669">
        <v>14655545</v>
      </c>
      <c r="Q48" s="669">
        <f t="shared" si="4"/>
        <v>-1442999</v>
      </c>
      <c r="R48" s="669">
        <v>13212546</v>
      </c>
      <c r="S48" s="669">
        <v>-15632184.908232599</v>
      </c>
      <c r="T48" s="669"/>
      <c r="U48" s="669">
        <v>-16898391.885799401</v>
      </c>
      <c r="V48" s="670">
        <v>-17780487.9422382</v>
      </c>
      <c r="W48" s="670">
        <f t="shared" si="10"/>
        <v>-18847317.218772493</v>
      </c>
      <c r="X48" s="345" t="str">
        <f t="shared" si="11"/>
        <v>Exchange Revenue:  Service Charges - Electricity:  Sales - Domestic High:  Home power Bulk ELO005</v>
      </c>
      <c r="Y48" s="188"/>
      <c r="Z48" s="317"/>
    </row>
    <row r="49" spans="1:26" ht="16.5" customHeight="1" outlineLevel="3" x14ac:dyDescent="0.35">
      <c r="A49" s="174">
        <v>0</v>
      </c>
      <c r="B49" s="34">
        <v>0</v>
      </c>
      <c r="C49" s="36">
        <v>1</v>
      </c>
      <c r="D49" s="285" t="s">
        <v>1494</v>
      </c>
      <c r="E49" s="285" t="s">
        <v>1530</v>
      </c>
      <c r="F49" s="285" t="s">
        <v>146</v>
      </c>
      <c r="G49" s="285" t="s">
        <v>1495</v>
      </c>
      <c r="H49" s="285" t="s">
        <v>1496</v>
      </c>
      <c r="I49" s="285" t="s">
        <v>1497</v>
      </c>
      <c r="J49" s="285" t="s">
        <v>136</v>
      </c>
      <c r="K49" s="33" t="s">
        <v>234</v>
      </c>
      <c r="L49" s="175"/>
      <c r="M49" s="247" t="str">
        <f t="shared" si="9"/>
        <v>ELHP05</v>
      </c>
      <c r="N49" s="650" t="s">
        <v>478</v>
      </c>
      <c r="O49" s="247" t="s">
        <v>1508</v>
      </c>
      <c r="P49" s="669">
        <v>7424556</v>
      </c>
      <c r="Q49" s="669">
        <f t="shared" si="4"/>
        <v>-1320226</v>
      </c>
      <c r="R49" s="669">
        <v>6104330</v>
      </c>
      <c r="S49" s="669">
        <v>-6675918.9773736596</v>
      </c>
      <c r="T49" s="669"/>
      <c r="U49" s="669">
        <v>-7216668.4145409297</v>
      </c>
      <c r="V49" s="670">
        <v>-7593378.5057799602</v>
      </c>
      <c r="W49" s="670">
        <f t="shared" si="10"/>
        <v>-8048981.2161267586</v>
      </c>
      <c r="X49" s="345" t="str">
        <f t="shared" si="11"/>
        <v>Exchange Revenue:  Service Charges - Electricity:  Sales - Domestic High:  Home power Bulk ELHP05</v>
      </c>
      <c r="Y49" s="188"/>
      <c r="Z49" s="317"/>
    </row>
    <row r="50" spans="1:26" ht="16.5" customHeight="1" outlineLevel="3" x14ac:dyDescent="0.35">
      <c r="A50" s="174">
        <v>0</v>
      </c>
      <c r="B50" s="34">
        <v>0</v>
      </c>
      <c r="C50" s="36">
        <v>1</v>
      </c>
      <c r="D50" s="285" t="s">
        <v>1494</v>
      </c>
      <c r="E50" s="285" t="s">
        <v>1530</v>
      </c>
      <c r="F50" s="285" t="s">
        <v>147</v>
      </c>
      <c r="G50" s="285" t="s">
        <v>1495</v>
      </c>
      <c r="H50" s="285" t="s">
        <v>1496</v>
      </c>
      <c r="I50" s="285" t="s">
        <v>1497</v>
      </c>
      <c r="J50" s="285" t="s">
        <v>136</v>
      </c>
      <c r="K50" s="33" t="s">
        <v>234</v>
      </c>
      <c r="L50" s="175"/>
      <c r="M50" s="247" t="str">
        <f t="shared" si="9"/>
        <v>ELHS05</v>
      </c>
      <c r="N50" s="354" t="s">
        <v>478</v>
      </c>
      <c r="O50" s="247" t="s">
        <v>1567</v>
      </c>
      <c r="P50" s="669">
        <v>13569779</v>
      </c>
      <c r="Q50" s="669">
        <f t="shared" si="4"/>
        <v>-3211416</v>
      </c>
      <c r="R50" s="669">
        <v>10358363</v>
      </c>
      <c r="S50" s="669">
        <v>-11189810.4713278</v>
      </c>
      <c r="T50" s="669"/>
      <c r="U50" s="669">
        <v>-12096185.1195054</v>
      </c>
      <c r="V50" s="670">
        <v>-12727605.9827435</v>
      </c>
      <c r="W50" s="670">
        <f t="shared" si="10"/>
        <v>-13491262.341708111</v>
      </c>
      <c r="X50" s="345" t="str">
        <f t="shared" si="11"/>
        <v>Exchange Revenue:  Service Charges - Electricity:  Sales - Domestic High:  Home power Bulk ELHS05</v>
      </c>
      <c r="Y50" s="188"/>
      <c r="Z50" s="317"/>
    </row>
    <row r="51" spans="1:26" ht="16.5" customHeight="1" outlineLevel="3" x14ac:dyDescent="0.35">
      <c r="A51" s="174">
        <v>0</v>
      </c>
      <c r="B51" s="34">
        <v>0</v>
      </c>
      <c r="C51" s="36">
        <v>1</v>
      </c>
      <c r="D51" s="285" t="s">
        <v>1494</v>
      </c>
      <c r="E51" s="285" t="s">
        <v>1530</v>
      </c>
      <c r="F51" s="285" t="s">
        <v>148</v>
      </c>
      <c r="G51" s="285" t="s">
        <v>1495</v>
      </c>
      <c r="H51" s="285" t="s">
        <v>1496</v>
      </c>
      <c r="I51" s="285" t="s">
        <v>1497</v>
      </c>
      <c r="J51" s="285" t="s">
        <v>136</v>
      </c>
      <c r="K51" s="33" t="s">
        <v>234</v>
      </c>
      <c r="L51" s="175"/>
      <c r="M51" s="247" t="str">
        <f t="shared" si="9"/>
        <v>ELH005</v>
      </c>
      <c r="N51" s="354" t="s">
        <v>478</v>
      </c>
      <c r="O51" s="247" t="s">
        <v>1509</v>
      </c>
      <c r="P51" s="669">
        <v>9289917</v>
      </c>
      <c r="Q51" s="669">
        <f t="shared" si="4"/>
        <v>-1304038</v>
      </c>
      <c r="R51" s="669">
        <v>7985879</v>
      </c>
      <c r="S51" s="669">
        <v>-8409172.2561933491</v>
      </c>
      <c r="T51" s="669"/>
      <c r="U51" s="669">
        <v>-9090315.2089450099</v>
      </c>
      <c r="V51" s="670">
        <v>-9564829.6628519408</v>
      </c>
      <c r="W51" s="670">
        <f t="shared" si="10"/>
        <v>-10138719.442623058</v>
      </c>
      <c r="X51" s="345" t="str">
        <f t="shared" si="11"/>
        <v>Exchange Revenue:  Service Charges - Electricity:  Sales - Domestic High:  Home power Bulk ELH005</v>
      </c>
      <c r="Y51" s="188"/>
      <c r="Z51" s="317"/>
    </row>
    <row r="52" spans="1:26" ht="16.5" customHeight="1" outlineLevel="3" x14ac:dyDescent="0.35">
      <c r="A52" s="174">
        <v>0</v>
      </c>
      <c r="B52" s="34">
        <v>0</v>
      </c>
      <c r="C52" s="36">
        <v>1</v>
      </c>
      <c r="D52" s="285" t="s">
        <v>1494</v>
      </c>
      <c r="E52" s="285" t="s">
        <v>1530</v>
      </c>
      <c r="F52" s="285" t="s">
        <v>149</v>
      </c>
      <c r="G52" s="285" t="s">
        <v>1495</v>
      </c>
      <c r="H52" s="285" t="s">
        <v>1496</v>
      </c>
      <c r="I52" s="285" t="s">
        <v>1497</v>
      </c>
      <c r="J52" s="285" t="s">
        <v>136</v>
      </c>
      <c r="K52" s="33" t="s">
        <v>234</v>
      </c>
      <c r="L52" s="175"/>
      <c r="M52" s="250" t="str">
        <f t="shared" si="9"/>
        <v>ACC005</v>
      </c>
      <c r="N52" s="354" t="s">
        <v>478</v>
      </c>
      <c r="O52" s="250" t="s">
        <v>1568</v>
      </c>
      <c r="P52" s="669">
        <v>5903581</v>
      </c>
      <c r="Q52" s="669">
        <f t="shared" si="4"/>
        <v>505858</v>
      </c>
      <c r="R52" s="669">
        <v>6409439</v>
      </c>
      <c r="S52" s="669">
        <v>-7241277.0512849996</v>
      </c>
      <c r="T52" s="669"/>
      <c r="U52" s="669">
        <v>-7827820.4924390903</v>
      </c>
      <c r="V52" s="670">
        <v>-8236432.72214441</v>
      </c>
      <c r="W52" s="670">
        <f t="shared" si="10"/>
        <v>-8730618.6854730751</v>
      </c>
      <c r="X52" s="345" t="str">
        <f t="shared" si="11"/>
        <v>Exchange Revenue:  Service Charges - Electricity:  Sales - Domestic High:  Home power Bulk ACC005</v>
      </c>
      <c r="Y52" s="188"/>
      <c r="Z52" s="317"/>
    </row>
    <row r="53" spans="1:26" ht="16.5" customHeight="1" outlineLevel="3" x14ac:dyDescent="0.35">
      <c r="A53" s="174">
        <v>0</v>
      </c>
      <c r="B53" s="34">
        <v>0</v>
      </c>
      <c r="C53" s="36">
        <v>1</v>
      </c>
      <c r="D53" s="285" t="s">
        <v>1494</v>
      </c>
      <c r="E53" s="285" t="s">
        <v>1530</v>
      </c>
      <c r="F53" s="285" t="s">
        <v>150</v>
      </c>
      <c r="G53" s="285" t="s">
        <v>1495</v>
      </c>
      <c r="H53" s="285" t="s">
        <v>1496</v>
      </c>
      <c r="I53" s="285" t="s">
        <v>1497</v>
      </c>
      <c r="J53" s="285" t="s">
        <v>136</v>
      </c>
      <c r="K53" s="33" t="s">
        <v>234</v>
      </c>
      <c r="L53" s="175"/>
      <c r="M53" s="250" t="str">
        <f t="shared" si="9"/>
        <v>ELK005</v>
      </c>
      <c r="N53" s="354" t="s">
        <v>478</v>
      </c>
      <c r="O53" s="250" t="s">
        <v>1511</v>
      </c>
      <c r="P53" s="669">
        <v>2299296</v>
      </c>
      <c r="Q53" s="669">
        <f t="shared" si="4"/>
        <v>-124219</v>
      </c>
      <c r="R53" s="669">
        <v>2175077</v>
      </c>
      <c r="S53" s="669">
        <v>-2320631.6060531</v>
      </c>
      <c r="T53" s="669"/>
      <c r="U53" s="669">
        <v>-2508602.7661434002</v>
      </c>
      <c r="V53" s="670">
        <v>-2639551.8305360898</v>
      </c>
      <c r="W53" s="670">
        <f t="shared" si="10"/>
        <v>-2797924.9403682556</v>
      </c>
      <c r="X53" s="345" t="str">
        <f t="shared" si="11"/>
        <v>Exchange Revenue:  Service Charges - Electricity:  Sales - Domestic High:  Home power Bulk ELK005</v>
      </c>
      <c r="Y53" s="188"/>
      <c r="Z53" s="317"/>
    </row>
    <row r="54" spans="1:26" s="39" customFormat="1" ht="16.5" customHeight="1" outlineLevel="3" x14ac:dyDescent="0.35">
      <c r="A54" s="174">
        <v>0</v>
      </c>
      <c r="B54" s="34">
        <v>0</v>
      </c>
      <c r="C54" s="36">
        <v>1</v>
      </c>
      <c r="D54" s="285" t="s">
        <v>1494</v>
      </c>
      <c r="E54" s="285" t="s">
        <v>222</v>
      </c>
      <c r="F54" s="285" t="s">
        <v>553</v>
      </c>
      <c r="G54" s="285" t="s">
        <v>1495</v>
      </c>
      <c r="H54" s="285" t="s">
        <v>1496</v>
      </c>
      <c r="I54" s="285" t="s">
        <v>1497</v>
      </c>
      <c r="J54" s="285" t="s">
        <v>136</v>
      </c>
      <c r="K54" s="33" t="s">
        <v>234</v>
      </c>
      <c r="L54" s="173"/>
      <c r="M54" s="250"/>
      <c r="N54" s="316"/>
      <c r="O54" s="262" t="s">
        <v>1538</v>
      </c>
      <c r="P54" s="669"/>
      <c r="Q54" s="669"/>
      <c r="R54" s="669"/>
      <c r="S54" s="669"/>
      <c r="T54" s="669"/>
      <c r="U54" s="669"/>
      <c r="V54" s="669"/>
      <c r="W54" s="669"/>
      <c r="X54" s="340"/>
      <c r="Y54" s="243"/>
    </row>
    <row r="55" spans="1:26" ht="16.5" customHeight="1" outlineLevel="3" x14ac:dyDescent="0.35">
      <c r="A55" s="174">
        <v>0</v>
      </c>
      <c r="B55" s="34">
        <v>0</v>
      </c>
      <c r="C55" s="36">
        <v>1</v>
      </c>
      <c r="D55" s="285" t="s">
        <v>1494</v>
      </c>
      <c r="E55" s="285" t="s">
        <v>222</v>
      </c>
      <c r="F55" s="285" t="s">
        <v>144</v>
      </c>
      <c r="G55" s="285" t="s">
        <v>1495</v>
      </c>
      <c r="H55" s="285" t="s">
        <v>1496</v>
      </c>
      <c r="I55" s="285" t="s">
        <v>1497</v>
      </c>
      <c r="J55" s="285" t="s">
        <v>136</v>
      </c>
      <c r="K55" s="33" t="s">
        <v>234</v>
      </c>
      <c r="L55" s="175"/>
      <c r="M55" s="250" t="str">
        <f>RIGHT(O55,6)</f>
        <v>ELSM05</v>
      </c>
      <c r="N55" s="650" t="s">
        <v>478</v>
      </c>
      <c r="O55" s="250" t="s">
        <v>1569</v>
      </c>
      <c r="P55" s="669">
        <v>64776876</v>
      </c>
      <c r="Q55" s="669">
        <f t="shared" si="4"/>
        <v>-10617249</v>
      </c>
      <c r="R55" s="669">
        <v>54159627</v>
      </c>
      <c r="S55" s="669">
        <v>-58103289.069431402</v>
      </c>
      <c r="T55" s="669"/>
      <c r="U55" s="669">
        <v>-62809655.484055303</v>
      </c>
      <c r="V55" s="670">
        <v>-66088319.500322998</v>
      </c>
      <c r="W55" s="670">
        <f>V55*(1+$W$2)</f>
        <v>-70053618.670342386</v>
      </c>
      <c r="X55" s="341" t="str">
        <f>CONCATENATE($X$12,N55,M55)</f>
        <v>Exchange Revenue:  Service Charges - Electricity:  Sales - Commercial Conventional (Single Phase) ELSM05</v>
      </c>
      <c r="Y55" s="186"/>
      <c r="Z55" s="317"/>
    </row>
    <row r="56" spans="1:26" ht="16.5" customHeight="1" outlineLevel="3" x14ac:dyDescent="0.35">
      <c r="A56" s="174">
        <v>0</v>
      </c>
      <c r="B56" s="34">
        <v>0</v>
      </c>
      <c r="C56" s="36">
        <v>1</v>
      </c>
      <c r="D56" s="285" t="s">
        <v>1494</v>
      </c>
      <c r="E56" s="285" t="s">
        <v>222</v>
      </c>
      <c r="F56" s="285" t="s">
        <v>155</v>
      </c>
      <c r="G56" s="285" t="s">
        <v>1495</v>
      </c>
      <c r="H56" s="285" t="s">
        <v>1496</v>
      </c>
      <c r="I56" s="285" t="s">
        <v>1497</v>
      </c>
      <c r="J56" s="285" t="s">
        <v>136</v>
      </c>
      <c r="K56" s="33" t="s">
        <v>234</v>
      </c>
      <c r="L56" s="175"/>
      <c r="M56" s="250" t="str">
        <f>RIGHT(O56,6)</f>
        <v>EL0005</v>
      </c>
      <c r="N56" s="650" t="s">
        <v>478</v>
      </c>
      <c r="O56" s="250" t="s">
        <v>1570</v>
      </c>
      <c r="P56" s="669">
        <v>25488082</v>
      </c>
      <c r="Q56" s="669">
        <f t="shared" si="4"/>
        <v>-4756400</v>
      </c>
      <c r="R56" s="669">
        <v>20731682</v>
      </c>
      <c r="S56" s="670">
        <v>-23470301.7817888</v>
      </c>
      <c r="T56" s="670"/>
      <c r="U56" s="670">
        <v>-25371396.226113699</v>
      </c>
      <c r="V56" s="670">
        <v>-26695783.109116901</v>
      </c>
      <c r="W56" s="670">
        <f>V56*(1+$W$2)</f>
        <v>-28297530.095663916</v>
      </c>
      <c r="X56" s="341" t="str">
        <f>CONCATENATE($X$12,N56,M56)</f>
        <v>Exchange Revenue:  Service Charges - Electricity:  Sales - Commercial Conventional (Single Phase) EL0005</v>
      </c>
      <c r="Y56" s="186" t="s">
        <v>238</v>
      </c>
      <c r="Z56" s="317"/>
    </row>
    <row r="57" spans="1:26" s="39" customFormat="1" ht="16.5" customHeight="1" outlineLevel="3" x14ac:dyDescent="0.35">
      <c r="A57" s="174">
        <v>0</v>
      </c>
      <c r="B57" s="34">
        <v>0</v>
      </c>
      <c r="C57" s="36">
        <v>1</v>
      </c>
      <c r="D57" s="285" t="s">
        <v>1494</v>
      </c>
      <c r="E57" s="285" t="s">
        <v>223</v>
      </c>
      <c r="F57" s="285" t="s">
        <v>553</v>
      </c>
      <c r="G57" s="285" t="s">
        <v>1495</v>
      </c>
      <c r="H57" s="285" t="s">
        <v>1496</v>
      </c>
      <c r="I57" s="285" t="s">
        <v>1497</v>
      </c>
      <c r="J57" s="285" t="s">
        <v>136</v>
      </c>
      <c r="K57" s="33" t="s">
        <v>234</v>
      </c>
      <c r="L57" s="173"/>
      <c r="M57" s="250"/>
      <c r="N57" s="316"/>
      <c r="O57" s="262" t="s">
        <v>1539</v>
      </c>
      <c r="P57" s="669"/>
      <c r="Q57" s="669"/>
      <c r="R57" s="669"/>
      <c r="S57" s="678"/>
      <c r="T57" s="678"/>
      <c r="U57" s="678"/>
      <c r="V57" s="678"/>
      <c r="W57" s="669"/>
      <c r="X57" s="340"/>
      <c r="Y57" s="243"/>
    </row>
    <row r="58" spans="1:26" ht="16.5" customHeight="1" outlineLevel="3" x14ac:dyDescent="0.35">
      <c r="A58" s="174">
        <v>0</v>
      </c>
      <c r="B58" s="34">
        <v>0</v>
      </c>
      <c r="C58" s="36">
        <v>1</v>
      </c>
      <c r="D58" s="285" t="s">
        <v>1494</v>
      </c>
      <c r="E58" s="285" t="s">
        <v>223</v>
      </c>
      <c r="F58" s="285" t="s">
        <v>144</v>
      </c>
      <c r="G58" s="285" t="s">
        <v>1495</v>
      </c>
      <c r="H58" s="285" t="s">
        <v>1496</v>
      </c>
      <c r="I58" s="285" t="s">
        <v>1497</v>
      </c>
      <c r="J58" s="285" t="s">
        <v>136</v>
      </c>
      <c r="K58" s="33" t="s">
        <v>234</v>
      </c>
      <c r="L58" s="175"/>
      <c r="M58" s="250" t="s">
        <v>1518</v>
      </c>
      <c r="N58" s="650" t="s">
        <v>478</v>
      </c>
      <c r="O58" s="250" t="s">
        <v>1616</v>
      </c>
      <c r="P58" s="669">
        <v>42733259</v>
      </c>
      <c r="Q58" s="669">
        <f t="shared" si="4"/>
        <v>9722528</v>
      </c>
      <c r="R58" s="669">
        <v>52455787</v>
      </c>
      <c r="S58" s="678">
        <v>-55818892.645483397</v>
      </c>
      <c r="T58" s="678"/>
      <c r="U58" s="678">
        <v>-60340222.949767597</v>
      </c>
      <c r="V58" s="678">
        <v>-63489982.587745503</v>
      </c>
      <c r="W58" s="670">
        <f>V58*(1+$W$2)</f>
        <v>-67299381.543010235</v>
      </c>
      <c r="X58" s="341" t="str">
        <f>CONCATENATE($X$70,N58,M58)</f>
        <v>Exchange Revenue:  Service Charges - Electricity:  Sales - Commercial Conventional (3-Phase) PP</v>
      </c>
      <c r="Y58" s="186"/>
      <c r="Z58" s="317"/>
    </row>
    <row r="59" spans="1:26" ht="16.5" customHeight="1" outlineLevel="3" x14ac:dyDescent="0.35">
      <c r="A59" s="174">
        <v>0</v>
      </c>
      <c r="B59" s="34">
        <v>0</v>
      </c>
      <c r="C59" s="36">
        <v>1</v>
      </c>
      <c r="D59" s="285" t="s">
        <v>1494</v>
      </c>
      <c r="E59" s="285" t="s">
        <v>223</v>
      </c>
      <c r="F59" s="285" t="s">
        <v>155</v>
      </c>
      <c r="G59" s="285" t="s">
        <v>1495</v>
      </c>
      <c r="H59" s="285" t="s">
        <v>1496</v>
      </c>
      <c r="I59" s="285" t="s">
        <v>1497</v>
      </c>
      <c r="J59" s="285" t="s">
        <v>136</v>
      </c>
      <c r="K59" s="33" t="s">
        <v>234</v>
      </c>
      <c r="L59" s="175"/>
      <c r="M59" s="250" t="s">
        <v>1518</v>
      </c>
      <c r="N59" s="650" t="s">
        <v>478</v>
      </c>
      <c r="O59" s="250" t="s">
        <v>1617</v>
      </c>
      <c r="P59" s="669">
        <v>17608239</v>
      </c>
      <c r="Q59" s="669">
        <f t="shared" si="4"/>
        <v>1298592</v>
      </c>
      <c r="R59" s="669">
        <v>18906831</v>
      </c>
      <c r="S59" s="678">
        <v>-21178667.134472299</v>
      </c>
      <c r="T59" s="678"/>
      <c r="U59" s="678">
        <v>-22894139.1723646</v>
      </c>
      <c r="V59" s="678">
        <v>-24089213.237162001</v>
      </c>
      <c r="W59" s="670">
        <f>V59*(1+$W$2)</f>
        <v>-25534566.031391721</v>
      </c>
      <c r="X59" s="341" t="str">
        <f>CONCATENATE($X$70,N59,M59)</f>
        <v>Exchange Revenue:  Service Charges - Electricity:  Sales - Commercial Conventional (3-Phase) PP</v>
      </c>
      <c r="Y59" s="186"/>
      <c r="Z59" s="317"/>
    </row>
    <row r="60" spans="1:26" s="39" customFormat="1" ht="16.5" customHeight="1" outlineLevel="3" x14ac:dyDescent="0.35">
      <c r="A60" s="174">
        <v>0</v>
      </c>
      <c r="B60" s="34">
        <v>0</v>
      </c>
      <c r="C60" s="36">
        <v>1</v>
      </c>
      <c r="D60" s="285" t="s">
        <v>1494</v>
      </c>
      <c r="E60" s="285" t="s">
        <v>224</v>
      </c>
      <c r="F60" s="285" t="s">
        <v>553</v>
      </c>
      <c r="G60" s="285" t="s">
        <v>1495</v>
      </c>
      <c r="H60" s="285" t="s">
        <v>1496</v>
      </c>
      <c r="I60" s="285" t="s">
        <v>1497</v>
      </c>
      <c r="J60" s="285" t="s">
        <v>136</v>
      </c>
      <c r="K60" s="33" t="s">
        <v>234</v>
      </c>
      <c r="L60" s="173"/>
      <c r="M60" s="250"/>
      <c r="N60" s="316"/>
      <c r="O60" s="262" t="s">
        <v>1540</v>
      </c>
      <c r="P60" s="669"/>
      <c r="Q60" s="669"/>
      <c r="R60" s="669"/>
      <c r="S60" s="678"/>
      <c r="T60" s="678"/>
      <c r="U60" s="678"/>
      <c r="V60" s="678"/>
      <c r="W60" s="669"/>
      <c r="X60" s="340"/>
      <c r="Y60" s="243"/>
    </row>
    <row r="61" spans="1:26" ht="16.5" customHeight="1" outlineLevel="3" x14ac:dyDescent="0.35">
      <c r="A61" s="174">
        <v>0</v>
      </c>
      <c r="B61" s="34">
        <v>0</v>
      </c>
      <c r="C61" s="36">
        <v>1</v>
      </c>
      <c r="D61" s="285" t="s">
        <v>1494</v>
      </c>
      <c r="E61" s="285" t="s">
        <v>224</v>
      </c>
      <c r="F61" s="285" t="s">
        <v>144</v>
      </c>
      <c r="G61" s="285" t="s">
        <v>1495</v>
      </c>
      <c r="H61" s="285" t="s">
        <v>1496</v>
      </c>
      <c r="I61" s="285" t="s">
        <v>1497</v>
      </c>
      <c r="J61" s="285" t="s">
        <v>136</v>
      </c>
      <c r="K61" s="33" t="s">
        <v>234</v>
      </c>
      <c r="L61" s="175"/>
      <c r="M61" s="250" t="str">
        <f t="shared" ref="M61:M67" si="12">RIGHT(O61,6)</f>
        <v>E1CLDP</v>
      </c>
      <c r="N61" s="650" t="s">
        <v>478</v>
      </c>
      <c r="O61" s="250" t="s">
        <v>1571</v>
      </c>
      <c r="P61" s="669">
        <v>15181</v>
      </c>
      <c r="Q61" s="669">
        <f t="shared" si="4"/>
        <v>15988</v>
      </c>
      <c r="R61" s="669">
        <v>31169</v>
      </c>
      <c r="S61" s="678">
        <v>-38986.068025884</v>
      </c>
      <c r="T61" s="678"/>
      <c r="U61" s="678">
        <v>-42143.9395359806</v>
      </c>
      <c r="V61" s="678">
        <v>-44343.8531797588</v>
      </c>
      <c r="W61" s="670">
        <f t="shared" ref="W61:W67" si="13">V61*(1+$W$2)</f>
        <v>-47004.484370544327</v>
      </c>
      <c r="X61" s="341" t="str">
        <f t="shared" ref="X61:X67" si="14">CONCATENATE($X$12,N61,M61)</f>
        <v>Exchange Revenue:  Service Charges - Electricity:  Sales - Commercial Conventional (Single Phase) E1CLDP</v>
      </c>
      <c r="Y61" s="186"/>
      <c r="Z61" s="317"/>
    </row>
    <row r="62" spans="1:26" ht="16.5" customHeight="1" outlineLevel="3" x14ac:dyDescent="0.35">
      <c r="A62" s="174">
        <v>0</v>
      </c>
      <c r="B62" s="34">
        <v>0</v>
      </c>
      <c r="C62" s="36">
        <v>1</v>
      </c>
      <c r="D62" s="285" t="s">
        <v>1494</v>
      </c>
      <c r="E62" s="285" t="s">
        <v>224</v>
      </c>
      <c r="F62" s="285" t="s">
        <v>155</v>
      </c>
      <c r="G62" s="285" t="s">
        <v>1495</v>
      </c>
      <c r="H62" s="285" t="s">
        <v>1496</v>
      </c>
      <c r="I62" s="285" t="s">
        <v>1497</v>
      </c>
      <c r="J62" s="285" t="s">
        <v>136</v>
      </c>
      <c r="K62" s="33" t="s">
        <v>234</v>
      </c>
      <c r="L62" s="175"/>
      <c r="M62" s="250" t="str">
        <f t="shared" si="12"/>
        <v>E1CLDS</v>
      </c>
      <c r="N62" s="650" t="s">
        <v>478</v>
      </c>
      <c r="O62" s="250" t="s">
        <v>1572</v>
      </c>
      <c r="P62" s="669">
        <v>21306</v>
      </c>
      <c r="Q62" s="669">
        <f t="shared" si="4"/>
        <v>21926</v>
      </c>
      <c r="R62" s="669">
        <v>43232</v>
      </c>
      <c r="S62" s="678">
        <v>-55330.507216356003</v>
      </c>
      <c r="T62" s="678"/>
      <c r="U62" s="678">
        <v>-59812.278300880796</v>
      </c>
      <c r="V62" s="678">
        <v>-62934.479228186799</v>
      </c>
      <c r="W62" s="670">
        <f t="shared" si="13"/>
        <v>-66710.547981878015</v>
      </c>
      <c r="X62" s="341" t="str">
        <f t="shared" si="14"/>
        <v>Exchange Revenue:  Service Charges - Electricity:  Sales - Commercial Conventional (Single Phase) E1CLDS</v>
      </c>
      <c r="Y62" s="186"/>
      <c r="Z62" s="317"/>
    </row>
    <row r="63" spans="1:26" ht="16.5" customHeight="1" outlineLevel="3" x14ac:dyDescent="0.35">
      <c r="A63" s="174">
        <v>0</v>
      </c>
      <c r="B63" s="34">
        <v>0</v>
      </c>
      <c r="C63" s="36">
        <v>1</v>
      </c>
      <c r="D63" s="285" t="s">
        <v>1494</v>
      </c>
      <c r="E63" s="285" t="s">
        <v>224</v>
      </c>
      <c r="F63" s="285" t="s">
        <v>145</v>
      </c>
      <c r="G63" s="285" t="s">
        <v>1495</v>
      </c>
      <c r="H63" s="285" t="s">
        <v>1496</v>
      </c>
      <c r="I63" s="285" t="s">
        <v>1497</v>
      </c>
      <c r="J63" s="285" t="s">
        <v>136</v>
      </c>
      <c r="K63" s="33" t="s">
        <v>234</v>
      </c>
      <c r="L63" s="175"/>
      <c r="M63" s="250" t="str">
        <f t="shared" si="12"/>
        <v>E1CLDO</v>
      </c>
      <c r="N63" s="650" t="s">
        <v>478</v>
      </c>
      <c r="O63" s="250" t="s">
        <v>1573</v>
      </c>
      <c r="P63" s="669">
        <v>24786</v>
      </c>
      <c r="Q63" s="669">
        <f t="shared" si="4"/>
        <v>33942</v>
      </c>
      <c r="R63" s="669">
        <v>58728</v>
      </c>
      <c r="S63" s="678">
        <v>-46453.198693473001</v>
      </c>
      <c r="T63" s="678"/>
      <c r="U63" s="678">
        <v>-50215.907787644297</v>
      </c>
      <c r="V63" s="678">
        <v>-52837.1781741593</v>
      </c>
      <c r="W63" s="670">
        <f t="shared" si="13"/>
        <v>-56007.408864608864</v>
      </c>
      <c r="X63" s="341" t="str">
        <f t="shared" si="14"/>
        <v>Exchange Revenue:  Service Charges - Electricity:  Sales - Commercial Conventional (Single Phase) E1CLDO</v>
      </c>
      <c r="Y63" s="186"/>
      <c r="Z63" s="317"/>
    </row>
    <row r="64" spans="1:26" ht="16.5" customHeight="1" outlineLevel="3" x14ac:dyDescent="0.35">
      <c r="A64" s="174">
        <v>0</v>
      </c>
      <c r="B64" s="34">
        <v>0</v>
      </c>
      <c r="C64" s="36">
        <v>1</v>
      </c>
      <c r="D64" s="285" t="s">
        <v>1494</v>
      </c>
      <c r="E64" s="285" t="s">
        <v>224</v>
      </c>
      <c r="F64" s="285" t="s">
        <v>146</v>
      </c>
      <c r="G64" s="285" t="s">
        <v>1495</v>
      </c>
      <c r="H64" s="285" t="s">
        <v>1496</v>
      </c>
      <c r="I64" s="285" t="s">
        <v>1497</v>
      </c>
      <c r="J64" s="285" t="s">
        <v>136</v>
      </c>
      <c r="K64" s="33" t="s">
        <v>234</v>
      </c>
      <c r="L64" s="175"/>
      <c r="M64" s="250" t="str">
        <f t="shared" si="12"/>
        <v>E1CHDP</v>
      </c>
      <c r="N64" s="650" t="s">
        <v>478</v>
      </c>
      <c r="O64" s="250" t="s">
        <v>1574</v>
      </c>
      <c r="P64" s="669">
        <v>9797</v>
      </c>
      <c r="Q64" s="669">
        <f t="shared" si="4"/>
        <v>8119</v>
      </c>
      <c r="R64" s="669">
        <v>17916</v>
      </c>
      <c r="S64" s="678">
        <v>-18982.888608707999</v>
      </c>
      <c r="T64" s="678"/>
      <c r="U64" s="678">
        <v>-20520.502586013299</v>
      </c>
      <c r="V64" s="678">
        <v>-21591.672821003202</v>
      </c>
      <c r="W64" s="670">
        <f t="shared" si="13"/>
        <v>-22887.173190263395</v>
      </c>
      <c r="X64" s="341" t="str">
        <f t="shared" si="14"/>
        <v>Exchange Revenue:  Service Charges - Electricity:  Sales - Commercial Conventional (Single Phase) E1CHDP</v>
      </c>
      <c r="Y64" s="186"/>
      <c r="Z64" s="317"/>
    </row>
    <row r="65" spans="1:26" ht="16.5" customHeight="1" outlineLevel="3" x14ac:dyDescent="0.35">
      <c r="A65" s="174">
        <v>0</v>
      </c>
      <c r="B65" s="34">
        <v>0</v>
      </c>
      <c r="C65" s="36">
        <v>1</v>
      </c>
      <c r="D65" s="285" t="s">
        <v>1494</v>
      </c>
      <c r="E65" s="285" t="s">
        <v>224</v>
      </c>
      <c r="F65" s="285" t="s">
        <v>147</v>
      </c>
      <c r="G65" s="285" t="s">
        <v>1495</v>
      </c>
      <c r="H65" s="285" t="s">
        <v>1496</v>
      </c>
      <c r="I65" s="285" t="s">
        <v>1497</v>
      </c>
      <c r="J65" s="285" t="s">
        <v>136</v>
      </c>
      <c r="K65" s="33" t="s">
        <v>234</v>
      </c>
      <c r="L65" s="175"/>
      <c r="M65" s="250" t="str">
        <f t="shared" si="12"/>
        <v>E1CHDS</v>
      </c>
      <c r="N65" s="650" t="s">
        <v>478</v>
      </c>
      <c r="O65" s="250" t="s">
        <v>1575</v>
      </c>
      <c r="P65" s="669">
        <v>13986</v>
      </c>
      <c r="Q65" s="669">
        <f t="shared" si="4"/>
        <v>13290</v>
      </c>
      <c r="R65" s="669">
        <v>27276</v>
      </c>
      <c r="S65" s="678">
        <v>-27721.188715292999</v>
      </c>
      <c r="T65" s="678"/>
      <c r="U65" s="678">
        <v>-29966.605001231699</v>
      </c>
      <c r="V65" s="678">
        <v>-31530.861782296</v>
      </c>
      <c r="W65" s="670">
        <f t="shared" si="13"/>
        <v>-33422.713489233764</v>
      </c>
      <c r="X65" s="341" t="str">
        <f t="shared" si="14"/>
        <v>Exchange Revenue:  Service Charges - Electricity:  Sales - Commercial Conventional (Single Phase) E1CHDS</v>
      </c>
      <c r="Y65" s="186" t="s">
        <v>237</v>
      </c>
      <c r="Z65" s="317"/>
    </row>
    <row r="66" spans="1:26" ht="16.5" customHeight="1" outlineLevel="3" x14ac:dyDescent="0.35">
      <c r="A66" s="174">
        <v>0</v>
      </c>
      <c r="B66" s="34">
        <v>0</v>
      </c>
      <c r="C66" s="36">
        <v>1</v>
      </c>
      <c r="D66" s="285" t="s">
        <v>1494</v>
      </c>
      <c r="E66" s="285" t="s">
        <v>224</v>
      </c>
      <c r="F66" s="285" t="s">
        <v>148</v>
      </c>
      <c r="G66" s="285" t="s">
        <v>1495</v>
      </c>
      <c r="H66" s="285" t="s">
        <v>1496</v>
      </c>
      <c r="I66" s="285" t="s">
        <v>1497</v>
      </c>
      <c r="J66" s="285" t="s">
        <v>136</v>
      </c>
      <c r="K66" s="33" t="s">
        <v>234</v>
      </c>
      <c r="L66" s="175"/>
      <c r="M66" s="250" t="str">
        <f t="shared" si="12"/>
        <v>E1CHDO</v>
      </c>
      <c r="N66" s="650" t="s">
        <v>478</v>
      </c>
      <c r="O66" s="250" t="s">
        <v>1576</v>
      </c>
      <c r="P66" s="669">
        <v>11463</v>
      </c>
      <c r="Q66" s="669">
        <f t="shared" si="4"/>
        <v>11065</v>
      </c>
      <c r="R66" s="669">
        <v>22528</v>
      </c>
      <c r="S66" s="678">
        <v>-23597.89601778</v>
      </c>
      <c r="T66" s="678"/>
      <c r="U66" s="678">
        <v>-25509.325595220202</v>
      </c>
      <c r="V66" s="678">
        <v>-26840.912391290702</v>
      </c>
      <c r="W66" s="670">
        <f t="shared" si="13"/>
        <v>-28451.367134768145</v>
      </c>
      <c r="X66" s="341" t="str">
        <f t="shared" si="14"/>
        <v>Exchange Revenue:  Service Charges - Electricity:  Sales - Commercial Conventional (Single Phase) E1CHDO</v>
      </c>
      <c r="Y66" s="186"/>
      <c r="Z66" s="317"/>
    </row>
    <row r="67" spans="1:26" ht="16.5" customHeight="1" outlineLevel="3" x14ac:dyDescent="0.35">
      <c r="A67" s="174">
        <v>0</v>
      </c>
      <c r="B67" s="34">
        <v>0</v>
      </c>
      <c r="C67" s="36">
        <v>1</v>
      </c>
      <c r="D67" s="285" t="s">
        <v>1494</v>
      </c>
      <c r="E67" s="285" t="s">
        <v>224</v>
      </c>
      <c r="F67" s="285" t="s">
        <v>149</v>
      </c>
      <c r="G67" s="285" t="s">
        <v>1495</v>
      </c>
      <c r="H67" s="285" t="s">
        <v>1496</v>
      </c>
      <c r="I67" s="285" t="s">
        <v>1497</v>
      </c>
      <c r="J67" s="285" t="s">
        <v>136</v>
      </c>
      <c r="K67" s="33" t="s">
        <v>234</v>
      </c>
      <c r="L67" s="175"/>
      <c r="M67" s="250" t="str">
        <f t="shared" si="12"/>
        <v>ELCEBC</v>
      </c>
      <c r="N67" s="650" t="s">
        <v>478</v>
      </c>
      <c r="O67" s="250" t="s">
        <v>1577</v>
      </c>
      <c r="P67" s="669">
        <v>13247</v>
      </c>
      <c r="Q67" s="669">
        <f t="shared" si="4"/>
        <v>15185</v>
      </c>
      <c r="R67" s="669">
        <v>28432</v>
      </c>
      <c r="S67" s="678">
        <v>-31448.837520000001</v>
      </c>
      <c r="T67" s="678"/>
      <c r="U67" s="678">
        <v>-33996.19335912</v>
      </c>
      <c r="V67" s="678">
        <v>-35770.794652466102</v>
      </c>
      <c r="W67" s="670">
        <f t="shared" si="13"/>
        <v>-37917.042331614073</v>
      </c>
      <c r="X67" s="341" t="str">
        <f t="shared" si="14"/>
        <v>Exchange Revenue:  Service Charges - Electricity:  Sales - Commercial Conventional (Single Phase) ELCEBC</v>
      </c>
      <c r="Y67" s="186"/>
      <c r="Z67" s="317"/>
    </row>
    <row r="68" spans="1:26" s="39" customFormat="1" ht="16.5" customHeight="1" outlineLevel="3" x14ac:dyDescent="0.35">
      <c r="A68" s="174">
        <v>0</v>
      </c>
      <c r="B68" s="34">
        <v>0</v>
      </c>
      <c r="C68" s="36">
        <v>1</v>
      </c>
      <c r="D68" s="285" t="s">
        <v>1494</v>
      </c>
      <c r="E68" s="285" t="s">
        <v>225</v>
      </c>
      <c r="F68" s="285" t="s">
        <v>553</v>
      </c>
      <c r="G68" s="285" t="s">
        <v>1495</v>
      </c>
      <c r="H68" s="285" t="s">
        <v>1496</v>
      </c>
      <c r="I68" s="285" t="s">
        <v>1497</v>
      </c>
      <c r="J68" s="285" t="s">
        <v>136</v>
      </c>
      <c r="K68" s="33" t="s">
        <v>234</v>
      </c>
      <c r="L68" s="173"/>
      <c r="M68" s="250"/>
      <c r="N68" s="316"/>
      <c r="O68" s="262" t="s">
        <v>1541</v>
      </c>
      <c r="P68" s="669"/>
      <c r="Q68" s="669"/>
      <c r="R68" s="669"/>
      <c r="S68" s="678"/>
      <c r="T68" s="678"/>
      <c r="U68" s="678"/>
      <c r="V68" s="678"/>
      <c r="W68" s="669"/>
      <c r="X68" s="340"/>
      <c r="Y68" s="243"/>
    </row>
    <row r="69" spans="1:26" ht="16.5" customHeight="1" outlineLevel="3" x14ac:dyDescent="0.35">
      <c r="A69" s="174">
        <v>0</v>
      </c>
      <c r="B69" s="34">
        <v>0</v>
      </c>
      <c r="C69" s="36">
        <v>1</v>
      </c>
      <c r="D69" s="285" t="s">
        <v>1494</v>
      </c>
      <c r="E69" s="285" t="s">
        <v>225</v>
      </c>
      <c r="F69" s="285" t="s">
        <v>144</v>
      </c>
      <c r="G69" s="285" t="s">
        <v>1495</v>
      </c>
      <c r="H69" s="285" t="s">
        <v>1496</v>
      </c>
      <c r="I69" s="285" t="s">
        <v>1497</v>
      </c>
      <c r="J69" s="285" t="s">
        <v>136</v>
      </c>
      <c r="K69" s="33" t="s">
        <v>234</v>
      </c>
      <c r="L69" s="175"/>
      <c r="M69" s="250" t="str">
        <f t="shared" ref="M69:M75" si="15">RIGHT(O69,6)</f>
        <v>ELCLDP</v>
      </c>
      <c r="N69" s="650"/>
      <c r="O69" s="250" t="s">
        <v>1613</v>
      </c>
      <c r="P69" s="669">
        <v>5509122</v>
      </c>
      <c r="Q69" s="669">
        <f t="shared" si="4"/>
        <v>4186096</v>
      </c>
      <c r="R69" s="669">
        <v>9695218</v>
      </c>
      <c r="S69" s="678">
        <v>-10997886.4448727</v>
      </c>
      <c r="T69" s="678"/>
      <c r="U69" s="678">
        <v>-11888715.246907299</v>
      </c>
      <c r="V69" s="678">
        <v>-12509306.182795901</v>
      </c>
      <c r="W69" s="670">
        <f t="shared" ref="W69:W75" si="16">V69*(1+$W$2)</f>
        <v>-13259864.553763656</v>
      </c>
      <c r="X69" s="341" t="str">
        <f>CONCATENATE($X$12,N69,M69)</f>
        <v>Exchange Revenue:  Service Charges - Electricity:  Sales - Commercial Conventional (Single Phase)ELCLDP</v>
      </c>
      <c r="Y69" s="186"/>
      <c r="Z69" s="317"/>
    </row>
    <row r="70" spans="1:26" s="39" customFormat="1" ht="16.5" customHeight="1" outlineLevel="3" x14ac:dyDescent="0.35">
      <c r="A70" s="169">
        <v>0</v>
      </c>
      <c r="B70" s="170">
        <v>0</v>
      </c>
      <c r="C70" s="171">
        <v>1</v>
      </c>
      <c r="D70" s="285" t="s">
        <v>1494</v>
      </c>
      <c r="E70" s="285" t="s">
        <v>225</v>
      </c>
      <c r="F70" s="285" t="s">
        <v>155</v>
      </c>
      <c r="G70" s="285" t="s">
        <v>1495</v>
      </c>
      <c r="H70" s="285" t="s">
        <v>1496</v>
      </c>
      <c r="I70" s="285" t="s">
        <v>1497</v>
      </c>
      <c r="J70" s="285" t="s">
        <v>136</v>
      </c>
      <c r="K70" s="652" t="s">
        <v>234</v>
      </c>
      <c r="L70" s="173"/>
      <c r="M70" t="str">
        <f t="shared" si="15"/>
        <v>ELCLDS</v>
      </c>
      <c r="N70" s="650" t="s">
        <v>478</v>
      </c>
      <c r="O70" t="s">
        <v>1614</v>
      </c>
      <c r="P70" s="669">
        <v>8162639</v>
      </c>
      <c r="Q70" s="669">
        <f t="shared" si="4"/>
        <v>6678499</v>
      </c>
      <c r="R70" s="669">
        <v>14841138</v>
      </c>
      <c r="S70" s="678">
        <v>-17210307.531196699</v>
      </c>
      <c r="T70" s="678"/>
      <c r="U70" s="678">
        <v>-18604342.4412237</v>
      </c>
      <c r="V70" s="678">
        <v>-19575489.116655599</v>
      </c>
      <c r="W70" s="670">
        <f t="shared" si="16"/>
        <v>-20750018.463654935</v>
      </c>
      <c r="X70" s="340" t="s">
        <v>31</v>
      </c>
      <c r="Y70" s="243" t="str">
        <f>VLOOKUP(X70,[7]All!$Q:$V,6,FALSE)</f>
        <v>ELEC SALES: COMMERCIAL CONVEN 3-PHASE</v>
      </c>
      <c r="Z70" s="317"/>
    </row>
    <row r="71" spans="1:26" ht="16.5" customHeight="1" outlineLevel="3" x14ac:dyDescent="0.35">
      <c r="A71" s="174">
        <v>0</v>
      </c>
      <c r="B71" s="34">
        <v>0</v>
      </c>
      <c r="C71" s="36">
        <v>1</v>
      </c>
      <c r="D71" s="285" t="s">
        <v>1494</v>
      </c>
      <c r="E71" s="285" t="s">
        <v>225</v>
      </c>
      <c r="F71" s="285" t="s">
        <v>145</v>
      </c>
      <c r="G71" s="285" t="s">
        <v>1495</v>
      </c>
      <c r="H71" s="285" t="s">
        <v>1496</v>
      </c>
      <c r="I71" s="285" t="s">
        <v>1497</v>
      </c>
      <c r="J71" s="285" t="s">
        <v>136</v>
      </c>
      <c r="K71" s="33" t="s">
        <v>234</v>
      </c>
      <c r="L71" s="175"/>
      <c r="M71" s="250" t="str">
        <f t="shared" si="15"/>
        <v>ELCLDO</v>
      </c>
      <c r="N71" s="650" t="s">
        <v>478</v>
      </c>
      <c r="O71" s="250" t="s">
        <v>1578</v>
      </c>
      <c r="P71" s="669">
        <v>6282739</v>
      </c>
      <c r="Q71" s="669">
        <f t="shared" si="4"/>
        <v>5442988</v>
      </c>
      <c r="R71" s="669">
        <v>11725727</v>
      </c>
      <c r="S71" s="678">
        <v>-13437835.7344715</v>
      </c>
      <c r="T71" s="678"/>
      <c r="U71" s="678">
        <v>-14526300.4289637</v>
      </c>
      <c r="V71" s="678">
        <v>-15284573.3113556</v>
      </c>
      <c r="W71" s="670">
        <f t="shared" si="16"/>
        <v>-16201647.710036937</v>
      </c>
      <c r="X71" s="341" t="str">
        <f>CONCATENATE($X$70,N71,M71)</f>
        <v>Exchange Revenue:  Service Charges - Electricity:  Sales - Commercial Conventional (3-Phase) ELCLDO</v>
      </c>
      <c r="Y71" s="186"/>
      <c r="Z71" s="317"/>
    </row>
    <row r="72" spans="1:26" ht="16.5" customHeight="1" outlineLevel="3" x14ac:dyDescent="0.35">
      <c r="A72" s="174">
        <v>0</v>
      </c>
      <c r="B72" s="34">
        <v>0</v>
      </c>
      <c r="C72" s="36">
        <v>1</v>
      </c>
      <c r="D72" s="285" t="s">
        <v>1494</v>
      </c>
      <c r="E72" s="285" t="s">
        <v>225</v>
      </c>
      <c r="F72" s="285" t="s">
        <v>146</v>
      </c>
      <c r="G72" s="285" t="s">
        <v>1495</v>
      </c>
      <c r="H72" s="285" t="s">
        <v>1496</v>
      </c>
      <c r="I72" s="285" t="s">
        <v>1497</v>
      </c>
      <c r="J72" s="285" t="s">
        <v>136</v>
      </c>
      <c r="K72" s="33" t="s">
        <v>234</v>
      </c>
      <c r="L72" s="175"/>
      <c r="M72" s="250" t="str">
        <f t="shared" si="15"/>
        <v>ELCHDP</v>
      </c>
      <c r="N72" s="650"/>
      <c r="O72" s="250" t="s">
        <v>1499</v>
      </c>
      <c r="P72" s="669">
        <v>1897188</v>
      </c>
      <c r="Q72" s="669">
        <f t="shared" si="4"/>
        <v>3012983</v>
      </c>
      <c r="R72" s="669">
        <v>4910171</v>
      </c>
      <c r="S72" s="678">
        <v>-5374147.8105955599</v>
      </c>
      <c r="T72" s="678"/>
      <c r="U72" s="678">
        <v>-5809453.7832538001</v>
      </c>
      <c r="V72" s="678">
        <v>-6112707.2707396504</v>
      </c>
      <c r="W72" s="670">
        <f t="shared" si="16"/>
        <v>-6479469.7069840301</v>
      </c>
      <c r="X72" s="341" t="str">
        <f>CONCATENATE($X$12,N72,M72)</f>
        <v>Exchange Revenue:  Service Charges - Electricity:  Sales - Commercial Conventional (Single Phase)ELCHDP</v>
      </c>
      <c r="Y72" s="186"/>
      <c r="Z72" s="317"/>
    </row>
    <row r="73" spans="1:26" ht="16.5" customHeight="1" outlineLevel="3" x14ac:dyDescent="0.35">
      <c r="A73" s="174">
        <v>0</v>
      </c>
      <c r="B73" s="34">
        <v>0</v>
      </c>
      <c r="C73" s="36">
        <v>1</v>
      </c>
      <c r="D73" s="285" t="s">
        <v>1494</v>
      </c>
      <c r="E73" s="285" t="s">
        <v>225</v>
      </c>
      <c r="F73" s="285" t="s">
        <v>147</v>
      </c>
      <c r="G73" s="285" t="s">
        <v>1495</v>
      </c>
      <c r="H73" s="285" t="s">
        <v>1496</v>
      </c>
      <c r="I73" s="285" t="s">
        <v>1497</v>
      </c>
      <c r="J73" s="285" t="s">
        <v>136</v>
      </c>
      <c r="K73" s="33" t="s">
        <v>234</v>
      </c>
      <c r="L73" s="175"/>
      <c r="M73" s="250" t="str">
        <f t="shared" si="15"/>
        <v>ELCHDS</v>
      </c>
      <c r="N73" s="650"/>
      <c r="O73" s="250" t="s">
        <v>1500</v>
      </c>
      <c r="P73" s="669">
        <v>2841095</v>
      </c>
      <c r="Q73" s="669">
        <f t="shared" si="4"/>
        <v>5106814</v>
      </c>
      <c r="R73" s="669">
        <v>7947909</v>
      </c>
      <c r="S73" s="678">
        <v>-8368386.89096897</v>
      </c>
      <c r="T73" s="678"/>
      <c r="U73" s="678">
        <v>-9046226.2291374598</v>
      </c>
      <c r="V73" s="678">
        <v>-9518439.2382984404</v>
      </c>
      <c r="W73" s="670">
        <f t="shared" si="16"/>
        <v>-10089545.592596347</v>
      </c>
      <c r="X73" s="341" t="str">
        <f>CONCATENATE($X$12,N73,M73)</f>
        <v>Exchange Revenue:  Service Charges - Electricity:  Sales - Commercial Conventional (Single Phase)ELCHDS</v>
      </c>
      <c r="Y73" s="186"/>
      <c r="Z73" s="317"/>
    </row>
    <row r="74" spans="1:26" ht="16.5" customHeight="1" outlineLevel="3" x14ac:dyDescent="0.35">
      <c r="A74" s="174">
        <v>0</v>
      </c>
      <c r="B74" s="34">
        <v>0</v>
      </c>
      <c r="C74" s="36">
        <v>1</v>
      </c>
      <c r="D74" s="285" t="s">
        <v>1494</v>
      </c>
      <c r="E74" s="285" t="s">
        <v>225</v>
      </c>
      <c r="F74" s="285" t="s">
        <v>148</v>
      </c>
      <c r="G74" s="285" t="s">
        <v>1495</v>
      </c>
      <c r="H74" s="285" t="s">
        <v>1496</v>
      </c>
      <c r="I74" s="285" t="s">
        <v>1497</v>
      </c>
      <c r="J74" s="285" t="s">
        <v>136</v>
      </c>
      <c r="K74" s="33" t="s">
        <v>234</v>
      </c>
      <c r="L74" s="175"/>
      <c r="M74" s="250" t="str">
        <f t="shared" si="15"/>
        <v>ELCHDO</v>
      </c>
      <c r="N74" s="650"/>
      <c r="O74" s="250" t="s">
        <v>1615</v>
      </c>
      <c r="P74" s="669">
        <v>1720538</v>
      </c>
      <c r="Q74" s="669">
        <f t="shared" si="4"/>
        <v>3076565</v>
      </c>
      <c r="R74" s="669">
        <v>4797103</v>
      </c>
      <c r="S74" s="678">
        <v>-5049029.4804480299</v>
      </c>
      <c r="T74" s="678"/>
      <c r="U74" s="678">
        <v>-5458000.8683643201</v>
      </c>
      <c r="V74" s="678">
        <v>-5742908.5136929397</v>
      </c>
      <c r="W74" s="670">
        <f t="shared" si="16"/>
        <v>-6087483.0245145159</v>
      </c>
      <c r="X74" s="341" t="str">
        <f>CONCATENATE($X$12,N74,M74)</f>
        <v>Exchange Revenue:  Service Charges - Electricity:  Sales - Commercial Conventional (Single Phase)ELCHDO</v>
      </c>
      <c r="Y74" s="186"/>
      <c r="Z74" s="317"/>
    </row>
    <row r="75" spans="1:26" ht="16.5" customHeight="1" outlineLevel="3" x14ac:dyDescent="0.35">
      <c r="A75" s="174">
        <v>0</v>
      </c>
      <c r="B75" s="34">
        <v>0</v>
      </c>
      <c r="C75" s="36">
        <v>1</v>
      </c>
      <c r="D75" s="285" t="s">
        <v>1494</v>
      </c>
      <c r="E75" s="285" t="s">
        <v>225</v>
      </c>
      <c r="F75" s="285" t="s">
        <v>149</v>
      </c>
      <c r="G75" s="285" t="s">
        <v>1495</v>
      </c>
      <c r="H75" s="285" t="s">
        <v>1496</v>
      </c>
      <c r="I75" s="285" t="s">
        <v>1497</v>
      </c>
      <c r="J75" s="285" t="s">
        <v>136</v>
      </c>
      <c r="K75" s="33" t="s">
        <v>234</v>
      </c>
      <c r="L75" s="175"/>
      <c r="M75" s="250" t="str">
        <f t="shared" si="15"/>
        <v>ELCOBC</v>
      </c>
      <c r="N75" s="650" t="s">
        <v>478</v>
      </c>
      <c r="O75" s="250" t="s">
        <v>1501</v>
      </c>
      <c r="P75" s="669">
        <v>1503146</v>
      </c>
      <c r="Q75" s="669">
        <f t="shared" si="4"/>
        <v>1834558</v>
      </c>
      <c r="R75" s="669">
        <v>3337704</v>
      </c>
      <c r="S75" s="678">
        <v>-3739347.445266</v>
      </c>
      <c r="T75" s="678"/>
      <c r="U75" s="678">
        <v>-4042234.5883325501</v>
      </c>
      <c r="V75" s="678">
        <v>-4253239.23384351</v>
      </c>
      <c r="W75" s="670">
        <f t="shared" si="16"/>
        <v>-4508433.587874121</v>
      </c>
      <c r="X75" s="341" t="str">
        <f>CONCATENATE($X$70,N75,M75)</f>
        <v>Exchange Revenue:  Service Charges - Electricity:  Sales - Commercial Conventional (3-Phase) ELCOBC</v>
      </c>
      <c r="Y75" s="186"/>
      <c r="Z75" s="317"/>
    </row>
    <row r="76" spans="1:26" s="39" customFormat="1" ht="16.5" customHeight="1" outlineLevel="3" x14ac:dyDescent="0.35">
      <c r="A76" s="174">
        <v>0</v>
      </c>
      <c r="B76" s="34">
        <v>0</v>
      </c>
      <c r="C76" s="36">
        <v>1</v>
      </c>
      <c r="D76" s="285" t="s">
        <v>1494</v>
      </c>
      <c r="E76" s="285" t="s">
        <v>226</v>
      </c>
      <c r="F76" s="285" t="s">
        <v>553</v>
      </c>
      <c r="G76" s="285" t="s">
        <v>1495</v>
      </c>
      <c r="H76" s="285" t="s">
        <v>1496</v>
      </c>
      <c r="I76" s="285" t="s">
        <v>1497</v>
      </c>
      <c r="J76" s="285" t="s">
        <v>136</v>
      </c>
      <c r="K76" s="33" t="s">
        <v>234</v>
      </c>
      <c r="L76" s="173"/>
      <c r="M76" s="250"/>
      <c r="N76" s="316"/>
      <c r="O76" s="262" t="s">
        <v>1610</v>
      </c>
      <c r="P76" s="669"/>
      <c r="Q76" s="669"/>
      <c r="R76" s="669"/>
      <c r="S76" s="678"/>
      <c r="T76" s="678"/>
      <c r="U76" s="678"/>
      <c r="V76" s="678"/>
      <c r="W76" s="669"/>
      <c r="X76" s="340"/>
      <c r="Y76" s="243"/>
    </row>
    <row r="77" spans="1:26" ht="16.5" customHeight="1" outlineLevel="3" x14ac:dyDescent="0.35">
      <c r="A77" s="174">
        <v>0</v>
      </c>
      <c r="B77" s="34">
        <v>0</v>
      </c>
      <c r="C77" s="36">
        <v>1</v>
      </c>
      <c r="D77" s="285" t="s">
        <v>1494</v>
      </c>
      <c r="E77" s="285" t="s">
        <v>1531</v>
      </c>
      <c r="F77" s="285" t="s">
        <v>144</v>
      </c>
      <c r="G77" s="285" t="s">
        <v>1495</v>
      </c>
      <c r="H77" s="285" t="s">
        <v>1496</v>
      </c>
      <c r="I77" s="285" t="s">
        <v>1497</v>
      </c>
      <c r="J77" s="285" t="s">
        <v>136</v>
      </c>
      <c r="K77" s="33" t="s">
        <v>234</v>
      </c>
      <c r="L77" s="175"/>
      <c r="M77" s="250" t="str">
        <f t="shared" ref="M77:M83" si="17">RIGHT(O77,6)</f>
        <v>ELP001</v>
      </c>
      <c r="N77" s="354"/>
      <c r="O77" s="250" t="s">
        <v>1514</v>
      </c>
      <c r="P77" s="669">
        <v>15663766</v>
      </c>
      <c r="Q77" s="669">
        <f t="shared" si="4"/>
        <v>7154008</v>
      </c>
      <c r="R77" s="669">
        <v>22817774</v>
      </c>
      <c r="S77" s="678">
        <v>-28090897.189784199</v>
      </c>
      <c r="T77" s="678"/>
      <c r="U77" s="678">
        <v>-30366259.8621567</v>
      </c>
      <c r="V77" s="678">
        <v>-31951378.626961298</v>
      </c>
      <c r="W77" s="670">
        <f t="shared" ref="W77:W85" si="18">V77*(1+$W$2)</f>
        <v>-33868461.344578981</v>
      </c>
      <c r="X77" s="345" t="str">
        <f t="shared" ref="X77:X83" si="19">CONCATENATE($X$37,N77,M77)</f>
        <v>Exchange Revenue:  Service Charges - Electricity:  Sales - Domestic High:  Home power BulkELP001</v>
      </c>
      <c r="Y77" s="188"/>
      <c r="Z77" s="317"/>
    </row>
    <row r="78" spans="1:26" ht="16.5" customHeight="1" outlineLevel="3" x14ac:dyDescent="0.35">
      <c r="A78" s="174">
        <v>0</v>
      </c>
      <c r="B78" s="34">
        <v>0</v>
      </c>
      <c r="C78" s="36">
        <v>1</v>
      </c>
      <c r="D78" s="285" t="s">
        <v>1494</v>
      </c>
      <c r="E78" s="285" t="s">
        <v>1531</v>
      </c>
      <c r="F78" s="285" t="s">
        <v>155</v>
      </c>
      <c r="G78" s="285" t="s">
        <v>1495</v>
      </c>
      <c r="H78" s="285" t="s">
        <v>1496</v>
      </c>
      <c r="I78" s="285" t="s">
        <v>1497</v>
      </c>
      <c r="J78" s="285" t="s">
        <v>136</v>
      </c>
      <c r="K78" s="33" t="s">
        <v>234</v>
      </c>
      <c r="L78" s="175"/>
      <c r="M78" s="250" t="str">
        <f t="shared" si="17"/>
        <v>ELS001</v>
      </c>
      <c r="N78" s="643"/>
      <c r="O78" s="250" t="s">
        <v>1579</v>
      </c>
      <c r="P78" s="669">
        <v>24956351</v>
      </c>
      <c r="Q78" s="669">
        <f t="shared" si="4"/>
        <v>22639295</v>
      </c>
      <c r="R78" s="669">
        <v>47595646</v>
      </c>
      <c r="S78" s="678">
        <v>-56389883.356761903</v>
      </c>
      <c r="T78" s="678"/>
      <c r="U78" s="678">
        <v>-60957463.9086596</v>
      </c>
      <c r="V78" s="678">
        <v>-64139443.524691701</v>
      </c>
      <c r="W78" s="670">
        <f t="shared" si="18"/>
        <v>-67987810.136173204</v>
      </c>
      <c r="X78" s="345" t="str">
        <f t="shared" si="19"/>
        <v>Exchange Revenue:  Service Charges - Electricity:  Sales - Domestic High:  Home power BulkELS001</v>
      </c>
      <c r="Y78" s="188"/>
      <c r="Z78" s="317"/>
    </row>
    <row r="79" spans="1:26" ht="16.5" customHeight="1" outlineLevel="3" x14ac:dyDescent="0.35">
      <c r="A79" s="174">
        <v>0</v>
      </c>
      <c r="B79" s="34">
        <v>0</v>
      </c>
      <c r="C79" s="36">
        <v>1</v>
      </c>
      <c r="D79" s="285" t="s">
        <v>1494</v>
      </c>
      <c r="E79" s="285" t="s">
        <v>1531</v>
      </c>
      <c r="F79" s="285" t="s">
        <v>145</v>
      </c>
      <c r="G79" s="285" t="s">
        <v>1495</v>
      </c>
      <c r="H79" s="285" t="s">
        <v>1496</v>
      </c>
      <c r="I79" s="285" t="s">
        <v>1497</v>
      </c>
      <c r="J79" s="285" t="s">
        <v>136</v>
      </c>
      <c r="K79" s="33" t="s">
        <v>234</v>
      </c>
      <c r="L79" s="175"/>
      <c r="M79" s="250" t="str">
        <f t="shared" si="17"/>
        <v>ELO001</v>
      </c>
      <c r="N79" s="643"/>
      <c r="O79" s="250" t="s">
        <v>1580</v>
      </c>
      <c r="P79" s="669">
        <v>21745992</v>
      </c>
      <c r="Q79" s="669">
        <f t="shared" si="4"/>
        <v>8418812</v>
      </c>
      <c r="R79" s="669">
        <v>30164804</v>
      </c>
      <c r="S79" s="678">
        <v>-37116815.281621397</v>
      </c>
      <c r="T79" s="678"/>
      <c r="U79" s="678">
        <v>-40123277.319432698</v>
      </c>
      <c r="V79" s="678">
        <v>-42217712.395507097</v>
      </c>
      <c r="W79" s="670">
        <f t="shared" si="18"/>
        <v>-44750775.139237523</v>
      </c>
      <c r="X79" s="345" t="str">
        <f t="shared" si="19"/>
        <v>Exchange Revenue:  Service Charges - Electricity:  Sales - Domestic High:  Home power BulkELO001</v>
      </c>
      <c r="Y79" s="188"/>
      <c r="Z79" s="317"/>
    </row>
    <row r="80" spans="1:26" ht="16.5" customHeight="1" outlineLevel="3" x14ac:dyDescent="0.35">
      <c r="A80" s="174">
        <v>0</v>
      </c>
      <c r="B80" s="34">
        <v>0</v>
      </c>
      <c r="C80" s="36">
        <v>1</v>
      </c>
      <c r="D80" s="285" t="s">
        <v>1494</v>
      </c>
      <c r="E80" s="285" t="s">
        <v>1531</v>
      </c>
      <c r="F80" s="285" t="s">
        <v>146</v>
      </c>
      <c r="G80" s="285" t="s">
        <v>1495</v>
      </c>
      <c r="H80" s="285" t="s">
        <v>1496</v>
      </c>
      <c r="I80" s="285" t="s">
        <v>1497</v>
      </c>
      <c r="J80" s="285" t="s">
        <v>136</v>
      </c>
      <c r="K80" s="33" t="s">
        <v>234</v>
      </c>
      <c r="L80" s="175"/>
      <c r="M80" s="250" t="str">
        <f t="shared" si="17"/>
        <v>ELHP01</v>
      </c>
      <c r="N80" s="650"/>
      <c r="O80" s="250" t="s">
        <v>1513</v>
      </c>
      <c r="P80" s="669">
        <v>14054154</v>
      </c>
      <c r="Q80" s="669">
        <f t="shared" si="4"/>
        <v>5310159</v>
      </c>
      <c r="R80" s="669">
        <v>19364313</v>
      </c>
      <c r="S80" s="678">
        <v>-19062104.465121999</v>
      </c>
      <c r="T80" s="678"/>
      <c r="U80" s="678">
        <v>-20606134.926796898</v>
      </c>
      <c r="V80" s="678">
        <v>-21681775.169975702</v>
      </c>
      <c r="W80" s="670">
        <f t="shared" si="18"/>
        <v>-22982681.680174246</v>
      </c>
      <c r="X80" s="345" t="str">
        <f t="shared" si="19"/>
        <v>Exchange Revenue:  Service Charges - Electricity:  Sales - Domestic High:  Home power BulkELHP01</v>
      </c>
      <c r="Y80" s="188"/>
      <c r="Z80" s="317"/>
    </row>
    <row r="81" spans="1:26" ht="16.5" customHeight="1" outlineLevel="3" x14ac:dyDescent="0.35">
      <c r="A81" s="174">
        <v>0</v>
      </c>
      <c r="B81" s="34">
        <v>0</v>
      </c>
      <c r="C81" s="36">
        <v>1</v>
      </c>
      <c r="D81" s="285" t="s">
        <v>1494</v>
      </c>
      <c r="E81" s="285" t="s">
        <v>1531</v>
      </c>
      <c r="F81" s="285" t="s">
        <v>147</v>
      </c>
      <c r="G81" s="285" t="s">
        <v>1495</v>
      </c>
      <c r="H81" s="285" t="s">
        <v>1496</v>
      </c>
      <c r="I81" s="285" t="s">
        <v>1497</v>
      </c>
      <c r="J81" s="285" t="s">
        <v>136</v>
      </c>
      <c r="K81" s="33" t="s">
        <v>234</v>
      </c>
      <c r="L81" s="175"/>
      <c r="M81" s="250" t="str">
        <f t="shared" si="17"/>
        <v>ELHS01</v>
      </c>
      <c r="N81" s="650"/>
      <c r="O81" s="250" t="s">
        <v>1581</v>
      </c>
      <c r="P81" s="669">
        <v>16843907</v>
      </c>
      <c r="Q81" s="669">
        <f t="shared" si="4"/>
        <v>5019548</v>
      </c>
      <c r="R81" s="669">
        <v>21863455</v>
      </c>
      <c r="S81" s="678">
        <v>-22821694.0738024</v>
      </c>
      <c r="T81" s="678"/>
      <c r="U81" s="678">
        <v>-24670251.293780401</v>
      </c>
      <c r="V81" s="678">
        <v>-25958038.411315698</v>
      </c>
      <c r="W81" s="670">
        <f t="shared" si="18"/>
        <v>-27515520.715994641</v>
      </c>
      <c r="X81" s="345" t="str">
        <f t="shared" si="19"/>
        <v>Exchange Revenue:  Service Charges - Electricity:  Sales - Domestic High:  Home power BulkELHS01</v>
      </c>
      <c r="Y81" s="188"/>
      <c r="Z81" s="317"/>
    </row>
    <row r="82" spans="1:26" ht="16.5" customHeight="1" outlineLevel="3" x14ac:dyDescent="0.35">
      <c r="A82" s="174">
        <v>0</v>
      </c>
      <c r="B82" s="34">
        <v>0</v>
      </c>
      <c r="C82" s="36">
        <v>1</v>
      </c>
      <c r="D82" s="285" t="s">
        <v>1494</v>
      </c>
      <c r="E82" s="285" t="s">
        <v>1531</v>
      </c>
      <c r="F82" s="285" t="s">
        <v>148</v>
      </c>
      <c r="G82" s="285" t="s">
        <v>1495</v>
      </c>
      <c r="H82" s="285" t="s">
        <v>1496</v>
      </c>
      <c r="I82" s="285" t="s">
        <v>1497</v>
      </c>
      <c r="J82" s="285" t="s">
        <v>136</v>
      </c>
      <c r="K82" s="33" t="s">
        <v>234</v>
      </c>
      <c r="L82" s="175"/>
      <c r="M82" s="250" t="str">
        <f t="shared" si="17"/>
        <v>ELHO01</v>
      </c>
      <c r="N82" s="354"/>
      <c r="O82" s="250" t="s">
        <v>1582</v>
      </c>
      <c r="P82" s="669">
        <v>15776372</v>
      </c>
      <c r="Q82" s="669">
        <f t="shared" si="4"/>
        <v>3588202</v>
      </c>
      <c r="R82" s="669">
        <v>19364574</v>
      </c>
      <c r="S82" s="678">
        <v>-19229588.7080709</v>
      </c>
      <c r="T82" s="678"/>
      <c r="U82" s="678">
        <v>-20787185.3934246</v>
      </c>
      <c r="V82" s="678">
        <v>-21872276.470961399</v>
      </c>
      <c r="W82" s="670">
        <f t="shared" si="18"/>
        <v>-23184613.059219085</v>
      </c>
      <c r="X82" s="345" t="str">
        <f t="shared" si="19"/>
        <v>Exchange Revenue:  Service Charges - Electricity:  Sales - Domestic High:  Home power BulkELHO01</v>
      </c>
      <c r="Y82" s="188"/>
      <c r="Z82" s="317"/>
    </row>
    <row r="83" spans="1:26" ht="16.5" customHeight="1" outlineLevel="3" x14ac:dyDescent="0.35">
      <c r="A83" s="174">
        <v>0</v>
      </c>
      <c r="B83" s="34">
        <v>0</v>
      </c>
      <c r="C83" s="36">
        <v>1</v>
      </c>
      <c r="D83" s="285" t="s">
        <v>1494</v>
      </c>
      <c r="E83" s="285" t="s">
        <v>1531</v>
      </c>
      <c r="F83" s="285" t="s">
        <v>149</v>
      </c>
      <c r="G83" s="285" t="s">
        <v>1495</v>
      </c>
      <c r="H83" s="285" t="s">
        <v>1496</v>
      </c>
      <c r="I83" s="285" t="s">
        <v>1497</v>
      </c>
      <c r="J83" s="285" t="s">
        <v>136</v>
      </c>
      <c r="K83" s="33" t="s">
        <v>234</v>
      </c>
      <c r="L83" s="175"/>
      <c r="M83" s="250" t="str">
        <f t="shared" si="17"/>
        <v>CHARGE</v>
      </c>
      <c r="N83" s="354"/>
      <c r="O83" s="250" t="s">
        <v>1611</v>
      </c>
      <c r="P83" s="669" t="s">
        <v>1633</v>
      </c>
      <c r="Q83" s="669"/>
      <c r="R83" s="669" t="s">
        <v>1633</v>
      </c>
      <c r="S83" s="678">
        <v>-167075.85024</v>
      </c>
      <c r="T83" s="678"/>
      <c r="U83" s="678">
        <v>-180608.99410944001</v>
      </c>
      <c r="V83" s="678">
        <v>-190036.78360195301</v>
      </c>
      <c r="W83" s="670">
        <f t="shared" si="18"/>
        <v>-201438.99061807021</v>
      </c>
      <c r="X83" s="345" t="str">
        <f t="shared" si="19"/>
        <v>Exchange Revenue:  Service Charges - Electricity:  Sales - Domestic High:  Home power BulkCHARGE</v>
      </c>
      <c r="Y83" s="188"/>
      <c r="Z83" s="317"/>
    </row>
    <row r="84" spans="1:26" ht="16.5" customHeight="1" outlineLevel="3" x14ac:dyDescent="0.35">
      <c r="A84" s="174">
        <v>0</v>
      </c>
      <c r="B84" s="34">
        <v>0</v>
      </c>
      <c r="C84" s="36">
        <v>1</v>
      </c>
      <c r="D84" s="285" t="s">
        <v>1494</v>
      </c>
      <c r="E84" s="285" t="s">
        <v>1531</v>
      </c>
      <c r="F84" s="285" t="s">
        <v>150</v>
      </c>
      <c r="G84" s="285" t="s">
        <v>1495</v>
      </c>
      <c r="H84" s="285" t="s">
        <v>1496</v>
      </c>
      <c r="I84" s="285" t="s">
        <v>1497</v>
      </c>
      <c r="J84" s="285" t="s">
        <v>136</v>
      </c>
      <c r="K84" s="33" t="s">
        <v>234</v>
      </c>
      <c r="L84" s="175"/>
      <c r="M84" s="250" t="s">
        <v>1629</v>
      </c>
      <c r="N84" s="354"/>
      <c r="O84" s="250" t="s">
        <v>1612</v>
      </c>
      <c r="P84" s="669">
        <v>13565217</v>
      </c>
      <c r="Q84" s="669">
        <f t="shared" si="4"/>
        <v>4286663</v>
      </c>
      <c r="R84" s="669">
        <v>17851880</v>
      </c>
      <c r="S84" s="678">
        <v>-19746586.369440001</v>
      </c>
      <c r="T84" s="678"/>
      <c r="U84" s="678">
        <v>-21346059.8653646</v>
      </c>
      <c r="V84" s="678">
        <v>-22460324.190336701</v>
      </c>
      <c r="W84" s="670">
        <f t="shared" si="18"/>
        <v>-23807943.641756903</v>
      </c>
      <c r="X84" s="345"/>
      <c r="Y84" s="188"/>
      <c r="Z84" s="317"/>
    </row>
    <row r="85" spans="1:26" ht="16.5" customHeight="1" outlineLevel="3" x14ac:dyDescent="0.35">
      <c r="A85" s="174">
        <v>0</v>
      </c>
      <c r="B85" s="34">
        <v>0</v>
      </c>
      <c r="C85" s="36">
        <v>1</v>
      </c>
      <c r="D85" s="285" t="s">
        <v>1494</v>
      </c>
      <c r="E85" s="285" t="s">
        <v>1531</v>
      </c>
      <c r="F85" s="285" t="s">
        <v>151</v>
      </c>
      <c r="G85" s="285" t="s">
        <v>1495</v>
      </c>
      <c r="H85" s="285" t="s">
        <v>1496</v>
      </c>
      <c r="I85" s="285" t="s">
        <v>1497</v>
      </c>
      <c r="J85" s="285" t="s">
        <v>136</v>
      </c>
      <c r="K85" s="33" t="s">
        <v>234</v>
      </c>
      <c r="L85" s="175"/>
      <c r="M85" s="250" t="str">
        <f>RIGHT(O85,6)</f>
        <v>ELK001</v>
      </c>
      <c r="N85" s="354"/>
      <c r="O85" s="250" t="s">
        <v>1583</v>
      </c>
      <c r="P85" s="669">
        <v>28701234</v>
      </c>
      <c r="Q85" s="669">
        <f t="shared" ref="Q85" si="20">+R85-P85</f>
        <v>11862026</v>
      </c>
      <c r="R85" s="669">
        <v>40563260</v>
      </c>
      <c r="S85" s="678">
        <v>-45589056.523806602</v>
      </c>
      <c r="T85" s="678"/>
      <c r="U85" s="678">
        <v>-49281770.1022349</v>
      </c>
      <c r="V85" s="678">
        <v>-51854278.501571603</v>
      </c>
      <c r="W85" s="670">
        <f t="shared" si="18"/>
        <v>-54965535.211665899</v>
      </c>
      <c r="X85" s="345" t="str">
        <f>CONCATENATE($X$37,N85,M85)</f>
        <v>Exchange Revenue:  Service Charges - Electricity:  Sales - Domestic High:  Home power BulkELK001</v>
      </c>
      <c r="Y85" s="188"/>
      <c r="Z85" s="317"/>
    </row>
    <row r="86" spans="1:26" s="39" customFormat="1" ht="16.5" customHeight="1" outlineLevel="3" x14ac:dyDescent="0.35">
      <c r="A86" s="174">
        <v>0</v>
      </c>
      <c r="B86" s="34">
        <v>0</v>
      </c>
      <c r="C86" s="36">
        <v>1</v>
      </c>
      <c r="D86" s="285" t="s">
        <v>1494</v>
      </c>
      <c r="E86" s="285" t="s">
        <v>226</v>
      </c>
      <c r="F86" s="285" t="s">
        <v>553</v>
      </c>
      <c r="G86" s="285" t="s">
        <v>1495</v>
      </c>
      <c r="H86" s="285" t="s">
        <v>1496</v>
      </c>
      <c r="I86" s="285" t="s">
        <v>1497</v>
      </c>
      <c r="J86" s="285" t="s">
        <v>136</v>
      </c>
      <c r="K86" s="33" t="s">
        <v>234</v>
      </c>
      <c r="L86" s="173"/>
      <c r="M86" s="250"/>
      <c r="N86" s="316"/>
      <c r="O86" s="262" t="s">
        <v>1542</v>
      </c>
      <c r="P86" s="669"/>
      <c r="Q86" s="669"/>
      <c r="R86" s="669"/>
      <c r="S86" s="678"/>
      <c r="T86" s="678"/>
      <c r="U86" s="678"/>
      <c r="V86" s="678"/>
      <c r="W86" s="669"/>
      <c r="X86" s="340"/>
      <c r="Y86" s="243"/>
    </row>
    <row r="87" spans="1:26" ht="16.5" customHeight="1" outlineLevel="3" x14ac:dyDescent="0.35">
      <c r="A87" s="174">
        <v>0</v>
      </c>
      <c r="B87" s="34">
        <v>0</v>
      </c>
      <c r="C87" s="36">
        <v>1</v>
      </c>
      <c r="D87" s="285" t="s">
        <v>1494</v>
      </c>
      <c r="E87" s="285" t="s">
        <v>226</v>
      </c>
      <c r="F87" s="285" t="s">
        <v>144</v>
      </c>
      <c r="G87" s="285" t="s">
        <v>1495</v>
      </c>
      <c r="H87" s="285" t="s">
        <v>1496</v>
      </c>
      <c r="I87" s="285" t="s">
        <v>1497</v>
      </c>
      <c r="J87" s="285" t="s">
        <v>136</v>
      </c>
      <c r="K87" s="33" t="s">
        <v>234</v>
      </c>
      <c r="L87" s="175"/>
      <c r="M87" s="250" t="str">
        <f t="shared" ref="M87:M93" si="21">RIGHT(O87,6)</f>
        <v>ELP002</v>
      </c>
      <c r="N87" s="354" t="s">
        <v>478</v>
      </c>
      <c r="O87" s="250" t="s">
        <v>1609</v>
      </c>
      <c r="P87" s="669">
        <v>78985353</v>
      </c>
      <c r="Q87" s="678">
        <f t="shared" ref="Q87:Q92" si="22">+R87-P87</f>
        <v>-3455265.7699999958</v>
      </c>
      <c r="R87" s="669">
        <v>75530087.230000004</v>
      </c>
      <c r="S87" s="678">
        <v>-85577858.703750297</v>
      </c>
      <c r="T87" s="678"/>
      <c r="U87" s="678">
        <v>-92509665.258754104</v>
      </c>
      <c r="V87" s="678">
        <v>-97338669.785261005</v>
      </c>
      <c r="W87" s="670">
        <f t="shared" ref="W87:W95" si="23">V87*(1+$W$2)</f>
        <v>-103178989.97237667</v>
      </c>
      <c r="X87" s="347" t="str">
        <f>CONCATENATE($X$91,N87,M87)</f>
        <v>Exchange Revenue:  Service Charges - Electricity:  Sales - Industrial (400 Volts) (Low Voltage) ELP002</v>
      </c>
      <c r="Y87" s="189"/>
      <c r="Z87" s="317"/>
    </row>
    <row r="88" spans="1:26" ht="16.5" customHeight="1" outlineLevel="3" x14ac:dyDescent="0.35">
      <c r="A88" s="174">
        <v>0</v>
      </c>
      <c r="B88" s="34">
        <v>0</v>
      </c>
      <c r="C88" s="36">
        <v>1</v>
      </c>
      <c r="D88" s="285" t="s">
        <v>1494</v>
      </c>
      <c r="E88" s="285" t="s">
        <v>226</v>
      </c>
      <c r="F88" s="285" t="s">
        <v>155</v>
      </c>
      <c r="G88" s="285" t="s">
        <v>1495</v>
      </c>
      <c r="H88" s="285" t="s">
        <v>1496</v>
      </c>
      <c r="I88" s="285" t="s">
        <v>1497</v>
      </c>
      <c r="J88" s="285" t="s">
        <v>136</v>
      </c>
      <c r="K88" s="33" t="s">
        <v>234</v>
      </c>
      <c r="L88" s="175"/>
      <c r="M88" s="250" t="str">
        <f t="shared" si="21"/>
        <v>ELS002</v>
      </c>
      <c r="N88" s="354" t="s">
        <v>478</v>
      </c>
      <c r="O88" s="250" t="s">
        <v>1608</v>
      </c>
      <c r="P88" s="669">
        <v>53878122</v>
      </c>
      <c r="Q88" s="678">
        <f t="shared" si="22"/>
        <v>70816073.780000001</v>
      </c>
      <c r="R88" s="669">
        <v>124694195.78</v>
      </c>
      <c r="S88" s="678">
        <v>-146707458.958709</v>
      </c>
      <c r="T88" s="678"/>
      <c r="U88" s="678">
        <v>-158590763.13436401</v>
      </c>
      <c r="V88" s="678">
        <v>-166869200.969978</v>
      </c>
      <c r="W88" s="670">
        <f t="shared" si="23"/>
        <v>-176881353.0281767</v>
      </c>
      <c r="X88" s="347" t="str">
        <f>CONCATENATE($X$91,N88,M88)</f>
        <v>Exchange Revenue:  Service Charges - Electricity:  Sales - Industrial (400 Volts) (Low Voltage) ELS002</v>
      </c>
      <c r="Y88" s="189"/>
      <c r="Z88" s="317"/>
    </row>
    <row r="89" spans="1:26" ht="16.5" customHeight="1" outlineLevel="3" x14ac:dyDescent="0.35">
      <c r="A89" s="174">
        <v>0</v>
      </c>
      <c r="B89" s="34">
        <v>0</v>
      </c>
      <c r="C89" s="36">
        <v>1</v>
      </c>
      <c r="D89" s="285" t="s">
        <v>1494</v>
      </c>
      <c r="E89" s="285" t="s">
        <v>226</v>
      </c>
      <c r="F89" s="285" t="s">
        <v>145</v>
      </c>
      <c r="G89" s="285" t="s">
        <v>1495</v>
      </c>
      <c r="H89" s="285" t="s">
        <v>1496</v>
      </c>
      <c r="I89" s="285" t="s">
        <v>1497</v>
      </c>
      <c r="J89" s="285" t="s">
        <v>136</v>
      </c>
      <c r="K89" s="33" t="s">
        <v>234</v>
      </c>
      <c r="L89" s="175"/>
      <c r="M89" s="250" t="str">
        <f t="shared" si="21"/>
        <v>ELO002</v>
      </c>
      <c r="N89" s="354" t="s">
        <v>478</v>
      </c>
      <c r="O89" s="250" t="s">
        <v>1607</v>
      </c>
      <c r="P89" s="669">
        <v>30481941</v>
      </c>
      <c r="Q89" s="678">
        <f t="shared" si="22"/>
        <v>73465576.150000006</v>
      </c>
      <c r="R89" s="669">
        <v>103947517.15000001</v>
      </c>
      <c r="S89" s="678">
        <v>-129934112.55931599</v>
      </c>
      <c r="T89" s="678"/>
      <c r="U89" s="678">
        <v>-140458775.67662099</v>
      </c>
      <c r="V89" s="678">
        <v>-147790723.76694</v>
      </c>
      <c r="W89" s="670">
        <f t="shared" si="23"/>
        <v>-156658167.19295642</v>
      </c>
      <c r="X89" s="347" t="str">
        <f>CONCATENATE($X$91,N89,M89)</f>
        <v>Exchange Revenue:  Service Charges - Electricity:  Sales - Industrial (400 Volts) (Low Voltage) ELO002</v>
      </c>
      <c r="Y89" s="189"/>
      <c r="Z89" s="317"/>
    </row>
    <row r="90" spans="1:26" ht="16.5" customHeight="1" outlineLevel="3" x14ac:dyDescent="0.35">
      <c r="A90" s="174">
        <v>0</v>
      </c>
      <c r="B90" s="34">
        <v>0</v>
      </c>
      <c r="C90" s="36">
        <v>1</v>
      </c>
      <c r="D90" s="285" t="s">
        <v>1494</v>
      </c>
      <c r="E90" s="285" t="s">
        <v>226</v>
      </c>
      <c r="F90" s="285" t="s">
        <v>146</v>
      </c>
      <c r="G90" s="285" t="s">
        <v>1495</v>
      </c>
      <c r="H90" s="285" t="s">
        <v>1496</v>
      </c>
      <c r="I90" s="285" t="s">
        <v>1497</v>
      </c>
      <c r="J90" s="285" t="s">
        <v>136</v>
      </c>
      <c r="K90" s="33" t="s">
        <v>234</v>
      </c>
      <c r="L90" s="175"/>
      <c r="M90" s="247" t="str">
        <f t="shared" si="21"/>
        <v>ELHP02</v>
      </c>
      <c r="N90" s="354" t="s">
        <v>478</v>
      </c>
      <c r="O90" s="369" t="s">
        <v>1515</v>
      </c>
      <c r="P90" s="669">
        <v>54042942</v>
      </c>
      <c r="Q90" s="678">
        <f t="shared" si="22"/>
        <v>-4741436.3800000027</v>
      </c>
      <c r="R90" s="669">
        <v>49301505.619999997</v>
      </c>
      <c r="S90" s="678">
        <v>-47334703.638191402</v>
      </c>
      <c r="T90" s="678"/>
      <c r="U90" s="678">
        <v>-51168814.632884897</v>
      </c>
      <c r="V90" s="678">
        <v>-53839826.756721497</v>
      </c>
      <c r="W90" s="670">
        <f t="shared" si="23"/>
        <v>-57070216.362124786</v>
      </c>
      <c r="X90" s="345" t="str">
        <f>CONCATENATE($X$93,N90,M90)</f>
        <v>Exchange Revenue:  Service Charges - Electricity:  Sales - Domestic High:  Prepaid ELHP02</v>
      </c>
      <c r="Y90" s="188"/>
      <c r="Z90" s="317"/>
    </row>
    <row r="91" spans="1:26" s="39" customFormat="1" ht="16.5" customHeight="1" outlineLevel="3" x14ac:dyDescent="0.35">
      <c r="A91" s="169">
        <v>0</v>
      </c>
      <c r="B91" s="170">
        <v>0</v>
      </c>
      <c r="C91" s="171">
        <v>1</v>
      </c>
      <c r="D91" s="285" t="s">
        <v>1494</v>
      </c>
      <c r="E91" s="285" t="s">
        <v>226</v>
      </c>
      <c r="F91" s="285" t="s">
        <v>147</v>
      </c>
      <c r="G91" s="285" t="s">
        <v>1495</v>
      </c>
      <c r="H91" s="285" t="s">
        <v>1496</v>
      </c>
      <c r="I91" s="285" t="s">
        <v>1497</v>
      </c>
      <c r="J91" s="285" t="s">
        <v>136</v>
      </c>
      <c r="K91" s="652" t="s">
        <v>234</v>
      </c>
      <c r="L91" s="173"/>
      <c r="M91" t="str">
        <f t="shared" si="21"/>
        <v>ELHS02</v>
      </c>
      <c r="N91" s="354" t="s">
        <v>478</v>
      </c>
      <c r="O91" s="250" t="s">
        <v>1584</v>
      </c>
      <c r="P91" s="669">
        <v>68328199</v>
      </c>
      <c r="Q91" s="678">
        <f t="shared" si="22"/>
        <v>-6536384.1799999997</v>
      </c>
      <c r="R91" s="669">
        <v>61791814.82</v>
      </c>
      <c r="S91" s="678">
        <v>-60332063.287694</v>
      </c>
      <c r="T91" s="678"/>
      <c r="U91" s="678">
        <v>-65218960.413997203</v>
      </c>
      <c r="V91" s="678">
        <v>-68623390.147607893</v>
      </c>
      <c r="W91" s="670">
        <f t="shared" si="23"/>
        <v>-72740793.556464374</v>
      </c>
      <c r="X91" s="346" t="s">
        <v>52</v>
      </c>
      <c r="Y91" s="246" t="str">
        <f>VLOOKUP(X91,[7]All!$Q:$V,6,FALSE)</f>
        <v>ELEC SALES: INDUSTRIAL 400 VOLTS (LOW)</v>
      </c>
      <c r="Z91" s="317"/>
    </row>
    <row r="92" spans="1:26" ht="16.5" customHeight="1" outlineLevel="3" x14ac:dyDescent="0.35">
      <c r="A92" s="174">
        <v>0</v>
      </c>
      <c r="B92" s="34">
        <v>0</v>
      </c>
      <c r="C92" s="36">
        <v>1</v>
      </c>
      <c r="D92" s="285" t="s">
        <v>1494</v>
      </c>
      <c r="E92" s="285" t="s">
        <v>226</v>
      </c>
      <c r="F92" s="285" t="s">
        <v>148</v>
      </c>
      <c r="G92" s="285" t="s">
        <v>1495</v>
      </c>
      <c r="H92" s="285" t="s">
        <v>1496</v>
      </c>
      <c r="I92" s="285" t="s">
        <v>1497</v>
      </c>
      <c r="J92" s="285" t="s">
        <v>136</v>
      </c>
      <c r="K92" s="33" t="s">
        <v>234</v>
      </c>
      <c r="L92" s="175"/>
      <c r="M92" s="250" t="str">
        <f t="shared" si="21"/>
        <v>ELHO02</v>
      </c>
      <c r="N92" s="354"/>
      <c r="O92" s="250" t="s">
        <v>1585</v>
      </c>
      <c r="P92" s="669">
        <v>58177946</v>
      </c>
      <c r="Q92" s="678">
        <f t="shared" si="22"/>
        <v>-4345016.18</v>
      </c>
      <c r="R92" s="669">
        <v>53832929.82</v>
      </c>
      <c r="S92" s="678">
        <v>-49946867.441949897</v>
      </c>
      <c r="T92" s="678"/>
      <c r="U92" s="678">
        <v>-53992563.7047479</v>
      </c>
      <c r="V92" s="678">
        <v>-56810975.530135699</v>
      </c>
      <c r="W92" s="670">
        <f t="shared" si="23"/>
        <v>-60219634.061943844</v>
      </c>
      <c r="X92" s="347" t="str">
        <f>CONCATENATE($X$91,N92,M92)</f>
        <v>Exchange Revenue:  Service Charges - Electricity:  Sales - Industrial (400 Volts) (Low Voltage)ELHO02</v>
      </c>
      <c r="Y92" s="189"/>
      <c r="Z92" s="317"/>
    </row>
    <row r="93" spans="1:26" s="39" customFormat="1" ht="16.5" customHeight="1" outlineLevel="3" x14ac:dyDescent="0.35">
      <c r="A93" s="169">
        <v>0</v>
      </c>
      <c r="B93" s="170">
        <v>0</v>
      </c>
      <c r="C93" s="171">
        <v>1</v>
      </c>
      <c r="D93" s="285" t="s">
        <v>1494</v>
      </c>
      <c r="E93" s="285" t="s">
        <v>226</v>
      </c>
      <c r="F93" s="285" t="s">
        <v>149</v>
      </c>
      <c r="G93" s="285" t="s">
        <v>1495</v>
      </c>
      <c r="H93" s="285" t="s">
        <v>1496</v>
      </c>
      <c r="I93" s="285" t="s">
        <v>1497</v>
      </c>
      <c r="J93" s="285" t="s">
        <v>136</v>
      </c>
      <c r="K93" s="652" t="s">
        <v>234</v>
      </c>
      <c r="L93" s="173"/>
      <c r="M93" t="str">
        <f t="shared" si="21"/>
        <v>CHARGE</v>
      </c>
      <c r="N93" s="354" t="s">
        <v>478</v>
      </c>
      <c r="O93" s="250" t="s">
        <v>1586</v>
      </c>
      <c r="P93" s="669" t="s">
        <v>1633</v>
      </c>
      <c r="Q93" s="669"/>
      <c r="R93" s="669" t="s">
        <v>1633</v>
      </c>
      <c r="S93" s="678">
        <v>-4668134.4792719996</v>
      </c>
      <c r="T93" s="678"/>
      <c r="U93" s="678">
        <v>-5046253.3720930303</v>
      </c>
      <c r="V93" s="678">
        <v>-5309667.79811629</v>
      </c>
      <c r="W93" s="670">
        <f t="shared" si="23"/>
        <v>-5628247.8660032675</v>
      </c>
      <c r="X93" s="344" t="s">
        <v>141</v>
      </c>
      <c r="Y93" s="245" t="str">
        <f>VLOOKUP(X93,[7]All!$Q:$V,6,FALSE)</f>
        <v>ELEC SALES: DOMESTIC HIGH PREPAID</v>
      </c>
      <c r="Z93" s="317"/>
    </row>
    <row r="94" spans="1:26" s="39" customFormat="1" ht="16.5" customHeight="1" outlineLevel="3" x14ac:dyDescent="0.35">
      <c r="A94" s="169">
        <v>0</v>
      </c>
      <c r="B94" s="170">
        <v>0</v>
      </c>
      <c r="C94" s="171">
        <v>1</v>
      </c>
      <c r="D94" s="285" t="s">
        <v>1494</v>
      </c>
      <c r="E94" s="285" t="s">
        <v>226</v>
      </c>
      <c r="F94" s="285" t="s">
        <v>150</v>
      </c>
      <c r="G94" s="285" t="s">
        <v>1495</v>
      </c>
      <c r="H94" s="285" t="s">
        <v>1496</v>
      </c>
      <c r="I94" s="285" t="s">
        <v>1497</v>
      </c>
      <c r="J94" s="285" t="s">
        <v>136</v>
      </c>
      <c r="K94" s="652" t="s">
        <v>234</v>
      </c>
      <c r="L94" s="173"/>
      <c r="M94" s="250" t="s">
        <v>1629</v>
      </c>
      <c r="N94" s="354"/>
      <c r="O94" s="250" t="s">
        <v>1587</v>
      </c>
      <c r="P94" s="669">
        <v>67011564</v>
      </c>
      <c r="Q94" s="678">
        <f t="shared" ref="Q94:Q95" si="24">+R94-P94</f>
        <v>2030878</v>
      </c>
      <c r="R94" s="669">
        <v>69042442</v>
      </c>
      <c r="S94" s="678">
        <v>-69245795.458517805</v>
      </c>
      <c r="T94" s="678"/>
      <c r="U94" s="678">
        <v>-74854704.890657693</v>
      </c>
      <c r="V94" s="678">
        <v>-78762120.485950097</v>
      </c>
      <c r="W94" s="670">
        <f t="shared" si="23"/>
        <v>-83487847.715107113</v>
      </c>
      <c r="X94" s="344"/>
      <c r="Y94" s="245"/>
      <c r="Z94" s="317"/>
    </row>
    <row r="95" spans="1:26" ht="16.5" customHeight="1" outlineLevel="3" x14ac:dyDescent="0.35">
      <c r="A95" s="174">
        <v>0</v>
      </c>
      <c r="B95" s="34">
        <v>0</v>
      </c>
      <c r="C95" s="36">
        <v>1</v>
      </c>
      <c r="D95" s="285" t="s">
        <v>1494</v>
      </c>
      <c r="E95" s="285" t="s">
        <v>226</v>
      </c>
      <c r="F95" s="285" t="s">
        <v>151</v>
      </c>
      <c r="G95" s="285" t="s">
        <v>1495</v>
      </c>
      <c r="H95" s="285" t="s">
        <v>1496</v>
      </c>
      <c r="I95" s="285" t="s">
        <v>1497</v>
      </c>
      <c r="J95" s="285" t="s">
        <v>136</v>
      </c>
      <c r="K95" s="33" t="s">
        <v>234</v>
      </c>
      <c r="L95" s="175"/>
      <c r="M95" s="247" t="str">
        <f>RIGHT(O95,6)</f>
        <v>ELK002</v>
      </c>
      <c r="N95" s="354" t="s">
        <v>478</v>
      </c>
      <c r="O95" s="369" t="s">
        <v>1606</v>
      </c>
      <c r="P95" s="669">
        <v>58285287</v>
      </c>
      <c r="Q95" s="678">
        <f t="shared" si="24"/>
        <v>99377298</v>
      </c>
      <c r="R95" s="669">
        <v>157662585</v>
      </c>
      <c r="S95" s="678">
        <v>-153860622.86754501</v>
      </c>
      <c r="T95" s="678"/>
      <c r="U95" s="678">
        <v>-166323333.31981701</v>
      </c>
      <c r="V95" s="678">
        <v>-175005411.31911099</v>
      </c>
      <c r="W95" s="670">
        <f t="shared" si="23"/>
        <v>-185505735.99825767</v>
      </c>
      <c r="X95" s="345" t="str">
        <f>CONCATENATE($X$93,N95,M95)</f>
        <v>Exchange Revenue:  Service Charges - Electricity:  Sales - Domestic High:  Prepaid ELK002</v>
      </c>
      <c r="Y95" s="188"/>
      <c r="Z95" s="317"/>
    </row>
    <row r="96" spans="1:26" s="39" customFormat="1" ht="16.5" customHeight="1" outlineLevel="3" x14ac:dyDescent="0.35">
      <c r="A96" s="174">
        <v>0</v>
      </c>
      <c r="B96" s="34">
        <v>0</v>
      </c>
      <c r="C96" s="36">
        <v>1</v>
      </c>
      <c r="D96" s="285" t="s">
        <v>1494</v>
      </c>
      <c r="E96" s="285" t="s">
        <v>227</v>
      </c>
      <c r="F96" s="285" t="s">
        <v>553</v>
      </c>
      <c r="G96" s="285" t="s">
        <v>1495</v>
      </c>
      <c r="H96" s="285" t="s">
        <v>1496</v>
      </c>
      <c r="I96" s="285" t="s">
        <v>1497</v>
      </c>
      <c r="J96" s="285" t="s">
        <v>136</v>
      </c>
      <c r="K96" s="33" t="s">
        <v>234</v>
      </c>
      <c r="L96" s="173"/>
      <c r="M96" s="250"/>
      <c r="N96" s="316"/>
      <c r="O96" s="262" t="s">
        <v>1543</v>
      </c>
      <c r="P96" s="669"/>
      <c r="Q96" s="669"/>
      <c r="R96" s="669"/>
      <c r="S96" s="678"/>
      <c r="T96" s="678"/>
      <c r="U96" s="678"/>
      <c r="V96" s="678"/>
      <c r="W96" s="669"/>
      <c r="X96" s="340"/>
      <c r="Y96" s="243"/>
    </row>
    <row r="97" spans="1:26" ht="16.5" customHeight="1" outlineLevel="3" x14ac:dyDescent="0.35">
      <c r="A97" s="174">
        <v>0</v>
      </c>
      <c r="B97" s="34">
        <v>0</v>
      </c>
      <c r="C97" s="36">
        <v>1</v>
      </c>
      <c r="D97" s="285" t="s">
        <v>1494</v>
      </c>
      <c r="E97" s="285" t="s">
        <v>227</v>
      </c>
      <c r="F97" s="285" t="s">
        <v>144</v>
      </c>
      <c r="G97" s="285" t="s">
        <v>1495</v>
      </c>
      <c r="H97" s="285" t="s">
        <v>1496</v>
      </c>
      <c r="I97" s="285" t="s">
        <v>1497</v>
      </c>
      <c r="J97" s="285" t="s">
        <v>136</v>
      </c>
      <c r="K97" s="33" t="s">
        <v>234</v>
      </c>
      <c r="L97" s="175"/>
      <c r="M97" s="250" t="str">
        <f t="shared" ref="M97:M103" si="25">RIGHT(O97,6)</f>
        <v>ELP003</v>
      </c>
      <c r="N97" s="354" t="s">
        <v>478</v>
      </c>
      <c r="O97" s="250" t="s">
        <v>1604</v>
      </c>
      <c r="P97" s="669">
        <v>31100312</v>
      </c>
      <c r="Q97" s="678">
        <f t="shared" ref="Q97:Q121" si="26">+R97-P97</f>
        <v>1353708</v>
      </c>
      <c r="R97" s="669">
        <v>32454020</v>
      </c>
      <c r="S97" s="678">
        <v>-34535980.747440301</v>
      </c>
      <c r="T97" s="678"/>
      <c r="U97" s="678">
        <v>-37333395.187982999</v>
      </c>
      <c r="V97" s="678">
        <v>-39282198.416795701</v>
      </c>
      <c r="W97" s="670">
        <f t="shared" ref="W97:W105" si="27">V97*(1+$W$2)</f>
        <v>-41639130.321803443</v>
      </c>
      <c r="X97" s="345" t="str">
        <f t="shared" ref="X97:X103" si="28">CONCATENATE($X$37,N97,M97)</f>
        <v>Exchange Revenue:  Service Charges - Electricity:  Sales - Domestic High:  Home power Bulk ELP003</v>
      </c>
      <c r="Y97" s="188"/>
      <c r="Z97" s="317"/>
    </row>
    <row r="98" spans="1:26" ht="16.5" customHeight="1" outlineLevel="3" x14ac:dyDescent="0.35">
      <c r="A98" s="174">
        <v>0</v>
      </c>
      <c r="B98" s="34">
        <v>0</v>
      </c>
      <c r="C98" s="36">
        <v>1</v>
      </c>
      <c r="D98" s="285" t="s">
        <v>1494</v>
      </c>
      <c r="E98" s="285" t="s">
        <v>227</v>
      </c>
      <c r="F98" s="285" t="s">
        <v>155</v>
      </c>
      <c r="G98" s="285" t="s">
        <v>1495</v>
      </c>
      <c r="H98" s="285" t="s">
        <v>1496</v>
      </c>
      <c r="I98" s="285" t="s">
        <v>1497</v>
      </c>
      <c r="J98" s="285" t="s">
        <v>136</v>
      </c>
      <c r="K98" s="33" t="s">
        <v>234</v>
      </c>
      <c r="L98" s="175"/>
      <c r="M98" s="250" t="str">
        <f t="shared" si="25"/>
        <v>ELS003</v>
      </c>
      <c r="N98" s="354" t="s">
        <v>478</v>
      </c>
      <c r="O98" s="250" t="s">
        <v>1602</v>
      </c>
      <c r="P98" s="669">
        <v>52494200</v>
      </c>
      <c r="Q98" s="678">
        <f t="shared" si="26"/>
        <v>4477304</v>
      </c>
      <c r="R98" s="669">
        <v>56971504</v>
      </c>
      <c r="S98" s="678">
        <v>-56200955.678428397</v>
      </c>
      <c r="T98" s="678"/>
      <c r="U98" s="678">
        <v>-60753233.088381097</v>
      </c>
      <c r="V98" s="678">
        <v>-63924551.855594598</v>
      </c>
      <c r="W98" s="670">
        <f t="shared" si="27"/>
        <v>-67760024.96693027</v>
      </c>
      <c r="X98" s="345" t="str">
        <f t="shared" si="28"/>
        <v>Exchange Revenue:  Service Charges - Electricity:  Sales - Domestic High:  Home power Bulk ELS003</v>
      </c>
      <c r="Y98" s="188"/>
      <c r="Z98" s="317"/>
    </row>
    <row r="99" spans="1:26" ht="16.5" customHeight="1" outlineLevel="3" x14ac:dyDescent="0.35">
      <c r="A99" s="174">
        <v>0</v>
      </c>
      <c r="B99" s="34">
        <v>0</v>
      </c>
      <c r="C99" s="36">
        <v>1</v>
      </c>
      <c r="D99" s="285" t="s">
        <v>1494</v>
      </c>
      <c r="E99" s="285" t="s">
        <v>227</v>
      </c>
      <c r="F99" s="285" t="s">
        <v>145</v>
      </c>
      <c r="G99" s="285" t="s">
        <v>1495</v>
      </c>
      <c r="H99" s="285" t="s">
        <v>1496</v>
      </c>
      <c r="I99" s="285" t="s">
        <v>1497</v>
      </c>
      <c r="J99" s="285" t="s">
        <v>136</v>
      </c>
      <c r="K99" s="33" t="s">
        <v>234</v>
      </c>
      <c r="L99" s="175"/>
      <c r="M99" s="250" t="str">
        <f t="shared" si="25"/>
        <v>ELO003</v>
      </c>
      <c r="N99" s="354" t="s">
        <v>478</v>
      </c>
      <c r="O99" s="250" t="s">
        <v>1603</v>
      </c>
      <c r="P99" s="669">
        <v>40857768</v>
      </c>
      <c r="Q99" s="678">
        <f t="shared" si="26"/>
        <v>8143537</v>
      </c>
      <c r="R99" s="669">
        <v>49001305</v>
      </c>
      <c r="S99" s="678">
        <v>-44380357.555518702</v>
      </c>
      <c r="T99" s="678"/>
      <c r="U99" s="678">
        <v>-47975166.517515697</v>
      </c>
      <c r="V99" s="678">
        <v>-50479470.209730104</v>
      </c>
      <c r="W99" s="670">
        <f t="shared" si="27"/>
        <v>-53508238.422313914</v>
      </c>
      <c r="X99" s="345" t="str">
        <f t="shared" si="28"/>
        <v>Exchange Revenue:  Service Charges - Electricity:  Sales - Domestic High:  Home power Bulk ELO003</v>
      </c>
      <c r="Y99" s="188"/>
      <c r="Z99" s="317"/>
    </row>
    <row r="100" spans="1:26" ht="16.5" customHeight="1" outlineLevel="3" x14ac:dyDescent="0.35">
      <c r="A100" s="174">
        <v>0</v>
      </c>
      <c r="B100" s="34">
        <v>0</v>
      </c>
      <c r="C100" s="36">
        <v>1</v>
      </c>
      <c r="D100" s="285" t="s">
        <v>1494</v>
      </c>
      <c r="E100" s="285" t="s">
        <v>227</v>
      </c>
      <c r="F100" s="285" t="s">
        <v>146</v>
      </c>
      <c r="G100" s="285" t="s">
        <v>1495</v>
      </c>
      <c r="H100" s="285" t="s">
        <v>1496</v>
      </c>
      <c r="I100" s="285" t="s">
        <v>1497</v>
      </c>
      <c r="J100" s="285" t="s">
        <v>136</v>
      </c>
      <c r="K100" s="33" t="s">
        <v>234</v>
      </c>
      <c r="L100" s="175"/>
      <c r="M100" s="250" t="str">
        <f t="shared" si="25"/>
        <v>ELHPO3</v>
      </c>
      <c r="N100" s="354" t="s">
        <v>478</v>
      </c>
      <c r="O100" s="250" t="s">
        <v>1512</v>
      </c>
      <c r="P100" s="669">
        <v>23630429</v>
      </c>
      <c r="Q100" s="678">
        <f t="shared" si="26"/>
        <v>-1800391</v>
      </c>
      <c r="R100" s="669">
        <v>21830038</v>
      </c>
      <c r="S100" s="678">
        <v>-20076467.4579193</v>
      </c>
      <c r="T100" s="678"/>
      <c r="U100" s="678">
        <v>-21702661.3220107</v>
      </c>
      <c r="V100" s="678">
        <v>-22835540.2430197</v>
      </c>
      <c r="W100" s="670">
        <f t="shared" si="27"/>
        <v>-24205672.657600883</v>
      </c>
      <c r="X100" s="345" t="str">
        <f t="shared" si="28"/>
        <v>Exchange Revenue:  Service Charges - Electricity:  Sales - Domestic High:  Home power Bulk ELHPO3</v>
      </c>
      <c r="Y100" s="188"/>
      <c r="Z100" s="317"/>
    </row>
    <row r="101" spans="1:26" ht="16.5" customHeight="1" outlineLevel="3" x14ac:dyDescent="0.35">
      <c r="A101" s="174">
        <v>0</v>
      </c>
      <c r="B101" s="34">
        <v>0</v>
      </c>
      <c r="C101" s="36">
        <v>1</v>
      </c>
      <c r="D101" s="285" t="s">
        <v>1494</v>
      </c>
      <c r="E101" s="285" t="s">
        <v>227</v>
      </c>
      <c r="F101" s="285" t="s">
        <v>147</v>
      </c>
      <c r="G101" s="285" t="s">
        <v>1495</v>
      </c>
      <c r="H101" s="285" t="s">
        <v>1496</v>
      </c>
      <c r="I101" s="285" t="s">
        <v>1497</v>
      </c>
      <c r="J101" s="285" t="s">
        <v>136</v>
      </c>
      <c r="K101" s="33" t="s">
        <v>234</v>
      </c>
      <c r="L101" s="175"/>
      <c r="M101" s="250" t="str">
        <f t="shared" si="25"/>
        <v>ELHS03</v>
      </c>
      <c r="N101" s="354" t="s">
        <v>478</v>
      </c>
      <c r="O101" s="250" t="s">
        <v>1588</v>
      </c>
      <c r="P101" s="669">
        <v>28655235</v>
      </c>
      <c r="Q101" s="678">
        <f t="shared" si="26"/>
        <v>-2475526</v>
      </c>
      <c r="R101" s="669">
        <v>26179709</v>
      </c>
      <c r="S101" s="678">
        <v>-25416152.763165701</v>
      </c>
      <c r="T101" s="678"/>
      <c r="U101" s="678">
        <v>-27474861.136982098</v>
      </c>
      <c r="V101" s="678">
        <v>-28909048.888332602</v>
      </c>
      <c r="W101" s="670">
        <f t="shared" si="27"/>
        <v>-30643591.82163256</v>
      </c>
      <c r="X101" s="345" t="str">
        <f t="shared" si="28"/>
        <v>Exchange Revenue:  Service Charges - Electricity:  Sales - Domestic High:  Home power Bulk ELHS03</v>
      </c>
      <c r="Y101" s="188"/>
      <c r="Z101" s="317"/>
    </row>
    <row r="102" spans="1:26" ht="16.5" customHeight="1" outlineLevel="3" x14ac:dyDescent="0.35">
      <c r="A102" s="174">
        <v>0</v>
      </c>
      <c r="B102" s="34">
        <v>0</v>
      </c>
      <c r="C102" s="36">
        <v>1</v>
      </c>
      <c r="D102" s="285" t="s">
        <v>1494</v>
      </c>
      <c r="E102" s="285" t="s">
        <v>227</v>
      </c>
      <c r="F102" s="285" t="s">
        <v>148</v>
      </c>
      <c r="G102" s="285" t="s">
        <v>1495</v>
      </c>
      <c r="H102" s="285" t="s">
        <v>1496</v>
      </c>
      <c r="I102" s="285" t="s">
        <v>1497</v>
      </c>
      <c r="J102" s="285" t="s">
        <v>136</v>
      </c>
      <c r="K102" s="33" t="s">
        <v>234</v>
      </c>
      <c r="L102" s="175"/>
      <c r="M102" s="250" t="str">
        <f t="shared" si="25"/>
        <v>ELHO03</v>
      </c>
      <c r="N102" s="354" t="s">
        <v>478</v>
      </c>
      <c r="O102" s="250" t="s">
        <v>1600</v>
      </c>
      <c r="P102" s="669">
        <v>22540039</v>
      </c>
      <c r="Q102" s="678">
        <f t="shared" si="26"/>
        <v>51421</v>
      </c>
      <c r="R102" s="669">
        <v>22591460</v>
      </c>
      <c r="S102" s="678">
        <v>-19526858.039235801</v>
      </c>
      <c r="T102" s="678"/>
      <c r="U102" s="678">
        <v>-21108533.540413901</v>
      </c>
      <c r="V102" s="678">
        <v>-22210398.991223499</v>
      </c>
      <c r="W102" s="670">
        <f t="shared" si="27"/>
        <v>-23543022.930696912</v>
      </c>
      <c r="X102" s="345" t="str">
        <f t="shared" si="28"/>
        <v>Exchange Revenue:  Service Charges - Electricity:  Sales - Domestic High:  Home power Bulk ELHO03</v>
      </c>
      <c r="Y102" s="188"/>
      <c r="Z102" s="317"/>
    </row>
    <row r="103" spans="1:26" ht="16.5" customHeight="1" outlineLevel="3" x14ac:dyDescent="0.35">
      <c r="A103" s="174">
        <v>0</v>
      </c>
      <c r="B103" s="34">
        <v>0</v>
      </c>
      <c r="C103" s="36">
        <v>1</v>
      </c>
      <c r="D103" s="285" t="s">
        <v>1494</v>
      </c>
      <c r="E103" s="285" t="s">
        <v>227</v>
      </c>
      <c r="F103" s="285" t="s">
        <v>149</v>
      </c>
      <c r="G103" s="285" t="s">
        <v>1495</v>
      </c>
      <c r="H103" s="285" t="s">
        <v>1496</v>
      </c>
      <c r="I103" s="285" t="s">
        <v>1497</v>
      </c>
      <c r="J103" s="285" t="s">
        <v>136</v>
      </c>
      <c r="K103" s="33" t="s">
        <v>234</v>
      </c>
      <c r="L103" s="175"/>
      <c r="M103" s="250" t="str">
        <f t="shared" si="25"/>
        <v>CHARGE</v>
      </c>
      <c r="N103" s="354"/>
      <c r="O103" s="250" t="s">
        <v>1605</v>
      </c>
      <c r="P103" s="669">
        <v>0</v>
      </c>
      <c r="Q103" s="669">
        <f t="shared" si="26"/>
        <v>0</v>
      </c>
      <c r="R103" s="669">
        <v>0</v>
      </c>
      <c r="S103" s="678">
        <v>-11212959.681</v>
      </c>
      <c r="T103" s="678"/>
      <c r="U103" s="678">
        <v>-12121209.415161001</v>
      </c>
      <c r="V103" s="678">
        <v>-12753936.5466324</v>
      </c>
      <c r="W103" s="670">
        <f t="shared" si="27"/>
        <v>-13519172.739430344</v>
      </c>
      <c r="X103" s="345" t="str">
        <f t="shared" si="28"/>
        <v>Exchange Revenue:  Service Charges - Electricity:  Sales - Domestic High:  Home power BulkCHARGE</v>
      </c>
      <c r="Y103" s="188"/>
      <c r="Z103" s="317"/>
    </row>
    <row r="104" spans="1:26" ht="16.5" customHeight="1" outlineLevel="3" x14ac:dyDescent="0.35">
      <c r="A104" s="174">
        <v>0</v>
      </c>
      <c r="B104" s="34">
        <v>0</v>
      </c>
      <c r="C104" s="36">
        <v>1</v>
      </c>
      <c r="D104" s="285" t="s">
        <v>1494</v>
      </c>
      <c r="E104" s="285" t="s">
        <v>227</v>
      </c>
      <c r="F104" s="285" t="s">
        <v>150</v>
      </c>
      <c r="G104" s="285" t="s">
        <v>1495</v>
      </c>
      <c r="H104" s="285" t="s">
        <v>1496</v>
      </c>
      <c r="I104" s="285" t="s">
        <v>1497</v>
      </c>
      <c r="J104" s="285" t="s">
        <v>136</v>
      </c>
      <c r="K104" s="33" t="s">
        <v>234</v>
      </c>
      <c r="L104" s="175"/>
      <c r="M104" s="250" t="s">
        <v>1629</v>
      </c>
      <c r="N104" s="354"/>
      <c r="O104" s="250" t="s">
        <v>1601</v>
      </c>
      <c r="P104" s="669">
        <v>40479664</v>
      </c>
      <c r="Q104" s="678">
        <f t="shared" si="26"/>
        <v>3059154</v>
      </c>
      <c r="R104" s="669">
        <v>43538818</v>
      </c>
      <c r="S104" s="678">
        <v>-34346448.283803001</v>
      </c>
      <c r="T104" s="678"/>
      <c r="U104" s="678">
        <v>-37128510.594791003</v>
      </c>
      <c r="V104" s="678">
        <v>-39066618.847839102</v>
      </c>
      <c r="W104" s="670">
        <f t="shared" si="27"/>
        <v>-41410615.978709452</v>
      </c>
      <c r="X104" s="345"/>
      <c r="Y104" s="188"/>
      <c r="Z104" s="317"/>
    </row>
    <row r="105" spans="1:26" ht="16.5" customHeight="1" outlineLevel="3" x14ac:dyDescent="0.35">
      <c r="A105" s="174">
        <v>0</v>
      </c>
      <c r="B105" s="34">
        <v>0</v>
      </c>
      <c r="C105" s="36">
        <v>1</v>
      </c>
      <c r="D105" s="285" t="s">
        <v>1494</v>
      </c>
      <c r="E105" s="285" t="s">
        <v>227</v>
      </c>
      <c r="F105" s="285" t="s">
        <v>151</v>
      </c>
      <c r="G105" s="285" t="s">
        <v>1495</v>
      </c>
      <c r="H105" s="285" t="s">
        <v>1496</v>
      </c>
      <c r="I105" s="285" t="s">
        <v>1497</v>
      </c>
      <c r="J105" s="285" t="s">
        <v>136</v>
      </c>
      <c r="K105" s="33" t="s">
        <v>234</v>
      </c>
      <c r="L105" s="175"/>
      <c r="M105" s="250" t="s">
        <v>269</v>
      </c>
      <c r="N105" s="354" t="s">
        <v>478</v>
      </c>
      <c r="O105" s="250" t="s">
        <v>1589</v>
      </c>
      <c r="P105" s="669">
        <v>67503140</v>
      </c>
      <c r="Q105" s="678">
        <f t="shared" si="26"/>
        <v>50065991</v>
      </c>
      <c r="R105" s="669">
        <v>117569131</v>
      </c>
      <c r="S105" s="678">
        <v>-75196272.801194102</v>
      </c>
      <c r="T105" s="678"/>
      <c r="U105" s="678">
        <v>-81287170.898090795</v>
      </c>
      <c r="V105" s="678">
        <v>-85530361.218971193</v>
      </c>
      <c r="W105" s="670">
        <f t="shared" si="27"/>
        <v>-90662182.892109469</v>
      </c>
      <c r="X105" s="345" t="str">
        <f>CONCATENATE($X$37,N105,M105)</f>
        <v>Exchange Revenue:  Service Charges - Electricity:  Sales - Domestic High:  Home power Bulk ELK003</v>
      </c>
      <c r="Y105" s="188"/>
      <c r="Z105" s="317"/>
    </row>
    <row r="106" spans="1:26" s="39" customFormat="1" ht="16.5" customHeight="1" outlineLevel="3" x14ac:dyDescent="0.35">
      <c r="A106" s="174">
        <v>0</v>
      </c>
      <c r="B106" s="34">
        <v>0</v>
      </c>
      <c r="C106" s="36">
        <v>1</v>
      </c>
      <c r="D106" s="285" t="s">
        <v>1494</v>
      </c>
      <c r="E106" s="285" t="s">
        <v>228</v>
      </c>
      <c r="F106" s="285" t="s">
        <v>553</v>
      </c>
      <c r="G106" s="285" t="s">
        <v>1495</v>
      </c>
      <c r="H106" s="285" t="s">
        <v>1496</v>
      </c>
      <c r="I106" s="285" t="s">
        <v>1497</v>
      </c>
      <c r="J106" s="285" t="s">
        <v>136</v>
      </c>
      <c r="K106" s="33" t="s">
        <v>234</v>
      </c>
      <c r="L106" s="173"/>
      <c r="M106" s="250"/>
      <c r="N106" s="316"/>
      <c r="O106" s="262" t="s">
        <v>1544</v>
      </c>
      <c r="P106" s="669"/>
      <c r="Q106" s="669"/>
      <c r="R106" s="669"/>
      <c r="S106" s="678"/>
      <c r="T106" s="678"/>
      <c r="U106" s="678"/>
      <c r="V106" s="678"/>
      <c r="W106" s="669"/>
      <c r="X106" s="340"/>
      <c r="Y106" s="243"/>
    </row>
    <row r="107" spans="1:26" s="39" customFormat="1" ht="16.5" customHeight="1" outlineLevel="3" x14ac:dyDescent="0.35">
      <c r="A107" s="169">
        <v>0</v>
      </c>
      <c r="B107" s="170">
        <v>0</v>
      </c>
      <c r="C107" s="171">
        <v>1</v>
      </c>
      <c r="D107" s="285" t="s">
        <v>1494</v>
      </c>
      <c r="E107" s="285" t="s">
        <v>228</v>
      </c>
      <c r="F107" s="285" t="s">
        <v>144</v>
      </c>
      <c r="G107" s="285" t="s">
        <v>1495</v>
      </c>
      <c r="H107" s="285" t="s">
        <v>1496</v>
      </c>
      <c r="I107" s="285" t="s">
        <v>1497</v>
      </c>
      <c r="J107" s="285" t="s">
        <v>136</v>
      </c>
      <c r="K107" s="652" t="s">
        <v>234</v>
      </c>
      <c r="L107" s="173"/>
      <c r="M107" s="250" t="s">
        <v>1488</v>
      </c>
      <c r="N107" s="650" t="s">
        <v>478</v>
      </c>
      <c r="O107" s="650" t="s">
        <v>1503</v>
      </c>
      <c r="P107" s="669">
        <v>0</v>
      </c>
      <c r="Q107" s="678">
        <f t="shared" si="26"/>
        <v>384955.64</v>
      </c>
      <c r="R107" s="669">
        <v>384955.64</v>
      </c>
      <c r="S107" s="678">
        <v>-594591.86040677305</v>
      </c>
      <c r="T107" s="678"/>
      <c r="U107" s="678">
        <v>-642753.80109972204</v>
      </c>
      <c r="V107" s="678">
        <v>-676305.54951712699</v>
      </c>
      <c r="W107" s="670">
        <f>V107*(1+$W$2)</f>
        <v>-716883.88248815469</v>
      </c>
      <c r="X107" s="340" t="s">
        <v>39</v>
      </c>
      <c r="Y107" s="244" t="str">
        <f>VLOOKUP(X107,[7]All!$Q:$V,6,FALSE)</f>
        <v>ELEC SALES: DOMESTI LOW HOME LIGHT 2 20A</v>
      </c>
      <c r="Z107" s="317"/>
    </row>
    <row r="108" spans="1:26" s="39" customFormat="1" ht="16.5" customHeight="1" outlineLevel="3" x14ac:dyDescent="0.35">
      <c r="A108" s="169">
        <v>0</v>
      </c>
      <c r="B108" s="170">
        <v>0</v>
      </c>
      <c r="C108" s="171">
        <v>1</v>
      </c>
      <c r="D108" s="285" t="s">
        <v>1494</v>
      </c>
      <c r="E108" s="285" t="s">
        <v>228</v>
      </c>
      <c r="F108" s="285" t="s">
        <v>155</v>
      </c>
      <c r="G108" s="285" t="s">
        <v>1495</v>
      </c>
      <c r="H108" s="285" t="s">
        <v>1496</v>
      </c>
      <c r="I108" s="285" t="s">
        <v>1497</v>
      </c>
      <c r="J108" s="285" t="s">
        <v>136</v>
      </c>
      <c r="K108" s="652" t="s">
        <v>234</v>
      </c>
      <c r="L108" s="173"/>
      <c r="M108" s="250" t="s">
        <v>1488</v>
      </c>
      <c r="N108" s="650"/>
      <c r="O108" s="250" t="s">
        <v>1502</v>
      </c>
      <c r="P108" s="669">
        <v>0</v>
      </c>
      <c r="Q108" s="678">
        <f t="shared" si="26"/>
        <v>128318.55</v>
      </c>
      <c r="R108" s="669">
        <v>128318.55</v>
      </c>
      <c r="S108" s="678">
        <v>-138540.74457496099</v>
      </c>
      <c r="T108" s="678"/>
      <c r="U108" s="678">
        <v>-149762.54488553299</v>
      </c>
      <c r="V108" s="678">
        <v>-157580.14972855701</v>
      </c>
      <c r="W108" s="670">
        <f>V108*(1+$W$2)</f>
        <v>-167034.95871227043</v>
      </c>
      <c r="X108" s="340" t="s">
        <v>38</v>
      </c>
      <c r="Y108" s="244" t="str">
        <f>VLOOKUP(X108,[7]All!$Q:$V,6,FALSE)</f>
        <v>ELEC SALES: DOMESTI LOW HOME LIGHT 1 60A</v>
      </c>
      <c r="Z108" s="317"/>
    </row>
    <row r="109" spans="1:26" s="39" customFormat="1" ht="16.5" customHeight="1" outlineLevel="3" x14ac:dyDescent="0.35">
      <c r="A109" s="174">
        <v>0</v>
      </c>
      <c r="B109" s="34">
        <v>0</v>
      </c>
      <c r="C109" s="36">
        <v>1</v>
      </c>
      <c r="D109" s="285" t="s">
        <v>1494</v>
      </c>
      <c r="E109" s="285" t="s">
        <v>229</v>
      </c>
      <c r="F109" s="285" t="s">
        <v>553</v>
      </c>
      <c r="G109" s="285" t="s">
        <v>1495</v>
      </c>
      <c r="H109" s="285" t="s">
        <v>1496</v>
      </c>
      <c r="I109" s="285" t="s">
        <v>1497</v>
      </c>
      <c r="J109" s="285" t="s">
        <v>136</v>
      </c>
      <c r="K109" s="33" t="s">
        <v>234</v>
      </c>
      <c r="L109" s="173"/>
      <c r="M109" s="250"/>
      <c r="N109" s="316"/>
      <c r="O109" s="262" t="s">
        <v>1545</v>
      </c>
      <c r="P109" s="669"/>
      <c r="Q109" s="669"/>
      <c r="R109" s="669"/>
      <c r="S109" s="678"/>
      <c r="T109" s="678"/>
      <c r="U109" s="678"/>
      <c r="V109" s="678"/>
      <c r="W109" s="669"/>
      <c r="X109" s="340"/>
      <c r="Y109" s="243"/>
    </row>
    <row r="110" spans="1:26" ht="16.5" customHeight="1" outlineLevel="3" x14ac:dyDescent="0.35">
      <c r="A110" s="174">
        <v>0</v>
      </c>
      <c r="B110" s="34">
        <v>0</v>
      </c>
      <c r="C110" s="36">
        <v>1</v>
      </c>
      <c r="D110" s="285" t="s">
        <v>1494</v>
      </c>
      <c r="E110" s="285" t="s">
        <v>229</v>
      </c>
      <c r="F110" s="285" t="s">
        <v>144</v>
      </c>
      <c r="G110" s="285" t="s">
        <v>1495</v>
      </c>
      <c r="H110" s="285" t="s">
        <v>1496</v>
      </c>
      <c r="I110" s="285" t="s">
        <v>1497</v>
      </c>
      <c r="J110" s="285" t="s">
        <v>136</v>
      </c>
      <c r="K110" s="33" t="s">
        <v>234</v>
      </c>
      <c r="L110" s="175"/>
      <c r="M110" s="250" t="str">
        <f t="shared" ref="M110:M115" si="29">RIGHT(O110,6)</f>
        <v>CENP01</v>
      </c>
      <c r="N110" s="354" t="s">
        <v>478</v>
      </c>
      <c r="O110" s="250" t="s">
        <v>1591</v>
      </c>
      <c r="P110" s="669">
        <v>131117</v>
      </c>
      <c r="Q110" s="678">
        <f t="shared" si="26"/>
        <v>155779</v>
      </c>
      <c r="R110" s="669">
        <v>286896</v>
      </c>
      <c r="S110" s="678">
        <v>-280076.93841688801</v>
      </c>
      <c r="T110" s="678"/>
      <c r="U110" s="678">
        <v>-302763.17042865598</v>
      </c>
      <c r="V110" s="678">
        <v>-318567.40792503202</v>
      </c>
      <c r="W110" s="670">
        <f t="shared" ref="W110:W115" si="30">V110*(1+$W$2)</f>
        <v>-337681.45240053395</v>
      </c>
      <c r="X110" s="347" t="str">
        <f>CONCATENATE($X$91,N110,M110)</f>
        <v>Exchange Revenue:  Service Charges - Electricity:  Sales - Industrial (400 Volts) (Low Voltage) CENP01</v>
      </c>
      <c r="Y110" s="189"/>
      <c r="Z110" s="317"/>
    </row>
    <row r="111" spans="1:26" s="39" customFormat="1" ht="16.5" customHeight="1" outlineLevel="3" x14ac:dyDescent="0.35">
      <c r="A111" s="169">
        <v>0</v>
      </c>
      <c r="B111" s="170">
        <v>0</v>
      </c>
      <c r="C111" s="171">
        <v>1</v>
      </c>
      <c r="D111" s="285" t="s">
        <v>1494</v>
      </c>
      <c r="E111" s="285" t="s">
        <v>229</v>
      </c>
      <c r="F111" s="285" t="s">
        <v>155</v>
      </c>
      <c r="G111" s="285" t="s">
        <v>1495</v>
      </c>
      <c r="H111" s="285" t="s">
        <v>1496</v>
      </c>
      <c r="I111" s="285" t="s">
        <v>1497</v>
      </c>
      <c r="J111" s="285" t="s">
        <v>136</v>
      </c>
      <c r="K111" s="652" t="s">
        <v>234</v>
      </c>
      <c r="L111" s="173"/>
      <c r="M111" t="str">
        <f t="shared" si="29"/>
        <v>CENS01</v>
      </c>
      <c r="N111" s="354" t="s">
        <v>478</v>
      </c>
      <c r="O111" s="250" t="s">
        <v>1517</v>
      </c>
      <c r="P111" s="669">
        <v>185068</v>
      </c>
      <c r="Q111" s="678">
        <f t="shared" si="26"/>
        <v>258177</v>
      </c>
      <c r="R111" s="669">
        <v>443245</v>
      </c>
      <c r="S111" s="678">
        <v>-415901.60870212503</v>
      </c>
      <c r="T111" s="678"/>
      <c r="U111" s="678">
        <v>-449589.63900699699</v>
      </c>
      <c r="V111" s="678">
        <v>-473058.218163162</v>
      </c>
      <c r="W111" s="670">
        <f t="shared" si="30"/>
        <v>-501441.71125295176</v>
      </c>
      <c r="X111" s="346" t="s">
        <v>54</v>
      </c>
      <c r="Y111" s="246" t="str">
        <f>VLOOKUP(X111,[7]All!$Q:$V,6,FALSE)</f>
        <v>ELEC SALES: INDUSTR 11 000 VOLTS (HIGH)</v>
      </c>
      <c r="Z111" s="317"/>
    </row>
    <row r="112" spans="1:26" ht="16.5" customHeight="1" outlineLevel="3" x14ac:dyDescent="0.35">
      <c r="A112" s="174">
        <v>0</v>
      </c>
      <c r="B112" s="34">
        <v>0</v>
      </c>
      <c r="C112" s="36">
        <v>1</v>
      </c>
      <c r="D112" s="285" t="s">
        <v>1494</v>
      </c>
      <c r="E112" s="285" t="s">
        <v>229</v>
      </c>
      <c r="F112" s="285" t="s">
        <v>145</v>
      </c>
      <c r="G112" s="285" t="s">
        <v>1495</v>
      </c>
      <c r="H112" s="285" t="s">
        <v>1496</v>
      </c>
      <c r="I112" s="285" t="s">
        <v>1497</v>
      </c>
      <c r="J112" s="285" t="s">
        <v>136</v>
      </c>
      <c r="K112" s="33" t="s">
        <v>234</v>
      </c>
      <c r="L112" s="175"/>
      <c r="M112" s="250" t="str">
        <f t="shared" si="29"/>
        <v>CEN001</v>
      </c>
      <c r="N112" s="354"/>
      <c r="O112" s="250" t="s">
        <v>1592</v>
      </c>
      <c r="P112" s="669">
        <v>1572891</v>
      </c>
      <c r="Q112" s="678">
        <f t="shared" si="26"/>
        <v>-1229886</v>
      </c>
      <c r="R112" s="669">
        <v>343005</v>
      </c>
      <c r="S112" s="678">
        <v>-307344.54579824401</v>
      </c>
      <c r="T112" s="678"/>
      <c r="U112" s="678">
        <v>-332239.45400790201</v>
      </c>
      <c r="V112" s="678">
        <v>-349582.35350711399</v>
      </c>
      <c r="W112" s="670">
        <f t="shared" si="30"/>
        <v>-370557.29471754085</v>
      </c>
      <c r="X112" s="347" t="str">
        <f>CONCATENATE($X$111,N112,M112)</f>
        <v>Exchange Revenue:  Service Charges - Electricity:  Sales - Industrial (11 000 Volts) (High Voltage)CEN001</v>
      </c>
      <c r="Y112" s="189"/>
      <c r="Z112" s="317"/>
    </row>
    <row r="113" spans="1:26" ht="16.5" customHeight="1" outlineLevel="3" x14ac:dyDescent="0.35">
      <c r="A113" s="174">
        <v>0</v>
      </c>
      <c r="B113" s="34">
        <v>0</v>
      </c>
      <c r="C113" s="36">
        <v>1</v>
      </c>
      <c r="D113" s="285" t="s">
        <v>1494</v>
      </c>
      <c r="E113" s="285" t="s">
        <v>229</v>
      </c>
      <c r="F113" s="285" t="s">
        <v>146</v>
      </c>
      <c r="G113" s="285" t="s">
        <v>1495</v>
      </c>
      <c r="H113" s="285" t="s">
        <v>1496</v>
      </c>
      <c r="I113" s="285" t="s">
        <v>1497</v>
      </c>
      <c r="J113" s="285" t="s">
        <v>136</v>
      </c>
      <c r="K113" s="33" t="s">
        <v>234</v>
      </c>
      <c r="L113" s="175"/>
      <c r="M113" s="250" t="str">
        <f t="shared" si="29"/>
        <v>CNHPO1</v>
      </c>
      <c r="N113" s="354" t="s">
        <v>478</v>
      </c>
      <c r="O113" s="250" t="s">
        <v>1516</v>
      </c>
      <c r="P113" s="669">
        <v>28064</v>
      </c>
      <c r="Q113" s="678">
        <f t="shared" si="26"/>
        <v>119022</v>
      </c>
      <c r="R113" s="669">
        <v>147086</v>
      </c>
      <c r="S113" s="678">
        <v>-192411.03245711399</v>
      </c>
      <c r="T113" s="678"/>
      <c r="U113" s="678">
        <v>-207996.32608614</v>
      </c>
      <c r="V113" s="678">
        <v>-218853.734307837</v>
      </c>
      <c r="W113" s="670">
        <f t="shared" si="30"/>
        <v>-231984.95836630723</v>
      </c>
      <c r="X113" s="347" t="str">
        <f>CONCATENATE($X$91,N113,M113)</f>
        <v>Exchange Revenue:  Service Charges - Electricity:  Sales - Industrial (400 Volts) (Low Voltage) CNHPO1</v>
      </c>
      <c r="Y113" s="189"/>
      <c r="Z113" s="317"/>
    </row>
    <row r="114" spans="1:26" ht="16.5" customHeight="1" outlineLevel="3" x14ac:dyDescent="0.35">
      <c r="A114" s="174">
        <v>0</v>
      </c>
      <c r="B114" s="34">
        <v>0</v>
      </c>
      <c r="C114" s="36">
        <v>1</v>
      </c>
      <c r="D114" s="285" t="s">
        <v>1494</v>
      </c>
      <c r="E114" s="285" t="s">
        <v>229</v>
      </c>
      <c r="F114" s="285" t="s">
        <v>147</v>
      </c>
      <c r="G114" s="285" t="s">
        <v>1495</v>
      </c>
      <c r="H114" s="285" t="s">
        <v>1496</v>
      </c>
      <c r="I114" s="285" t="s">
        <v>1497</v>
      </c>
      <c r="J114" s="285" t="s">
        <v>136</v>
      </c>
      <c r="K114" s="33" t="s">
        <v>234</v>
      </c>
      <c r="L114" s="175"/>
      <c r="M114" s="250" t="str">
        <f t="shared" si="29"/>
        <v>CNHS01</v>
      </c>
      <c r="N114" s="354" t="s">
        <v>478</v>
      </c>
      <c r="O114" s="250" t="s">
        <v>1590</v>
      </c>
      <c r="P114" s="669">
        <v>45365</v>
      </c>
      <c r="Q114" s="678">
        <f t="shared" si="26"/>
        <v>125431</v>
      </c>
      <c r="R114" s="669">
        <v>170796</v>
      </c>
      <c r="S114" s="678">
        <v>-230906.674068405</v>
      </c>
      <c r="T114" s="678"/>
      <c r="U114" s="678">
        <v>-249610.11466794601</v>
      </c>
      <c r="V114" s="678">
        <v>-262639.762653613</v>
      </c>
      <c r="W114" s="670">
        <f t="shared" si="30"/>
        <v>-278398.14841282979</v>
      </c>
      <c r="X114" s="347" t="str">
        <f>CONCATENATE($X$91,N114,M114)</f>
        <v>Exchange Revenue:  Service Charges - Electricity:  Sales - Industrial (400 Volts) (Low Voltage) CNHS01</v>
      </c>
      <c r="Y114" s="189"/>
      <c r="Z114" s="317"/>
    </row>
    <row r="115" spans="1:26" ht="16.5" customHeight="1" outlineLevel="3" x14ac:dyDescent="0.35">
      <c r="A115" s="174">
        <v>0</v>
      </c>
      <c r="B115" s="34">
        <v>0</v>
      </c>
      <c r="C115" s="36">
        <v>1</v>
      </c>
      <c r="D115" s="285" t="s">
        <v>1494</v>
      </c>
      <c r="E115" s="285" t="s">
        <v>229</v>
      </c>
      <c r="F115" s="285" t="s">
        <v>149</v>
      </c>
      <c r="G115" s="285" t="s">
        <v>1495</v>
      </c>
      <c r="H115" s="285" t="s">
        <v>1496</v>
      </c>
      <c r="I115" s="285" t="s">
        <v>1497</v>
      </c>
      <c r="J115" s="285" t="s">
        <v>136</v>
      </c>
      <c r="K115" s="33" t="s">
        <v>234</v>
      </c>
      <c r="L115" s="175"/>
      <c r="M115" s="250" t="str">
        <f t="shared" si="29"/>
        <v>CNHO01</v>
      </c>
      <c r="N115" s="354"/>
      <c r="O115" s="250" t="s">
        <v>1593</v>
      </c>
      <c r="P115" s="669">
        <v>34612</v>
      </c>
      <c r="Q115" s="678">
        <f t="shared" si="26"/>
        <v>96690</v>
      </c>
      <c r="R115" s="669">
        <v>131302</v>
      </c>
      <c r="S115" s="678">
        <v>-157248.53660010299</v>
      </c>
      <c r="T115" s="678"/>
      <c r="U115" s="678">
        <v>-169985.668064711</v>
      </c>
      <c r="V115" s="678">
        <v>-178858.919937689</v>
      </c>
      <c r="W115" s="670">
        <f t="shared" si="30"/>
        <v>-189590.45513395037</v>
      </c>
      <c r="X115" s="347" t="str">
        <f>CONCATENATE($X$91,N115,M115)</f>
        <v>Exchange Revenue:  Service Charges - Electricity:  Sales - Industrial (400 Volts) (Low Voltage)CNHO01</v>
      </c>
      <c r="Y115" s="189"/>
      <c r="Z115" s="317"/>
    </row>
    <row r="116" spans="1:26" s="39" customFormat="1" ht="16.5" customHeight="1" outlineLevel="3" x14ac:dyDescent="0.35">
      <c r="A116" s="174">
        <v>0</v>
      </c>
      <c r="B116" s="34">
        <v>0</v>
      </c>
      <c r="C116" s="36">
        <v>1</v>
      </c>
      <c r="D116" s="285" t="s">
        <v>1494</v>
      </c>
      <c r="E116" s="285" t="s">
        <v>230</v>
      </c>
      <c r="F116" s="285" t="s">
        <v>553</v>
      </c>
      <c r="G116" s="285" t="s">
        <v>1495</v>
      </c>
      <c r="H116" s="285" t="s">
        <v>1496</v>
      </c>
      <c r="I116" s="285" t="s">
        <v>1497</v>
      </c>
      <c r="J116" s="285" t="s">
        <v>136</v>
      </c>
      <c r="K116" s="33" t="s">
        <v>234</v>
      </c>
      <c r="L116" s="173"/>
      <c r="M116" s="250"/>
      <c r="N116" s="316"/>
      <c r="O116" s="262" t="s">
        <v>1546</v>
      </c>
      <c r="P116" s="669"/>
      <c r="Q116" s="669"/>
      <c r="R116" s="669"/>
      <c r="S116" s="678"/>
      <c r="T116" s="678"/>
      <c r="U116" s="678"/>
      <c r="V116" s="678"/>
      <c r="W116" s="669"/>
      <c r="X116" s="340"/>
      <c r="Y116" s="243"/>
    </row>
    <row r="117" spans="1:26" ht="16.5" customHeight="1" outlineLevel="3" x14ac:dyDescent="0.35">
      <c r="A117" s="174">
        <v>0</v>
      </c>
      <c r="B117" s="34">
        <v>0</v>
      </c>
      <c r="C117" s="36">
        <v>1</v>
      </c>
      <c r="D117" s="285" t="s">
        <v>1494</v>
      </c>
      <c r="E117" s="285" t="s">
        <v>230</v>
      </c>
      <c r="F117" s="285" t="s">
        <v>144</v>
      </c>
      <c r="G117" s="285" t="s">
        <v>1495</v>
      </c>
      <c r="H117" s="285" t="s">
        <v>1496</v>
      </c>
      <c r="I117" s="285" t="s">
        <v>1497</v>
      </c>
      <c r="J117" s="285" t="s">
        <v>136</v>
      </c>
      <c r="K117" s="33" t="s">
        <v>234</v>
      </c>
      <c r="L117" s="175"/>
      <c r="M117" s="250" t="s">
        <v>489</v>
      </c>
      <c r="N117" s="650" t="s">
        <v>478</v>
      </c>
      <c r="O117" s="250" t="s">
        <v>1594</v>
      </c>
      <c r="P117" s="669">
        <v>1824830</v>
      </c>
      <c r="Q117" s="678">
        <f t="shared" si="26"/>
        <v>-98946</v>
      </c>
      <c r="R117" s="669">
        <v>1725884</v>
      </c>
      <c r="S117" s="678">
        <v>-1355405.0831580099</v>
      </c>
      <c r="T117" s="678"/>
      <c r="U117" s="678">
        <v>-1465192.8948938099</v>
      </c>
      <c r="V117" s="678">
        <v>-1541675.96400726</v>
      </c>
      <c r="W117" s="670">
        <f t="shared" ref="W117:W119" si="31">V117*(1+$W$2)</f>
        <v>-1634176.5218476958</v>
      </c>
      <c r="X117" s="347" t="str">
        <f t="shared" ref="X117:X122" si="32">CONCATENATE($X$111,N117,M117)</f>
        <v>Exchange Revenue:  Service Charges - Electricity:  Sales - Industrial (11 000 Volts) (High Voltage) MSP01</v>
      </c>
      <c r="Y117" s="189"/>
      <c r="Z117" s="317"/>
    </row>
    <row r="118" spans="1:26" ht="16.5" customHeight="1" outlineLevel="3" x14ac:dyDescent="0.35">
      <c r="A118" s="174">
        <v>0</v>
      </c>
      <c r="B118" s="34">
        <v>0</v>
      </c>
      <c r="C118" s="36">
        <v>1</v>
      </c>
      <c r="D118" s="285" t="s">
        <v>1494</v>
      </c>
      <c r="E118" s="285" t="s">
        <v>230</v>
      </c>
      <c r="F118" s="285" t="s">
        <v>155</v>
      </c>
      <c r="G118" s="285" t="s">
        <v>1495</v>
      </c>
      <c r="H118" s="285" t="s">
        <v>1496</v>
      </c>
      <c r="I118" s="285" t="s">
        <v>1497</v>
      </c>
      <c r="J118" s="285" t="s">
        <v>136</v>
      </c>
      <c r="K118" s="33" t="s">
        <v>234</v>
      </c>
      <c r="L118" s="175"/>
      <c r="M118" s="250" t="s">
        <v>487</v>
      </c>
      <c r="N118" s="650" t="s">
        <v>478</v>
      </c>
      <c r="O118" s="250" t="s">
        <v>1595</v>
      </c>
      <c r="P118" s="669">
        <v>2817413</v>
      </c>
      <c r="Q118" s="678">
        <f t="shared" si="26"/>
        <v>-164961</v>
      </c>
      <c r="R118" s="669">
        <v>2652452</v>
      </c>
      <c r="S118" s="678">
        <v>-2116691.2907886999</v>
      </c>
      <c r="T118" s="678"/>
      <c r="U118" s="678">
        <v>-2288143.28534259</v>
      </c>
      <c r="V118" s="678">
        <v>-2407584.36483747</v>
      </c>
      <c r="W118" s="670">
        <f t="shared" si="31"/>
        <v>-2552039.4267277182</v>
      </c>
      <c r="X118" s="347" t="str">
        <f t="shared" si="32"/>
        <v>Exchange Revenue:  Service Charges - Electricity:  Sales - Industrial (11 000 Volts) (High Voltage) MSS01</v>
      </c>
      <c r="Y118" s="189"/>
      <c r="Z118" s="317"/>
    </row>
    <row r="119" spans="1:26" ht="16.5" customHeight="1" outlineLevel="3" x14ac:dyDescent="0.35">
      <c r="A119" s="174">
        <v>0</v>
      </c>
      <c r="B119" s="34">
        <v>0</v>
      </c>
      <c r="C119" s="36">
        <v>1</v>
      </c>
      <c r="D119" s="285" t="s">
        <v>1494</v>
      </c>
      <c r="E119" s="285" t="s">
        <v>230</v>
      </c>
      <c r="F119" s="285" t="s">
        <v>145</v>
      </c>
      <c r="G119" s="285" t="s">
        <v>1495</v>
      </c>
      <c r="H119" s="285" t="s">
        <v>1496</v>
      </c>
      <c r="I119" s="285" t="s">
        <v>1497</v>
      </c>
      <c r="J119" s="285" t="s">
        <v>136</v>
      </c>
      <c r="K119" s="33" t="s">
        <v>234</v>
      </c>
      <c r="L119" s="175"/>
      <c r="M119" s="250" t="s">
        <v>480</v>
      </c>
      <c r="N119" s="650" t="s">
        <v>478</v>
      </c>
      <c r="O119" s="250" t="s">
        <v>1597</v>
      </c>
      <c r="P119" s="669">
        <v>3322502</v>
      </c>
      <c r="Q119" s="678">
        <f t="shared" si="26"/>
        <v>-426735</v>
      </c>
      <c r="R119" s="669">
        <v>2895767</v>
      </c>
      <c r="S119" s="678">
        <v>-2277693.7138118702</v>
      </c>
      <c r="T119" s="678"/>
      <c r="U119" s="678">
        <v>-2462186.9046306401</v>
      </c>
      <c r="V119" s="678">
        <v>-2590713.0610523601</v>
      </c>
      <c r="W119" s="670">
        <f t="shared" si="31"/>
        <v>-2746155.8447155016</v>
      </c>
      <c r="X119" s="347" t="str">
        <f t="shared" si="32"/>
        <v>Exchange Revenue:  Service Charges - Electricity:  Sales - Industrial (11 000 Volts) (High Voltage) MSO01</v>
      </c>
      <c r="Y119" s="189"/>
      <c r="Z119" s="317"/>
    </row>
    <row r="120" spans="1:26" ht="16.5" customHeight="1" outlineLevel="3" x14ac:dyDescent="0.35">
      <c r="A120" s="174">
        <v>0</v>
      </c>
      <c r="B120" s="34">
        <v>0</v>
      </c>
      <c r="C120" s="36">
        <v>1</v>
      </c>
      <c r="D120" s="285" t="s">
        <v>1494</v>
      </c>
      <c r="E120" s="285" t="s">
        <v>230</v>
      </c>
      <c r="F120" s="285" t="s">
        <v>146</v>
      </c>
      <c r="G120" s="285" t="s">
        <v>1495</v>
      </c>
      <c r="H120" s="285" t="s">
        <v>1496</v>
      </c>
      <c r="I120" s="285" t="s">
        <v>1497</v>
      </c>
      <c r="J120" s="285" t="s">
        <v>136</v>
      </c>
      <c r="K120" s="33" t="s">
        <v>234</v>
      </c>
      <c r="L120" s="175"/>
      <c r="M120" s="250" t="str">
        <f t="shared" ref="M120:M121" si="33">RIGHT(O120,6)</f>
        <v>MHP001</v>
      </c>
      <c r="N120" s="354" t="s">
        <v>478</v>
      </c>
      <c r="O120" s="250" t="s">
        <v>1596</v>
      </c>
      <c r="P120" s="669">
        <v>1205628</v>
      </c>
      <c r="Q120" s="678">
        <f t="shared" si="26"/>
        <v>-665107</v>
      </c>
      <c r="R120" s="669">
        <v>540521</v>
      </c>
      <c r="S120" s="678">
        <v>-568239.36991858506</v>
      </c>
      <c r="T120" s="678"/>
      <c r="U120" s="678">
        <v>-614266.75888198998</v>
      </c>
      <c r="V120" s="678">
        <v>-646331.48369562998</v>
      </c>
      <c r="W120" s="670">
        <f>V120*(1+$W$2)</f>
        <v>-685111.37271736783</v>
      </c>
      <c r="X120" s="347" t="str">
        <f t="shared" si="32"/>
        <v>Exchange Revenue:  Service Charges - Electricity:  Sales - Industrial (11 000 Volts) (High Voltage) MHP001</v>
      </c>
      <c r="Y120" s="189"/>
      <c r="Z120" s="317"/>
    </row>
    <row r="121" spans="1:26" ht="16.5" customHeight="1" outlineLevel="3" x14ac:dyDescent="0.35">
      <c r="A121" s="174">
        <v>0</v>
      </c>
      <c r="B121" s="34">
        <v>0</v>
      </c>
      <c r="C121" s="36">
        <v>1</v>
      </c>
      <c r="D121" s="285" t="s">
        <v>1494</v>
      </c>
      <c r="E121" s="285" t="s">
        <v>230</v>
      </c>
      <c r="F121" s="285" t="s">
        <v>147</v>
      </c>
      <c r="G121" s="285" t="s">
        <v>1495</v>
      </c>
      <c r="H121" s="285" t="s">
        <v>1496</v>
      </c>
      <c r="I121" s="285" t="s">
        <v>1497</v>
      </c>
      <c r="J121" s="285" t="s">
        <v>136</v>
      </c>
      <c r="K121" s="33" t="s">
        <v>234</v>
      </c>
      <c r="L121" s="175"/>
      <c r="M121" s="250" t="str">
        <f t="shared" si="33"/>
        <v>MHS001</v>
      </c>
      <c r="N121" s="354" t="s">
        <v>478</v>
      </c>
      <c r="O121" s="250" t="s">
        <v>1598</v>
      </c>
      <c r="P121" s="669">
        <v>1581742</v>
      </c>
      <c r="Q121" s="678">
        <f t="shared" si="26"/>
        <v>-842284</v>
      </c>
      <c r="R121" s="669">
        <v>739458</v>
      </c>
      <c r="S121" s="678">
        <v>-797973.54375115305</v>
      </c>
      <c r="T121" s="678"/>
      <c r="U121" s="678">
        <v>-862609.40079499595</v>
      </c>
      <c r="V121" s="678">
        <v>-907637.611516495</v>
      </c>
      <c r="W121" s="670">
        <f>V121*(1+$W$2)</f>
        <v>-962095.86820748472</v>
      </c>
      <c r="X121" s="347" t="str">
        <f t="shared" si="32"/>
        <v>Exchange Revenue:  Service Charges - Electricity:  Sales - Industrial (11 000 Volts) (High Voltage) MHS001</v>
      </c>
      <c r="Y121" s="189"/>
      <c r="Z121" s="317"/>
    </row>
    <row r="122" spans="1:26" ht="16.5" customHeight="1" outlineLevel="3" x14ac:dyDescent="0.35">
      <c r="A122" s="174">
        <v>0</v>
      </c>
      <c r="B122" s="34">
        <v>0</v>
      </c>
      <c r="C122" s="36">
        <v>1</v>
      </c>
      <c r="D122" s="285" t="s">
        <v>1494</v>
      </c>
      <c r="E122" s="285" t="s">
        <v>230</v>
      </c>
      <c r="F122" s="285" t="s">
        <v>148</v>
      </c>
      <c r="G122" s="285" t="s">
        <v>1495</v>
      </c>
      <c r="H122" s="285" t="s">
        <v>1496</v>
      </c>
      <c r="I122" s="285" t="s">
        <v>1497</v>
      </c>
      <c r="J122" s="285" t="s">
        <v>136</v>
      </c>
      <c r="K122" s="33" t="s">
        <v>234</v>
      </c>
      <c r="L122" s="175"/>
      <c r="M122" s="250" t="str">
        <f>RIGHT(O122,6)</f>
        <v>MHO001</v>
      </c>
      <c r="N122" s="354" t="s">
        <v>478</v>
      </c>
      <c r="O122" s="250" t="s">
        <v>1599</v>
      </c>
      <c r="P122" s="669">
        <v>1829652</v>
      </c>
      <c r="Q122" s="678">
        <v>-1066433</v>
      </c>
      <c r="R122" s="669">
        <v>763219</v>
      </c>
      <c r="S122" s="678">
        <v>-772859.447989112</v>
      </c>
      <c r="T122" s="678"/>
      <c r="U122" s="678">
        <v>-835461.06327623001</v>
      </c>
      <c r="V122" s="678">
        <v>-879072.13077924901</v>
      </c>
      <c r="W122" s="670">
        <f>V122*(1+$W$2)</f>
        <v>-931816.45862600405</v>
      </c>
      <c r="X122" s="347" t="str">
        <f t="shared" si="32"/>
        <v>Exchange Revenue:  Service Charges - Electricity:  Sales - Industrial (11 000 Volts) (High Voltage) MHO001</v>
      </c>
      <c r="Y122" s="189"/>
      <c r="Z122" s="317"/>
    </row>
    <row r="123" spans="1:26" ht="16.5" customHeight="1" outlineLevel="3" x14ac:dyDescent="0.35">
      <c r="A123" s="174"/>
      <c r="B123" s="34"/>
      <c r="C123" s="36"/>
      <c r="D123" s="285"/>
      <c r="E123" s="285"/>
      <c r="F123" s="285"/>
      <c r="G123" s="285"/>
      <c r="H123" s="285"/>
      <c r="I123" s="285"/>
      <c r="J123" s="285"/>
      <c r="K123" s="33"/>
      <c r="L123" s="175"/>
      <c r="M123" s="250"/>
      <c r="N123" s="650"/>
      <c r="O123" s="250"/>
      <c r="P123" s="669"/>
      <c r="Q123" s="669"/>
      <c r="R123" s="669"/>
      <c r="S123" s="669"/>
      <c r="T123" s="669"/>
      <c r="U123" s="669"/>
      <c r="V123" s="670"/>
      <c r="W123" s="670"/>
      <c r="X123" s="341"/>
      <c r="Y123" s="186"/>
      <c r="Z123" s="317"/>
    </row>
    <row r="124" spans="1:26" ht="16.5" customHeight="1" outlineLevel="3" x14ac:dyDescent="0.35">
      <c r="A124" s="174"/>
      <c r="B124" s="34"/>
      <c r="C124" s="36"/>
      <c r="D124" s="34"/>
      <c r="E124" s="38"/>
      <c r="F124" s="36"/>
      <c r="G124" s="35"/>
      <c r="H124" s="34"/>
      <c r="I124" s="34"/>
      <c r="J124" s="34"/>
      <c r="K124" s="33"/>
      <c r="L124" s="175"/>
      <c r="M124" s="315"/>
      <c r="N124" s="37" t="s">
        <v>478</v>
      </c>
      <c r="O124" s="37"/>
      <c r="P124" s="669"/>
      <c r="Q124" s="669"/>
      <c r="R124" s="669"/>
      <c r="S124" s="669"/>
      <c r="T124" s="669"/>
      <c r="U124" s="669"/>
      <c r="V124" s="670"/>
      <c r="W124" s="670"/>
      <c r="X124" s="348"/>
      <c r="Y124" s="190" t="e">
        <f>VLOOKUP(X124,[7]All!$Q:$V,6,FALSE)</f>
        <v>#N/A</v>
      </c>
    </row>
    <row r="125" spans="1:26" ht="16.5" customHeight="1" outlineLevel="3" thickBot="1" x14ac:dyDescent="0.4">
      <c r="A125" s="174"/>
      <c r="B125" s="34"/>
      <c r="C125" s="36"/>
      <c r="D125" s="34"/>
      <c r="E125" s="38"/>
      <c r="F125" s="36"/>
      <c r="G125" s="35"/>
      <c r="H125" s="34"/>
      <c r="I125" s="34"/>
      <c r="J125" s="34"/>
      <c r="K125" s="33"/>
      <c r="L125" s="175"/>
      <c r="M125" s="315"/>
      <c r="N125" s="37" t="s">
        <v>478</v>
      </c>
      <c r="O125" s="37"/>
      <c r="P125" s="669"/>
      <c r="Q125" s="669"/>
      <c r="R125" s="669"/>
      <c r="S125" s="669"/>
      <c r="T125" s="669"/>
      <c r="U125" s="669"/>
      <c r="V125" s="670"/>
      <c r="W125" s="670"/>
      <c r="X125" s="348"/>
      <c r="Y125" s="190" t="e">
        <f>VLOOKUP(X125,[7]All!$Q:$V,6,FALSE)</f>
        <v>#N/A</v>
      </c>
    </row>
    <row r="126" spans="1:26" ht="16.5" customHeight="1" outlineLevel="3" thickBot="1" x14ac:dyDescent="0.4">
      <c r="A126" s="176"/>
      <c r="B126" s="177"/>
      <c r="C126" s="178"/>
      <c r="D126" s="177"/>
      <c r="E126" s="179"/>
      <c r="F126" s="178"/>
      <c r="G126" s="179"/>
      <c r="H126" s="177"/>
      <c r="I126" s="177"/>
      <c r="J126" s="177"/>
      <c r="K126" s="180"/>
      <c r="L126" s="181"/>
      <c r="M126" s="184"/>
      <c r="N126" s="180"/>
      <c r="O126" s="180"/>
      <c r="P126" s="672">
        <f>SUM(P13:P123)</f>
        <v>2381620323</v>
      </c>
      <c r="Q126" s="672">
        <f>SUM(Q13:Q123)</f>
        <v>199999999.97000003</v>
      </c>
      <c r="R126" s="672">
        <v>2581620322.9699998</v>
      </c>
      <c r="S126" s="672">
        <v>-2665892487.4661899</v>
      </c>
      <c r="T126" s="672"/>
      <c r="U126" s="673">
        <v>-2881829778.9509501</v>
      </c>
      <c r="V126" s="673">
        <v>-3034402049.7850099</v>
      </c>
      <c r="W126" s="673">
        <f t="shared" ref="W126" si="34">SUM(W13:W123)</f>
        <v>-3216659019.2420292</v>
      </c>
      <c r="X126" s="337" t="str">
        <f>"SUB TOTAL : "&amp;X10</f>
        <v>SUB TOTAL : SERVICE CHARGES</v>
      </c>
      <c r="Y126" s="191" t="str">
        <f>X126</f>
        <v>SUB TOTAL : SERVICE CHARGES</v>
      </c>
    </row>
    <row r="127" spans="1:26" ht="16.5" customHeight="1" outlineLevel="1" x14ac:dyDescent="0.35">
      <c r="A127" s="34"/>
      <c r="B127" s="34"/>
      <c r="C127" s="36"/>
      <c r="D127" s="34"/>
      <c r="E127" s="35"/>
      <c r="F127" s="36"/>
      <c r="G127" s="35"/>
      <c r="H127" s="34"/>
      <c r="I127" s="34"/>
      <c r="J127" s="34"/>
      <c r="K127" s="33"/>
      <c r="L127" s="33"/>
      <c r="M127" s="33"/>
      <c r="N127" s="33"/>
      <c r="O127" s="33"/>
      <c r="P127" s="336"/>
      <c r="Q127" s="336"/>
      <c r="R127" s="336"/>
      <c r="S127" s="336"/>
      <c r="T127" s="336"/>
      <c r="U127" s="554"/>
      <c r="V127" s="32"/>
      <c r="W127" s="32"/>
      <c r="X127" s="31"/>
      <c r="Y127" s="31"/>
    </row>
    <row r="128" spans="1:26" x14ac:dyDescent="0.35">
      <c r="P128" s="317"/>
      <c r="Q128" s="317"/>
      <c r="R128" s="317"/>
      <c r="S128" s="317"/>
      <c r="T128" s="317"/>
      <c r="V128" s="616"/>
      <c r="W128" s="616"/>
    </row>
    <row r="129" spans="15:23" x14ac:dyDescent="0.35">
      <c r="P129" s="250"/>
      <c r="Q129" s="250"/>
      <c r="R129" s="250"/>
      <c r="S129" s="250"/>
      <c r="T129" s="250"/>
      <c r="U129" s="250"/>
    </row>
    <row r="130" spans="15:23" x14ac:dyDescent="0.35">
      <c r="O130" t="s">
        <v>1337</v>
      </c>
      <c r="P130" s="674">
        <f>+P126</f>
        <v>2381620323</v>
      </c>
      <c r="Q130" s="674"/>
      <c r="R130" s="674">
        <f>+R126</f>
        <v>2581620322.9699998</v>
      </c>
      <c r="S130" s="674">
        <f>S4</f>
        <v>2684816551.397512</v>
      </c>
      <c r="T130" s="674"/>
      <c r="U130" s="674">
        <f t="shared" ref="U130:W130" si="35">U4</f>
        <v>2902286692.060708</v>
      </c>
      <c r="V130" s="674">
        <f t="shared" si="35"/>
        <v>3055926813.7590947</v>
      </c>
      <c r="W130" s="674">
        <f t="shared" si="35"/>
        <v>-3193842769.4294991</v>
      </c>
    </row>
    <row r="131" spans="15:23" x14ac:dyDescent="0.35">
      <c r="O131" t="s">
        <v>1336</v>
      </c>
      <c r="P131" s="674"/>
      <c r="Q131" s="674"/>
      <c r="R131" s="674"/>
      <c r="S131" s="674">
        <f>+'Tariff Rand Values '!V100</f>
        <v>3517738366.3488469</v>
      </c>
      <c r="T131" s="674"/>
      <c r="U131" s="674">
        <f>+'Tariff Rand Values '!V111</f>
        <v>3669488997.7846851</v>
      </c>
      <c r="V131" s="674">
        <f>+'Tariff Rand Values '!V119</f>
        <v>3836486546.1887822</v>
      </c>
      <c r="W131" s="674">
        <f>+'Tariff Rand Values '!V127</f>
        <v>4075883306.6709623</v>
      </c>
    </row>
    <row r="132" spans="15:23" ht="15" thickBot="1" x14ac:dyDescent="0.4">
      <c r="O132" t="s">
        <v>1338</v>
      </c>
      <c r="P132" s="675"/>
      <c r="Q132" s="675"/>
      <c r="R132" s="675"/>
      <c r="S132" s="675">
        <f>S130-S131</f>
        <v>-832921814.95133495</v>
      </c>
      <c r="T132" s="675"/>
      <c r="U132" s="675">
        <f t="shared" ref="U132:W132" si="36">U130-U131</f>
        <v>-767202305.72397709</v>
      </c>
      <c r="V132" s="675">
        <f t="shared" si="36"/>
        <v>-780559732.4296875</v>
      </c>
      <c r="W132" s="675">
        <f t="shared" si="36"/>
        <v>-7269726076.100462</v>
      </c>
    </row>
    <row r="133" spans="15:23" ht="15" thickTop="1" x14ac:dyDescent="0.35">
      <c r="P133" s="676"/>
      <c r="Q133" s="676"/>
      <c r="R133" s="676"/>
      <c r="S133" s="676"/>
      <c r="T133" s="676"/>
      <c r="U133" s="619"/>
      <c r="V133" s="655"/>
      <c r="W133" s="655"/>
    </row>
    <row r="134" spans="15:23" x14ac:dyDescent="0.35">
      <c r="O134" s="39"/>
      <c r="P134" s="676"/>
      <c r="Q134" s="676"/>
      <c r="R134" s="676"/>
      <c r="S134" s="676"/>
      <c r="T134" s="676"/>
      <c r="U134" s="676"/>
      <c r="V134" s="655"/>
      <c r="W134" s="655"/>
    </row>
    <row r="135" spans="15:23" x14ac:dyDescent="0.35">
      <c r="P135" s="619"/>
      <c r="Q135" s="619"/>
      <c r="R135" s="619"/>
      <c r="S135" s="619"/>
      <c r="T135" s="619"/>
      <c r="U135" s="619"/>
      <c r="V135" s="655"/>
      <c r="W135" s="655"/>
    </row>
    <row r="136" spans="15:23" x14ac:dyDescent="0.35">
      <c r="P136" s="676"/>
      <c r="Q136" s="676"/>
      <c r="R136" s="676"/>
      <c r="S136" s="676"/>
      <c r="T136" s="676"/>
      <c r="U136" s="676"/>
      <c r="V136" s="655"/>
      <c r="W136" s="655"/>
    </row>
    <row r="137" spans="15:23" x14ac:dyDescent="0.35">
      <c r="P137" s="619"/>
      <c r="Q137" s="619"/>
      <c r="R137" s="619"/>
      <c r="S137" s="619"/>
      <c r="T137" s="619"/>
      <c r="U137" s="619"/>
      <c r="V137" s="655"/>
      <c r="W137" s="655"/>
    </row>
    <row r="138" spans="15:23" x14ac:dyDescent="0.35">
      <c r="P138" s="676"/>
      <c r="Q138" s="676"/>
      <c r="R138" s="676"/>
      <c r="S138" s="676"/>
      <c r="T138" s="676"/>
      <c r="U138" s="619"/>
      <c r="V138" s="655"/>
      <c r="W138" s="655"/>
    </row>
    <row r="139" spans="15:23" x14ac:dyDescent="0.35">
      <c r="O139" t="s">
        <v>1491</v>
      </c>
      <c r="P139" s="627">
        <f t="shared" ref="P139:R139" si="37">+P13+P14+P19+P20+P58+P59</f>
        <v>833543479</v>
      </c>
      <c r="Q139" s="627"/>
      <c r="R139" s="627">
        <f t="shared" si="37"/>
        <v>944884855.36000001</v>
      </c>
      <c r="S139" s="627">
        <f>+S13+S14+S19+S20+S58+S59</f>
        <v>-955905415.05136502</v>
      </c>
      <c r="T139" s="627"/>
      <c r="U139" s="627">
        <f>+U13+U14+U19+U20+U58+U59</f>
        <v>-1033333753.6705259</v>
      </c>
      <c r="V139" s="627">
        <f>+V13+V14+V19+V20+V58+V59</f>
        <v>-1089414531.9849458</v>
      </c>
      <c r="W139" s="627">
        <f>+W13+W14+W19+W20+W58+W59</f>
        <v>-1154972250.3739603</v>
      </c>
    </row>
    <row r="140" spans="15:23" x14ac:dyDescent="0.35">
      <c r="P140" s="619"/>
      <c r="Q140" s="619"/>
      <c r="R140" s="619"/>
      <c r="S140" s="619"/>
      <c r="T140" s="619"/>
      <c r="U140" s="619"/>
      <c r="V140" s="619"/>
      <c r="W140" s="619"/>
    </row>
    <row r="141" spans="15:23" x14ac:dyDescent="0.35">
      <c r="O141" t="s">
        <v>1492</v>
      </c>
      <c r="P141" s="619">
        <f t="shared" ref="P141:R141" si="38">SUM(P61:P122,P22:P56,P16:P17)</f>
        <v>1548076844</v>
      </c>
      <c r="Q141" s="619"/>
      <c r="R141" s="619">
        <f t="shared" si="38"/>
        <v>1636735467.6100001</v>
      </c>
      <c r="S141" s="619">
        <f>SUM(S61:S122,S22:S56,S16:S17)</f>
        <v>-1709987072.4148269</v>
      </c>
      <c r="T141" s="619"/>
      <c r="U141" s="619">
        <f>SUM(U61:U122,U22:U56,U16:U17)</f>
        <v>-1848496025.2804272</v>
      </c>
      <c r="V141" s="619">
        <f>SUM(V61:V122,V22:V56,V16:V17)</f>
        <v>-1944987517.8000648</v>
      </c>
      <c r="W141" s="619">
        <f>SUM(W61:W122,W22:W56,W16:W17)</f>
        <v>-2061686768.8680696</v>
      </c>
    </row>
    <row r="142" spans="15:23" x14ac:dyDescent="0.35">
      <c r="P142" s="619"/>
      <c r="Q142" s="619"/>
      <c r="R142" s="619"/>
      <c r="S142" s="619"/>
      <c r="T142" s="619"/>
      <c r="U142" s="619"/>
      <c r="V142" s="619"/>
      <c r="W142" s="619"/>
    </row>
    <row r="143" spans="15:23" ht="15" thickBot="1" x14ac:dyDescent="0.4">
      <c r="O143" t="s">
        <v>295</v>
      </c>
      <c r="P143" s="637">
        <f t="shared" ref="P143:R143" si="39">SUM(P139:P141)</f>
        <v>2381620323</v>
      </c>
      <c r="Q143" s="637"/>
      <c r="R143" s="637">
        <f t="shared" si="39"/>
        <v>2581620322.9700003</v>
      </c>
      <c r="S143" s="637">
        <f>SUM(S139:S141)</f>
        <v>-2665892487.4661918</v>
      </c>
      <c r="T143" s="637"/>
      <c r="U143" s="637">
        <f>SUM(U139:U141)</f>
        <v>-2881829778.950953</v>
      </c>
      <c r="V143" s="637">
        <f>SUM(V139:V141)</f>
        <v>-3034402049.7850103</v>
      </c>
      <c r="W143" s="637">
        <f>SUM(W139:W141)</f>
        <v>-3216659019.2420301</v>
      </c>
    </row>
    <row r="144" spans="15:23" ht="15" thickTop="1" x14ac:dyDescent="0.35">
      <c r="P144" s="619"/>
      <c r="Q144" s="619"/>
      <c r="R144" s="619"/>
      <c r="S144" s="619"/>
      <c r="T144" s="619"/>
      <c r="U144" s="619"/>
      <c r="V144" s="619"/>
      <c r="W144" s="619"/>
    </row>
    <row r="145" spans="15:23" x14ac:dyDescent="0.35">
      <c r="O145" t="s">
        <v>298</v>
      </c>
      <c r="P145" s="619">
        <f t="shared" ref="P145:R145" si="40">+P8</f>
        <v>11391512.25</v>
      </c>
      <c r="Q145" s="619"/>
      <c r="R145" s="619">
        <f t="shared" si="40"/>
        <v>11391512.25</v>
      </c>
      <c r="S145" s="619">
        <f>+S8</f>
        <v>18924063.931318797</v>
      </c>
      <c r="T145" s="619"/>
      <c r="U145" s="619">
        <f>+U8</f>
        <v>20456913.10975562</v>
      </c>
      <c r="V145" s="619">
        <f>+V8</f>
        <v>21524763.974084865</v>
      </c>
      <c r="W145" s="619">
        <f>+W8</f>
        <v>22816249.812529959</v>
      </c>
    </row>
    <row r="146" spans="15:23" x14ac:dyDescent="0.35">
      <c r="P146" s="619"/>
      <c r="Q146" s="619"/>
      <c r="R146" s="619"/>
      <c r="S146" s="619"/>
      <c r="T146" s="619"/>
      <c r="U146" s="619"/>
      <c r="V146" s="619"/>
      <c r="W146" s="619"/>
    </row>
    <row r="147" spans="15:23" ht="15" thickBot="1" x14ac:dyDescent="0.4">
      <c r="P147" s="677">
        <f t="shared" ref="P147:R147" si="41">P143+P145</f>
        <v>2393011835.25</v>
      </c>
      <c r="Q147" s="677"/>
      <c r="R147" s="677">
        <f t="shared" si="41"/>
        <v>2593011835.2200003</v>
      </c>
      <c r="S147" s="677">
        <f>S143+S145</f>
        <v>-2646968423.534873</v>
      </c>
      <c r="T147" s="677"/>
      <c r="U147" s="677">
        <f>U143+U145</f>
        <v>-2861372865.8411975</v>
      </c>
      <c r="V147" s="677">
        <f>V143+V145</f>
        <v>-3012877285.8109255</v>
      </c>
      <c r="W147" s="677">
        <f>W143+W145</f>
        <v>-3193842769.4295001</v>
      </c>
    </row>
    <row r="148" spans="15:23" ht="15" thickTop="1" x14ac:dyDescent="0.35">
      <c r="P148" s="250"/>
      <c r="Q148" s="250"/>
      <c r="R148" s="250"/>
      <c r="S148" s="250" t="s">
        <v>1493</v>
      </c>
      <c r="T148" s="250"/>
      <c r="U148" s="250"/>
    </row>
    <row r="149" spans="15:23" x14ac:dyDescent="0.35">
      <c r="P149" s="250"/>
      <c r="Q149" s="250"/>
      <c r="R149" s="250"/>
      <c r="S149" s="250"/>
      <c r="T149" s="250"/>
      <c r="U149" s="250"/>
    </row>
    <row r="150" spans="15:23" x14ac:dyDescent="0.35">
      <c r="P150" s="250"/>
      <c r="Q150" s="250"/>
      <c r="R150" s="250"/>
      <c r="S150" s="250"/>
      <c r="T150" s="250"/>
      <c r="U150" s="250"/>
    </row>
    <row r="155" spans="15:23" x14ac:dyDescent="0.35">
      <c r="U155" s="277">
        <v>3</v>
      </c>
    </row>
  </sheetData>
  <autoFilter ref="A3:Y3" xr:uid="{00000000-0009-0000-0000-000003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1">
    <mergeCell ref="A3:L3"/>
  </mergeCells>
  <pageMargins left="0.25" right="0.25" top="0.75" bottom="0.75" header="0.3" footer="0.3"/>
  <pageSetup paperSize="9" scale="2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pageSetUpPr fitToPage="1"/>
  </sheetPr>
  <dimension ref="A1:AE148"/>
  <sheetViews>
    <sheetView topLeftCell="M1" zoomScale="85" zoomScaleNormal="85" zoomScalePageLayoutView="85" workbookViewId="0">
      <pane ySplit="3" topLeftCell="A117" activePane="bottomLeft" state="frozen"/>
      <selection activeCell="M1" sqref="M1"/>
      <selection pane="bottomLeft" activeCell="Q2" sqref="Q2"/>
    </sheetView>
  </sheetViews>
  <sheetFormatPr defaultColWidth="8.81640625" defaultRowHeight="14.5" outlineLevelRow="3" x14ac:dyDescent="0.35"/>
  <cols>
    <col min="1" max="1" width="9.26953125" hidden="1" customWidth="1"/>
    <col min="2" max="2" width="6.7265625" hidden="1" customWidth="1"/>
    <col min="3" max="4" width="8.453125" hidden="1" customWidth="1"/>
    <col min="5" max="5" width="7" hidden="1" customWidth="1"/>
    <col min="6" max="6" width="8" hidden="1" customWidth="1"/>
    <col min="7" max="7" width="9.1796875" hidden="1" customWidth="1"/>
    <col min="8" max="8" width="7.26953125" hidden="1" customWidth="1"/>
    <col min="9" max="9" width="8.54296875" hidden="1" customWidth="1"/>
    <col min="10" max="10" width="7.7265625" hidden="1" customWidth="1"/>
    <col min="11" max="11" width="2.26953125" hidden="1" customWidth="1"/>
    <col min="12" max="12" width="4.54296875" hidden="1" customWidth="1"/>
    <col min="13" max="13" width="10" customWidth="1"/>
    <col min="14" max="14" width="7.54296875" customWidth="1"/>
    <col min="15" max="15" width="51.54296875" customWidth="1"/>
    <col min="16" max="16" width="21.54296875" hidden="1" customWidth="1"/>
    <col min="17" max="17" width="27.453125" bestFit="1" customWidth="1"/>
    <col min="18" max="18" width="22.81640625" hidden="1" customWidth="1"/>
    <col min="19" max="19" width="18.26953125" style="277" bestFit="1" customWidth="1"/>
    <col min="20" max="20" width="19" customWidth="1"/>
    <col min="21" max="21" width="20.1796875" hidden="1" customWidth="1"/>
    <col min="22" max="22" width="145.7265625" hidden="1" customWidth="1"/>
    <col min="23" max="23" width="77.453125" hidden="1" customWidth="1"/>
    <col min="24" max="24" width="25.7265625" hidden="1" customWidth="1"/>
    <col min="25" max="25" width="16.453125" bestFit="1" customWidth="1"/>
    <col min="27" max="27" width="11.6328125" bestFit="1" customWidth="1"/>
    <col min="29" max="31" width="22.7265625" bestFit="1" customWidth="1"/>
  </cols>
  <sheetData>
    <row r="1" spans="1:25" ht="21" x14ac:dyDescent="0.5">
      <c r="A1" s="51" t="s">
        <v>248</v>
      </c>
      <c r="Q1" s="362">
        <v>0.151</v>
      </c>
    </row>
    <row r="2" spans="1:25" ht="14.5" customHeight="1" thickBot="1" x14ac:dyDescent="0.4">
      <c r="P2" s="555"/>
      <c r="Q2" s="555" t="s">
        <v>1916</v>
      </c>
      <c r="R2" s="555"/>
      <c r="S2" s="635">
        <v>4.5999999999999999E-2</v>
      </c>
      <c r="T2" s="362">
        <v>4.5999999999999999E-2</v>
      </c>
      <c r="U2" s="362">
        <v>0.06</v>
      </c>
      <c r="Y2" s="362">
        <v>4.5999999999999999E-2</v>
      </c>
    </row>
    <row r="3" spans="1:25" s="40" customFormat="1" ht="59.25" customHeight="1" thickBot="1" x14ac:dyDescent="0.5">
      <c r="A3" s="949" t="s">
        <v>247</v>
      </c>
      <c r="B3" s="950"/>
      <c r="C3" s="950"/>
      <c r="D3" s="950"/>
      <c r="E3" s="950"/>
      <c r="F3" s="950"/>
      <c r="G3" s="950"/>
      <c r="H3" s="950"/>
      <c r="I3" s="950"/>
      <c r="J3" s="950"/>
      <c r="K3" s="950"/>
      <c r="L3" s="951"/>
      <c r="M3" s="194" t="s">
        <v>476</v>
      </c>
      <c r="N3" s="195"/>
      <c r="O3" s="195" t="s">
        <v>477</v>
      </c>
      <c r="P3" s="565" t="s">
        <v>1524</v>
      </c>
      <c r="Q3" s="565" t="s">
        <v>1915</v>
      </c>
      <c r="R3" s="565"/>
      <c r="S3" s="565" t="s">
        <v>1917</v>
      </c>
      <c r="T3" s="349" t="s">
        <v>1918</v>
      </c>
      <c r="U3" s="349" t="s">
        <v>1524</v>
      </c>
      <c r="V3" s="196" t="s">
        <v>246</v>
      </c>
      <c r="W3" s="193" t="s">
        <v>245</v>
      </c>
      <c r="Y3" s="893" t="s">
        <v>1919</v>
      </c>
    </row>
    <row r="4" spans="1:25" s="39" customFormat="1" ht="16.5" customHeight="1" x14ac:dyDescent="0.35">
      <c r="A4" s="169">
        <v>0</v>
      </c>
      <c r="B4" s="170">
        <v>0</v>
      </c>
      <c r="C4" s="171">
        <v>1</v>
      </c>
      <c r="D4" s="170">
        <v>0</v>
      </c>
      <c r="E4" s="172">
        <v>0</v>
      </c>
      <c r="F4" s="171">
        <v>0</v>
      </c>
      <c r="G4" s="172">
        <v>0</v>
      </c>
      <c r="H4" s="170">
        <v>0</v>
      </c>
      <c r="I4" s="170">
        <v>0</v>
      </c>
      <c r="J4" s="170">
        <v>0</v>
      </c>
      <c r="K4" s="170" t="s">
        <v>232</v>
      </c>
      <c r="L4" s="173" t="s">
        <v>242</v>
      </c>
      <c r="M4" s="182"/>
      <c r="N4" s="37"/>
      <c r="O4" s="552"/>
      <c r="P4" s="680">
        <f>+P5</f>
        <v>3157614424.9999995</v>
      </c>
      <c r="Q4" s="680">
        <f>+Q5</f>
        <v>3578588914.1546607</v>
      </c>
      <c r="R4" s="681"/>
      <c r="S4" s="667">
        <f t="shared" ref="S4:U4" si="0">S5</f>
        <v>3743204004.2057738</v>
      </c>
      <c r="T4" s="667">
        <f t="shared" si="0"/>
        <v>3915391388.3992424</v>
      </c>
      <c r="U4" s="667">
        <f t="shared" si="0"/>
        <v>4035172272.3122396</v>
      </c>
      <c r="V4" s="338" t="s">
        <v>244</v>
      </c>
      <c r="W4" s="185" t="str">
        <f>V4</f>
        <v>INCOME</v>
      </c>
      <c r="Y4" s="894">
        <f t="shared" ref="Y4:Y11" si="1">T4*6.24%+T4</f>
        <v>4159711811.0353551</v>
      </c>
    </row>
    <row r="5" spans="1:25" s="39" customFormat="1" ht="16.5" customHeight="1" outlineLevel="1" x14ac:dyDescent="0.35">
      <c r="A5" s="174">
        <v>0</v>
      </c>
      <c r="B5" s="34">
        <v>0</v>
      </c>
      <c r="C5" s="36">
        <v>1</v>
      </c>
      <c r="D5" s="34">
        <v>30</v>
      </c>
      <c r="E5" s="35">
        <v>0</v>
      </c>
      <c r="F5" s="36">
        <v>0</v>
      </c>
      <c r="G5" s="35">
        <v>0</v>
      </c>
      <c r="H5" s="34">
        <v>0</v>
      </c>
      <c r="I5" s="34">
        <v>0</v>
      </c>
      <c r="J5" s="34">
        <v>0</v>
      </c>
      <c r="K5" s="33" t="s">
        <v>232</v>
      </c>
      <c r="L5" s="175" t="s">
        <v>242</v>
      </c>
      <c r="M5" s="183"/>
      <c r="N5" s="37"/>
      <c r="O5" s="336"/>
      <c r="P5" s="666">
        <f>+P6+P10</f>
        <v>3157614424.9999995</v>
      </c>
      <c r="Q5" s="666">
        <f>+Q6+Q10</f>
        <v>3578588914.1546607</v>
      </c>
      <c r="R5" s="666"/>
      <c r="S5" s="666">
        <f>S6+S10</f>
        <v>3743204004.2057738</v>
      </c>
      <c r="T5" s="668">
        <f t="shared" ref="T5:U5" si="2">T6+T10</f>
        <v>3915391388.3992424</v>
      </c>
      <c r="U5" s="668">
        <f t="shared" si="2"/>
        <v>4035172272.3122396</v>
      </c>
      <c r="V5" s="338" t="s">
        <v>243</v>
      </c>
      <c r="W5" s="185" t="str">
        <f>VLOOKUP(V5,[7]All!$Q:$V,6,FALSE)</f>
        <v>EXCHANGE REVENUE</v>
      </c>
      <c r="Y5" s="894">
        <f t="shared" si="1"/>
        <v>4159711811.0353551</v>
      </c>
    </row>
    <row r="6" spans="1:25" s="39" customFormat="1" ht="16.5" customHeight="1" outlineLevel="1" x14ac:dyDescent="0.35">
      <c r="A6" s="174">
        <v>0</v>
      </c>
      <c r="B6" s="34">
        <v>0</v>
      </c>
      <c r="C6" s="36">
        <v>1</v>
      </c>
      <c r="D6" s="34" t="s">
        <v>1494</v>
      </c>
      <c r="E6" s="35">
        <v>111</v>
      </c>
      <c r="F6" s="36">
        <v>3</v>
      </c>
      <c r="G6" s="35">
        <v>0</v>
      </c>
      <c r="H6" s="34" t="s">
        <v>1498</v>
      </c>
      <c r="I6" s="34" t="s">
        <v>1497</v>
      </c>
      <c r="J6" s="34" t="s">
        <v>136</v>
      </c>
      <c r="K6" s="33" t="s">
        <v>232</v>
      </c>
      <c r="L6" s="175" t="s">
        <v>242</v>
      </c>
      <c r="M6" s="183"/>
      <c r="N6" s="37"/>
      <c r="O6" s="767"/>
      <c r="P6" s="666">
        <v>25272446.357990395</v>
      </c>
      <c r="Q6" s="768">
        <f>Q12+Q13</f>
        <v>78207.049384017242</v>
      </c>
      <c r="R6" s="768"/>
      <c r="S6" s="768">
        <f>S12+S13</f>
        <v>81804.573655682034</v>
      </c>
      <c r="T6" s="768">
        <f>T12+T13</f>
        <v>85567.58404384341</v>
      </c>
      <c r="U6" s="668">
        <f>+T6*U2+T6</f>
        <v>90701.63908647401</v>
      </c>
      <c r="V6" s="338" t="s">
        <v>1334</v>
      </c>
      <c r="W6" s="185"/>
      <c r="X6" t="s">
        <v>1860</v>
      </c>
      <c r="Y6" s="894">
        <f t="shared" si="1"/>
        <v>90907.001288179235</v>
      </c>
    </row>
    <row r="7" spans="1:25" s="39" customFormat="1" ht="16.5" hidden="1" customHeight="1" outlineLevel="2" x14ac:dyDescent="0.35">
      <c r="A7" s="174"/>
      <c r="B7" s="34"/>
      <c r="C7" s="36"/>
      <c r="D7" s="34"/>
      <c r="E7" s="35"/>
      <c r="F7" s="36">
        <v>0</v>
      </c>
      <c r="G7" s="35">
        <v>0</v>
      </c>
      <c r="H7" s="34">
        <v>0</v>
      </c>
      <c r="I7" s="34">
        <v>0</v>
      </c>
      <c r="J7" s="34">
        <v>0</v>
      </c>
      <c r="K7" s="33" t="s">
        <v>232</v>
      </c>
      <c r="L7" s="175" t="s">
        <v>242</v>
      </c>
      <c r="M7" s="183"/>
      <c r="N7" s="37"/>
      <c r="O7" s="33"/>
      <c r="P7" s="666">
        <f>+P8</f>
        <v>25272446.357990395</v>
      </c>
      <c r="Q7" s="666">
        <f>+Q8</f>
        <v>78207.049384017242</v>
      </c>
      <c r="R7" s="666"/>
      <c r="S7" s="668">
        <f t="shared" ref="S7" si="3">S8</f>
        <v>81804.573655682034</v>
      </c>
      <c r="T7" s="668">
        <f>+S7*T2+S7</f>
        <v>85567.58404384341</v>
      </c>
      <c r="U7" s="668">
        <f>+T7*U2+T7</f>
        <v>90701.63908647401</v>
      </c>
      <c r="V7" s="338" t="s">
        <v>1294</v>
      </c>
      <c r="W7" s="185"/>
      <c r="Y7" s="894">
        <f t="shared" si="1"/>
        <v>90907.001288179235</v>
      </c>
    </row>
    <row r="8" spans="1:25" s="39" customFormat="1" ht="20.25" customHeight="1" outlineLevel="2" x14ac:dyDescent="0.35">
      <c r="A8" s="174"/>
      <c r="B8" s="34"/>
      <c r="C8" s="36"/>
      <c r="D8" s="34"/>
      <c r="E8" s="35"/>
      <c r="F8" s="36">
        <v>0</v>
      </c>
      <c r="G8" s="35">
        <v>0</v>
      </c>
      <c r="H8" s="34">
        <v>0</v>
      </c>
      <c r="I8" s="34">
        <v>0</v>
      </c>
      <c r="J8" s="34">
        <v>0</v>
      </c>
      <c r="K8" s="33" t="s">
        <v>234</v>
      </c>
      <c r="L8" s="648"/>
      <c r="M8" s="645"/>
      <c r="N8" s="646"/>
      <c r="O8" s="647"/>
      <c r="P8" s="669">
        <v>25272446.357990395</v>
      </c>
      <c r="Q8" s="669">
        <f>+Q12+Q13</f>
        <v>78207.049384017242</v>
      </c>
      <c r="R8" s="669"/>
      <c r="S8" s="669">
        <f t="shared" ref="S8" si="4">Q8*(1+$S$2)</f>
        <v>81804.573655682034</v>
      </c>
      <c r="T8" s="669">
        <f>+S8*T2+S8</f>
        <v>85567.58404384341</v>
      </c>
      <c r="U8" s="669">
        <f>+T8*U2+T8</f>
        <v>90701.63908647401</v>
      </c>
      <c r="V8" s="339" t="s">
        <v>1335</v>
      </c>
      <c r="W8" s="185"/>
      <c r="Y8" s="895">
        <f t="shared" si="1"/>
        <v>90907.001288179235</v>
      </c>
    </row>
    <row r="9" spans="1:25" s="39" customFormat="1" ht="16.5" customHeight="1" outlineLevel="1" x14ac:dyDescent="0.35">
      <c r="A9" s="174"/>
      <c r="B9" s="34"/>
      <c r="C9" s="36"/>
      <c r="D9" s="34"/>
      <c r="E9" s="35"/>
      <c r="F9" s="36"/>
      <c r="G9" s="35"/>
      <c r="H9" s="34"/>
      <c r="I9" s="34"/>
      <c r="J9" s="34"/>
      <c r="K9" s="33"/>
      <c r="L9" s="175"/>
      <c r="M9" s="183"/>
      <c r="N9" s="312"/>
      <c r="O9" s="336"/>
      <c r="P9" s="669"/>
      <c r="Q9" s="669"/>
      <c r="R9" s="669"/>
      <c r="S9" s="670"/>
      <c r="T9" s="670"/>
      <c r="U9" s="670"/>
      <c r="V9" s="339"/>
      <c r="W9" s="185"/>
      <c r="Y9" s="895"/>
    </row>
    <row r="10" spans="1:25" ht="16.5" customHeight="1" outlineLevel="2" x14ac:dyDescent="0.35">
      <c r="A10" s="174">
        <v>0</v>
      </c>
      <c r="B10" s="34">
        <v>0</v>
      </c>
      <c r="C10" s="36">
        <v>1</v>
      </c>
      <c r="D10" s="34">
        <v>32</v>
      </c>
      <c r="E10" s="35">
        <v>0</v>
      </c>
      <c r="F10" s="36">
        <v>0</v>
      </c>
      <c r="G10" s="35">
        <v>0</v>
      </c>
      <c r="H10" s="34">
        <v>0</v>
      </c>
      <c r="I10" s="34">
        <v>0</v>
      </c>
      <c r="J10" s="34">
        <v>0</v>
      </c>
      <c r="K10" s="33" t="s">
        <v>232</v>
      </c>
      <c r="L10" s="175" t="s">
        <v>242</v>
      </c>
      <c r="M10" s="183"/>
      <c r="N10" s="312" t="s">
        <v>478</v>
      </c>
      <c r="O10" s="356"/>
      <c r="P10" s="682">
        <f>P128</f>
        <v>3132341978.6420093</v>
      </c>
      <c r="Q10" s="682">
        <f>Q128</f>
        <v>3578510707.1052766</v>
      </c>
      <c r="R10" s="682"/>
      <c r="S10" s="682">
        <f t="shared" ref="S10:T10" si="5">S128</f>
        <v>3743122199.6321182</v>
      </c>
      <c r="T10" s="682">
        <f t="shared" si="5"/>
        <v>3915305820.8151984</v>
      </c>
      <c r="U10" s="668">
        <f>U128</f>
        <v>4035081570.6731534</v>
      </c>
      <c r="V10" s="338" t="s">
        <v>241</v>
      </c>
      <c r="W10" s="192" t="str">
        <f>V10</f>
        <v>SERVICE CHARGES</v>
      </c>
      <c r="Y10" s="896">
        <f t="shared" si="1"/>
        <v>4159620904.0340667</v>
      </c>
    </row>
    <row r="11" spans="1:25" ht="16.5" customHeight="1" outlineLevel="2" x14ac:dyDescent="0.35">
      <c r="A11" s="174"/>
      <c r="B11" s="34"/>
      <c r="C11" s="36"/>
      <c r="D11" s="34"/>
      <c r="E11" s="35"/>
      <c r="F11" s="36"/>
      <c r="G11" s="35"/>
      <c r="H11" s="34"/>
      <c r="I11" s="34"/>
      <c r="J11" s="34"/>
      <c r="K11" s="33"/>
      <c r="L11" s="175"/>
      <c r="M11" s="33"/>
      <c r="N11" s="312"/>
      <c r="O11" s="39" t="s">
        <v>1859</v>
      </c>
      <c r="P11" s="682"/>
      <c r="Q11" s="682"/>
      <c r="R11" s="682"/>
      <c r="S11" s="682"/>
      <c r="T11" s="682"/>
      <c r="U11" s="668"/>
      <c r="V11" s="338"/>
      <c r="W11" s="192"/>
      <c r="Y11" s="894">
        <f t="shared" si="1"/>
        <v>0</v>
      </c>
    </row>
    <row r="12" spans="1:25" ht="16.5" customHeight="1" outlineLevel="2" x14ac:dyDescent="0.35">
      <c r="A12" s="174">
        <v>14</v>
      </c>
      <c r="B12" s="34">
        <v>7</v>
      </c>
      <c r="C12" s="36">
        <v>1</v>
      </c>
      <c r="D12" s="34">
        <v>32</v>
      </c>
      <c r="E12" s="35">
        <v>125</v>
      </c>
      <c r="F12" s="876" t="s">
        <v>553</v>
      </c>
      <c r="G12" s="285" t="s">
        <v>1495</v>
      </c>
      <c r="H12" s="34" t="s">
        <v>1496</v>
      </c>
      <c r="I12" s="34" t="s">
        <v>1497</v>
      </c>
      <c r="J12" s="34">
        <v>11</v>
      </c>
      <c r="K12" s="33" t="s">
        <v>234</v>
      </c>
      <c r="L12" s="175"/>
      <c r="M12" s="33"/>
      <c r="N12" s="312"/>
      <c r="O12" s="250" t="s">
        <v>1877</v>
      </c>
      <c r="P12" s="669">
        <v>18256349.630092077</v>
      </c>
      <c r="Q12" s="669">
        <f>'Tariff Rand Values '!V10</f>
        <v>52605.469230609233</v>
      </c>
      <c r="R12" s="669"/>
      <c r="S12" s="669">
        <f>Q12*(1+S$2)</f>
        <v>55025.320815217259</v>
      </c>
      <c r="T12" s="669">
        <f>S12*(1+$T$2)</f>
        <v>57556.485572717254</v>
      </c>
      <c r="U12" s="668"/>
      <c r="V12" s="338"/>
      <c r="W12" s="192"/>
      <c r="X12" t="s">
        <v>1860</v>
      </c>
      <c r="Y12" s="895">
        <f>T12*(1+$Y$2)</f>
        <v>60204.083909062254</v>
      </c>
    </row>
    <row r="13" spans="1:25" ht="16.5" customHeight="1" outlineLevel="2" x14ac:dyDescent="0.35">
      <c r="A13" s="174">
        <v>14</v>
      </c>
      <c r="B13" s="34">
        <v>7</v>
      </c>
      <c r="C13" s="36">
        <v>1</v>
      </c>
      <c r="D13" s="34">
        <v>32</v>
      </c>
      <c r="E13" s="35">
        <v>125</v>
      </c>
      <c r="F13" s="876" t="s">
        <v>553</v>
      </c>
      <c r="G13" s="285" t="s">
        <v>1495</v>
      </c>
      <c r="H13" s="34" t="s">
        <v>1496</v>
      </c>
      <c r="I13" s="34" t="s">
        <v>1497</v>
      </c>
      <c r="J13" s="34">
        <v>11</v>
      </c>
      <c r="K13" s="33" t="s">
        <v>234</v>
      </c>
      <c r="L13" s="175"/>
      <c r="M13" s="33"/>
      <c r="N13" s="312"/>
      <c r="O13" s="250" t="s">
        <v>1878</v>
      </c>
      <c r="P13" s="669">
        <v>7016096.7278983183</v>
      </c>
      <c r="Q13" s="669">
        <f>'Tariff Rand Values '!W10</f>
        <v>25601.580153408002</v>
      </c>
      <c r="R13" s="669"/>
      <c r="S13" s="669">
        <f t="shared" ref="S13:S76" si="6">Q13*(1+S$2)</f>
        <v>26779.252840464771</v>
      </c>
      <c r="T13" s="669">
        <f>S13*(1+$T$2)</f>
        <v>28011.098471126152</v>
      </c>
      <c r="U13" s="668"/>
      <c r="V13" s="338"/>
      <c r="W13" s="192"/>
      <c r="X13" t="s">
        <v>1860</v>
      </c>
      <c r="Y13" s="895">
        <f>T13*(1+$Y$2)</f>
        <v>29299.609000797955</v>
      </c>
    </row>
    <row r="14" spans="1:25" s="39" customFormat="1" ht="16.5" customHeight="1" outlineLevel="3" x14ac:dyDescent="0.35">
      <c r="A14" s="174"/>
      <c r="B14" s="34"/>
      <c r="C14" s="36"/>
      <c r="D14" s="34"/>
      <c r="E14" s="285"/>
      <c r="F14" s="285"/>
      <c r="G14" s="285"/>
      <c r="H14" s="285"/>
      <c r="I14" s="285"/>
      <c r="J14" s="285"/>
      <c r="K14" s="33"/>
      <c r="L14" s="173"/>
      <c r="N14" s="316" t="s">
        <v>478</v>
      </c>
      <c r="O14" s="39" t="s">
        <v>1532</v>
      </c>
      <c r="P14" s="669"/>
      <c r="Q14" s="669"/>
      <c r="R14" s="669"/>
      <c r="S14" s="669">
        <f t="shared" si="6"/>
        <v>0</v>
      </c>
      <c r="T14" s="671"/>
      <c r="U14" s="671"/>
      <c r="V14" s="340" t="s">
        <v>29</v>
      </c>
      <c r="W14" s="243" t="str">
        <f>VLOOKUP(V14,[7]All!$Q:$V,6,FALSE)</f>
        <v>ELEC SALES: COMMERC CONVEN SINGLE PHASE</v>
      </c>
      <c r="Y14" s="895">
        <f t="shared" ref="Y14:Y70" si="7">T14*6.24%+T14</f>
        <v>0</v>
      </c>
    </row>
    <row r="15" spans="1:25" s="39" customFormat="1" ht="16.5" customHeight="1" outlineLevel="3" x14ac:dyDescent="0.35">
      <c r="A15" s="174">
        <v>14</v>
      </c>
      <c r="B15" s="34">
        <v>7</v>
      </c>
      <c r="C15" s="36">
        <v>1</v>
      </c>
      <c r="D15" s="34">
        <v>32</v>
      </c>
      <c r="E15" s="285" t="s">
        <v>224</v>
      </c>
      <c r="F15" s="285" t="s">
        <v>553</v>
      </c>
      <c r="G15" s="285" t="s">
        <v>1495</v>
      </c>
      <c r="H15" s="285" t="s">
        <v>1496</v>
      </c>
      <c r="I15" s="285" t="s">
        <v>1497</v>
      </c>
      <c r="J15" s="285" t="s">
        <v>136</v>
      </c>
      <c r="K15" s="33" t="s">
        <v>234</v>
      </c>
      <c r="L15" s="173"/>
      <c r="M15" s="250" t="str">
        <f>RIGHT(O15,7)</f>
        <v>INELSM1</v>
      </c>
      <c r="N15" s="316"/>
      <c r="O15" s="250" t="s">
        <v>1526</v>
      </c>
      <c r="P15" s="669">
        <v>62511813.452960536</v>
      </c>
      <c r="Q15" s="669">
        <f>'Tariff Rand Values '!V6</f>
        <v>82862355.841962367</v>
      </c>
      <c r="R15" s="669"/>
      <c r="S15" s="669">
        <f t="shared" si="6"/>
        <v>86674024.210692644</v>
      </c>
      <c r="T15" s="669">
        <f>S15*(1+$T$2)</f>
        <v>90661029.324384511</v>
      </c>
      <c r="U15" s="669">
        <f>T15*(1+$S$2)</f>
        <v>94831436.673306197</v>
      </c>
      <c r="V15" s="340"/>
      <c r="W15" s="243"/>
      <c r="X15" s="387"/>
      <c r="Y15" s="895">
        <f t="shared" ref="Y15:Y16" si="8">T15*(1+$Y$2)</f>
        <v>94831436.673306197</v>
      </c>
    </row>
    <row r="16" spans="1:25" s="39" customFormat="1" ht="16.5" customHeight="1" outlineLevel="3" x14ac:dyDescent="0.35">
      <c r="A16" s="174">
        <v>14</v>
      </c>
      <c r="B16" s="34">
        <v>7</v>
      </c>
      <c r="C16" s="36">
        <v>1</v>
      </c>
      <c r="D16" s="34">
        <v>32</v>
      </c>
      <c r="E16" s="285" t="s">
        <v>228</v>
      </c>
      <c r="F16" s="285" t="s">
        <v>155</v>
      </c>
      <c r="G16" s="285" t="s">
        <v>1495</v>
      </c>
      <c r="H16" s="285" t="s">
        <v>1496</v>
      </c>
      <c r="I16" s="285" t="s">
        <v>1497</v>
      </c>
      <c r="J16" s="285" t="s">
        <v>136</v>
      </c>
      <c r="K16" s="33" t="s">
        <v>234</v>
      </c>
      <c r="L16" s="173"/>
      <c r="M16" s="250" t="str">
        <f t="shared" ref="M16" si="9">RIGHT(O16,6)</f>
        <v>INEL01</v>
      </c>
      <c r="N16" s="316"/>
      <c r="O16" s="250" t="s">
        <v>1525</v>
      </c>
      <c r="P16" s="669">
        <v>22361572.370588809</v>
      </c>
      <c r="Q16" s="669">
        <f>'Tariff Rand Values '!W6</f>
        <v>33116842.548276</v>
      </c>
      <c r="R16" s="669"/>
      <c r="S16" s="669">
        <f t="shared" si="6"/>
        <v>34640217.3054967</v>
      </c>
      <c r="T16" s="669">
        <f>S16*(1+$T$2)</f>
        <v>36233667.301549546</v>
      </c>
      <c r="U16" s="669">
        <f>T16*(1+$S$2)</f>
        <v>37900415.997420825</v>
      </c>
      <c r="V16" s="340"/>
      <c r="W16" s="243"/>
      <c r="X16" s="387"/>
      <c r="Y16" s="895">
        <f t="shared" si="8"/>
        <v>37900415.997420825</v>
      </c>
    </row>
    <row r="17" spans="1:25" s="39" customFormat="1" ht="16.5" customHeight="1" outlineLevel="3" x14ac:dyDescent="0.35">
      <c r="A17" s="174"/>
      <c r="B17" s="34"/>
      <c r="C17" s="36"/>
      <c r="D17" s="34"/>
      <c r="E17" s="285"/>
      <c r="F17" s="285"/>
      <c r="G17" s="285"/>
      <c r="H17" s="285"/>
      <c r="I17" s="285"/>
      <c r="J17" s="285"/>
      <c r="K17" s="33"/>
      <c r="L17" s="173"/>
      <c r="M17" s="250"/>
      <c r="N17" s="316"/>
      <c r="O17" s="262" t="s">
        <v>1533</v>
      </c>
      <c r="P17" s="669"/>
      <c r="Q17" s="669"/>
      <c r="R17" s="669"/>
      <c r="S17" s="669">
        <f t="shared" si="6"/>
        <v>0</v>
      </c>
      <c r="T17" s="669"/>
      <c r="U17" s="669"/>
      <c r="V17" s="340"/>
      <c r="W17" s="243"/>
      <c r="X17" s="387"/>
      <c r="Y17" s="895">
        <f t="shared" si="7"/>
        <v>0</v>
      </c>
    </row>
    <row r="18" spans="1:25" ht="16.5" customHeight="1" outlineLevel="3" x14ac:dyDescent="0.35">
      <c r="A18" s="872">
        <v>14</v>
      </c>
      <c r="B18" s="873">
        <v>7</v>
      </c>
      <c r="C18" s="874">
        <v>1</v>
      </c>
      <c r="D18" s="873">
        <v>32</v>
      </c>
      <c r="E18" s="875" t="s">
        <v>222</v>
      </c>
      <c r="F18" s="875" t="s">
        <v>144</v>
      </c>
      <c r="G18" s="875" t="s">
        <v>1495</v>
      </c>
      <c r="H18" s="875" t="s">
        <v>1496</v>
      </c>
      <c r="I18" s="875" t="s">
        <v>1497</v>
      </c>
      <c r="J18" s="875" t="s">
        <v>136</v>
      </c>
      <c r="K18" s="33" t="s">
        <v>234</v>
      </c>
      <c r="L18" s="175"/>
      <c r="M18" s="250" t="str">
        <f>RIGHT(O18,6)</f>
        <v>ELSM01</v>
      </c>
      <c r="N18" s="650" t="s">
        <v>478</v>
      </c>
      <c r="O18" s="250" t="s">
        <v>1620</v>
      </c>
      <c r="P18" s="669">
        <v>42233382.026896931</v>
      </c>
      <c r="Q18" s="669">
        <f>'Tariff Rand Values '!V16</f>
        <v>44787013.016083747</v>
      </c>
      <c r="R18" s="669"/>
      <c r="S18" s="669">
        <f t="shared" si="6"/>
        <v>46847215.614823602</v>
      </c>
      <c r="T18" s="669">
        <f>S18*(1+$T$2)</f>
        <v>49002187.533105493</v>
      </c>
      <c r="U18" s="670">
        <f>T18*(1+$U$2)</f>
        <v>51942318.785091825</v>
      </c>
      <c r="V18" s="341" t="str">
        <f>CONCATENATE($V$72,N18,M18)</f>
        <v>Exchange Revenue:  Service Charges - Electricity:  Sales - Commercial Conventional (3-Phase) ELSM01</v>
      </c>
      <c r="W18" s="186"/>
      <c r="X18" s="272"/>
      <c r="Y18" s="895">
        <f t="shared" ref="Y18:Y19" si="10">T18*(1+$Y$2)</f>
        <v>51256288.159628347</v>
      </c>
    </row>
    <row r="19" spans="1:25" ht="16.5" customHeight="1" outlineLevel="3" x14ac:dyDescent="0.35">
      <c r="A19" s="872">
        <v>14</v>
      </c>
      <c r="B19" s="34">
        <v>7</v>
      </c>
      <c r="C19" s="36">
        <v>1</v>
      </c>
      <c r="D19" s="34">
        <v>32</v>
      </c>
      <c r="E19" s="285" t="s">
        <v>226</v>
      </c>
      <c r="F19" s="285" t="s">
        <v>144</v>
      </c>
      <c r="G19" s="285" t="s">
        <v>1495</v>
      </c>
      <c r="H19" s="285" t="s">
        <v>1496</v>
      </c>
      <c r="I19" s="285" t="s">
        <v>1497</v>
      </c>
      <c r="J19" s="285" t="s">
        <v>136</v>
      </c>
      <c r="K19" s="33" t="s">
        <v>234</v>
      </c>
      <c r="L19" s="175"/>
      <c r="M19" s="651" t="str">
        <f>RIGHT(O19,6)</f>
        <v>EL0001</v>
      </c>
      <c r="N19" s="650" t="s">
        <v>478</v>
      </c>
      <c r="O19" s="247" t="s">
        <v>1621</v>
      </c>
      <c r="P19" s="669">
        <v>25646546.238323752</v>
      </c>
      <c r="Q19" s="669">
        <f>'Tariff Rand Values '!W16</f>
        <v>16553973.44019272</v>
      </c>
      <c r="R19" s="669"/>
      <c r="S19" s="669">
        <f t="shared" si="6"/>
        <v>17315456.218441587</v>
      </c>
      <c r="T19" s="669">
        <f>S19*(1+$T$2)</f>
        <v>18111967.204489902</v>
      </c>
      <c r="U19" s="670">
        <f>T19*(1+$U$2)</f>
        <v>19198685.236759298</v>
      </c>
      <c r="V19" s="343"/>
      <c r="W19" s="187" t="s">
        <v>235</v>
      </c>
      <c r="X19" s="272"/>
      <c r="Y19" s="895">
        <f t="shared" si="10"/>
        <v>18945117.695896439</v>
      </c>
    </row>
    <row r="20" spans="1:25" s="39" customFormat="1" ht="16.5" customHeight="1" outlineLevel="3" x14ac:dyDescent="0.35">
      <c r="A20" s="174"/>
      <c r="B20" s="34"/>
      <c r="C20" s="36"/>
      <c r="D20" s="34"/>
      <c r="E20" s="285"/>
      <c r="F20" s="285"/>
      <c r="G20" s="285"/>
      <c r="H20" s="285"/>
      <c r="I20" s="285"/>
      <c r="J20" s="285"/>
      <c r="K20" s="33"/>
      <c r="L20" s="173"/>
      <c r="M20" s="250"/>
      <c r="N20" s="316"/>
      <c r="O20" s="262" t="s">
        <v>1534</v>
      </c>
      <c r="P20" s="669"/>
      <c r="Q20" s="669"/>
      <c r="R20" s="669"/>
      <c r="S20" s="669">
        <f t="shared" si="6"/>
        <v>0</v>
      </c>
      <c r="T20" s="669"/>
      <c r="U20" s="669"/>
      <c r="V20" s="340"/>
      <c r="W20" s="243"/>
      <c r="X20" s="387"/>
      <c r="Y20" s="895">
        <f t="shared" si="7"/>
        <v>0</v>
      </c>
    </row>
    <row r="21" spans="1:25" ht="16.5" customHeight="1" outlineLevel="3" x14ac:dyDescent="0.35">
      <c r="A21" s="872">
        <v>14</v>
      </c>
      <c r="B21" s="34">
        <v>7</v>
      </c>
      <c r="C21" s="36">
        <v>1</v>
      </c>
      <c r="D21" s="34">
        <v>32</v>
      </c>
      <c r="E21" s="285" t="s">
        <v>223</v>
      </c>
      <c r="F21" s="285" t="s">
        <v>553</v>
      </c>
      <c r="G21" s="285" t="s">
        <v>1495</v>
      </c>
      <c r="H21" s="285" t="s">
        <v>1496</v>
      </c>
      <c r="I21" s="285" t="s">
        <v>1497</v>
      </c>
      <c r="J21" s="285" t="s">
        <v>136</v>
      </c>
      <c r="K21" s="33" t="s">
        <v>234</v>
      </c>
      <c r="L21" s="175"/>
      <c r="M21" s="250" t="s">
        <v>1518</v>
      </c>
      <c r="N21" s="650" t="s">
        <v>478</v>
      </c>
      <c r="O21" s="250" t="s">
        <v>1618</v>
      </c>
      <c r="P21" s="669">
        <v>765318960.63458705</v>
      </c>
      <c r="Q21" s="669">
        <f>'Tariff Rand Values '!V13</f>
        <v>1079251540.8615522</v>
      </c>
      <c r="R21" s="669"/>
      <c r="S21" s="669">
        <f t="shared" si="6"/>
        <v>1128897111.7411838</v>
      </c>
      <c r="T21" s="669">
        <f>S21*(1+$T$2)</f>
        <v>1180826378.8812783</v>
      </c>
      <c r="U21" s="670">
        <f>T21*(1+$U$2)</f>
        <v>1251675961.6141551</v>
      </c>
      <c r="V21" s="341"/>
      <c r="W21" s="186"/>
      <c r="X21" s="272"/>
      <c r="Y21" s="895">
        <f t="shared" ref="Y21:Y22" si="11">T21*(1+$Y$2)</f>
        <v>1235144392.3098171</v>
      </c>
    </row>
    <row r="22" spans="1:25" ht="16.5" customHeight="1" outlineLevel="3" x14ac:dyDescent="0.35">
      <c r="A22" s="872">
        <v>14</v>
      </c>
      <c r="B22" s="34">
        <v>7</v>
      </c>
      <c r="C22" s="36">
        <v>1</v>
      </c>
      <c r="D22" s="34">
        <v>32</v>
      </c>
      <c r="E22" s="285" t="s">
        <v>223</v>
      </c>
      <c r="F22" s="285" t="s">
        <v>144</v>
      </c>
      <c r="G22" s="285" t="s">
        <v>1495</v>
      </c>
      <c r="H22" s="285" t="s">
        <v>1496</v>
      </c>
      <c r="I22" s="285" t="s">
        <v>1497</v>
      </c>
      <c r="J22" s="285" t="s">
        <v>136</v>
      </c>
      <c r="K22" s="33" t="s">
        <v>234</v>
      </c>
      <c r="L22" s="175"/>
      <c r="M22" s="250" t="s">
        <v>1518</v>
      </c>
      <c r="N22" s="650" t="s">
        <v>478</v>
      </c>
      <c r="O22" s="250" t="s">
        <v>1619</v>
      </c>
      <c r="P22" s="669">
        <v>319341119.38867843</v>
      </c>
      <c r="Q22" s="669">
        <f>'Tariff Rand Values '!W13</f>
        <v>509935828.29640937</v>
      </c>
      <c r="R22" s="669"/>
      <c r="S22" s="669">
        <f t="shared" si="6"/>
        <v>533392876.39804423</v>
      </c>
      <c r="T22" s="669">
        <f>S22*(1+$T$2)</f>
        <v>557928948.7123543</v>
      </c>
      <c r="U22" s="670">
        <f>T22*(1+$U$2)</f>
        <v>591404685.6350956</v>
      </c>
      <c r="V22" s="341"/>
      <c r="W22" s="186"/>
      <c r="X22" s="272"/>
      <c r="Y22" s="895">
        <f t="shared" si="11"/>
        <v>583593680.35312259</v>
      </c>
    </row>
    <row r="23" spans="1:25" s="39" customFormat="1" ht="16.5" customHeight="1" outlineLevel="3" x14ac:dyDescent="0.35">
      <c r="A23" s="174"/>
      <c r="B23" s="34"/>
      <c r="C23" s="36"/>
      <c r="D23" s="34"/>
      <c r="E23" s="285"/>
      <c r="F23" s="285"/>
      <c r="G23" s="285"/>
      <c r="H23" s="285"/>
      <c r="I23" s="285"/>
      <c r="J23" s="285"/>
      <c r="K23" s="33"/>
      <c r="L23" s="173"/>
      <c r="M23" s="250"/>
      <c r="N23" s="316"/>
      <c r="O23" s="262" t="s">
        <v>1535</v>
      </c>
      <c r="P23" s="669"/>
      <c r="Q23" s="669"/>
      <c r="R23" s="669"/>
      <c r="S23" s="669">
        <f t="shared" si="6"/>
        <v>0</v>
      </c>
      <c r="T23" s="669"/>
      <c r="U23" s="669"/>
      <c r="V23" s="340"/>
      <c r="W23" s="243"/>
      <c r="X23" s="387"/>
      <c r="Y23" s="895">
        <f t="shared" si="7"/>
        <v>0</v>
      </c>
    </row>
    <row r="24" spans="1:25" ht="16.5" customHeight="1" outlineLevel="3" x14ac:dyDescent="0.35">
      <c r="A24" s="174">
        <v>14</v>
      </c>
      <c r="B24" s="34">
        <v>7</v>
      </c>
      <c r="C24" s="36">
        <v>1</v>
      </c>
      <c r="D24" s="34">
        <v>32</v>
      </c>
      <c r="E24" s="285" t="s">
        <v>227</v>
      </c>
      <c r="F24" s="285" t="s">
        <v>1722</v>
      </c>
      <c r="G24" s="285" t="s">
        <v>1495</v>
      </c>
      <c r="H24" s="285" t="s">
        <v>1496</v>
      </c>
      <c r="I24" s="285" t="s">
        <v>1497</v>
      </c>
      <c r="J24" s="285" t="s">
        <v>136</v>
      </c>
      <c r="K24" s="33" t="s">
        <v>234</v>
      </c>
      <c r="L24" s="175"/>
      <c r="M24" s="651" t="str">
        <f t="shared" ref="M24:M37" si="12">RIGHT(O24,6)</f>
        <v>E1RLDP</v>
      </c>
      <c r="N24" s="650" t="s">
        <v>478</v>
      </c>
      <c r="O24" s="354" t="s">
        <v>1547</v>
      </c>
      <c r="P24" s="669">
        <v>26273.199847581098</v>
      </c>
      <c r="Q24" s="669">
        <f>'Tariff Rand Values '!V18</f>
        <v>30607.702386623998</v>
      </c>
      <c r="R24" s="669"/>
      <c r="S24" s="669">
        <f t="shared" si="6"/>
        <v>32015.656696408703</v>
      </c>
      <c r="T24" s="669">
        <f t="shared" ref="T24:T37" si="13">S24*(1+$T$2)</f>
        <v>33488.376904443503</v>
      </c>
      <c r="U24" s="670">
        <f t="shared" ref="U24:U37" si="14">T24*(1+$U$2)</f>
        <v>35497.679518710116</v>
      </c>
      <c r="V24" s="343" t="str">
        <f>CONCATENATE($V$28,N24,M24)</f>
        <v>Exchange Revenue:  Service Charges - Electricity:  Sales - Domestic Low:  Prepaid E1RLDP</v>
      </c>
      <c r="W24" s="187"/>
      <c r="X24" s="272"/>
      <c r="Y24" s="895">
        <f t="shared" ref="Y24:Y37" si="15">T24*(1+$Y$2)</f>
        <v>35028.842242047904</v>
      </c>
    </row>
    <row r="25" spans="1:25" ht="16.5" customHeight="1" outlineLevel="3" x14ac:dyDescent="0.35">
      <c r="A25" s="174">
        <v>14</v>
      </c>
      <c r="B25" s="34">
        <v>7</v>
      </c>
      <c r="C25" s="36">
        <v>1</v>
      </c>
      <c r="D25" s="34">
        <v>32</v>
      </c>
      <c r="E25" s="285" t="s">
        <v>227</v>
      </c>
      <c r="F25" s="285" t="s">
        <v>1725</v>
      </c>
      <c r="G25" s="285" t="s">
        <v>1495</v>
      </c>
      <c r="H25" s="285" t="s">
        <v>1496</v>
      </c>
      <c r="I25" s="285" t="s">
        <v>1497</v>
      </c>
      <c r="J25" s="285" t="s">
        <v>136</v>
      </c>
      <c r="K25" s="33" t="s">
        <v>234</v>
      </c>
      <c r="L25" s="175"/>
      <c r="M25" s="651" t="str">
        <f t="shared" si="12"/>
        <v>E1RLDS</v>
      </c>
      <c r="N25" s="650" t="s">
        <v>478</v>
      </c>
      <c r="O25" s="354" t="s">
        <v>1548</v>
      </c>
      <c r="P25" s="669">
        <v>34688.905388138061</v>
      </c>
      <c r="Q25" s="669">
        <f>'Tariff Rand Values '!V19</f>
        <v>52777.836022687996</v>
      </c>
      <c r="R25" s="669"/>
      <c r="S25" s="669">
        <f t="shared" si="6"/>
        <v>55205.616479731645</v>
      </c>
      <c r="T25" s="669">
        <f t="shared" si="13"/>
        <v>57745.0748377993</v>
      </c>
      <c r="U25" s="670">
        <f t="shared" si="14"/>
        <v>61209.779328067263</v>
      </c>
      <c r="V25" s="342" t="s">
        <v>72</v>
      </c>
      <c r="W25" s="188" t="str">
        <f>VLOOKUP(V25,[7]All!$Q:$V,6,FALSE)</f>
        <v>ELEC SALES: DOMESTIC HIGH HOME POWER 1</v>
      </c>
      <c r="X25" s="272"/>
      <c r="Y25" s="895">
        <f t="shared" si="15"/>
        <v>60401.348280338068</v>
      </c>
    </row>
    <row r="26" spans="1:25" ht="16.5" customHeight="1" outlineLevel="3" x14ac:dyDescent="0.35">
      <c r="A26" s="174">
        <v>14</v>
      </c>
      <c r="B26" s="34">
        <v>7</v>
      </c>
      <c r="C26" s="36">
        <v>1</v>
      </c>
      <c r="D26" s="34">
        <v>32</v>
      </c>
      <c r="E26" s="285" t="s">
        <v>227</v>
      </c>
      <c r="F26" s="285" t="s">
        <v>1728</v>
      </c>
      <c r="G26" s="285" t="s">
        <v>1495</v>
      </c>
      <c r="H26" s="285" t="s">
        <v>1496</v>
      </c>
      <c r="I26" s="285" t="s">
        <v>1497</v>
      </c>
      <c r="J26" s="285" t="s">
        <v>136</v>
      </c>
      <c r="K26" s="33" t="s">
        <v>234</v>
      </c>
      <c r="L26" s="175"/>
      <c r="M26" s="651" t="str">
        <f t="shared" si="12"/>
        <v>E1RLDO</v>
      </c>
      <c r="N26" s="650" t="s">
        <v>478</v>
      </c>
      <c r="O26" s="354" t="s">
        <v>1549</v>
      </c>
      <c r="P26" s="669">
        <v>43993.081755986364</v>
      </c>
      <c r="Q26" s="669">
        <f>'Tariff Rand Values '!V20</f>
        <v>62995.604880000006</v>
      </c>
      <c r="R26" s="669"/>
      <c r="S26" s="669">
        <f t="shared" si="6"/>
        <v>65893.402704480002</v>
      </c>
      <c r="T26" s="670">
        <f t="shared" si="13"/>
        <v>68924.499228886081</v>
      </c>
      <c r="U26" s="670">
        <f t="shared" si="14"/>
        <v>73059.969182619243</v>
      </c>
      <c r="V26" s="342" t="s">
        <v>45</v>
      </c>
      <c r="W26" s="188" t="str">
        <f>VLOOKUP(V26,[7]All!$Q:$V,6,FALSE)</f>
        <v>ELEC SALES: DOMESTIC HIGH HOME POWER 2</v>
      </c>
      <c r="X26" s="272"/>
      <c r="Y26" s="895">
        <f t="shared" si="15"/>
        <v>72095.026193414844</v>
      </c>
    </row>
    <row r="27" spans="1:25" ht="16.5" customHeight="1" outlineLevel="3" x14ac:dyDescent="0.35">
      <c r="A27" s="174">
        <v>14</v>
      </c>
      <c r="B27" s="34">
        <v>7</v>
      </c>
      <c r="C27" s="36">
        <v>1</v>
      </c>
      <c r="D27" s="34">
        <v>32</v>
      </c>
      <c r="E27" s="285" t="s">
        <v>227</v>
      </c>
      <c r="F27" s="285" t="s">
        <v>150</v>
      </c>
      <c r="G27" s="285" t="s">
        <v>1495</v>
      </c>
      <c r="H27" s="285" t="s">
        <v>1496</v>
      </c>
      <c r="I27" s="285" t="s">
        <v>1497</v>
      </c>
      <c r="J27" s="285" t="s">
        <v>136</v>
      </c>
      <c r="K27" s="33" t="s">
        <v>234</v>
      </c>
      <c r="L27" s="175"/>
      <c r="M27" s="651" t="str">
        <f t="shared" si="12"/>
        <v>E1RHDP</v>
      </c>
      <c r="N27" s="650"/>
      <c r="O27" s="354" t="s">
        <v>1550</v>
      </c>
      <c r="P27" s="669">
        <v>16003.358867481098</v>
      </c>
      <c r="Q27" s="669">
        <f>'Tariff Rand Values '!W18</f>
        <v>40411.185982463998</v>
      </c>
      <c r="R27" s="669"/>
      <c r="S27" s="669">
        <f t="shared" si="6"/>
        <v>42270.100537657345</v>
      </c>
      <c r="T27" s="670">
        <f t="shared" si="13"/>
        <v>44214.525162389582</v>
      </c>
      <c r="U27" s="670">
        <f t="shared" si="14"/>
        <v>46867.396672132956</v>
      </c>
      <c r="V27" s="343"/>
      <c r="W27" s="187"/>
      <c r="X27" s="272"/>
      <c r="Y27" s="895">
        <f t="shared" si="15"/>
        <v>46248.393319859504</v>
      </c>
    </row>
    <row r="28" spans="1:25" s="39" customFormat="1" ht="16.5" customHeight="1" outlineLevel="3" x14ac:dyDescent="0.35">
      <c r="A28" s="174">
        <v>14</v>
      </c>
      <c r="B28" s="34">
        <v>7</v>
      </c>
      <c r="C28" s="36">
        <v>1</v>
      </c>
      <c r="D28" s="34">
        <v>32</v>
      </c>
      <c r="E28" s="285" t="s">
        <v>227</v>
      </c>
      <c r="F28" s="285" t="s">
        <v>151</v>
      </c>
      <c r="G28" s="285" t="s">
        <v>1495</v>
      </c>
      <c r="H28" s="285" t="s">
        <v>1496</v>
      </c>
      <c r="I28" s="285" t="s">
        <v>1497</v>
      </c>
      <c r="J28" s="285" t="s">
        <v>136</v>
      </c>
      <c r="K28" s="652" t="s">
        <v>234</v>
      </c>
      <c r="L28" s="173"/>
      <c r="M28" t="str">
        <f t="shared" si="12"/>
        <v>E1RHDS</v>
      </c>
      <c r="N28" s="650" t="s">
        <v>478</v>
      </c>
      <c r="O28" s="250" t="s">
        <v>1551</v>
      </c>
      <c r="P28" s="669">
        <v>15959.122505110718</v>
      </c>
      <c r="Q28" s="669">
        <f>'Tariff Rand Values '!W19</f>
        <v>39937.738014719995</v>
      </c>
      <c r="R28" s="669"/>
      <c r="S28" s="669">
        <f t="shared" si="6"/>
        <v>41774.873963397113</v>
      </c>
      <c r="T28" s="670">
        <f t="shared" si="13"/>
        <v>43696.51816571338</v>
      </c>
      <c r="U28" s="670">
        <f t="shared" si="14"/>
        <v>46318.309255656182</v>
      </c>
      <c r="V28" s="342" t="s">
        <v>140</v>
      </c>
      <c r="W28" s="244" t="str">
        <f>VLOOKUP(V28,[7]All!$Q:$V,6,FALSE)</f>
        <v>ELEC SALES: DOMESTIC LOW:  PREPAID</v>
      </c>
      <c r="X28" s="272"/>
      <c r="Y28" s="895">
        <f t="shared" si="15"/>
        <v>45706.558001336198</v>
      </c>
    </row>
    <row r="29" spans="1:25" ht="16.5" customHeight="1" outlineLevel="3" x14ac:dyDescent="0.35">
      <c r="A29" s="174">
        <v>14</v>
      </c>
      <c r="B29" s="34">
        <v>7</v>
      </c>
      <c r="C29" s="36">
        <v>1</v>
      </c>
      <c r="D29" s="34">
        <v>32</v>
      </c>
      <c r="E29" s="285" t="s">
        <v>227</v>
      </c>
      <c r="F29" s="285" t="s">
        <v>1719</v>
      </c>
      <c r="G29" s="285" t="s">
        <v>1495</v>
      </c>
      <c r="H29" s="285" t="s">
        <v>1496</v>
      </c>
      <c r="I29" s="285" t="s">
        <v>1497</v>
      </c>
      <c r="J29" s="285" t="s">
        <v>136</v>
      </c>
      <c r="K29" s="33" t="s">
        <v>234</v>
      </c>
      <c r="L29" s="175"/>
      <c r="M29" s="651" t="str">
        <f t="shared" si="12"/>
        <v>E1RHDO</v>
      </c>
      <c r="N29" s="650" t="s">
        <v>478</v>
      </c>
      <c r="O29" s="354" t="s">
        <v>1552</v>
      </c>
      <c r="P29" s="669">
        <v>21030.195636098775</v>
      </c>
      <c r="Q29" s="669">
        <f>'Tariff Rand Values '!W20</f>
        <v>49614.780356064002</v>
      </c>
      <c r="R29" s="669"/>
      <c r="S29" s="669">
        <f t="shared" si="6"/>
        <v>51897.060252442949</v>
      </c>
      <c r="T29" s="670">
        <f t="shared" si="13"/>
        <v>54284.325024055324</v>
      </c>
      <c r="U29" s="670">
        <f t="shared" si="14"/>
        <v>57541.384525498645</v>
      </c>
      <c r="V29" s="343" t="str">
        <f>CONCATENATE($V$28,N29,M29)</f>
        <v>Exchange Revenue:  Service Charges - Electricity:  Sales - Domestic Low:  Prepaid E1RHDO</v>
      </c>
      <c r="W29" s="187"/>
      <c r="X29" s="272"/>
      <c r="Y29" s="895">
        <f t="shared" si="15"/>
        <v>56781.403975161869</v>
      </c>
    </row>
    <row r="30" spans="1:25" ht="16.5" customHeight="1" outlineLevel="3" x14ac:dyDescent="0.35">
      <c r="A30" s="174">
        <v>14</v>
      </c>
      <c r="B30" s="34">
        <v>7</v>
      </c>
      <c r="C30" s="36">
        <v>1</v>
      </c>
      <c r="D30" s="34">
        <v>32</v>
      </c>
      <c r="E30" s="285" t="s">
        <v>227</v>
      </c>
      <c r="F30" s="285" t="s">
        <v>1731</v>
      </c>
      <c r="G30" s="285" t="s">
        <v>1495</v>
      </c>
      <c r="H30" s="285" t="s">
        <v>1496</v>
      </c>
      <c r="I30" s="285" t="s">
        <v>1497</v>
      </c>
      <c r="J30" s="285" t="s">
        <v>136</v>
      </c>
      <c r="K30" s="33" t="s">
        <v>234</v>
      </c>
      <c r="L30" s="175"/>
      <c r="M30" s="651" t="str">
        <f t="shared" si="12"/>
        <v>ELREBC</v>
      </c>
      <c r="N30" s="650" t="s">
        <v>478</v>
      </c>
      <c r="O30" s="354" t="s">
        <v>1553</v>
      </c>
      <c r="P30" s="669">
        <v>13661.669349518401</v>
      </c>
      <c r="Q30" s="669">
        <f>'Tariff Rand Values '!V17+'Tariff Rand Values '!W17</f>
        <v>34202.656694400008</v>
      </c>
      <c r="R30" s="669"/>
      <c r="S30" s="669">
        <f t="shared" si="6"/>
        <v>35775.978902342409</v>
      </c>
      <c r="T30" s="670">
        <f t="shared" si="13"/>
        <v>37421.673931850164</v>
      </c>
      <c r="U30" s="670">
        <f t="shared" si="14"/>
        <v>39666.974367761177</v>
      </c>
      <c r="V30" s="342" t="s">
        <v>47</v>
      </c>
      <c r="W30" s="188" t="str">
        <f>VLOOKUP(V30,[7]All!$Q:$V,6,FALSE)</f>
        <v>ELEC SALES: DOMESTIC HIGH HOME POWER 3</v>
      </c>
      <c r="X30" s="272"/>
      <c r="Y30" s="895">
        <f t="shared" si="15"/>
        <v>39143.070932715273</v>
      </c>
    </row>
    <row r="31" spans="1:25" ht="16.5" customHeight="1" outlineLevel="3" x14ac:dyDescent="0.35">
      <c r="A31" s="174">
        <v>14</v>
      </c>
      <c r="B31" s="34">
        <v>7</v>
      </c>
      <c r="C31" s="36">
        <v>1</v>
      </c>
      <c r="D31" s="34">
        <v>32</v>
      </c>
      <c r="E31" s="285" t="s">
        <v>227</v>
      </c>
      <c r="F31" s="285" t="s">
        <v>146</v>
      </c>
      <c r="G31" s="285" t="s">
        <v>1495</v>
      </c>
      <c r="H31" s="285" t="s">
        <v>1496</v>
      </c>
      <c r="I31" s="285" t="s">
        <v>1497</v>
      </c>
      <c r="J31" s="285" t="s">
        <v>136</v>
      </c>
      <c r="K31" s="33" t="s">
        <v>234</v>
      </c>
      <c r="L31" s="175"/>
      <c r="M31" s="651" t="str">
        <f t="shared" si="12"/>
        <v>ELRLDP</v>
      </c>
      <c r="N31" s="650"/>
      <c r="O31" s="650" t="s">
        <v>1504</v>
      </c>
      <c r="P31" s="669">
        <v>4473866.991514843</v>
      </c>
      <c r="Q31" s="669">
        <f>'Tariff Rand Values '!V23</f>
        <v>4196599.9290261921</v>
      </c>
      <c r="R31" s="669"/>
      <c r="S31" s="669">
        <f t="shared" si="6"/>
        <v>4389643.5257613966</v>
      </c>
      <c r="T31" s="670">
        <f t="shared" si="13"/>
        <v>4591567.1279464215</v>
      </c>
      <c r="U31" s="670">
        <f t="shared" si="14"/>
        <v>4867061.1556232069</v>
      </c>
      <c r="V31" s="343"/>
      <c r="W31" s="187"/>
      <c r="X31" s="272"/>
      <c r="Y31" s="895">
        <f t="shared" si="15"/>
        <v>4802779.2158319568</v>
      </c>
    </row>
    <row r="32" spans="1:25" ht="16.5" customHeight="1" outlineLevel="3" x14ac:dyDescent="0.35">
      <c r="A32" s="174">
        <v>14</v>
      </c>
      <c r="B32" s="34">
        <v>7</v>
      </c>
      <c r="C32" s="36">
        <v>1</v>
      </c>
      <c r="D32" s="34">
        <v>32</v>
      </c>
      <c r="E32" s="285" t="s">
        <v>227</v>
      </c>
      <c r="F32" s="285" t="s">
        <v>147</v>
      </c>
      <c r="G32" s="285" t="s">
        <v>1495</v>
      </c>
      <c r="H32" s="285" t="s">
        <v>1496</v>
      </c>
      <c r="I32" s="285" t="s">
        <v>1497</v>
      </c>
      <c r="J32" s="285" t="s">
        <v>136</v>
      </c>
      <c r="K32" s="33" t="s">
        <v>234</v>
      </c>
      <c r="L32" s="175"/>
      <c r="M32" s="651" t="str">
        <f t="shared" si="12"/>
        <v>ELRLDS</v>
      </c>
      <c r="N32" s="650"/>
      <c r="O32" s="312" t="s">
        <v>1554</v>
      </c>
      <c r="P32" s="669">
        <v>6827927.3718593353</v>
      </c>
      <c r="Q32" s="669">
        <f>'Tariff Rand Values '!V24</f>
        <v>6666952.0719186561</v>
      </c>
      <c r="R32" s="669"/>
      <c r="S32" s="669">
        <f t="shared" si="6"/>
        <v>6973631.8672269145</v>
      </c>
      <c r="T32" s="670">
        <f t="shared" si="13"/>
        <v>7294418.9331193529</v>
      </c>
      <c r="U32" s="670">
        <f t="shared" si="14"/>
        <v>7732084.0691065146</v>
      </c>
      <c r="V32" s="343"/>
      <c r="W32" s="187"/>
      <c r="X32" s="272"/>
      <c r="Y32" s="895">
        <f t="shared" si="15"/>
        <v>7629962.2040428435</v>
      </c>
    </row>
    <row r="33" spans="1:25" ht="16.5" customHeight="1" outlineLevel="3" x14ac:dyDescent="0.35">
      <c r="A33" s="174">
        <v>14</v>
      </c>
      <c r="B33" s="34">
        <v>7</v>
      </c>
      <c r="C33" s="36">
        <v>1</v>
      </c>
      <c r="D33" s="34">
        <v>32</v>
      </c>
      <c r="E33" s="285" t="s">
        <v>227</v>
      </c>
      <c r="F33" s="285" t="s">
        <v>148</v>
      </c>
      <c r="G33" s="285" t="s">
        <v>1495</v>
      </c>
      <c r="H33" s="285" t="s">
        <v>1496</v>
      </c>
      <c r="I33" s="285" t="s">
        <v>1497</v>
      </c>
      <c r="J33" s="285" t="s">
        <v>136</v>
      </c>
      <c r="K33" s="33" t="s">
        <v>234</v>
      </c>
      <c r="L33" s="175"/>
      <c r="M33" s="651" t="str">
        <f t="shared" si="12"/>
        <v>ELRLDO</v>
      </c>
      <c r="N33" s="650"/>
      <c r="O33" s="354" t="s">
        <v>1555</v>
      </c>
      <c r="P33" s="669">
        <v>6476170.8196883928</v>
      </c>
      <c r="Q33" s="669">
        <f>'Tariff Rand Values '!V25</f>
        <v>6216635.9280645754</v>
      </c>
      <c r="R33" s="669"/>
      <c r="S33" s="669">
        <f t="shared" si="6"/>
        <v>6502601.1807555463</v>
      </c>
      <c r="T33" s="670">
        <f t="shared" si="13"/>
        <v>6801720.8350703018</v>
      </c>
      <c r="U33" s="670">
        <f t="shared" si="14"/>
        <v>7209824.0851745205</v>
      </c>
      <c r="V33" s="343"/>
      <c r="W33" s="187"/>
      <c r="X33" s="272"/>
      <c r="Y33" s="895">
        <f t="shared" si="15"/>
        <v>7114599.9934835359</v>
      </c>
    </row>
    <row r="34" spans="1:25" ht="16.5" customHeight="1" outlineLevel="3" x14ac:dyDescent="0.35">
      <c r="A34" s="174">
        <v>14</v>
      </c>
      <c r="B34" s="34">
        <v>7</v>
      </c>
      <c r="C34" s="36">
        <v>1</v>
      </c>
      <c r="D34" s="34">
        <v>32</v>
      </c>
      <c r="E34" s="285" t="s">
        <v>227</v>
      </c>
      <c r="F34" s="285" t="s">
        <v>144</v>
      </c>
      <c r="G34" s="285" t="s">
        <v>1495</v>
      </c>
      <c r="H34" s="285" t="s">
        <v>1496</v>
      </c>
      <c r="I34" s="285" t="s">
        <v>1497</v>
      </c>
      <c r="J34" s="285" t="s">
        <v>136</v>
      </c>
      <c r="K34" s="33" t="s">
        <v>234</v>
      </c>
      <c r="L34" s="175"/>
      <c r="M34" s="651" t="str">
        <f t="shared" si="12"/>
        <v>ELRHDP</v>
      </c>
      <c r="N34" s="650"/>
      <c r="O34" s="312" t="s">
        <v>1557</v>
      </c>
      <c r="P34" s="669">
        <v>3148745.2654531379</v>
      </c>
      <c r="Q34" s="669">
        <f>'Tariff Rand Values '!W23</f>
        <v>3828853.4184130556</v>
      </c>
      <c r="R34" s="669"/>
      <c r="S34" s="669">
        <f t="shared" si="6"/>
        <v>4004980.6756600565</v>
      </c>
      <c r="T34" s="670">
        <f t="shared" si="13"/>
        <v>4189209.7867404195</v>
      </c>
      <c r="U34" s="670">
        <f t="shared" si="14"/>
        <v>4440562.3739448451</v>
      </c>
      <c r="V34" s="343"/>
      <c r="W34" s="187"/>
      <c r="X34" s="272"/>
      <c r="Y34" s="895">
        <f t="shared" si="15"/>
        <v>4381913.4369304786</v>
      </c>
    </row>
    <row r="35" spans="1:25" ht="16.5" customHeight="1" outlineLevel="3" x14ac:dyDescent="0.35">
      <c r="A35" s="174">
        <v>14</v>
      </c>
      <c r="B35" s="34">
        <v>7</v>
      </c>
      <c r="C35" s="36">
        <v>1</v>
      </c>
      <c r="D35" s="34">
        <v>32</v>
      </c>
      <c r="E35" s="285" t="s">
        <v>227</v>
      </c>
      <c r="F35" s="285" t="s">
        <v>155</v>
      </c>
      <c r="G35" s="285" t="s">
        <v>1495</v>
      </c>
      <c r="H35" s="285" t="s">
        <v>1496</v>
      </c>
      <c r="I35" s="285" t="s">
        <v>1497</v>
      </c>
      <c r="J35" s="285" t="s">
        <v>136</v>
      </c>
      <c r="K35" s="33" t="s">
        <v>234</v>
      </c>
      <c r="L35" s="175"/>
      <c r="M35" s="651" t="str">
        <f t="shared" si="12"/>
        <v>ELRHDS</v>
      </c>
      <c r="N35" s="650"/>
      <c r="O35" s="312" t="s">
        <v>1556</v>
      </c>
      <c r="P35" s="669">
        <v>3740189.1553144054</v>
      </c>
      <c r="Q35" s="669">
        <f>'Tariff Rand Values '!W24</f>
        <v>4482354.1842892794</v>
      </c>
      <c r="R35" s="669"/>
      <c r="S35" s="669">
        <f t="shared" si="6"/>
        <v>4688542.4767665863</v>
      </c>
      <c r="T35" s="670">
        <f t="shared" si="13"/>
        <v>4904215.430697849</v>
      </c>
      <c r="U35" s="670">
        <f t="shared" si="14"/>
        <v>5198468.3565397207</v>
      </c>
      <c r="V35" s="343"/>
      <c r="W35" s="187"/>
      <c r="X35" s="272"/>
      <c r="Y35" s="895">
        <f t="shared" si="15"/>
        <v>5129809.3405099502</v>
      </c>
    </row>
    <row r="36" spans="1:25" ht="16.5" customHeight="1" outlineLevel="3" x14ac:dyDescent="0.35">
      <c r="A36" s="174">
        <v>14</v>
      </c>
      <c r="B36" s="34">
        <v>7</v>
      </c>
      <c r="C36" s="36">
        <v>1</v>
      </c>
      <c r="D36" s="34">
        <v>32</v>
      </c>
      <c r="E36" s="285" t="s">
        <v>227</v>
      </c>
      <c r="F36" s="285" t="s">
        <v>145</v>
      </c>
      <c r="G36" s="285" t="s">
        <v>1495</v>
      </c>
      <c r="H36" s="285" t="s">
        <v>1496</v>
      </c>
      <c r="I36" s="285" t="s">
        <v>1497</v>
      </c>
      <c r="J36" s="285" t="s">
        <v>136</v>
      </c>
      <c r="K36" s="33" t="s">
        <v>234</v>
      </c>
      <c r="L36" s="175"/>
      <c r="M36" s="651" t="str">
        <f t="shared" si="12"/>
        <v>ELRHDO</v>
      </c>
      <c r="N36" s="650"/>
      <c r="O36" s="312" t="s">
        <v>1558</v>
      </c>
      <c r="P36" s="669">
        <v>3290474.9111827151</v>
      </c>
      <c r="Q36" s="669">
        <f>'Tariff Rand Values '!W25</f>
        <v>4031441.9029146242</v>
      </c>
      <c r="R36" s="669"/>
      <c r="S36" s="669">
        <f t="shared" si="6"/>
        <v>4216888.2304486968</v>
      </c>
      <c r="T36" s="670">
        <f t="shared" si="13"/>
        <v>4410865.0890493374</v>
      </c>
      <c r="U36" s="670">
        <f t="shared" si="14"/>
        <v>4675516.9943922982</v>
      </c>
      <c r="V36" s="343"/>
      <c r="W36" s="187"/>
      <c r="X36" s="272"/>
      <c r="Y36" s="895">
        <f t="shared" si="15"/>
        <v>4613764.8831456071</v>
      </c>
    </row>
    <row r="37" spans="1:25" ht="16.5" customHeight="1" outlineLevel="3" x14ac:dyDescent="0.35">
      <c r="A37" s="174">
        <v>14</v>
      </c>
      <c r="B37" s="34">
        <v>7</v>
      </c>
      <c r="C37" s="36">
        <v>1</v>
      </c>
      <c r="D37" s="34">
        <v>32</v>
      </c>
      <c r="E37" s="285" t="s">
        <v>227</v>
      </c>
      <c r="F37" s="285" t="s">
        <v>149</v>
      </c>
      <c r="G37" s="285" t="s">
        <v>1495</v>
      </c>
      <c r="H37" s="285" t="s">
        <v>1496</v>
      </c>
      <c r="I37" s="285" t="s">
        <v>1497</v>
      </c>
      <c r="J37" s="285" t="s">
        <v>136</v>
      </c>
      <c r="K37" s="33" t="s">
        <v>234</v>
      </c>
      <c r="L37" s="175"/>
      <c r="M37" s="651" t="str">
        <f t="shared" si="12"/>
        <v>ELROBC</v>
      </c>
      <c r="N37" s="650"/>
      <c r="O37" s="354" t="s">
        <v>1505</v>
      </c>
      <c r="P37" s="669">
        <v>1206338.8119620541</v>
      </c>
      <c r="Q37" s="669">
        <f>'Tariff Rand Values '!V22+'Tariff Rand Values '!W22</f>
        <v>1264240.7869823999</v>
      </c>
      <c r="R37" s="669"/>
      <c r="S37" s="669">
        <f t="shared" si="6"/>
        <v>1322395.8631835904</v>
      </c>
      <c r="T37" s="670">
        <f t="shared" si="13"/>
        <v>1383226.0728900356</v>
      </c>
      <c r="U37" s="670">
        <f t="shared" si="14"/>
        <v>1466219.6372634377</v>
      </c>
      <c r="V37" s="343"/>
      <c r="W37" s="187"/>
      <c r="X37" s="272"/>
      <c r="Y37" s="895">
        <f t="shared" si="15"/>
        <v>1446854.4722429772</v>
      </c>
    </row>
    <row r="38" spans="1:25" s="39" customFormat="1" ht="16.5" customHeight="1" outlineLevel="3" x14ac:dyDescent="0.35">
      <c r="A38" s="174"/>
      <c r="B38" s="34"/>
      <c r="C38" s="36"/>
      <c r="D38" s="34"/>
      <c r="E38" s="285"/>
      <c r="F38" s="285"/>
      <c r="G38" s="285"/>
      <c r="H38" s="285"/>
      <c r="I38" s="285"/>
      <c r="J38" s="285"/>
      <c r="K38" s="33"/>
      <c r="L38" s="173"/>
      <c r="M38" s="250"/>
      <c r="N38" s="316"/>
      <c r="O38" s="262" t="s">
        <v>1536</v>
      </c>
      <c r="P38" s="669"/>
      <c r="Q38" s="669"/>
      <c r="R38" s="669"/>
      <c r="S38" s="669">
        <f t="shared" si="6"/>
        <v>0</v>
      </c>
      <c r="T38" s="669"/>
      <c r="U38" s="669"/>
      <c r="V38" s="340"/>
      <c r="W38" s="243"/>
      <c r="X38" s="387"/>
      <c r="Y38" s="895">
        <f t="shared" si="7"/>
        <v>0</v>
      </c>
    </row>
    <row r="39" spans="1:25" s="39" customFormat="1" ht="16.5" customHeight="1" outlineLevel="3" x14ac:dyDescent="0.35">
      <c r="A39" s="174">
        <v>14</v>
      </c>
      <c r="B39" s="34">
        <v>7</v>
      </c>
      <c r="C39" s="36">
        <v>1</v>
      </c>
      <c r="D39" s="34">
        <v>32</v>
      </c>
      <c r="E39" s="285" t="s">
        <v>227</v>
      </c>
      <c r="F39" s="285" t="s">
        <v>1742</v>
      </c>
      <c r="G39" s="285" t="s">
        <v>1495</v>
      </c>
      <c r="H39" s="285" t="s">
        <v>1496</v>
      </c>
      <c r="I39" s="285" t="s">
        <v>1497</v>
      </c>
      <c r="J39" s="285" t="s">
        <v>136</v>
      </c>
      <c r="K39" s="652" t="s">
        <v>234</v>
      </c>
      <c r="L39" s="173"/>
      <c r="M39" t="str">
        <f t="shared" ref="M39:M46" si="16">RIGHT(O39,6)</f>
        <v>ELP004</v>
      </c>
      <c r="N39" s="650" t="s">
        <v>478</v>
      </c>
      <c r="O39" s="250" t="s">
        <v>1559</v>
      </c>
      <c r="P39" s="669">
        <v>9974970.4289686643</v>
      </c>
      <c r="Q39" s="669">
        <f>'Tariff Rand Values '!V70</f>
        <v>11221629.020252001</v>
      </c>
      <c r="R39" s="669"/>
      <c r="S39" s="669">
        <f t="shared" si="6"/>
        <v>11737823.955183594</v>
      </c>
      <c r="T39" s="670">
        <f t="shared" ref="T39:T46" si="17">S39*(1+$T$2)</f>
        <v>12277763.857122039</v>
      </c>
      <c r="U39" s="670">
        <f t="shared" ref="U39:U46" si="18">T39*(1+$U$2)</f>
        <v>13014429.688549362</v>
      </c>
      <c r="V39" s="344" t="s">
        <v>50</v>
      </c>
      <c r="W39" s="245" t="str">
        <f>VLOOKUP(V39,[7]All!$Q:$V,6,FALSE)</f>
        <v>ELEC SALES: DOMESTI HIGH HOME POWER BULK</v>
      </c>
      <c r="X39" s="272"/>
      <c r="Y39" s="895">
        <f t="shared" ref="Y39:Y46" si="19">T39*(1+$Y$2)</f>
        <v>12842540.994549654</v>
      </c>
    </row>
    <row r="40" spans="1:25" ht="16.5" customHeight="1" outlineLevel="3" x14ac:dyDescent="0.35">
      <c r="A40" s="174">
        <v>14</v>
      </c>
      <c r="B40" s="34">
        <v>7</v>
      </c>
      <c r="C40" s="36">
        <v>1</v>
      </c>
      <c r="D40" s="34">
        <v>32</v>
      </c>
      <c r="E40" s="285" t="s">
        <v>227</v>
      </c>
      <c r="F40" s="285" t="s">
        <v>1745</v>
      </c>
      <c r="G40" s="285" t="s">
        <v>1495</v>
      </c>
      <c r="H40" s="285" t="s">
        <v>1496</v>
      </c>
      <c r="I40" s="285" t="s">
        <v>1497</v>
      </c>
      <c r="J40" s="285" t="s">
        <v>136</v>
      </c>
      <c r="K40" s="33" t="s">
        <v>234</v>
      </c>
      <c r="L40" s="175"/>
      <c r="M40" s="247" t="str">
        <f t="shared" si="16"/>
        <v>ELS004</v>
      </c>
      <c r="N40" s="650" t="s">
        <v>478</v>
      </c>
      <c r="O40" s="369" t="s">
        <v>1560</v>
      </c>
      <c r="P40" s="669">
        <v>16779315.056944616</v>
      </c>
      <c r="Q40" s="669">
        <f>'Tariff Rand Values '!V71</f>
        <v>19842743.758543998</v>
      </c>
      <c r="R40" s="669"/>
      <c r="S40" s="669">
        <f t="shared" si="6"/>
        <v>20755509.971437022</v>
      </c>
      <c r="T40" s="670">
        <f t="shared" si="17"/>
        <v>21710263.430123124</v>
      </c>
      <c r="U40" s="670">
        <f t="shared" si="18"/>
        <v>23012879.235930514</v>
      </c>
      <c r="V40" s="345" t="str">
        <f>CONCATENATE($V$39,N40,M40)</f>
        <v>Exchange Revenue:  Service Charges - Electricity:  Sales - Domestic High:  Home power Bulk ELS004</v>
      </c>
      <c r="W40" s="188"/>
      <c r="X40" s="272"/>
      <c r="Y40" s="895">
        <f t="shared" si="19"/>
        <v>22708935.54790879</v>
      </c>
    </row>
    <row r="41" spans="1:25" ht="16.5" customHeight="1" outlineLevel="3" x14ac:dyDescent="0.35">
      <c r="A41" s="174">
        <v>14</v>
      </c>
      <c r="B41" s="34">
        <v>7</v>
      </c>
      <c r="C41" s="36">
        <v>1</v>
      </c>
      <c r="D41" s="34">
        <v>32</v>
      </c>
      <c r="E41" s="285" t="s">
        <v>227</v>
      </c>
      <c r="F41" s="285" t="s">
        <v>1748</v>
      </c>
      <c r="G41" s="285" t="s">
        <v>1495</v>
      </c>
      <c r="H41" s="285" t="s">
        <v>1496</v>
      </c>
      <c r="I41" s="285" t="s">
        <v>1497</v>
      </c>
      <c r="J41" s="285" t="s">
        <v>136</v>
      </c>
      <c r="K41" s="33" t="s">
        <v>234</v>
      </c>
      <c r="L41" s="175"/>
      <c r="M41" s="247" t="str">
        <f t="shared" si="16"/>
        <v>ELO004</v>
      </c>
      <c r="N41" s="650" t="s">
        <v>478</v>
      </c>
      <c r="O41" s="369" t="s">
        <v>1506</v>
      </c>
      <c r="P41" s="669">
        <v>14068124.512751164</v>
      </c>
      <c r="Q41" s="669">
        <f>'Tariff Rand Values '!V72</f>
        <v>16089772.912500001</v>
      </c>
      <c r="R41" s="669"/>
      <c r="S41" s="669">
        <f t="shared" si="6"/>
        <v>16829902.466475002</v>
      </c>
      <c r="T41" s="670">
        <f t="shared" si="17"/>
        <v>17604077.979932852</v>
      </c>
      <c r="U41" s="670">
        <f t="shared" si="18"/>
        <v>18660322.658728823</v>
      </c>
      <c r="V41" s="345" t="str">
        <f>CONCATENATE($V$39,N41,M41)</f>
        <v>Exchange Revenue:  Service Charges - Electricity:  Sales - Domestic High:  Home power Bulk ELO004</v>
      </c>
      <c r="W41" s="188"/>
      <c r="X41" s="272"/>
      <c r="Y41" s="895">
        <f t="shared" si="19"/>
        <v>18413865.567009766</v>
      </c>
    </row>
    <row r="42" spans="1:25" s="39" customFormat="1" ht="16.5" customHeight="1" outlineLevel="3" x14ac:dyDescent="0.35">
      <c r="A42" s="174">
        <v>14</v>
      </c>
      <c r="B42" s="34">
        <v>7</v>
      </c>
      <c r="C42" s="36">
        <v>1</v>
      </c>
      <c r="D42" s="34">
        <v>32</v>
      </c>
      <c r="E42" s="285" t="s">
        <v>227</v>
      </c>
      <c r="F42" s="285" t="s">
        <v>1734</v>
      </c>
      <c r="G42" s="285" t="s">
        <v>1495</v>
      </c>
      <c r="H42" s="285" t="s">
        <v>1496</v>
      </c>
      <c r="I42" s="285" t="s">
        <v>1497</v>
      </c>
      <c r="J42" s="285" t="s">
        <v>136</v>
      </c>
      <c r="K42" s="652" t="s">
        <v>234</v>
      </c>
      <c r="L42" s="173"/>
      <c r="M42" t="str">
        <f t="shared" si="16"/>
        <v>ELHPO4</v>
      </c>
      <c r="N42" s="650" t="s">
        <v>478</v>
      </c>
      <c r="O42" s="250" t="s">
        <v>1561</v>
      </c>
      <c r="P42" s="669">
        <v>5908222.8670512289</v>
      </c>
      <c r="Q42" s="669">
        <f>'Tariff Rand Values '!W64</f>
        <v>6690626.1212399993</v>
      </c>
      <c r="R42" s="669"/>
      <c r="S42" s="669">
        <f t="shared" si="6"/>
        <v>6998394.9228170393</v>
      </c>
      <c r="T42" s="670">
        <f t="shared" si="17"/>
        <v>7320321.0892666234</v>
      </c>
      <c r="U42" s="670">
        <f t="shared" si="18"/>
        <v>7759540.3546226211</v>
      </c>
      <c r="V42" s="342" t="s">
        <v>73</v>
      </c>
      <c r="W42" s="245" t="str">
        <f>VLOOKUP(V42,[7]All!$Q:$V,6,FALSE)</f>
        <v>ELEC SALES: DOMESTIC HIGH HOME POWER 4</v>
      </c>
      <c r="X42" s="272"/>
      <c r="Y42" s="895">
        <f t="shared" si="19"/>
        <v>7657055.8593728887</v>
      </c>
    </row>
    <row r="43" spans="1:25" ht="16.5" customHeight="1" outlineLevel="3" x14ac:dyDescent="0.35">
      <c r="A43" s="174">
        <v>14</v>
      </c>
      <c r="B43" s="34">
        <v>7</v>
      </c>
      <c r="C43" s="36">
        <v>1</v>
      </c>
      <c r="D43" s="34">
        <v>32</v>
      </c>
      <c r="E43" s="285" t="s">
        <v>227</v>
      </c>
      <c r="F43" s="285" t="s">
        <v>1737</v>
      </c>
      <c r="G43" s="285" t="s">
        <v>1495</v>
      </c>
      <c r="H43" s="285" t="s">
        <v>1496</v>
      </c>
      <c r="I43" s="285" t="s">
        <v>1497</v>
      </c>
      <c r="J43" s="285" t="s">
        <v>136</v>
      </c>
      <c r="K43" s="33" t="s">
        <v>234</v>
      </c>
      <c r="L43" s="175"/>
      <c r="M43" s="651" t="str">
        <f t="shared" si="16"/>
        <v>ELHSO4</v>
      </c>
      <c r="N43" s="650" t="s">
        <v>478</v>
      </c>
      <c r="O43" s="369" t="s">
        <v>1562</v>
      </c>
      <c r="P43" s="669">
        <v>8876747.5510940608</v>
      </c>
      <c r="Q43" s="669">
        <f>'Tariff Rand Values '!W65</f>
        <v>7106004.4884399995</v>
      </c>
      <c r="R43" s="669"/>
      <c r="S43" s="669">
        <f t="shared" si="6"/>
        <v>7432880.6949082399</v>
      </c>
      <c r="T43" s="670">
        <f t="shared" si="17"/>
        <v>7774793.2068740195</v>
      </c>
      <c r="U43" s="670">
        <f t="shared" si="18"/>
        <v>8241280.7992864614</v>
      </c>
      <c r="V43" s="343" t="str">
        <f>CONCATENATE($V$42,N43,M43)</f>
        <v>Exchange Revenue:  Service Charges - Electricity:  Sales - Domestic High:  Home power 4 ELHSO4</v>
      </c>
      <c r="W43" s="188"/>
      <c r="X43" s="272"/>
      <c r="Y43" s="895">
        <f t="shared" si="19"/>
        <v>8132433.6943902243</v>
      </c>
    </row>
    <row r="44" spans="1:25" ht="16.5" customHeight="1" outlineLevel="3" x14ac:dyDescent="0.35">
      <c r="A44" s="174">
        <v>14</v>
      </c>
      <c r="B44" s="34">
        <v>7</v>
      </c>
      <c r="C44" s="36">
        <v>1</v>
      </c>
      <c r="D44" s="34">
        <v>32</v>
      </c>
      <c r="E44" s="285" t="s">
        <v>227</v>
      </c>
      <c r="F44" s="285" t="s">
        <v>242</v>
      </c>
      <c r="G44" s="285" t="s">
        <v>1495</v>
      </c>
      <c r="H44" s="285" t="s">
        <v>1496</v>
      </c>
      <c r="I44" s="285" t="s">
        <v>1497</v>
      </c>
      <c r="J44" s="285" t="s">
        <v>136</v>
      </c>
      <c r="K44" s="33" t="s">
        <v>234</v>
      </c>
      <c r="L44" s="175"/>
      <c r="M44" s="651" t="str">
        <f t="shared" si="16"/>
        <v>ELHO04</v>
      </c>
      <c r="N44" s="650" t="s">
        <v>478</v>
      </c>
      <c r="O44" s="369" t="s">
        <v>1563</v>
      </c>
      <c r="P44" s="669">
        <v>7991100.1998909181</v>
      </c>
      <c r="Q44" s="669">
        <f>'Tariff Rand Values '!W66</f>
        <v>8622356.248412</v>
      </c>
      <c r="R44" s="669"/>
      <c r="S44" s="669">
        <f t="shared" si="6"/>
        <v>9018984.6358389519</v>
      </c>
      <c r="T44" s="670">
        <f t="shared" si="17"/>
        <v>9433857.9290875439</v>
      </c>
      <c r="U44" s="670">
        <f t="shared" si="18"/>
        <v>9999889.4048327971</v>
      </c>
      <c r="V44" s="343" t="str">
        <f>CONCATENATE($V$42,N44,M44)</f>
        <v>Exchange Revenue:  Service Charges - Electricity:  Sales - Domestic High:  Home power 4 ELHO04</v>
      </c>
      <c r="W44" s="188"/>
      <c r="X44" s="272"/>
      <c r="Y44" s="895">
        <f t="shared" si="19"/>
        <v>9867815.393825572</v>
      </c>
    </row>
    <row r="45" spans="1:25" ht="16.5" customHeight="1" outlineLevel="3" x14ac:dyDescent="0.35">
      <c r="A45" s="174">
        <v>14</v>
      </c>
      <c r="B45" s="34">
        <v>7</v>
      </c>
      <c r="C45" s="36">
        <v>1</v>
      </c>
      <c r="D45" s="34">
        <v>32</v>
      </c>
      <c r="E45" s="285" t="s">
        <v>227</v>
      </c>
      <c r="F45" s="285" t="s">
        <v>1750</v>
      </c>
      <c r="G45" s="285" t="s">
        <v>1495</v>
      </c>
      <c r="H45" s="285" t="s">
        <v>1496</v>
      </c>
      <c r="I45" s="285" t="s">
        <v>1497</v>
      </c>
      <c r="J45" s="285" t="s">
        <v>136</v>
      </c>
      <c r="K45" s="33" t="s">
        <v>234</v>
      </c>
      <c r="L45" s="175"/>
      <c r="M45" s="247" t="str">
        <f t="shared" si="16"/>
        <v>ACC004</v>
      </c>
      <c r="N45" s="650" t="s">
        <v>478</v>
      </c>
      <c r="O45" s="369" t="s">
        <v>1564</v>
      </c>
      <c r="P45" s="669">
        <v>1401962.3957556672</v>
      </c>
      <c r="Q45" s="669">
        <f>'Tariff Rand Values '!V62+'Tariff Rand Values '!W62</f>
        <v>1452598.7639712</v>
      </c>
      <c r="R45" s="669"/>
      <c r="S45" s="669">
        <f t="shared" si="6"/>
        <v>1519418.3071138752</v>
      </c>
      <c r="T45" s="670">
        <f t="shared" si="17"/>
        <v>1589311.5492411135</v>
      </c>
      <c r="U45" s="670">
        <f t="shared" si="18"/>
        <v>1684670.2421955804</v>
      </c>
      <c r="V45" s="345" t="str">
        <f>CONCATENATE($V$39,N45,M45)</f>
        <v>Exchange Revenue:  Service Charges - Electricity:  Sales - Domestic High:  Home power Bulk ACC004</v>
      </c>
      <c r="W45" s="188"/>
      <c r="X45" s="272"/>
      <c r="Y45" s="895">
        <f t="shared" si="19"/>
        <v>1662419.8805062047</v>
      </c>
    </row>
    <row r="46" spans="1:25" ht="16.5" customHeight="1" outlineLevel="3" x14ac:dyDescent="0.35">
      <c r="A46" s="174">
        <v>14</v>
      </c>
      <c r="B46" s="34">
        <v>7</v>
      </c>
      <c r="C46" s="36">
        <v>1</v>
      </c>
      <c r="D46" s="34">
        <v>32</v>
      </c>
      <c r="E46" s="285" t="s">
        <v>227</v>
      </c>
      <c r="F46" s="285" t="s">
        <v>1753</v>
      </c>
      <c r="G46" s="285" t="s">
        <v>1495</v>
      </c>
      <c r="H46" s="285" t="s">
        <v>1496</v>
      </c>
      <c r="I46" s="285" t="s">
        <v>1497</v>
      </c>
      <c r="J46" s="285" t="s">
        <v>136</v>
      </c>
      <c r="K46" s="33" t="s">
        <v>234</v>
      </c>
      <c r="L46" s="175"/>
      <c r="M46" s="247" t="str">
        <f t="shared" si="16"/>
        <v>ELK004</v>
      </c>
      <c r="N46" s="650" t="s">
        <v>478</v>
      </c>
      <c r="O46" s="369" t="s">
        <v>1507</v>
      </c>
      <c r="P46" s="669">
        <v>2367423.2821279052</v>
      </c>
      <c r="Q46" s="669">
        <f>'Tariff Rand Values '!V63+'Tariff Rand Values '!W63</f>
        <v>2417249.9379754802</v>
      </c>
      <c r="R46" s="669"/>
      <c r="S46" s="669">
        <f t="shared" si="6"/>
        <v>2528443.4351223526</v>
      </c>
      <c r="T46" s="670">
        <f t="shared" si="17"/>
        <v>2644751.8331379807</v>
      </c>
      <c r="U46" s="670">
        <f t="shared" si="18"/>
        <v>2803436.9431262598</v>
      </c>
      <c r="V46" s="345" t="str">
        <f>CONCATENATE($V$39,N46,M46)</f>
        <v>Exchange Revenue:  Service Charges - Electricity:  Sales - Domestic High:  Home power Bulk ELK004</v>
      </c>
      <c r="W46" s="188"/>
      <c r="X46" s="272"/>
      <c r="Y46" s="895">
        <f t="shared" si="19"/>
        <v>2766410.417462328</v>
      </c>
    </row>
    <row r="47" spans="1:25" s="39" customFormat="1" ht="16.5" customHeight="1" outlineLevel="3" x14ac:dyDescent="0.35">
      <c r="A47" s="174"/>
      <c r="B47" s="34"/>
      <c r="C47" s="36"/>
      <c r="D47" s="34"/>
      <c r="E47" s="285"/>
      <c r="F47" s="285"/>
      <c r="G47" s="285"/>
      <c r="H47" s="285"/>
      <c r="I47" s="285"/>
      <c r="J47" s="285"/>
      <c r="K47" s="33"/>
      <c r="L47" s="173"/>
      <c r="M47" s="250"/>
      <c r="N47" s="316"/>
      <c r="O47" s="262" t="s">
        <v>1537</v>
      </c>
      <c r="P47" s="669"/>
      <c r="Q47" s="669"/>
      <c r="R47" s="669"/>
      <c r="S47" s="669">
        <f t="shared" si="6"/>
        <v>0</v>
      </c>
      <c r="T47" s="669"/>
      <c r="U47" s="669"/>
      <c r="V47" s="340"/>
      <c r="W47" s="243"/>
      <c r="X47" s="387"/>
      <c r="Y47" s="895">
        <f t="shared" si="7"/>
        <v>0</v>
      </c>
    </row>
    <row r="48" spans="1:25" ht="16.5" customHeight="1" outlineLevel="3" x14ac:dyDescent="0.35">
      <c r="A48" s="174">
        <v>14</v>
      </c>
      <c r="B48" s="34">
        <v>7</v>
      </c>
      <c r="C48" s="36">
        <v>1</v>
      </c>
      <c r="D48" s="34">
        <v>32</v>
      </c>
      <c r="E48" s="285" t="s">
        <v>227</v>
      </c>
      <c r="F48" s="285" t="s">
        <v>1759</v>
      </c>
      <c r="G48" s="285" t="s">
        <v>1495</v>
      </c>
      <c r="H48" s="285" t="s">
        <v>1496</v>
      </c>
      <c r="I48" s="285" t="s">
        <v>1497</v>
      </c>
      <c r="J48" s="285" t="s">
        <v>136</v>
      </c>
      <c r="K48" s="33" t="s">
        <v>234</v>
      </c>
      <c r="L48" s="175"/>
      <c r="M48" s="250" t="str">
        <f t="shared" ref="M48:M55" si="20">RIGHT(O48,6)</f>
        <v>ELP005</v>
      </c>
      <c r="N48" s="354" t="s">
        <v>478</v>
      </c>
      <c r="O48" s="250" t="s">
        <v>1510</v>
      </c>
      <c r="P48" s="669">
        <v>11981065.973809723</v>
      </c>
      <c r="Q48" s="669">
        <f>'Tariff Rand Values '!V70</f>
        <v>11221629.020252001</v>
      </c>
      <c r="R48" s="669"/>
      <c r="S48" s="669">
        <f t="shared" si="6"/>
        <v>11737823.955183594</v>
      </c>
      <c r="T48" s="670">
        <f t="shared" ref="T48:T55" si="21">S48*(1+$T$2)</f>
        <v>12277763.857122039</v>
      </c>
      <c r="U48" s="670">
        <f t="shared" ref="U48:U55" si="22">T48*(1+$U$2)</f>
        <v>13014429.688549362</v>
      </c>
      <c r="V48" s="345" t="str">
        <f t="shared" ref="V48:V55" si="23">CONCATENATE($V$39,N48,M48)</f>
        <v>Exchange Revenue:  Service Charges - Electricity:  Sales - Domestic High:  Home power Bulk ELP005</v>
      </c>
      <c r="W48" s="188"/>
      <c r="X48" s="272"/>
      <c r="Y48" s="895">
        <f t="shared" ref="Y48:Y55" si="24">T48*(1+$Y$2)</f>
        <v>12842540.994549654</v>
      </c>
    </row>
    <row r="49" spans="1:25" ht="16.5" customHeight="1" outlineLevel="3" x14ac:dyDescent="0.35">
      <c r="A49" s="174">
        <v>14</v>
      </c>
      <c r="B49" s="34">
        <v>7</v>
      </c>
      <c r="C49" s="36">
        <v>1</v>
      </c>
      <c r="D49" s="34">
        <v>32</v>
      </c>
      <c r="E49" s="285" t="s">
        <v>227</v>
      </c>
      <c r="F49" s="285" t="s">
        <v>232</v>
      </c>
      <c r="G49" s="285" t="s">
        <v>1495</v>
      </c>
      <c r="H49" s="285" t="s">
        <v>1496</v>
      </c>
      <c r="I49" s="285" t="s">
        <v>1497</v>
      </c>
      <c r="J49" s="285" t="s">
        <v>136</v>
      </c>
      <c r="K49" s="33" t="s">
        <v>234</v>
      </c>
      <c r="L49" s="175"/>
      <c r="M49" s="250" t="str">
        <f t="shared" si="20"/>
        <v>ELS005</v>
      </c>
      <c r="N49" s="354" t="s">
        <v>478</v>
      </c>
      <c r="O49" s="250" t="s">
        <v>1565</v>
      </c>
      <c r="P49" s="669">
        <v>20529880.807103168</v>
      </c>
      <c r="Q49" s="669">
        <f>'Tariff Rand Values '!V71</f>
        <v>19842743.758543998</v>
      </c>
      <c r="R49" s="669"/>
      <c r="S49" s="669">
        <f t="shared" si="6"/>
        <v>20755509.971437022</v>
      </c>
      <c r="T49" s="670">
        <f t="shared" si="21"/>
        <v>21710263.430123124</v>
      </c>
      <c r="U49" s="670">
        <f t="shared" si="22"/>
        <v>23012879.235930514</v>
      </c>
      <c r="V49" s="345" t="str">
        <f t="shared" si="23"/>
        <v>Exchange Revenue:  Service Charges - Electricity:  Sales - Domestic High:  Home power Bulk ELS005</v>
      </c>
      <c r="W49" s="188"/>
      <c r="X49" s="272"/>
      <c r="Y49" s="895">
        <f t="shared" si="24"/>
        <v>22708935.54790879</v>
      </c>
    </row>
    <row r="50" spans="1:25" ht="16.5" customHeight="1" outlineLevel="3" x14ac:dyDescent="0.35">
      <c r="A50" s="174">
        <v>14</v>
      </c>
      <c r="B50" s="34">
        <v>7</v>
      </c>
      <c r="C50" s="36">
        <v>1</v>
      </c>
      <c r="D50" s="34">
        <v>32</v>
      </c>
      <c r="E50" s="285" t="s">
        <v>227</v>
      </c>
      <c r="F50" s="285" t="s">
        <v>231</v>
      </c>
      <c r="G50" s="285" t="s">
        <v>1495</v>
      </c>
      <c r="H50" s="285" t="s">
        <v>1496</v>
      </c>
      <c r="I50" s="285" t="s">
        <v>1497</v>
      </c>
      <c r="J50" s="285" t="s">
        <v>136</v>
      </c>
      <c r="K50" s="33" t="s">
        <v>234</v>
      </c>
      <c r="L50" s="175"/>
      <c r="M50" s="250" t="str">
        <f t="shared" si="20"/>
        <v>ELO005</v>
      </c>
      <c r="N50" s="354" t="s">
        <v>478</v>
      </c>
      <c r="O50" s="250" t="s">
        <v>1566</v>
      </c>
      <c r="P50" s="669">
        <v>17381389.118943997</v>
      </c>
      <c r="Q50" s="669">
        <f>'Tariff Rand Values '!V72</f>
        <v>16089772.912500001</v>
      </c>
      <c r="R50" s="669"/>
      <c r="S50" s="669">
        <f t="shared" si="6"/>
        <v>16829902.466475002</v>
      </c>
      <c r="T50" s="670">
        <f t="shared" si="21"/>
        <v>17604077.979932852</v>
      </c>
      <c r="U50" s="670">
        <f t="shared" si="22"/>
        <v>18660322.658728823</v>
      </c>
      <c r="V50" s="345" t="str">
        <f t="shared" si="23"/>
        <v>Exchange Revenue:  Service Charges - Electricity:  Sales - Domestic High:  Home power Bulk ELO005</v>
      </c>
      <c r="W50" s="188"/>
      <c r="X50" s="272"/>
      <c r="Y50" s="895">
        <f t="shared" si="24"/>
        <v>18413865.567009766</v>
      </c>
    </row>
    <row r="51" spans="1:25" ht="16.5" customHeight="1" outlineLevel="3" x14ac:dyDescent="0.35">
      <c r="A51" s="174">
        <v>14</v>
      </c>
      <c r="B51" s="34">
        <v>7</v>
      </c>
      <c r="C51" s="36">
        <v>1</v>
      </c>
      <c r="D51" s="34">
        <v>32</v>
      </c>
      <c r="E51" s="285" t="s">
        <v>227</v>
      </c>
      <c r="F51" s="285" t="s">
        <v>483</v>
      </c>
      <c r="G51" s="285" t="s">
        <v>1495</v>
      </c>
      <c r="H51" s="285" t="s">
        <v>1496</v>
      </c>
      <c r="I51" s="285" t="s">
        <v>1497</v>
      </c>
      <c r="J51" s="285" t="s">
        <v>136</v>
      </c>
      <c r="K51" s="33" t="s">
        <v>234</v>
      </c>
      <c r="L51" s="175"/>
      <c r="M51" s="247" t="str">
        <f t="shared" si="20"/>
        <v>ELHP05</v>
      </c>
      <c r="N51" s="650" t="s">
        <v>478</v>
      </c>
      <c r="O51" s="247" t="s">
        <v>1508</v>
      </c>
      <c r="P51" s="669">
        <v>7546997.429710798</v>
      </c>
      <c r="Q51" s="669">
        <f>'Tariff Rand Values '!W70</f>
        <v>7997551.5486719999</v>
      </c>
      <c r="R51" s="669"/>
      <c r="S51" s="669">
        <f t="shared" si="6"/>
        <v>8365438.9199109124</v>
      </c>
      <c r="T51" s="670">
        <f t="shared" si="21"/>
        <v>8750249.1102268156</v>
      </c>
      <c r="U51" s="670">
        <f t="shared" si="22"/>
        <v>9275264.0568404254</v>
      </c>
      <c r="V51" s="345" t="str">
        <f t="shared" si="23"/>
        <v>Exchange Revenue:  Service Charges - Electricity:  Sales - Domestic High:  Home power Bulk ELHP05</v>
      </c>
      <c r="W51" s="188"/>
      <c r="X51" s="272"/>
      <c r="Y51" s="895">
        <f t="shared" si="24"/>
        <v>9152760.5692972504</v>
      </c>
    </row>
    <row r="52" spans="1:25" ht="16.5" customHeight="1" outlineLevel="3" x14ac:dyDescent="0.35">
      <c r="A52" s="174">
        <v>14</v>
      </c>
      <c r="B52" s="34">
        <v>7</v>
      </c>
      <c r="C52" s="36">
        <v>1</v>
      </c>
      <c r="D52" s="34">
        <v>32</v>
      </c>
      <c r="E52" s="285" t="s">
        <v>227</v>
      </c>
      <c r="F52" s="285" t="s">
        <v>285</v>
      </c>
      <c r="G52" s="285" t="s">
        <v>1495</v>
      </c>
      <c r="H52" s="285" t="s">
        <v>1496</v>
      </c>
      <c r="I52" s="285" t="s">
        <v>1497</v>
      </c>
      <c r="J52" s="285" t="s">
        <v>136</v>
      </c>
      <c r="K52" s="33" t="s">
        <v>234</v>
      </c>
      <c r="L52" s="175"/>
      <c r="M52" s="247" t="str">
        <f t="shared" si="20"/>
        <v>ELHS05</v>
      </c>
      <c r="N52" s="354" t="s">
        <v>478</v>
      </c>
      <c r="O52" s="247" t="s">
        <v>1567</v>
      </c>
      <c r="P52" s="669">
        <v>12941254.762858141</v>
      </c>
      <c r="Q52" s="669">
        <f>'Tariff Rand Values '!W71</f>
        <v>14003070.839295998</v>
      </c>
      <c r="R52" s="669"/>
      <c r="S52" s="669">
        <f t="shared" si="6"/>
        <v>14647212.097903615</v>
      </c>
      <c r="T52" s="670">
        <f t="shared" si="21"/>
        <v>15320983.854407182</v>
      </c>
      <c r="U52" s="670">
        <f t="shared" si="22"/>
        <v>16240242.885671614</v>
      </c>
      <c r="V52" s="345" t="str">
        <f t="shared" si="23"/>
        <v>Exchange Revenue:  Service Charges - Electricity:  Sales - Domestic High:  Home power Bulk ELHS05</v>
      </c>
      <c r="W52" s="188"/>
      <c r="X52" s="272"/>
      <c r="Y52" s="895">
        <f t="shared" si="24"/>
        <v>16025749.111709913</v>
      </c>
    </row>
    <row r="53" spans="1:25" ht="16.5" customHeight="1" outlineLevel="3" x14ac:dyDescent="0.35">
      <c r="A53" s="174">
        <v>14</v>
      </c>
      <c r="B53" s="34">
        <v>7</v>
      </c>
      <c r="C53" s="36">
        <v>1</v>
      </c>
      <c r="D53" s="34">
        <v>32</v>
      </c>
      <c r="E53" s="285" t="s">
        <v>227</v>
      </c>
      <c r="F53" s="285" t="s">
        <v>234</v>
      </c>
      <c r="G53" s="285" t="s">
        <v>1495</v>
      </c>
      <c r="H53" s="285" t="s">
        <v>1496</v>
      </c>
      <c r="I53" s="285" t="s">
        <v>1497</v>
      </c>
      <c r="J53" s="285" t="s">
        <v>136</v>
      </c>
      <c r="K53" s="33" t="s">
        <v>234</v>
      </c>
      <c r="L53" s="175"/>
      <c r="M53" s="247" t="str">
        <f t="shared" si="20"/>
        <v>ELH005</v>
      </c>
      <c r="N53" s="354" t="s">
        <v>478</v>
      </c>
      <c r="O53" s="247" t="s">
        <v>1509</v>
      </c>
      <c r="P53" s="669">
        <v>10135764.174009744</v>
      </c>
      <c r="Q53" s="669">
        <f>'Tariff Rand Values '!W72</f>
        <v>10245302.571616001</v>
      </c>
      <c r="R53" s="669"/>
      <c r="S53" s="669">
        <f t="shared" si="6"/>
        <v>10716586.489910338</v>
      </c>
      <c r="T53" s="670">
        <f t="shared" si="21"/>
        <v>11209549.468446214</v>
      </c>
      <c r="U53" s="670">
        <f t="shared" si="22"/>
        <v>11882122.436552987</v>
      </c>
      <c r="V53" s="345" t="str">
        <f t="shared" si="23"/>
        <v>Exchange Revenue:  Service Charges - Electricity:  Sales - Domestic High:  Home power Bulk ELH005</v>
      </c>
      <c r="W53" s="188"/>
      <c r="X53" s="272"/>
      <c r="Y53" s="895">
        <f t="shared" si="24"/>
        <v>11725188.743994741</v>
      </c>
    </row>
    <row r="54" spans="1:25" ht="16.5" customHeight="1" outlineLevel="3" x14ac:dyDescent="0.35">
      <c r="A54" s="174">
        <v>14</v>
      </c>
      <c r="B54" s="34">
        <v>7</v>
      </c>
      <c r="C54" s="36">
        <v>1</v>
      </c>
      <c r="D54" s="34">
        <v>32</v>
      </c>
      <c r="E54" s="285" t="s">
        <v>227</v>
      </c>
      <c r="F54" s="285" t="s">
        <v>1765</v>
      </c>
      <c r="G54" s="285" t="s">
        <v>1495</v>
      </c>
      <c r="H54" s="285" t="s">
        <v>1496</v>
      </c>
      <c r="I54" s="285" t="s">
        <v>1497</v>
      </c>
      <c r="J54" s="285" t="s">
        <v>136</v>
      </c>
      <c r="K54" s="33" t="s">
        <v>234</v>
      </c>
      <c r="L54" s="175"/>
      <c r="M54" s="250" t="str">
        <f t="shared" si="20"/>
        <v>ACC005</v>
      </c>
      <c r="N54" s="354" t="s">
        <v>478</v>
      </c>
      <c r="O54" s="250" t="s">
        <v>1568</v>
      </c>
      <c r="P54" s="669">
        <v>9132138.3536633477</v>
      </c>
      <c r="Q54" s="669">
        <f>'Tariff Rand Values '!V68+'Tariff Rand Values '!W68</f>
        <v>8409862.7088000011</v>
      </c>
      <c r="R54" s="669"/>
      <c r="S54" s="669">
        <f t="shared" si="6"/>
        <v>8796716.3934048023</v>
      </c>
      <c r="T54" s="670">
        <f t="shared" si="21"/>
        <v>9201365.3475014232</v>
      </c>
      <c r="U54" s="670">
        <f t="shared" si="22"/>
        <v>9753447.2683515083</v>
      </c>
      <c r="V54" s="345" t="str">
        <f t="shared" si="23"/>
        <v>Exchange Revenue:  Service Charges - Electricity:  Sales - Domestic High:  Home power Bulk ACC005</v>
      </c>
      <c r="W54" s="188"/>
      <c r="X54" s="272"/>
      <c r="Y54" s="895">
        <f t="shared" si="24"/>
        <v>9624628.1534864884</v>
      </c>
    </row>
    <row r="55" spans="1:25" ht="16.5" customHeight="1" outlineLevel="3" x14ac:dyDescent="0.35">
      <c r="A55" s="174">
        <v>14</v>
      </c>
      <c r="B55" s="34">
        <v>7</v>
      </c>
      <c r="C55" s="36">
        <v>1</v>
      </c>
      <c r="D55" s="34">
        <v>32</v>
      </c>
      <c r="E55" s="285" t="s">
        <v>227</v>
      </c>
      <c r="F55" s="285" t="s">
        <v>1768</v>
      </c>
      <c r="G55" s="285" t="s">
        <v>1495</v>
      </c>
      <c r="H55" s="285" t="s">
        <v>1496</v>
      </c>
      <c r="I55" s="285" t="s">
        <v>1497</v>
      </c>
      <c r="J55" s="285" t="s">
        <v>136</v>
      </c>
      <c r="K55" s="33" t="s">
        <v>234</v>
      </c>
      <c r="L55" s="175"/>
      <c r="M55" s="250" t="str">
        <f t="shared" si="20"/>
        <v>ELK005</v>
      </c>
      <c r="N55" s="354" t="s">
        <v>478</v>
      </c>
      <c r="O55" s="250" t="s">
        <v>1511</v>
      </c>
      <c r="P55" s="669">
        <v>2664208.4095392735</v>
      </c>
      <c r="Q55" s="669">
        <f>'Tariff Rand Values '!V69+'Tariff Rand Values '!W69</f>
        <v>2497164.0826999997</v>
      </c>
      <c r="R55" s="669"/>
      <c r="S55" s="669">
        <f t="shared" si="6"/>
        <v>2612033.6305041998</v>
      </c>
      <c r="T55" s="670">
        <f t="shared" si="21"/>
        <v>2732187.1775073931</v>
      </c>
      <c r="U55" s="670">
        <f t="shared" si="22"/>
        <v>2896118.4081578366</v>
      </c>
      <c r="V55" s="345" t="str">
        <f t="shared" si="23"/>
        <v>Exchange Revenue:  Service Charges - Electricity:  Sales - Domestic High:  Home power Bulk ELK005</v>
      </c>
      <c r="W55" s="188"/>
      <c r="X55" s="272"/>
      <c r="Y55" s="895">
        <f t="shared" si="24"/>
        <v>2857867.7876727334</v>
      </c>
    </row>
    <row r="56" spans="1:25" s="39" customFormat="1" ht="16.5" customHeight="1" outlineLevel="3" x14ac:dyDescent="0.35">
      <c r="A56" s="174"/>
      <c r="B56" s="34"/>
      <c r="C56" s="36"/>
      <c r="D56" s="34"/>
      <c r="E56" s="285"/>
      <c r="F56" s="285"/>
      <c r="G56" s="285"/>
      <c r="H56" s="285"/>
      <c r="I56" s="285"/>
      <c r="J56" s="285"/>
      <c r="K56" s="33"/>
      <c r="L56" s="173"/>
      <c r="M56" s="250"/>
      <c r="N56" s="316"/>
      <c r="O56" s="262" t="s">
        <v>1538</v>
      </c>
      <c r="P56" s="669"/>
      <c r="Q56" s="669"/>
      <c r="R56" s="669"/>
      <c r="S56" s="669">
        <f t="shared" si="6"/>
        <v>0</v>
      </c>
      <c r="T56" s="669"/>
      <c r="U56" s="669"/>
      <c r="V56" s="340"/>
      <c r="W56" s="243"/>
      <c r="X56" s="387"/>
      <c r="Y56" s="895">
        <f t="shared" si="7"/>
        <v>0</v>
      </c>
    </row>
    <row r="57" spans="1:25" ht="16.5" customHeight="1" outlineLevel="3" x14ac:dyDescent="0.35">
      <c r="A57" s="174">
        <v>14</v>
      </c>
      <c r="B57" s="34">
        <v>7</v>
      </c>
      <c r="C57" s="36">
        <v>1</v>
      </c>
      <c r="D57" s="34">
        <v>32</v>
      </c>
      <c r="E57" s="285" t="s">
        <v>219</v>
      </c>
      <c r="F57" s="285" t="s">
        <v>155</v>
      </c>
      <c r="G57" s="285" t="s">
        <v>1495</v>
      </c>
      <c r="H57" s="285" t="s">
        <v>1496</v>
      </c>
      <c r="I57" s="285" t="s">
        <v>1497</v>
      </c>
      <c r="J57" s="285" t="s">
        <v>136</v>
      </c>
      <c r="K57" s="33" t="s">
        <v>234</v>
      </c>
      <c r="L57" s="175"/>
      <c r="M57" s="250" t="str">
        <f>RIGHT(O57,6)</f>
        <v>ELSM05</v>
      </c>
      <c r="N57" s="650" t="s">
        <v>478</v>
      </c>
      <c r="O57" s="250" t="s">
        <v>1569</v>
      </c>
      <c r="P57" s="669">
        <v>19145563.039723329</v>
      </c>
      <c r="Q57" s="669">
        <f>'Tariff Rand Values '!V30</f>
        <v>14047914.055500003</v>
      </c>
      <c r="R57" s="669"/>
      <c r="S57" s="669">
        <f t="shared" si="6"/>
        <v>14694118.102053003</v>
      </c>
      <c r="T57" s="670">
        <f>S57*(1+$T$2)</f>
        <v>15370047.534747442</v>
      </c>
      <c r="U57" s="670">
        <f>T57*(1+$U$2)</f>
        <v>16292250.386832289</v>
      </c>
      <c r="V57" s="341" t="str">
        <f>CONCATENATE($V$14,N57,M57)</f>
        <v>Exchange Revenue:  Service Charges - Electricity:  Sales - Commercial Conventional (Single Phase) ELSM05</v>
      </c>
      <c r="W57" s="186"/>
      <c r="X57" s="272"/>
      <c r="Y57" s="895">
        <f t="shared" ref="Y57:Y58" si="25">T57*(1+$Y$2)</f>
        <v>16077069.721345825</v>
      </c>
    </row>
    <row r="58" spans="1:25" ht="16.5" customHeight="1" outlineLevel="3" x14ac:dyDescent="0.35">
      <c r="A58" s="174">
        <v>14</v>
      </c>
      <c r="B58" s="34">
        <v>7</v>
      </c>
      <c r="C58" s="36">
        <v>1</v>
      </c>
      <c r="D58" s="34">
        <v>32</v>
      </c>
      <c r="E58" s="285" t="s">
        <v>219</v>
      </c>
      <c r="F58" s="285" t="s">
        <v>144</v>
      </c>
      <c r="G58" s="285" t="s">
        <v>1495</v>
      </c>
      <c r="H58" s="285" t="s">
        <v>1496</v>
      </c>
      <c r="I58" s="285" t="s">
        <v>1497</v>
      </c>
      <c r="J58" s="285" t="s">
        <v>136</v>
      </c>
      <c r="K58" s="33" t="s">
        <v>234</v>
      </c>
      <c r="L58" s="175"/>
      <c r="M58" s="250" t="str">
        <f>RIGHT(O58,6)</f>
        <v>EL0005</v>
      </c>
      <c r="N58" s="650" t="s">
        <v>478</v>
      </c>
      <c r="O58" s="250" t="s">
        <v>1570</v>
      </c>
      <c r="P58" s="669">
        <v>8586051.8642712366</v>
      </c>
      <c r="Q58" s="669">
        <f>'Tariff Rand Values '!W30</f>
        <v>12326563.489</v>
      </c>
      <c r="R58" s="669"/>
      <c r="S58" s="669">
        <f t="shared" si="6"/>
        <v>12893585.409494001</v>
      </c>
      <c r="T58" s="670">
        <f>S58*(1+$T$2)</f>
        <v>13486690.338330725</v>
      </c>
      <c r="U58" s="670">
        <f>T58*(1+$U$2)</f>
        <v>14295891.75863057</v>
      </c>
      <c r="V58" s="341" t="str">
        <f>CONCATENATE($V$14,N58,M58)</f>
        <v>Exchange Revenue:  Service Charges - Electricity:  Sales - Commercial Conventional (Single Phase) EL0005</v>
      </c>
      <c r="W58" s="186" t="s">
        <v>238</v>
      </c>
      <c r="X58" s="272"/>
      <c r="Y58" s="895">
        <f t="shared" si="25"/>
        <v>14107078.09389394</v>
      </c>
    </row>
    <row r="59" spans="1:25" s="39" customFormat="1" ht="16.5" customHeight="1" outlineLevel="3" x14ac:dyDescent="0.35">
      <c r="A59" s="174"/>
      <c r="B59" s="34"/>
      <c r="C59" s="36"/>
      <c r="D59" s="34"/>
      <c r="E59" s="285"/>
      <c r="F59" s="285"/>
      <c r="G59" s="285"/>
      <c r="H59" s="285"/>
      <c r="I59" s="285"/>
      <c r="J59" s="285"/>
      <c r="K59" s="33"/>
      <c r="L59" s="173"/>
      <c r="M59" s="250"/>
      <c r="N59" s="316"/>
      <c r="O59" s="262" t="s">
        <v>1539</v>
      </c>
      <c r="P59" s="669"/>
      <c r="Q59" s="669"/>
      <c r="R59" s="669"/>
      <c r="S59" s="669">
        <f t="shared" si="6"/>
        <v>0</v>
      </c>
      <c r="T59" s="669"/>
      <c r="U59" s="669"/>
      <c r="V59" s="340"/>
      <c r="W59" s="243"/>
      <c r="X59" s="387"/>
      <c r="Y59" s="895">
        <f t="shared" si="7"/>
        <v>0</v>
      </c>
    </row>
    <row r="60" spans="1:25" ht="16.5" customHeight="1" outlineLevel="3" x14ac:dyDescent="0.35">
      <c r="A60" s="174">
        <v>14</v>
      </c>
      <c r="B60" s="34">
        <v>7</v>
      </c>
      <c r="C60" s="36">
        <v>1</v>
      </c>
      <c r="D60" s="34">
        <v>32</v>
      </c>
      <c r="E60" s="285" t="s">
        <v>221</v>
      </c>
      <c r="F60" s="285" t="s">
        <v>155</v>
      </c>
      <c r="G60" s="285" t="s">
        <v>1495</v>
      </c>
      <c r="H60" s="285" t="s">
        <v>1496</v>
      </c>
      <c r="I60" s="285" t="s">
        <v>1497</v>
      </c>
      <c r="J60" s="285" t="s">
        <v>136</v>
      </c>
      <c r="K60" s="33" t="s">
        <v>234</v>
      </c>
      <c r="L60" s="175"/>
      <c r="M60" s="250" t="s">
        <v>1518</v>
      </c>
      <c r="N60" s="650" t="s">
        <v>478</v>
      </c>
      <c r="O60" s="250" t="s">
        <v>1616</v>
      </c>
      <c r="P60" s="669">
        <v>61321652.146573693</v>
      </c>
      <c r="Q60" s="669">
        <f>'Tariff Rand Values '!V28</f>
        <v>61029169.413692445</v>
      </c>
      <c r="R60" s="669"/>
      <c r="S60" s="669">
        <f t="shared" si="6"/>
        <v>63836511.206722297</v>
      </c>
      <c r="T60" s="670">
        <f>S60*(1+$T$2)</f>
        <v>66772990.722231522</v>
      </c>
      <c r="U60" s="670">
        <f>T60*(1+$U$2)</f>
        <v>70779370.165565416</v>
      </c>
      <c r="V60" s="341" t="str">
        <f>CONCATENATE($V$72,N60,M60)</f>
        <v>Exchange Revenue:  Service Charges - Electricity:  Sales - Commercial Conventional (3-Phase) PP</v>
      </c>
      <c r="W60" s="186"/>
      <c r="X60" s="272"/>
      <c r="Y60" s="895">
        <f t="shared" ref="Y60:Y61" si="26">T60*(1+$Y$2)</f>
        <v>69844548.295454174</v>
      </c>
    </row>
    <row r="61" spans="1:25" ht="16.5" customHeight="1" outlineLevel="3" x14ac:dyDescent="0.35">
      <c r="A61" s="174">
        <v>14</v>
      </c>
      <c r="B61" s="34">
        <v>7</v>
      </c>
      <c r="C61" s="36">
        <v>1</v>
      </c>
      <c r="D61" s="34">
        <v>32</v>
      </c>
      <c r="E61" s="285" t="s">
        <v>221</v>
      </c>
      <c r="F61" s="285" t="s">
        <v>144</v>
      </c>
      <c r="G61" s="285" t="s">
        <v>1495</v>
      </c>
      <c r="H61" s="285" t="s">
        <v>1496</v>
      </c>
      <c r="I61" s="285" t="s">
        <v>1497</v>
      </c>
      <c r="J61" s="285" t="s">
        <v>136</v>
      </c>
      <c r="K61" s="33" t="s">
        <v>234</v>
      </c>
      <c r="L61" s="175"/>
      <c r="M61" s="250" t="s">
        <v>1518</v>
      </c>
      <c r="N61" s="650" t="s">
        <v>478</v>
      </c>
      <c r="O61" s="250" t="s">
        <v>1617</v>
      </c>
      <c r="P61" s="669">
        <v>21726832.481070731</v>
      </c>
      <c r="Q61" s="669">
        <f>'Tariff Rand Values '!W28</f>
        <v>22075701.788152002</v>
      </c>
      <c r="R61" s="669"/>
      <c r="S61" s="669">
        <f t="shared" si="6"/>
        <v>23091184.070406996</v>
      </c>
      <c r="T61" s="670">
        <f>S61*(1+$T$2)</f>
        <v>24153378.53764572</v>
      </c>
      <c r="U61" s="670">
        <f>T61*(1+$U$2)</f>
        <v>25602581.249904465</v>
      </c>
      <c r="V61" s="341" t="str">
        <f>CONCATENATE($V$72,N61,M61)</f>
        <v>Exchange Revenue:  Service Charges - Electricity:  Sales - Commercial Conventional (3-Phase) PP</v>
      </c>
      <c r="W61" s="186"/>
      <c r="X61" s="272"/>
      <c r="Y61" s="895">
        <f t="shared" si="26"/>
        <v>25264433.950377423</v>
      </c>
    </row>
    <row r="62" spans="1:25" s="39" customFormat="1" ht="16.5" customHeight="1" outlineLevel="3" x14ac:dyDescent="0.35">
      <c r="A62" s="174"/>
      <c r="B62" s="34"/>
      <c r="C62" s="36"/>
      <c r="D62" s="34"/>
      <c r="E62" s="285"/>
      <c r="F62" s="285"/>
      <c r="G62" s="285"/>
      <c r="H62" s="285"/>
      <c r="I62" s="285"/>
      <c r="J62" s="285"/>
      <c r="K62" s="33"/>
      <c r="L62" s="173"/>
      <c r="M62" s="250"/>
      <c r="N62" s="316"/>
      <c r="O62" s="262" t="s">
        <v>1540</v>
      </c>
      <c r="P62" s="669"/>
      <c r="Q62" s="669"/>
      <c r="R62" s="669"/>
      <c r="S62" s="669">
        <f t="shared" si="6"/>
        <v>0</v>
      </c>
      <c r="T62" s="669"/>
      <c r="U62" s="669"/>
      <c r="V62" s="340"/>
      <c r="W62" s="243"/>
      <c r="X62" s="387"/>
      <c r="Y62" s="895">
        <f t="shared" si="7"/>
        <v>0</v>
      </c>
    </row>
    <row r="63" spans="1:25" ht="16.5" customHeight="1" outlineLevel="3" x14ac:dyDescent="0.35">
      <c r="A63" s="174">
        <v>14</v>
      </c>
      <c r="B63" s="34">
        <v>7</v>
      </c>
      <c r="C63" s="36">
        <v>1</v>
      </c>
      <c r="D63" s="34">
        <v>32</v>
      </c>
      <c r="E63" s="285" t="s">
        <v>219</v>
      </c>
      <c r="F63" s="285" t="s">
        <v>148</v>
      </c>
      <c r="G63" s="285" t="s">
        <v>1495</v>
      </c>
      <c r="H63" s="285" t="s">
        <v>1496</v>
      </c>
      <c r="I63" s="285" t="s">
        <v>1497</v>
      </c>
      <c r="J63" s="285" t="s">
        <v>136</v>
      </c>
      <c r="K63" s="33" t="s">
        <v>234</v>
      </c>
      <c r="L63" s="175"/>
      <c r="M63" s="250" t="str">
        <f t="shared" ref="M63:M69" si="27">RIGHT(O63,6)</f>
        <v>E1CLDP</v>
      </c>
      <c r="N63" s="650" t="s">
        <v>478</v>
      </c>
      <c r="O63" s="250" t="s">
        <v>1571</v>
      </c>
      <c r="P63" s="669">
        <v>54453.189664247897</v>
      </c>
      <c r="Q63" s="669">
        <f>'Tariff Rand Values '!V32</f>
        <v>47246.554919999995</v>
      </c>
      <c r="R63" s="669"/>
      <c r="S63" s="669">
        <f t="shared" si="6"/>
        <v>49419.896446319995</v>
      </c>
      <c r="T63" s="670">
        <f t="shared" ref="T63:T69" si="28">S63*(1+$T$2)</f>
        <v>51693.211682850721</v>
      </c>
      <c r="U63" s="670">
        <f t="shared" ref="U63:U69" si="29">T63*(1+$U$2)</f>
        <v>54794.804383821764</v>
      </c>
      <c r="V63" s="341" t="str">
        <f t="shared" ref="V63:V69" si="30">CONCATENATE($V$14,N63,M63)</f>
        <v>Exchange Revenue:  Service Charges - Electricity:  Sales - Commercial Conventional (Single Phase) E1CLDP</v>
      </c>
      <c r="W63" s="186"/>
      <c r="X63" s="272"/>
      <c r="Y63" s="895">
        <f t="shared" ref="Y63:Y69" si="31">T63*(1+$Y$2)</f>
        <v>54071.099420261853</v>
      </c>
    </row>
    <row r="64" spans="1:25" ht="16.5" customHeight="1" outlineLevel="3" x14ac:dyDescent="0.35">
      <c r="A64" s="174">
        <v>14</v>
      </c>
      <c r="B64" s="34">
        <v>7</v>
      </c>
      <c r="C64" s="36">
        <v>1</v>
      </c>
      <c r="D64" s="34">
        <v>32</v>
      </c>
      <c r="E64" s="285" t="s">
        <v>219</v>
      </c>
      <c r="F64" s="285" t="s">
        <v>149</v>
      </c>
      <c r="G64" s="285" t="s">
        <v>1495</v>
      </c>
      <c r="H64" s="285" t="s">
        <v>1496</v>
      </c>
      <c r="I64" s="285" t="s">
        <v>1497</v>
      </c>
      <c r="J64" s="285" t="s">
        <v>136</v>
      </c>
      <c r="K64" s="33" t="s">
        <v>234</v>
      </c>
      <c r="L64" s="175"/>
      <c r="M64" s="250" t="str">
        <f t="shared" si="27"/>
        <v>E1CLDS</v>
      </c>
      <c r="N64" s="650" t="s">
        <v>478</v>
      </c>
      <c r="O64" s="250" t="s">
        <v>1572</v>
      </c>
      <c r="P64" s="669">
        <v>77289.767137408999</v>
      </c>
      <c r="Q64" s="669">
        <f>'Tariff Rand Values '!V33</f>
        <v>65844.418499999985</v>
      </c>
      <c r="R64" s="669"/>
      <c r="S64" s="669">
        <f t="shared" si="6"/>
        <v>68873.261750999984</v>
      </c>
      <c r="T64" s="670">
        <f t="shared" si="28"/>
        <v>72041.431791545983</v>
      </c>
      <c r="U64" s="670">
        <f t="shared" si="29"/>
        <v>76363.91769903875</v>
      </c>
      <c r="V64" s="341" t="str">
        <f t="shared" si="30"/>
        <v>Exchange Revenue:  Service Charges - Electricity:  Sales - Commercial Conventional (Single Phase) E1CLDS</v>
      </c>
      <c r="W64" s="186"/>
      <c r="X64" s="272"/>
      <c r="Y64" s="895">
        <f t="shared" si="31"/>
        <v>75355.337653957104</v>
      </c>
    </row>
    <row r="65" spans="1:25" ht="16.5" customHeight="1" outlineLevel="3" x14ac:dyDescent="0.35">
      <c r="A65" s="174">
        <v>14</v>
      </c>
      <c r="B65" s="34">
        <v>7</v>
      </c>
      <c r="C65" s="36">
        <v>1</v>
      </c>
      <c r="D65" s="34">
        <v>32</v>
      </c>
      <c r="E65" s="285" t="s">
        <v>219</v>
      </c>
      <c r="F65" s="285" t="s">
        <v>150</v>
      </c>
      <c r="G65" s="285" t="s">
        <v>1495</v>
      </c>
      <c r="H65" s="285" t="s">
        <v>1496</v>
      </c>
      <c r="I65" s="285" t="s">
        <v>1497</v>
      </c>
      <c r="J65" s="285" t="s">
        <v>136</v>
      </c>
      <c r="K65" s="33" t="s">
        <v>234</v>
      </c>
      <c r="L65" s="175"/>
      <c r="M65" s="250" t="str">
        <f t="shared" si="27"/>
        <v>E1CLDO</v>
      </c>
      <c r="N65" s="650" t="s">
        <v>478</v>
      </c>
      <c r="O65" s="250" t="s">
        <v>1573</v>
      </c>
      <c r="P65" s="669">
        <v>69481.882012225076</v>
      </c>
      <c r="Q65" s="669">
        <f>'Tariff Rand Values '!V34</f>
        <v>63407.453505000005</v>
      </c>
      <c r="R65" s="669"/>
      <c r="S65" s="669">
        <f t="shared" si="6"/>
        <v>66324.196366230011</v>
      </c>
      <c r="T65" s="670">
        <f t="shared" si="28"/>
        <v>69375.109399076595</v>
      </c>
      <c r="U65" s="670">
        <f t="shared" si="29"/>
        <v>73537.615963021191</v>
      </c>
      <c r="V65" s="341" t="str">
        <f t="shared" si="30"/>
        <v>Exchange Revenue:  Service Charges - Electricity:  Sales - Commercial Conventional (Single Phase) E1CLDO</v>
      </c>
      <c r="W65" s="186"/>
      <c r="X65" s="272"/>
      <c r="Y65" s="895">
        <f t="shared" si="31"/>
        <v>72566.364431434122</v>
      </c>
    </row>
    <row r="66" spans="1:25" ht="16.5" customHeight="1" outlineLevel="3" x14ac:dyDescent="0.35">
      <c r="A66" s="174">
        <v>14</v>
      </c>
      <c r="B66" s="34">
        <v>7</v>
      </c>
      <c r="C66" s="36">
        <v>1</v>
      </c>
      <c r="D66" s="34">
        <v>32</v>
      </c>
      <c r="E66" s="285" t="s">
        <v>219</v>
      </c>
      <c r="F66" s="285" t="s">
        <v>145</v>
      </c>
      <c r="G66" s="285" t="s">
        <v>1495</v>
      </c>
      <c r="H66" s="285" t="s">
        <v>1496</v>
      </c>
      <c r="I66" s="285" t="s">
        <v>1497</v>
      </c>
      <c r="J66" s="285" t="s">
        <v>136</v>
      </c>
      <c r="K66" s="33" t="s">
        <v>234</v>
      </c>
      <c r="L66" s="175"/>
      <c r="M66" s="250" t="str">
        <f t="shared" si="27"/>
        <v>E1CHDP</v>
      </c>
      <c r="N66" s="650" t="s">
        <v>478</v>
      </c>
      <c r="O66" s="250" t="s">
        <v>1574</v>
      </c>
      <c r="P66" s="669">
        <v>19284.720669049282</v>
      </c>
      <c r="Q66" s="669">
        <f>'Tariff Rand Values '!W32</f>
        <v>20704.558874999999</v>
      </c>
      <c r="R66" s="669"/>
      <c r="S66" s="669">
        <f t="shared" si="6"/>
        <v>21656.96858325</v>
      </c>
      <c r="T66" s="670">
        <f t="shared" si="28"/>
        <v>22653.189138079502</v>
      </c>
      <c r="U66" s="670">
        <f t="shared" si="29"/>
        <v>24012.380486364273</v>
      </c>
      <c r="V66" s="341" t="str">
        <f t="shared" si="30"/>
        <v>Exchange Revenue:  Service Charges - Electricity:  Sales - Commercial Conventional (Single Phase) E1CHDP</v>
      </c>
      <c r="W66" s="186"/>
      <c r="X66" s="272"/>
      <c r="Y66" s="895">
        <f t="shared" si="31"/>
        <v>23695.235838431159</v>
      </c>
    </row>
    <row r="67" spans="1:25" ht="16.5" customHeight="1" outlineLevel="3" x14ac:dyDescent="0.35">
      <c r="A67" s="174">
        <v>14</v>
      </c>
      <c r="B67" s="34">
        <v>7</v>
      </c>
      <c r="C67" s="36">
        <v>1</v>
      </c>
      <c r="D67" s="34">
        <v>32</v>
      </c>
      <c r="E67" s="285" t="s">
        <v>219</v>
      </c>
      <c r="F67" s="285" t="s">
        <v>146</v>
      </c>
      <c r="G67" s="285" t="s">
        <v>1495</v>
      </c>
      <c r="H67" s="285" t="s">
        <v>1496</v>
      </c>
      <c r="I67" s="285" t="s">
        <v>1497</v>
      </c>
      <c r="J67" s="285" t="s">
        <v>136</v>
      </c>
      <c r="K67" s="33" t="s">
        <v>234</v>
      </c>
      <c r="L67" s="175"/>
      <c r="M67" s="250" t="str">
        <f t="shared" si="27"/>
        <v>E1CHDS</v>
      </c>
      <c r="N67" s="650" t="s">
        <v>478</v>
      </c>
      <c r="O67" s="250" t="s">
        <v>1575</v>
      </c>
      <c r="P67" s="669">
        <v>28452.239365989524</v>
      </c>
      <c r="Q67" s="669">
        <f>'Tariff Rand Values '!W33</f>
        <v>31109.035049999999</v>
      </c>
      <c r="R67" s="669"/>
      <c r="S67" s="669">
        <f t="shared" si="6"/>
        <v>32540.0506623</v>
      </c>
      <c r="T67" s="670">
        <f t="shared" si="28"/>
        <v>34036.892992765803</v>
      </c>
      <c r="U67" s="670">
        <f t="shared" si="29"/>
        <v>36079.106572331752</v>
      </c>
      <c r="V67" s="341" t="str">
        <f t="shared" si="30"/>
        <v>Exchange Revenue:  Service Charges - Electricity:  Sales - Commercial Conventional (Single Phase) E1CHDS</v>
      </c>
      <c r="W67" s="186" t="s">
        <v>237</v>
      </c>
      <c r="X67" s="272"/>
      <c r="Y67" s="895">
        <f t="shared" si="31"/>
        <v>35602.590070433034</v>
      </c>
    </row>
    <row r="68" spans="1:25" ht="16.5" customHeight="1" outlineLevel="3" x14ac:dyDescent="0.35">
      <c r="A68" s="174">
        <v>14</v>
      </c>
      <c r="B68" s="34">
        <v>7</v>
      </c>
      <c r="C68" s="36">
        <v>1</v>
      </c>
      <c r="D68" s="34">
        <v>32</v>
      </c>
      <c r="E68" s="285" t="s">
        <v>219</v>
      </c>
      <c r="F68" s="285" t="s">
        <v>147</v>
      </c>
      <c r="G68" s="285" t="s">
        <v>1495</v>
      </c>
      <c r="H68" s="285" t="s">
        <v>1496</v>
      </c>
      <c r="I68" s="285" t="s">
        <v>1497</v>
      </c>
      <c r="J68" s="285" t="s">
        <v>136</v>
      </c>
      <c r="K68" s="33" t="s">
        <v>234</v>
      </c>
      <c r="L68" s="175"/>
      <c r="M68" s="250" t="str">
        <f t="shared" si="27"/>
        <v>E1CHDO</v>
      </c>
      <c r="N68" s="650" t="s">
        <v>478</v>
      </c>
      <c r="O68" s="250" t="s">
        <v>1576</v>
      </c>
      <c r="P68" s="669">
        <v>28044.303633969022</v>
      </c>
      <c r="Q68" s="669">
        <f>'Tariff Rand Values '!W34</f>
        <v>28642.526505000002</v>
      </c>
      <c r="R68" s="669"/>
      <c r="S68" s="669">
        <f t="shared" si="6"/>
        <v>29960.082724230004</v>
      </c>
      <c r="T68" s="670">
        <f t="shared" si="28"/>
        <v>31338.246529544584</v>
      </c>
      <c r="U68" s="670">
        <f t="shared" si="29"/>
        <v>33218.541321317258</v>
      </c>
      <c r="V68" s="341" t="str">
        <f t="shared" si="30"/>
        <v>Exchange Revenue:  Service Charges - Electricity:  Sales - Commercial Conventional (Single Phase) E1CHDO</v>
      </c>
      <c r="W68" s="186"/>
      <c r="X68" s="272"/>
      <c r="Y68" s="895">
        <f t="shared" si="31"/>
        <v>32779.805869903634</v>
      </c>
    </row>
    <row r="69" spans="1:25" ht="16.5" customHeight="1" outlineLevel="3" x14ac:dyDescent="0.35">
      <c r="A69" s="174">
        <v>14</v>
      </c>
      <c r="B69" s="34">
        <v>7</v>
      </c>
      <c r="C69" s="36">
        <v>1</v>
      </c>
      <c r="D69" s="34">
        <v>32</v>
      </c>
      <c r="E69" s="285" t="s">
        <v>219</v>
      </c>
      <c r="F69" s="285" t="s">
        <v>151</v>
      </c>
      <c r="G69" s="285" t="s">
        <v>1495</v>
      </c>
      <c r="H69" s="285" t="s">
        <v>1496</v>
      </c>
      <c r="I69" s="285" t="s">
        <v>1497</v>
      </c>
      <c r="J69" s="285" t="s">
        <v>136</v>
      </c>
      <c r="K69" s="33" t="s">
        <v>234</v>
      </c>
      <c r="L69" s="175"/>
      <c r="M69" s="250" t="str">
        <f t="shared" si="27"/>
        <v>ELCEBC</v>
      </c>
      <c r="N69" s="650" t="s">
        <v>478</v>
      </c>
      <c r="O69" s="250" t="s">
        <v>1577</v>
      </c>
      <c r="P69" s="669">
        <v>35613.322739820003</v>
      </c>
      <c r="Q69" s="669">
        <f>'Tariff Rand Values '!V34+'Tariff Rand Values '!W34</f>
        <v>92049.980009999999</v>
      </c>
      <c r="R69" s="669"/>
      <c r="S69" s="669">
        <f t="shared" si="6"/>
        <v>96284.279090459997</v>
      </c>
      <c r="T69" s="670">
        <f t="shared" si="28"/>
        <v>100713.35592862117</v>
      </c>
      <c r="U69" s="670">
        <f t="shared" si="29"/>
        <v>106756.15728433845</v>
      </c>
      <c r="V69" s="341" t="str">
        <f t="shared" si="30"/>
        <v>Exchange Revenue:  Service Charges - Electricity:  Sales - Commercial Conventional (Single Phase) ELCEBC</v>
      </c>
      <c r="W69" s="186"/>
      <c r="X69" s="272"/>
      <c r="Y69" s="895">
        <f t="shared" si="31"/>
        <v>105346.17030133774</v>
      </c>
    </row>
    <row r="70" spans="1:25" s="39" customFormat="1" ht="16.5" customHeight="1" outlineLevel="3" x14ac:dyDescent="0.35">
      <c r="A70" s="174"/>
      <c r="B70" s="34"/>
      <c r="C70" s="36"/>
      <c r="D70" s="34"/>
      <c r="E70" s="285"/>
      <c r="F70" s="285"/>
      <c r="G70" s="285"/>
      <c r="H70" s="285"/>
      <c r="I70" s="285"/>
      <c r="J70" s="285"/>
      <c r="K70" s="33"/>
      <c r="L70" s="173"/>
      <c r="M70" s="250"/>
      <c r="N70" s="316"/>
      <c r="O70" s="262" t="s">
        <v>1541</v>
      </c>
      <c r="P70" s="669"/>
      <c r="Q70" s="669"/>
      <c r="R70" s="669"/>
      <c r="S70" s="669">
        <f t="shared" si="6"/>
        <v>0</v>
      </c>
      <c r="T70" s="669"/>
      <c r="U70" s="669"/>
      <c r="V70" s="340"/>
      <c r="W70" s="243"/>
      <c r="X70" s="387"/>
      <c r="Y70" s="895">
        <f t="shared" si="7"/>
        <v>0</v>
      </c>
    </row>
    <row r="71" spans="1:25" ht="16.5" customHeight="1" outlineLevel="3" x14ac:dyDescent="0.35">
      <c r="A71" s="174">
        <v>14</v>
      </c>
      <c r="B71" s="34">
        <v>7</v>
      </c>
      <c r="C71" s="36">
        <v>1</v>
      </c>
      <c r="D71" s="34">
        <v>32</v>
      </c>
      <c r="E71" s="285" t="s">
        <v>220</v>
      </c>
      <c r="F71" s="285" t="s">
        <v>146</v>
      </c>
      <c r="G71" s="285" t="s">
        <v>1495</v>
      </c>
      <c r="H71" s="285" t="s">
        <v>1496</v>
      </c>
      <c r="I71" s="285" t="s">
        <v>1497</v>
      </c>
      <c r="J71" s="285" t="s">
        <v>136</v>
      </c>
      <c r="K71" s="33" t="s">
        <v>234</v>
      </c>
      <c r="L71" s="175"/>
      <c r="M71" s="250" t="str">
        <f t="shared" ref="M71:M77" si="32">RIGHT(O71,6)</f>
        <v>ELCLDP</v>
      </c>
      <c r="N71" s="650"/>
      <c r="O71" s="250" t="s">
        <v>1613</v>
      </c>
      <c r="P71" s="669">
        <v>12082795.206921615</v>
      </c>
      <c r="Q71" s="669">
        <f>'Tariff Rand Values '!V37</f>
        <v>10898264.187831998</v>
      </c>
      <c r="R71" s="669"/>
      <c r="S71" s="669">
        <f t="shared" si="6"/>
        <v>11399584.34047227</v>
      </c>
      <c r="T71" s="670">
        <f t="shared" ref="T71:T77" si="33">S71*(1+$T$2)</f>
        <v>11923965.220133994</v>
      </c>
      <c r="U71" s="670">
        <f t="shared" ref="U71:U77" si="34">T71*(1+$U$2)</f>
        <v>12639403.133342033</v>
      </c>
      <c r="V71" s="341" t="str">
        <f>CONCATENATE($V$14,N71,M71)</f>
        <v>Exchange Revenue:  Service Charges - Electricity:  Sales - Commercial Conventional (Single Phase)ELCLDP</v>
      </c>
      <c r="W71" s="186"/>
      <c r="X71" s="272"/>
      <c r="Y71" s="895">
        <f t="shared" ref="Y71:Y77" si="35">T71*(1+$Y$2)</f>
        <v>12472467.620260159</v>
      </c>
    </row>
    <row r="72" spans="1:25" s="39" customFormat="1" ht="16.5" customHeight="1" outlineLevel="3" x14ac:dyDescent="0.35">
      <c r="A72" s="174">
        <v>14</v>
      </c>
      <c r="B72" s="34">
        <v>7</v>
      </c>
      <c r="C72" s="36">
        <v>1</v>
      </c>
      <c r="D72" s="34">
        <v>32</v>
      </c>
      <c r="E72" s="285" t="s">
        <v>220</v>
      </c>
      <c r="F72" s="285" t="s">
        <v>147</v>
      </c>
      <c r="G72" s="285" t="s">
        <v>1495</v>
      </c>
      <c r="H72" s="285" t="s">
        <v>1496</v>
      </c>
      <c r="I72" s="285" t="s">
        <v>1497</v>
      </c>
      <c r="J72" s="285" t="s">
        <v>136</v>
      </c>
      <c r="K72" s="652" t="s">
        <v>234</v>
      </c>
      <c r="L72" s="173"/>
      <c r="M72" t="str">
        <f t="shared" si="32"/>
        <v>ELCLDS</v>
      </c>
      <c r="N72" s="650" t="s">
        <v>478</v>
      </c>
      <c r="O72" t="s">
        <v>1614</v>
      </c>
      <c r="P72" s="669">
        <v>17628562.426670458</v>
      </c>
      <c r="Q72" s="669">
        <f>'Tariff Rand Values '!V38</f>
        <v>15678240.652724998</v>
      </c>
      <c r="R72" s="669"/>
      <c r="S72" s="669">
        <f t="shared" si="6"/>
        <v>16399439.722750349</v>
      </c>
      <c r="T72" s="670">
        <f t="shared" si="33"/>
        <v>17153813.949996866</v>
      </c>
      <c r="U72" s="670">
        <f t="shared" si="34"/>
        <v>18183042.786996678</v>
      </c>
      <c r="V72" s="340" t="s">
        <v>31</v>
      </c>
      <c r="W72" s="243" t="str">
        <f>VLOOKUP(V72,[7]All!$Q:$V,6,FALSE)</f>
        <v>ELEC SALES: COMMERCIAL CONVEN 3-PHASE</v>
      </c>
      <c r="X72" s="272"/>
      <c r="Y72" s="895">
        <f t="shared" si="35"/>
        <v>17942889.391696721</v>
      </c>
    </row>
    <row r="73" spans="1:25" ht="16.5" customHeight="1" outlineLevel="3" x14ac:dyDescent="0.35">
      <c r="A73" s="174">
        <v>14</v>
      </c>
      <c r="B73" s="34">
        <v>7</v>
      </c>
      <c r="C73" s="36">
        <v>1</v>
      </c>
      <c r="D73" s="34">
        <v>32</v>
      </c>
      <c r="E73" s="285" t="s">
        <v>220</v>
      </c>
      <c r="F73" s="285" t="s">
        <v>148</v>
      </c>
      <c r="G73" s="285" t="s">
        <v>1495</v>
      </c>
      <c r="H73" s="285" t="s">
        <v>1496</v>
      </c>
      <c r="I73" s="285" t="s">
        <v>1497</v>
      </c>
      <c r="J73" s="285" t="s">
        <v>136</v>
      </c>
      <c r="K73" s="33" t="s">
        <v>234</v>
      </c>
      <c r="L73" s="175"/>
      <c r="M73" s="250" t="str">
        <f t="shared" si="32"/>
        <v>ELCLDO</v>
      </c>
      <c r="N73" s="650" t="s">
        <v>478</v>
      </c>
      <c r="O73" s="250" t="s">
        <v>1578</v>
      </c>
      <c r="P73" s="669">
        <v>14036222.949567094</v>
      </c>
      <c r="Q73" s="669">
        <f>'Tariff Rand Values '!V39</f>
        <v>12930280.939905999</v>
      </c>
      <c r="R73" s="669"/>
      <c r="S73" s="669">
        <f t="shared" si="6"/>
        <v>13525073.863141676</v>
      </c>
      <c r="T73" s="670">
        <f t="shared" si="33"/>
        <v>14147227.260846194</v>
      </c>
      <c r="U73" s="670">
        <f t="shared" si="34"/>
        <v>14996060.896496966</v>
      </c>
      <c r="V73" s="341" t="str">
        <f>CONCATENATE($V$72,N73,M73)</f>
        <v>Exchange Revenue:  Service Charges - Electricity:  Sales - Commercial Conventional (3-Phase) ELCLDO</v>
      </c>
      <c r="W73" s="186"/>
      <c r="X73" s="272"/>
      <c r="Y73" s="895">
        <f t="shared" si="35"/>
        <v>14797999.714845119</v>
      </c>
    </row>
    <row r="74" spans="1:25" ht="16.5" customHeight="1" outlineLevel="3" x14ac:dyDescent="0.35">
      <c r="A74" s="174">
        <v>14</v>
      </c>
      <c r="B74" s="34">
        <v>7</v>
      </c>
      <c r="C74" s="36">
        <v>1</v>
      </c>
      <c r="D74" s="34">
        <v>32</v>
      </c>
      <c r="E74" s="285" t="s">
        <v>220</v>
      </c>
      <c r="F74" s="285" t="s">
        <v>144</v>
      </c>
      <c r="G74" s="285" t="s">
        <v>1495</v>
      </c>
      <c r="H74" s="285" t="s">
        <v>1496</v>
      </c>
      <c r="I74" s="285" t="s">
        <v>1497</v>
      </c>
      <c r="J74" s="285" t="s">
        <v>136</v>
      </c>
      <c r="K74" s="33" t="s">
        <v>234</v>
      </c>
      <c r="L74" s="175"/>
      <c r="M74" s="250" t="str">
        <f t="shared" si="32"/>
        <v>ELCHDP</v>
      </c>
      <c r="N74" s="650"/>
      <c r="O74" s="250" t="s">
        <v>1499</v>
      </c>
      <c r="P74" s="669">
        <v>5438911.0830346048</v>
      </c>
      <c r="Q74" s="669">
        <f>'Tariff Rand Values '!W37</f>
        <v>5793181.6078500003</v>
      </c>
      <c r="R74" s="669"/>
      <c r="S74" s="669">
        <f t="shared" si="6"/>
        <v>6059667.9618111001</v>
      </c>
      <c r="T74" s="670">
        <f t="shared" si="33"/>
        <v>6338412.6880544107</v>
      </c>
      <c r="U74" s="670">
        <f t="shared" si="34"/>
        <v>6718717.4493376762</v>
      </c>
      <c r="V74" s="341" t="str">
        <f>CONCATENATE($V$14,N74,M74)</f>
        <v>Exchange Revenue:  Service Charges - Electricity:  Sales - Commercial Conventional (Single Phase)ELCHDP</v>
      </c>
      <c r="W74" s="186"/>
      <c r="X74" s="272"/>
      <c r="Y74" s="895">
        <f t="shared" si="35"/>
        <v>6629979.6717049135</v>
      </c>
    </row>
    <row r="75" spans="1:25" ht="16.5" customHeight="1" outlineLevel="3" x14ac:dyDescent="0.35">
      <c r="A75" s="174">
        <v>14</v>
      </c>
      <c r="B75" s="34">
        <v>7</v>
      </c>
      <c r="C75" s="36">
        <v>1</v>
      </c>
      <c r="D75" s="34">
        <v>32</v>
      </c>
      <c r="E75" s="285" t="s">
        <v>220</v>
      </c>
      <c r="F75" s="285" t="s">
        <v>155</v>
      </c>
      <c r="G75" s="285" t="s">
        <v>1495</v>
      </c>
      <c r="H75" s="285" t="s">
        <v>1496</v>
      </c>
      <c r="I75" s="285" t="s">
        <v>1497</v>
      </c>
      <c r="J75" s="285" t="s">
        <v>136</v>
      </c>
      <c r="K75" s="33" t="s">
        <v>234</v>
      </c>
      <c r="L75" s="175"/>
      <c r="M75" s="250" t="str">
        <f t="shared" si="32"/>
        <v>ELCHDS</v>
      </c>
      <c r="N75" s="650"/>
      <c r="O75" s="250" t="s">
        <v>1500</v>
      </c>
      <c r="P75" s="669">
        <v>8146131.0975483768</v>
      </c>
      <c r="Q75" s="669">
        <f>'Tariff Rand Values '!W38</f>
        <v>8920305.2525999993</v>
      </c>
      <c r="R75" s="669"/>
      <c r="S75" s="669">
        <f t="shared" si="6"/>
        <v>9330639.2942196</v>
      </c>
      <c r="T75" s="670">
        <f t="shared" si="33"/>
        <v>9759848.701753702</v>
      </c>
      <c r="U75" s="670">
        <f t="shared" si="34"/>
        <v>10345439.623858925</v>
      </c>
      <c r="V75" s="341" t="str">
        <f>CONCATENATE($V$14,N75,M75)</f>
        <v>Exchange Revenue:  Service Charges - Electricity:  Sales - Commercial Conventional (Single Phase)ELCHDS</v>
      </c>
      <c r="W75" s="186"/>
      <c r="X75" s="272"/>
      <c r="Y75" s="895">
        <f t="shared" si="35"/>
        <v>10208801.742034372</v>
      </c>
    </row>
    <row r="76" spans="1:25" ht="16.5" customHeight="1" outlineLevel="3" x14ac:dyDescent="0.35">
      <c r="A76" s="174">
        <v>14</v>
      </c>
      <c r="B76" s="34">
        <v>7</v>
      </c>
      <c r="C76" s="36">
        <v>1</v>
      </c>
      <c r="D76" s="34">
        <v>32</v>
      </c>
      <c r="E76" s="285" t="s">
        <v>220</v>
      </c>
      <c r="F76" s="285" t="s">
        <v>145</v>
      </c>
      <c r="G76" s="285" t="s">
        <v>1495</v>
      </c>
      <c r="H76" s="285" t="s">
        <v>1496</v>
      </c>
      <c r="I76" s="285" t="s">
        <v>1497</v>
      </c>
      <c r="J76" s="285" t="s">
        <v>136</v>
      </c>
      <c r="K76" s="33" t="s">
        <v>234</v>
      </c>
      <c r="L76" s="175"/>
      <c r="M76" s="250" t="str">
        <f t="shared" si="32"/>
        <v>ELCHDO</v>
      </c>
      <c r="N76" s="650"/>
      <c r="O76" s="250" t="s">
        <v>1615</v>
      </c>
      <c r="P76" s="669">
        <v>5623711.3389638849</v>
      </c>
      <c r="Q76" s="669">
        <f>'Tariff Rand Values '!W39</f>
        <v>5784944.9067919999</v>
      </c>
      <c r="R76" s="669"/>
      <c r="S76" s="669">
        <f t="shared" si="6"/>
        <v>6051052.3725044318</v>
      </c>
      <c r="T76" s="670">
        <f t="shared" si="33"/>
        <v>6329400.7816396356</v>
      </c>
      <c r="U76" s="670">
        <f t="shared" si="34"/>
        <v>6709164.8285380136</v>
      </c>
      <c r="V76" s="341" t="str">
        <f>CONCATENATE($V$14,N76,M76)</f>
        <v>Exchange Revenue:  Service Charges - Electricity:  Sales - Commercial Conventional (Single Phase)ELCHDO</v>
      </c>
      <c r="W76" s="186"/>
      <c r="X76" s="272"/>
      <c r="Y76" s="895">
        <f t="shared" si="35"/>
        <v>6620553.2175950594</v>
      </c>
    </row>
    <row r="77" spans="1:25" ht="16.5" customHeight="1" outlineLevel="3" x14ac:dyDescent="0.35">
      <c r="A77" s="174">
        <v>14</v>
      </c>
      <c r="B77" s="34">
        <v>7</v>
      </c>
      <c r="C77" s="36">
        <v>1</v>
      </c>
      <c r="D77" s="34">
        <v>32</v>
      </c>
      <c r="E77" s="285" t="s">
        <v>220</v>
      </c>
      <c r="F77" s="285" t="s">
        <v>149</v>
      </c>
      <c r="G77" s="285" t="s">
        <v>1495</v>
      </c>
      <c r="H77" s="285" t="s">
        <v>1496</v>
      </c>
      <c r="I77" s="285" t="s">
        <v>1497</v>
      </c>
      <c r="J77" s="285" t="s">
        <v>136</v>
      </c>
      <c r="K77" s="33" t="s">
        <v>234</v>
      </c>
      <c r="L77" s="175"/>
      <c r="M77" s="250" t="str">
        <f t="shared" si="32"/>
        <v>ELCOBC</v>
      </c>
      <c r="N77" s="650" t="s">
        <v>478</v>
      </c>
      <c r="O77" s="250" t="s">
        <v>1501</v>
      </c>
      <c r="P77" s="669">
        <v>4457875.1257904638</v>
      </c>
      <c r="Q77" s="669">
        <f>'Tariff Rand Values '!V36+'Tariff Rand Values '!W36</f>
        <v>4233161.6999999993</v>
      </c>
      <c r="R77" s="669"/>
      <c r="S77" s="669">
        <f t="shared" ref="S77:S126" si="36">Q77*(1+S$2)</f>
        <v>4427887.138199999</v>
      </c>
      <c r="T77" s="670">
        <f t="shared" si="33"/>
        <v>4631569.9465571996</v>
      </c>
      <c r="U77" s="670">
        <f t="shared" si="34"/>
        <v>4909464.1433506319</v>
      </c>
      <c r="V77" s="341" t="str">
        <f>CONCATENATE($V$72,N77,M77)</f>
        <v>Exchange Revenue:  Service Charges - Electricity:  Sales - Commercial Conventional (3-Phase) ELCOBC</v>
      </c>
      <c r="W77" s="186"/>
      <c r="X77" s="272"/>
      <c r="Y77" s="895">
        <f t="shared" si="35"/>
        <v>4844622.1640988309</v>
      </c>
    </row>
    <row r="78" spans="1:25" s="39" customFormat="1" ht="16.5" customHeight="1" outlineLevel="3" x14ac:dyDescent="0.35">
      <c r="A78" s="174"/>
      <c r="B78" s="34"/>
      <c r="C78" s="36"/>
      <c r="D78" s="34"/>
      <c r="E78" s="285"/>
      <c r="F78" s="285"/>
      <c r="G78" s="285"/>
      <c r="H78" s="285"/>
      <c r="I78" s="285"/>
      <c r="J78" s="285"/>
      <c r="K78" s="33"/>
      <c r="L78" s="173"/>
      <c r="M78" s="250"/>
      <c r="N78" s="316"/>
      <c r="O78" s="262" t="s">
        <v>1610</v>
      </c>
      <c r="P78" s="669"/>
      <c r="Q78" s="669"/>
      <c r="R78" s="669"/>
      <c r="S78" s="669">
        <f t="shared" si="36"/>
        <v>0</v>
      </c>
      <c r="T78" s="669"/>
      <c r="U78" s="669"/>
      <c r="V78" s="340"/>
      <c r="W78" s="243"/>
      <c r="X78" s="387"/>
      <c r="Y78" s="895">
        <f t="shared" ref="Y78:Y140" si="37">T78*6.24%+T78</f>
        <v>0</v>
      </c>
    </row>
    <row r="79" spans="1:25" ht="16.5" customHeight="1" outlineLevel="3" x14ac:dyDescent="0.35">
      <c r="A79" s="174">
        <v>14</v>
      </c>
      <c r="B79" s="34">
        <v>7</v>
      </c>
      <c r="C79" s="36">
        <v>1</v>
      </c>
      <c r="D79" s="34">
        <v>32</v>
      </c>
      <c r="E79" s="285" t="s">
        <v>230</v>
      </c>
      <c r="F79" s="285" t="s">
        <v>148</v>
      </c>
      <c r="G79" s="285" t="s">
        <v>1495</v>
      </c>
      <c r="H79" s="285" t="s">
        <v>1496</v>
      </c>
      <c r="I79" s="285" t="s">
        <v>1497</v>
      </c>
      <c r="J79" s="285" t="s">
        <v>136</v>
      </c>
      <c r="K79" s="33" t="s">
        <v>234</v>
      </c>
      <c r="L79" s="175"/>
      <c r="M79" s="250" t="str">
        <f t="shared" ref="M79:M85" si="38">RIGHT(O79,6)</f>
        <v>ELP001</v>
      </c>
      <c r="N79" s="354"/>
      <c r="O79" s="250" t="s">
        <v>1514</v>
      </c>
      <c r="P79" s="669">
        <v>17480819.01916464</v>
      </c>
      <c r="Q79" s="669">
        <f>'Tariff Rand Values '!V44</f>
        <v>12262101.112920001</v>
      </c>
      <c r="R79" s="669"/>
      <c r="S79" s="669">
        <f t="shared" si="36"/>
        <v>12826157.764114322</v>
      </c>
      <c r="T79" s="670">
        <f t="shared" ref="T79:T87" si="39">S79*(1+$T$2)</f>
        <v>13416161.021263581</v>
      </c>
      <c r="U79" s="670">
        <f t="shared" ref="U79:U87" si="40">T79*(1+$U$2)</f>
        <v>14221130.682539396</v>
      </c>
      <c r="V79" s="345" t="str">
        <f t="shared" ref="V79:V85" si="41">CONCATENATE($V$39,N79,M79)</f>
        <v>Exchange Revenue:  Service Charges - Electricity:  Sales - Domestic High:  Home power BulkELP001</v>
      </c>
      <c r="W79" s="188"/>
      <c r="X79" s="272"/>
      <c r="Y79" s="895">
        <f t="shared" ref="Y79:Y87" si="42">T79*(1+$Y$2)</f>
        <v>14033304.428241706</v>
      </c>
    </row>
    <row r="80" spans="1:25" ht="16.5" customHeight="1" outlineLevel="3" x14ac:dyDescent="0.35">
      <c r="A80" s="174">
        <v>14</v>
      </c>
      <c r="B80" s="34">
        <v>7</v>
      </c>
      <c r="C80" s="36">
        <v>1</v>
      </c>
      <c r="D80" s="34">
        <v>32</v>
      </c>
      <c r="E80" s="285" t="s">
        <v>230</v>
      </c>
      <c r="F80" s="285" t="s">
        <v>149</v>
      </c>
      <c r="G80" s="285" t="s">
        <v>1495</v>
      </c>
      <c r="H80" s="285" t="s">
        <v>1496</v>
      </c>
      <c r="I80" s="285" t="s">
        <v>1497</v>
      </c>
      <c r="J80" s="285" t="s">
        <v>136</v>
      </c>
      <c r="K80" s="33" t="s">
        <v>234</v>
      </c>
      <c r="L80" s="175"/>
      <c r="M80" s="250" t="str">
        <f t="shared" si="38"/>
        <v>ELS001</v>
      </c>
      <c r="N80" s="643"/>
      <c r="O80" s="250" t="s">
        <v>1579</v>
      </c>
      <c r="P80" s="669">
        <v>25882164.260130636</v>
      </c>
      <c r="Q80" s="669">
        <f>'Tariff Rand Values '!V45</f>
        <v>19024889.629176002</v>
      </c>
      <c r="R80" s="669"/>
      <c r="S80" s="669">
        <f t="shared" si="36"/>
        <v>19900034.5521181</v>
      </c>
      <c r="T80" s="670">
        <f t="shared" si="39"/>
        <v>20815436.141515534</v>
      </c>
      <c r="U80" s="670">
        <f t="shared" si="40"/>
        <v>22064362.310006466</v>
      </c>
      <c r="V80" s="345" t="str">
        <f t="shared" si="41"/>
        <v>Exchange Revenue:  Service Charges - Electricity:  Sales - Domestic High:  Home power BulkELS001</v>
      </c>
      <c r="W80" s="188"/>
      <c r="X80" s="272"/>
      <c r="Y80" s="895">
        <f t="shared" si="42"/>
        <v>21772946.20402525</v>
      </c>
    </row>
    <row r="81" spans="1:25" ht="16.5" customHeight="1" outlineLevel="3" x14ac:dyDescent="0.35">
      <c r="A81" s="174">
        <v>14</v>
      </c>
      <c r="B81" s="34">
        <v>7</v>
      </c>
      <c r="C81" s="36">
        <v>1</v>
      </c>
      <c r="D81" s="34">
        <v>32</v>
      </c>
      <c r="E81" s="285" t="s">
        <v>230</v>
      </c>
      <c r="F81" s="285" t="s">
        <v>150</v>
      </c>
      <c r="G81" s="285" t="s">
        <v>1495</v>
      </c>
      <c r="H81" s="285" t="s">
        <v>1496</v>
      </c>
      <c r="I81" s="285" t="s">
        <v>1497</v>
      </c>
      <c r="J81" s="285" t="s">
        <v>136</v>
      </c>
      <c r="K81" s="33" t="s">
        <v>234</v>
      </c>
      <c r="L81" s="175"/>
      <c r="M81" s="250" t="str">
        <f t="shared" si="38"/>
        <v>ELO001</v>
      </c>
      <c r="N81" s="643"/>
      <c r="O81" s="250" t="s">
        <v>1580</v>
      </c>
      <c r="P81" s="669">
        <v>23457420.354713477</v>
      </c>
      <c r="Q81" s="669">
        <f>'Tariff Rand Values '!V46</f>
        <v>18756537.766935002</v>
      </c>
      <c r="R81" s="669"/>
      <c r="S81" s="669">
        <f t="shared" si="36"/>
        <v>19619338.504214011</v>
      </c>
      <c r="T81" s="670">
        <f t="shared" si="39"/>
        <v>20521828.075407855</v>
      </c>
      <c r="U81" s="670">
        <f t="shared" si="40"/>
        <v>21753137.759932328</v>
      </c>
      <c r="V81" s="345" t="str">
        <f t="shared" si="41"/>
        <v>Exchange Revenue:  Service Charges - Electricity:  Sales - Domestic High:  Home power BulkELO001</v>
      </c>
      <c r="W81" s="188"/>
      <c r="X81" s="272"/>
      <c r="Y81" s="895">
        <f t="shared" si="42"/>
        <v>21465832.166876618</v>
      </c>
    </row>
    <row r="82" spans="1:25" ht="16.5" customHeight="1" outlineLevel="3" x14ac:dyDescent="0.35">
      <c r="A82" s="174">
        <v>14</v>
      </c>
      <c r="B82" s="34">
        <v>7</v>
      </c>
      <c r="C82" s="36">
        <v>1</v>
      </c>
      <c r="D82" s="34">
        <v>32</v>
      </c>
      <c r="E82" s="285" t="s">
        <v>230</v>
      </c>
      <c r="F82" s="285" t="s">
        <v>147</v>
      </c>
      <c r="G82" s="285" t="s">
        <v>1495</v>
      </c>
      <c r="H82" s="285" t="s">
        <v>1496</v>
      </c>
      <c r="I82" s="285" t="s">
        <v>1497</v>
      </c>
      <c r="J82" s="285" t="s">
        <v>136</v>
      </c>
      <c r="K82" s="33" t="s">
        <v>234</v>
      </c>
      <c r="L82" s="175"/>
      <c r="M82" s="250" t="str">
        <f t="shared" si="38"/>
        <v>ELHP01</v>
      </c>
      <c r="N82" s="650"/>
      <c r="O82" s="250" t="s">
        <v>1513</v>
      </c>
      <c r="P82" s="669">
        <v>11178527.969646122</v>
      </c>
      <c r="Q82" s="669">
        <f>'Tariff Rand Values '!W44</f>
        <v>10467446.697459001</v>
      </c>
      <c r="R82" s="669"/>
      <c r="S82" s="669">
        <f t="shared" si="36"/>
        <v>10948949.245542116</v>
      </c>
      <c r="T82" s="670">
        <f t="shared" si="39"/>
        <v>11452600.910837054</v>
      </c>
      <c r="U82" s="670">
        <f t="shared" si="40"/>
        <v>12139756.965487279</v>
      </c>
      <c r="V82" s="345" t="str">
        <f t="shared" si="41"/>
        <v>Exchange Revenue:  Service Charges - Electricity:  Sales - Domestic High:  Home power BulkELHP01</v>
      </c>
      <c r="W82" s="188"/>
      <c r="X82" s="272"/>
      <c r="Y82" s="895">
        <f t="shared" si="42"/>
        <v>11979420.55273556</v>
      </c>
    </row>
    <row r="83" spans="1:25" ht="16.5" customHeight="1" outlineLevel="3" x14ac:dyDescent="0.35">
      <c r="A83" s="174">
        <v>14</v>
      </c>
      <c r="B83" s="34">
        <v>7</v>
      </c>
      <c r="C83" s="36">
        <v>1</v>
      </c>
      <c r="D83" s="34">
        <v>32</v>
      </c>
      <c r="E83" s="285" t="s">
        <v>230</v>
      </c>
      <c r="F83" s="285" t="s">
        <v>146</v>
      </c>
      <c r="G83" s="285" t="s">
        <v>1495</v>
      </c>
      <c r="H83" s="285" t="s">
        <v>1496</v>
      </c>
      <c r="I83" s="285" t="s">
        <v>1497</v>
      </c>
      <c r="J83" s="285" t="s">
        <v>136</v>
      </c>
      <c r="K83" s="33" t="s">
        <v>234</v>
      </c>
      <c r="L83" s="175"/>
      <c r="M83" s="250" t="str">
        <f t="shared" si="38"/>
        <v>ELHS01</v>
      </c>
      <c r="N83" s="650"/>
      <c r="O83" s="250" t="s">
        <v>1581</v>
      </c>
      <c r="P83" s="669">
        <v>14076534.848463818</v>
      </c>
      <c r="Q83" s="669">
        <f>'Tariff Rand Values '!W45</f>
        <v>12834498.539376002</v>
      </c>
      <c r="R83" s="669"/>
      <c r="S83" s="669">
        <f t="shared" si="36"/>
        <v>13424885.472187299</v>
      </c>
      <c r="T83" s="670">
        <f t="shared" si="39"/>
        <v>14042430.203907916</v>
      </c>
      <c r="U83" s="670">
        <f t="shared" si="40"/>
        <v>14884976.016142393</v>
      </c>
      <c r="V83" s="345" t="str">
        <f t="shared" si="41"/>
        <v>Exchange Revenue:  Service Charges - Electricity:  Sales - Domestic High:  Home power BulkELHS01</v>
      </c>
      <c r="W83" s="188"/>
      <c r="X83" s="272"/>
      <c r="Y83" s="895">
        <f t="shared" si="42"/>
        <v>14688381.993287681</v>
      </c>
    </row>
    <row r="84" spans="1:25" ht="16.5" customHeight="1" outlineLevel="3" x14ac:dyDescent="0.35">
      <c r="A84" s="174">
        <v>14</v>
      </c>
      <c r="B84" s="34">
        <v>7</v>
      </c>
      <c r="C84" s="36">
        <v>1</v>
      </c>
      <c r="D84" s="34">
        <v>32</v>
      </c>
      <c r="E84" s="285" t="s">
        <v>230</v>
      </c>
      <c r="F84" s="285" t="s">
        <v>145</v>
      </c>
      <c r="G84" s="285" t="s">
        <v>1495</v>
      </c>
      <c r="H84" s="285" t="s">
        <v>1496</v>
      </c>
      <c r="I84" s="285" t="s">
        <v>1497</v>
      </c>
      <c r="J84" s="285" t="s">
        <v>136</v>
      </c>
      <c r="K84" s="33" t="s">
        <v>234</v>
      </c>
      <c r="L84" s="175"/>
      <c r="M84" s="250" t="str">
        <f t="shared" si="38"/>
        <v>ELHO01</v>
      </c>
      <c r="N84" s="354"/>
      <c r="O84" s="250" t="s">
        <v>1582</v>
      </c>
      <c r="P84" s="669">
        <v>14879091.849246521</v>
      </c>
      <c r="Q84" s="669">
        <f>'Tariff Rand Values '!W46</f>
        <v>12679209.327720001</v>
      </c>
      <c r="R84" s="669"/>
      <c r="S84" s="669">
        <f t="shared" si="36"/>
        <v>13262452.956795122</v>
      </c>
      <c r="T84" s="670">
        <f t="shared" si="39"/>
        <v>13872525.792807698</v>
      </c>
      <c r="U84" s="670">
        <f t="shared" si="40"/>
        <v>14704877.340376161</v>
      </c>
      <c r="V84" s="345" t="str">
        <f t="shared" si="41"/>
        <v>Exchange Revenue:  Service Charges - Electricity:  Sales - Domestic High:  Home power BulkELHO01</v>
      </c>
      <c r="W84" s="188"/>
      <c r="X84" s="272"/>
      <c r="Y84" s="895">
        <f t="shared" si="42"/>
        <v>14510661.979276853</v>
      </c>
    </row>
    <row r="85" spans="1:25" ht="16.5" customHeight="1" outlineLevel="3" x14ac:dyDescent="0.35">
      <c r="A85" s="174">
        <v>14</v>
      </c>
      <c r="B85" s="34">
        <v>7</v>
      </c>
      <c r="C85" s="36">
        <v>1</v>
      </c>
      <c r="D85" s="34">
        <v>32</v>
      </c>
      <c r="E85" s="285" t="s">
        <v>230</v>
      </c>
      <c r="F85" s="285" t="s">
        <v>242</v>
      </c>
      <c r="G85" s="285" t="s">
        <v>1495</v>
      </c>
      <c r="H85" s="285" t="s">
        <v>1496</v>
      </c>
      <c r="I85" s="285" t="s">
        <v>1497</v>
      </c>
      <c r="J85" s="285" t="s">
        <v>136</v>
      </c>
      <c r="K85" s="33" t="s">
        <v>234</v>
      </c>
      <c r="L85" s="175"/>
      <c r="M85" s="250" t="str">
        <f t="shared" si="38"/>
        <v>CHARGE</v>
      </c>
      <c r="N85" s="354"/>
      <c r="O85" s="250" t="s">
        <v>1611</v>
      </c>
      <c r="P85" s="669">
        <v>203360.72695847997</v>
      </c>
      <c r="Q85" s="669">
        <f>'Tariff Rand Values '!V41+'Tariff Rand Values '!W41</f>
        <v>138957.47999999998</v>
      </c>
      <c r="R85" s="669"/>
      <c r="S85" s="669">
        <f t="shared" si="36"/>
        <v>145349.52407999997</v>
      </c>
      <c r="T85" s="670">
        <f t="shared" si="39"/>
        <v>152035.60218767996</v>
      </c>
      <c r="U85" s="670">
        <f t="shared" si="40"/>
        <v>161157.73831894077</v>
      </c>
      <c r="V85" s="345" t="str">
        <f t="shared" si="41"/>
        <v>Exchange Revenue:  Service Charges - Electricity:  Sales - Domestic High:  Home power BulkCHARGE</v>
      </c>
      <c r="W85" s="188"/>
      <c r="X85" s="272"/>
      <c r="Y85" s="895">
        <f t="shared" si="42"/>
        <v>159029.23988831326</v>
      </c>
    </row>
    <row r="86" spans="1:25" ht="16.5" customHeight="1" outlineLevel="3" x14ac:dyDescent="0.35">
      <c r="A86" s="174">
        <v>14</v>
      </c>
      <c r="B86" s="34">
        <v>7</v>
      </c>
      <c r="C86" s="36">
        <v>1</v>
      </c>
      <c r="D86" s="34">
        <v>32</v>
      </c>
      <c r="E86" s="285" t="s">
        <v>230</v>
      </c>
      <c r="F86" s="285" t="s">
        <v>144</v>
      </c>
      <c r="G86" s="285" t="s">
        <v>1495</v>
      </c>
      <c r="H86" s="285" t="s">
        <v>1496</v>
      </c>
      <c r="I86" s="285" t="s">
        <v>1497</v>
      </c>
      <c r="J86" s="285" t="s">
        <v>136</v>
      </c>
      <c r="K86" s="33" t="s">
        <v>234</v>
      </c>
      <c r="L86" s="175"/>
      <c r="M86" s="250" t="s">
        <v>1629</v>
      </c>
      <c r="N86" s="354"/>
      <c r="O86" s="250" t="s">
        <v>1612</v>
      </c>
      <c r="P86" s="669">
        <v>15315633.900401294</v>
      </c>
      <c r="Q86" s="669">
        <f>'Tariff Rand Values '!V42+'Tariff Rand Values '!W42</f>
        <v>12346066.521615</v>
      </c>
      <c r="R86" s="669"/>
      <c r="S86" s="669">
        <f t="shared" si="36"/>
        <v>12913985.58160929</v>
      </c>
      <c r="T86" s="670">
        <f t="shared" si="39"/>
        <v>13508028.918363318</v>
      </c>
      <c r="U86" s="670">
        <f t="shared" si="40"/>
        <v>14318510.653465118</v>
      </c>
      <c r="V86" s="345"/>
      <c r="W86" s="188"/>
      <c r="X86" s="272"/>
      <c r="Y86" s="895">
        <f t="shared" si="42"/>
        <v>14129398.24860803</v>
      </c>
    </row>
    <row r="87" spans="1:25" ht="16.5" customHeight="1" outlineLevel="3" x14ac:dyDescent="0.35">
      <c r="A87" s="174">
        <v>14</v>
      </c>
      <c r="B87" s="34">
        <v>7</v>
      </c>
      <c r="C87" s="36">
        <v>1</v>
      </c>
      <c r="D87" s="34">
        <v>32</v>
      </c>
      <c r="E87" s="285" t="s">
        <v>230</v>
      </c>
      <c r="F87" s="285" t="s">
        <v>155</v>
      </c>
      <c r="G87" s="285" t="s">
        <v>1495</v>
      </c>
      <c r="H87" s="285" t="s">
        <v>1496</v>
      </c>
      <c r="I87" s="285" t="s">
        <v>1497</v>
      </c>
      <c r="J87" s="285" t="s">
        <v>136</v>
      </c>
      <c r="K87" s="33" t="s">
        <v>234</v>
      </c>
      <c r="L87" s="175"/>
      <c r="M87" s="250" t="str">
        <f>RIGHT(O87,6)</f>
        <v>ELK001</v>
      </c>
      <c r="N87" s="354"/>
      <c r="O87" s="250" t="s">
        <v>1583</v>
      </c>
      <c r="P87" s="669">
        <v>69021073.445549592</v>
      </c>
      <c r="Q87" s="669">
        <f>'Tariff Rand Values '!V43+'Tariff Rand Values '!W43</f>
        <v>24766709.849766001</v>
      </c>
      <c r="R87" s="669"/>
      <c r="S87" s="669">
        <f t="shared" si="36"/>
        <v>25905978.502855238</v>
      </c>
      <c r="T87" s="670">
        <f t="shared" si="39"/>
        <v>27097653.51398658</v>
      </c>
      <c r="U87" s="670">
        <f t="shared" si="40"/>
        <v>28723512.724825777</v>
      </c>
      <c r="V87" s="345" t="str">
        <f>CONCATENATE($V$39,N87,M87)</f>
        <v>Exchange Revenue:  Service Charges - Electricity:  Sales - Domestic High:  Home power BulkELK001</v>
      </c>
      <c r="W87" s="188"/>
      <c r="X87" s="272"/>
      <c r="Y87" s="895">
        <f t="shared" si="42"/>
        <v>28344145.575629964</v>
      </c>
    </row>
    <row r="88" spans="1:25" s="39" customFormat="1" ht="16.5" customHeight="1" outlineLevel="3" x14ac:dyDescent="0.35">
      <c r="A88" s="174"/>
      <c r="B88" s="34"/>
      <c r="C88" s="36"/>
      <c r="D88" s="34"/>
      <c r="E88" s="285"/>
      <c r="F88" s="285"/>
      <c r="G88" s="285"/>
      <c r="H88" s="285"/>
      <c r="I88" s="285"/>
      <c r="J88" s="285"/>
      <c r="K88" s="33"/>
      <c r="L88" s="173"/>
      <c r="M88" s="250"/>
      <c r="N88" s="316"/>
      <c r="O88" s="262" t="s">
        <v>1542</v>
      </c>
      <c r="P88" s="669"/>
      <c r="Q88" s="669"/>
      <c r="R88" s="669"/>
      <c r="S88" s="669">
        <f t="shared" si="36"/>
        <v>0</v>
      </c>
      <c r="T88" s="669"/>
      <c r="U88" s="669"/>
      <c r="V88" s="340"/>
      <c r="W88" s="243"/>
      <c r="X88" s="387"/>
      <c r="Y88" s="895">
        <f t="shared" si="37"/>
        <v>0</v>
      </c>
    </row>
    <row r="89" spans="1:25" ht="16.5" customHeight="1" outlineLevel="3" x14ac:dyDescent="0.35">
      <c r="A89" s="174">
        <v>14</v>
      </c>
      <c r="B89" s="34">
        <v>7</v>
      </c>
      <c r="C89" s="36">
        <v>1</v>
      </c>
      <c r="D89" s="34">
        <v>32</v>
      </c>
      <c r="E89" s="285" t="s">
        <v>230</v>
      </c>
      <c r="F89" s="285" t="s">
        <v>1731</v>
      </c>
      <c r="G89" s="285" t="s">
        <v>1495</v>
      </c>
      <c r="H89" s="285" t="s">
        <v>1496</v>
      </c>
      <c r="I89" s="285" t="s">
        <v>1497</v>
      </c>
      <c r="J89" s="285" t="s">
        <v>136</v>
      </c>
      <c r="K89" s="33" t="s">
        <v>234</v>
      </c>
      <c r="L89" s="175"/>
      <c r="M89" s="250" t="str">
        <f t="shared" ref="M89:M95" si="43">RIGHT(O89,6)</f>
        <v>ELP002</v>
      </c>
      <c r="N89" s="354" t="s">
        <v>478</v>
      </c>
      <c r="O89" s="250" t="s">
        <v>1609</v>
      </c>
      <c r="P89" s="669">
        <v>100211779.37204604</v>
      </c>
      <c r="Q89" s="669">
        <f>'Tariff Rand Values '!V51</f>
        <v>83161375.808430657</v>
      </c>
      <c r="R89" s="669"/>
      <c r="S89" s="669">
        <f t="shared" si="36"/>
        <v>86986799.095618472</v>
      </c>
      <c r="T89" s="670">
        <f t="shared" ref="T89:T96" si="44">S89*(1+$T$2)</f>
        <v>90988191.85401693</v>
      </c>
      <c r="U89" s="670">
        <f t="shared" ref="U89:U97" si="45">T89*(1+$U$2)</f>
        <v>96447483.365257949</v>
      </c>
      <c r="V89" s="347" t="str">
        <f>CONCATENATE($V$93,N89,M89)</f>
        <v>Exchange Revenue:  Service Charges - Electricity:  Sales - Industrial (400 Volts) (Low Voltage) ELP002</v>
      </c>
      <c r="W89" s="189"/>
      <c r="X89" s="272"/>
      <c r="Y89" s="895">
        <f t="shared" ref="Y89:Y97" si="46">T89*(1+$Y$2)</f>
        <v>95173648.679301709</v>
      </c>
    </row>
    <row r="90" spans="1:25" ht="16.5" customHeight="1" outlineLevel="3" x14ac:dyDescent="0.35">
      <c r="A90" s="174">
        <v>14</v>
      </c>
      <c r="B90" s="34">
        <v>7</v>
      </c>
      <c r="C90" s="36">
        <v>1</v>
      </c>
      <c r="D90" s="34">
        <v>32</v>
      </c>
      <c r="E90" s="285" t="s">
        <v>230</v>
      </c>
      <c r="F90" s="285" t="s">
        <v>1734</v>
      </c>
      <c r="G90" s="285" t="s">
        <v>1495</v>
      </c>
      <c r="H90" s="285" t="s">
        <v>1496</v>
      </c>
      <c r="I90" s="285" t="s">
        <v>1497</v>
      </c>
      <c r="J90" s="285" t="s">
        <v>136</v>
      </c>
      <c r="K90" s="33" t="s">
        <v>234</v>
      </c>
      <c r="L90" s="175"/>
      <c r="M90" s="250" t="str">
        <f t="shared" si="43"/>
        <v>ELS002</v>
      </c>
      <c r="N90" s="354" t="s">
        <v>478</v>
      </c>
      <c r="O90" s="250" t="s">
        <v>1608</v>
      </c>
      <c r="P90" s="669">
        <v>162077890.13445935</v>
      </c>
      <c r="Q90" s="669">
        <f>'Tariff Rand Values '!V52</f>
        <v>170340137.36619014</v>
      </c>
      <c r="R90" s="669"/>
      <c r="S90" s="669">
        <f t="shared" si="36"/>
        <v>178175783.6850349</v>
      </c>
      <c r="T90" s="670">
        <f t="shared" si="44"/>
        <v>186371869.73454651</v>
      </c>
      <c r="U90" s="670">
        <f t="shared" si="45"/>
        <v>197554181.9186193</v>
      </c>
      <c r="V90" s="347" t="str">
        <f>CONCATENATE($V$93,N90,M90)</f>
        <v>Exchange Revenue:  Service Charges - Electricity:  Sales - Industrial (400 Volts) (Low Voltage) ELS002</v>
      </c>
      <c r="W90" s="189"/>
      <c r="X90" s="272"/>
      <c r="Y90" s="895">
        <f t="shared" si="46"/>
        <v>194944975.74233565</v>
      </c>
    </row>
    <row r="91" spans="1:25" ht="16.5" customHeight="1" outlineLevel="3" x14ac:dyDescent="0.35">
      <c r="A91" s="174">
        <v>14</v>
      </c>
      <c r="B91" s="34">
        <v>7</v>
      </c>
      <c r="C91" s="36">
        <v>1</v>
      </c>
      <c r="D91" s="34">
        <v>32</v>
      </c>
      <c r="E91" s="285" t="s">
        <v>230</v>
      </c>
      <c r="F91" s="285" t="s">
        <v>1737</v>
      </c>
      <c r="G91" s="285" t="s">
        <v>1495</v>
      </c>
      <c r="H91" s="285" t="s">
        <v>1496</v>
      </c>
      <c r="I91" s="285" t="s">
        <v>1497</v>
      </c>
      <c r="J91" s="285" t="s">
        <v>136</v>
      </c>
      <c r="K91" s="33" t="s">
        <v>234</v>
      </c>
      <c r="L91" s="175"/>
      <c r="M91" s="250" t="str">
        <f t="shared" si="43"/>
        <v>ELO002</v>
      </c>
      <c r="N91" s="354" t="s">
        <v>478</v>
      </c>
      <c r="O91" s="250" t="s">
        <v>1607</v>
      </c>
      <c r="P91" s="669">
        <v>145740161.13175467</v>
      </c>
      <c r="Q91" s="669">
        <f>'Tariff Rand Values '!V53</f>
        <v>126247828.36576834</v>
      </c>
      <c r="R91" s="669"/>
      <c r="S91" s="669">
        <f t="shared" si="36"/>
        <v>132055228.47059369</v>
      </c>
      <c r="T91" s="670">
        <f t="shared" si="44"/>
        <v>138129768.980241</v>
      </c>
      <c r="U91" s="670">
        <f t="shared" si="45"/>
        <v>146417555.11905548</v>
      </c>
      <c r="V91" s="347" t="str">
        <f>CONCATENATE($V$93,N91,M91)</f>
        <v>Exchange Revenue:  Service Charges - Electricity:  Sales - Industrial (400 Volts) (Low Voltage) ELO002</v>
      </c>
      <c r="W91" s="189"/>
      <c r="X91" s="272"/>
      <c r="Y91" s="895">
        <f t="shared" si="46"/>
        <v>144483738.3533321</v>
      </c>
    </row>
    <row r="92" spans="1:25" ht="16.5" customHeight="1" outlineLevel="3" x14ac:dyDescent="0.35">
      <c r="A92" s="174">
        <v>14</v>
      </c>
      <c r="B92" s="34">
        <v>7</v>
      </c>
      <c r="C92" s="36">
        <v>1</v>
      </c>
      <c r="D92" s="34">
        <v>32</v>
      </c>
      <c r="E92" s="285" t="s">
        <v>230</v>
      </c>
      <c r="F92" s="285" t="s">
        <v>1722</v>
      </c>
      <c r="G92" s="285" t="s">
        <v>1495</v>
      </c>
      <c r="H92" s="285" t="s">
        <v>1496</v>
      </c>
      <c r="I92" s="285" t="s">
        <v>1497</v>
      </c>
      <c r="J92" s="285" t="s">
        <v>136</v>
      </c>
      <c r="K92" s="33" t="s">
        <v>234</v>
      </c>
      <c r="L92" s="175"/>
      <c r="M92" s="247" t="str">
        <f t="shared" si="43"/>
        <v>ELHP02</v>
      </c>
      <c r="N92" s="354" t="s">
        <v>478</v>
      </c>
      <c r="O92" s="369" t="s">
        <v>1515</v>
      </c>
      <c r="P92" s="669">
        <v>51806589.42159766</v>
      </c>
      <c r="Q92" s="669">
        <f>'Tariff Rand Values '!W51</f>
        <v>60667657.379549026</v>
      </c>
      <c r="R92" s="669"/>
      <c r="S92" s="669">
        <f t="shared" si="36"/>
        <v>63458369.619008288</v>
      </c>
      <c r="T92" s="670">
        <f t="shared" si="44"/>
        <v>66377454.62148267</v>
      </c>
      <c r="U92" s="670">
        <f t="shared" si="45"/>
        <v>70360101.898771629</v>
      </c>
      <c r="V92" s="345" t="str">
        <f>CONCATENATE($V$95,N92,M92)</f>
        <v>Exchange Revenue:  Service Charges - Electricity:  Sales - Domestic High:  Prepaid ELHP02</v>
      </c>
      <c r="W92" s="188"/>
      <c r="X92" s="272"/>
      <c r="Y92" s="895">
        <f t="shared" si="46"/>
        <v>69430817.534070879</v>
      </c>
    </row>
    <row r="93" spans="1:25" s="39" customFormat="1" ht="16.5" customHeight="1" outlineLevel="3" x14ac:dyDescent="0.35">
      <c r="A93" s="174">
        <v>14</v>
      </c>
      <c r="B93" s="34">
        <v>7</v>
      </c>
      <c r="C93" s="36">
        <v>1</v>
      </c>
      <c r="D93" s="34">
        <v>32</v>
      </c>
      <c r="E93" s="285" t="s">
        <v>230</v>
      </c>
      <c r="F93" s="285" t="s">
        <v>1725</v>
      </c>
      <c r="G93" s="285" t="s">
        <v>1495</v>
      </c>
      <c r="H93" s="285" t="s">
        <v>1496</v>
      </c>
      <c r="I93" s="285" t="s">
        <v>1497</v>
      </c>
      <c r="J93" s="285" t="s">
        <v>136</v>
      </c>
      <c r="K93" s="652" t="s">
        <v>234</v>
      </c>
      <c r="L93" s="173"/>
      <c r="M93" t="str">
        <f t="shared" si="43"/>
        <v>ELHS02</v>
      </c>
      <c r="N93" s="354" t="s">
        <v>478</v>
      </c>
      <c r="O93" s="250" t="s">
        <v>1584</v>
      </c>
      <c r="P93" s="669">
        <v>69693858.900816336</v>
      </c>
      <c r="Q93" s="669">
        <f>'Tariff Rand Values '!W52</f>
        <v>76406638.964977145</v>
      </c>
      <c r="R93" s="669"/>
      <c r="S93" s="669">
        <f t="shared" si="36"/>
        <v>79921344.3573661</v>
      </c>
      <c r="T93" s="670">
        <f t="shared" si="44"/>
        <v>83597726.197804943</v>
      </c>
      <c r="U93" s="670">
        <f t="shared" si="45"/>
        <v>88613589.769673243</v>
      </c>
      <c r="V93" s="346" t="s">
        <v>52</v>
      </c>
      <c r="W93" s="246" t="str">
        <f>VLOOKUP(V93,[7]All!$Q:$V,6,FALSE)</f>
        <v>ELEC SALES: INDUSTRIAL 400 VOLTS (LOW)</v>
      </c>
      <c r="X93" s="272"/>
      <c r="Y93" s="895">
        <f t="shared" si="46"/>
        <v>87443221.602903977</v>
      </c>
    </row>
    <row r="94" spans="1:25" ht="16.5" customHeight="1" outlineLevel="3" x14ac:dyDescent="0.35">
      <c r="A94" s="174">
        <v>14</v>
      </c>
      <c r="B94" s="34">
        <v>7</v>
      </c>
      <c r="C94" s="36">
        <v>1</v>
      </c>
      <c r="D94" s="34">
        <v>32</v>
      </c>
      <c r="E94" s="285" t="s">
        <v>230</v>
      </c>
      <c r="F94" s="285" t="s">
        <v>1728</v>
      </c>
      <c r="G94" s="285" t="s">
        <v>1495</v>
      </c>
      <c r="H94" s="285" t="s">
        <v>1496</v>
      </c>
      <c r="I94" s="285" t="s">
        <v>1497</v>
      </c>
      <c r="J94" s="285" t="s">
        <v>136</v>
      </c>
      <c r="K94" s="33" t="s">
        <v>234</v>
      </c>
      <c r="L94" s="175"/>
      <c r="M94" s="250" t="str">
        <f t="shared" si="43"/>
        <v>ELHO02</v>
      </c>
      <c r="N94" s="354"/>
      <c r="O94" s="250" t="s">
        <v>1585</v>
      </c>
      <c r="P94" s="669">
        <v>65109670.172771066</v>
      </c>
      <c r="Q94" s="669">
        <f>'Tariff Rand Values '!W53</f>
        <v>69932436.745343745</v>
      </c>
      <c r="R94" s="669"/>
      <c r="S94" s="669">
        <f t="shared" si="36"/>
        <v>73149328.835629553</v>
      </c>
      <c r="T94" s="670">
        <f t="shared" si="44"/>
        <v>76514197.962068513</v>
      </c>
      <c r="U94" s="670">
        <f t="shared" si="45"/>
        <v>81105049.839792624</v>
      </c>
      <c r="V94" s="347" t="str">
        <f>CONCATENATE($V$93,N94,M94)</f>
        <v>Exchange Revenue:  Service Charges - Electricity:  Sales - Industrial (400 Volts) (Low Voltage)ELHO02</v>
      </c>
      <c r="W94" s="189"/>
      <c r="X94" s="272"/>
      <c r="Y94" s="895">
        <f t="shared" si="46"/>
        <v>80033851.068323672</v>
      </c>
    </row>
    <row r="95" spans="1:25" s="39" customFormat="1" ht="16.5" customHeight="1" outlineLevel="3" x14ac:dyDescent="0.35">
      <c r="A95" s="174">
        <v>14</v>
      </c>
      <c r="B95" s="34">
        <v>7</v>
      </c>
      <c r="C95" s="36">
        <v>1</v>
      </c>
      <c r="D95" s="34">
        <v>32</v>
      </c>
      <c r="E95" s="285" t="s">
        <v>230</v>
      </c>
      <c r="F95" s="285" t="s">
        <v>1748</v>
      </c>
      <c r="G95" s="285" t="s">
        <v>1495</v>
      </c>
      <c r="H95" s="285" t="s">
        <v>1496</v>
      </c>
      <c r="I95" s="285" t="s">
        <v>1497</v>
      </c>
      <c r="J95" s="285" t="s">
        <v>136</v>
      </c>
      <c r="K95" s="652" t="s">
        <v>234</v>
      </c>
      <c r="L95" s="173"/>
      <c r="M95" t="str">
        <f t="shared" si="43"/>
        <v>CHARGE</v>
      </c>
      <c r="N95" s="354" t="s">
        <v>478</v>
      </c>
      <c r="O95" s="250" t="s">
        <v>1586</v>
      </c>
      <c r="P95" s="669">
        <v>5813877.2985950764</v>
      </c>
      <c r="Q95" s="669">
        <f>'Tariff Rand Values '!V48+'Tariff Rand Values '!W48</f>
        <v>5532357.7396224001</v>
      </c>
      <c r="R95" s="669"/>
      <c r="S95" s="669">
        <f t="shared" si="36"/>
        <v>5786846.1956450306</v>
      </c>
      <c r="T95" s="670">
        <f t="shared" si="44"/>
        <v>6053041.1206447026</v>
      </c>
      <c r="U95" s="670">
        <f t="shared" si="45"/>
        <v>6416223.5878833849</v>
      </c>
      <c r="V95" s="344" t="s">
        <v>141</v>
      </c>
      <c r="W95" s="245" t="str">
        <f>VLOOKUP(V95,[7]All!$Q:$V,6,FALSE)</f>
        <v>ELEC SALES: DOMESTIC HIGH PREPAID</v>
      </c>
      <c r="X95" s="272"/>
      <c r="Y95" s="895">
        <f t="shared" si="46"/>
        <v>6331481.0121943587</v>
      </c>
    </row>
    <row r="96" spans="1:25" s="39" customFormat="1" ht="16.5" customHeight="1" outlineLevel="3" x14ac:dyDescent="0.35">
      <c r="A96" s="174">
        <v>14</v>
      </c>
      <c r="B96" s="34">
        <v>7</v>
      </c>
      <c r="C96" s="36">
        <v>1</v>
      </c>
      <c r="D96" s="34">
        <v>32</v>
      </c>
      <c r="E96" s="285" t="s">
        <v>230</v>
      </c>
      <c r="F96" s="285" t="s">
        <v>151</v>
      </c>
      <c r="G96" s="285" t="s">
        <v>1495</v>
      </c>
      <c r="H96" s="285" t="s">
        <v>1496</v>
      </c>
      <c r="I96" s="285" t="s">
        <v>1497</v>
      </c>
      <c r="J96" s="285" t="s">
        <v>136</v>
      </c>
      <c r="K96" s="652" t="s">
        <v>234</v>
      </c>
      <c r="L96" s="173"/>
      <c r="M96" s="250" t="s">
        <v>1629</v>
      </c>
      <c r="N96" s="354"/>
      <c r="O96" s="250" t="s">
        <v>1587</v>
      </c>
      <c r="P96" s="669">
        <v>77422847.447065756</v>
      </c>
      <c r="Q96" s="669">
        <f>'Tariff Rand Values '!V49+'Tariff Rand Values '!W49</f>
        <v>77947021.310087994</v>
      </c>
      <c r="R96" s="669"/>
      <c r="S96" s="669">
        <f t="shared" si="36"/>
        <v>81532584.290352046</v>
      </c>
      <c r="T96" s="670">
        <f t="shared" si="44"/>
        <v>85283083.167708248</v>
      </c>
      <c r="U96" s="670">
        <f t="shared" si="45"/>
        <v>90400068.157770753</v>
      </c>
      <c r="V96" s="344"/>
      <c r="W96" s="245"/>
      <c r="X96" s="272"/>
      <c r="Y96" s="895">
        <f t="shared" si="46"/>
        <v>89206104.993422836</v>
      </c>
    </row>
    <row r="97" spans="1:25" ht="16.5" customHeight="1" outlineLevel="3" x14ac:dyDescent="0.35">
      <c r="A97" s="174">
        <v>14</v>
      </c>
      <c r="B97" s="34">
        <v>7</v>
      </c>
      <c r="C97" s="36">
        <v>1</v>
      </c>
      <c r="D97" s="34">
        <v>32</v>
      </c>
      <c r="E97" s="285" t="s">
        <v>230</v>
      </c>
      <c r="F97" s="285" t="s">
        <v>1719</v>
      </c>
      <c r="G97" s="285" t="s">
        <v>1495</v>
      </c>
      <c r="H97" s="285" t="s">
        <v>1496</v>
      </c>
      <c r="I97" s="285" t="s">
        <v>1497</v>
      </c>
      <c r="J97" s="285" t="s">
        <v>136</v>
      </c>
      <c r="K97" s="33" t="s">
        <v>234</v>
      </c>
      <c r="L97" s="175"/>
      <c r="M97" s="247" t="str">
        <f>RIGHT(O97,6)</f>
        <v>ELK002</v>
      </c>
      <c r="N97" s="354" t="s">
        <v>478</v>
      </c>
      <c r="O97" s="369" t="s">
        <v>1606</v>
      </c>
      <c r="P97" s="669">
        <v>168235563.01930878</v>
      </c>
      <c r="Q97" s="669">
        <f>'Tariff Rand Values '!V50+'Tariff Rand Values '!W50</f>
        <v>208542599.22379783</v>
      </c>
      <c r="R97" s="669"/>
      <c r="S97" s="669">
        <f t="shared" si="36"/>
        <v>218135558.78809252</v>
      </c>
      <c r="T97" s="670">
        <f>S97*(1+$T$2)-3238134</f>
        <v>224931660.4923448</v>
      </c>
      <c r="U97" s="670">
        <f t="shared" si="45"/>
        <v>238427560.12188551</v>
      </c>
      <c r="V97" s="345" t="str">
        <f>CONCATENATE($V$95,N97,M97)</f>
        <v>Exchange Revenue:  Service Charges - Electricity:  Sales - Domestic High:  Prepaid ELK002</v>
      </c>
      <c r="W97" s="188"/>
      <c r="X97" s="272"/>
      <c r="Y97" s="895">
        <f t="shared" si="46"/>
        <v>235278516.87499267</v>
      </c>
    </row>
    <row r="98" spans="1:25" s="39" customFormat="1" ht="16.5" customHeight="1" outlineLevel="3" x14ac:dyDescent="0.35">
      <c r="A98" s="174"/>
      <c r="B98" s="34"/>
      <c r="C98" s="36"/>
      <c r="D98" s="34"/>
      <c r="E98" s="285"/>
      <c r="F98" s="285"/>
      <c r="G98" s="285"/>
      <c r="H98" s="285"/>
      <c r="I98" s="285"/>
      <c r="J98" s="285"/>
      <c r="K98" s="33"/>
      <c r="L98" s="173"/>
      <c r="M98" s="250"/>
      <c r="N98" s="316"/>
      <c r="O98" s="262" t="s">
        <v>1543</v>
      </c>
      <c r="P98" s="669"/>
      <c r="Q98" s="669"/>
      <c r="R98" s="669"/>
      <c r="S98" s="669">
        <f t="shared" si="36"/>
        <v>0</v>
      </c>
      <c r="T98" s="669"/>
      <c r="U98" s="669"/>
      <c r="V98" s="340"/>
      <c r="W98" s="243"/>
      <c r="X98" s="387"/>
      <c r="Y98" s="895">
        <f t="shared" si="37"/>
        <v>0</v>
      </c>
    </row>
    <row r="99" spans="1:25" ht="16.5" customHeight="1" outlineLevel="3" x14ac:dyDescent="0.35">
      <c r="A99" s="174">
        <v>14</v>
      </c>
      <c r="B99" s="34">
        <v>7</v>
      </c>
      <c r="C99" s="36">
        <v>1</v>
      </c>
      <c r="D99" s="34">
        <v>32</v>
      </c>
      <c r="E99" s="285" t="s">
        <v>229</v>
      </c>
      <c r="F99" s="285" t="s">
        <v>148</v>
      </c>
      <c r="G99" s="285" t="s">
        <v>1495</v>
      </c>
      <c r="H99" s="285" t="s">
        <v>1496</v>
      </c>
      <c r="I99" s="285" t="s">
        <v>1497</v>
      </c>
      <c r="J99" s="285" t="s">
        <v>136</v>
      </c>
      <c r="K99" s="33" t="s">
        <v>234</v>
      </c>
      <c r="L99" s="175"/>
      <c r="M99" s="250" t="str">
        <f t="shared" ref="M99:M105" si="47">RIGHT(O99,6)</f>
        <v>ELP003</v>
      </c>
      <c r="N99" s="354" t="s">
        <v>478</v>
      </c>
      <c r="O99" s="250" t="s">
        <v>1604</v>
      </c>
      <c r="P99" s="669">
        <v>43094110.088145331</v>
      </c>
      <c r="Q99" s="669">
        <f>'Tariff Rand Values '!V58</f>
        <v>32243455.117102321</v>
      </c>
      <c r="R99" s="669"/>
      <c r="S99" s="669">
        <f t="shared" si="36"/>
        <v>33726654.052489027</v>
      </c>
      <c r="T99" s="670">
        <f t="shared" ref="T99:T106" si="48">S99*(1+$T$2)</f>
        <v>35278080.138903521</v>
      </c>
      <c r="U99" s="670">
        <f t="shared" ref="U99:U107" si="49">T99*(1+$U$2)</f>
        <v>37394764.947237737</v>
      </c>
      <c r="V99" s="345" t="str">
        <f t="shared" ref="V99:V105" si="50">CONCATENATE($V$39,N99,M99)</f>
        <v>Exchange Revenue:  Service Charges - Electricity:  Sales - Domestic High:  Home power Bulk ELP003</v>
      </c>
      <c r="W99" s="188"/>
      <c r="X99" s="272"/>
      <c r="Y99" s="895">
        <f t="shared" ref="Y99:Y107" si="51">T99*(1+$Y$2)</f>
        <v>36900871.825293086</v>
      </c>
    </row>
    <row r="100" spans="1:25" ht="16.5" customHeight="1" outlineLevel="3" x14ac:dyDescent="0.35">
      <c r="A100" s="174">
        <v>14</v>
      </c>
      <c r="B100" s="34">
        <v>7</v>
      </c>
      <c r="C100" s="36">
        <v>1</v>
      </c>
      <c r="D100" s="34">
        <v>32</v>
      </c>
      <c r="E100" s="285" t="s">
        <v>229</v>
      </c>
      <c r="F100" s="285" t="s">
        <v>149</v>
      </c>
      <c r="G100" s="285" t="s">
        <v>1495</v>
      </c>
      <c r="H100" s="285" t="s">
        <v>1496</v>
      </c>
      <c r="I100" s="285" t="s">
        <v>1497</v>
      </c>
      <c r="J100" s="285" t="s">
        <v>136</v>
      </c>
      <c r="K100" s="33" t="s">
        <v>234</v>
      </c>
      <c r="L100" s="175"/>
      <c r="M100" s="250" t="str">
        <f t="shared" si="47"/>
        <v>ELS003</v>
      </c>
      <c r="N100" s="354" t="s">
        <v>478</v>
      </c>
      <c r="O100" s="250" t="s">
        <v>1602</v>
      </c>
      <c r="P100" s="669">
        <v>67779851.68102254</v>
      </c>
      <c r="Q100" s="669">
        <f>'Tariff Rand Values '!V59</f>
        <v>54401447.274475686</v>
      </c>
      <c r="R100" s="669"/>
      <c r="S100" s="669">
        <f t="shared" si="36"/>
        <v>56903913.849101573</v>
      </c>
      <c r="T100" s="670">
        <f t="shared" si="48"/>
        <v>59521493.886160247</v>
      </c>
      <c r="U100" s="670">
        <f t="shared" si="49"/>
        <v>63092783.519329868</v>
      </c>
      <c r="V100" s="345" t="str">
        <f t="shared" si="50"/>
        <v>Exchange Revenue:  Service Charges - Electricity:  Sales - Domestic High:  Home power Bulk ELS003</v>
      </c>
      <c r="W100" s="188"/>
      <c r="X100" s="272"/>
      <c r="Y100" s="895">
        <f t="shared" si="51"/>
        <v>62259482.604923621</v>
      </c>
    </row>
    <row r="101" spans="1:25" ht="16.5" customHeight="1" outlineLevel="3" x14ac:dyDescent="0.35">
      <c r="A101" s="174">
        <v>14</v>
      </c>
      <c r="B101" s="34">
        <v>7</v>
      </c>
      <c r="C101" s="36">
        <v>1</v>
      </c>
      <c r="D101" s="34">
        <v>32</v>
      </c>
      <c r="E101" s="285" t="s">
        <v>229</v>
      </c>
      <c r="F101" s="285" t="s">
        <v>150</v>
      </c>
      <c r="G101" s="285" t="s">
        <v>1495</v>
      </c>
      <c r="H101" s="285" t="s">
        <v>1496</v>
      </c>
      <c r="I101" s="285" t="s">
        <v>1497</v>
      </c>
      <c r="J101" s="285" t="s">
        <v>136</v>
      </c>
      <c r="K101" s="33" t="s">
        <v>234</v>
      </c>
      <c r="L101" s="175"/>
      <c r="M101" s="250" t="str">
        <f t="shared" si="47"/>
        <v>ELO003</v>
      </c>
      <c r="N101" s="354" t="s">
        <v>478</v>
      </c>
      <c r="O101" s="250" t="s">
        <v>1603</v>
      </c>
      <c r="P101" s="669">
        <v>50177707.399466515</v>
      </c>
      <c r="Q101" s="669">
        <f>'Tariff Rand Values '!V60</f>
        <v>42858610.91764804</v>
      </c>
      <c r="R101" s="669"/>
      <c r="S101" s="669">
        <f t="shared" si="36"/>
        <v>44830107.01985985</v>
      </c>
      <c r="T101" s="670">
        <f t="shared" si="48"/>
        <v>46892291.942773402</v>
      </c>
      <c r="U101" s="670">
        <f t="shared" si="49"/>
        <v>49705829.459339805</v>
      </c>
      <c r="V101" s="345" t="str">
        <f t="shared" si="50"/>
        <v>Exchange Revenue:  Service Charges - Electricity:  Sales - Domestic High:  Home power Bulk ELO003</v>
      </c>
      <c r="W101" s="188"/>
      <c r="X101" s="272"/>
      <c r="Y101" s="895">
        <f t="shared" si="51"/>
        <v>49049337.372140981</v>
      </c>
    </row>
    <row r="102" spans="1:25" ht="16.5" customHeight="1" outlineLevel="3" x14ac:dyDescent="0.35">
      <c r="A102" s="174">
        <v>14</v>
      </c>
      <c r="B102" s="34">
        <v>7</v>
      </c>
      <c r="C102" s="36">
        <v>1</v>
      </c>
      <c r="D102" s="34">
        <v>32</v>
      </c>
      <c r="E102" s="285" t="s">
        <v>229</v>
      </c>
      <c r="F102" s="285" t="s">
        <v>145</v>
      </c>
      <c r="G102" s="285" t="s">
        <v>1495</v>
      </c>
      <c r="H102" s="285" t="s">
        <v>1496</v>
      </c>
      <c r="I102" s="285" t="s">
        <v>1497</v>
      </c>
      <c r="J102" s="285" t="s">
        <v>136</v>
      </c>
      <c r="K102" s="33" t="s">
        <v>234</v>
      </c>
      <c r="L102" s="175"/>
      <c r="M102" s="250" t="str">
        <f t="shared" si="47"/>
        <v>ELHPO3</v>
      </c>
      <c r="N102" s="354" t="s">
        <v>478</v>
      </c>
      <c r="O102" s="250" t="s">
        <v>1512</v>
      </c>
      <c r="P102" s="669">
        <v>21931256.893141136</v>
      </c>
      <c r="Q102" s="669">
        <f>'Tariff Rand Values '!W58</f>
        <v>22169812.127760865</v>
      </c>
      <c r="R102" s="669"/>
      <c r="S102" s="669">
        <f t="shared" si="36"/>
        <v>23189623.485637866</v>
      </c>
      <c r="T102" s="670">
        <f t="shared" si="48"/>
        <v>24256346.16597721</v>
      </c>
      <c r="U102" s="670">
        <f t="shared" si="49"/>
        <v>25711726.935935844</v>
      </c>
      <c r="V102" s="345" t="str">
        <f t="shared" si="50"/>
        <v>Exchange Revenue:  Service Charges - Electricity:  Sales - Domestic High:  Home power Bulk ELHPO3</v>
      </c>
      <c r="W102" s="188"/>
      <c r="X102" s="272"/>
      <c r="Y102" s="895">
        <f t="shared" si="51"/>
        <v>25372138.089612164</v>
      </c>
    </row>
    <row r="103" spans="1:25" ht="16.5" customHeight="1" outlineLevel="3" x14ac:dyDescent="0.35">
      <c r="A103" s="174">
        <v>14</v>
      </c>
      <c r="B103" s="34">
        <v>7</v>
      </c>
      <c r="C103" s="36">
        <v>1</v>
      </c>
      <c r="D103" s="34">
        <v>32</v>
      </c>
      <c r="E103" s="285" t="s">
        <v>229</v>
      </c>
      <c r="F103" s="285" t="s">
        <v>146</v>
      </c>
      <c r="G103" s="285" t="s">
        <v>1495</v>
      </c>
      <c r="H103" s="285" t="s">
        <v>1496</v>
      </c>
      <c r="I103" s="285" t="s">
        <v>1497</v>
      </c>
      <c r="J103" s="285" t="s">
        <v>136</v>
      </c>
      <c r="K103" s="33" t="s">
        <v>234</v>
      </c>
      <c r="L103" s="175"/>
      <c r="M103" s="250" t="str">
        <f t="shared" si="47"/>
        <v>ELHS03</v>
      </c>
      <c r="N103" s="354" t="s">
        <v>478</v>
      </c>
      <c r="O103" s="250" t="s">
        <v>1588</v>
      </c>
      <c r="P103" s="669">
        <v>27712004.644555621</v>
      </c>
      <c r="Q103" s="669">
        <f>'Tariff Rand Values '!W59</f>
        <v>27130784.212570317</v>
      </c>
      <c r="R103" s="669"/>
      <c r="S103" s="669">
        <f t="shared" si="36"/>
        <v>28378800.286348552</v>
      </c>
      <c r="T103" s="670">
        <f t="shared" si="48"/>
        <v>29684225.099520586</v>
      </c>
      <c r="U103" s="670">
        <f t="shared" si="49"/>
        <v>31465278.605491824</v>
      </c>
      <c r="V103" s="345" t="str">
        <f t="shared" si="50"/>
        <v>Exchange Revenue:  Service Charges - Electricity:  Sales - Domestic High:  Home power Bulk ELHS03</v>
      </c>
      <c r="W103" s="188"/>
      <c r="X103" s="272"/>
      <c r="Y103" s="895">
        <f t="shared" si="51"/>
        <v>31049699.454098534</v>
      </c>
    </row>
    <row r="104" spans="1:25" ht="16.5" customHeight="1" outlineLevel="3" x14ac:dyDescent="0.35">
      <c r="A104" s="174">
        <v>14</v>
      </c>
      <c r="B104" s="34">
        <v>7</v>
      </c>
      <c r="C104" s="36">
        <v>1</v>
      </c>
      <c r="D104" s="34">
        <v>32</v>
      </c>
      <c r="E104" s="285" t="s">
        <v>229</v>
      </c>
      <c r="F104" s="285" t="s">
        <v>147</v>
      </c>
      <c r="G104" s="285" t="s">
        <v>1495</v>
      </c>
      <c r="H104" s="285" t="s">
        <v>1496</v>
      </c>
      <c r="I104" s="285" t="s">
        <v>1497</v>
      </c>
      <c r="J104" s="285" t="s">
        <v>136</v>
      </c>
      <c r="K104" s="33" t="s">
        <v>234</v>
      </c>
      <c r="L104" s="175"/>
      <c r="M104" s="250" t="str">
        <f t="shared" si="47"/>
        <v>ELHO03</v>
      </c>
      <c r="N104" s="354" t="s">
        <v>478</v>
      </c>
      <c r="O104" s="250" t="s">
        <v>1600</v>
      </c>
      <c r="P104" s="669">
        <v>21626224.640817862</v>
      </c>
      <c r="Q104" s="669">
        <f>'Tariff Rand Values '!W60</f>
        <v>21170952.713214435</v>
      </c>
      <c r="R104" s="669"/>
      <c r="S104" s="669">
        <f t="shared" si="36"/>
        <v>22144816.538022298</v>
      </c>
      <c r="T104" s="670">
        <f t="shared" si="48"/>
        <v>23163478.098771326</v>
      </c>
      <c r="U104" s="670">
        <f t="shared" si="49"/>
        <v>24553286.784697607</v>
      </c>
      <c r="V104" s="345" t="str">
        <f t="shared" si="50"/>
        <v>Exchange Revenue:  Service Charges - Electricity:  Sales - Domestic High:  Home power Bulk ELHO03</v>
      </c>
      <c r="W104" s="188"/>
      <c r="X104" s="272"/>
      <c r="Y104" s="895">
        <f t="shared" si="51"/>
        <v>24228998.091314808</v>
      </c>
    </row>
    <row r="105" spans="1:25" ht="16.5" customHeight="1" outlineLevel="3" x14ac:dyDescent="0.35">
      <c r="A105" s="174">
        <v>14</v>
      </c>
      <c r="B105" s="34">
        <v>7</v>
      </c>
      <c r="C105" s="36">
        <v>1</v>
      </c>
      <c r="D105" s="34">
        <v>32</v>
      </c>
      <c r="E105" s="285" t="s">
        <v>230</v>
      </c>
      <c r="F105" s="285" t="s">
        <v>1753</v>
      </c>
      <c r="G105" s="285" t="s">
        <v>1495</v>
      </c>
      <c r="H105" s="285" t="s">
        <v>1496</v>
      </c>
      <c r="I105" s="285" t="s">
        <v>1497</v>
      </c>
      <c r="J105" s="285" t="s">
        <v>136</v>
      </c>
      <c r="K105" s="33" t="s">
        <v>234</v>
      </c>
      <c r="L105" s="175"/>
      <c r="M105" s="250" t="str">
        <f t="shared" si="47"/>
        <v>CHARGE</v>
      </c>
      <c r="N105" s="354"/>
      <c r="O105" s="250" t="s">
        <v>1605</v>
      </c>
      <c r="P105" s="669">
        <v>15947961.268585214</v>
      </c>
      <c r="Q105" s="669">
        <f>'Tariff Rand Values '!V55+'Tariff Rand Values '!W55</f>
        <v>13087726.605388798</v>
      </c>
      <c r="R105" s="669"/>
      <c r="S105" s="669">
        <f t="shared" si="36"/>
        <v>13689762.029236684</v>
      </c>
      <c r="T105" s="670">
        <f t="shared" si="48"/>
        <v>14319491.082581572</v>
      </c>
      <c r="U105" s="670">
        <f t="shared" si="49"/>
        <v>15178660.547536468</v>
      </c>
      <c r="V105" s="345" t="str">
        <f t="shared" si="50"/>
        <v>Exchange Revenue:  Service Charges - Electricity:  Sales - Domestic High:  Home power BulkCHARGE</v>
      </c>
      <c r="W105" s="188"/>
      <c r="X105" s="272"/>
      <c r="Y105" s="895">
        <f t="shared" si="51"/>
        <v>14978187.672380324</v>
      </c>
    </row>
    <row r="106" spans="1:25" ht="16.5" customHeight="1" outlineLevel="3" x14ac:dyDescent="0.35">
      <c r="A106" s="174">
        <v>14</v>
      </c>
      <c r="B106" s="34">
        <v>7</v>
      </c>
      <c r="C106" s="36">
        <v>1</v>
      </c>
      <c r="D106" s="34">
        <v>32</v>
      </c>
      <c r="E106" s="285" t="s">
        <v>229</v>
      </c>
      <c r="F106" s="285" t="s">
        <v>144</v>
      </c>
      <c r="G106" s="285" t="s">
        <v>1495</v>
      </c>
      <c r="H106" s="285" t="s">
        <v>1496</v>
      </c>
      <c r="I106" s="285" t="s">
        <v>1497</v>
      </c>
      <c r="J106" s="285" t="s">
        <v>136</v>
      </c>
      <c r="K106" s="33" t="s">
        <v>234</v>
      </c>
      <c r="L106" s="175"/>
      <c r="M106" s="250" t="s">
        <v>1629</v>
      </c>
      <c r="N106" s="354"/>
      <c r="O106" s="250" t="s">
        <v>1601</v>
      </c>
      <c r="P106" s="669">
        <v>46391455.697985388</v>
      </c>
      <c r="Q106" s="669">
        <f>'Tariff Rand Values '!V56+'Tariff Rand Values '!W56</f>
        <v>41910550.752904698</v>
      </c>
      <c r="R106" s="669"/>
      <c r="S106" s="669">
        <f t="shared" si="36"/>
        <v>43838436.087538317</v>
      </c>
      <c r="T106" s="670">
        <f t="shared" si="48"/>
        <v>45855004.147565082</v>
      </c>
      <c r="U106" s="670">
        <f t="shared" si="49"/>
        <v>48606304.396418989</v>
      </c>
      <c r="V106" s="345"/>
      <c r="W106" s="188"/>
      <c r="X106" s="272"/>
      <c r="Y106" s="895">
        <f t="shared" si="51"/>
        <v>47964334.338353075</v>
      </c>
    </row>
    <row r="107" spans="1:25" ht="16.5" customHeight="1" outlineLevel="3" x14ac:dyDescent="0.35">
      <c r="A107" s="174">
        <v>14</v>
      </c>
      <c r="B107" s="34">
        <v>7</v>
      </c>
      <c r="C107" s="36">
        <v>1</v>
      </c>
      <c r="D107" s="34">
        <v>32</v>
      </c>
      <c r="E107" s="285" t="s">
        <v>229</v>
      </c>
      <c r="F107" s="285" t="s">
        <v>155</v>
      </c>
      <c r="G107" s="285" t="s">
        <v>1495</v>
      </c>
      <c r="H107" s="285" t="s">
        <v>1496</v>
      </c>
      <c r="I107" s="285" t="s">
        <v>1497</v>
      </c>
      <c r="J107" s="285" t="s">
        <v>136</v>
      </c>
      <c r="K107" s="33" t="s">
        <v>234</v>
      </c>
      <c r="L107" s="175"/>
      <c r="M107" s="250" t="s">
        <v>269</v>
      </c>
      <c r="N107" s="354" t="s">
        <v>478</v>
      </c>
      <c r="O107" s="250" t="s">
        <v>1589</v>
      </c>
      <c r="P107" s="669">
        <v>99408761.05832845</v>
      </c>
      <c r="Q107" s="669">
        <f>'Tariff Rand Values '!V57+'Tariff Rand Values '!W57</f>
        <v>85722168.164113566</v>
      </c>
      <c r="R107" s="669"/>
      <c r="S107" s="669">
        <f t="shared" si="36"/>
        <v>89665387.899662793</v>
      </c>
      <c r="T107" s="670">
        <f>S107*(1+$T$2)-3238134</f>
        <v>90551861.743047282</v>
      </c>
      <c r="U107" s="670">
        <f t="shared" si="49"/>
        <v>95984973.447630122</v>
      </c>
      <c r="V107" s="345" t="str">
        <f>CONCATENATE($V$39,N107,M107)</f>
        <v>Exchange Revenue:  Service Charges - Electricity:  Sales - Domestic High:  Home power Bulk ELK003</v>
      </c>
      <c r="W107" s="188"/>
      <c r="X107" s="272"/>
      <c r="Y107" s="895">
        <f t="shared" si="51"/>
        <v>94717247.383227468</v>
      </c>
    </row>
    <row r="108" spans="1:25" s="39" customFormat="1" ht="16.5" customHeight="1" outlineLevel="3" x14ac:dyDescent="0.35">
      <c r="A108" s="174"/>
      <c r="B108" s="34"/>
      <c r="C108" s="36"/>
      <c r="D108" s="34"/>
      <c r="E108" s="285"/>
      <c r="F108" s="285"/>
      <c r="G108" s="285"/>
      <c r="H108" s="285"/>
      <c r="I108" s="285"/>
      <c r="J108" s="285"/>
      <c r="K108" s="33"/>
      <c r="L108" s="173"/>
      <c r="M108" s="250"/>
      <c r="N108" s="316"/>
      <c r="O108" s="262" t="s">
        <v>1544</v>
      </c>
      <c r="P108" s="669"/>
      <c r="Q108" s="669"/>
      <c r="R108" s="669"/>
      <c r="S108" s="669">
        <f t="shared" si="36"/>
        <v>0</v>
      </c>
      <c r="T108" s="669"/>
      <c r="U108" s="669"/>
      <c r="V108" s="340"/>
      <c r="W108" s="243"/>
      <c r="X108" s="387"/>
      <c r="Y108" s="895">
        <f t="shared" si="37"/>
        <v>0</v>
      </c>
    </row>
    <row r="109" spans="1:25" s="39" customFormat="1" ht="16.5" customHeight="1" outlineLevel="3" x14ac:dyDescent="0.35">
      <c r="A109" s="174">
        <v>14</v>
      </c>
      <c r="B109" s="34">
        <v>7</v>
      </c>
      <c r="C109" s="36">
        <v>1</v>
      </c>
      <c r="D109" s="34">
        <v>32</v>
      </c>
      <c r="E109" s="285" t="s">
        <v>225</v>
      </c>
      <c r="F109" s="285" t="s">
        <v>155</v>
      </c>
      <c r="G109" s="285" t="s">
        <v>1495</v>
      </c>
      <c r="H109" s="285" t="s">
        <v>1496</v>
      </c>
      <c r="I109" s="285" t="s">
        <v>1497</v>
      </c>
      <c r="J109" s="285" t="s">
        <v>136</v>
      </c>
      <c r="K109" s="652" t="s">
        <v>234</v>
      </c>
      <c r="L109" s="173"/>
      <c r="M109" s="250" t="s">
        <v>1488</v>
      </c>
      <c r="N109" s="650" t="s">
        <v>478</v>
      </c>
      <c r="O109" s="650" t="s">
        <v>1503</v>
      </c>
      <c r="P109" s="669">
        <v>370212.28054248006</v>
      </c>
      <c r="Q109" s="669">
        <f>'Tariff Rand Values '!V83</f>
        <v>387989.23923284805</v>
      </c>
      <c r="R109" s="669"/>
      <c r="S109" s="669">
        <f t="shared" si="36"/>
        <v>405836.74423755909</v>
      </c>
      <c r="T109" s="670">
        <f>S109*(1+$T$2)</f>
        <v>424505.23447248683</v>
      </c>
      <c r="U109" s="670">
        <f>T109*(1+$U$2)</f>
        <v>449975.54854083608</v>
      </c>
      <c r="V109" s="340" t="s">
        <v>39</v>
      </c>
      <c r="W109" s="244" t="str">
        <f>VLOOKUP(V109,[7]All!$Q:$V,6,FALSE)</f>
        <v>ELEC SALES: DOMESTI LOW HOME LIGHT 2 20A</v>
      </c>
      <c r="X109" s="272"/>
      <c r="Y109" s="895">
        <f t="shared" ref="Y109:Y110" si="52">T109*(1+$Y$2)</f>
        <v>444032.47525822127</v>
      </c>
    </row>
    <row r="110" spans="1:25" s="39" customFormat="1" ht="16.5" customHeight="1" outlineLevel="3" x14ac:dyDescent="0.35">
      <c r="A110" s="174">
        <v>14</v>
      </c>
      <c r="B110" s="34">
        <v>7</v>
      </c>
      <c r="C110" s="36">
        <v>1</v>
      </c>
      <c r="D110" s="34">
        <v>32</v>
      </c>
      <c r="E110" s="285" t="s">
        <v>225</v>
      </c>
      <c r="F110" s="285" t="s">
        <v>144</v>
      </c>
      <c r="G110" s="285" t="s">
        <v>1495</v>
      </c>
      <c r="H110" s="285" t="s">
        <v>1496</v>
      </c>
      <c r="I110" s="285" t="s">
        <v>1497</v>
      </c>
      <c r="J110" s="285" t="s">
        <v>136</v>
      </c>
      <c r="K110" s="652" t="s">
        <v>234</v>
      </c>
      <c r="L110" s="173"/>
      <c r="M110" s="250" t="s">
        <v>1488</v>
      </c>
      <c r="N110" s="650"/>
      <c r="O110" s="250" t="s">
        <v>1502</v>
      </c>
      <c r="P110" s="669">
        <v>158690.65243966805</v>
      </c>
      <c r="Q110" s="669">
        <f>'Tariff Rand Values '!W83</f>
        <v>166310.705369392</v>
      </c>
      <c r="R110" s="669"/>
      <c r="S110" s="669">
        <f t="shared" si="36"/>
        <v>173960.99781638404</v>
      </c>
      <c r="T110" s="670">
        <f>S110*(1+$T$2)</f>
        <v>181963.20371593771</v>
      </c>
      <c r="U110" s="670">
        <f>T110*(1+$U$2)</f>
        <v>192880.99593889399</v>
      </c>
      <c r="V110" s="340" t="s">
        <v>38</v>
      </c>
      <c r="W110" s="244" t="str">
        <f>VLOOKUP(V110,[7]All!$Q:$V,6,FALSE)</f>
        <v>ELEC SALES: DOMESTI LOW HOME LIGHT 1 60A</v>
      </c>
      <c r="X110" s="272"/>
      <c r="Y110" s="895">
        <f t="shared" si="52"/>
        <v>190333.51108687086</v>
      </c>
    </row>
    <row r="111" spans="1:25" s="39" customFormat="1" ht="16.5" customHeight="1" outlineLevel="3" x14ac:dyDescent="0.35">
      <c r="A111" s="174"/>
      <c r="B111" s="34"/>
      <c r="C111" s="36"/>
      <c r="D111" s="34"/>
      <c r="E111" s="285"/>
      <c r="F111" s="285"/>
      <c r="G111" s="285"/>
      <c r="H111" s="285"/>
      <c r="I111" s="285"/>
      <c r="J111" s="285"/>
      <c r="K111" s="33"/>
      <c r="L111" s="173"/>
      <c r="M111" s="250"/>
      <c r="N111" s="316"/>
      <c r="O111" s="262" t="s">
        <v>1545</v>
      </c>
      <c r="P111" s="669"/>
      <c r="Q111" s="669"/>
      <c r="R111" s="669"/>
      <c r="S111" s="669">
        <f t="shared" si="36"/>
        <v>0</v>
      </c>
      <c r="T111" s="669"/>
      <c r="U111" s="669"/>
      <c r="V111" s="340"/>
      <c r="W111" s="243"/>
      <c r="X111" s="387"/>
      <c r="Y111" s="895">
        <f t="shared" si="37"/>
        <v>0</v>
      </c>
    </row>
    <row r="112" spans="1:25" ht="16.5" customHeight="1" outlineLevel="3" x14ac:dyDescent="0.35">
      <c r="A112" s="174">
        <v>14</v>
      </c>
      <c r="B112" s="34">
        <v>7</v>
      </c>
      <c r="C112" s="36">
        <v>1</v>
      </c>
      <c r="D112" s="34">
        <v>32</v>
      </c>
      <c r="E112" s="285" t="s">
        <v>1820</v>
      </c>
      <c r="F112" s="285" t="s">
        <v>146</v>
      </c>
      <c r="G112" s="285" t="s">
        <v>1495</v>
      </c>
      <c r="H112" s="285" t="s">
        <v>1496</v>
      </c>
      <c r="I112" s="285" t="s">
        <v>1497</v>
      </c>
      <c r="J112" s="285" t="s">
        <v>136</v>
      </c>
      <c r="K112" s="33" t="s">
        <v>234</v>
      </c>
      <c r="L112" s="175"/>
      <c r="M112" s="250" t="str">
        <f t="shared" ref="M112:M117" si="53">RIGHT(O112,6)</f>
        <v>CENP01</v>
      </c>
      <c r="N112" s="354" t="s">
        <v>478</v>
      </c>
      <c r="O112" s="250" t="s">
        <v>1591</v>
      </c>
      <c r="P112" s="669">
        <v>226804.29499537038</v>
      </c>
      <c r="Q112" s="669">
        <f>'Tariff Rand Values '!V78</f>
        <v>222350.75900839196</v>
      </c>
      <c r="R112" s="669"/>
      <c r="S112" s="669">
        <f t="shared" si="36"/>
        <v>232578.89392277799</v>
      </c>
      <c r="T112" s="670">
        <f t="shared" ref="T112:T117" si="54">S112*(1+$T$2)</f>
        <v>243277.52304322578</v>
      </c>
      <c r="U112" s="670">
        <f t="shared" ref="U112:U117" si="55">T112*(1+$U$2)</f>
        <v>257874.17442581934</v>
      </c>
      <c r="V112" s="347" t="str">
        <f>CONCATENATE($V$93,N112,M112)</f>
        <v>Exchange Revenue:  Service Charges - Electricity:  Sales - Industrial (400 Volts) (Low Voltage) CENP01</v>
      </c>
      <c r="W112" s="189"/>
      <c r="X112" s="272"/>
      <c r="Y112" s="895">
        <f t="shared" ref="Y112:Y117" si="56">T112*(1+$Y$2)</f>
        <v>254468.28910321416</v>
      </c>
    </row>
    <row r="113" spans="1:25" s="39" customFormat="1" ht="16.5" customHeight="1" outlineLevel="3" x14ac:dyDescent="0.35">
      <c r="A113" s="174">
        <v>14</v>
      </c>
      <c r="B113" s="34">
        <v>7</v>
      </c>
      <c r="C113" s="36">
        <v>1</v>
      </c>
      <c r="D113" s="34">
        <v>32</v>
      </c>
      <c r="E113" s="285" t="s">
        <v>1820</v>
      </c>
      <c r="F113" s="285" t="s">
        <v>147</v>
      </c>
      <c r="G113" s="285" t="s">
        <v>1495</v>
      </c>
      <c r="H113" s="285" t="s">
        <v>1496</v>
      </c>
      <c r="I113" s="285" t="s">
        <v>1497</v>
      </c>
      <c r="J113" s="285" t="s">
        <v>136</v>
      </c>
      <c r="K113" s="652" t="s">
        <v>234</v>
      </c>
      <c r="L113" s="173"/>
      <c r="M113" t="str">
        <f t="shared" si="53"/>
        <v>CENS01</v>
      </c>
      <c r="N113" s="354" t="s">
        <v>478</v>
      </c>
      <c r="O113" s="250" t="s">
        <v>1517</v>
      </c>
      <c r="P113" s="669">
        <v>344619.25567163888</v>
      </c>
      <c r="Q113" s="669">
        <f>'Tariff Rand Values '!V79</f>
        <v>343516.16345856001</v>
      </c>
      <c r="R113" s="669"/>
      <c r="S113" s="669">
        <f t="shared" si="36"/>
        <v>359317.90697765379</v>
      </c>
      <c r="T113" s="670">
        <f t="shared" si="54"/>
        <v>375846.53069862589</v>
      </c>
      <c r="U113" s="670">
        <f t="shared" si="55"/>
        <v>398397.32254054345</v>
      </c>
      <c r="V113" s="346" t="s">
        <v>54</v>
      </c>
      <c r="W113" s="246" t="str">
        <f>VLOOKUP(V113,[7]All!$Q:$V,6,FALSE)</f>
        <v>ELEC SALES: INDUSTR 11 000 VOLTS (HIGH)</v>
      </c>
      <c r="X113" s="272"/>
      <c r="Y113" s="895">
        <f t="shared" si="56"/>
        <v>393135.47111076268</v>
      </c>
    </row>
    <row r="114" spans="1:25" ht="16.5" customHeight="1" outlineLevel="3" x14ac:dyDescent="0.35">
      <c r="A114" s="174">
        <v>14</v>
      </c>
      <c r="B114" s="34">
        <v>7</v>
      </c>
      <c r="C114" s="36">
        <v>1</v>
      </c>
      <c r="D114" s="34">
        <v>32</v>
      </c>
      <c r="E114" s="285" t="s">
        <v>1820</v>
      </c>
      <c r="F114" s="285" t="s">
        <v>148</v>
      </c>
      <c r="G114" s="285" t="s">
        <v>1495</v>
      </c>
      <c r="H114" s="285" t="s">
        <v>1496</v>
      </c>
      <c r="I114" s="285" t="s">
        <v>1497</v>
      </c>
      <c r="J114" s="285" t="s">
        <v>136</v>
      </c>
      <c r="K114" s="33" t="s">
        <v>234</v>
      </c>
      <c r="L114" s="175"/>
      <c r="M114" s="250" t="str">
        <f t="shared" si="53"/>
        <v>CEN001</v>
      </c>
      <c r="N114" s="354"/>
      <c r="O114" s="250" t="s">
        <v>1592</v>
      </c>
      <c r="P114" s="669">
        <v>275035.62469960417</v>
      </c>
      <c r="Q114" s="669">
        <f>'Tariff Rand Values '!V80</f>
        <v>268956.30346395995</v>
      </c>
      <c r="R114" s="669"/>
      <c r="S114" s="669">
        <f t="shared" si="36"/>
        <v>281328.29342330212</v>
      </c>
      <c r="T114" s="670">
        <f t="shared" si="54"/>
        <v>294269.39492077404</v>
      </c>
      <c r="U114" s="670">
        <f t="shared" si="55"/>
        <v>311925.55861602048</v>
      </c>
      <c r="V114" s="347" t="str">
        <f>CONCATENATE($V$113,N114,M114)</f>
        <v>Exchange Revenue:  Service Charges - Electricity:  Sales - Industrial (11 000 Volts) (High Voltage)CEN001</v>
      </c>
      <c r="W114" s="189"/>
      <c r="X114" s="272"/>
      <c r="Y114" s="895">
        <f t="shared" si="56"/>
        <v>307805.78708712966</v>
      </c>
    </row>
    <row r="115" spans="1:25" ht="16.5" customHeight="1" outlineLevel="3" x14ac:dyDescent="0.35">
      <c r="A115" s="174">
        <v>14</v>
      </c>
      <c r="B115" s="34">
        <v>7</v>
      </c>
      <c r="C115" s="36">
        <v>1</v>
      </c>
      <c r="D115" s="34">
        <v>32</v>
      </c>
      <c r="E115" s="285" t="s">
        <v>1820</v>
      </c>
      <c r="F115" s="285" t="s">
        <v>144</v>
      </c>
      <c r="G115" s="285" t="s">
        <v>1495</v>
      </c>
      <c r="H115" s="285" t="s">
        <v>1496</v>
      </c>
      <c r="I115" s="285" t="s">
        <v>1497</v>
      </c>
      <c r="J115" s="285" t="s">
        <v>136</v>
      </c>
      <c r="K115" s="33" t="s">
        <v>234</v>
      </c>
      <c r="L115" s="175"/>
      <c r="M115" s="250" t="str">
        <f t="shared" si="53"/>
        <v>CNHPO1</v>
      </c>
      <c r="N115" s="354" t="s">
        <v>478</v>
      </c>
      <c r="O115" s="250" t="s">
        <v>1516</v>
      </c>
      <c r="P115" s="669">
        <v>112734.01317673987</v>
      </c>
      <c r="Q115" s="669">
        <f>'Tariff Rand Values '!W78</f>
        <v>152384.03065748801</v>
      </c>
      <c r="R115" s="669"/>
      <c r="S115" s="669">
        <f t="shared" si="36"/>
        <v>159393.69606773247</v>
      </c>
      <c r="T115" s="670">
        <f t="shared" si="54"/>
        <v>166725.80608684817</v>
      </c>
      <c r="U115" s="670">
        <f t="shared" si="55"/>
        <v>176729.35445205908</v>
      </c>
      <c r="V115" s="347" t="str">
        <f>CONCATENATE($V$93,N115,M115)</f>
        <v>Exchange Revenue:  Service Charges - Electricity:  Sales - Industrial (400 Volts) (Low Voltage) CNHPO1</v>
      </c>
      <c r="W115" s="189"/>
      <c r="X115" s="272"/>
      <c r="Y115" s="895">
        <f t="shared" si="56"/>
        <v>174395.19316684318</v>
      </c>
    </row>
    <row r="116" spans="1:25" ht="16.5" customHeight="1" outlineLevel="3" x14ac:dyDescent="0.35">
      <c r="A116" s="174">
        <v>14</v>
      </c>
      <c r="B116" s="34">
        <v>7</v>
      </c>
      <c r="C116" s="36">
        <v>1</v>
      </c>
      <c r="D116" s="34">
        <v>32</v>
      </c>
      <c r="E116" s="285" t="s">
        <v>1820</v>
      </c>
      <c r="F116" s="285" t="s">
        <v>155</v>
      </c>
      <c r="G116" s="285" t="s">
        <v>1495</v>
      </c>
      <c r="H116" s="285" t="s">
        <v>1496</v>
      </c>
      <c r="I116" s="285" t="s">
        <v>1497</v>
      </c>
      <c r="J116" s="285" t="s">
        <v>136</v>
      </c>
      <c r="K116" s="33" t="s">
        <v>234</v>
      </c>
      <c r="L116" s="175"/>
      <c r="M116" s="250" t="str">
        <f t="shared" si="53"/>
        <v>CNHS01</v>
      </c>
      <c r="N116" s="354" t="s">
        <v>478</v>
      </c>
      <c r="O116" s="250" t="s">
        <v>1590</v>
      </c>
      <c r="P116" s="669">
        <v>155650.43131281825</v>
      </c>
      <c r="Q116" s="669">
        <f>'Tariff Rand Values '!W79</f>
        <v>197744.40315432003</v>
      </c>
      <c r="R116" s="669"/>
      <c r="S116" s="669">
        <f t="shared" si="36"/>
        <v>206840.64569941876</v>
      </c>
      <c r="T116" s="670">
        <f t="shared" si="54"/>
        <v>216355.31540159203</v>
      </c>
      <c r="U116" s="670">
        <f t="shared" si="55"/>
        <v>229336.63432568757</v>
      </c>
      <c r="V116" s="347" t="str">
        <f>CONCATENATE($V$93,N116,M116)</f>
        <v>Exchange Revenue:  Service Charges - Electricity:  Sales - Industrial (400 Volts) (Low Voltage) CNHS01</v>
      </c>
      <c r="W116" s="189"/>
      <c r="X116" s="272"/>
      <c r="Y116" s="895">
        <f t="shared" si="56"/>
        <v>226307.65991006527</v>
      </c>
    </row>
    <row r="117" spans="1:25" ht="16.5" customHeight="1" outlineLevel="3" x14ac:dyDescent="0.35">
      <c r="A117" s="174">
        <v>14</v>
      </c>
      <c r="B117" s="34">
        <v>7</v>
      </c>
      <c r="C117" s="36">
        <v>1</v>
      </c>
      <c r="D117" s="34">
        <v>32</v>
      </c>
      <c r="E117" s="285" t="s">
        <v>1820</v>
      </c>
      <c r="F117" s="285" t="s">
        <v>145</v>
      </c>
      <c r="G117" s="285" t="s">
        <v>1495</v>
      </c>
      <c r="H117" s="285" t="s">
        <v>1496</v>
      </c>
      <c r="I117" s="285" t="s">
        <v>1497</v>
      </c>
      <c r="J117" s="285" t="s">
        <v>136</v>
      </c>
      <c r="K117" s="33" t="s">
        <v>234</v>
      </c>
      <c r="L117" s="175"/>
      <c r="M117" s="250" t="str">
        <f t="shared" si="53"/>
        <v>CNHO01</v>
      </c>
      <c r="N117" s="354"/>
      <c r="O117" s="250" t="s">
        <v>1593</v>
      </c>
      <c r="P117" s="669">
        <v>145666.69137713168</v>
      </c>
      <c r="Q117" s="669">
        <f>'Tariff Rand Values '!W80</f>
        <v>181224.00842787203</v>
      </c>
      <c r="R117" s="669"/>
      <c r="S117" s="669">
        <f t="shared" si="36"/>
        <v>189560.31281555415</v>
      </c>
      <c r="T117" s="670">
        <f t="shared" si="54"/>
        <v>198280.08720506963</v>
      </c>
      <c r="U117" s="670">
        <f t="shared" si="55"/>
        <v>210176.89243737381</v>
      </c>
      <c r="V117" s="347" t="str">
        <f>CONCATENATE($V$93,N117,M117)</f>
        <v>Exchange Revenue:  Service Charges - Electricity:  Sales - Industrial (400 Volts) (Low Voltage)CNHO01</v>
      </c>
      <c r="W117" s="189"/>
      <c r="X117" s="272"/>
      <c r="Y117" s="895">
        <f t="shared" si="56"/>
        <v>207400.97121650283</v>
      </c>
    </row>
    <row r="118" spans="1:25" s="39" customFormat="1" ht="16.5" customHeight="1" outlineLevel="3" x14ac:dyDescent="0.35">
      <c r="A118" s="174"/>
      <c r="B118" s="34"/>
      <c r="C118" s="36"/>
      <c r="D118" s="34"/>
      <c r="E118" s="285"/>
      <c r="F118" s="285"/>
      <c r="G118" s="285"/>
      <c r="H118" s="285"/>
      <c r="I118" s="285"/>
      <c r="J118" s="285"/>
      <c r="K118" s="33"/>
      <c r="L118" s="173"/>
      <c r="M118" s="250"/>
      <c r="N118" s="316"/>
      <c r="O118" s="262" t="s">
        <v>1546</v>
      </c>
      <c r="P118" s="669"/>
      <c r="Q118" s="669"/>
      <c r="R118" s="669"/>
      <c r="S118" s="669">
        <f t="shared" si="36"/>
        <v>0</v>
      </c>
      <c r="T118" s="669"/>
      <c r="U118" s="669"/>
      <c r="V118" s="340"/>
      <c r="W118" s="243"/>
      <c r="X118" s="387"/>
      <c r="Y118" s="895">
        <f t="shared" si="37"/>
        <v>0</v>
      </c>
    </row>
    <row r="119" spans="1:25" ht="16.5" customHeight="1" outlineLevel="3" x14ac:dyDescent="0.35">
      <c r="A119" s="174">
        <v>14</v>
      </c>
      <c r="B119" s="34">
        <v>7</v>
      </c>
      <c r="C119" s="36">
        <v>1</v>
      </c>
      <c r="D119" s="34">
        <v>32</v>
      </c>
      <c r="E119" s="285" t="s">
        <v>1832</v>
      </c>
      <c r="F119" s="285" t="s">
        <v>146</v>
      </c>
      <c r="G119" s="285" t="s">
        <v>1495</v>
      </c>
      <c r="H119" s="285" t="s">
        <v>1496</v>
      </c>
      <c r="I119" s="285" t="s">
        <v>1497</v>
      </c>
      <c r="J119" s="285" t="s">
        <v>136</v>
      </c>
      <c r="K119" s="33" t="s">
        <v>234</v>
      </c>
      <c r="L119" s="175"/>
      <c r="M119" s="250" t="s">
        <v>489</v>
      </c>
      <c r="N119" s="650" t="s">
        <v>478</v>
      </c>
      <c r="O119" s="250" t="s">
        <v>1594</v>
      </c>
      <c r="P119" s="669">
        <v>1068201.587906264</v>
      </c>
      <c r="Q119" s="669">
        <f>'Tariff Rand Values '!V74</f>
        <v>1045017.2322324</v>
      </c>
      <c r="R119" s="669"/>
      <c r="S119" s="669">
        <f t="shared" si="36"/>
        <v>1093088.0249150905</v>
      </c>
      <c r="T119" s="670">
        <f t="shared" ref="T119:T124" si="57">S119*(1+$T$2)</f>
        <v>1143370.0740611847</v>
      </c>
      <c r="U119" s="670">
        <f t="shared" ref="U119:U121" si="58">T119*(1+$U$2)</f>
        <v>1211972.2785048557</v>
      </c>
      <c r="V119" s="347" t="str">
        <f t="shared" ref="V119:V124" si="59">CONCATENATE($V$113,N119,M119)</f>
        <v>Exchange Revenue:  Service Charges - Electricity:  Sales - Industrial (11 000 Volts) (High Voltage) MSP01</v>
      </c>
      <c r="W119" s="189"/>
      <c r="X119" s="272"/>
      <c r="Y119" s="895">
        <f t="shared" ref="Y119:Y124" si="60">T119*(1+$Y$2)</f>
        <v>1195965.0974679992</v>
      </c>
    </row>
    <row r="120" spans="1:25" ht="16.5" customHeight="1" outlineLevel="3" x14ac:dyDescent="0.35">
      <c r="A120" s="174">
        <v>14</v>
      </c>
      <c r="B120" s="34">
        <v>7</v>
      </c>
      <c r="C120" s="36">
        <v>1</v>
      </c>
      <c r="D120" s="34">
        <v>32</v>
      </c>
      <c r="E120" s="285" t="s">
        <v>1832</v>
      </c>
      <c r="F120" s="285" t="s">
        <v>147</v>
      </c>
      <c r="G120" s="285" t="s">
        <v>1495</v>
      </c>
      <c r="H120" s="285" t="s">
        <v>1496</v>
      </c>
      <c r="I120" s="285" t="s">
        <v>1497</v>
      </c>
      <c r="J120" s="285" t="s">
        <v>136</v>
      </c>
      <c r="K120" s="33" t="s">
        <v>234</v>
      </c>
      <c r="L120" s="175"/>
      <c r="M120" s="250" t="s">
        <v>487</v>
      </c>
      <c r="N120" s="650" t="s">
        <v>478</v>
      </c>
      <c r="O120" s="250" t="s">
        <v>1595</v>
      </c>
      <c r="P120" s="669">
        <v>1684303.465916991</v>
      </c>
      <c r="Q120" s="669">
        <f>'Tariff Rand Values '!V75</f>
        <v>1684967.6307374402</v>
      </c>
      <c r="R120" s="669"/>
      <c r="S120" s="669">
        <f t="shared" si="36"/>
        <v>1762476.1417513625</v>
      </c>
      <c r="T120" s="670">
        <f t="shared" si="57"/>
        <v>1843550.0442719252</v>
      </c>
      <c r="U120" s="670">
        <f t="shared" si="58"/>
        <v>1954163.0469282409</v>
      </c>
      <c r="V120" s="347" t="str">
        <f t="shared" si="59"/>
        <v>Exchange Revenue:  Service Charges - Electricity:  Sales - Industrial (11 000 Volts) (High Voltage) MSS01</v>
      </c>
      <c r="W120" s="189"/>
      <c r="X120" s="272"/>
      <c r="Y120" s="895">
        <f t="shared" si="60"/>
        <v>1928353.3463084339</v>
      </c>
    </row>
    <row r="121" spans="1:25" ht="16.5" customHeight="1" outlineLevel="3" x14ac:dyDescent="0.35">
      <c r="A121" s="174">
        <v>14</v>
      </c>
      <c r="B121" s="34">
        <v>7</v>
      </c>
      <c r="C121" s="36">
        <v>1</v>
      </c>
      <c r="D121" s="34">
        <v>32</v>
      </c>
      <c r="E121" s="285" t="s">
        <v>1832</v>
      </c>
      <c r="F121" s="285" t="s">
        <v>148</v>
      </c>
      <c r="G121" s="285" t="s">
        <v>1495</v>
      </c>
      <c r="H121" s="285" t="s">
        <v>1496</v>
      </c>
      <c r="I121" s="285" t="s">
        <v>1497</v>
      </c>
      <c r="J121" s="285" t="s">
        <v>136</v>
      </c>
      <c r="K121" s="33" t="s">
        <v>234</v>
      </c>
      <c r="L121" s="175"/>
      <c r="M121" s="250" t="s">
        <v>480</v>
      </c>
      <c r="N121" s="650" t="s">
        <v>478</v>
      </c>
      <c r="O121" s="250" t="s">
        <v>1597</v>
      </c>
      <c r="P121" s="669">
        <v>1789268.3683093158</v>
      </c>
      <c r="Q121" s="669">
        <f>'Tariff Rand Values '!V76</f>
        <v>1773969.2781649998</v>
      </c>
      <c r="R121" s="669"/>
      <c r="S121" s="669">
        <f t="shared" si="36"/>
        <v>1855571.8649605899</v>
      </c>
      <c r="T121" s="670">
        <f t="shared" si="57"/>
        <v>1940928.1707487772</v>
      </c>
      <c r="U121" s="670">
        <f t="shared" si="58"/>
        <v>2057383.8609937041</v>
      </c>
      <c r="V121" s="347" t="str">
        <f t="shared" si="59"/>
        <v>Exchange Revenue:  Service Charges - Electricity:  Sales - Industrial (11 000 Volts) (High Voltage) MSO01</v>
      </c>
      <c r="W121" s="189"/>
      <c r="X121" s="272"/>
      <c r="Y121" s="895">
        <f t="shared" si="60"/>
        <v>2030210.866603221</v>
      </c>
    </row>
    <row r="122" spans="1:25" ht="16.5" customHeight="1" outlineLevel="3" x14ac:dyDescent="0.35">
      <c r="A122" s="174">
        <v>14</v>
      </c>
      <c r="B122" s="34">
        <v>7</v>
      </c>
      <c r="C122" s="36">
        <v>1</v>
      </c>
      <c r="D122" s="34">
        <v>32</v>
      </c>
      <c r="E122" s="285" t="s">
        <v>1832</v>
      </c>
      <c r="F122" s="285" t="s">
        <v>144</v>
      </c>
      <c r="G122" s="285" t="s">
        <v>1495</v>
      </c>
      <c r="H122" s="285" t="s">
        <v>1496</v>
      </c>
      <c r="I122" s="285" t="s">
        <v>1497</v>
      </c>
      <c r="J122" s="285" t="s">
        <v>136</v>
      </c>
      <c r="K122" s="33" t="s">
        <v>234</v>
      </c>
      <c r="L122" s="175"/>
      <c r="M122" s="250" t="str">
        <f t="shared" ref="M122:M123" si="61">RIGHT(O122,6)</f>
        <v>MHP001</v>
      </c>
      <c r="N122" s="354" t="s">
        <v>478</v>
      </c>
      <c r="O122" s="250" t="s">
        <v>1596</v>
      </c>
      <c r="P122" s="669">
        <v>439058.99583740986</v>
      </c>
      <c r="Q122" s="669">
        <f>'Tariff Rand Values '!W74</f>
        <v>556365.46995276795</v>
      </c>
      <c r="R122" s="669"/>
      <c r="S122" s="669">
        <f t="shared" si="36"/>
        <v>581958.28157059534</v>
      </c>
      <c r="T122" s="670">
        <f t="shared" si="57"/>
        <v>608728.36252284271</v>
      </c>
      <c r="U122" s="670">
        <f>T122*(1+$U$2)</f>
        <v>645252.06427421328</v>
      </c>
      <c r="V122" s="347" t="str">
        <f t="shared" si="59"/>
        <v>Exchange Revenue:  Service Charges - Electricity:  Sales - Industrial (11 000 Volts) (High Voltage) MHP001</v>
      </c>
      <c r="W122" s="189"/>
      <c r="X122" s="272"/>
      <c r="Y122" s="895">
        <f t="shared" si="60"/>
        <v>636729.86719889345</v>
      </c>
    </row>
    <row r="123" spans="1:25" ht="16.5" customHeight="1" outlineLevel="3" x14ac:dyDescent="0.35">
      <c r="A123" s="174">
        <v>14</v>
      </c>
      <c r="B123" s="34">
        <v>7</v>
      </c>
      <c r="C123" s="36">
        <v>1</v>
      </c>
      <c r="D123" s="34">
        <v>32</v>
      </c>
      <c r="E123" s="285" t="s">
        <v>1832</v>
      </c>
      <c r="F123" s="285" t="s">
        <v>155</v>
      </c>
      <c r="G123" s="285" t="s">
        <v>1495</v>
      </c>
      <c r="H123" s="285" t="s">
        <v>1496</v>
      </c>
      <c r="I123" s="285" t="s">
        <v>1497</v>
      </c>
      <c r="J123" s="285" t="s">
        <v>136</v>
      </c>
      <c r="K123" s="33" t="s">
        <v>234</v>
      </c>
      <c r="L123" s="175"/>
      <c r="M123" s="250" t="str">
        <f t="shared" si="61"/>
        <v>MHS001</v>
      </c>
      <c r="N123" s="354" t="s">
        <v>478</v>
      </c>
      <c r="O123" s="250" t="s">
        <v>1598</v>
      </c>
      <c r="P123" s="669">
        <v>615257.15725518926</v>
      </c>
      <c r="Q123" s="669">
        <f>'Tariff Rand Values '!W75</f>
        <v>747009.52179055987</v>
      </c>
      <c r="R123" s="669"/>
      <c r="S123" s="669">
        <f t="shared" si="36"/>
        <v>781371.95979292563</v>
      </c>
      <c r="T123" s="670">
        <f t="shared" si="57"/>
        <v>817315.06994340022</v>
      </c>
      <c r="U123" s="670">
        <f>T123*(1+$U$2)</f>
        <v>866353.97414000425</v>
      </c>
      <c r="V123" s="347" t="str">
        <f t="shared" si="59"/>
        <v>Exchange Revenue:  Service Charges - Electricity:  Sales - Industrial (11 000 Volts) (High Voltage) MHS001</v>
      </c>
      <c r="W123" s="189"/>
      <c r="X123" s="272"/>
      <c r="Y123" s="895">
        <f t="shared" si="60"/>
        <v>854911.56316079665</v>
      </c>
    </row>
    <row r="124" spans="1:25" ht="16.5" customHeight="1" outlineLevel="3" x14ac:dyDescent="0.35">
      <c r="A124" s="174">
        <v>14</v>
      </c>
      <c r="B124" s="34">
        <v>7</v>
      </c>
      <c r="C124" s="36">
        <v>1</v>
      </c>
      <c r="D124" s="34">
        <v>32</v>
      </c>
      <c r="E124" s="285" t="s">
        <v>1832</v>
      </c>
      <c r="F124" s="285" t="s">
        <v>145</v>
      </c>
      <c r="G124" s="285" t="s">
        <v>1495</v>
      </c>
      <c r="H124" s="285" t="s">
        <v>1496</v>
      </c>
      <c r="I124" s="285" t="s">
        <v>1497</v>
      </c>
      <c r="J124" s="285" t="s">
        <v>136</v>
      </c>
      <c r="K124" s="33" t="s">
        <v>234</v>
      </c>
      <c r="L124" s="175"/>
      <c r="M124" s="250" t="str">
        <f>RIGHT(O124,6)</f>
        <v>MHO001</v>
      </c>
      <c r="N124" s="354" t="s">
        <v>478</v>
      </c>
      <c r="O124" s="250" t="s">
        <v>1599</v>
      </c>
      <c r="P124" s="669">
        <v>721389.63438679546</v>
      </c>
      <c r="Q124" s="669">
        <f>'Tariff Rand Values '!W76</f>
        <v>880763.88839728793</v>
      </c>
      <c r="R124" s="669"/>
      <c r="S124" s="669">
        <f t="shared" si="36"/>
        <v>921279.02726356324</v>
      </c>
      <c r="T124" s="670">
        <f t="shared" si="57"/>
        <v>963657.86251768714</v>
      </c>
      <c r="U124" s="670">
        <f>T124*(1+$U$2)</f>
        <v>1021477.3342687484</v>
      </c>
      <c r="V124" s="347" t="str">
        <f t="shared" si="59"/>
        <v>Exchange Revenue:  Service Charges - Electricity:  Sales - Industrial (11 000 Volts) (High Voltage) MHO001</v>
      </c>
      <c r="W124" s="189"/>
      <c r="X124" s="272"/>
      <c r="Y124" s="895">
        <f t="shared" si="60"/>
        <v>1007986.1241935008</v>
      </c>
    </row>
    <row r="125" spans="1:25" ht="16.5" customHeight="1" outlineLevel="3" x14ac:dyDescent="0.35">
      <c r="A125" s="174"/>
      <c r="B125" s="34"/>
      <c r="C125" s="36"/>
      <c r="D125" s="285"/>
      <c r="E125" s="285"/>
      <c r="F125" s="285"/>
      <c r="G125" s="285"/>
      <c r="H125" s="285"/>
      <c r="I125" s="285"/>
      <c r="J125" s="285"/>
      <c r="K125" s="33"/>
      <c r="L125" s="175"/>
      <c r="M125" s="250"/>
      <c r="N125" s="650"/>
      <c r="O125" s="250"/>
      <c r="P125" s="669"/>
      <c r="Q125" s="669"/>
      <c r="R125" s="669"/>
      <c r="S125" s="669">
        <f t="shared" si="36"/>
        <v>0</v>
      </c>
      <c r="T125" s="670"/>
      <c r="U125" s="670"/>
      <c r="V125" s="341"/>
      <c r="W125" s="186"/>
      <c r="X125" s="272"/>
      <c r="Y125" s="895">
        <f t="shared" si="37"/>
        <v>0</v>
      </c>
    </row>
    <row r="126" spans="1:25" ht="16.5" customHeight="1" outlineLevel="3" x14ac:dyDescent="0.35">
      <c r="A126" s="174"/>
      <c r="B126" s="34"/>
      <c r="C126" s="36"/>
      <c r="D126" s="34"/>
      <c r="E126" s="38"/>
      <c r="F126" s="36"/>
      <c r="G126" s="35"/>
      <c r="H126" s="34"/>
      <c r="I126" s="34"/>
      <c r="J126" s="34"/>
      <c r="K126" s="33"/>
      <c r="L126" s="175"/>
      <c r="M126" s="315" t="s">
        <v>305</v>
      </c>
      <c r="N126" s="37"/>
      <c r="O126" s="37" t="s">
        <v>1292</v>
      </c>
      <c r="P126" s="669">
        <v>87622679.061503842</v>
      </c>
      <c r="Q126" s="669">
        <f>'Tariff Rand Values '!I83</f>
        <v>91830169.811765403</v>
      </c>
      <c r="R126" s="669"/>
      <c r="S126" s="669">
        <f t="shared" si="36"/>
        <v>96054357.623106614</v>
      </c>
      <c r="T126" s="670">
        <f>S126*(1+$T$2)+6476268</f>
        <v>106949126.07376952</v>
      </c>
      <c r="U126" s="670"/>
      <c r="V126" s="348"/>
      <c r="W126" s="190" t="e">
        <f>VLOOKUP(V126,[7]All!$Q:$V,6,FALSE)</f>
        <v>#N/A</v>
      </c>
      <c r="Y126" s="895">
        <f>T126*(1+$Y$2)</f>
        <v>111868785.87316293</v>
      </c>
    </row>
    <row r="127" spans="1:25" ht="16.5" customHeight="1" outlineLevel="3" thickBot="1" x14ac:dyDescent="0.4">
      <c r="A127" s="174"/>
      <c r="B127" s="34"/>
      <c r="C127" s="36"/>
      <c r="D127" s="34"/>
      <c r="E127" s="38"/>
      <c r="F127" s="36"/>
      <c r="G127" s="35"/>
      <c r="H127" s="34"/>
      <c r="I127" s="34"/>
      <c r="J127" s="34"/>
      <c r="K127" s="33"/>
      <c r="L127" s="175"/>
      <c r="M127" s="315"/>
      <c r="N127" s="37" t="s">
        <v>478</v>
      </c>
      <c r="O127" s="37"/>
      <c r="P127" s="669"/>
      <c r="Q127" s="669"/>
      <c r="R127" s="669"/>
      <c r="S127" s="669"/>
      <c r="T127" s="670"/>
      <c r="U127" s="670"/>
      <c r="V127" s="348"/>
      <c r="W127" s="190" t="e">
        <f>VLOOKUP(V127,[7]All!$Q:$V,6,FALSE)</f>
        <v>#N/A</v>
      </c>
      <c r="Y127" s="895">
        <f t="shared" si="37"/>
        <v>0</v>
      </c>
    </row>
    <row r="128" spans="1:25" ht="16.5" customHeight="1" outlineLevel="3" thickBot="1" x14ac:dyDescent="0.4">
      <c r="A128" s="176"/>
      <c r="B128" s="177"/>
      <c r="C128" s="178"/>
      <c r="D128" s="177"/>
      <c r="E128" s="179"/>
      <c r="F128" s="178"/>
      <c r="G128" s="179"/>
      <c r="H128" s="177"/>
      <c r="I128" s="177"/>
      <c r="J128" s="177"/>
      <c r="K128" s="180"/>
      <c r="L128" s="181"/>
      <c r="M128" s="184"/>
      <c r="N128" s="180"/>
      <c r="O128" s="180"/>
      <c r="P128" s="672">
        <f>SUM(P15:P126)</f>
        <v>3132341978.6420093</v>
      </c>
      <c r="Q128" s="943">
        <f>SUM(Q15:Q126)</f>
        <v>3578510707.1052766</v>
      </c>
      <c r="R128" s="672"/>
      <c r="S128" s="673">
        <f>SUM(S15:S126)</f>
        <v>3743122199.6321182</v>
      </c>
      <c r="T128" s="673">
        <f>SUM(T15:T126)</f>
        <v>3915305820.8151984</v>
      </c>
      <c r="U128" s="673">
        <f t="shared" ref="U128" si="62">SUM(U15:U125)</f>
        <v>4035081570.6731534</v>
      </c>
      <c r="V128" s="337" t="str">
        <f>"SUB TOTAL : "&amp;V10</f>
        <v>SUB TOTAL : SERVICE CHARGES</v>
      </c>
      <c r="W128" s="191" t="str">
        <f>V128</f>
        <v>SUB TOTAL : SERVICE CHARGES</v>
      </c>
      <c r="Y128" s="897">
        <f t="shared" si="37"/>
        <v>4159620904.0340667</v>
      </c>
    </row>
    <row r="129" spans="1:27" ht="16.5" customHeight="1" outlineLevel="1" x14ac:dyDescent="0.35">
      <c r="A129" s="34"/>
      <c r="B129" s="34"/>
      <c r="C129" s="36"/>
      <c r="D129" s="34"/>
      <c r="E129" s="35"/>
      <c r="F129" s="36"/>
      <c r="G129" s="35"/>
      <c r="H129" s="34"/>
      <c r="I129" s="34"/>
      <c r="J129" s="34"/>
      <c r="K129" s="33"/>
      <c r="L129" s="33"/>
      <c r="M129" s="33"/>
      <c r="N129" s="33"/>
      <c r="O129" s="33"/>
      <c r="P129" s="336"/>
      <c r="Q129" s="336"/>
      <c r="R129" s="336"/>
      <c r="S129" s="554"/>
      <c r="T129" s="32"/>
      <c r="U129" s="32"/>
      <c r="V129" s="31"/>
      <c r="W129" s="31"/>
      <c r="Y129" s="890"/>
    </row>
    <row r="130" spans="1:27" x14ac:dyDescent="0.35">
      <c r="P130" s="317"/>
      <c r="Q130" s="317">
        <f>SUM(Q15:Q126)</f>
        <v>3578510707.1052766</v>
      </c>
      <c r="R130" s="317">
        <f t="shared" ref="R130:Y130" si="63">SUM(R15:R126)</f>
        <v>0</v>
      </c>
      <c r="S130" s="317">
        <f t="shared" si="63"/>
        <v>3743122199.6321182</v>
      </c>
      <c r="T130" s="317">
        <f t="shared" si="63"/>
        <v>3915305820.8151984</v>
      </c>
      <c r="U130" s="317">
        <f t="shared" si="63"/>
        <v>4035081570.6731534</v>
      </c>
      <c r="V130" s="317">
        <f t="shared" si="63"/>
        <v>0</v>
      </c>
      <c r="W130" s="317" t="e">
        <f t="shared" si="63"/>
        <v>#N/A</v>
      </c>
      <c r="X130" s="317">
        <f t="shared" si="63"/>
        <v>0</v>
      </c>
      <c r="Y130" s="317">
        <f t="shared" si="63"/>
        <v>4095409888.5726981</v>
      </c>
    </row>
    <row r="131" spans="1:27" x14ac:dyDescent="0.35">
      <c r="P131" s="250"/>
      <c r="Q131" s="250"/>
      <c r="R131" s="250"/>
      <c r="S131" s="250"/>
      <c r="Y131" s="890"/>
    </row>
    <row r="132" spans="1:27" x14ac:dyDescent="0.35">
      <c r="O132" t="s">
        <v>1636</v>
      </c>
      <c r="P132" s="674">
        <f>+P128</f>
        <v>3132341978.6420093</v>
      </c>
      <c r="Q132" s="674">
        <f>+Q128</f>
        <v>3578510707.1052766</v>
      </c>
      <c r="R132" s="674">
        <f t="shared" ref="R132:T132" si="64">+R128</f>
        <v>0</v>
      </c>
      <c r="S132" s="674">
        <f>+S128</f>
        <v>3743122199.6321182</v>
      </c>
      <c r="T132" s="674">
        <f t="shared" si="64"/>
        <v>3915305820.8151984</v>
      </c>
      <c r="U132" s="674">
        <f>U4</f>
        <v>4035172272.3122396</v>
      </c>
      <c r="Y132" s="890">
        <f t="shared" si="37"/>
        <v>4159620904.0340667</v>
      </c>
      <c r="AA132" s="655">
        <f>3915305820.81-T132</f>
        <v>-5.1984786987304688E-3</v>
      </c>
    </row>
    <row r="133" spans="1:27" x14ac:dyDescent="0.35">
      <c r="O133" t="s">
        <v>1635</v>
      </c>
      <c r="P133" s="674"/>
      <c r="Q133" s="674">
        <v>3578510707.1052766</v>
      </c>
      <c r="R133" s="674"/>
      <c r="S133" s="674">
        <v>3743122199.6321182</v>
      </c>
      <c r="T133" s="674">
        <v>3915305820.8151984</v>
      </c>
      <c r="U133" s="674">
        <f>+'Tariff Rand Values '!V127</f>
        <v>4075883306.6709623</v>
      </c>
      <c r="Y133" s="890">
        <f t="shared" si="37"/>
        <v>4159620904.0340667</v>
      </c>
    </row>
    <row r="134" spans="1:27" ht="15" thickBot="1" x14ac:dyDescent="0.4">
      <c r="O134" t="s">
        <v>1338</v>
      </c>
      <c r="P134" s="675"/>
      <c r="Q134" s="675">
        <f>Q132-Q133</f>
        <v>0</v>
      </c>
      <c r="R134" s="675"/>
      <c r="S134" s="675">
        <f>S132-S133</f>
        <v>0</v>
      </c>
      <c r="T134" s="675">
        <f t="shared" ref="T134:U134" si="65">T132-T133</f>
        <v>0</v>
      </c>
      <c r="U134" s="675">
        <f t="shared" si="65"/>
        <v>-40711034.358722687</v>
      </c>
      <c r="Y134" s="891">
        <f t="shared" si="37"/>
        <v>0</v>
      </c>
    </row>
    <row r="135" spans="1:27" ht="15" thickTop="1" x14ac:dyDescent="0.35">
      <c r="P135" s="676"/>
      <c r="Q135" s="676"/>
      <c r="R135" s="676"/>
      <c r="S135" s="619"/>
      <c r="T135" s="676"/>
      <c r="U135" s="655"/>
      <c r="Y135" s="890"/>
    </row>
    <row r="136" spans="1:27" x14ac:dyDescent="0.35">
      <c r="O136" s="39" t="s">
        <v>1637</v>
      </c>
      <c r="P136" s="619"/>
      <c r="Q136" s="619"/>
      <c r="R136" s="619"/>
      <c r="S136" s="619"/>
      <c r="T136" s="676"/>
      <c r="U136" s="655"/>
      <c r="Y136" s="890"/>
    </row>
    <row r="137" spans="1:27" x14ac:dyDescent="0.35">
      <c r="O137" t="s">
        <v>1491</v>
      </c>
      <c r="P137" s="627">
        <f>+P15+P16+P21+P22+P60+P61</f>
        <v>1252581950.4744594</v>
      </c>
      <c r="Q137" s="627">
        <f>+Q15+Q16+Q21+Q22+Q60+Q61</f>
        <v>1788271438.7500443</v>
      </c>
      <c r="R137" s="627"/>
      <c r="S137" s="627">
        <f>+S15+S16+S21+S22+S60+S61</f>
        <v>1870531924.9325466</v>
      </c>
      <c r="T137" s="627">
        <f>+T15+T16+T21+T22+T60+T61</f>
        <v>1956576393.4794443</v>
      </c>
      <c r="U137" s="627">
        <f>+U15+U16+U21+U22+U60+U61</f>
        <v>2072194451.3354475</v>
      </c>
      <c r="Y137" s="890">
        <f t="shared" si="37"/>
        <v>2078666760.4325616</v>
      </c>
    </row>
    <row r="138" spans="1:27" x14ac:dyDescent="0.35">
      <c r="O138" t="s">
        <v>1492</v>
      </c>
      <c r="P138" s="619">
        <f>SUM(P63:P124,P24:P58,P18:P19)</f>
        <v>1792137349.1060457</v>
      </c>
      <c r="Q138" s="619">
        <f>SUM(Q63:Q126,Q24:Q58,Q18:Q19)-78207</f>
        <v>1790161061.3552332</v>
      </c>
      <c r="R138" s="619"/>
      <c r="S138" s="619">
        <f>SUM(S63:S126,S24:S58,S18:S19)-6688070.9</f>
        <v>1865902203.7995737</v>
      </c>
      <c r="T138" s="619">
        <f>SUM(T63:T126,T24:T58,T18:T19)-512766.6</f>
        <v>1958216660.7357547</v>
      </c>
      <c r="U138" s="619">
        <f>SUM(U63:U124,U24:U58,U18:U19)</f>
        <v>1962887119.3377044</v>
      </c>
      <c r="Y138" s="890">
        <f t="shared" si="37"/>
        <v>2080409380.3656659</v>
      </c>
    </row>
    <row r="139" spans="1:27" x14ac:dyDescent="0.35">
      <c r="O139" t="s">
        <v>298</v>
      </c>
      <c r="P139" s="619">
        <f>+P8</f>
        <v>25272446.357990395</v>
      </c>
      <c r="Q139" s="619">
        <f>+Q8</f>
        <v>78207.049384017242</v>
      </c>
      <c r="R139" s="619"/>
      <c r="S139" s="619">
        <f>+S8</f>
        <v>81804.573655682034</v>
      </c>
      <c r="T139" s="619">
        <f>+T8</f>
        <v>85567.58404384341</v>
      </c>
      <c r="U139" s="619">
        <f>+U8</f>
        <v>90701.63908647401</v>
      </c>
      <c r="Y139" s="890">
        <f t="shared" si="37"/>
        <v>90907.001288179235</v>
      </c>
    </row>
    <row r="140" spans="1:27" ht="15" thickBot="1" x14ac:dyDescent="0.4">
      <c r="O140" s="39" t="s">
        <v>1638</v>
      </c>
      <c r="P140" s="683">
        <f>SUM(P137:P139)</f>
        <v>3069991745.9384956</v>
      </c>
      <c r="Q140" s="683">
        <f t="shared" ref="Q140:R140" si="66">SUM(Q137:Q139)</f>
        <v>3578510707.1546617</v>
      </c>
      <c r="R140" s="683">
        <f t="shared" si="66"/>
        <v>0</v>
      </c>
      <c r="S140" s="683">
        <f t="shared" ref="S140:T140" si="67">SUM(S137:S139)</f>
        <v>3736515933.3057761</v>
      </c>
      <c r="T140" s="683">
        <f t="shared" si="67"/>
        <v>3914878621.799243</v>
      </c>
      <c r="U140" s="677" t="e">
        <f>#REF!+U139</f>
        <v>#REF!</v>
      </c>
      <c r="Y140" s="892">
        <f t="shared" si="37"/>
        <v>4159167047.7995157</v>
      </c>
    </row>
    <row r="141" spans="1:27" ht="15" thickTop="1" x14ac:dyDescent="0.35">
      <c r="P141" s="695"/>
      <c r="Q141" s="695"/>
      <c r="R141" s="695"/>
      <c r="S141" s="695"/>
      <c r="T141" s="695"/>
      <c r="U141" s="676"/>
      <c r="Y141" s="890">
        <f t="shared" ref="Y141:Y144" si="68">T141*6.24%+T141</f>
        <v>0</v>
      </c>
    </row>
    <row r="142" spans="1:27" x14ac:dyDescent="0.35">
      <c r="O142" t="s">
        <v>1639</v>
      </c>
      <c r="P142" s="250"/>
      <c r="Q142" s="942">
        <v>3578510707.1546617</v>
      </c>
      <c r="R142" s="601">
        <v>0</v>
      </c>
      <c r="S142" s="601">
        <v>3736515933.3057761</v>
      </c>
      <c r="T142" s="601">
        <v>3914878621.799243</v>
      </c>
      <c r="U142" t="e">
        <v>#REF!</v>
      </c>
      <c r="Y142" s="890">
        <v>4159167047.7995157</v>
      </c>
    </row>
    <row r="143" spans="1:27" x14ac:dyDescent="0.35">
      <c r="P143" s="250"/>
      <c r="Q143" s="250"/>
      <c r="R143" s="250"/>
      <c r="S143" s="250"/>
      <c r="T143" s="250"/>
      <c r="Y143" s="890"/>
    </row>
    <row r="144" spans="1:27" ht="15" thickBot="1" x14ac:dyDescent="0.4">
      <c r="O144" t="s">
        <v>1640</v>
      </c>
      <c r="P144" s="696"/>
      <c r="Q144" s="697">
        <f>Q140-Q142</f>
        <v>0</v>
      </c>
      <c r="R144" s="696"/>
      <c r="S144" s="697">
        <f>S140-S142</f>
        <v>0</v>
      </c>
      <c r="T144" s="697">
        <f t="shared" ref="T144" si="69">T140-T142</f>
        <v>0</v>
      </c>
      <c r="Y144" s="891">
        <f t="shared" si="68"/>
        <v>0</v>
      </c>
    </row>
    <row r="145" spans="20:31" ht="16" thickTop="1" x14ac:dyDescent="0.35">
      <c r="T145" s="900"/>
      <c r="AB145" s="936"/>
      <c r="AC145" s="937"/>
      <c r="AD145" s="938"/>
      <c r="AE145" s="938"/>
    </row>
    <row r="146" spans="20:31" ht="15.5" x14ac:dyDescent="0.35">
      <c r="T146" s="899"/>
      <c r="AB146" s="939"/>
      <c r="AC146" s="940"/>
      <c r="AD146" s="940"/>
      <c r="AE146" s="940"/>
    </row>
    <row r="147" spans="20:31" ht="15.5" x14ac:dyDescent="0.35">
      <c r="Y147" s="935"/>
      <c r="AB147" s="939"/>
      <c r="AC147" s="940"/>
      <c r="AD147" s="940"/>
      <c r="AE147" s="940"/>
    </row>
    <row r="148" spans="20:31" x14ac:dyDescent="0.35">
      <c r="Y148" s="935"/>
    </row>
  </sheetData>
  <autoFilter ref="A3:W3" xr:uid="{00000000-0009-0000-0000-000004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1">
    <mergeCell ref="A3:L3"/>
  </mergeCells>
  <pageMargins left="0.25" right="0.25" top="0.75" bottom="0.75" header="0.3" footer="0.3"/>
  <pageSetup paperSize="9" scale="2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pageSetUpPr fitToPage="1"/>
  </sheetPr>
  <dimension ref="A1:BU208"/>
  <sheetViews>
    <sheetView tabSelected="1" zoomScaleNormal="100" zoomScaleSheetLayoutView="98" workbookViewId="0">
      <pane xSplit="1" topLeftCell="B1" activePane="topRight" state="frozen"/>
      <selection pane="topRight" activeCell="Q15" sqref="Q15"/>
    </sheetView>
  </sheetViews>
  <sheetFormatPr defaultRowHeight="14.5" x14ac:dyDescent="0.35"/>
  <cols>
    <col min="1" max="1" width="29.81640625" customWidth="1"/>
    <col min="2" max="2" width="24.1796875" customWidth="1"/>
    <col min="3" max="3" width="12.7265625" style="272" hidden="1" customWidth="1"/>
    <col min="4" max="4" width="12.7265625" style="885" hidden="1" customWidth="1"/>
    <col min="5" max="5" width="13.1796875" hidden="1" customWidth="1"/>
    <col min="6" max="7" width="12.7265625" style="272" hidden="1" customWidth="1"/>
    <col min="8" max="8" width="13.453125" hidden="1" customWidth="1"/>
    <col min="9" max="10" width="12.453125" style="272" bestFit="1" customWidth="1"/>
    <col min="11" max="11" width="13.26953125" customWidth="1"/>
    <col min="12" max="13" width="12.453125" style="272" bestFit="1" customWidth="1"/>
    <col min="15" max="16" width="9.54296875" bestFit="1" customWidth="1"/>
  </cols>
  <sheetData>
    <row r="1" spans="1:16" ht="18" customHeight="1" x14ac:dyDescent="0.4">
      <c r="A1" s="318" t="s">
        <v>1339</v>
      </c>
      <c r="B1" s="319"/>
      <c r="C1" s="698"/>
      <c r="D1" s="877"/>
      <c r="E1" s="320"/>
      <c r="F1" s="965"/>
      <c r="G1" s="965"/>
      <c r="H1" s="965"/>
      <c r="I1" s="699"/>
      <c r="J1" s="699"/>
      <c r="K1" s="965" t="s">
        <v>1340</v>
      </c>
      <c r="L1" s="965"/>
      <c r="M1" s="965"/>
    </row>
    <row r="2" spans="1:16" x14ac:dyDescent="0.35">
      <c r="A2" s="566" t="s">
        <v>1920</v>
      </c>
      <c r="B2" s="321"/>
      <c r="C2" s="699"/>
      <c r="D2" s="878"/>
      <c r="E2" s="321"/>
      <c r="F2" s="699"/>
      <c r="G2" s="699"/>
      <c r="H2" s="321"/>
      <c r="I2" s="699"/>
      <c r="J2" s="699"/>
      <c r="K2" s="321"/>
      <c r="L2" s="699"/>
      <c r="M2" s="699"/>
    </row>
    <row r="3" spans="1:16" x14ac:dyDescent="0.35">
      <c r="A3" s="321"/>
      <c r="B3" s="321"/>
      <c r="C3" s="699"/>
      <c r="D3" s="878"/>
      <c r="E3" s="548"/>
      <c r="F3" s="699"/>
      <c r="G3" s="699"/>
      <c r="H3" s="321"/>
      <c r="I3" s="699"/>
      <c r="J3" s="699"/>
      <c r="K3" s="321"/>
      <c r="L3" s="699"/>
      <c r="M3" s="699"/>
      <c r="O3" s="39"/>
    </row>
    <row r="4" spans="1:16" x14ac:dyDescent="0.35">
      <c r="A4" s="964" t="s">
        <v>1341</v>
      </c>
      <c r="B4" s="964"/>
      <c r="C4" s="959" t="s">
        <v>1522</v>
      </c>
      <c r="D4" s="959"/>
      <c r="E4" s="952" t="s">
        <v>1895</v>
      </c>
      <c r="F4" s="953" t="s">
        <v>1622</v>
      </c>
      <c r="G4" s="954"/>
      <c r="H4" s="952" t="s">
        <v>1897</v>
      </c>
      <c r="I4" s="953" t="s">
        <v>1630</v>
      </c>
      <c r="J4" s="954"/>
      <c r="K4" s="952" t="s">
        <v>1898</v>
      </c>
      <c r="L4" s="953" t="s">
        <v>1896</v>
      </c>
      <c r="M4" s="954"/>
      <c r="N4" s="952" t="s">
        <v>1898</v>
      </c>
      <c r="O4" s="953" t="s">
        <v>1912</v>
      </c>
      <c r="P4" s="954"/>
    </row>
    <row r="5" spans="1:16" x14ac:dyDescent="0.35">
      <c r="A5" s="357"/>
      <c r="B5" s="357"/>
      <c r="C5" s="700" t="s">
        <v>249</v>
      </c>
      <c r="D5" s="879" t="s">
        <v>250</v>
      </c>
      <c r="E5" s="952"/>
      <c r="F5" s="700" t="s">
        <v>249</v>
      </c>
      <c r="G5" s="700" t="s">
        <v>250</v>
      </c>
      <c r="H5" s="952"/>
      <c r="I5" s="707" t="s">
        <v>249</v>
      </c>
      <c r="J5" s="707" t="s">
        <v>250</v>
      </c>
      <c r="K5" s="952"/>
      <c r="L5" s="707" t="s">
        <v>249</v>
      </c>
      <c r="M5" s="707" t="s">
        <v>250</v>
      </c>
      <c r="N5" s="952"/>
      <c r="O5" s="707" t="s">
        <v>249</v>
      </c>
      <c r="P5" s="707" t="s">
        <v>250</v>
      </c>
    </row>
    <row r="6" spans="1:16" s="250" customFormat="1" x14ac:dyDescent="0.35">
      <c r="A6" s="753" t="s">
        <v>1342</v>
      </c>
      <c r="B6" s="754"/>
      <c r="C6" s="755">
        <v>1.2070000000000001</v>
      </c>
      <c r="D6" s="880">
        <v>1.5331999999999999</v>
      </c>
      <c r="E6" s="756">
        <f t="shared" ref="E6:E8" si="0">(F6/C6-1)*9/12+(G6/D6-1)*3/12</f>
        <v>0.14590019012495803</v>
      </c>
      <c r="F6" s="755">
        <v>1.3831</v>
      </c>
      <c r="G6" s="755">
        <v>1.7568999999999999</v>
      </c>
      <c r="H6" s="756">
        <f t="shared" ref="H6" si="1">(I6/F6-1)*9/12+(J6/G6-1)*3/12</f>
        <v>7.4699999999999989E-2</v>
      </c>
      <c r="I6" s="354">
        <v>1.48641757</v>
      </c>
      <c r="J6" s="354">
        <v>1.88814043</v>
      </c>
      <c r="K6" s="756">
        <f t="shared" ref="K6:K8" si="2">(L6/I6-1)*9/12+(M6/J6-1)*3/12</f>
        <v>0.15100000000000002</v>
      </c>
      <c r="L6" s="354">
        <f>I6*(1+'MSCOA - Tariff Structure'!$Q$1)</f>
        <v>1.71086662307</v>
      </c>
      <c r="M6" s="354">
        <f>J6*(1+'MSCOA - Tariff Structure'!$Q$1)</f>
        <v>2.1732496349299999</v>
      </c>
      <c r="N6" s="930">
        <f t="shared" ref="N6:N69" si="3">(O6/L6-1)*9/12+(P6/M6-1)*3/12</f>
        <v>4.6000000000000041E-2</v>
      </c>
      <c r="O6" s="369">
        <f>L6*(1+'MSCOA - Tariff Structure'!$T$2)</f>
        <v>1.7895664877312201</v>
      </c>
      <c r="P6" s="369">
        <f>M6*(1+'MSCOA - Tariff Structure'!$T$2)</f>
        <v>2.27321911813678</v>
      </c>
    </row>
    <row r="7" spans="1:16" x14ac:dyDescent="0.35">
      <c r="A7" s="363" t="s">
        <v>1343</v>
      </c>
      <c r="B7" s="361"/>
      <c r="C7" s="701">
        <v>1.2846</v>
      </c>
      <c r="D7" s="881">
        <v>1.6371</v>
      </c>
      <c r="E7" s="362">
        <f t="shared" si="0"/>
        <v>0.14589368408171893</v>
      </c>
      <c r="F7" s="701">
        <v>1.472</v>
      </c>
      <c r="G7" s="701">
        <v>1.8759999999999999</v>
      </c>
      <c r="H7" s="362">
        <f t="shared" ref="H7:H8" si="4">(I7/F7-1)*9/12+(J7/G7-1)*3/12</f>
        <v>7.4699999999999989E-2</v>
      </c>
      <c r="I7" s="312">
        <v>1.5819584</v>
      </c>
      <c r="J7" s="312">
        <v>2.0161371999999997</v>
      </c>
      <c r="K7" s="362">
        <f t="shared" si="2"/>
        <v>0.15100000000000002</v>
      </c>
      <c r="L7" s="354">
        <f>I7*(1+'MSCOA - Tariff Structure'!$Q$1)</f>
        <v>1.8208341184000001</v>
      </c>
      <c r="M7" s="354">
        <f>J7*(1+'MSCOA - Tariff Structure'!$Q$1)</f>
        <v>2.3205739171999999</v>
      </c>
      <c r="N7" s="930">
        <f t="shared" si="3"/>
        <v>4.6000000000000041E-2</v>
      </c>
      <c r="O7" s="369">
        <f>L7*(1+'MSCOA - Tariff Structure'!$T$2)</f>
        <v>1.9045924878464002</v>
      </c>
      <c r="P7" s="369">
        <f>M7*(1+'MSCOA - Tariff Structure'!$T$2)</f>
        <v>2.4273203173911999</v>
      </c>
    </row>
    <row r="8" spans="1:16" x14ac:dyDescent="0.35">
      <c r="A8" s="363" t="s">
        <v>1477</v>
      </c>
      <c r="B8" s="361"/>
      <c r="C8" s="701">
        <v>1.7528999999999999</v>
      </c>
      <c r="D8" s="881">
        <v>1.9420999999999999</v>
      </c>
      <c r="E8" s="362">
        <f t="shared" si="0"/>
        <v>0.14591545779144155</v>
      </c>
      <c r="F8" s="701">
        <v>2.0087000000000002</v>
      </c>
      <c r="G8" s="701">
        <v>2.2254</v>
      </c>
      <c r="H8" s="362">
        <f t="shared" si="4"/>
        <v>7.4699999999999989E-2</v>
      </c>
      <c r="I8" s="312">
        <v>2.1587498900000002</v>
      </c>
      <c r="J8" s="312">
        <v>2.3916373800000001</v>
      </c>
      <c r="K8" s="362">
        <f t="shared" si="2"/>
        <v>0.15100000000000002</v>
      </c>
      <c r="L8" s="354">
        <f>I8*(1+'MSCOA - Tariff Structure'!$Q$1)</f>
        <v>2.4847211233900004</v>
      </c>
      <c r="M8" s="354">
        <f>J8*(1+'MSCOA - Tariff Structure'!$Q$1)</f>
        <v>2.7527746243800002</v>
      </c>
      <c r="N8" s="930">
        <f t="shared" si="3"/>
        <v>4.6000000000000041E-2</v>
      </c>
      <c r="O8" s="369">
        <f>L8*(1+'MSCOA - Tariff Structure'!$T$2)</f>
        <v>2.5990182950659406</v>
      </c>
      <c r="P8" s="369">
        <f>M8*(1+'MSCOA - Tariff Structure'!$T$2)</f>
        <v>2.8794022571014803</v>
      </c>
    </row>
    <row r="9" spans="1:16" x14ac:dyDescent="0.35">
      <c r="A9" s="357"/>
      <c r="B9" s="357" t="s">
        <v>1344</v>
      </c>
      <c r="C9" s="700">
        <f>SUM(C6:C7)</f>
        <v>2.4916</v>
      </c>
      <c r="D9" s="879">
        <f>SUM(D6:D7)</f>
        <v>3.1703000000000001</v>
      </c>
      <c r="E9" s="322">
        <f>AVERAGE(E6:E8)</f>
        <v>0.1459031106660395</v>
      </c>
      <c r="F9" s="700"/>
      <c r="G9" s="700"/>
      <c r="H9" s="360">
        <f>AVERAGE(H6:H7)</f>
        <v>7.4699999999999989E-2</v>
      </c>
      <c r="I9" s="707"/>
      <c r="J9" s="707"/>
      <c r="K9" s="360">
        <f>AVERAGE(K6:K7)</f>
        <v>0.15100000000000002</v>
      </c>
      <c r="L9" s="710"/>
      <c r="M9" s="710"/>
      <c r="N9" s="360">
        <f>AVERAGE(N6:N7)</f>
        <v>4.6000000000000041E-2</v>
      </c>
      <c r="O9" s="909"/>
      <c r="P9" s="909"/>
    </row>
    <row r="10" spans="1:16" x14ac:dyDescent="0.35">
      <c r="A10" s="361"/>
      <c r="B10" s="361"/>
      <c r="C10" s="702"/>
      <c r="D10" s="882">
        <f>(C9+D9)/2</f>
        <v>2.8309500000000001</v>
      </c>
      <c r="E10" s="361"/>
      <c r="F10" s="702"/>
      <c r="G10" s="702"/>
      <c r="H10" s="358"/>
      <c r="I10" s="708"/>
      <c r="J10" s="708"/>
      <c r="K10" s="362"/>
      <c r="L10" s="708"/>
      <c r="M10" s="708"/>
      <c r="N10" s="250"/>
    </row>
    <row r="11" spans="1:16" ht="15" customHeight="1" x14ac:dyDescent="0.35">
      <c r="A11" s="357" t="s">
        <v>1345</v>
      </c>
      <c r="B11" s="357"/>
      <c r="C11" s="959" t="str">
        <f>+$C$4</f>
        <v>2020/2021</v>
      </c>
      <c r="D11" s="960"/>
      <c r="E11" s="952" t="s">
        <v>1623</v>
      </c>
      <c r="F11" s="953" t="str">
        <f>+F4</f>
        <v>2021/2022</v>
      </c>
      <c r="G11" s="954"/>
      <c r="H11" s="952" t="str">
        <f>H4</f>
        <v>% Increase (for 22/23)</v>
      </c>
      <c r="I11" s="953" t="str">
        <f>I4</f>
        <v>2022/2023</v>
      </c>
      <c r="J11" s="954"/>
      <c r="K11" s="952" t="str">
        <f>K4</f>
        <v>% Increase (for 2023/24)</v>
      </c>
      <c r="L11" s="953" t="str">
        <f>L4</f>
        <v>2023/2024</v>
      </c>
      <c r="M11" s="954"/>
      <c r="N11" s="952" t="s">
        <v>1898</v>
      </c>
      <c r="O11" s="953" t="s">
        <v>1912</v>
      </c>
      <c r="P11" s="954"/>
    </row>
    <row r="12" spans="1:16" x14ac:dyDescent="0.35">
      <c r="A12" s="357"/>
      <c r="B12" s="357"/>
      <c r="C12" s="700" t="s">
        <v>249</v>
      </c>
      <c r="D12" s="879" t="s">
        <v>250</v>
      </c>
      <c r="E12" s="952"/>
      <c r="F12" s="700" t="s">
        <v>249</v>
      </c>
      <c r="G12" s="700" t="s">
        <v>250</v>
      </c>
      <c r="H12" s="952"/>
      <c r="I12" s="707" t="s">
        <v>249</v>
      </c>
      <c r="J12" s="707" t="s">
        <v>250</v>
      </c>
      <c r="K12" s="952"/>
      <c r="L12" s="707" t="s">
        <v>249</v>
      </c>
      <c r="M12" s="707" t="s">
        <v>250</v>
      </c>
      <c r="N12" s="952"/>
      <c r="O12" s="707" t="s">
        <v>249</v>
      </c>
      <c r="P12" s="707" t="s">
        <v>250</v>
      </c>
    </row>
    <row r="13" spans="1:16" x14ac:dyDescent="0.35">
      <c r="A13" s="363" t="s">
        <v>1346</v>
      </c>
      <c r="B13" s="363" t="s">
        <v>251</v>
      </c>
      <c r="C13" s="37">
        <v>1.5479000000000001</v>
      </c>
      <c r="D13" s="883">
        <v>1.9137</v>
      </c>
      <c r="E13" s="362">
        <f t="shared" ref="E13:E14" si="5">(F13/C13-1)*9/12+(G13/D13-1)*3/12</f>
        <v>0.1458801388715637</v>
      </c>
      <c r="F13" s="703">
        <v>1.7737000000000001</v>
      </c>
      <c r="G13" s="703">
        <v>2.1928999999999998</v>
      </c>
      <c r="H13" s="362">
        <f t="shared" ref="H13:H14" si="6">(I13/F13-1)*9/12+(J13/G13-1)*3/12</f>
        <v>7.4699999999999989E-2</v>
      </c>
      <c r="I13" s="312">
        <v>1.9061953900000002</v>
      </c>
      <c r="J13" s="312">
        <v>2.3567096299999997</v>
      </c>
      <c r="K13" s="362">
        <f t="shared" ref="K13:K14" si="7">(L13/I13-1)*9/12+(M13/J13-1)*3/12</f>
        <v>0.15100000000000002</v>
      </c>
      <c r="L13" s="312">
        <f>I13*(1+'MSCOA - Tariff Structure'!$Q$1)</f>
        <v>2.1940308938900004</v>
      </c>
      <c r="M13" s="312">
        <f>J13*(1+'MSCOA - Tariff Structure'!$Q$1)</f>
        <v>2.7125727841299998</v>
      </c>
      <c r="N13" s="930">
        <f t="shared" si="3"/>
        <v>4.6000000000000041E-2</v>
      </c>
      <c r="O13" s="369">
        <f>L13*(1+'MSCOA - Tariff Structure'!$T$2)</f>
        <v>2.2949563150089407</v>
      </c>
      <c r="P13" s="369">
        <f>M13*(1+'MSCOA - Tariff Structure'!$T$2)</f>
        <v>2.8373511321999798</v>
      </c>
    </row>
    <row r="14" spans="1:16" x14ac:dyDescent="0.35">
      <c r="A14" s="363" t="s">
        <v>252</v>
      </c>
      <c r="B14" s="363" t="s">
        <v>1347</v>
      </c>
      <c r="C14" s="37">
        <v>1.7870999999999999</v>
      </c>
      <c r="D14" s="883">
        <v>2.3218999999999999</v>
      </c>
      <c r="E14" s="362">
        <f t="shared" si="5"/>
        <v>0.14588784439422137</v>
      </c>
      <c r="F14" s="703">
        <v>2.0478000000000001</v>
      </c>
      <c r="G14" s="703">
        <v>2.6606999999999998</v>
      </c>
      <c r="H14" s="362">
        <f t="shared" si="6"/>
        <v>7.4699999999999989E-2</v>
      </c>
      <c r="I14" s="312">
        <v>2.2007706599999999</v>
      </c>
      <c r="J14" s="312">
        <v>2.85945429</v>
      </c>
      <c r="K14" s="362">
        <f t="shared" si="7"/>
        <v>0.15100000000000002</v>
      </c>
      <c r="L14" s="312">
        <f>I14*(1+'MSCOA - Tariff Structure'!$Q$1)</f>
        <v>2.5330870296599999</v>
      </c>
      <c r="M14" s="312">
        <f>J14*(1+'MSCOA - Tariff Structure'!$Q$1)</f>
        <v>3.29123188779</v>
      </c>
      <c r="N14" s="930">
        <f t="shared" si="3"/>
        <v>4.6000000000000041E-2</v>
      </c>
      <c r="O14" s="369">
        <f>L14*(1+'MSCOA - Tariff Structure'!$T$2)</f>
        <v>2.64960903302436</v>
      </c>
      <c r="P14" s="369">
        <f>M14*(1+'MSCOA - Tariff Structure'!$T$2)</f>
        <v>3.4426285546283402</v>
      </c>
    </row>
    <row r="15" spans="1:16" x14ac:dyDescent="0.35">
      <c r="A15" s="357"/>
      <c r="B15" s="357" t="s">
        <v>1348</v>
      </c>
      <c r="C15" s="700"/>
      <c r="D15" s="879"/>
      <c r="E15" s="322">
        <f>AVERAGE(E13:E14)</f>
        <v>0.14588399163289253</v>
      </c>
      <c r="F15" s="700"/>
      <c r="G15" s="700"/>
      <c r="H15" s="549">
        <f>AVERAGE(H13:H14)</f>
        <v>7.4699999999999989E-2</v>
      </c>
      <c r="I15" s="707"/>
      <c r="J15" s="707"/>
      <c r="K15" s="360">
        <f>AVERAGE(K13:K14)</f>
        <v>0.15100000000000002</v>
      </c>
      <c r="L15" s="707"/>
      <c r="M15" s="707"/>
      <c r="N15" s="360">
        <f>AVERAGE(N13:N14)</f>
        <v>4.6000000000000041E-2</v>
      </c>
      <c r="O15" s="909"/>
      <c r="P15" s="909"/>
    </row>
    <row r="16" spans="1:16" x14ac:dyDescent="0.35">
      <c r="A16" s="361"/>
      <c r="B16" s="361"/>
      <c r="C16" s="702"/>
      <c r="D16" s="882"/>
      <c r="E16" s="361"/>
      <c r="F16" s="702"/>
      <c r="G16" s="702"/>
      <c r="H16" s="362"/>
      <c r="I16" s="37"/>
      <c r="J16" s="37"/>
      <c r="K16" s="362"/>
      <c r="L16" s="37"/>
      <c r="M16" s="37"/>
      <c r="N16" s="250"/>
    </row>
    <row r="17" spans="1:16" ht="15" customHeight="1" x14ac:dyDescent="0.35">
      <c r="A17" s="357" t="s">
        <v>1349</v>
      </c>
      <c r="B17" s="357"/>
      <c r="C17" s="959" t="str">
        <f>+$C$4</f>
        <v>2020/2021</v>
      </c>
      <c r="D17" s="960"/>
      <c r="E17" s="952" t="str">
        <f>+$E$4</f>
        <v>% Increase (for 21/22)</v>
      </c>
      <c r="F17" s="953" t="str">
        <f>+F11</f>
        <v>2021/2022</v>
      </c>
      <c r="G17" s="954"/>
      <c r="H17" s="952" t="str">
        <f>H11</f>
        <v>% Increase (for 22/23)</v>
      </c>
      <c r="I17" s="953" t="str">
        <f>I11</f>
        <v>2022/2023</v>
      </c>
      <c r="J17" s="954"/>
      <c r="K17" s="952" t="str">
        <f>K11</f>
        <v>% Increase (for 2023/24)</v>
      </c>
      <c r="L17" s="953" t="str">
        <f>L11</f>
        <v>2023/2024</v>
      </c>
      <c r="M17" s="954"/>
      <c r="N17" s="952" t="s">
        <v>1898</v>
      </c>
      <c r="O17" s="953" t="s">
        <v>1912</v>
      </c>
      <c r="P17" s="954"/>
    </row>
    <row r="18" spans="1:16" x14ac:dyDescent="0.35">
      <c r="A18" s="357"/>
      <c r="B18" s="357"/>
      <c r="C18" s="700" t="s">
        <v>249</v>
      </c>
      <c r="D18" s="879" t="s">
        <v>250</v>
      </c>
      <c r="E18" s="952"/>
      <c r="F18" s="700" t="s">
        <v>249</v>
      </c>
      <c r="G18" s="700" t="s">
        <v>250</v>
      </c>
      <c r="H18" s="952"/>
      <c r="I18" s="707" t="s">
        <v>249</v>
      </c>
      <c r="J18" s="707" t="s">
        <v>250</v>
      </c>
      <c r="K18" s="952"/>
      <c r="L18" s="707" t="s">
        <v>249</v>
      </c>
      <c r="M18" s="707" t="s">
        <v>250</v>
      </c>
      <c r="N18" s="952"/>
      <c r="O18" s="707" t="s">
        <v>249</v>
      </c>
      <c r="P18" s="707" t="s">
        <v>250</v>
      </c>
    </row>
    <row r="19" spans="1:16" x14ac:dyDescent="0.35">
      <c r="A19" s="359" t="s">
        <v>252</v>
      </c>
      <c r="B19" s="363" t="s">
        <v>251</v>
      </c>
      <c r="C19" s="37">
        <v>1.5479000000000001</v>
      </c>
      <c r="D19" s="883">
        <v>1.9137</v>
      </c>
      <c r="E19" s="362">
        <f t="shared" ref="E19:E20" si="8">(F19/C19-1)*9/12+(G19/D19-1)*3/12</f>
        <v>0.1458801388715637</v>
      </c>
      <c r="F19" s="703">
        <v>1.7737000000000001</v>
      </c>
      <c r="G19" s="703">
        <v>2.1928999999999998</v>
      </c>
      <c r="H19" s="362">
        <f t="shared" ref="H19:H20" si="9">(I19/F19-1)*9/12+(J19/G19-1)*3/12</f>
        <v>7.4699999999999989E-2</v>
      </c>
      <c r="I19" s="312">
        <v>1.9061953900000002</v>
      </c>
      <c r="J19" s="312">
        <v>2.3567096299999997</v>
      </c>
      <c r="K19" s="362">
        <f t="shared" ref="K19:K20" si="10">(L19/I19-1)*9/12+(M19/J19-1)*3/12</f>
        <v>0.15100000000000002</v>
      </c>
      <c r="L19" s="312">
        <f>I19*(1+'MSCOA - Tariff Structure'!$Q$1)</f>
        <v>2.1940308938900004</v>
      </c>
      <c r="M19" s="312">
        <f>J19*(1+'MSCOA - Tariff Structure'!$Q$1)</f>
        <v>2.7125727841299998</v>
      </c>
      <c r="N19" s="930">
        <f t="shared" si="3"/>
        <v>4.6000000000000041E-2</v>
      </c>
      <c r="O19" s="247">
        <f>L19*(1+'MSCOA - Tariff Structure'!$T$2)</f>
        <v>2.2949563150089407</v>
      </c>
      <c r="P19" s="247">
        <f>M19*(1+'MSCOA - Tariff Structure'!$T$2)</f>
        <v>2.8373511321999798</v>
      </c>
    </row>
    <row r="20" spans="1:16" x14ac:dyDescent="0.35">
      <c r="A20" s="359" t="s">
        <v>252</v>
      </c>
      <c r="B20" s="363" t="s">
        <v>1347</v>
      </c>
      <c r="C20" s="37">
        <v>1.7870999999999999</v>
      </c>
      <c r="D20" s="883">
        <v>2.3218999999999999</v>
      </c>
      <c r="E20" s="362">
        <f t="shared" si="8"/>
        <v>0.14588784439422137</v>
      </c>
      <c r="F20" s="703">
        <v>2.0478000000000001</v>
      </c>
      <c r="G20" s="703">
        <v>2.6606999999999998</v>
      </c>
      <c r="H20" s="362">
        <f t="shared" si="9"/>
        <v>7.4699999999999989E-2</v>
      </c>
      <c r="I20" s="312">
        <v>2.2007706599999999</v>
      </c>
      <c r="J20" s="312">
        <v>2.85945429</v>
      </c>
      <c r="K20" s="362">
        <f t="shared" si="10"/>
        <v>0.15100000000000002</v>
      </c>
      <c r="L20" s="312">
        <f>I20*(1+'MSCOA - Tariff Structure'!$Q$1)</f>
        <v>2.5330870296599999</v>
      </c>
      <c r="M20" s="312">
        <f>J20*(1+'MSCOA - Tariff Structure'!$Q$1)</f>
        <v>3.29123188779</v>
      </c>
      <c r="N20" s="930">
        <f t="shared" si="3"/>
        <v>4.6000000000000041E-2</v>
      </c>
      <c r="O20" s="247">
        <f>L20*(1+'MSCOA - Tariff Structure'!$T$2)</f>
        <v>2.64960903302436</v>
      </c>
      <c r="P20" s="247">
        <f>M20*(1+'MSCOA - Tariff Structure'!$T$2)</f>
        <v>3.4426285546283402</v>
      </c>
    </row>
    <row r="21" spans="1:16" x14ac:dyDescent="0.35">
      <c r="A21" s="357"/>
      <c r="B21" s="357" t="s">
        <v>1344</v>
      </c>
      <c r="C21" s="700"/>
      <c r="D21" s="879"/>
      <c r="E21" s="322">
        <f>AVERAGE(E19:E20)</f>
        <v>0.14588399163289253</v>
      </c>
      <c r="F21" s="700"/>
      <c r="G21" s="700"/>
      <c r="H21" s="549">
        <f>AVERAGE(H19:H20)</f>
        <v>7.4699999999999989E-2</v>
      </c>
      <c r="I21" s="707"/>
      <c r="J21" s="707"/>
      <c r="K21" s="360">
        <f>AVERAGE(K19:K20)</f>
        <v>0.15100000000000002</v>
      </c>
      <c r="L21" s="707"/>
      <c r="M21" s="707"/>
      <c r="N21" s="360">
        <f>AVERAGE(N19:N20)</f>
        <v>4.6000000000000041E-2</v>
      </c>
      <c r="O21" s="909"/>
      <c r="P21" s="909"/>
    </row>
    <row r="22" spans="1:16" x14ac:dyDescent="0.35">
      <c r="A22" s="359"/>
      <c r="B22" s="359"/>
      <c r="C22" s="702"/>
      <c r="D22" s="882"/>
      <c r="E22" s="361"/>
      <c r="F22" s="702"/>
      <c r="G22" s="702"/>
      <c r="H22" s="362"/>
      <c r="I22" s="312"/>
      <c r="J22" s="37"/>
      <c r="K22" s="362"/>
      <c r="L22" s="37"/>
      <c r="M22" s="37"/>
      <c r="N22" s="250"/>
    </row>
    <row r="23" spans="1:16" ht="15" customHeight="1" x14ac:dyDescent="0.35">
      <c r="A23" s="357" t="s">
        <v>1624</v>
      </c>
      <c r="B23" s="357"/>
      <c r="C23" s="959" t="str">
        <f>+$C$4</f>
        <v>2020/2021</v>
      </c>
      <c r="D23" s="960"/>
      <c r="E23" s="952" t="str">
        <f>+$E$4</f>
        <v>% Increase (for 21/22)</v>
      </c>
      <c r="F23" s="953" t="str">
        <f>+F17</f>
        <v>2021/2022</v>
      </c>
      <c r="G23" s="954"/>
      <c r="H23" s="952" t="str">
        <f>H17</f>
        <v>% Increase (for 22/23)</v>
      </c>
      <c r="I23" s="953" t="str">
        <f>I17</f>
        <v>2022/2023</v>
      </c>
      <c r="J23" s="954"/>
      <c r="K23" s="952" t="str">
        <f>K17</f>
        <v>% Increase (for 2023/24)</v>
      </c>
      <c r="L23" s="953" t="str">
        <f>L17</f>
        <v>2023/2024</v>
      </c>
      <c r="M23" s="954"/>
      <c r="N23" s="952" t="s">
        <v>1898</v>
      </c>
      <c r="O23" s="953" t="s">
        <v>1912</v>
      </c>
      <c r="P23" s="954"/>
    </row>
    <row r="24" spans="1:16" x14ac:dyDescent="0.35">
      <c r="A24" s="357"/>
      <c r="B24" s="357"/>
      <c r="C24" s="700" t="s">
        <v>249</v>
      </c>
      <c r="D24" s="879" t="s">
        <v>250</v>
      </c>
      <c r="E24" s="952"/>
      <c r="F24" s="700" t="s">
        <v>249</v>
      </c>
      <c r="G24" s="700" t="s">
        <v>250</v>
      </c>
      <c r="H24" s="952"/>
      <c r="I24" s="707" t="s">
        <v>249</v>
      </c>
      <c r="J24" s="707" t="s">
        <v>250</v>
      </c>
      <c r="K24" s="952"/>
      <c r="L24" s="707" t="s">
        <v>249</v>
      </c>
      <c r="M24" s="707" t="s">
        <v>250</v>
      </c>
      <c r="N24" s="952"/>
      <c r="O24" s="707" t="s">
        <v>249</v>
      </c>
      <c r="P24" s="707" t="s">
        <v>250</v>
      </c>
    </row>
    <row r="25" spans="1:16" x14ac:dyDescent="0.35">
      <c r="A25" s="361"/>
      <c r="B25" s="359" t="s">
        <v>1350</v>
      </c>
      <c r="C25" s="703">
        <v>165.59</v>
      </c>
      <c r="D25" s="884">
        <v>165.59</v>
      </c>
      <c r="E25" s="362">
        <f t="shared" ref="E25:E28" si="11">(F25/C25-1)*9/12+(G25/D25-1)*3/12</f>
        <v>0.14587173138474552</v>
      </c>
      <c r="F25" s="312">
        <v>189.7449</v>
      </c>
      <c r="G25" s="312">
        <v>189.7449</v>
      </c>
      <c r="H25" s="362">
        <f t="shared" ref="H25:H28" si="12">(I25/F25-1)*9/12+(J25/G25-1)*3/12</f>
        <v>7.4699999999999989E-2</v>
      </c>
      <c r="I25" s="312">
        <v>203.91884403</v>
      </c>
      <c r="J25" s="312">
        <v>203.91884403</v>
      </c>
      <c r="K25" s="362">
        <f t="shared" ref="K25:K28" si="13">(L25/I25-1)*9/12+(M25/J25-1)*3/12</f>
        <v>0.15100000000000002</v>
      </c>
      <c r="L25" s="312">
        <f>I25*(1+'MSCOA - Tariff Structure'!$Q$1)</f>
        <v>234.71058947853001</v>
      </c>
      <c r="M25" s="312">
        <f>J25*(1+'MSCOA - Tariff Structure'!$Q$1)</f>
        <v>234.71058947853001</v>
      </c>
      <c r="N25" s="930">
        <f t="shared" si="3"/>
        <v>4.6000000000000041E-2</v>
      </c>
      <c r="O25" s="247">
        <f>L25*(1+'MSCOA - Tariff Structure'!$T$2)</f>
        <v>245.50727659454239</v>
      </c>
      <c r="P25" s="247">
        <f>M25*(1+'MSCOA - Tariff Structure'!$T$2)</f>
        <v>245.50727659454239</v>
      </c>
    </row>
    <row r="26" spans="1:16" x14ac:dyDescent="0.35">
      <c r="A26" s="359" t="s">
        <v>1352</v>
      </c>
      <c r="B26" s="359" t="s">
        <v>1353</v>
      </c>
      <c r="C26" s="703">
        <v>2.1518999999999999</v>
      </c>
      <c r="D26" s="884">
        <v>3.9626999999999999</v>
      </c>
      <c r="E26" s="362">
        <f t="shared" si="11"/>
        <v>0.14587466329292315</v>
      </c>
      <c r="F26" s="312">
        <v>2.4658000000000002</v>
      </c>
      <c r="G26" s="312">
        <v>4.5407999999999999</v>
      </c>
      <c r="H26" s="362">
        <f t="shared" si="12"/>
        <v>7.4699999999999989E-2</v>
      </c>
      <c r="I26" s="312">
        <v>2.6499952600000003</v>
      </c>
      <c r="J26" s="312">
        <v>4.8799977600000002</v>
      </c>
      <c r="K26" s="362">
        <f t="shared" si="13"/>
        <v>0.15100000000000002</v>
      </c>
      <c r="L26" s="312">
        <f>I26*(1+'MSCOA - Tariff Structure'!$Q$1)</f>
        <v>3.0501445442600006</v>
      </c>
      <c r="M26" s="312">
        <f>J26*(1+'MSCOA - Tariff Structure'!$Q$1)</f>
        <v>5.6168774217599999</v>
      </c>
      <c r="N26" s="930">
        <f t="shared" si="3"/>
        <v>4.6000000000000041E-2</v>
      </c>
      <c r="O26" s="247">
        <f>L26*(1+'MSCOA - Tariff Structure'!$T$2)</f>
        <v>3.1904511932959609</v>
      </c>
      <c r="P26" s="247">
        <f>M26*(1+'MSCOA - Tariff Structure'!$T$2)</f>
        <v>5.8752537831609599</v>
      </c>
    </row>
    <row r="27" spans="1:16" x14ac:dyDescent="0.35">
      <c r="A27" s="359" t="s">
        <v>1354</v>
      </c>
      <c r="B27" s="359" t="s">
        <v>1355</v>
      </c>
      <c r="C27" s="703">
        <v>1.6138999999999999</v>
      </c>
      <c r="D27" s="884">
        <v>2.1781000000000001</v>
      </c>
      <c r="E27" s="362">
        <f t="shared" si="11"/>
        <v>0.14592808984390149</v>
      </c>
      <c r="F27" s="312">
        <v>1.8493999999999999</v>
      </c>
      <c r="G27" s="312">
        <v>2.496</v>
      </c>
      <c r="H27" s="362">
        <f t="shared" si="12"/>
        <v>7.4699999999999989E-2</v>
      </c>
      <c r="I27" s="312">
        <v>1.9875501799999999</v>
      </c>
      <c r="J27" s="312">
        <v>2.6824512</v>
      </c>
      <c r="K27" s="362">
        <f t="shared" si="13"/>
        <v>0.15100000000000002</v>
      </c>
      <c r="L27" s="312">
        <f>I27*(1+'MSCOA - Tariff Structure'!$Q$1)</f>
        <v>2.2876702571799998</v>
      </c>
      <c r="M27" s="312">
        <f>J27*(1+'MSCOA - Tariff Structure'!$Q$1)</f>
        <v>3.0875013311999999</v>
      </c>
      <c r="N27" s="930">
        <f t="shared" si="3"/>
        <v>4.6000000000000041E-2</v>
      </c>
      <c r="O27" s="247">
        <f>L27*(1+'MSCOA - Tariff Structure'!$T$2)</f>
        <v>2.39290308901028</v>
      </c>
      <c r="P27" s="247">
        <f>M27*(1+'MSCOA - Tariff Structure'!$T$2)</f>
        <v>3.2295263924352002</v>
      </c>
    </row>
    <row r="28" spans="1:16" x14ac:dyDescent="0.35">
      <c r="A28" s="359" t="s">
        <v>1356</v>
      </c>
      <c r="B28" s="359" t="s">
        <v>1357</v>
      </c>
      <c r="C28" s="703">
        <v>1.3621000000000001</v>
      </c>
      <c r="D28" s="884">
        <v>2.0994000000000002</v>
      </c>
      <c r="E28" s="362">
        <f t="shared" si="11"/>
        <v>0.1458829737062487</v>
      </c>
      <c r="F28" s="312">
        <v>1.5608</v>
      </c>
      <c r="G28" s="312">
        <v>2.4056999999999999</v>
      </c>
      <c r="H28" s="362">
        <f t="shared" si="12"/>
        <v>7.4699999999999989E-2</v>
      </c>
      <c r="I28" s="312">
        <v>1.6773917599999999</v>
      </c>
      <c r="J28" s="312">
        <v>2.5854057899999998</v>
      </c>
      <c r="K28" s="362">
        <f t="shared" si="13"/>
        <v>0.15100000000000002</v>
      </c>
      <c r="L28" s="312">
        <f>I28*(1+'MSCOA - Tariff Structure'!$Q$1)</f>
        <v>1.93067791576</v>
      </c>
      <c r="M28" s="312">
        <f>J28*(1+'MSCOA - Tariff Structure'!$Q$1)</f>
        <v>2.9758020642899998</v>
      </c>
      <c r="N28" s="930">
        <f t="shared" si="3"/>
        <v>4.6000000000000041E-2</v>
      </c>
      <c r="O28" s="247">
        <f>L28*(1+'MSCOA - Tariff Structure'!$T$2)</f>
        <v>2.0194890998849599</v>
      </c>
      <c r="P28" s="247">
        <f>M28*(1+'MSCOA - Tariff Structure'!$T$2)</f>
        <v>3.1126889592473401</v>
      </c>
    </row>
    <row r="29" spans="1:16" x14ac:dyDescent="0.35">
      <c r="A29" s="357"/>
      <c r="B29" s="357" t="s">
        <v>1344</v>
      </c>
      <c r="C29" s="700"/>
      <c r="D29" s="879"/>
      <c r="E29" s="322">
        <f>AVERAGE(E25:E28)</f>
        <v>0.14588936455695473</v>
      </c>
      <c r="F29" s="700"/>
      <c r="G29" s="700"/>
      <c r="H29" s="549">
        <f>AVERAGE(H27:H28)</f>
        <v>7.4699999999999989E-2</v>
      </c>
      <c r="I29" s="707"/>
      <c r="J29" s="707"/>
      <c r="K29" s="549">
        <f>AVERAGE(K25:K28)</f>
        <v>0.15100000000000002</v>
      </c>
      <c r="L29" s="707"/>
      <c r="M29" s="707"/>
      <c r="N29" s="549">
        <f>AVERAGE(N25:N28)</f>
        <v>4.6000000000000041E-2</v>
      </c>
      <c r="O29" s="909"/>
      <c r="P29" s="909"/>
    </row>
    <row r="30" spans="1:16" x14ac:dyDescent="0.35">
      <c r="A30" s="361"/>
      <c r="B30" s="361"/>
      <c r="C30" s="702"/>
      <c r="E30" s="361"/>
      <c r="F30" s="702"/>
      <c r="G30" s="702"/>
      <c r="H30" s="362"/>
      <c r="I30" s="312"/>
      <c r="J30" s="37"/>
      <c r="K30" s="362"/>
      <c r="L30" s="37"/>
      <c r="M30" s="37"/>
      <c r="N30" s="250"/>
    </row>
    <row r="31" spans="1:16" ht="15" customHeight="1" x14ac:dyDescent="0.35">
      <c r="A31" s="357" t="s">
        <v>1627</v>
      </c>
      <c r="B31" s="357"/>
      <c r="C31" s="959" t="str">
        <f>+$C$4</f>
        <v>2020/2021</v>
      </c>
      <c r="D31" s="960"/>
      <c r="E31" s="952" t="str">
        <f>+$E$4</f>
        <v>% Increase (for 21/22)</v>
      </c>
      <c r="F31" s="953" t="str">
        <f>+F23</f>
        <v>2021/2022</v>
      </c>
      <c r="G31" s="954"/>
      <c r="H31" s="952" t="str">
        <f>H23</f>
        <v>% Increase (for 22/23)</v>
      </c>
      <c r="I31" s="953" t="str">
        <f>I23</f>
        <v>2022/2023</v>
      </c>
      <c r="J31" s="954"/>
      <c r="K31" s="952" t="str">
        <f>K23</f>
        <v>% Increase (for 2023/24)</v>
      </c>
      <c r="L31" s="953" t="str">
        <f>L23</f>
        <v>2023/2024</v>
      </c>
      <c r="M31" s="954"/>
      <c r="N31" s="952" t="s">
        <v>1898</v>
      </c>
      <c r="O31" s="953" t="s">
        <v>1912</v>
      </c>
      <c r="P31" s="954"/>
    </row>
    <row r="32" spans="1:16" x14ac:dyDescent="0.35">
      <c r="A32" s="357"/>
      <c r="B32" s="357"/>
      <c r="C32" s="700" t="s">
        <v>249</v>
      </c>
      <c r="D32" s="879" t="s">
        <v>250</v>
      </c>
      <c r="E32" s="952"/>
      <c r="F32" s="700" t="s">
        <v>249</v>
      </c>
      <c r="G32" s="700" t="s">
        <v>250</v>
      </c>
      <c r="H32" s="952"/>
      <c r="I32" s="707" t="s">
        <v>249</v>
      </c>
      <c r="J32" s="707" t="s">
        <v>250</v>
      </c>
      <c r="K32" s="952"/>
      <c r="L32" s="707" t="s">
        <v>249</v>
      </c>
      <c r="M32" s="707" t="s">
        <v>250</v>
      </c>
      <c r="N32" s="952"/>
      <c r="O32" s="707" t="s">
        <v>249</v>
      </c>
      <c r="P32" s="707" t="s">
        <v>250</v>
      </c>
    </row>
    <row r="33" spans="1:16" x14ac:dyDescent="0.35">
      <c r="A33" s="361"/>
      <c r="B33" s="359" t="s">
        <v>1351</v>
      </c>
      <c r="C33" s="703">
        <v>471.66</v>
      </c>
      <c r="D33" s="884">
        <v>471.66</v>
      </c>
      <c r="E33" s="362">
        <f t="shared" ref="E33:E36" si="14">(F33/C33-1)*9/12+(G33/D33-1)*3/12</f>
        <v>0.14589619641266993</v>
      </c>
      <c r="F33" s="312">
        <v>540.47339999999997</v>
      </c>
      <c r="G33" s="312">
        <v>540.47339999999997</v>
      </c>
      <c r="H33" s="362">
        <f t="shared" ref="H33:H36" si="15">(I33/F33-1)*9/12+(J33/G33-1)*3/12</f>
        <v>7.4699999999999989E-2</v>
      </c>
      <c r="I33" s="312">
        <v>580.84676297999999</v>
      </c>
      <c r="J33" s="312">
        <v>580.84676297999999</v>
      </c>
      <c r="K33" s="362">
        <f t="shared" ref="K33:K36" si="16">(L33/I33-1)*9/12+(M33/J33-1)*3/12</f>
        <v>0.15100000000000002</v>
      </c>
      <c r="L33" s="312">
        <f>I33*(1+'MSCOA - Tariff Structure'!$Q$1)</f>
        <v>668.55462418998002</v>
      </c>
      <c r="M33" s="312">
        <f>J33*(1+'MSCOA - Tariff Structure'!$Q$1)</f>
        <v>668.55462418998002</v>
      </c>
      <c r="N33" s="930">
        <f t="shared" si="3"/>
        <v>4.6000000000000041E-2</v>
      </c>
      <c r="O33" s="247">
        <f>L33*(1+'MSCOA - Tariff Structure'!$T$2)</f>
        <v>699.30813690271907</v>
      </c>
      <c r="P33" s="247">
        <f>M33*(1+'MSCOA - Tariff Structure'!$T$2)</f>
        <v>699.30813690271907</v>
      </c>
    </row>
    <row r="34" spans="1:16" x14ac:dyDescent="0.35">
      <c r="A34" s="359" t="s">
        <v>1352</v>
      </c>
      <c r="B34" s="359" t="s">
        <v>1353</v>
      </c>
      <c r="C34" s="703">
        <v>2.1518999999999999</v>
      </c>
      <c r="D34" s="884">
        <v>3.9626999999999999</v>
      </c>
      <c r="E34" s="362">
        <f t="shared" si="14"/>
        <v>0.14587466329292315</v>
      </c>
      <c r="F34" s="312">
        <v>2.4658000000000002</v>
      </c>
      <c r="G34" s="312">
        <v>4.5407999999999999</v>
      </c>
      <c r="H34" s="362">
        <f t="shared" si="15"/>
        <v>7.4699999999999989E-2</v>
      </c>
      <c r="I34" s="312">
        <v>2.6499952600000003</v>
      </c>
      <c r="J34" s="312">
        <v>4.8799977600000002</v>
      </c>
      <c r="K34" s="362">
        <f t="shared" si="16"/>
        <v>0.15100000000000002</v>
      </c>
      <c r="L34" s="312">
        <f>I34*(1+'MSCOA - Tariff Structure'!$Q$1)</f>
        <v>3.0501445442600006</v>
      </c>
      <c r="M34" s="312">
        <f>J34*(1+'MSCOA - Tariff Structure'!$Q$1)</f>
        <v>5.6168774217599999</v>
      </c>
      <c r="N34" s="930">
        <f t="shared" si="3"/>
        <v>4.6000000000000041E-2</v>
      </c>
      <c r="O34" s="247">
        <f>L34*(1+'MSCOA - Tariff Structure'!$T$2)</f>
        <v>3.1904511932959609</v>
      </c>
      <c r="P34" s="247">
        <f>M34*(1+'MSCOA - Tariff Structure'!$T$2)</f>
        <v>5.8752537831609599</v>
      </c>
    </row>
    <row r="35" spans="1:16" x14ac:dyDescent="0.35">
      <c r="A35" s="359" t="s">
        <v>1354</v>
      </c>
      <c r="B35" s="359" t="s">
        <v>1355</v>
      </c>
      <c r="C35" s="703">
        <v>1.6138999999999999</v>
      </c>
      <c r="D35" s="884">
        <v>2.1781999999999999</v>
      </c>
      <c r="E35" s="362">
        <f t="shared" si="14"/>
        <v>0.14591493732238459</v>
      </c>
      <c r="F35" s="312">
        <v>1.8493999999999999</v>
      </c>
      <c r="G35" s="312">
        <v>2.496</v>
      </c>
      <c r="H35" s="362">
        <f t="shared" si="15"/>
        <v>7.4699999999999989E-2</v>
      </c>
      <c r="I35" s="312">
        <v>1.9875501799999999</v>
      </c>
      <c r="J35" s="312">
        <v>2.6824512</v>
      </c>
      <c r="K35" s="362">
        <f t="shared" si="16"/>
        <v>0.15100000000000002</v>
      </c>
      <c r="L35" s="312">
        <f>I35*(1+'MSCOA - Tariff Structure'!$Q$1)</f>
        <v>2.2876702571799998</v>
      </c>
      <c r="M35" s="312">
        <f>J35*(1+'MSCOA - Tariff Structure'!$Q$1)</f>
        <v>3.0875013311999999</v>
      </c>
      <c r="N35" s="930">
        <f t="shared" si="3"/>
        <v>4.6000000000000041E-2</v>
      </c>
      <c r="O35" s="247">
        <f>L35*(1+'MSCOA - Tariff Structure'!$T$2)</f>
        <v>2.39290308901028</v>
      </c>
      <c r="P35" s="247">
        <f>M35*(1+'MSCOA - Tariff Structure'!$T$2)</f>
        <v>3.2295263924352002</v>
      </c>
    </row>
    <row r="36" spans="1:16" x14ac:dyDescent="0.35">
      <c r="A36" s="359" t="s">
        <v>1356</v>
      </c>
      <c r="B36" s="359" t="s">
        <v>1357</v>
      </c>
      <c r="C36" s="703">
        <v>1.3621000000000001</v>
      </c>
      <c r="D36" s="884">
        <v>2.0994000000000002</v>
      </c>
      <c r="E36" s="362">
        <f t="shared" si="14"/>
        <v>0.1458829737062487</v>
      </c>
      <c r="F36" s="312">
        <v>1.5608</v>
      </c>
      <c r="G36" s="312">
        <v>2.4056999999999999</v>
      </c>
      <c r="H36" s="362">
        <f t="shared" si="15"/>
        <v>7.4699999999999989E-2</v>
      </c>
      <c r="I36" s="312">
        <v>1.6773917599999999</v>
      </c>
      <c r="J36" s="312">
        <v>2.5854057899999998</v>
      </c>
      <c r="K36" s="362">
        <f t="shared" si="16"/>
        <v>0.15100000000000002</v>
      </c>
      <c r="L36" s="312">
        <f>I36*(1+'MSCOA - Tariff Structure'!$Q$1)</f>
        <v>1.93067791576</v>
      </c>
      <c r="M36" s="312">
        <f>J36*(1+'MSCOA - Tariff Structure'!$Q$1)</f>
        <v>2.9758020642899998</v>
      </c>
      <c r="N36" s="930">
        <f t="shared" si="3"/>
        <v>4.6000000000000041E-2</v>
      </c>
      <c r="O36" s="247">
        <f>L36*(1+'MSCOA - Tariff Structure'!$T$2)</f>
        <v>2.0194890998849599</v>
      </c>
      <c r="P36" s="247">
        <f>M36*(1+'MSCOA - Tariff Structure'!$T$2)</f>
        <v>3.1126889592473401</v>
      </c>
    </row>
    <row r="37" spans="1:16" x14ac:dyDescent="0.35">
      <c r="A37" s="357"/>
      <c r="B37" s="357" t="s">
        <v>1344</v>
      </c>
      <c r="C37" s="700"/>
      <c r="D37" s="879"/>
      <c r="E37" s="322">
        <f>AVERAGE(E33:E36)</f>
        <v>0.14589219268355658</v>
      </c>
      <c r="F37" s="700"/>
      <c r="G37" s="700"/>
      <c r="H37" s="549">
        <f>AVERAGE(H35:H36)</f>
        <v>7.4699999999999989E-2</v>
      </c>
      <c r="I37" s="707"/>
      <c r="J37" s="707"/>
      <c r="K37" s="549">
        <f>AVERAGE(K33:K36)</f>
        <v>0.15100000000000002</v>
      </c>
      <c r="L37" s="707"/>
      <c r="M37" s="707"/>
      <c r="N37" s="549">
        <f>AVERAGE(N33:N36)</f>
        <v>4.6000000000000041E-2</v>
      </c>
      <c r="O37" s="909"/>
      <c r="P37" s="909"/>
    </row>
    <row r="38" spans="1:16" x14ac:dyDescent="0.35">
      <c r="A38" s="361"/>
      <c r="B38" s="361"/>
      <c r="C38" s="702"/>
      <c r="E38" s="361"/>
      <c r="F38" s="702"/>
      <c r="G38" s="702"/>
      <c r="H38" s="362"/>
      <c r="I38" s="312"/>
      <c r="J38" s="37"/>
      <c r="K38" s="362"/>
      <c r="L38" s="37"/>
      <c r="M38" s="37"/>
      <c r="N38" s="250"/>
    </row>
    <row r="39" spans="1:16" ht="15" customHeight="1" x14ac:dyDescent="0.35">
      <c r="A39" s="357" t="s">
        <v>1358</v>
      </c>
      <c r="B39" s="357"/>
      <c r="C39" s="959" t="str">
        <f>+$C$4</f>
        <v>2020/2021</v>
      </c>
      <c r="D39" s="960"/>
      <c r="E39" s="952" t="str">
        <f>+$E$4</f>
        <v>% Increase (for 21/22)</v>
      </c>
      <c r="F39" s="953" t="str">
        <f>+F31</f>
        <v>2021/2022</v>
      </c>
      <c r="G39" s="954"/>
      <c r="H39" s="952" t="str">
        <f>H31</f>
        <v>% Increase (for 22/23)</v>
      </c>
      <c r="I39" s="953" t="str">
        <f>I31</f>
        <v>2022/2023</v>
      </c>
      <c r="J39" s="954"/>
      <c r="K39" s="952" t="str">
        <f>K31</f>
        <v>% Increase (for 2023/24)</v>
      </c>
      <c r="L39" s="953" t="str">
        <f>L31</f>
        <v>2023/2024</v>
      </c>
      <c r="M39" s="954"/>
      <c r="N39" s="952" t="s">
        <v>1898</v>
      </c>
      <c r="O39" s="953" t="s">
        <v>1912</v>
      </c>
      <c r="P39" s="954"/>
    </row>
    <row r="40" spans="1:16" x14ac:dyDescent="0.35">
      <c r="A40" s="357"/>
      <c r="B40" s="357"/>
      <c r="C40" s="700" t="s">
        <v>249</v>
      </c>
      <c r="D40" s="879" t="s">
        <v>250</v>
      </c>
      <c r="E40" s="952"/>
      <c r="F40" s="700" t="s">
        <v>249</v>
      </c>
      <c r="G40" s="700" t="s">
        <v>250</v>
      </c>
      <c r="H40" s="952"/>
      <c r="I40" s="707" t="s">
        <v>249</v>
      </c>
      <c r="J40" s="707" t="s">
        <v>250</v>
      </c>
      <c r="K40" s="952"/>
      <c r="L40" s="707" t="s">
        <v>249</v>
      </c>
      <c r="M40" s="707" t="s">
        <v>250</v>
      </c>
      <c r="N40" s="952"/>
      <c r="O40" s="707" t="s">
        <v>249</v>
      </c>
      <c r="P40" s="707" t="s">
        <v>250</v>
      </c>
    </row>
    <row r="41" spans="1:16" x14ac:dyDescent="0.35">
      <c r="A41" s="361"/>
      <c r="B41" s="359" t="s">
        <v>1359</v>
      </c>
      <c r="C41" s="704">
        <v>2.3075000000000001</v>
      </c>
      <c r="D41" s="886">
        <v>2.4125999999999999</v>
      </c>
      <c r="E41" s="362">
        <f t="shared" ref="E41" si="17">(F41/C41-1)*9/12+(G41/D41-1)*3/12</f>
        <v>0.14591829813780383</v>
      </c>
      <c r="F41" s="703">
        <v>2.6441909265520005</v>
      </c>
      <c r="G41" s="703">
        <v>2.764691249572</v>
      </c>
      <c r="H41" s="362">
        <f t="shared" ref="H41" si="18">(I41/F41-1)*9/12+(J41/G41-1)*3/12</f>
        <v>7.4693898136924897E-2</v>
      </c>
      <c r="I41" s="312">
        <v>2.8417217400000001</v>
      </c>
      <c r="J41" s="312">
        <v>2.97111562</v>
      </c>
      <c r="K41" s="362">
        <f t="shared" ref="K41" si="19">(L41/I41-1)*9/12+(M41/J41-1)*3/12</f>
        <v>0.15100000000000002</v>
      </c>
      <c r="L41" s="312">
        <f>I41*(1+'MSCOA - Tariff Structure'!$Q$1)</f>
        <v>3.27082172274</v>
      </c>
      <c r="M41" s="312">
        <f>J41*(1+'MSCOA - Tariff Structure'!$Q$1)</f>
        <v>3.41975407862</v>
      </c>
      <c r="N41" s="930">
        <f t="shared" si="3"/>
        <v>4.6000000000000041E-2</v>
      </c>
      <c r="O41" s="247">
        <f>L41*(1+'MSCOA - Tariff Structure'!$T$2)</f>
        <v>3.4212795219860404</v>
      </c>
      <c r="P41" s="247">
        <f>M41*(1+'MSCOA - Tariff Structure'!$T$2)</f>
        <v>3.5770627662365202</v>
      </c>
    </row>
    <row r="42" spans="1:16" x14ac:dyDescent="0.35">
      <c r="A42" s="357"/>
      <c r="B42" s="357" t="s">
        <v>1344</v>
      </c>
      <c r="C42" s="705"/>
      <c r="D42" s="879"/>
      <c r="E42" s="322">
        <f>AVERAGE(E41)</f>
        <v>0.14591829813780383</v>
      </c>
      <c r="F42" s="705"/>
      <c r="G42" s="700"/>
      <c r="H42" s="549">
        <f>AVERAGE(H40:H41)</f>
        <v>7.4693898136924897E-2</v>
      </c>
      <c r="I42" s="707"/>
      <c r="J42" s="707"/>
      <c r="K42" s="549">
        <f>AVERAGE(K41)</f>
        <v>0.15100000000000002</v>
      </c>
      <c r="L42" s="707"/>
      <c r="M42" s="707"/>
      <c r="N42" s="549">
        <f>AVERAGE(N41)</f>
        <v>4.6000000000000041E-2</v>
      </c>
      <c r="O42" s="909"/>
      <c r="P42" s="909"/>
    </row>
    <row r="43" spans="1:16" x14ac:dyDescent="0.35">
      <c r="A43" s="361"/>
      <c r="B43" s="361"/>
      <c r="C43" s="702"/>
      <c r="D43" s="882"/>
      <c r="E43" s="361"/>
      <c r="F43" s="702"/>
      <c r="G43" s="702"/>
      <c r="H43" s="362"/>
      <c r="I43" s="312"/>
      <c r="J43" s="37"/>
      <c r="K43" s="362"/>
      <c r="L43" s="37"/>
      <c r="M43" s="37"/>
      <c r="N43" s="250"/>
    </row>
    <row r="44" spans="1:16" ht="15" customHeight="1" x14ac:dyDescent="0.35">
      <c r="A44" s="357" t="s">
        <v>1360</v>
      </c>
      <c r="B44" s="357"/>
      <c r="C44" s="959" t="str">
        <f>+$C$4</f>
        <v>2020/2021</v>
      </c>
      <c r="D44" s="960"/>
      <c r="E44" s="952" t="str">
        <f>+$E$4</f>
        <v>% Increase (for 21/22)</v>
      </c>
      <c r="F44" s="953" t="str">
        <f>+F39</f>
        <v>2021/2022</v>
      </c>
      <c r="G44" s="954"/>
      <c r="H44" s="952" t="str">
        <f>H39</f>
        <v>% Increase (for 22/23)</v>
      </c>
      <c r="I44" s="953" t="str">
        <f>I39</f>
        <v>2022/2023</v>
      </c>
      <c r="J44" s="954"/>
      <c r="K44" s="952" t="str">
        <f>K39</f>
        <v>% Increase (for 2023/24)</v>
      </c>
      <c r="L44" s="953" t="str">
        <f>L39</f>
        <v>2023/2024</v>
      </c>
      <c r="M44" s="954"/>
      <c r="N44" s="952" t="s">
        <v>1898</v>
      </c>
      <c r="O44" s="953" t="s">
        <v>1912</v>
      </c>
      <c r="P44" s="954"/>
    </row>
    <row r="45" spans="1:16" x14ac:dyDescent="0.35">
      <c r="A45" s="357" t="s">
        <v>1361</v>
      </c>
      <c r="B45" s="357"/>
      <c r="C45" s="700" t="s">
        <v>249</v>
      </c>
      <c r="D45" s="879" t="s">
        <v>250</v>
      </c>
      <c r="E45" s="952"/>
      <c r="F45" s="700" t="s">
        <v>249</v>
      </c>
      <c r="G45" s="700" t="s">
        <v>250</v>
      </c>
      <c r="H45" s="952"/>
      <c r="I45" s="707" t="s">
        <v>249</v>
      </c>
      <c r="J45" s="707" t="s">
        <v>250</v>
      </c>
      <c r="K45" s="952"/>
      <c r="L45" s="707" t="s">
        <v>249</v>
      </c>
      <c r="M45" s="707" t="s">
        <v>250</v>
      </c>
      <c r="N45" s="952"/>
      <c r="O45" s="707" t="s">
        <v>249</v>
      </c>
      <c r="P45" s="707" t="s">
        <v>250</v>
      </c>
    </row>
    <row r="46" spans="1:16" x14ac:dyDescent="0.35">
      <c r="A46" s="323" t="s">
        <v>1362</v>
      </c>
      <c r="B46" s="359" t="s">
        <v>1359</v>
      </c>
      <c r="C46" s="704">
        <v>2.3075000000000001</v>
      </c>
      <c r="D46" s="886">
        <v>2.4125999999999999</v>
      </c>
      <c r="E46" s="362">
        <f t="shared" ref="E46" si="20">(F46/C46-1)*9/12+(G46/D46-1)*3/12</f>
        <v>0.14591829813780383</v>
      </c>
      <c r="F46" s="703">
        <v>2.6441909265520005</v>
      </c>
      <c r="G46" s="703">
        <v>2.764691249572</v>
      </c>
      <c r="H46" s="362">
        <f t="shared" ref="H46" si="21">(I46/F46-1)*9/12+(J46/G46-1)*3/12</f>
        <v>7.4693898136924897E-2</v>
      </c>
      <c r="I46" s="312">
        <v>2.8417217400000001</v>
      </c>
      <c r="J46" s="312">
        <v>2.97111562</v>
      </c>
      <c r="K46" s="362">
        <f t="shared" ref="K46" si="22">(L46/I46-1)*9/12+(M46/J46-1)*3/12</f>
        <v>0.15100000000000002</v>
      </c>
      <c r="L46" s="312">
        <f>I46*(1+'MSCOA - Tariff Structure'!$Q$1)</f>
        <v>3.27082172274</v>
      </c>
      <c r="M46" s="312">
        <f>J46*(1+'MSCOA - Tariff Structure'!$Q$1)</f>
        <v>3.41975407862</v>
      </c>
      <c r="N46" s="930">
        <f t="shared" si="3"/>
        <v>4.6000000000000041E-2</v>
      </c>
      <c r="O46" s="247">
        <f>L46*(1+'MSCOA - Tariff Structure'!$T$2)</f>
        <v>3.4212795219860404</v>
      </c>
      <c r="P46" s="247">
        <f>M46*(1+'MSCOA - Tariff Structure'!$T$2)</f>
        <v>3.5770627662365202</v>
      </c>
    </row>
    <row r="47" spans="1:16" x14ac:dyDescent="0.35">
      <c r="A47" s="357"/>
      <c r="B47" s="357" t="s">
        <v>1344</v>
      </c>
      <c r="C47" s="700"/>
      <c r="D47" s="879"/>
      <c r="E47" s="322">
        <f>AVERAGE(E46)</f>
        <v>0.14591829813780383</v>
      </c>
      <c r="F47" s="700"/>
      <c r="G47" s="700"/>
      <c r="H47" s="549">
        <f>AVERAGE(H45:H46)</f>
        <v>7.4693898136924897E-2</v>
      </c>
      <c r="I47" s="707"/>
      <c r="J47" s="707"/>
      <c r="K47" s="549">
        <f>AVERAGE(K46)</f>
        <v>0.15100000000000002</v>
      </c>
      <c r="L47" s="707"/>
      <c r="M47" s="707"/>
      <c r="N47" s="913"/>
      <c r="O47" s="909"/>
      <c r="P47" s="909"/>
    </row>
    <row r="48" spans="1:16" x14ac:dyDescent="0.35">
      <c r="A48" s="361"/>
      <c r="B48" s="361"/>
      <c r="C48" s="702"/>
      <c r="D48" s="882"/>
      <c r="E48" s="361"/>
      <c r="F48" s="702"/>
      <c r="G48" s="702"/>
      <c r="H48" s="362"/>
      <c r="I48" s="312"/>
      <c r="J48" s="37"/>
      <c r="K48" s="362"/>
      <c r="L48" s="37"/>
      <c r="M48" s="37"/>
      <c r="N48" s="250"/>
    </row>
    <row r="49" spans="1:16" ht="15" customHeight="1" x14ac:dyDescent="0.35">
      <c r="A49" s="357" t="s">
        <v>1625</v>
      </c>
      <c r="B49" s="357"/>
      <c r="C49" s="959" t="str">
        <f>+$C$4</f>
        <v>2020/2021</v>
      </c>
      <c r="D49" s="960"/>
      <c r="E49" s="952" t="str">
        <f>+$E$4</f>
        <v>% Increase (for 21/22)</v>
      </c>
      <c r="F49" s="953" t="str">
        <f>+F44</f>
        <v>2021/2022</v>
      </c>
      <c r="G49" s="954"/>
      <c r="H49" s="952" t="str">
        <f>H44</f>
        <v>% Increase (for 22/23)</v>
      </c>
      <c r="I49" s="953" t="str">
        <f>I44</f>
        <v>2022/2023</v>
      </c>
      <c r="J49" s="954"/>
      <c r="K49" s="952" t="str">
        <f>K44</f>
        <v>% Increase (for 2023/24)</v>
      </c>
      <c r="L49" s="953" t="str">
        <f>L44</f>
        <v>2023/2024</v>
      </c>
      <c r="M49" s="954"/>
      <c r="N49" s="952" t="s">
        <v>1898</v>
      </c>
      <c r="O49" s="953" t="s">
        <v>1912</v>
      </c>
      <c r="P49" s="954"/>
    </row>
    <row r="50" spans="1:16" x14ac:dyDescent="0.35">
      <c r="A50" s="357"/>
      <c r="B50" s="357"/>
      <c r="C50" s="700" t="s">
        <v>249</v>
      </c>
      <c r="D50" s="879" t="s">
        <v>250</v>
      </c>
      <c r="E50" s="952"/>
      <c r="F50" s="700" t="s">
        <v>249</v>
      </c>
      <c r="G50" s="700" t="s">
        <v>250</v>
      </c>
      <c r="H50" s="952"/>
      <c r="I50" s="707" t="s">
        <v>249</v>
      </c>
      <c r="J50" s="707" t="s">
        <v>250</v>
      </c>
      <c r="K50" s="952"/>
      <c r="L50" s="707" t="s">
        <v>249</v>
      </c>
      <c r="M50" s="707" t="s">
        <v>250</v>
      </c>
      <c r="N50" s="952"/>
      <c r="O50" s="707" t="s">
        <v>249</v>
      </c>
      <c r="P50" s="707" t="s">
        <v>250</v>
      </c>
    </row>
    <row r="51" spans="1:16" x14ac:dyDescent="0.35">
      <c r="A51" s="361"/>
      <c r="B51" s="359" t="s">
        <v>1350</v>
      </c>
      <c r="C51" s="703">
        <v>170.03</v>
      </c>
      <c r="D51" s="884">
        <v>170.03</v>
      </c>
      <c r="E51" s="362">
        <f t="shared" ref="E51:E54" si="23">(F51/C51-1)*9/12+(G51/D51-1)*3/12</f>
        <v>0.10498147385755452</v>
      </c>
      <c r="F51" s="703">
        <v>187.88</v>
      </c>
      <c r="G51" s="703">
        <v>187.88</v>
      </c>
      <c r="H51" s="362">
        <f t="shared" ref="H51:H54" si="24">(I51/F51-1)*9/12+(J51/G51-1)*3/12</f>
        <v>7.4699999999999989E-2</v>
      </c>
      <c r="I51" s="902">
        <v>201.914636</v>
      </c>
      <c r="J51" s="902">
        <v>201.914636</v>
      </c>
      <c r="K51" s="362">
        <f t="shared" ref="K51:K54" si="25">(L51/I51-1)*9/12+(M51/J51-1)*3/12</f>
        <v>0.15100000000000002</v>
      </c>
      <c r="L51" s="312">
        <f>I51*(1+'MSCOA - Tariff Structure'!$Q$1)</f>
        <v>232.403746036</v>
      </c>
      <c r="M51" s="312">
        <f>J51*(1+'MSCOA - Tariff Structure'!$Q$1)</f>
        <v>232.403746036</v>
      </c>
      <c r="N51" s="930">
        <f t="shared" si="3"/>
        <v>4.6000000000000041E-2</v>
      </c>
      <c r="O51" s="247">
        <f>L51*(1+'MSCOA - Tariff Structure'!$T$2)</f>
        <v>243.09431835365601</v>
      </c>
      <c r="P51" s="247">
        <f>M51*(1+'MSCOA - Tariff Structure'!$T$2)</f>
        <v>243.09431835365601</v>
      </c>
    </row>
    <row r="52" spans="1:16" x14ac:dyDescent="0.35">
      <c r="A52" s="359" t="s">
        <v>1363</v>
      </c>
      <c r="B52" s="359" t="s">
        <v>1353</v>
      </c>
      <c r="C52" s="703">
        <v>2.6393</v>
      </c>
      <c r="D52" s="884">
        <v>3.9117999999999999</v>
      </c>
      <c r="E52" s="362">
        <f t="shared" si="23"/>
        <v>0.1049899771354959</v>
      </c>
      <c r="F52" s="703">
        <v>2.9163999999999999</v>
      </c>
      <c r="G52" s="703">
        <v>4.3224999999999998</v>
      </c>
      <c r="H52" s="362">
        <f t="shared" si="24"/>
        <v>7.4699999999999989E-2</v>
      </c>
      <c r="I52" s="902">
        <v>3.13425508</v>
      </c>
      <c r="J52" s="902">
        <v>4.6453907499999998</v>
      </c>
      <c r="K52" s="362">
        <f t="shared" si="25"/>
        <v>0.15100000000000002</v>
      </c>
      <c r="L52" s="312">
        <f>I52*(1+'MSCOA - Tariff Structure'!$Q$1)</f>
        <v>3.6075275970800003</v>
      </c>
      <c r="M52" s="312">
        <f>J52*(1+'MSCOA - Tariff Structure'!$Q$1)</f>
        <v>5.3468447532500001</v>
      </c>
      <c r="N52" s="930">
        <f t="shared" si="3"/>
        <v>4.6000000000000041E-2</v>
      </c>
      <c r="O52" s="247">
        <f>L52*(1+'MSCOA - Tariff Structure'!$T$2)</f>
        <v>3.7734738665456806</v>
      </c>
      <c r="P52" s="247">
        <f>M52*(1+'MSCOA - Tariff Structure'!$T$2)</f>
        <v>5.5927996118995003</v>
      </c>
    </row>
    <row r="53" spans="1:16" x14ac:dyDescent="0.35">
      <c r="A53" s="359" t="s">
        <v>1364</v>
      </c>
      <c r="B53" s="359" t="s">
        <v>1355</v>
      </c>
      <c r="C53" s="703">
        <v>1.4728000000000001</v>
      </c>
      <c r="D53" s="884">
        <v>2.3919000000000001</v>
      </c>
      <c r="E53" s="362">
        <f t="shared" si="23"/>
        <v>0.10502334339899044</v>
      </c>
      <c r="F53" s="703">
        <v>1.6274999999999999</v>
      </c>
      <c r="G53" s="703">
        <v>2.6429999999999998</v>
      </c>
      <c r="H53" s="362">
        <f t="shared" si="24"/>
        <v>7.4699999999999989E-2</v>
      </c>
      <c r="I53" s="902">
        <v>1.7490742500000001</v>
      </c>
      <c r="J53" s="902">
        <v>2.8404320999999997</v>
      </c>
      <c r="K53" s="362">
        <f t="shared" si="25"/>
        <v>0.15100000000000019</v>
      </c>
      <c r="L53" s="312">
        <f>I53*(1+'MSCOA - Tariff Structure'!$Q$1)</f>
        <v>2.0131844617500003</v>
      </c>
      <c r="M53" s="312">
        <f>J53*(1+'MSCOA - Tariff Structure'!$Q$1)</f>
        <v>3.2693373470999996</v>
      </c>
      <c r="N53" s="930">
        <f t="shared" si="3"/>
        <v>4.6000000000000041E-2</v>
      </c>
      <c r="O53" s="247">
        <f>L53*(1+'MSCOA - Tariff Structure'!$T$2)</f>
        <v>2.1057909469905005</v>
      </c>
      <c r="P53" s="247">
        <f>M53*(1+'MSCOA - Tariff Structure'!$T$2)</f>
        <v>3.4197268650665995</v>
      </c>
    </row>
    <row r="54" spans="1:16" x14ac:dyDescent="0.35">
      <c r="A54" s="359" t="s">
        <v>1365</v>
      </c>
      <c r="B54" s="359" t="s">
        <v>1366</v>
      </c>
      <c r="C54" s="703">
        <v>1.3668</v>
      </c>
      <c r="D54" s="884">
        <v>1.7556</v>
      </c>
      <c r="E54" s="362">
        <f t="shared" si="23"/>
        <v>0.10498690656724013</v>
      </c>
      <c r="F54" s="703">
        <v>1.5103</v>
      </c>
      <c r="G54" s="703">
        <v>1.9399</v>
      </c>
      <c r="H54" s="362">
        <f t="shared" si="24"/>
        <v>7.4699999999999989E-2</v>
      </c>
      <c r="I54" s="902">
        <v>1.6231194099999999</v>
      </c>
      <c r="J54" s="902">
        <v>2.0848105299999999</v>
      </c>
      <c r="K54" s="362">
        <f t="shared" si="25"/>
        <v>0.15100000000000002</v>
      </c>
      <c r="L54" s="312">
        <f>I54*(1+'MSCOA - Tariff Structure'!$Q$1)</f>
        <v>1.86821044091</v>
      </c>
      <c r="M54" s="312">
        <f>J54*(1+'MSCOA - Tariff Structure'!$Q$1)</f>
        <v>2.3996169200300002</v>
      </c>
      <c r="N54" s="930">
        <f t="shared" si="3"/>
        <v>4.6000000000000041E-2</v>
      </c>
      <c r="O54" s="247">
        <f>L54*(1+'MSCOA - Tariff Structure'!$T$2)</f>
        <v>1.9541481211918601</v>
      </c>
      <c r="P54" s="247">
        <f>M54*(1+'MSCOA - Tariff Structure'!$T$2)</f>
        <v>2.5099992983513801</v>
      </c>
    </row>
    <row r="55" spans="1:16" x14ac:dyDescent="0.35">
      <c r="A55" s="357"/>
      <c r="B55" s="357" t="s">
        <v>1344</v>
      </c>
      <c r="C55" s="705"/>
      <c r="D55" s="879"/>
      <c r="E55" s="322">
        <f>AVERAGE(E51:E54)</f>
        <v>0.10499542523982025</v>
      </c>
      <c r="F55" s="705"/>
      <c r="G55" s="700"/>
      <c r="H55" s="549">
        <f>AVERAGE(H51:H54)</f>
        <v>7.4699999999999989E-2</v>
      </c>
      <c r="I55" s="707"/>
      <c r="J55" s="707"/>
      <c r="K55" s="549">
        <f>AVERAGE(K51:K54)</f>
        <v>0.15100000000000008</v>
      </c>
      <c r="L55" s="707"/>
      <c r="M55" s="707"/>
      <c r="N55" s="549">
        <f>AVERAGE(N51:N54)</f>
        <v>4.6000000000000041E-2</v>
      </c>
      <c r="O55" s="931"/>
      <c r="P55" s="931"/>
    </row>
    <row r="56" spans="1:16" x14ac:dyDescent="0.35">
      <c r="A56" s="361"/>
      <c r="B56" s="361"/>
      <c r="C56" s="702"/>
      <c r="D56" s="882"/>
      <c r="E56" s="361"/>
      <c r="F56" s="702"/>
      <c r="G56" s="702"/>
      <c r="H56" s="362"/>
      <c r="I56" s="37"/>
      <c r="J56" s="37"/>
      <c r="K56" s="362"/>
      <c r="L56" s="37"/>
      <c r="M56" s="37"/>
      <c r="N56" s="250"/>
      <c r="O56" s="247"/>
      <c r="P56" s="247"/>
    </row>
    <row r="57" spans="1:16" ht="15" customHeight="1" x14ac:dyDescent="0.35">
      <c r="A57" s="357" t="s">
        <v>1626</v>
      </c>
      <c r="B57" s="357"/>
      <c r="C57" s="959" t="str">
        <f>+$C$4</f>
        <v>2020/2021</v>
      </c>
      <c r="D57" s="960"/>
      <c r="E57" s="952" t="str">
        <f>+$E$4</f>
        <v>% Increase (for 21/22)</v>
      </c>
      <c r="F57" s="953" t="str">
        <f>+F49</f>
        <v>2021/2022</v>
      </c>
      <c r="G57" s="954"/>
      <c r="H57" s="952" t="str">
        <f>H49</f>
        <v>% Increase (for 22/23)</v>
      </c>
      <c r="I57" s="953" t="str">
        <f>I49</f>
        <v>2022/2023</v>
      </c>
      <c r="J57" s="954"/>
      <c r="K57" s="952" t="str">
        <f>K49</f>
        <v>% Increase (for 2023/24)</v>
      </c>
      <c r="L57" s="953" t="str">
        <f>L49</f>
        <v>2023/2024</v>
      </c>
      <c r="M57" s="954"/>
      <c r="N57" s="952" t="s">
        <v>1898</v>
      </c>
      <c r="O57" s="953" t="s">
        <v>1912</v>
      </c>
      <c r="P57" s="954"/>
    </row>
    <row r="58" spans="1:16" x14ac:dyDescent="0.35">
      <c r="A58" s="357"/>
      <c r="B58" s="357"/>
      <c r="C58" s="700" t="s">
        <v>249</v>
      </c>
      <c r="D58" s="879" t="s">
        <v>250</v>
      </c>
      <c r="E58" s="952"/>
      <c r="F58" s="700" t="s">
        <v>249</v>
      </c>
      <c r="G58" s="700" t="s">
        <v>250</v>
      </c>
      <c r="H58" s="952"/>
      <c r="I58" s="707" t="s">
        <v>249</v>
      </c>
      <c r="J58" s="707" t="s">
        <v>250</v>
      </c>
      <c r="K58" s="952"/>
      <c r="L58" s="707" t="s">
        <v>249</v>
      </c>
      <c r="M58" s="707" t="s">
        <v>250</v>
      </c>
      <c r="N58" s="952"/>
      <c r="O58" s="707" t="s">
        <v>249</v>
      </c>
      <c r="P58" s="707" t="s">
        <v>250</v>
      </c>
    </row>
    <row r="59" spans="1:16" x14ac:dyDescent="0.35">
      <c r="A59" s="361"/>
      <c r="B59" s="359" t="s">
        <v>1351</v>
      </c>
      <c r="C59" s="703">
        <v>510.11</v>
      </c>
      <c r="D59" s="884">
        <v>510.11</v>
      </c>
      <c r="E59" s="362">
        <f t="shared" ref="E59:E62" si="26">(F59/C59-1)*9/12+(G59/D59-1)*3/12</f>
        <v>0.10499696143968928</v>
      </c>
      <c r="F59" s="703">
        <v>563.66999999999996</v>
      </c>
      <c r="G59" s="703">
        <v>563.66999999999996</v>
      </c>
      <c r="H59" s="362">
        <f t="shared" ref="H59:H62" si="27">(I59/F59-1)*9/12+(J59/G59-1)*3/12</f>
        <v>7.4699999999999989E-2</v>
      </c>
      <c r="I59" s="902">
        <v>605.77614899999992</v>
      </c>
      <c r="J59" s="902">
        <v>605.77614899999992</v>
      </c>
      <c r="K59" s="362">
        <f t="shared" ref="K59:K62" si="28">(L59/I59-1)*9/12+(M59/J59-1)*3/12</f>
        <v>4.6000000000000041E-2</v>
      </c>
      <c r="L59" s="312">
        <f>I59*(1+'MSCOA - Tariff Structure'!$S$2)</f>
        <v>633.64185185399992</v>
      </c>
      <c r="M59" s="312">
        <f>J59*(1+'MSCOA - Tariff Structure'!$S$2)</f>
        <v>633.64185185399992</v>
      </c>
      <c r="N59" s="930">
        <f t="shared" si="3"/>
        <v>4.6000000000000041E-2</v>
      </c>
      <c r="O59" s="247">
        <f>L59*(1+'MSCOA - Tariff Structure'!$T$2)</f>
        <v>662.78937703928398</v>
      </c>
      <c r="P59" s="247">
        <f>M59*(1+'MSCOA - Tariff Structure'!$T$2)</f>
        <v>662.78937703928398</v>
      </c>
    </row>
    <row r="60" spans="1:16" x14ac:dyDescent="0.35">
      <c r="A60" s="359" t="s">
        <v>1363</v>
      </c>
      <c r="B60" s="359" t="s">
        <v>1353</v>
      </c>
      <c r="C60" s="703">
        <v>2.6393</v>
      </c>
      <c r="D60" s="884">
        <v>3.9117999999999999</v>
      </c>
      <c r="E60" s="362">
        <f t="shared" si="26"/>
        <v>0.1049899771354959</v>
      </c>
      <c r="F60" s="703">
        <v>2.9163999999999999</v>
      </c>
      <c r="G60" s="703">
        <v>4.3224999999999998</v>
      </c>
      <c r="H60" s="362">
        <f t="shared" si="27"/>
        <v>7.4699999999999989E-2</v>
      </c>
      <c r="I60" s="902">
        <v>3.13425508</v>
      </c>
      <c r="J60" s="902">
        <v>4.6453907499999998</v>
      </c>
      <c r="K60" s="362">
        <f t="shared" si="28"/>
        <v>4.6000000000000041E-2</v>
      </c>
      <c r="L60" s="312">
        <f>I60*(1+'MSCOA - Tariff Structure'!$S$2)</f>
        <v>3.27843081368</v>
      </c>
      <c r="M60" s="312">
        <f>J60*(1+'MSCOA - Tariff Structure'!$S$2)</f>
        <v>4.8590787244999998</v>
      </c>
      <c r="N60" s="930">
        <f t="shared" si="3"/>
        <v>4.6000000000000041E-2</v>
      </c>
      <c r="O60" s="247">
        <f>L60*(1+'MSCOA - Tariff Structure'!$T$2)</f>
        <v>3.4292386311092802</v>
      </c>
      <c r="P60" s="247">
        <f>M60*(1+'MSCOA - Tariff Structure'!$T$2)</f>
        <v>5.0825963458269996</v>
      </c>
    </row>
    <row r="61" spans="1:16" x14ac:dyDescent="0.35">
      <c r="A61" s="359" t="s">
        <v>1364</v>
      </c>
      <c r="B61" s="359" t="s">
        <v>1355</v>
      </c>
      <c r="C61" s="703">
        <v>1.4728000000000001</v>
      </c>
      <c r="D61" s="884">
        <v>2.3919000000000001</v>
      </c>
      <c r="E61" s="362">
        <f t="shared" si="26"/>
        <v>0.10502334339899044</v>
      </c>
      <c r="F61" s="703">
        <v>1.6274999999999999</v>
      </c>
      <c r="G61" s="703">
        <v>2.6429999999999998</v>
      </c>
      <c r="H61" s="362">
        <f t="shared" si="27"/>
        <v>7.4699999999999989E-2</v>
      </c>
      <c r="I61" s="902">
        <v>1.7490742500000001</v>
      </c>
      <c r="J61" s="902">
        <v>2.8404320999999997</v>
      </c>
      <c r="K61" s="362">
        <f t="shared" si="28"/>
        <v>4.6000000000000041E-2</v>
      </c>
      <c r="L61" s="312">
        <f>I61*(1+'MSCOA - Tariff Structure'!$S$2)</f>
        <v>1.8295316655000002</v>
      </c>
      <c r="M61" s="312">
        <f>J61*(1+'MSCOA - Tariff Structure'!$S$2)</f>
        <v>2.9710919765999999</v>
      </c>
      <c r="N61" s="930">
        <f t="shared" si="3"/>
        <v>4.6000000000000041E-2</v>
      </c>
      <c r="O61" s="247">
        <f>L61*(1+'MSCOA - Tariff Structure'!$T$2)</f>
        <v>1.9136901221130003</v>
      </c>
      <c r="P61" s="247">
        <f>M61*(1+'MSCOA - Tariff Structure'!$T$2)</f>
        <v>3.1077622075236002</v>
      </c>
    </row>
    <row r="62" spans="1:16" x14ac:dyDescent="0.35">
      <c r="A62" s="359" t="s">
        <v>1365</v>
      </c>
      <c r="B62" s="359" t="s">
        <v>1366</v>
      </c>
      <c r="C62" s="703">
        <v>1.3668</v>
      </c>
      <c r="D62" s="884">
        <v>1.7556</v>
      </c>
      <c r="E62" s="362">
        <f t="shared" si="26"/>
        <v>0.10498690656724013</v>
      </c>
      <c r="F62" s="703">
        <v>1.5103</v>
      </c>
      <c r="G62" s="703">
        <v>1.9399</v>
      </c>
      <c r="H62" s="362">
        <f t="shared" si="27"/>
        <v>7.4699999999999989E-2</v>
      </c>
      <c r="I62" s="902">
        <v>1.6231194099999999</v>
      </c>
      <c r="J62" s="902">
        <v>2.0848105299999999</v>
      </c>
      <c r="K62" s="362">
        <f t="shared" si="28"/>
        <v>4.6000000000000041E-2</v>
      </c>
      <c r="L62" s="312">
        <f>I62*(1+'MSCOA - Tariff Structure'!$S$2)</f>
        <v>1.69778290286</v>
      </c>
      <c r="M62" s="312">
        <f>J62*(1+'MSCOA - Tariff Structure'!$S$2)</f>
        <v>2.1807118143799999</v>
      </c>
      <c r="N62" s="930">
        <f t="shared" si="3"/>
        <v>4.6000000000000041E-2</v>
      </c>
      <c r="O62" s="247">
        <f>L62*(1+'MSCOA - Tariff Structure'!$T$2)</f>
        <v>1.7758809163915601</v>
      </c>
      <c r="P62" s="247">
        <f>M62*(1+'MSCOA - Tariff Structure'!$T$2)</f>
        <v>2.2810245578414801</v>
      </c>
    </row>
    <row r="63" spans="1:16" x14ac:dyDescent="0.35">
      <c r="A63" s="357"/>
      <c r="B63" s="357" t="s">
        <v>1344</v>
      </c>
      <c r="C63" s="705"/>
      <c r="D63" s="879"/>
      <c r="E63" s="322">
        <f>AVERAGE(E59:E62)</f>
        <v>0.10499929713535394</v>
      </c>
      <c r="F63" s="705"/>
      <c r="G63" s="700"/>
      <c r="H63" s="549">
        <f>AVERAGE(H59:H62)</f>
        <v>7.4699999999999989E-2</v>
      </c>
      <c r="I63" s="707"/>
      <c r="J63" s="707"/>
      <c r="K63" s="549">
        <f>AVERAGE(K59:K62)</f>
        <v>4.6000000000000041E-2</v>
      </c>
      <c r="L63" s="707"/>
      <c r="M63" s="707"/>
      <c r="N63" s="549">
        <f>AVERAGE(N59:N62)</f>
        <v>4.6000000000000041E-2</v>
      </c>
      <c r="O63" s="931"/>
      <c r="P63" s="931"/>
    </row>
    <row r="64" spans="1:16" x14ac:dyDescent="0.35">
      <c r="A64" s="361"/>
      <c r="B64" s="361"/>
      <c r="C64" s="702"/>
      <c r="D64" s="882"/>
      <c r="E64" s="361"/>
      <c r="F64" s="702"/>
      <c r="G64" s="702"/>
      <c r="H64" s="362"/>
      <c r="I64" s="37"/>
      <c r="J64" s="37"/>
      <c r="K64" s="362"/>
      <c r="L64" s="37"/>
      <c r="M64" s="37"/>
      <c r="N64" s="250"/>
      <c r="O64" s="247"/>
      <c r="P64" s="247"/>
    </row>
    <row r="65" spans="1:16" ht="15" customHeight="1" x14ac:dyDescent="0.35">
      <c r="A65" s="357" t="s">
        <v>254</v>
      </c>
      <c r="B65" s="357"/>
      <c r="C65" s="959" t="str">
        <f>+$C$4</f>
        <v>2020/2021</v>
      </c>
      <c r="D65" s="960"/>
      <c r="E65" s="952" t="str">
        <f>+$E$4</f>
        <v>% Increase (for 21/22)</v>
      </c>
      <c r="F65" s="953" t="str">
        <f>+F57</f>
        <v>2021/2022</v>
      </c>
      <c r="G65" s="954"/>
      <c r="H65" s="952" t="str">
        <f>H57</f>
        <v>% Increase (for 22/23)</v>
      </c>
      <c r="I65" s="953" t="str">
        <f>I57</f>
        <v>2022/2023</v>
      </c>
      <c r="J65" s="954"/>
      <c r="K65" s="952" t="str">
        <f>K57</f>
        <v>% Increase (for 2023/24)</v>
      </c>
      <c r="L65" s="953" t="str">
        <f>L57</f>
        <v>2023/2024</v>
      </c>
      <c r="M65" s="954"/>
      <c r="N65" s="952" t="s">
        <v>1898</v>
      </c>
      <c r="O65" s="953" t="s">
        <v>1912</v>
      </c>
      <c r="P65" s="954"/>
    </row>
    <row r="66" spans="1:16" x14ac:dyDescent="0.35">
      <c r="A66" s="357"/>
      <c r="B66" s="357"/>
      <c r="C66" s="700" t="s">
        <v>249</v>
      </c>
      <c r="D66" s="879" t="s">
        <v>250</v>
      </c>
      <c r="E66" s="952"/>
      <c r="F66" s="700" t="s">
        <v>249</v>
      </c>
      <c r="G66" s="700" t="s">
        <v>250</v>
      </c>
      <c r="H66" s="952"/>
      <c r="I66" s="707" t="s">
        <v>249</v>
      </c>
      <c r="J66" s="707" t="s">
        <v>250</v>
      </c>
      <c r="K66" s="952"/>
      <c r="L66" s="707" t="s">
        <v>249</v>
      </c>
      <c r="M66" s="707" t="s">
        <v>250</v>
      </c>
      <c r="N66" s="952"/>
      <c r="O66" s="707" t="s">
        <v>249</v>
      </c>
      <c r="P66" s="707" t="s">
        <v>250</v>
      </c>
    </row>
    <row r="67" spans="1:16" x14ac:dyDescent="0.35">
      <c r="A67" s="361"/>
      <c r="B67" s="359" t="s">
        <v>255</v>
      </c>
      <c r="C67" s="37">
        <v>3697.25</v>
      </c>
      <c r="D67" s="883">
        <v>3697.25</v>
      </c>
      <c r="E67" s="362">
        <f t="shared" ref="E67:E72" si="29">(F67/C67-1)*9/12+(G67/D67-1)*3/12</f>
        <v>4.4000270471296288E-2</v>
      </c>
      <c r="F67" s="703">
        <v>3859.93</v>
      </c>
      <c r="G67" s="703">
        <v>3859.93</v>
      </c>
      <c r="H67" s="362">
        <f t="shared" ref="H67:H72" si="30">(I67/F67-1)*9/12+(J67/G67-1)*3/12</f>
        <v>7.4699999999999989E-2</v>
      </c>
      <c r="I67" s="312">
        <v>4148.2667709999996</v>
      </c>
      <c r="J67" s="312">
        <v>4148.2667709999996</v>
      </c>
      <c r="K67" s="362">
        <f t="shared" ref="K67:K72" si="31">(L67/I67-1)*9/12+(M67/J67-1)*3/12</f>
        <v>0.15100000000000002</v>
      </c>
      <c r="L67" s="312">
        <f>I67*(1+'MSCOA - Tariff Structure'!$Q$1)</f>
        <v>4774.655053421</v>
      </c>
      <c r="M67" s="312">
        <f>J67*(1+'MSCOA - Tariff Structure'!$Q$1)</f>
        <v>4774.655053421</v>
      </c>
      <c r="N67" s="930">
        <f t="shared" si="3"/>
        <v>4.6000000000000041E-2</v>
      </c>
      <c r="O67" s="247">
        <f>L67*(1+'MSCOA - Tariff Structure'!$T$2)</f>
        <v>4994.289185878366</v>
      </c>
      <c r="P67" s="247">
        <f>M67*(1+'MSCOA - Tariff Structure'!$T$2)</f>
        <v>4994.289185878366</v>
      </c>
    </row>
    <row r="68" spans="1:16" x14ac:dyDescent="0.35">
      <c r="A68" s="359" t="s">
        <v>256</v>
      </c>
      <c r="B68" s="359" t="s">
        <v>1367</v>
      </c>
      <c r="C68" s="312">
        <v>50.24</v>
      </c>
      <c r="D68" s="883">
        <v>50.24</v>
      </c>
      <c r="E68" s="362">
        <f t="shared" si="29"/>
        <v>0.14596934713375798</v>
      </c>
      <c r="F68" s="703">
        <v>57.573500000000003</v>
      </c>
      <c r="G68" s="703">
        <v>57.573500000000003</v>
      </c>
      <c r="H68" s="362">
        <f t="shared" si="30"/>
        <v>7.4699999999999989E-2</v>
      </c>
      <c r="I68" s="312">
        <v>61.874240450000002</v>
      </c>
      <c r="J68" s="312">
        <v>61.874240450000002</v>
      </c>
      <c r="K68" s="362">
        <f t="shared" si="31"/>
        <v>0.15100000000000002</v>
      </c>
      <c r="L68" s="312">
        <f>I68*(1+'MSCOA - Tariff Structure'!$Q$1)</f>
        <v>71.217250757949998</v>
      </c>
      <c r="M68" s="312">
        <f>J68*(1+'MSCOA - Tariff Structure'!$Q$1)</f>
        <v>71.217250757949998</v>
      </c>
      <c r="N68" s="930">
        <f t="shared" si="3"/>
        <v>4.6000000000000041E-2</v>
      </c>
      <c r="O68" s="247">
        <f>L68*(1+'MSCOA - Tariff Structure'!$T$2)</f>
        <v>74.493244292815703</v>
      </c>
      <c r="P68" s="247">
        <f>M68*(1+'MSCOA - Tariff Structure'!$T$2)</f>
        <v>74.493244292815703</v>
      </c>
    </row>
    <row r="69" spans="1:16" x14ac:dyDescent="0.35">
      <c r="A69" s="359" t="s">
        <v>257</v>
      </c>
      <c r="B69" s="359" t="s">
        <v>1368</v>
      </c>
      <c r="C69" s="312">
        <v>140.02000000000001</v>
      </c>
      <c r="D69" s="883">
        <v>140.02000000000001</v>
      </c>
      <c r="E69" s="362">
        <f t="shared" si="29"/>
        <v>0.14588415940579913</v>
      </c>
      <c r="F69" s="703">
        <v>160.44669999999999</v>
      </c>
      <c r="G69" s="703">
        <v>160.44669999999999</v>
      </c>
      <c r="H69" s="362">
        <f t="shared" si="30"/>
        <v>7.4699999999999989E-2</v>
      </c>
      <c r="I69" s="312">
        <v>172.43206849000001</v>
      </c>
      <c r="J69" s="312">
        <v>172.43206849000001</v>
      </c>
      <c r="K69" s="362">
        <f t="shared" si="31"/>
        <v>0.15100000000000002</v>
      </c>
      <c r="L69" s="312">
        <f>I69*(1+'MSCOA - Tariff Structure'!$Q$1)</f>
        <v>198.46931083199001</v>
      </c>
      <c r="M69" s="312">
        <f>J69*(1+'MSCOA - Tariff Structure'!$Q$1)</f>
        <v>198.46931083199001</v>
      </c>
      <c r="N69" s="930">
        <f t="shared" si="3"/>
        <v>4.6000000000000041E-2</v>
      </c>
      <c r="O69" s="247">
        <f>L69*(1+'MSCOA - Tariff Structure'!$T$2)</f>
        <v>207.59889913026157</v>
      </c>
      <c r="P69" s="247">
        <f>M69*(1+'MSCOA - Tariff Structure'!$T$2)</f>
        <v>207.59889913026157</v>
      </c>
    </row>
    <row r="70" spans="1:16" x14ac:dyDescent="0.35">
      <c r="A70" s="359" t="s">
        <v>258</v>
      </c>
      <c r="B70" s="359" t="s">
        <v>1353</v>
      </c>
      <c r="C70" s="37">
        <v>1.724</v>
      </c>
      <c r="D70" s="883">
        <v>3.3927999999999998</v>
      </c>
      <c r="E70" s="362">
        <f t="shared" si="29"/>
        <v>4.3976875966630136E-2</v>
      </c>
      <c r="F70" s="703">
        <v>1.7998000000000001</v>
      </c>
      <c r="G70" s="703">
        <v>3.5421</v>
      </c>
      <c r="H70" s="362">
        <f t="shared" si="30"/>
        <v>7.4699999999999989E-2</v>
      </c>
      <c r="I70" s="902">
        <v>1.9342450600000001</v>
      </c>
      <c r="J70" s="902">
        <v>3.8066948700000003</v>
      </c>
      <c r="K70" s="362">
        <f t="shared" si="31"/>
        <v>0.15100000000000002</v>
      </c>
      <c r="L70" s="312">
        <f>I70*(1+'MSCOA - Tariff Structure'!$Q$1)</f>
        <v>2.2263160640600002</v>
      </c>
      <c r="M70" s="312">
        <f>J70*(1+'MSCOA - Tariff Structure'!$Q$1)</f>
        <v>4.3815057953700007</v>
      </c>
      <c r="N70" s="930">
        <f t="shared" ref="N70:N129" si="32">(O70/L70-1)*9/12+(P70/M70-1)*3/12</f>
        <v>4.6000000000000041E-2</v>
      </c>
      <c r="O70" s="247">
        <f>L70*(1+'MSCOA - Tariff Structure'!$T$2)</f>
        <v>2.3287266030067602</v>
      </c>
      <c r="P70" s="247">
        <f>M70*(1+'MSCOA - Tariff Structure'!$T$2)</f>
        <v>4.5830550619570207</v>
      </c>
    </row>
    <row r="71" spans="1:16" x14ac:dyDescent="0.35">
      <c r="A71" s="359" t="s">
        <v>259</v>
      </c>
      <c r="B71" s="359" t="s">
        <v>1355</v>
      </c>
      <c r="C71" s="37">
        <v>1.1309</v>
      </c>
      <c r="D71" s="883">
        <v>1.7378</v>
      </c>
      <c r="E71" s="362">
        <f t="shared" si="29"/>
        <v>4.3951382003448169E-2</v>
      </c>
      <c r="F71" s="703">
        <v>1.1806000000000001</v>
      </c>
      <c r="G71" s="703">
        <v>1.8142</v>
      </c>
      <c r="H71" s="362">
        <f t="shared" si="30"/>
        <v>7.4699999999999989E-2</v>
      </c>
      <c r="I71" s="902">
        <v>1.26879082</v>
      </c>
      <c r="J71" s="902">
        <v>1.9497207400000001</v>
      </c>
      <c r="K71" s="362">
        <f t="shared" si="31"/>
        <v>0.15100000000000002</v>
      </c>
      <c r="L71" s="312">
        <f>I71*(1+'MSCOA - Tariff Structure'!$Q$1)</f>
        <v>1.46037823382</v>
      </c>
      <c r="M71" s="312">
        <f>J71*(1+'MSCOA - Tariff Structure'!$Q$1)</f>
        <v>2.2441285717400001</v>
      </c>
      <c r="N71" s="930">
        <f t="shared" si="32"/>
        <v>4.6000000000000041E-2</v>
      </c>
      <c r="O71" s="247">
        <f>L71*(1+'MSCOA - Tariff Structure'!$T$2)</f>
        <v>1.52755563257572</v>
      </c>
      <c r="P71" s="247">
        <f>M71*(1+'MSCOA - Tariff Structure'!$T$2)</f>
        <v>2.34735848604004</v>
      </c>
    </row>
    <row r="72" spans="1:16" x14ac:dyDescent="0.35">
      <c r="A72" s="359" t="s">
        <v>260</v>
      </c>
      <c r="B72" s="359" t="s">
        <v>1369</v>
      </c>
      <c r="C72" s="37">
        <v>1.0481</v>
      </c>
      <c r="D72" s="883">
        <v>1.6274</v>
      </c>
      <c r="E72" s="362">
        <f t="shared" si="29"/>
        <v>4.4058962268105573E-2</v>
      </c>
      <c r="F72" s="703">
        <v>1.0943000000000001</v>
      </c>
      <c r="G72" s="703">
        <v>1.6990000000000001</v>
      </c>
      <c r="H72" s="362">
        <f t="shared" si="30"/>
        <v>7.4699999999999989E-2</v>
      </c>
      <c r="I72" s="902">
        <v>1.1760442100000001</v>
      </c>
      <c r="J72" s="902">
        <v>1.8259153000000001</v>
      </c>
      <c r="K72" s="362">
        <f t="shared" si="31"/>
        <v>0.15100000000000002</v>
      </c>
      <c r="L72" s="312">
        <f>I72*(1+'MSCOA - Tariff Structure'!$Q$1)</f>
        <v>1.3536268857100002</v>
      </c>
      <c r="M72" s="312">
        <f>J72*(1+'MSCOA - Tariff Structure'!$Q$1)</f>
        <v>2.1016285103000003</v>
      </c>
      <c r="N72" s="930">
        <f t="shared" si="32"/>
        <v>4.6000000000000041E-2</v>
      </c>
      <c r="O72" s="247">
        <f>L72*(1+'MSCOA - Tariff Structure'!$T$2)</f>
        <v>1.4158937224526602</v>
      </c>
      <c r="P72" s="247">
        <f>M72*(1+'MSCOA - Tariff Structure'!$T$2)</f>
        <v>2.1983034217738004</v>
      </c>
    </row>
    <row r="73" spans="1:16" x14ac:dyDescent="0.35">
      <c r="A73" s="357"/>
      <c r="B73" s="357" t="s">
        <v>1344</v>
      </c>
      <c r="C73" s="700"/>
      <c r="D73" s="879"/>
      <c r="E73" s="322">
        <f>AVERAGE(E67:E72)</f>
        <v>7.7973499541506217E-2</v>
      </c>
      <c r="F73" s="700"/>
      <c r="G73" s="700"/>
      <c r="H73" s="549">
        <f>AVERAGE(H68:H72)</f>
        <v>7.4699999999999989E-2</v>
      </c>
      <c r="I73" s="707"/>
      <c r="J73" s="707"/>
      <c r="K73" s="549">
        <f>AVERAGE(K67:K72)</f>
        <v>0.15100000000000002</v>
      </c>
      <c r="L73" s="707"/>
      <c r="M73" s="707"/>
      <c r="N73" s="549">
        <f>AVERAGE(N67:N72)</f>
        <v>4.6000000000000041E-2</v>
      </c>
      <c r="O73" s="931"/>
      <c r="P73" s="931"/>
    </row>
    <row r="74" spans="1:16" x14ac:dyDescent="0.35">
      <c r="A74" s="361"/>
      <c r="B74" s="361"/>
      <c r="C74" s="702"/>
      <c r="D74" s="882"/>
      <c r="E74" s="361"/>
      <c r="F74" s="702"/>
      <c r="G74" s="702"/>
      <c r="H74" s="362"/>
      <c r="I74" s="37"/>
      <c r="J74" s="37"/>
      <c r="K74" s="362"/>
      <c r="L74" s="37"/>
      <c r="M74" s="37"/>
      <c r="N74" s="250"/>
      <c r="O74" s="247"/>
      <c r="P74" s="247"/>
    </row>
    <row r="75" spans="1:16" ht="15" customHeight="1" x14ac:dyDescent="0.35">
      <c r="A75" s="357" t="s">
        <v>261</v>
      </c>
      <c r="B75" s="357"/>
      <c r="C75" s="959" t="str">
        <f>+$C$4</f>
        <v>2020/2021</v>
      </c>
      <c r="D75" s="960"/>
      <c r="E75" s="952" t="str">
        <f>+$E$4</f>
        <v>% Increase (for 21/22)</v>
      </c>
      <c r="F75" s="953" t="str">
        <f>+F65</f>
        <v>2021/2022</v>
      </c>
      <c r="G75" s="954"/>
      <c r="H75" s="952" t="str">
        <f>H65</f>
        <v>% Increase (for 22/23)</v>
      </c>
      <c r="I75" s="953" t="str">
        <f>I65</f>
        <v>2022/2023</v>
      </c>
      <c r="J75" s="954"/>
      <c r="K75" s="952" t="str">
        <f>K65</f>
        <v>% Increase (for 2023/24)</v>
      </c>
      <c r="L75" s="953" t="str">
        <f>L65</f>
        <v>2023/2024</v>
      </c>
      <c r="M75" s="954"/>
      <c r="N75" s="952" t="s">
        <v>1898</v>
      </c>
      <c r="O75" s="953" t="s">
        <v>1912</v>
      </c>
      <c r="P75" s="954"/>
    </row>
    <row r="76" spans="1:16" x14ac:dyDescent="0.35">
      <c r="A76" s="357"/>
      <c r="B76" s="357"/>
      <c r="C76" s="700" t="s">
        <v>249</v>
      </c>
      <c r="D76" s="879" t="s">
        <v>250</v>
      </c>
      <c r="E76" s="952"/>
      <c r="F76" s="700" t="s">
        <v>249</v>
      </c>
      <c r="G76" s="700" t="s">
        <v>250</v>
      </c>
      <c r="H76" s="952"/>
      <c r="I76" s="707" t="s">
        <v>249</v>
      </c>
      <c r="J76" s="707" t="s">
        <v>250</v>
      </c>
      <c r="K76" s="952"/>
      <c r="L76" s="707" t="s">
        <v>249</v>
      </c>
      <c r="M76" s="707" t="s">
        <v>250</v>
      </c>
      <c r="N76" s="952"/>
      <c r="O76" s="707" t="s">
        <v>249</v>
      </c>
      <c r="P76" s="707" t="s">
        <v>250</v>
      </c>
    </row>
    <row r="77" spans="1:16" x14ac:dyDescent="0.35">
      <c r="A77" s="361"/>
      <c r="B77" s="359" t="s">
        <v>255</v>
      </c>
      <c r="C77" s="37">
        <v>2449.85</v>
      </c>
      <c r="D77" s="883">
        <v>2449.85</v>
      </c>
      <c r="E77" s="362">
        <f t="shared" ref="E77:E82" si="33">(F77/C77-1)*9/12+(G77/D77-1)*3/12</f>
        <v>4.3998285609323062E-2</v>
      </c>
      <c r="F77" s="703">
        <v>2557.6392000000001</v>
      </c>
      <c r="G77" s="703">
        <v>2557.6392000000001</v>
      </c>
      <c r="H77" s="362">
        <f t="shared" ref="H77:H82" si="34">(I77/F77-1)*9/12+(J77/G77-1)*3/12</f>
        <v>7.4699999999999989E-2</v>
      </c>
      <c r="I77" s="312">
        <v>2748.6948482400003</v>
      </c>
      <c r="J77" s="312">
        <v>2748.6948482400003</v>
      </c>
      <c r="K77" s="362">
        <f t="shared" ref="K77:K82" si="35">(L77/I77-1)*9/12+(M77/J77-1)*3/12</f>
        <v>0.15100000000000002</v>
      </c>
      <c r="L77" s="312">
        <f>I77*(1+'MSCOA - Tariff Structure'!$Q$1)</f>
        <v>3163.7477703242403</v>
      </c>
      <c r="M77" s="312">
        <f>J77*(1+'MSCOA - Tariff Structure'!$Q$1)</f>
        <v>3163.7477703242403</v>
      </c>
      <c r="N77" s="930">
        <f t="shared" si="32"/>
        <v>4.6000000000000041E-2</v>
      </c>
      <c r="O77" s="247">
        <f>L77*(1+'MSCOA - Tariff Structure'!$T$2)</f>
        <v>3309.2801677591556</v>
      </c>
      <c r="P77" s="247">
        <f>M77*(1+'MSCOA - Tariff Structure'!$T$2)</f>
        <v>3309.2801677591556</v>
      </c>
    </row>
    <row r="78" spans="1:16" x14ac:dyDescent="0.35">
      <c r="A78" s="359" t="s">
        <v>262</v>
      </c>
      <c r="B78" s="359" t="s">
        <v>1367</v>
      </c>
      <c r="C78" s="312">
        <v>55.66</v>
      </c>
      <c r="D78" s="887">
        <v>55.66</v>
      </c>
      <c r="E78" s="362">
        <f t="shared" si="33"/>
        <v>0.14583183614804174</v>
      </c>
      <c r="F78" s="703">
        <v>63.777000000000001</v>
      </c>
      <c r="G78" s="703">
        <v>63.777000000000001</v>
      </c>
      <c r="H78" s="362">
        <f t="shared" si="34"/>
        <v>7.4699999999999989E-2</v>
      </c>
      <c r="I78" s="312">
        <v>68.5411419</v>
      </c>
      <c r="J78" s="312">
        <v>68.5411419</v>
      </c>
      <c r="K78" s="362">
        <f t="shared" si="35"/>
        <v>0.15100000000000002</v>
      </c>
      <c r="L78" s="312">
        <f>I78*(1+'MSCOA - Tariff Structure'!$Q$1)</f>
        <v>78.890854326899998</v>
      </c>
      <c r="M78" s="312">
        <f>J78*(1+'MSCOA - Tariff Structure'!$Q$1)</f>
        <v>78.890854326899998</v>
      </c>
      <c r="N78" s="930">
        <f t="shared" si="32"/>
        <v>4.6000000000000041E-2</v>
      </c>
      <c r="O78" s="247">
        <f>L78*(1+'MSCOA - Tariff Structure'!$T$2)</f>
        <v>82.519833625937395</v>
      </c>
      <c r="P78" s="247">
        <f>M78*(1+'MSCOA - Tariff Structure'!$T$2)</f>
        <v>82.519833625937395</v>
      </c>
    </row>
    <row r="79" spans="1:16" x14ac:dyDescent="0.35">
      <c r="A79" s="359" t="s">
        <v>263</v>
      </c>
      <c r="B79" s="359" t="s">
        <v>1368</v>
      </c>
      <c r="C79" s="312">
        <v>151.03</v>
      </c>
      <c r="D79" s="887">
        <v>151.03</v>
      </c>
      <c r="E79" s="362">
        <f t="shared" si="33"/>
        <v>0.1459650400582666</v>
      </c>
      <c r="F79" s="703">
        <v>173.07509999999999</v>
      </c>
      <c r="G79" s="703">
        <v>173.07509999999999</v>
      </c>
      <c r="H79" s="362">
        <f t="shared" si="34"/>
        <v>7.4699999999999989E-2</v>
      </c>
      <c r="I79" s="312">
        <v>186.00380996999999</v>
      </c>
      <c r="J79" s="312">
        <v>186.00380996999999</v>
      </c>
      <c r="K79" s="362">
        <f t="shared" si="35"/>
        <v>0.15100000000000002</v>
      </c>
      <c r="L79" s="312">
        <f>I79*(1+'MSCOA - Tariff Structure'!$Q$1)</f>
        <v>214.09038527547</v>
      </c>
      <c r="M79" s="312">
        <f>J79*(1+'MSCOA - Tariff Structure'!$Q$1)</f>
        <v>214.09038527547</v>
      </c>
      <c r="N79" s="930">
        <f t="shared" si="32"/>
        <v>4.6000000000000041E-2</v>
      </c>
      <c r="O79" s="247">
        <f>L79*(1+'MSCOA - Tariff Structure'!$T$2)</f>
        <v>223.93854299814163</v>
      </c>
      <c r="P79" s="247">
        <f>M79*(1+'MSCOA - Tariff Structure'!$T$2)</f>
        <v>223.93854299814163</v>
      </c>
    </row>
    <row r="80" spans="1:16" x14ac:dyDescent="0.35">
      <c r="A80" s="359" t="s">
        <v>264</v>
      </c>
      <c r="B80" s="359" t="s">
        <v>1353</v>
      </c>
      <c r="C80" s="312">
        <v>1.724</v>
      </c>
      <c r="D80" s="887">
        <v>3.3879999999999999</v>
      </c>
      <c r="E80" s="362">
        <f t="shared" si="33"/>
        <v>4.3977704166746678E-2</v>
      </c>
      <c r="F80" s="703">
        <v>1.7998000000000001</v>
      </c>
      <c r="G80" s="703">
        <v>3.5371000000000001</v>
      </c>
      <c r="H80" s="362">
        <f t="shared" si="34"/>
        <v>7.4699999999999989E-2</v>
      </c>
      <c r="I80" s="902">
        <v>1.9342450600000001</v>
      </c>
      <c r="J80" s="902">
        <v>3.8013213700000001</v>
      </c>
      <c r="K80" s="362">
        <f t="shared" si="35"/>
        <v>0.15100000000000002</v>
      </c>
      <c r="L80" s="312">
        <f>I80*(1+'MSCOA - Tariff Structure'!$Q$1)</f>
        <v>2.2263160640600002</v>
      </c>
      <c r="M80" s="312">
        <f>J80*(1+'MSCOA - Tariff Structure'!$Q$1)</f>
        <v>4.3753208968699999</v>
      </c>
      <c r="N80" s="930">
        <f t="shared" si="32"/>
        <v>4.6000000000000041E-2</v>
      </c>
      <c r="O80" s="247">
        <f>L80*(1+'MSCOA - Tariff Structure'!$T$2)</f>
        <v>2.3287266030067602</v>
      </c>
      <c r="P80" s="247">
        <f>M80*(1+'MSCOA - Tariff Structure'!$T$2)</f>
        <v>4.57658565812602</v>
      </c>
    </row>
    <row r="81" spans="1:16" x14ac:dyDescent="0.35">
      <c r="A81" s="359" t="s">
        <v>265</v>
      </c>
      <c r="B81" s="359" t="s">
        <v>1355</v>
      </c>
      <c r="C81" s="312">
        <v>1.1309</v>
      </c>
      <c r="D81" s="887">
        <v>1.7333000000000001</v>
      </c>
      <c r="E81" s="362">
        <f t="shared" si="33"/>
        <v>4.396549328608873E-2</v>
      </c>
      <c r="F81" s="703">
        <v>1.1806000000000001</v>
      </c>
      <c r="G81" s="703">
        <v>1.8096000000000001</v>
      </c>
      <c r="H81" s="362">
        <f t="shared" si="34"/>
        <v>7.4699999999999989E-2</v>
      </c>
      <c r="I81" s="902">
        <v>1.26879082</v>
      </c>
      <c r="J81" s="902">
        <v>1.9447771200000001</v>
      </c>
      <c r="K81" s="362">
        <f t="shared" si="35"/>
        <v>0.15100000000000002</v>
      </c>
      <c r="L81" s="312">
        <f>I81*(1+'MSCOA - Tariff Structure'!$Q$1)</f>
        <v>1.46037823382</v>
      </c>
      <c r="M81" s="312">
        <f>J81*(1+'MSCOA - Tariff Structure'!$Q$1)</f>
        <v>2.2384384651200002</v>
      </c>
      <c r="N81" s="930">
        <f t="shared" si="32"/>
        <v>4.6000000000000041E-2</v>
      </c>
      <c r="O81" s="247">
        <f>L81*(1+'MSCOA - Tariff Structure'!$T$2)</f>
        <v>1.52755563257572</v>
      </c>
      <c r="P81" s="247">
        <f>M81*(1+'MSCOA - Tariff Structure'!$T$2)</f>
        <v>2.3414066345155202</v>
      </c>
    </row>
    <row r="82" spans="1:16" x14ac:dyDescent="0.35">
      <c r="A82" s="359" t="s">
        <v>266</v>
      </c>
      <c r="B82" s="359" t="s">
        <v>1369</v>
      </c>
      <c r="C82" s="312">
        <v>0.99809999999999999</v>
      </c>
      <c r="D82" s="887">
        <v>1.5888</v>
      </c>
      <c r="E82" s="362">
        <f t="shared" si="33"/>
        <v>4.4002278801021089E-2</v>
      </c>
      <c r="F82" s="703">
        <v>1.042</v>
      </c>
      <c r="G82" s="703">
        <v>1.6588000000000001</v>
      </c>
      <c r="H82" s="362">
        <f t="shared" si="34"/>
        <v>7.4699999999999989E-2</v>
      </c>
      <c r="I82" s="902">
        <v>1.1198374</v>
      </c>
      <c r="J82" s="902">
        <v>1.7827123600000001</v>
      </c>
      <c r="K82" s="362">
        <f t="shared" si="35"/>
        <v>0.15100000000000002</v>
      </c>
      <c r="L82" s="312">
        <f>I82*(1+'MSCOA - Tariff Structure'!$Q$1)</f>
        <v>1.2889328473999999</v>
      </c>
      <c r="M82" s="312">
        <f>J82*(1+'MSCOA - Tariff Structure'!$Q$1)</f>
        <v>2.0519019263600002</v>
      </c>
      <c r="N82" s="930">
        <f t="shared" si="32"/>
        <v>4.6000000000000041E-2</v>
      </c>
      <c r="O82" s="247">
        <f>L82*(1+'MSCOA - Tariff Structure'!$T$2)</f>
        <v>1.3482237583804</v>
      </c>
      <c r="P82" s="247">
        <f>M82*(1+'MSCOA - Tariff Structure'!$T$2)</f>
        <v>2.1462894149725602</v>
      </c>
    </row>
    <row r="83" spans="1:16" x14ac:dyDescent="0.35">
      <c r="A83" s="357"/>
      <c r="B83" s="357" t="s">
        <v>1344</v>
      </c>
      <c r="C83" s="700"/>
      <c r="D83" s="879"/>
      <c r="E83" s="322">
        <f>AVERAGE(E77:E82)</f>
        <v>7.7956773011581312E-2</v>
      </c>
      <c r="F83" s="700"/>
      <c r="G83" s="700"/>
      <c r="H83" s="549">
        <f>AVERAGE(H78:H82)</f>
        <v>7.4699999999999989E-2</v>
      </c>
      <c r="I83" s="707"/>
      <c r="J83" s="707"/>
      <c r="K83" s="549">
        <f>AVERAGE(K77:K82)</f>
        <v>0.15100000000000002</v>
      </c>
      <c r="L83" s="707"/>
      <c r="M83" s="707"/>
      <c r="N83" s="549">
        <f>AVERAGE(N77:N82)</f>
        <v>4.6000000000000041E-2</v>
      </c>
      <c r="O83" s="931"/>
      <c r="P83" s="931"/>
    </row>
    <row r="84" spans="1:16" x14ac:dyDescent="0.35">
      <c r="A84" s="361"/>
      <c r="B84" s="361"/>
      <c r="C84" s="702"/>
      <c r="D84" s="882"/>
      <c r="E84" s="361"/>
      <c r="F84" s="702"/>
      <c r="G84" s="702"/>
      <c r="H84" s="362"/>
      <c r="I84" s="37"/>
      <c r="J84" s="37"/>
      <c r="K84" s="362"/>
      <c r="L84" s="37"/>
      <c r="M84" s="37"/>
      <c r="N84" s="250"/>
      <c r="O84" s="247"/>
      <c r="P84" s="247"/>
    </row>
    <row r="85" spans="1:16" ht="15" customHeight="1" x14ac:dyDescent="0.35">
      <c r="A85" s="357" t="s">
        <v>267</v>
      </c>
      <c r="B85" s="357"/>
      <c r="C85" s="959" t="str">
        <f>+$C$4</f>
        <v>2020/2021</v>
      </c>
      <c r="D85" s="960"/>
      <c r="E85" s="952" t="str">
        <f>+$E$4</f>
        <v>% Increase (for 21/22)</v>
      </c>
      <c r="F85" s="953" t="str">
        <f>+F75</f>
        <v>2021/2022</v>
      </c>
      <c r="G85" s="954"/>
      <c r="H85" s="952" t="str">
        <f>H75</f>
        <v>% Increase (for 22/23)</v>
      </c>
      <c r="I85" s="953" t="str">
        <f>I75</f>
        <v>2022/2023</v>
      </c>
      <c r="J85" s="954"/>
      <c r="K85" s="952" t="str">
        <f>K75</f>
        <v>% Increase (for 2023/24)</v>
      </c>
      <c r="L85" s="953" t="str">
        <f>L75</f>
        <v>2023/2024</v>
      </c>
      <c r="M85" s="954"/>
      <c r="N85" s="952" t="s">
        <v>1898</v>
      </c>
      <c r="O85" s="953" t="s">
        <v>1912</v>
      </c>
      <c r="P85" s="954"/>
    </row>
    <row r="86" spans="1:16" x14ac:dyDescent="0.35">
      <c r="A86" s="357"/>
      <c r="B86" s="357"/>
      <c r="C86" s="700" t="s">
        <v>249</v>
      </c>
      <c r="D86" s="879" t="s">
        <v>250</v>
      </c>
      <c r="E86" s="952"/>
      <c r="F86" s="700" t="s">
        <v>249</v>
      </c>
      <c r="G86" s="700" t="s">
        <v>250</v>
      </c>
      <c r="H86" s="952"/>
      <c r="I86" s="707" t="s">
        <v>249</v>
      </c>
      <c r="J86" s="707" t="s">
        <v>250</v>
      </c>
      <c r="K86" s="952"/>
      <c r="L86" s="707" t="s">
        <v>249</v>
      </c>
      <c r="M86" s="707" t="s">
        <v>250</v>
      </c>
      <c r="N86" s="952"/>
      <c r="O86" s="707" t="s">
        <v>249</v>
      </c>
      <c r="P86" s="707" t="s">
        <v>250</v>
      </c>
    </row>
    <row r="87" spans="1:16" x14ac:dyDescent="0.35">
      <c r="A87" s="361"/>
      <c r="B87" s="359" t="s">
        <v>255</v>
      </c>
      <c r="C87" s="37">
        <v>1909.63</v>
      </c>
      <c r="D87" s="883">
        <v>1909.63</v>
      </c>
      <c r="E87" s="362">
        <f t="shared" ref="E87:E92" si="36">(F87/C87-1)*9/12+(G87/D87-1)*3/12</f>
        <v>4.4003498059833612E-2</v>
      </c>
      <c r="F87" s="703">
        <v>1993.6604</v>
      </c>
      <c r="G87" s="703">
        <v>1993.6604</v>
      </c>
      <c r="H87" s="362">
        <f t="shared" ref="H87:H92" si="37">(I87/F87-1)*9/12+(J87/G87-1)*3/12</f>
        <v>7.4699999999999989E-2</v>
      </c>
      <c r="I87" s="312">
        <v>2142.5868318799999</v>
      </c>
      <c r="J87" s="312">
        <v>2142.5868318799999</v>
      </c>
      <c r="K87" s="362">
        <f t="shared" ref="K87:K92" si="38">(L87/I87-1)*9/12+(M87/J87-1)*3/12</f>
        <v>0.15100000000000002</v>
      </c>
      <c r="L87" s="312">
        <f>I87*(1+'MSCOA - Tariff Structure'!$Q$1)</f>
        <v>2466.1174434938798</v>
      </c>
      <c r="M87" s="312">
        <f>J87*(1+'MSCOA - Tariff Structure'!$Q$1)</f>
        <v>2466.1174434938798</v>
      </c>
      <c r="N87" s="930">
        <f t="shared" si="32"/>
        <v>4.6000000000000041E-2</v>
      </c>
      <c r="O87" s="247">
        <f>L87*(1+'MSCOA - Tariff Structure'!$T$2)</f>
        <v>2579.5588458945986</v>
      </c>
      <c r="P87" s="247">
        <f>M87*(1+'MSCOA - Tariff Structure'!$T$2)</f>
        <v>2579.5588458945986</v>
      </c>
    </row>
    <row r="88" spans="1:16" x14ac:dyDescent="0.35">
      <c r="A88" s="359" t="s">
        <v>268</v>
      </c>
      <c r="B88" s="359" t="s">
        <v>1367</v>
      </c>
      <c r="C88" s="312">
        <v>58.14</v>
      </c>
      <c r="D88" s="887">
        <v>58.14</v>
      </c>
      <c r="E88" s="362">
        <f t="shared" si="36"/>
        <v>0.14598555211558306</v>
      </c>
      <c r="F88" s="703">
        <v>66.627600000000001</v>
      </c>
      <c r="G88" s="703">
        <v>66.627600000000001</v>
      </c>
      <c r="H88" s="362">
        <f t="shared" si="37"/>
        <v>7.4699999999999989E-2</v>
      </c>
      <c r="I88" s="312">
        <v>71.604681720000002</v>
      </c>
      <c r="J88" s="312">
        <v>71.604681720000002</v>
      </c>
      <c r="K88" s="362">
        <f t="shared" si="38"/>
        <v>0.15100000000000002</v>
      </c>
      <c r="L88" s="312">
        <f>I88*(1+'MSCOA - Tariff Structure'!$Q$1)</f>
        <v>82.416988659720005</v>
      </c>
      <c r="M88" s="312">
        <f>J88*(1+'MSCOA - Tariff Structure'!$Q$1)</f>
        <v>82.416988659720005</v>
      </c>
      <c r="N88" s="930">
        <f t="shared" si="32"/>
        <v>4.6000000000000041E-2</v>
      </c>
      <c r="O88" s="247">
        <f>L88*(1+'MSCOA - Tariff Structure'!$T$2)</f>
        <v>86.208170138067132</v>
      </c>
      <c r="P88" s="247">
        <f>M88*(1+'MSCOA - Tariff Structure'!$T$2)</f>
        <v>86.208170138067132</v>
      </c>
    </row>
    <row r="89" spans="1:16" x14ac:dyDescent="0.35">
      <c r="A89" s="359" t="s">
        <v>269</v>
      </c>
      <c r="B89" s="359" t="s">
        <v>1368</v>
      </c>
      <c r="C89" s="312">
        <v>163.13</v>
      </c>
      <c r="D89" s="887">
        <v>163.13</v>
      </c>
      <c r="E89" s="362">
        <f t="shared" si="36"/>
        <v>0.14589177343223186</v>
      </c>
      <c r="F89" s="703">
        <v>186.92939999999999</v>
      </c>
      <c r="G89" s="703">
        <v>186.92910000000001</v>
      </c>
      <c r="H89" s="362">
        <f t="shared" si="37"/>
        <v>7.4699999999999989E-2</v>
      </c>
      <c r="I89" s="312">
        <v>200.89302617999999</v>
      </c>
      <c r="J89" s="312">
        <v>200.89270377</v>
      </c>
      <c r="K89" s="362">
        <f t="shared" si="38"/>
        <v>0.15100000000000002</v>
      </c>
      <c r="L89" s="312">
        <f>I89*(1+'MSCOA - Tariff Structure'!$Q$1)</f>
        <v>231.22787313318</v>
      </c>
      <c r="M89" s="312">
        <f>J89*(1+'MSCOA - Tariff Structure'!$Q$1)</f>
        <v>231.22750203927001</v>
      </c>
      <c r="N89" s="930">
        <f t="shared" si="32"/>
        <v>4.6000000000000041E-2</v>
      </c>
      <c r="O89" s="247">
        <f>L89*(1+'MSCOA - Tariff Structure'!$T$2)</f>
        <v>241.86435529730628</v>
      </c>
      <c r="P89" s="247">
        <f>M89*(1+'MSCOA - Tariff Structure'!$T$2)</f>
        <v>241.86396713307644</v>
      </c>
    </row>
    <row r="90" spans="1:16" x14ac:dyDescent="0.35">
      <c r="A90" s="359" t="s">
        <v>1370</v>
      </c>
      <c r="B90" s="359" t="s">
        <v>1353</v>
      </c>
      <c r="C90" s="312">
        <v>1.8118000000000001</v>
      </c>
      <c r="D90" s="887">
        <v>3.3913000000000002</v>
      </c>
      <c r="E90" s="362">
        <f t="shared" si="36"/>
        <v>4.3998155956860352E-2</v>
      </c>
      <c r="F90" s="703">
        <v>1.8915</v>
      </c>
      <c r="G90" s="703">
        <v>3.5406</v>
      </c>
      <c r="H90" s="362">
        <f t="shared" si="37"/>
        <v>7.4699999999999989E-2</v>
      </c>
      <c r="I90" s="312">
        <v>2.0327950499999998</v>
      </c>
      <c r="J90" s="312">
        <v>3.80508282</v>
      </c>
      <c r="K90" s="362">
        <f t="shared" si="38"/>
        <v>0.15100000000000002</v>
      </c>
      <c r="L90" s="312">
        <f>I90*(1+'MSCOA - Tariff Structure'!$Q$1)</f>
        <v>2.3397471025499996</v>
      </c>
      <c r="M90" s="312">
        <f>J90*(1+'MSCOA - Tariff Structure'!$Q$1)</f>
        <v>4.3796503258200001</v>
      </c>
      <c r="N90" s="930">
        <f t="shared" si="32"/>
        <v>4.6000000000000041E-2</v>
      </c>
      <c r="O90" s="247">
        <f>L90*(1+'MSCOA - Tariff Structure'!$T$2)</f>
        <v>2.4473754692672998</v>
      </c>
      <c r="P90" s="247">
        <f>M90*(1+'MSCOA - Tariff Structure'!$T$2)</f>
        <v>4.5811142408077199</v>
      </c>
    </row>
    <row r="91" spans="1:16" x14ac:dyDescent="0.35">
      <c r="A91" s="359" t="s">
        <v>1371</v>
      </c>
      <c r="B91" s="359" t="s">
        <v>1355</v>
      </c>
      <c r="C91" s="312">
        <v>1.1872</v>
      </c>
      <c r="D91" s="887">
        <v>1.7282999999999999</v>
      </c>
      <c r="E91" s="362">
        <f t="shared" si="36"/>
        <v>4.4033387659266066E-2</v>
      </c>
      <c r="F91" s="703">
        <v>1.2395</v>
      </c>
      <c r="G91" s="703">
        <v>1.8043</v>
      </c>
      <c r="H91" s="362">
        <f t="shared" si="37"/>
        <v>7.4699999999999989E-2</v>
      </c>
      <c r="I91" s="312">
        <v>1.33209065</v>
      </c>
      <c r="J91" s="312">
        <v>1.9390812100000001</v>
      </c>
      <c r="K91" s="362">
        <f t="shared" si="38"/>
        <v>0.15100000000000002</v>
      </c>
      <c r="L91" s="312">
        <f>I91*(1+'MSCOA - Tariff Structure'!$Q$1)</f>
        <v>1.53323633815</v>
      </c>
      <c r="M91" s="312">
        <f>J91*(1+'MSCOA - Tariff Structure'!$Q$1)</f>
        <v>2.2318824727100002</v>
      </c>
      <c r="N91" s="930">
        <f t="shared" si="32"/>
        <v>4.6000000000000041E-2</v>
      </c>
      <c r="O91" s="247">
        <f>L91*(1+'MSCOA - Tariff Structure'!$T$2)</f>
        <v>1.6037652097049002</v>
      </c>
      <c r="P91" s="247">
        <f>M91*(1+'MSCOA - Tariff Structure'!$T$2)</f>
        <v>2.3345490664546604</v>
      </c>
    </row>
    <row r="92" spans="1:16" x14ac:dyDescent="0.35">
      <c r="A92" s="359" t="s">
        <v>1372</v>
      </c>
      <c r="B92" s="359" t="s">
        <v>1369</v>
      </c>
      <c r="C92" s="312">
        <v>1.0626</v>
      </c>
      <c r="D92" s="887">
        <v>1.6173999999999999</v>
      </c>
      <c r="E92" s="362">
        <f t="shared" si="36"/>
        <v>4.3966920789491659E-2</v>
      </c>
      <c r="F92" s="703">
        <v>1.1093</v>
      </c>
      <c r="G92" s="703">
        <v>1.6886000000000001</v>
      </c>
      <c r="H92" s="362">
        <f t="shared" si="37"/>
        <v>7.4699999999999989E-2</v>
      </c>
      <c r="I92" s="312">
        <v>1.1921647099999999</v>
      </c>
      <c r="J92" s="312">
        <v>1.8147384200000001</v>
      </c>
      <c r="K92" s="362">
        <f t="shared" si="38"/>
        <v>0.15100000000000002</v>
      </c>
      <c r="L92" s="312">
        <f>I92*(1+'MSCOA - Tariff Structure'!$Q$1)</f>
        <v>1.37218158121</v>
      </c>
      <c r="M92" s="312">
        <f>J92*(1+'MSCOA - Tariff Structure'!$Q$1)</f>
        <v>2.08876392142</v>
      </c>
      <c r="N92" s="930">
        <f t="shared" si="32"/>
        <v>4.6000000000000041E-2</v>
      </c>
      <c r="O92" s="247">
        <f>L92*(1+'MSCOA - Tariff Structure'!$T$2)</f>
        <v>1.4353019339456601</v>
      </c>
      <c r="P92" s="247">
        <f>M92*(1+'MSCOA - Tariff Structure'!$T$2)</f>
        <v>2.18484706180532</v>
      </c>
    </row>
    <row r="93" spans="1:16" x14ac:dyDescent="0.35">
      <c r="A93" s="357"/>
      <c r="B93" s="357" t="s">
        <v>1344</v>
      </c>
      <c r="C93" s="700"/>
      <c r="D93" s="879"/>
      <c r="E93" s="322">
        <f>AVERAGE(E87:E92)</f>
        <v>7.797988133554444E-2</v>
      </c>
      <c r="F93" s="700"/>
      <c r="G93" s="700"/>
      <c r="H93" s="549">
        <f>AVERAGE(H88:H92)</f>
        <v>7.4699999999999989E-2</v>
      </c>
      <c r="I93" s="707"/>
      <c r="J93" s="707"/>
      <c r="K93" s="549">
        <f>AVERAGE(K87:K92)</f>
        <v>0.15100000000000002</v>
      </c>
      <c r="L93" s="707"/>
      <c r="M93" s="707"/>
      <c r="N93" s="549">
        <f>AVERAGE(N87:N92)</f>
        <v>4.6000000000000041E-2</v>
      </c>
      <c r="O93" s="931"/>
      <c r="P93" s="931"/>
    </row>
    <row r="94" spans="1:16" x14ac:dyDescent="0.35">
      <c r="A94" s="361"/>
      <c r="B94" s="361"/>
      <c r="C94" s="702"/>
      <c r="D94" s="882"/>
      <c r="E94" s="361"/>
      <c r="F94" s="702"/>
      <c r="G94" s="702"/>
      <c r="H94" s="362"/>
      <c r="I94" s="37"/>
      <c r="J94" s="37"/>
      <c r="K94" s="362"/>
      <c r="L94" s="37"/>
      <c r="M94" s="37"/>
      <c r="N94" s="250"/>
      <c r="O94" s="247"/>
      <c r="P94" s="247"/>
    </row>
    <row r="95" spans="1:16" ht="15" customHeight="1" x14ac:dyDescent="0.35">
      <c r="A95" s="357" t="s">
        <v>270</v>
      </c>
      <c r="B95" s="357"/>
      <c r="C95" s="959" t="str">
        <f>+$C$4</f>
        <v>2020/2021</v>
      </c>
      <c r="D95" s="960"/>
      <c r="E95" s="952" t="str">
        <f>+$E$4</f>
        <v>% Increase (for 21/22)</v>
      </c>
      <c r="F95" s="953" t="str">
        <f>+F85</f>
        <v>2021/2022</v>
      </c>
      <c r="G95" s="954"/>
      <c r="H95" s="952" t="str">
        <f>H85</f>
        <v>% Increase (for 22/23)</v>
      </c>
      <c r="I95" s="953" t="str">
        <f>I85</f>
        <v>2022/2023</v>
      </c>
      <c r="J95" s="954"/>
      <c r="K95" s="952" t="str">
        <f>K85</f>
        <v>% Increase (for 2023/24)</v>
      </c>
      <c r="L95" s="953" t="str">
        <f>L85</f>
        <v>2023/2024</v>
      </c>
      <c r="M95" s="954"/>
      <c r="N95" s="952" t="s">
        <v>1898</v>
      </c>
      <c r="O95" s="953" t="s">
        <v>1912</v>
      </c>
      <c r="P95" s="954"/>
    </row>
    <row r="96" spans="1:16" x14ac:dyDescent="0.35">
      <c r="A96" s="357"/>
      <c r="B96" s="357"/>
      <c r="C96" s="700" t="s">
        <v>249</v>
      </c>
      <c r="D96" s="879" t="s">
        <v>250</v>
      </c>
      <c r="E96" s="952"/>
      <c r="F96" s="700" t="s">
        <v>249</v>
      </c>
      <c r="G96" s="700" t="s">
        <v>250</v>
      </c>
      <c r="H96" s="952"/>
      <c r="I96" s="707" t="s">
        <v>249</v>
      </c>
      <c r="J96" s="707" t="s">
        <v>250</v>
      </c>
      <c r="K96" s="952"/>
      <c r="L96" s="707" t="s">
        <v>249</v>
      </c>
      <c r="M96" s="707" t="s">
        <v>250</v>
      </c>
      <c r="N96" s="952"/>
      <c r="O96" s="707" t="s">
        <v>249</v>
      </c>
      <c r="P96" s="707" t="s">
        <v>250</v>
      </c>
    </row>
    <row r="97" spans="1:16" x14ac:dyDescent="0.35">
      <c r="A97" s="361"/>
      <c r="B97" s="359" t="s">
        <v>255</v>
      </c>
      <c r="C97" s="312">
        <v>2998.6755760000001</v>
      </c>
      <c r="D97" s="883">
        <v>2998.6755760000001</v>
      </c>
      <c r="E97" s="362">
        <f t="shared" ref="E97:E101" si="39">(F97/C97-1)*9/12+(G97/D97-1)*3/12</f>
        <v>0.14590061942732824</v>
      </c>
      <c r="F97" s="703">
        <v>3436.1842000000001</v>
      </c>
      <c r="G97" s="703">
        <v>3436.1842000000001</v>
      </c>
      <c r="H97" s="362">
        <f t="shared" ref="H97:H101" si="40">(I97/F97-1)*9/12+(J97/G97-1)*3/12</f>
        <v>7.4699999999999989E-2</v>
      </c>
      <c r="I97" s="312">
        <v>3692.8671597400003</v>
      </c>
      <c r="J97" s="312">
        <v>3692.8671597400003</v>
      </c>
      <c r="K97" s="362">
        <f t="shared" ref="K97:K101" si="41">(L97/I97-1)*9/12+(M97/J97-1)*3/12</f>
        <v>0.15100000000000002</v>
      </c>
      <c r="L97" s="312">
        <f>I97*(1+'MSCOA - Tariff Structure'!$Q$1)</f>
        <v>4250.4901008607403</v>
      </c>
      <c r="M97" s="312">
        <f>J97*(1+'MSCOA - Tariff Structure'!$Q$1)</f>
        <v>4250.4901008607403</v>
      </c>
      <c r="N97" s="930">
        <f t="shared" si="32"/>
        <v>4.6000000000000041E-2</v>
      </c>
      <c r="O97" s="247">
        <f>L97*(1+'MSCOA - Tariff Structure'!$T$2)</f>
        <v>4446.0126455003347</v>
      </c>
      <c r="P97" s="247">
        <f>M97*(1+'MSCOA - Tariff Structure'!$T$2)</f>
        <v>4446.0126455003347</v>
      </c>
    </row>
    <row r="98" spans="1:16" x14ac:dyDescent="0.35">
      <c r="A98" s="359" t="s">
        <v>518</v>
      </c>
      <c r="B98" s="359" t="s">
        <v>1368</v>
      </c>
      <c r="C98" s="312">
        <v>21.668879999999998</v>
      </c>
      <c r="D98" s="883">
        <v>21.668879999999998</v>
      </c>
      <c r="E98" s="362">
        <f t="shared" si="39"/>
        <v>0.14613676387519803</v>
      </c>
      <c r="F98" s="703">
        <v>24.8355</v>
      </c>
      <c r="G98" s="703">
        <v>24.8355</v>
      </c>
      <c r="H98" s="362">
        <f t="shared" si="40"/>
        <v>7.4699999999999989E-2</v>
      </c>
      <c r="I98" s="312">
        <v>26.69071185</v>
      </c>
      <c r="J98" s="312">
        <v>26.69071185</v>
      </c>
      <c r="K98" s="362">
        <f t="shared" si="41"/>
        <v>0.15100000000000002</v>
      </c>
      <c r="L98" s="312">
        <f>I98*(1+'MSCOA - Tariff Structure'!$Q$1)</f>
        <v>30.721009339350001</v>
      </c>
      <c r="M98" s="312">
        <f>J98*(1+'MSCOA - Tariff Structure'!$Q$1)</f>
        <v>30.721009339350001</v>
      </c>
      <c r="N98" s="930">
        <f t="shared" si="32"/>
        <v>4.6000000000000041E-2</v>
      </c>
      <c r="O98" s="247">
        <f>L98*(1+'MSCOA - Tariff Structure'!$T$2)</f>
        <v>32.134175768960105</v>
      </c>
      <c r="P98" s="247">
        <f>M98*(1+'MSCOA - Tariff Structure'!$T$2)</f>
        <v>32.134175768960105</v>
      </c>
    </row>
    <row r="99" spans="1:16" x14ac:dyDescent="0.35">
      <c r="A99" s="359" t="s">
        <v>503</v>
      </c>
      <c r="B99" s="359" t="s">
        <v>1353</v>
      </c>
      <c r="C99" s="312">
        <v>1.8751016600000001</v>
      </c>
      <c r="D99" s="883">
        <v>2.7180635799999999</v>
      </c>
      <c r="E99" s="362">
        <f t="shared" si="39"/>
        <v>0.14590573014636915</v>
      </c>
      <c r="F99" s="703">
        <v>2.1486999999999998</v>
      </c>
      <c r="G99" s="703">
        <v>3.1145999999999998</v>
      </c>
      <c r="H99" s="362">
        <f t="shared" si="40"/>
        <v>7.4699999999999989E-2</v>
      </c>
      <c r="I99" s="312">
        <v>2.3092078899999997</v>
      </c>
      <c r="J99" s="312">
        <v>3.3472606199999997</v>
      </c>
      <c r="K99" s="362">
        <f t="shared" si="41"/>
        <v>0.15100000000000002</v>
      </c>
      <c r="L99" s="312">
        <f>I99*(1+'MSCOA - Tariff Structure'!$Q$1)</f>
        <v>2.6578982813899996</v>
      </c>
      <c r="M99" s="312">
        <f>J99*(1+'MSCOA - Tariff Structure'!$Q$1)</f>
        <v>3.8526969736199996</v>
      </c>
      <c r="N99" s="930">
        <f t="shared" si="32"/>
        <v>4.6000000000000041E-2</v>
      </c>
      <c r="O99" s="247">
        <f>L99*(1+'MSCOA - Tariff Structure'!$T$2)</f>
        <v>2.7801616023339397</v>
      </c>
      <c r="P99" s="247">
        <f>M99*(1+'MSCOA - Tariff Structure'!$T$2)</f>
        <v>4.0299210344065202</v>
      </c>
    </row>
    <row r="100" spans="1:16" x14ac:dyDescent="0.35">
      <c r="A100" s="359" t="s">
        <v>501</v>
      </c>
      <c r="B100" s="359" t="s">
        <v>1355</v>
      </c>
      <c r="C100" s="312">
        <v>1.5009948200000001</v>
      </c>
      <c r="D100" s="883">
        <v>1.9343724199999999</v>
      </c>
      <c r="E100" s="362">
        <f t="shared" si="39"/>
        <v>0.14589243216977427</v>
      </c>
      <c r="F100" s="703">
        <v>1.72</v>
      </c>
      <c r="G100" s="703">
        <v>2.2164999999999999</v>
      </c>
      <c r="H100" s="362">
        <f t="shared" si="40"/>
        <v>7.4699999999999989E-2</v>
      </c>
      <c r="I100" s="312">
        <v>1.848484</v>
      </c>
      <c r="J100" s="312">
        <v>2.3820725499999997</v>
      </c>
      <c r="K100" s="362">
        <f t="shared" si="41"/>
        <v>0.15100000000000002</v>
      </c>
      <c r="L100" s="312">
        <f>I100*(1+'MSCOA - Tariff Structure'!$Q$1)</f>
        <v>2.1276050840000003</v>
      </c>
      <c r="M100" s="312">
        <f>J100*(1+'MSCOA - Tariff Structure'!$Q$1)</f>
        <v>2.7417655050499996</v>
      </c>
      <c r="N100" s="930">
        <f t="shared" si="32"/>
        <v>4.6000000000000041E-2</v>
      </c>
      <c r="O100" s="247">
        <f>L100*(1+'MSCOA - Tariff Structure'!$T$2)</f>
        <v>2.2254749178640005</v>
      </c>
      <c r="P100" s="247">
        <f>M100*(1+'MSCOA - Tariff Structure'!$T$2)</f>
        <v>2.8678867182822998</v>
      </c>
    </row>
    <row r="101" spans="1:16" x14ac:dyDescent="0.35">
      <c r="A101" s="359" t="s">
        <v>494</v>
      </c>
      <c r="B101" s="359" t="s">
        <v>1369</v>
      </c>
      <c r="C101" s="312">
        <v>1.1104238800000001</v>
      </c>
      <c r="D101" s="883">
        <v>1.6312205400000002</v>
      </c>
      <c r="E101" s="362">
        <f t="shared" si="39"/>
        <v>0.14587415331147646</v>
      </c>
      <c r="F101" s="703">
        <v>1.2724</v>
      </c>
      <c r="G101" s="703">
        <v>1.8692</v>
      </c>
      <c r="H101" s="362">
        <f t="shared" si="40"/>
        <v>7.4699999999999989E-2</v>
      </c>
      <c r="I101" s="312">
        <v>1.3674482800000001</v>
      </c>
      <c r="J101" s="312">
        <v>2.0088292399999998</v>
      </c>
      <c r="K101" s="362">
        <f t="shared" si="41"/>
        <v>0.15100000000000002</v>
      </c>
      <c r="L101" s="312">
        <f>I101*(1+'MSCOA - Tariff Structure'!$Q$1)</f>
        <v>1.57393297028</v>
      </c>
      <c r="M101" s="312">
        <f>J101*(1+'MSCOA - Tariff Structure'!$Q$1)</f>
        <v>2.3121624552399997</v>
      </c>
      <c r="N101" s="930">
        <f t="shared" si="32"/>
        <v>4.6000000000000041E-2</v>
      </c>
      <c r="O101" s="247">
        <f>L101*(1+'MSCOA - Tariff Structure'!$T$2)</f>
        <v>1.6463338869128801</v>
      </c>
      <c r="P101" s="247">
        <f>M101*(1+'MSCOA - Tariff Structure'!$T$2)</f>
        <v>2.4185219281810397</v>
      </c>
    </row>
    <row r="102" spans="1:16" x14ac:dyDescent="0.35">
      <c r="A102" s="357"/>
      <c r="B102" s="357" t="s">
        <v>1344</v>
      </c>
      <c r="C102" s="700">
        <v>1.0003</v>
      </c>
      <c r="D102" s="879">
        <v>1.5226999999999999</v>
      </c>
      <c r="E102" s="322">
        <f>AVERAGE(E97:E101)</f>
        <v>0.14594193978602923</v>
      </c>
      <c r="F102" s="700">
        <v>1.0627187199999999</v>
      </c>
      <c r="G102" s="700">
        <v>1.6177164799999999</v>
      </c>
      <c r="H102" s="549">
        <f>AVERAGE(H97:H101)</f>
        <v>7.4699999999999989E-2</v>
      </c>
      <c r="I102" s="707"/>
      <c r="J102" s="707"/>
      <c r="K102" s="549">
        <f>AVERAGE(K96:K101)</f>
        <v>0.15100000000000002</v>
      </c>
      <c r="L102" s="707"/>
      <c r="M102" s="707"/>
      <c r="N102" s="549">
        <f>AVERAGE(N96:N101)</f>
        <v>4.6000000000000041E-2</v>
      </c>
      <c r="O102" s="931"/>
      <c r="P102" s="931"/>
    </row>
    <row r="103" spans="1:16" x14ac:dyDescent="0.35">
      <c r="A103" s="361"/>
      <c r="B103" s="361"/>
      <c r="C103" s="702"/>
      <c r="D103" s="882"/>
      <c r="E103" s="361"/>
      <c r="F103" s="702"/>
      <c r="G103" s="702"/>
      <c r="H103" s="362"/>
      <c r="I103" s="37"/>
      <c r="J103" s="37"/>
      <c r="K103" s="362"/>
      <c r="L103" s="37"/>
      <c r="M103" s="37"/>
      <c r="N103" s="250"/>
      <c r="O103" s="247"/>
      <c r="P103" s="247"/>
    </row>
    <row r="104" spans="1:16" ht="15" customHeight="1" x14ac:dyDescent="0.35">
      <c r="A104" s="357" t="s">
        <v>271</v>
      </c>
      <c r="B104" s="357"/>
      <c r="C104" s="959" t="str">
        <f>+$C$4</f>
        <v>2020/2021</v>
      </c>
      <c r="D104" s="960"/>
      <c r="E104" s="952" t="str">
        <f>+$E$4</f>
        <v>% Increase (for 21/22)</v>
      </c>
      <c r="F104" s="953" t="str">
        <f>+F95</f>
        <v>2021/2022</v>
      </c>
      <c r="G104" s="954"/>
      <c r="H104" s="952" t="str">
        <f>H95</f>
        <v>% Increase (for 22/23)</v>
      </c>
      <c r="I104" s="953" t="str">
        <f>I95</f>
        <v>2022/2023</v>
      </c>
      <c r="J104" s="954"/>
      <c r="K104" s="952" t="str">
        <f>K95</f>
        <v>% Increase (for 2023/24)</v>
      </c>
      <c r="L104" s="953" t="str">
        <f>L95</f>
        <v>2023/2024</v>
      </c>
      <c r="M104" s="954"/>
      <c r="N104" s="952" t="s">
        <v>1898</v>
      </c>
      <c r="O104" s="953" t="s">
        <v>1912</v>
      </c>
      <c r="P104" s="954"/>
    </row>
    <row r="105" spans="1:16" x14ac:dyDescent="0.35">
      <c r="A105" s="357"/>
      <c r="B105" s="357"/>
      <c r="C105" s="700" t="s">
        <v>249</v>
      </c>
      <c r="D105" s="879" t="s">
        <v>250</v>
      </c>
      <c r="E105" s="952"/>
      <c r="F105" s="700" t="s">
        <v>249</v>
      </c>
      <c r="G105" s="700" t="s">
        <v>250</v>
      </c>
      <c r="H105" s="952"/>
      <c r="I105" s="707" t="s">
        <v>249</v>
      </c>
      <c r="J105" s="707" t="s">
        <v>250</v>
      </c>
      <c r="K105" s="952"/>
      <c r="L105" s="707" t="s">
        <v>249</v>
      </c>
      <c r="M105" s="707" t="s">
        <v>250</v>
      </c>
      <c r="N105" s="952"/>
      <c r="O105" s="707" t="s">
        <v>249</v>
      </c>
      <c r="P105" s="707" t="s">
        <v>250</v>
      </c>
    </row>
    <row r="106" spans="1:16" x14ac:dyDescent="0.35">
      <c r="A106" s="361"/>
      <c r="B106" s="359" t="s">
        <v>255</v>
      </c>
      <c r="C106" s="312">
        <v>3120.36</v>
      </c>
      <c r="D106" s="887">
        <v>3120.36</v>
      </c>
      <c r="E106" s="362">
        <f t="shared" ref="E106:E110" si="42">(F106/C106-1)*9/12+(G106/D106-1)*3/12</f>
        <v>0.14590044361778753</v>
      </c>
      <c r="F106" s="703">
        <v>3575.6219082471998</v>
      </c>
      <c r="G106" s="703">
        <v>3575.6219082471998</v>
      </c>
      <c r="H106" s="362">
        <f t="shared" ref="H106:H110" si="43">(I106/F106-1)*9/12+(J106/G106-1)*3/12</f>
        <v>7.469999752119616E-2</v>
      </c>
      <c r="I106" s="902">
        <v>3842.7208559300002</v>
      </c>
      <c r="J106" s="902">
        <v>3842.7208559300002</v>
      </c>
      <c r="K106" s="362">
        <f t="shared" ref="K106:K110" si="44">(L106/I106-1)*9/12+(M106/J106-1)*3/12</f>
        <v>0.15100000000000002</v>
      </c>
      <c r="L106" s="312">
        <f>I106*(1+'MSCOA - Tariff Structure'!$Q$1)</f>
        <v>4422.9717051754305</v>
      </c>
      <c r="M106" s="312">
        <f>J106*(1+'MSCOA - Tariff Structure'!$Q$1)</f>
        <v>4422.9717051754305</v>
      </c>
      <c r="N106" s="930">
        <f t="shared" si="32"/>
        <v>4.6000000000000041E-2</v>
      </c>
      <c r="O106" s="247">
        <f>L106*(1+'MSCOA - Tariff Structure'!$T$2)</f>
        <v>4626.4284036135004</v>
      </c>
      <c r="P106" s="247">
        <f>M106*(1+'MSCOA - Tariff Structure'!$T$2)</f>
        <v>4626.4284036135004</v>
      </c>
    </row>
    <row r="107" spans="1:16" x14ac:dyDescent="0.35">
      <c r="A107" s="359" t="s">
        <v>272</v>
      </c>
      <c r="B107" s="359" t="s">
        <v>1368</v>
      </c>
      <c r="C107" s="312">
        <v>15.48</v>
      </c>
      <c r="D107" s="887">
        <v>15.48</v>
      </c>
      <c r="E107" s="362">
        <f t="shared" si="42"/>
        <v>0.14562270404392774</v>
      </c>
      <c r="F107" s="703">
        <v>17.734239458600001</v>
      </c>
      <c r="G107" s="703">
        <v>17.734239458600001</v>
      </c>
      <c r="H107" s="362">
        <f t="shared" si="43"/>
        <v>7.4655188596653543E-2</v>
      </c>
      <c r="I107" s="902">
        <v>19.05819245</v>
      </c>
      <c r="J107" s="902">
        <v>19.05819245</v>
      </c>
      <c r="K107" s="362">
        <f t="shared" si="44"/>
        <v>0.15100000000000002</v>
      </c>
      <c r="L107" s="312">
        <f>I107*(1+'MSCOA - Tariff Structure'!$Q$1)</f>
        <v>21.935979509950002</v>
      </c>
      <c r="M107" s="312">
        <f>J107*(1+'MSCOA - Tariff Structure'!$Q$1)</f>
        <v>21.935979509950002</v>
      </c>
      <c r="N107" s="930">
        <f t="shared" si="32"/>
        <v>4.6000000000000041E-2</v>
      </c>
      <c r="O107" s="247">
        <f>L107*(1+'MSCOA - Tariff Structure'!$T$2)</f>
        <v>22.945034567407703</v>
      </c>
      <c r="P107" s="247">
        <f>M107*(1+'MSCOA - Tariff Structure'!$T$2)</f>
        <v>22.945034567407703</v>
      </c>
    </row>
    <row r="108" spans="1:16" x14ac:dyDescent="0.35">
      <c r="A108" s="359" t="s">
        <v>1373</v>
      </c>
      <c r="B108" s="359" t="s">
        <v>1353</v>
      </c>
      <c r="C108" s="312">
        <v>1.9216</v>
      </c>
      <c r="D108" s="887">
        <v>2.7282999999999999</v>
      </c>
      <c r="E108" s="362">
        <f t="shared" si="42"/>
        <v>0.14586000444198616</v>
      </c>
      <c r="F108" s="703">
        <v>2.20186953882</v>
      </c>
      <c r="G108" s="703">
        <v>3.1263139361299999</v>
      </c>
      <c r="H108" s="362">
        <f t="shared" si="43"/>
        <v>7.4718547056466689E-2</v>
      </c>
      <c r="I108" s="902">
        <v>2.3663819300000002</v>
      </c>
      <c r="J108" s="902">
        <v>3.3599420799999997</v>
      </c>
      <c r="K108" s="362">
        <f t="shared" si="44"/>
        <v>0.15100000000000002</v>
      </c>
      <c r="L108" s="312">
        <f>I108*(1+'MSCOA - Tariff Structure'!$Q$1)</f>
        <v>2.7237056014300003</v>
      </c>
      <c r="M108" s="312">
        <f>J108*(1+'MSCOA - Tariff Structure'!$Q$1)</f>
        <v>3.8672933340799998</v>
      </c>
      <c r="N108" s="930">
        <f t="shared" si="32"/>
        <v>4.6000000000000041E-2</v>
      </c>
      <c r="O108" s="247">
        <f>L108*(1+'MSCOA - Tariff Structure'!$T$2)</f>
        <v>2.8489960590957804</v>
      </c>
      <c r="P108" s="247">
        <f>M108*(1+'MSCOA - Tariff Structure'!$T$2)</f>
        <v>4.0451888274476797</v>
      </c>
    </row>
    <row r="109" spans="1:16" x14ac:dyDescent="0.35">
      <c r="A109" s="359" t="s">
        <v>273</v>
      </c>
      <c r="B109" s="359" t="s">
        <v>1355</v>
      </c>
      <c r="C109" s="312">
        <v>1.5657000000000001</v>
      </c>
      <c r="D109" s="887">
        <v>2.2597</v>
      </c>
      <c r="E109" s="362">
        <f t="shared" si="42"/>
        <v>0.14589363689867441</v>
      </c>
      <c r="F109" s="703">
        <v>1.7941159205200001</v>
      </c>
      <c r="G109" s="703">
        <v>2.5894180524520003</v>
      </c>
      <c r="H109" s="362">
        <f t="shared" si="43"/>
        <v>7.4735900468366645E-2</v>
      </c>
      <c r="I109" s="902">
        <v>1.9282267399999999</v>
      </c>
      <c r="J109" s="902">
        <v>2.7828281800000001</v>
      </c>
      <c r="K109" s="362">
        <f t="shared" si="44"/>
        <v>0.15100000000000002</v>
      </c>
      <c r="L109" s="312">
        <f>I109*(1+'MSCOA - Tariff Structure'!$Q$1)</f>
        <v>2.21938897774</v>
      </c>
      <c r="M109" s="312">
        <f>J109*(1+'MSCOA - Tariff Structure'!$Q$1)</f>
        <v>3.2030352351800002</v>
      </c>
      <c r="N109" s="930">
        <f t="shared" si="32"/>
        <v>4.6000000000000041E-2</v>
      </c>
      <c r="O109" s="247">
        <f>L109*(1+'MSCOA - Tariff Structure'!$T$2)</f>
        <v>2.3214808707160399</v>
      </c>
      <c r="P109" s="247">
        <f>M109*(1+'MSCOA - Tariff Structure'!$T$2)</f>
        <v>3.3503748559982802</v>
      </c>
    </row>
    <row r="110" spans="1:16" x14ac:dyDescent="0.35">
      <c r="A110" s="359" t="s">
        <v>274</v>
      </c>
      <c r="B110" s="359" t="s">
        <v>1369</v>
      </c>
      <c r="C110" s="312">
        <v>1.1235999999999999</v>
      </c>
      <c r="D110" s="887">
        <v>1.5780000000000001</v>
      </c>
      <c r="E110" s="362">
        <f t="shared" si="42"/>
        <v>0.14589708222183806</v>
      </c>
      <c r="F110" s="703">
        <v>1.2875276938440001</v>
      </c>
      <c r="G110" s="703">
        <v>1.8082351502880001</v>
      </c>
      <c r="H110" s="362">
        <f t="shared" si="43"/>
        <v>7.4677440177027932E-2</v>
      </c>
      <c r="I110" s="902">
        <v>1.3836762500000002</v>
      </c>
      <c r="J110" s="902">
        <v>1.9432725400000002</v>
      </c>
      <c r="K110" s="362">
        <f t="shared" si="44"/>
        <v>0.15100000000000002</v>
      </c>
      <c r="L110" s="312">
        <f>I110*(1+'MSCOA - Tariff Structure'!$Q$1)</f>
        <v>1.5926113637500001</v>
      </c>
      <c r="M110" s="312">
        <f>J110*(1+'MSCOA - Tariff Structure'!$Q$1)</f>
        <v>2.2367066935400004</v>
      </c>
      <c r="N110" s="930">
        <f t="shared" si="32"/>
        <v>4.6000000000000041E-2</v>
      </c>
      <c r="O110" s="247">
        <f>L110*(1+'MSCOA - Tariff Structure'!$T$2)</f>
        <v>1.6658714864825002</v>
      </c>
      <c r="P110" s="247">
        <f>M110*(1+'MSCOA - Tariff Structure'!$T$2)</f>
        <v>2.3395952014428407</v>
      </c>
    </row>
    <row r="111" spans="1:16" x14ac:dyDescent="0.35">
      <c r="A111" s="357"/>
      <c r="B111" s="357" t="s">
        <v>1344</v>
      </c>
      <c r="C111" s="700"/>
      <c r="D111" s="879"/>
      <c r="E111" s="322">
        <f>AVERAGE(E106:E110)</f>
        <v>0.14583477424484276</v>
      </c>
      <c r="F111" s="700"/>
      <c r="G111" s="700"/>
      <c r="H111" s="549">
        <f>AVERAGE(H106:H110)</f>
        <v>7.4697414763942191E-2</v>
      </c>
      <c r="I111" s="707"/>
      <c r="J111" s="707"/>
      <c r="K111" s="549">
        <f>AVERAGE(K105:K110)</f>
        <v>0.15100000000000002</v>
      </c>
      <c r="L111" s="707"/>
      <c r="M111" s="707"/>
      <c r="N111" s="549">
        <f>AVERAGE(N105:N110)</f>
        <v>4.6000000000000041E-2</v>
      </c>
      <c r="O111" s="931"/>
      <c r="P111" s="931"/>
    </row>
    <row r="112" spans="1:16" x14ac:dyDescent="0.35">
      <c r="A112" s="361"/>
      <c r="B112" s="361"/>
      <c r="C112" s="702"/>
      <c r="D112" s="882"/>
      <c r="E112" s="361"/>
      <c r="F112" s="702"/>
      <c r="G112" s="702"/>
      <c r="H112" s="362"/>
      <c r="I112" s="37"/>
      <c r="J112" s="37"/>
      <c r="K112" s="362"/>
      <c r="L112" s="37"/>
      <c r="M112" s="37"/>
      <c r="N112" s="250"/>
      <c r="O112" s="247"/>
      <c r="P112" s="247"/>
    </row>
    <row r="113" spans="1:16" ht="15" customHeight="1" x14ac:dyDescent="0.35">
      <c r="A113" s="357" t="s">
        <v>275</v>
      </c>
      <c r="B113" s="357"/>
      <c r="C113" s="959" t="str">
        <f>+$C$4</f>
        <v>2020/2021</v>
      </c>
      <c r="D113" s="960"/>
      <c r="E113" s="952" t="str">
        <f>+$E$4</f>
        <v>% Increase (for 21/22)</v>
      </c>
      <c r="F113" s="953" t="str">
        <f>+F104</f>
        <v>2021/2022</v>
      </c>
      <c r="G113" s="954"/>
      <c r="H113" s="952" t="str">
        <f>H95</f>
        <v>% Increase (for 22/23)</v>
      </c>
      <c r="I113" s="953" t="str">
        <f>I104</f>
        <v>2022/2023</v>
      </c>
      <c r="J113" s="954"/>
      <c r="K113" s="952" t="str">
        <f>K104</f>
        <v>% Increase (for 2023/24)</v>
      </c>
      <c r="L113" s="953" t="str">
        <f>L104</f>
        <v>2023/2024</v>
      </c>
      <c r="M113" s="954"/>
      <c r="N113" s="952" t="s">
        <v>1898</v>
      </c>
      <c r="O113" s="953" t="s">
        <v>1912</v>
      </c>
      <c r="P113" s="954"/>
    </row>
    <row r="114" spans="1:16" x14ac:dyDescent="0.35">
      <c r="A114" s="357"/>
      <c r="B114" s="357"/>
      <c r="C114" s="700" t="s">
        <v>249</v>
      </c>
      <c r="D114" s="879" t="s">
        <v>250</v>
      </c>
      <c r="E114" s="952"/>
      <c r="F114" s="700" t="s">
        <v>249</v>
      </c>
      <c r="G114" s="700" t="s">
        <v>250</v>
      </c>
      <c r="H114" s="952"/>
      <c r="I114" s="707" t="s">
        <v>249</v>
      </c>
      <c r="J114" s="707" t="s">
        <v>250</v>
      </c>
      <c r="K114" s="952"/>
      <c r="L114" s="707" t="s">
        <v>249</v>
      </c>
      <c r="M114" s="707" t="s">
        <v>250</v>
      </c>
      <c r="N114" s="952"/>
      <c r="O114" s="707" t="s">
        <v>249</v>
      </c>
      <c r="P114" s="707" t="s">
        <v>250</v>
      </c>
    </row>
    <row r="115" spans="1:16" x14ac:dyDescent="0.35">
      <c r="A115" s="359" t="s">
        <v>276</v>
      </c>
      <c r="B115" s="359" t="s">
        <v>1353</v>
      </c>
      <c r="C115" s="37">
        <v>3.0590999999999999</v>
      </c>
      <c r="D115" s="887">
        <v>5.4776999999999996</v>
      </c>
      <c r="E115" s="362">
        <f t="shared" ref="E115:E117" si="45">(F115/C115-1)*9/12+(G115/D115-1)*3/12</f>
        <v>0.14590797903592401</v>
      </c>
      <c r="F115" s="703">
        <v>3.5054639424</v>
      </c>
      <c r="G115" s="703">
        <v>6.2768496543619996</v>
      </c>
      <c r="H115" s="362">
        <f t="shared" ref="H115:H117" si="46">(I115/F115-1)*9/12+(J115/G115-1)*3/12</f>
        <v>7.4706165453572893E-2</v>
      </c>
      <c r="I115" s="317">
        <v>3.7673608500000002</v>
      </c>
      <c r="J115" s="317">
        <v>6.7456769599999999</v>
      </c>
      <c r="K115" s="362">
        <f t="shared" ref="K115:K117" si="47">(L115/I115-1)*9/12+(M115/J115-1)*3/12</f>
        <v>0.15100000000000002</v>
      </c>
      <c r="L115" s="312">
        <f>I115*(1+'MSCOA - Tariff Structure'!$Q$1)</f>
        <v>4.3362323383500003</v>
      </c>
      <c r="M115" s="312">
        <f>J115*(1+'MSCOA - Tariff Structure'!$Q$1)</f>
        <v>7.7642741809600002</v>
      </c>
      <c r="N115" s="930">
        <f t="shared" si="32"/>
        <v>4.6000000000000041E-2</v>
      </c>
      <c r="O115" s="247">
        <f>L115*(1+'MSCOA - Tariff Structure'!$T$2)</f>
        <v>4.5356990259141003</v>
      </c>
      <c r="P115" s="247">
        <f>M115*(1+'MSCOA - Tariff Structure'!$T$2)</f>
        <v>8.1214307932841603</v>
      </c>
    </row>
    <row r="116" spans="1:16" x14ac:dyDescent="0.35">
      <c r="A116" s="359" t="s">
        <v>277</v>
      </c>
      <c r="B116" s="359" t="s">
        <v>1355</v>
      </c>
      <c r="C116" s="37">
        <v>1.9347000000000001</v>
      </c>
      <c r="D116" s="887">
        <v>2.9676</v>
      </c>
      <c r="E116" s="362">
        <f t="shared" si="45"/>
        <v>0.14589356245405266</v>
      </c>
      <c r="F116" s="703">
        <v>2.2169625085719997</v>
      </c>
      <c r="G116" s="703">
        <v>3.400543459124</v>
      </c>
      <c r="H116" s="362">
        <f t="shared" si="46"/>
        <v>7.4718098087498852E-2</v>
      </c>
      <c r="I116" s="317">
        <v>2.3826099000000003</v>
      </c>
      <c r="J116" s="317">
        <v>3.65462482</v>
      </c>
      <c r="K116" s="362">
        <f t="shared" si="47"/>
        <v>0.15100000000000002</v>
      </c>
      <c r="L116" s="312">
        <f>I116*(1+'MSCOA - Tariff Structure'!$Q$1)</f>
        <v>2.7423839949000004</v>
      </c>
      <c r="M116" s="312">
        <f>J116*(1+'MSCOA - Tariff Structure'!$Q$1)</f>
        <v>4.2064731678200005</v>
      </c>
      <c r="N116" s="930">
        <f t="shared" si="32"/>
        <v>4.6000000000000041E-2</v>
      </c>
      <c r="O116" s="247">
        <f>L116*(1+'MSCOA - Tariff Structure'!$T$2)</f>
        <v>2.8685336586654007</v>
      </c>
      <c r="P116" s="247">
        <f>M116*(1+'MSCOA - Tariff Structure'!$T$2)</f>
        <v>4.3999709335397208</v>
      </c>
    </row>
    <row r="117" spans="1:16" x14ac:dyDescent="0.35">
      <c r="A117" s="359" t="s">
        <v>278</v>
      </c>
      <c r="B117" s="359" t="s">
        <v>1369</v>
      </c>
      <c r="C117" s="37">
        <v>1.6472</v>
      </c>
      <c r="D117" s="887">
        <v>2.6669999999999998</v>
      </c>
      <c r="E117" s="362">
        <f t="shared" si="45"/>
        <v>0.14592814633087614</v>
      </c>
      <c r="F117" s="703">
        <v>1.8875949589839998</v>
      </c>
      <c r="G117" s="703">
        <v>3.0560829397839999</v>
      </c>
      <c r="H117" s="362">
        <f t="shared" si="46"/>
        <v>7.4660951255391628E-2</v>
      </c>
      <c r="I117" s="317">
        <v>2.0284962499999999</v>
      </c>
      <c r="J117" s="317">
        <v>3.2843906699999996</v>
      </c>
      <c r="K117" s="362">
        <f t="shared" si="47"/>
        <v>0.15100000000000002</v>
      </c>
      <c r="L117" s="312">
        <f>I117*(1+'MSCOA - Tariff Structure'!$Q$1)</f>
        <v>2.33479918375</v>
      </c>
      <c r="M117" s="312">
        <f>J117*(1+'MSCOA - Tariff Structure'!$Q$1)</f>
        <v>3.7803336611699998</v>
      </c>
      <c r="N117" s="930">
        <f t="shared" si="32"/>
        <v>4.6000000000000041E-2</v>
      </c>
      <c r="O117" s="247">
        <f>L117*(1+'MSCOA - Tariff Structure'!$T$2)</f>
        <v>2.4421999462024999</v>
      </c>
      <c r="P117" s="247">
        <f>M117*(1+'MSCOA - Tariff Structure'!$T$2)</f>
        <v>3.9542290095838197</v>
      </c>
    </row>
    <row r="118" spans="1:16" x14ac:dyDescent="0.35">
      <c r="A118" s="357"/>
      <c r="B118" s="357" t="s">
        <v>1344</v>
      </c>
      <c r="C118" s="705"/>
      <c r="D118" s="879"/>
      <c r="E118" s="322">
        <f>AVERAGE(E115:E117)</f>
        <v>0.14590989594028428</v>
      </c>
      <c r="F118" s="705"/>
      <c r="G118" s="700"/>
      <c r="H118" s="549">
        <f>AVERAGE(H115:H117)</f>
        <v>7.4695071598821119E-2</v>
      </c>
      <c r="I118" s="707"/>
      <c r="J118" s="707"/>
      <c r="K118" s="549">
        <f>AVERAGE(K115:K117)</f>
        <v>0.15100000000000002</v>
      </c>
      <c r="L118" s="707"/>
      <c r="M118" s="707"/>
      <c r="N118" s="549">
        <f>AVERAGE(N115:N117)</f>
        <v>4.6000000000000041E-2</v>
      </c>
      <c r="O118" s="931"/>
      <c r="P118" s="931"/>
    </row>
    <row r="119" spans="1:16" x14ac:dyDescent="0.35">
      <c r="A119" s="361"/>
      <c r="B119" s="361"/>
      <c r="C119" s="702"/>
      <c r="D119" s="882"/>
      <c r="E119" s="361"/>
      <c r="F119" s="702"/>
      <c r="G119" s="702"/>
      <c r="H119" s="362"/>
      <c r="I119" s="709"/>
      <c r="J119" s="709"/>
      <c r="K119" s="362"/>
      <c r="L119" s="37"/>
      <c r="M119" s="37"/>
      <c r="N119" s="250"/>
      <c r="O119" s="247"/>
      <c r="P119" s="247"/>
    </row>
    <row r="120" spans="1:16" ht="15" customHeight="1" x14ac:dyDescent="0.35">
      <c r="A120" s="357" t="s">
        <v>1374</v>
      </c>
      <c r="B120" s="357"/>
      <c r="C120" s="959" t="str">
        <f>+$C$4</f>
        <v>2020/2021</v>
      </c>
      <c r="D120" s="960"/>
      <c r="E120" s="952" t="str">
        <f>+$E$4</f>
        <v>% Increase (for 21/22)</v>
      </c>
      <c r="F120" s="953" t="str">
        <f>+F113</f>
        <v>2021/2022</v>
      </c>
      <c r="G120" s="954"/>
      <c r="H120" s="952" t="str">
        <f>H113</f>
        <v>% Increase (for 22/23)</v>
      </c>
      <c r="I120" s="953" t="str">
        <f>I113</f>
        <v>2022/2023</v>
      </c>
      <c r="J120" s="954"/>
      <c r="K120" s="952" t="str">
        <f>K113</f>
        <v>% Increase (for 2023/24)</v>
      </c>
      <c r="L120" s="953" t="str">
        <f>L113</f>
        <v>2023/2024</v>
      </c>
      <c r="M120" s="954"/>
      <c r="N120" s="952" t="s">
        <v>1898</v>
      </c>
      <c r="O120" s="953" t="s">
        <v>1912</v>
      </c>
      <c r="P120" s="954"/>
    </row>
    <row r="121" spans="1:16" x14ac:dyDescent="0.35">
      <c r="A121" s="357"/>
      <c r="B121" s="357"/>
      <c r="C121" s="700" t="s">
        <v>249</v>
      </c>
      <c r="D121" s="879" t="s">
        <v>250</v>
      </c>
      <c r="E121" s="952"/>
      <c r="F121" s="700" t="s">
        <v>249</v>
      </c>
      <c r="G121" s="700" t="s">
        <v>250</v>
      </c>
      <c r="H121" s="952"/>
      <c r="I121" s="707" t="s">
        <v>249</v>
      </c>
      <c r="J121" s="707" t="s">
        <v>250</v>
      </c>
      <c r="K121" s="952"/>
      <c r="L121" s="707" t="s">
        <v>249</v>
      </c>
      <c r="M121" s="707" t="s">
        <v>250</v>
      </c>
      <c r="N121" s="952"/>
      <c r="O121" s="707" t="s">
        <v>249</v>
      </c>
      <c r="P121" s="707" t="s">
        <v>250</v>
      </c>
    </row>
    <row r="122" spans="1:16" x14ac:dyDescent="0.35">
      <c r="A122" s="361"/>
      <c r="B122" s="359" t="s">
        <v>1353</v>
      </c>
      <c r="C122" s="37">
        <v>1.8564000000000001</v>
      </c>
      <c r="D122" s="883">
        <v>3.4906000000000001</v>
      </c>
      <c r="E122" s="362">
        <f t="shared" ref="E122:E124" si="48">(F122/C122-1)*9/12+(G122/D122-1)*3/12</f>
        <v>0.14591507625003464</v>
      </c>
      <c r="F122" s="703">
        <v>2.1273</v>
      </c>
      <c r="G122" s="703">
        <v>3.9998</v>
      </c>
      <c r="H122" s="362">
        <f t="shared" ref="H122:H124" si="49">(I122/F122-1)*9/12+(J122/G122-1)*3/12</f>
        <v>7.4699999999999989E-2</v>
      </c>
      <c r="I122" s="317">
        <v>2.2862093099999998</v>
      </c>
      <c r="J122" s="317">
        <v>4.2985850599999997</v>
      </c>
      <c r="K122" s="362">
        <f t="shared" ref="K122:K124" si="50">(L122/I122-1)*9/12+(M122/J122-1)*3/12</f>
        <v>0.15100000000000002</v>
      </c>
      <c r="L122" s="312">
        <f>I122*(1+'MSCOA - Tariff Structure'!$Q$1)</f>
        <v>2.6314269158099997</v>
      </c>
      <c r="M122" s="312">
        <f>J122*(1+'MSCOA - Tariff Structure'!$Q$1)</f>
        <v>4.9476714040599994</v>
      </c>
      <c r="N122" s="930">
        <f t="shared" si="32"/>
        <v>4.6000000000000041E-2</v>
      </c>
      <c r="O122" s="247">
        <f>L122*(1+'MSCOA - Tariff Structure'!$T$2)</f>
        <v>2.7524725539372596</v>
      </c>
      <c r="P122" s="247">
        <f>M122*(1+'MSCOA - Tariff Structure'!$T$2)</f>
        <v>5.1752642886467592</v>
      </c>
    </row>
    <row r="123" spans="1:16" x14ac:dyDescent="0.35">
      <c r="A123" s="361"/>
      <c r="B123" s="359" t="s">
        <v>1355</v>
      </c>
      <c r="C123" s="37">
        <v>1.1896</v>
      </c>
      <c r="D123" s="883">
        <v>1.9871000000000001</v>
      </c>
      <c r="E123" s="362">
        <f t="shared" si="48"/>
        <v>0.14592130336839398</v>
      </c>
      <c r="F123" s="703">
        <v>1.3632</v>
      </c>
      <c r="G123" s="703">
        <v>2.2770000000000001</v>
      </c>
      <c r="H123" s="362">
        <f t="shared" si="49"/>
        <v>7.4699999999999989E-2</v>
      </c>
      <c r="I123" s="317">
        <v>1.46503104</v>
      </c>
      <c r="J123" s="317">
        <v>2.4470919000000002</v>
      </c>
      <c r="K123" s="362">
        <f t="shared" si="50"/>
        <v>0.15100000000000002</v>
      </c>
      <c r="L123" s="312">
        <f>I123*(1+'MSCOA - Tariff Structure'!$Q$1)</f>
        <v>1.68625072704</v>
      </c>
      <c r="M123" s="312">
        <f>J123*(1+'MSCOA - Tariff Structure'!$Q$1)</f>
        <v>2.8166027769000004</v>
      </c>
      <c r="N123" s="930">
        <f t="shared" si="32"/>
        <v>4.6000000000000041E-2</v>
      </c>
      <c r="O123" s="247">
        <f>L123*(1+'MSCOA - Tariff Structure'!$T$2)</f>
        <v>1.7638182604838402</v>
      </c>
      <c r="P123" s="247">
        <f>M123*(1+'MSCOA - Tariff Structure'!$T$2)</f>
        <v>2.9461665046374006</v>
      </c>
    </row>
    <row r="124" spans="1:16" x14ac:dyDescent="0.35">
      <c r="A124" s="361"/>
      <c r="B124" s="359" t="s">
        <v>1369</v>
      </c>
      <c r="C124" s="37">
        <v>1.0457000000000001</v>
      </c>
      <c r="D124" s="883">
        <v>1.8956</v>
      </c>
      <c r="E124" s="362">
        <f t="shared" si="48"/>
        <v>0.14592743152995663</v>
      </c>
      <c r="F124" s="703">
        <v>1.1982999999999999</v>
      </c>
      <c r="G124" s="703">
        <v>2.1722000000000001</v>
      </c>
      <c r="H124" s="362">
        <f t="shared" si="49"/>
        <v>7.4699999999999989E-2</v>
      </c>
      <c r="I124" s="317">
        <v>1.2878130099999998</v>
      </c>
      <c r="J124" s="317">
        <v>2.3344633400000001</v>
      </c>
      <c r="K124" s="362">
        <f t="shared" si="50"/>
        <v>0.15100000000000002</v>
      </c>
      <c r="L124" s="312">
        <f>I124*(1+'MSCOA - Tariff Structure'!$Q$1)</f>
        <v>1.4822727745099997</v>
      </c>
      <c r="M124" s="312">
        <f>J124*(1+'MSCOA - Tariff Structure'!$Q$1)</f>
        <v>2.68696730434</v>
      </c>
      <c r="N124" s="930">
        <f t="shared" si="32"/>
        <v>4.6000000000000041E-2</v>
      </c>
      <c r="O124" s="247">
        <f>L124*(1+'MSCOA - Tariff Structure'!$T$2)</f>
        <v>1.5504573221374598</v>
      </c>
      <c r="P124" s="247">
        <f>M124*(1+'MSCOA - Tariff Structure'!$T$2)</f>
        <v>2.8105678003396402</v>
      </c>
    </row>
    <row r="125" spans="1:16" x14ac:dyDescent="0.35">
      <c r="A125" s="357"/>
      <c r="B125" s="357" t="s">
        <v>1344</v>
      </c>
      <c r="C125" s="700"/>
      <c r="D125" s="879"/>
      <c r="E125" s="322">
        <f>AVERAGE(E122:E124)</f>
        <v>0.14592127038279509</v>
      </c>
      <c r="F125" s="700"/>
      <c r="G125" s="700"/>
      <c r="H125" s="549">
        <f>AVERAGE(H122:H124)</f>
        <v>7.4699999999999989E-2</v>
      </c>
      <c r="I125" s="707"/>
      <c r="J125" s="707"/>
      <c r="K125" s="549">
        <f>AVERAGE(K122:K124)</f>
        <v>0.15100000000000002</v>
      </c>
      <c r="L125" s="707"/>
      <c r="M125" s="707"/>
      <c r="N125" s="549">
        <f>AVERAGE(N122:N124)</f>
        <v>4.6000000000000041E-2</v>
      </c>
      <c r="O125" s="931"/>
      <c r="P125" s="931"/>
    </row>
    <row r="126" spans="1:16" x14ac:dyDescent="0.35">
      <c r="A126" s="361"/>
      <c r="B126" s="361"/>
      <c r="C126" s="702"/>
      <c r="D126" s="882"/>
      <c r="E126" s="361"/>
      <c r="F126" s="702"/>
      <c r="G126" s="702"/>
      <c r="H126" s="362"/>
      <c r="I126" s="37"/>
      <c r="J126" s="37"/>
      <c r="K126" s="362"/>
      <c r="L126" s="37"/>
      <c r="M126" s="37"/>
      <c r="N126" s="250"/>
      <c r="O126" s="247"/>
      <c r="P126" s="247"/>
    </row>
    <row r="127" spans="1:16" ht="15" customHeight="1" x14ac:dyDescent="0.35">
      <c r="A127" s="357" t="s">
        <v>1375</v>
      </c>
      <c r="B127" s="357"/>
      <c r="C127" s="959" t="str">
        <f>+$C$4</f>
        <v>2020/2021</v>
      </c>
      <c r="D127" s="960"/>
      <c r="E127" s="952" t="str">
        <f>+$E$4</f>
        <v>% Increase (for 21/22)</v>
      </c>
      <c r="F127" s="953" t="str">
        <f>+F120</f>
        <v>2021/2022</v>
      </c>
      <c r="G127" s="954"/>
      <c r="H127" s="952" t="str">
        <f>H120</f>
        <v>% Increase (for 22/23)</v>
      </c>
      <c r="I127" s="953" t="str">
        <f>I120</f>
        <v>2022/2023</v>
      </c>
      <c r="J127" s="954"/>
      <c r="K127" s="952" t="str">
        <f>K120</f>
        <v>% Increase (for 2023/24)</v>
      </c>
      <c r="L127" s="953" t="str">
        <f>L120</f>
        <v>2023/2024</v>
      </c>
      <c r="M127" s="954"/>
      <c r="N127" s="952" t="s">
        <v>1898</v>
      </c>
      <c r="O127" s="953" t="s">
        <v>1912</v>
      </c>
      <c r="P127" s="954"/>
    </row>
    <row r="128" spans="1:16" x14ac:dyDescent="0.35">
      <c r="A128" s="357"/>
      <c r="B128" s="357"/>
      <c r="C128" s="700" t="s">
        <v>249</v>
      </c>
      <c r="D128" s="879" t="s">
        <v>250</v>
      </c>
      <c r="E128" s="952"/>
      <c r="F128" s="700" t="s">
        <v>249</v>
      </c>
      <c r="G128" s="700" t="s">
        <v>250</v>
      </c>
      <c r="H128" s="952"/>
      <c r="I128" s="707" t="s">
        <v>249</v>
      </c>
      <c r="J128" s="707" t="s">
        <v>250</v>
      </c>
      <c r="K128" s="952"/>
      <c r="L128" s="707" t="s">
        <v>249</v>
      </c>
      <c r="M128" s="707" t="s">
        <v>250</v>
      </c>
      <c r="N128" s="952"/>
      <c r="O128" s="707" t="s">
        <v>249</v>
      </c>
      <c r="P128" s="707" t="s">
        <v>250</v>
      </c>
    </row>
    <row r="129" spans="1:16" x14ac:dyDescent="0.35">
      <c r="A129" s="361"/>
      <c r="B129" s="359" t="s">
        <v>1376</v>
      </c>
      <c r="C129" s="37">
        <v>1.7518</v>
      </c>
      <c r="D129" s="883">
        <v>1.7518</v>
      </c>
      <c r="E129" s="362">
        <f t="shared" ref="E129" si="51">(F129/C129-1)*9/12+(G129/D129-1)*3/12</f>
        <v>0.14588707444685456</v>
      </c>
      <c r="F129" s="703">
        <v>2.007364977016</v>
      </c>
      <c r="G129" s="703">
        <v>2.007364977016</v>
      </c>
      <c r="H129" s="362">
        <f t="shared" ref="H129" si="52">(I129/F129-1)*9/12+(J129/G129-1)*3/12</f>
        <v>7.4718750551761026E-2</v>
      </c>
      <c r="I129" s="317">
        <v>2.1573527800000001</v>
      </c>
      <c r="J129" s="317">
        <v>2.1573527800000001</v>
      </c>
      <c r="K129" s="362">
        <f t="shared" ref="K129" si="53">(L129/I129-1)*9/12+(M129/J129-1)*3/12</f>
        <v>0.15100000000000002</v>
      </c>
      <c r="L129" s="312">
        <f>I129*(1+'MSCOA - Tariff Structure'!$Q$1)</f>
        <v>2.48311304978</v>
      </c>
      <c r="M129" s="312">
        <f>J129*(1+'MSCOA - Tariff Structure'!$Q$1)</f>
        <v>2.48311304978</v>
      </c>
      <c r="N129" s="930">
        <f t="shared" si="32"/>
        <v>4.6000000000000041E-2</v>
      </c>
      <c r="O129" s="247">
        <f>L129*(1+'MSCOA - Tariff Structure'!$T$2)</f>
        <v>2.5973362500698802</v>
      </c>
      <c r="P129" s="247">
        <f>M129*(1+'MSCOA - Tariff Structure'!$T$2)</f>
        <v>2.5973362500698802</v>
      </c>
    </row>
    <row r="130" spans="1:16" x14ac:dyDescent="0.35">
      <c r="A130" s="357"/>
      <c r="B130" s="357" t="s">
        <v>1344</v>
      </c>
      <c r="C130" s="700"/>
      <c r="D130" s="879"/>
      <c r="E130" s="322">
        <f>AVERAGE(E129)</f>
        <v>0.14588707444685456</v>
      </c>
      <c r="F130" s="700"/>
      <c r="G130" s="700"/>
      <c r="H130" s="549">
        <f>AVERAGE(H129)</f>
        <v>7.4718750551761026E-2</v>
      </c>
      <c r="I130" s="707"/>
      <c r="J130" s="707"/>
      <c r="K130" s="549">
        <f>AVERAGE(K129)</f>
        <v>0.15100000000000002</v>
      </c>
      <c r="L130" s="707"/>
      <c r="M130" s="707"/>
      <c r="N130" s="549">
        <f>AVERAGE(N129)</f>
        <v>4.6000000000000041E-2</v>
      </c>
      <c r="O130" s="909"/>
      <c r="P130" s="909"/>
    </row>
    <row r="131" spans="1:16" x14ac:dyDescent="0.35">
      <c r="A131" s="361"/>
      <c r="B131" s="361"/>
      <c r="C131" s="702"/>
      <c r="D131" s="882"/>
      <c r="E131" s="361"/>
      <c r="F131" s="702"/>
      <c r="G131" s="702"/>
      <c r="H131" s="362"/>
      <c r="I131" s="37"/>
      <c r="J131" s="37"/>
      <c r="K131" s="362"/>
      <c r="L131" s="37"/>
      <c r="M131" s="37"/>
      <c r="N131" s="250"/>
    </row>
    <row r="132" spans="1:16" ht="15" customHeight="1" x14ac:dyDescent="0.35">
      <c r="A132" s="357" t="s">
        <v>1377</v>
      </c>
      <c r="B132" s="357"/>
      <c r="C132" s="959" t="str">
        <f>+$C$4</f>
        <v>2020/2021</v>
      </c>
      <c r="D132" s="960"/>
      <c r="E132" s="952" t="str">
        <f>+$E$4</f>
        <v>% Increase (for 21/22)</v>
      </c>
      <c r="F132" s="953" t="str">
        <f>+F127</f>
        <v>2021/2022</v>
      </c>
      <c r="G132" s="954"/>
      <c r="H132" s="952" t="str">
        <f>H127</f>
        <v>% Increase (for 22/23)</v>
      </c>
      <c r="I132" s="953" t="str">
        <f>I127</f>
        <v>2022/2023</v>
      </c>
      <c r="J132" s="954"/>
      <c r="K132" s="963"/>
      <c r="L132" s="961"/>
      <c r="M132" s="962"/>
      <c r="N132" s="250"/>
    </row>
    <row r="133" spans="1:16" x14ac:dyDescent="0.35">
      <c r="A133" s="357"/>
      <c r="B133" s="357"/>
      <c r="C133" s="700" t="s">
        <v>249</v>
      </c>
      <c r="D133" s="879" t="s">
        <v>250</v>
      </c>
      <c r="E133" s="952"/>
      <c r="F133" s="700" t="s">
        <v>249</v>
      </c>
      <c r="G133" s="700" t="s">
        <v>250</v>
      </c>
      <c r="H133" s="952"/>
      <c r="I133" s="707" t="s">
        <v>249</v>
      </c>
      <c r="J133" s="707" t="s">
        <v>250</v>
      </c>
      <c r="K133" s="963"/>
      <c r="L133" s="709"/>
      <c r="M133" s="709"/>
      <c r="N133" s="250"/>
    </row>
    <row r="134" spans="1:16" x14ac:dyDescent="0.35">
      <c r="A134" s="901"/>
      <c r="B134" s="359" t="s">
        <v>1376</v>
      </c>
      <c r="C134" s="312">
        <v>1.0265</v>
      </c>
      <c r="D134" s="887">
        <v>1.3345</v>
      </c>
      <c r="E134" s="362">
        <f t="shared" ref="E134" si="54">(F134/C134-1)*9/12+(G134/D134-1)*3/12</f>
        <v>1.8476090605329398E-4</v>
      </c>
      <c r="F134" s="703">
        <v>1.02670336</v>
      </c>
      <c r="G134" s="703">
        <v>1.3346931200000001</v>
      </c>
      <c r="H134" s="635" t="s">
        <v>1900</v>
      </c>
      <c r="I134" s="312"/>
      <c r="J134" s="312"/>
      <c r="K134" s="362"/>
      <c r="L134" s="312"/>
      <c r="M134" s="312"/>
      <c r="N134" s="250"/>
    </row>
    <row r="135" spans="1:16" x14ac:dyDescent="0.35">
      <c r="A135" s="357"/>
      <c r="B135" s="357" t="s">
        <v>1344</v>
      </c>
      <c r="C135" s="700"/>
      <c r="D135" s="879"/>
      <c r="E135" s="322">
        <f>AVERAGE(E134)</f>
        <v>1.8476090605329398E-4</v>
      </c>
      <c r="F135" s="700"/>
      <c r="G135" s="700"/>
      <c r="H135" s="549"/>
      <c r="I135" s="707"/>
      <c r="J135" s="707"/>
      <c r="K135" s="932"/>
      <c r="L135" s="709"/>
      <c r="M135" s="709"/>
      <c r="N135" s="250"/>
    </row>
    <row r="136" spans="1:16" x14ac:dyDescent="0.35">
      <c r="A136" s="361"/>
      <c r="B136" s="361"/>
      <c r="C136" s="702"/>
      <c r="D136" s="882"/>
      <c r="E136" s="361"/>
      <c r="F136" s="702"/>
      <c r="G136" s="702"/>
      <c r="H136" s="362"/>
      <c r="I136" s="37"/>
      <c r="J136" s="37"/>
      <c r="K136" s="362"/>
      <c r="L136" s="312"/>
      <c r="M136" s="312"/>
      <c r="N136" s="250"/>
    </row>
    <row r="137" spans="1:16" ht="15" customHeight="1" x14ac:dyDescent="0.35">
      <c r="A137" s="357" t="s">
        <v>1378</v>
      </c>
      <c r="B137" s="357"/>
      <c r="C137" s="959" t="str">
        <f>+$C$4</f>
        <v>2020/2021</v>
      </c>
      <c r="D137" s="960"/>
      <c r="E137" s="952" t="str">
        <f>+$E$4</f>
        <v>% Increase (for 21/22)</v>
      </c>
      <c r="F137" s="953" t="str">
        <f>+F132</f>
        <v>2021/2022</v>
      </c>
      <c r="G137" s="954"/>
      <c r="H137" s="952" t="str">
        <f>H132</f>
        <v>% Increase (for 22/23)</v>
      </c>
      <c r="I137" s="953" t="str">
        <f>I132</f>
        <v>2022/2023</v>
      </c>
      <c r="J137" s="954"/>
      <c r="K137" s="963"/>
      <c r="L137" s="961"/>
      <c r="M137" s="962"/>
      <c r="N137" s="250"/>
    </row>
    <row r="138" spans="1:16" x14ac:dyDescent="0.35">
      <c r="A138" s="357"/>
      <c r="B138" s="357"/>
      <c r="C138" s="700" t="s">
        <v>249</v>
      </c>
      <c r="D138" s="879" t="s">
        <v>250</v>
      </c>
      <c r="E138" s="952"/>
      <c r="F138" s="700" t="s">
        <v>249</v>
      </c>
      <c r="G138" s="700" t="s">
        <v>250</v>
      </c>
      <c r="H138" s="952"/>
      <c r="I138" s="707" t="s">
        <v>249</v>
      </c>
      <c r="J138" s="707" t="s">
        <v>250</v>
      </c>
      <c r="K138" s="963"/>
      <c r="L138" s="709"/>
      <c r="M138" s="709"/>
      <c r="N138" s="250"/>
    </row>
    <row r="139" spans="1:16" x14ac:dyDescent="0.35">
      <c r="A139" s="361"/>
      <c r="B139" s="359" t="s">
        <v>1379</v>
      </c>
      <c r="C139" s="37">
        <v>864.5</v>
      </c>
      <c r="D139" s="883">
        <v>864.5</v>
      </c>
      <c r="E139" s="362">
        <f t="shared" ref="E139:E140" si="55">(F139/C139-1)*9/12+(G139/D139-1)*3/12</f>
        <v>0.14590442188825925</v>
      </c>
      <c r="F139" s="703">
        <v>990.63437272240003</v>
      </c>
      <c r="G139" s="703">
        <v>990.63437272240003</v>
      </c>
      <c r="H139" s="635" t="s">
        <v>1899</v>
      </c>
      <c r="I139" s="312"/>
      <c r="J139" s="312"/>
      <c r="K139" s="362"/>
      <c r="L139" s="312"/>
      <c r="M139" s="312"/>
      <c r="N139" s="250"/>
    </row>
    <row r="140" spans="1:16" x14ac:dyDescent="0.35">
      <c r="A140" s="361"/>
      <c r="B140" s="359" t="s">
        <v>279</v>
      </c>
      <c r="C140" s="37">
        <v>1.9376</v>
      </c>
      <c r="D140" s="883">
        <v>2.0916000000000001</v>
      </c>
      <c r="E140" s="362">
        <f t="shared" si="55"/>
        <v>0.14592592680659544</v>
      </c>
      <c r="F140" s="703">
        <v>2.2203705985160003</v>
      </c>
      <c r="G140" s="703">
        <v>2.3967392531180001</v>
      </c>
      <c r="H140" s="362"/>
      <c r="I140" s="312"/>
      <c r="J140" s="312"/>
      <c r="K140" s="362"/>
      <c r="L140" s="312"/>
      <c r="M140" s="312"/>
      <c r="N140" s="250"/>
    </row>
    <row r="141" spans="1:16" x14ac:dyDescent="0.35">
      <c r="A141" s="357"/>
      <c r="B141" s="357" t="s">
        <v>1344</v>
      </c>
      <c r="C141" s="700"/>
      <c r="D141" s="879"/>
      <c r="E141" s="322">
        <f>AVERAGE(E139:E140)</f>
        <v>0.14591517434742735</v>
      </c>
      <c r="F141" s="700"/>
      <c r="G141" s="700"/>
      <c r="H141" s="549"/>
      <c r="I141" s="707"/>
      <c r="J141" s="707"/>
      <c r="K141" s="932"/>
      <c r="L141" s="709"/>
      <c r="M141" s="709"/>
      <c r="N141" s="250"/>
    </row>
    <row r="142" spans="1:16" hidden="1" x14ac:dyDescent="0.35">
      <c r="A142" s="392"/>
      <c r="C142" s="706"/>
      <c r="D142" s="888"/>
      <c r="F142" s="706"/>
      <c r="G142" s="706"/>
      <c r="N142" s="250" t="e">
        <f t="shared" ref="N142:N150" si="56">(O142/L142-1)*9/12+(P142/M142-1)*3/12</f>
        <v>#DIV/0!</v>
      </c>
    </row>
    <row r="143" spans="1:16" hidden="1" x14ac:dyDescent="0.35">
      <c r="C143" s="706"/>
      <c r="D143" s="888"/>
      <c r="E143" s="362">
        <f>E9+E15+E21+E29+E42+E47+E55+E73+E83+E93+E102+E111+E118+E125+E130+E135+E141</f>
        <v>2.0898975239471254</v>
      </c>
      <c r="F143" s="706"/>
      <c r="G143" s="706"/>
      <c r="H143" s="362">
        <f>H9+H15+H21+H29+H42+H47+H55+H73+H83+H93+H102+H111+H118+H125+H130+H135+H141</f>
        <v>1.120499033188374</v>
      </c>
      <c r="K143" s="362">
        <f>K9+K15+K21+K29+K42+K47+K55+K73+K83+K93+K102+K111+K118+K125+K130+K135+K141</f>
        <v>2.2650000000000006</v>
      </c>
      <c r="N143" s="250" t="e">
        <f t="shared" si="56"/>
        <v>#DIV/0!</v>
      </c>
    </row>
    <row r="144" spans="1:16" hidden="1" x14ac:dyDescent="0.35">
      <c r="N144" s="250" t="e">
        <f t="shared" si="56"/>
        <v>#DIV/0!</v>
      </c>
    </row>
    <row r="145" spans="1:73" hidden="1" x14ac:dyDescent="0.35">
      <c r="E145" s="432">
        <f>E143/17</f>
        <v>0.12293514846747797</v>
      </c>
      <c r="H145" s="432">
        <f>H143/17</f>
        <v>6.5911707834610228E-2</v>
      </c>
      <c r="K145" s="432">
        <f>K143/17</f>
        <v>0.13323529411764709</v>
      </c>
      <c r="N145" s="250" t="e">
        <f t="shared" si="56"/>
        <v>#DIV/0!</v>
      </c>
    </row>
    <row r="146" spans="1:73" hidden="1" x14ac:dyDescent="0.35">
      <c r="N146" s="250" t="e">
        <f t="shared" si="56"/>
        <v>#DIV/0!</v>
      </c>
    </row>
    <row r="147" spans="1:73" hidden="1" x14ac:dyDescent="0.35">
      <c r="D147" s="885" t="s">
        <v>1471</v>
      </c>
      <c r="E147" s="362">
        <v>7.6399999999999996E-2</v>
      </c>
      <c r="N147" s="250" t="e">
        <f t="shared" si="56"/>
        <v>#DIV/0!</v>
      </c>
    </row>
    <row r="148" spans="1:73" hidden="1" x14ac:dyDescent="0.35">
      <c r="N148" s="250" t="e">
        <f t="shared" si="56"/>
        <v>#DIV/0!</v>
      </c>
    </row>
    <row r="149" spans="1:73" hidden="1" x14ac:dyDescent="0.35">
      <c r="E149" s="362"/>
      <c r="N149" s="250" t="e">
        <f t="shared" si="56"/>
        <v>#DIV/0!</v>
      </c>
    </row>
    <row r="150" spans="1:73" hidden="1" x14ac:dyDescent="0.35">
      <c r="N150" s="250" t="e">
        <f t="shared" si="56"/>
        <v>#DIV/0!</v>
      </c>
    </row>
    <row r="151" spans="1:73" x14ac:dyDescent="0.35">
      <c r="N151" s="250"/>
    </row>
    <row r="152" spans="1:73" x14ac:dyDescent="0.35">
      <c r="A152" s="958" t="s">
        <v>1903</v>
      </c>
      <c r="B152" s="913"/>
      <c r="C152" s="710"/>
      <c r="D152" s="914"/>
      <c r="E152" s="913"/>
      <c r="F152" s="953" t="s">
        <v>1622</v>
      </c>
      <c r="G152" s="954"/>
      <c r="H152" s="952" t="s">
        <v>1897</v>
      </c>
      <c r="I152" s="957" t="s">
        <v>1921</v>
      </c>
      <c r="J152" s="957"/>
      <c r="K152" s="957" t="s">
        <v>1922</v>
      </c>
      <c r="L152" s="957"/>
      <c r="N152" s="250"/>
    </row>
    <row r="153" spans="1:73" x14ac:dyDescent="0.35">
      <c r="A153" s="958"/>
      <c r="B153" s="913"/>
      <c r="C153" s="710"/>
      <c r="D153" s="914"/>
      <c r="E153" s="913"/>
      <c r="F153" s="700" t="s">
        <v>249</v>
      </c>
      <c r="G153" s="700" t="s">
        <v>250</v>
      </c>
      <c r="H153" s="952"/>
      <c r="I153" s="915" t="s">
        <v>249</v>
      </c>
      <c r="J153" s="915" t="s">
        <v>250</v>
      </c>
      <c r="K153" s="915" t="s">
        <v>249</v>
      </c>
      <c r="L153" s="915" t="s">
        <v>250</v>
      </c>
      <c r="N153" s="250"/>
    </row>
    <row r="154" spans="1:73" x14ac:dyDescent="0.35">
      <c r="B154" s="925" t="s">
        <v>1901</v>
      </c>
      <c r="C154" s="312"/>
      <c r="D154" s="887"/>
      <c r="F154" s="904"/>
      <c r="H154" t="s">
        <v>1845</v>
      </c>
      <c r="I154" s="916">
        <f>I25</f>
        <v>203.91884403</v>
      </c>
      <c r="J154" s="916">
        <f>I154</f>
        <v>203.91884403</v>
      </c>
      <c r="K154" s="916">
        <v>0</v>
      </c>
      <c r="L154" s="922">
        <v>0</v>
      </c>
      <c r="N154" s="250"/>
    </row>
    <row r="155" spans="1:73" x14ac:dyDescent="0.35">
      <c r="B155" s="926" t="s">
        <v>1902</v>
      </c>
      <c r="C155" s="312"/>
      <c r="D155" s="887"/>
      <c r="F155" s="905"/>
      <c r="H155" t="s">
        <v>1845</v>
      </c>
      <c r="I155" s="917">
        <f>I33</f>
        <v>580.84676297999999</v>
      </c>
      <c r="J155" s="917">
        <f>I155</f>
        <v>580.84676297999999</v>
      </c>
      <c r="K155" s="917">
        <v>0</v>
      </c>
      <c r="L155" s="923">
        <v>0</v>
      </c>
      <c r="N155" s="250"/>
    </row>
    <row r="156" spans="1:73" x14ac:dyDescent="0.35">
      <c r="B156" s="926" t="s">
        <v>1907</v>
      </c>
      <c r="C156" s="312"/>
      <c r="D156" s="887"/>
      <c r="F156" s="905"/>
      <c r="H156" t="s">
        <v>1845</v>
      </c>
      <c r="I156" s="312">
        <v>2.6499952600000003</v>
      </c>
      <c r="J156" s="312">
        <v>4.8799977600000002</v>
      </c>
      <c r="K156" s="917">
        <v>1.4346960204500001</v>
      </c>
      <c r="L156" s="917">
        <v>4.3981745643220007</v>
      </c>
      <c r="N156" s="250"/>
    </row>
    <row r="157" spans="1:73" x14ac:dyDescent="0.35">
      <c r="B157" s="926" t="s">
        <v>1908</v>
      </c>
      <c r="C157" s="312"/>
      <c r="D157" s="887"/>
      <c r="F157" s="905"/>
      <c r="H157" t="s">
        <v>1845</v>
      </c>
      <c r="I157" s="312">
        <v>1.9875501799999999</v>
      </c>
      <c r="J157" s="312">
        <v>2.6824512</v>
      </c>
      <c r="K157" s="917">
        <v>0.98741568171399996</v>
      </c>
      <c r="L157" s="917">
        <v>1.3322353261140001</v>
      </c>
      <c r="N157" s="250"/>
    </row>
    <row r="158" spans="1:73" x14ac:dyDescent="0.35">
      <c r="B158" s="926" t="s">
        <v>1909</v>
      </c>
      <c r="C158" s="312"/>
      <c r="D158" s="887"/>
      <c r="F158" s="905"/>
      <c r="H158" t="s">
        <v>1845</v>
      </c>
      <c r="I158" s="312">
        <v>1.6773917599999999</v>
      </c>
      <c r="J158" s="312">
        <v>2.5854057899999998</v>
      </c>
      <c r="K158" s="917">
        <v>0.62621710420499987</v>
      </c>
      <c r="L158" s="917">
        <v>0.72338235400200002</v>
      </c>
      <c r="N158" s="250"/>
    </row>
    <row r="159" spans="1:73" s="909" customFormat="1" x14ac:dyDescent="0.35">
      <c r="A159" s="918"/>
      <c r="B159" s="918" t="s">
        <v>1344</v>
      </c>
      <c r="C159" s="911"/>
      <c r="D159" s="919"/>
      <c r="E159" s="919"/>
      <c r="F159" s="920"/>
      <c r="G159" s="912"/>
      <c r="I159" s="910"/>
      <c r="J159" s="910"/>
      <c r="L159" s="910"/>
      <c r="M159" s="706"/>
      <c r="N159" s="250"/>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row>
    <row r="160" spans="1:73" x14ac:dyDescent="0.35">
      <c r="I160" s="312"/>
      <c r="J160" s="312"/>
      <c r="L160" s="312"/>
      <c r="M160" s="706"/>
      <c r="N160" s="250"/>
    </row>
    <row r="161" spans="1:73" s="909" customFormat="1" ht="15.75" customHeight="1" x14ac:dyDescent="0.35">
      <c r="A161" s="955" t="s">
        <v>1905</v>
      </c>
      <c r="B161" s="956"/>
      <c r="C161" s="956"/>
      <c r="D161" s="956"/>
      <c r="E161" s="956"/>
      <c r="F161" s="953" t="s">
        <v>1622</v>
      </c>
      <c r="G161" s="954"/>
      <c r="H161" s="952" t="s">
        <v>1897</v>
      </c>
      <c r="I161" s="957" t="str">
        <f>I152</f>
        <v>2023/2024 IMPORT</v>
      </c>
      <c r="J161" s="957"/>
      <c r="K161" s="957" t="str">
        <f>K152</f>
        <v>2023/2024 EXPORT</v>
      </c>
      <c r="L161" s="957"/>
      <c r="M161" s="706"/>
      <c r="N161" s="250"/>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row>
    <row r="162" spans="1:73" s="909" customFormat="1" x14ac:dyDescent="0.35">
      <c r="A162" s="955"/>
      <c r="B162" s="911"/>
      <c r="C162" s="911"/>
      <c r="D162" s="911"/>
      <c r="E162" s="911"/>
      <c r="F162" s="700" t="s">
        <v>249</v>
      </c>
      <c r="G162" s="700" t="s">
        <v>250</v>
      </c>
      <c r="H162" s="952"/>
      <c r="I162" s="915" t="s">
        <v>249</v>
      </c>
      <c r="J162" s="915" t="s">
        <v>250</v>
      </c>
      <c r="K162" s="915" t="s">
        <v>249</v>
      </c>
      <c r="L162" s="915" t="s">
        <v>250</v>
      </c>
      <c r="M162" s="706"/>
      <c r="N162" s="250"/>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row>
    <row r="163" spans="1:73" x14ac:dyDescent="0.35">
      <c r="B163" s="926" t="s">
        <v>1906</v>
      </c>
      <c r="C163" s="905"/>
      <c r="D163" s="905"/>
      <c r="E163" s="905"/>
      <c r="F163" s="905"/>
      <c r="G163" s="312"/>
      <c r="H163" t="s">
        <v>1845</v>
      </c>
      <c r="I163" s="317">
        <f>I51</f>
        <v>201.914636</v>
      </c>
      <c r="J163" s="317">
        <f>I163</f>
        <v>201.914636</v>
      </c>
      <c r="K163" s="247">
        <v>0</v>
      </c>
      <c r="L163" s="924">
        <v>0</v>
      </c>
      <c r="M163" s="706"/>
      <c r="N163" s="250"/>
    </row>
    <row r="164" spans="1:73" x14ac:dyDescent="0.35">
      <c r="B164" s="926" t="s">
        <v>1902</v>
      </c>
      <c r="C164" s="905"/>
      <c r="D164" s="905"/>
      <c r="E164" s="905"/>
      <c r="F164" s="905"/>
      <c r="G164" s="312"/>
      <c r="H164" t="s">
        <v>1845</v>
      </c>
      <c r="I164" s="703">
        <f>I59</f>
        <v>605.77614899999992</v>
      </c>
      <c r="J164" s="703">
        <f>I164</f>
        <v>605.77614899999992</v>
      </c>
      <c r="K164" s="247">
        <v>0</v>
      </c>
      <c r="L164" s="924">
        <v>0</v>
      </c>
      <c r="M164" s="706"/>
      <c r="N164" s="250"/>
    </row>
    <row r="165" spans="1:73" x14ac:dyDescent="0.35">
      <c r="B165" s="926" t="s">
        <v>1907</v>
      </c>
      <c r="C165" s="905"/>
      <c r="D165" s="905"/>
      <c r="E165" s="905"/>
      <c r="F165" s="905"/>
      <c r="G165" s="312"/>
      <c r="H165" t="s">
        <v>1845</v>
      </c>
      <c r="I165" s="703">
        <v>3.13425508</v>
      </c>
      <c r="J165" s="703">
        <v>4.6453907499999998</v>
      </c>
      <c r="K165" s="917">
        <v>1.4346960204500001</v>
      </c>
      <c r="L165" s="917">
        <v>4.3981745643220007</v>
      </c>
      <c r="M165" s="706"/>
      <c r="N165" s="250"/>
    </row>
    <row r="166" spans="1:73" x14ac:dyDescent="0.35">
      <c r="B166" s="926" t="s">
        <v>1908</v>
      </c>
      <c r="C166" s="905"/>
      <c r="D166" s="905"/>
      <c r="E166" s="905"/>
      <c r="F166" s="905"/>
      <c r="G166" s="312"/>
      <c r="H166" t="s">
        <v>1845</v>
      </c>
      <c r="I166" s="703">
        <v>1.7490742500000001</v>
      </c>
      <c r="J166" s="703">
        <v>2.8404320999999997</v>
      </c>
      <c r="K166" s="917">
        <v>0.98741568171399996</v>
      </c>
      <c r="L166" s="917">
        <v>1.3322353261140001</v>
      </c>
      <c r="M166" s="706"/>
      <c r="N166" s="250"/>
    </row>
    <row r="167" spans="1:73" x14ac:dyDescent="0.35">
      <c r="B167" s="926" t="s">
        <v>1909</v>
      </c>
      <c r="C167" s="905"/>
      <c r="D167" s="905"/>
      <c r="E167" s="905"/>
      <c r="F167" s="905"/>
      <c r="G167" s="312"/>
      <c r="H167" t="s">
        <v>1845</v>
      </c>
      <c r="I167" s="703">
        <v>1.6231194099999999</v>
      </c>
      <c r="J167" s="703">
        <v>2.0848105299999999</v>
      </c>
      <c r="K167" s="917">
        <v>0.62621710420499987</v>
      </c>
      <c r="L167" s="917">
        <v>0.72338235400200002</v>
      </c>
      <c r="M167" s="706"/>
      <c r="N167" s="250"/>
    </row>
    <row r="168" spans="1:73" s="909" customFormat="1" x14ac:dyDescent="0.35">
      <c r="A168" s="918"/>
      <c r="B168" s="918" t="s">
        <v>1344</v>
      </c>
      <c r="C168" s="911"/>
      <c r="D168" s="919"/>
      <c r="E168" s="919"/>
      <c r="F168" s="920"/>
      <c r="G168" s="910"/>
      <c r="I168" s="912"/>
      <c r="J168" s="912"/>
      <c r="L168" s="912"/>
      <c r="M168" s="706"/>
      <c r="N168" s="250"/>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row>
    <row r="169" spans="1:73" x14ac:dyDescent="0.35">
      <c r="A169" s="250"/>
      <c r="M169" s="706"/>
      <c r="N169" s="250"/>
    </row>
    <row r="170" spans="1:73" x14ac:dyDescent="0.35">
      <c r="A170" s="955" t="s">
        <v>1904</v>
      </c>
      <c r="B170" s="956"/>
      <c r="C170" s="956"/>
      <c r="D170" s="956"/>
      <c r="E170" s="956"/>
      <c r="F170" s="953" t="s">
        <v>1622</v>
      </c>
      <c r="G170" s="954"/>
      <c r="H170" s="952" t="s">
        <v>1897</v>
      </c>
      <c r="I170" s="957" t="str">
        <f>I161</f>
        <v>2023/2024 IMPORT</v>
      </c>
      <c r="J170" s="957"/>
      <c r="K170" s="957" t="str">
        <f>K161</f>
        <v>2023/2024 EXPORT</v>
      </c>
      <c r="L170" s="957"/>
      <c r="M170" s="706"/>
      <c r="N170" s="250"/>
    </row>
    <row r="171" spans="1:73" x14ac:dyDescent="0.35">
      <c r="A171" s="955"/>
      <c r="B171" s="911"/>
      <c r="C171" s="911"/>
      <c r="D171" s="911"/>
      <c r="E171" s="911"/>
      <c r="F171" s="700" t="s">
        <v>249</v>
      </c>
      <c r="G171" s="700" t="s">
        <v>250</v>
      </c>
      <c r="H171" s="952"/>
      <c r="I171" s="915" t="s">
        <v>249</v>
      </c>
      <c r="J171" s="915" t="s">
        <v>250</v>
      </c>
      <c r="K171" s="915" t="s">
        <v>249</v>
      </c>
      <c r="L171" s="915" t="s">
        <v>250</v>
      </c>
      <c r="M171" s="706"/>
      <c r="N171" s="250"/>
    </row>
    <row r="172" spans="1:73" x14ac:dyDescent="0.35">
      <c r="B172" s="926" t="s">
        <v>255</v>
      </c>
      <c r="C172" s="905"/>
      <c r="D172" s="905"/>
      <c r="E172" s="905"/>
      <c r="F172" s="905"/>
      <c r="G172" s="312"/>
      <c r="H172" t="s">
        <v>1911</v>
      </c>
      <c r="I172" s="312">
        <v>3842.7208559300002</v>
      </c>
      <c r="J172" s="312">
        <v>3842.7208559300002</v>
      </c>
      <c r="K172" s="247">
        <v>0</v>
      </c>
      <c r="L172" s="924">
        <v>0</v>
      </c>
      <c r="M172" s="706"/>
      <c r="N172" s="250"/>
    </row>
    <row r="173" spans="1:73" x14ac:dyDescent="0.35">
      <c r="B173" s="926" t="s">
        <v>1910</v>
      </c>
      <c r="C173" s="905"/>
      <c r="D173" s="905"/>
      <c r="E173" s="905"/>
      <c r="F173" s="905"/>
      <c r="G173" s="312"/>
      <c r="H173" t="s">
        <v>1911</v>
      </c>
      <c r="I173" s="312">
        <v>19.05819245</v>
      </c>
      <c r="J173" s="312">
        <v>19.05819245</v>
      </c>
      <c r="K173" s="247">
        <v>0</v>
      </c>
      <c r="L173" s="924">
        <v>0</v>
      </c>
      <c r="M173" s="706"/>
      <c r="N173" s="250"/>
    </row>
    <row r="174" spans="1:73" x14ac:dyDescent="0.35">
      <c r="B174" s="926" t="s">
        <v>1907</v>
      </c>
      <c r="C174" s="905"/>
      <c r="D174" s="905"/>
      <c r="E174" s="905"/>
      <c r="F174" s="905"/>
      <c r="G174" s="312"/>
      <c r="H174" t="s">
        <v>1911</v>
      </c>
      <c r="I174" s="312">
        <v>2.3663819300000002</v>
      </c>
      <c r="J174" s="312">
        <v>3.3599420799999997</v>
      </c>
      <c r="K174" s="917">
        <v>1.4346960204500001</v>
      </c>
      <c r="L174" s="917">
        <v>4.3981745643220007</v>
      </c>
      <c r="M174" s="706"/>
      <c r="N174" s="250"/>
    </row>
    <row r="175" spans="1:73" x14ac:dyDescent="0.35">
      <c r="B175" s="926" t="s">
        <v>1908</v>
      </c>
      <c r="C175" s="905"/>
      <c r="D175" s="905"/>
      <c r="E175" s="905"/>
      <c r="F175" s="905"/>
      <c r="G175" s="312"/>
      <c r="H175" t="s">
        <v>1911</v>
      </c>
      <c r="I175" s="312">
        <v>1.9282267399999999</v>
      </c>
      <c r="J175" s="312">
        <v>2.7828281800000001</v>
      </c>
      <c r="K175" s="917">
        <v>0.98741568171399996</v>
      </c>
      <c r="L175" s="917">
        <v>1.3322353261140001</v>
      </c>
      <c r="M175" s="706"/>
      <c r="N175" s="250"/>
    </row>
    <row r="176" spans="1:73" x14ac:dyDescent="0.35">
      <c r="B176" s="926" t="s">
        <v>1909</v>
      </c>
      <c r="C176" s="905"/>
      <c r="D176" s="905"/>
      <c r="E176" s="905"/>
      <c r="F176" s="905"/>
      <c r="G176" s="312"/>
      <c r="H176" t="s">
        <v>1911</v>
      </c>
      <c r="I176" s="312">
        <v>1.3836762500000002</v>
      </c>
      <c r="J176" s="312">
        <v>1.9432725400000002</v>
      </c>
      <c r="K176" s="917">
        <v>0.62621710420499987</v>
      </c>
      <c r="L176" s="917">
        <v>0.72338235400200002</v>
      </c>
      <c r="M176" s="706"/>
      <c r="N176" s="250"/>
    </row>
    <row r="177" spans="1:73" x14ac:dyDescent="0.35">
      <c r="A177" s="909"/>
      <c r="B177" s="918" t="s">
        <v>1344</v>
      </c>
      <c r="C177" s="911"/>
      <c r="D177" s="919"/>
      <c r="E177" s="919"/>
      <c r="F177" s="920"/>
      <c r="G177" s="910"/>
      <c r="H177" s="909"/>
      <c r="I177" s="912"/>
      <c r="J177" s="912"/>
      <c r="K177" s="909"/>
      <c r="L177" s="912"/>
      <c r="M177" s="706"/>
      <c r="N177" s="250"/>
    </row>
    <row r="178" spans="1:73" x14ac:dyDescent="0.35">
      <c r="M178" s="706"/>
      <c r="N178" s="250"/>
    </row>
    <row r="179" spans="1:73" ht="15" customHeight="1" x14ac:dyDescent="0.35">
      <c r="A179" s="955" t="s">
        <v>1913</v>
      </c>
      <c r="B179" s="956"/>
      <c r="C179" s="956"/>
      <c r="D179" s="956"/>
      <c r="E179" s="956"/>
      <c r="F179" s="953" t="s">
        <v>1622</v>
      </c>
      <c r="G179" s="954"/>
      <c r="H179" s="952" t="s">
        <v>1897</v>
      </c>
      <c r="I179" s="957" t="str">
        <f>I170</f>
        <v>2023/2024 IMPORT</v>
      </c>
      <c r="J179" s="957"/>
      <c r="K179" s="957" t="str">
        <f>K170</f>
        <v>2023/2024 EXPORT</v>
      </c>
      <c r="L179" s="957"/>
      <c r="M179" s="706"/>
      <c r="N179" s="250"/>
    </row>
    <row r="180" spans="1:73" x14ac:dyDescent="0.35">
      <c r="A180" s="955"/>
      <c r="B180" s="911"/>
      <c r="C180" s="911"/>
      <c r="D180" s="911"/>
      <c r="E180" s="911"/>
      <c r="F180" s="700" t="s">
        <v>249</v>
      </c>
      <c r="G180" s="700" t="s">
        <v>250</v>
      </c>
      <c r="H180" s="952"/>
      <c r="I180" s="915" t="s">
        <v>249</v>
      </c>
      <c r="J180" s="915" t="s">
        <v>250</v>
      </c>
      <c r="K180" s="915" t="s">
        <v>249</v>
      </c>
      <c r="L180" s="915" t="s">
        <v>250</v>
      </c>
      <c r="M180" s="706"/>
      <c r="N180" s="250"/>
    </row>
    <row r="181" spans="1:73" x14ac:dyDescent="0.35">
      <c r="A181" s="926"/>
      <c r="B181" s="359" t="s">
        <v>255</v>
      </c>
      <c r="C181" s="905"/>
      <c r="D181" s="905"/>
      <c r="E181" s="905"/>
      <c r="F181" s="905"/>
      <c r="G181" s="312"/>
      <c r="H181" t="s">
        <v>1845</v>
      </c>
      <c r="I181" s="312">
        <f>I87</f>
        <v>2142.5868318799999</v>
      </c>
      <c r="J181" s="312">
        <f>I181</f>
        <v>2142.5868318799999</v>
      </c>
      <c r="K181" s="247">
        <v>0</v>
      </c>
      <c r="L181" s="924">
        <v>0</v>
      </c>
      <c r="M181" s="706"/>
      <c r="N181" s="250"/>
    </row>
    <row r="182" spans="1:73" x14ac:dyDescent="0.35">
      <c r="A182" s="926"/>
      <c r="B182" s="359" t="s">
        <v>1367</v>
      </c>
      <c r="C182" s="905"/>
      <c r="D182" s="905"/>
      <c r="E182" s="905"/>
      <c r="F182" s="905"/>
      <c r="G182" s="312"/>
      <c r="H182" t="s">
        <v>1845</v>
      </c>
      <c r="I182" s="312">
        <f>I88</f>
        <v>71.604681720000002</v>
      </c>
      <c r="J182" s="312">
        <f>I182</f>
        <v>71.604681720000002</v>
      </c>
      <c r="K182" s="247">
        <v>0</v>
      </c>
      <c r="L182" s="924">
        <v>0</v>
      </c>
      <c r="M182" s="706"/>
      <c r="N182" s="250"/>
    </row>
    <row r="183" spans="1:73" x14ac:dyDescent="0.35">
      <c r="A183" s="926"/>
      <c r="B183" s="359" t="s">
        <v>1368</v>
      </c>
      <c r="C183" s="905"/>
      <c r="D183" s="905"/>
      <c r="E183" s="905"/>
      <c r="F183" s="905"/>
      <c r="G183" s="312"/>
      <c r="H183" t="s">
        <v>1845</v>
      </c>
      <c r="I183" s="312">
        <f>I89</f>
        <v>200.89302617999999</v>
      </c>
      <c r="J183" s="312">
        <f>I183</f>
        <v>200.89302617999999</v>
      </c>
      <c r="K183" s="247">
        <v>0</v>
      </c>
      <c r="L183" s="921">
        <v>0</v>
      </c>
      <c r="M183" s="706"/>
      <c r="N183" s="250"/>
    </row>
    <row r="184" spans="1:73" x14ac:dyDescent="0.35">
      <c r="A184" s="926"/>
      <c r="B184" s="359" t="s">
        <v>1353</v>
      </c>
      <c r="C184" s="905"/>
      <c r="D184" s="905"/>
      <c r="E184" s="905"/>
      <c r="F184" s="905"/>
      <c r="G184" s="312"/>
      <c r="H184" t="s">
        <v>1845</v>
      </c>
      <c r="I184" s="312">
        <v>1.9822919999999999</v>
      </c>
      <c r="J184" s="312">
        <v>3.7105487999999998</v>
      </c>
      <c r="K184" s="917">
        <v>1.4346960204500001</v>
      </c>
      <c r="L184" s="917">
        <v>4.3981745643220007</v>
      </c>
      <c r="M184" s="706"/>
      <c r="N184" s="250"/>
    </row>
    <row r="185" spans="1:73" x14ac:dyDescent="0.35">
      <c r="A185" s="926"/>
      <c r="B185" s="359" t="s">
        <v>1355</v>
      </c>
      <c r="C185" s="905"/>
      <c r="D185" s="905"/>
      <c r="E185" s="905"/>
      <c r="F185" s="905"/>
      <c r="G185" s="312"/>
      <c r="H185" t="s">
        <v>1845</v>
      </c>
      <c r="I185" s="312">
        <v>1.298996</v>
      </c>
      <c r="J185" s="312">
        <v>1.8909064</v>
      </c>
      <c r="K185" s="917">
        <v>0.98741568171399996</v>
      </c>
      <c r="L185" s="917">
        <v>1.3322353261140001</v>
      </c>
      <c r="M185" s="706"/>
      <c r="N185" s="250"/>
    </row>
    <row r="186" spans="1:73" x14ac:dyDescent="0.35">
      <c r="A186" s="908"/>
      <c r="B186" s="359" t="s">
        <v>1369</v>
      </c>
      <c r="C186" s="903"/>
      <c r="D186" s="906"/>
      <c r="E186" s="906"/>
      <c r="F186" s="907"/>
      <c r="G186" s="312"/>
      <c r="H186" t="s">
        <v>1845</v>
      </c>
      <c r="I186" s="312">
        <v>1.1625463999999999</v>
      </c>
      <c r="J186" s="312">
        <v>1.7696528</v>
      </c>
      <c r="K186" s="917">
        <v>0.62621710420499987</v>
      </c>
      <c r="L186" s="917">
        <v>0.72338235400200002</v>
      </c>
      <c r="M186" s="706"/>
      <c r="N186" s="250"/>
    </row>
    <row r="187" spans="1:73" s="909" customFormat="1" x14ac:dyDescent="0.35">
      <c r="A187" s="927"/>
      <c r="B187" s="928" t="s">
        <v>1344</v>
      </c>
      <c r="C187" s="912"/>
      <c r="D187" s="929"/>
      <c r="F187" s="912"/>
      <c r="G187" s="912"/>
      <c r="I187" s="912"/>
      <c r="J187" s="912"/>
      <c r="L187" s="912"/>
      <c r="M187" s="706"/>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row>
    <row r="188" spans="1:73" x14ac:dyDescent="0.35">
      <c r="M188" s="706"/>
    </row>
    <row r="189" spans="1:73" x14ac:dyDescent="0.35">
      <c r="M189" s="706"/>
    </row>
    <row r="190" spans="1:73" x14ac:dyDescent="0.35">
      <c r="M190" s="706"/>
    </row>
    <row r="191" spans="1:73" x14ac:dyDescent="0.35">
      <c r="M191" s="706"/>
    </row>
    <row r="192" spans="1:73" x14ac:dyDescent="0.35">
      <c r="M192" s="706"/>
    </row>
    <row r="193" spans="13:13" x14ac:dyDescent="0.35">
      <c r="M193" s="706"/>
    </row>
    <row r="194" spans="13:13" x14ac:dyDescent="0.35">
      <c r="M194" s="706"/>
    </row>
    <row r="195" spans="13:13" x14ac:dyDescent="0.35">
      <c r="M195" s="706"/>
    </row>
    <row r="196" spans="13:13" x14ac:dyDescent="0.35">
      <c r="M196" s="706"/>
    </row>
    <row r="197" spans="13:13" x14ac:dyDescent="0.35">
      <c r="M197" s="706"/>
    </row>
    <row r="198" spans="13:13" x14ac:dyDescent="0.35">
      <c r="M198" s="706"/>
    </row>
    <row r="199" spans="13:13" x14ac:dyDescent="0.35">
      <c r="M199" s="706"/>
    </row>
    <row r="200" spans="13:13" x14ac:dyDescent="0.35">
      <c r="M200" s="706"/>
    </row>
    <row r="201" spans="13:13" x14ac:dyDescent="0.35">
      <c r="M201" s="706"/>
    </row>
    <row r="202" spans="13:13" x14ac:dyDescent="0.35">
      <c r="M202" s="706"/>
    </row>
    <row r="203" spans="13:13" x14ac:dyDescent="0.35">
      <c r="M203" s="706"/>
    </row>
    <row r="204" spans="13:13" x14ac:dyDescent="0.35">
      <c r="M204" s="706"/>
    </row>
    <row r="205" spans="13:13" x14ac:dyDescent="0.35">
      <c r="M205" s="706"/>
    </row>
    <row r="206" spans="13:13" x14ac:dyDescent="0.35">
      <c r="M206" s="706"/>
    </row>
    <row r="207" spans="13:13" x14ac:dyDescent="0.35">
      <c r="M207" s="706"/>
    </row>
    <row r="208" spans="13:13" x14ac:dyDescent="0.35">
      <c r="M208" s="706"/>
    </row>
  </sheetData>
  <mergeCells count="196">
    <mergeCell ref="K1:M1"/>
    <mergeCell ref="F132:G132"/>
    <mergeCell ref="F95:G95"/>
    <mergeCell ref="F104:G104"/>
    <mergeCell ref="F85:G85"/>
    <mergeCell ref="F120:G120"/>
    <mergeCell ref="F127:G127"/>
    <mergeCell ref="E65:E66"/>
    <mergeCell ref="E137:E138"/>
    <mergeCell ref="H120:H121"/>
    <mergeCell ref="H127:H128"/>
    <mergeCell ref="H132:H133"/>
    <mergeCell ref="H95:H96"/>
    <mergeCell ref="H104:H105"/>
    <mergeCell ref="H113:H114"/>
    <mergeCell ref="E75:E76"/>
    <mergeCell ref="E85:E86"/>
    <mergeCell ref="E95:E96"/>
    <mergeCell ref="E120:E121"/>
    <mergeCell ref="E127:E128"/>
    <mergeCell ref="E132:E133"/>
    <mergeCell ref="E104:E105"/>
    <mergeCell ref="E113:E114"/>
    <mergeCell ref="F75:G75"/>
    <mergeCell ref="H65:H66"/>
    <mergeCell ref="H75:H76"/>
    <mergeCell ref="H85:H86"/>
    <mergeCell ref="H137:H138"/>
    <mergeCell ref="F65:G65"/>
    <mergeCell ref="F113:G113"/>
    <mergeCell ref="F137:G137"/>
    <mergeCell ref="L4:M4"/>
    <mergeCell ref="F11:G11"/>
    <mergeCell ref="F17:G17"/>
    <mergeCell ref="K23:K24"/>
    <mergeCell ref="I11:J11"/>
    <mergeCell ref="L11:M11"/>
    <mergeCell ref="I17:J17"/>
    <mergeCell ref="L17:M17"/>
    <mergeCell ref="I23:J23"/>
    <mergeCell ref="L23:M23"/>
    <mergeCell ref="H4:H5"/>
    <mergeCell ref="K4:K5"/>
    <mergeCell ref="K11:K12"/>
    <mergeCell ref="K17:K18"/>
    <mergeCell ref="H11:H12"/>
    <mergeCell ref="H17:H18"/>
    <mergeCell ref="H23:H24"/>
    <mergeCell ref="A4:B4"/>
    <mergeCell ref="C4:D4"/>
    <mergeCell ref="C11:D11"/>
    <mergeCell ref="C17:D17"/>
    <mergeCell ref="C23:D23"/>
    <mergeCell ref="F1:H1"/>
    <mergeCell ref="F4:G4"/>
    <mergeCell ref="I4:J4"/>
    <mergeCell ref="F23:G23"/>
    <mergeCell ref="E4:E5"/>
    <mergeCell ref="E11:E12"/>
    <mergeCell ref="E17:E18"/>
    <mergeCell ref="E23:E24"/>
    <mergeCell ref="C85:D85"/>
    <mergeCell ref="C95:D95"/>
    <mergeCell ref="C132:D132"/>
    <mergeCell ref="C137:D137"/>
    <mergeCell ref="C104:D104"/>
    <mergeCell ref="C113:D113"/>
    <mergeCell ref="C120:D120"/>
    <mergeCell ref="C127:D127"/>
    <mergeCell ref="C39:D39"/>
    <mergeCell ref="C44:D44"/>
    <mergeCell ref="C49:D49"/>
    <mergeCell ref="C65:D65"/>
    <mergeCell ref="C75:D75"/>
    <mergeCell ref="L65:M65"/>
    <mergeCell ref="I75:J75"/>
    <mergeCell ref="L75:M75"/>
    <mergeCell ref="I85:J85"/>
    <mergeCell ref="L85:M85"/>
    <mergeCell ref="I39:J39"/>
    <mergeCell ref="L39:M39"/>
    <mergeCell ref="I44:J44"/>
    <mergeCell ref="L44:M44"/>
    <mergeCell ref="I49:J49"/>
    <mergeCell ref="L49:M49"/>
    <mergeCell ref="K39:K40"/>
    <mergeCell ref="K44:K45"/>
    <mergeCell ref="K49:K50"/>
    <mergeCell ref="K65:K66"/>
    <mergeCell ref="K75:K76"/>
    <mergeCell ref="K85:K86"/>
    <mergeCell ref="I65:J65"/>
    <mergeCell ref="L137:M137"/>
    <mergeCell ref="L120:M120"/>
    <mergeCell ref="I127:J127"/>
    <mergeCell ref="L127:M127"/>
    <mergeCell ref="I132:J132"/>
    <mergeCell ref="L132:M132"/>
    <mergeCell ref="I95:J95"/>
    <mergeCell ref="L95:M95"/>
    <mergeCell ref="I104:J104"/>
    <mergeCell ref="L104:M104"/>
    <mergeCell ref="I113:J113"/>
    <mergeCell ref="L113:M113"/>
    <mergeCell ref="K137:K138"/>
    <mergeCell ref="K120:K121"/>
    <mergeCell ref="K127:K128"/>
    <mergeCell ref="K132:K133"/>
    <mergeCell ref="K95:K96"/>
    <mergeCell ref="K104:K105"/>
    <mergeCell ref="K113:K114"/>
    <mergeCell ref="I120:J120"/>
    <mergeCell ref="I137:J137"/>
    <mergeCell ref="K31:K32"/>
    <mergeCell ref="L31:M31"/>
    <mergeCell ref="C57:D57"/>
    <mergeCell ref="E57:E58"/>
    <mergeCell ref="F57:G57"/>
    <mergeCell ref="H57:H58"/>
    <mergeCell ref="I57:J57"/>
    <mergeCell ref="K57:K58"/>
    <mergeCell ref="L57:M57"/>
    <mergeCell ref="E39:E40"/>
    <mergeCell ref="E44:E45"/>
    <mergeCell ref="E49:E50"/>
    <mergeCell ref="H39:H40"/>
    <mergeCell ref="H44:H45"/>
    <mergeCell ref="H49:H50"/>
    <mergeCell ref="F39:G39"/>
    <mergeCell ref="F44:G44"/>
    <mergeCell ref="F49:G49"/>
    <mergeCell ref="C31:D31"/>
    <mergeCell ref="E31:E32"/>
    <mergeCell ref="F31:G31"/>
    <mergeCell ref="H31:H32"/>
    <mergeCell ref="I31:J31"/>
    <mergeCell ref="A152:A153"/>
    <mergeCell ref="I152:J152"/>
    <mergeCell ref="K152:L152"/>
    <mergeCell ref="A161:A162"/>
    <mergeCell ref="B161:C161"/>
    <mergeCell ref="D161:E161"/>
    <mergeCell ref="I161:J161"/>
    <mergeCell ref="K161:L161"/>
    <mergeCell ref="F152:G152"/>
    <mergeCell ref="H152:H153"/>
    <mergeCell ref="F161:G161"/>
    <mergeCell ref="H161:H162"/>
    <mergeCell ref="A170:A171"/>
    <mergeCell ref="B170:C170"/>
    <mergeCell ref="D170:E170"/>
    <mergeCell ref="I170:J170"/>
    <mergeCell ref="K170:L170"/>
    <mergeCell ref="A179:A180"/>
    <mergeCell ref="B179:C179"/>
    <mergeCell ref="D179:E179"/>
    <mergeCell ref="I179:J179"/>
    <mergeCell ref="K179:L179"/>
    <mergeCell ref="F170:G170"/>
    <mergeCell ref="H170:H171"/>
    <mergeCell ref="F179:G179"/>
    <mergeCell ref="H179:H180"/>
    <mergeCell ref="N4:N5"/>
    <mergeCell ref="O4:P4"/>
    <mergeCell ref="N11:N12"/>
    <mergeCell ref="O11:P11"/>
    <mergeCell ref="N17:N18"/>
    <mergeCell ref="O17:P17"/>
    <mergeCell ref="N23:N24"/>
    <mergeCell ref="O23:P23"/>
    <mergeCell ref="N31:N32"/>
    <mergeCell ref="O31:P31"/>
    <mergeCell ref="N39:N40"/>
    <mergeCell ref="O39:P39"/>
    <mergeCell ref="N44:N45"/>
    <mergeCell ref="O44:P44"/>
    <mergeCell ref="N49:N50"/>
    <mergeCell ref="O49:P49"/>
    <mergeCell ref="N57:N58"/>
    <mergeCell ref="O57:P57"/>
    <mergeCell ref="N65:N66"/>
    <mergeCell ref="O65:P65"/>
    <mergeCell ref="N120:N121"/>
    <mergeCell ref="O120:P120"/>
    <mergeCell ref="N127:N128"/>
    <mergeCell ref="O127:P127"/>
    <mergeCell ref="N75:N76"/>
    <mergeCell ref="O75:P75"/>
    <mergeCell ref="N85:N86"/>
    <mergeCell ref="O85:P85"/>
    <mergeCell ref="N95:N96"/>
    <mergeCell ref="O95:P95"/>
    <mergeCell ref="N104:N105"/>
    <mergeCell ref="O104:P104"/>
    <mergeCell ref="N113:N114"/>
    <mergeCell ref="O113:P113"/>
  </mergeCells>
  <pageMargins left="0.25" right="0.25" top="0.75" bottom="0.75" header="0.3" footer="0.3"/>
  <pageSetup paperSize="9" scale="69" fitToHeight="0" orientation="landscape" r:id="rId1"/>
  <rowBreaks count="2" manualBreakCount="2">
    <brk id="48" max="13" man="1"/>
    <brk id="94" max="1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C129"/>
  <sheetViews>
    <sheetView zoomScale="86" zoomScaleNormal="86" workbookViewId="0">
      <pane xSplit="4" ySplit="1" topLeftCell="S71" activePane="bottomRight" state="frozen"/>
      <selection pane="topRight" activeCell="E1" sqref="E1"/>
      <selection pane="bottomLeft" activeCell="A2" sqref="A2"/>
      <selection pane="bottomRight" activeCell="D132" sqref="D132"/>
    </sheetView>
  </sheetViews>
  <sheetFormatPr defaultColWidth="8.81640625" defaultRowHeight="14.5" x14ac:dyDescent="0.35"/>
  <cols>
    <col min="1" max="1" width="19.1796875" style="247" customWidth="1"/>
    <col min="2" max="2" width="13.7265625" style="247" customWidth="1"/>
    <col min="3" max="3" width="56.54296875" style="247" hidden="1" customWidth="1"/>
    <col min="4" max="4" width="56" style="247" customWidth="1"/>
    <col min="5" max="5" width="56.54296875" style="247" hidden="1" customWidth="1"/>
    <col min="6" max="6" width="58.7265625" style="247" hidden="1" customWidth="1"/>
    <col min="7" max="8" width="21.81640625" style="247" hidden="1" customWidth="1"/>
    <col min="9" max="9" width="20.7265625" style="603" customWidth="1"/>
    <col min="10" max="11" width="18.26953125" style="609" customWidth="1"/>
    <col min="12" max="21" width="18.26953125" style="609" bestFit="1" customWidth="1"/>
    <col min="22" max="22" width="18.81640625" style="609" customWidth="1"/>
    <col min="23" max="23" width="22.81640625" style="609" customWidth="1"/>
    <col min="24" max="24" width="14.453125" style="247" hidden="1" customWidth="1"/>
    <col min="25" max="25" width="8.81640625" style="247"/>
    <col min="26" max="26" width="15.7265625" style="247" bestFit="1" customWidth="1"/>
    <col min="27" max="27" width="14.26953125" style="247" bestFit="1" customWidth="1"/>
    <col min="28" max="28" width="15.453125" style="247" bestFit="1" customWidth="1"/>
    <col min="29" max="16384" width="8.81640625" style="247"/>
  </cols>
  <sheetData>
    <row r="1" spans="1:28" s="249" customFormat="1" x14ac:dyDescent="0.35">
      <c r="A1" s="249" t="s">
        <v>531</v>
      </c>
      <c r="B1" s="249" t="s">
        <v>532</v>
      </c>
      <c r="C1" s="249" t="s">
        <v>548</v>
      </c>
      <c r="D1" s="249" t="s">
        <v>549</v>
      </c>
      <c r="E1" s="249" t="s">
        <v>548</v>
      </c>
      <c r="F1" s="249" t="s">
        <v>549</v>
      </c>
      <c r="G1" s="249" t="s">
        <v>1429</v>
      </c>
      <c r="H1" s="249" t="s">
        <v>1429</v>
      </c>
      <c r="I1" s="600" t="s">
        <v>282</v>
      </c>
      <c r="J1" s="600" t="s">
        <v>521</v>
      </c>
      <c r="K1" s="600" t="s">
        <v>522</v>
      </c>
      <c r="L1" s="600" t="s">
        <v>523</v>
      </c>
      <c r="M1" s="600" t="s">
        <v>524</v>
      </c>
      <c r="N1" s="600" t="s">
        <v>525</v>
      </c>
      <c r="O1" s="600" t="s">
        <v>526</v>
      </c>
      <c r="P1" s="600" t="s">
        <v>527</v>
      </c>
      <c r="Q1" s="600" t="s">
        <v>528</v>
      </c>
      <c r="R1" s="600" t="s">
        <v>540</v>
      </c>
      <c r="S1" s="600" t="s">
        <v>541</v>
      </c>
      <c r="T1" s="600" t="s">
        <v>529</v>
      </c>
      <c r="U1" s="600" t="s">
        <v>530</v>
      </c>
      <c r="V1" s="601" t="s">
        <v>281</v>
      </c>
      <c r="W1" s="601" t="s">
        <v>280</v>
      </c>
    </row>
    <row r="2" spans="1:28" x14ac:dyDescent="0.35">
      <c r="A2" s="249" t="s">
        <v>1520</v>
      </c>
      <c r="I2" s="617">
        <f>SUM(I3:I5)</f>
        <v>115979198.39023839</v>
      </c>
      <c r="J2" s="618"/>
      <c r="K2" s="618"/>
      <c r="L2" s="618"/>
      <c r="M2" s="618"/>
      <c r="N2" s="618"/>
      <c r="O2" s="618"/>
      <c r="P2" s="618"/>
      <c r="Q2" s="618"/>
      <c r="R2" s="618"/>
      <c r="S2" s="618"/>
      <c r="T2" s="618"/>
      <c r="U2" s="618"/>
      <c r="V2" s="619"/>
      <c r="W2" s="619"/>
    </row>
    <row r="3" spans="1:28" x14ac:dyDescent="0.35">
      <c r="A3" s="314" t="s">
        <v>309</v>
      </c>
      <c r="B3" s="314" t="s">
        <v>307</v>
      </c>
      <c r="C3" s="314" t="s">
        <v>824</v>
      </c>
      <c r="D3" s="314" t="s">
        <v>825</v>
      </c>
      <c r="E3" s="247" t="s">
        <v>824</v>
      </c>
      <c r="F3" s="247" t="s">
        <v>825</v>
      </c>
      <c r="I3" s="744">
        <f>SUM(J3:U3)</f>
        <v>26469420.8618</v>
      </c>
      <c r="J3" s="619">
        <v>2672915.3330399999</v>
      </c>
      <c r="K3" s="619">
        <v>2614548.304</v>
      </c>
      <c r="L3" s="619">
        <v>2071826.8162800001</v>
      </c>
      <c r="M3" s="619">
        <v>2064579.37228</v>
      </c>
      <c r="N3" s="619">
        <v>2062550.0879600001</v>
      </c>
      <c r="O3" s="619">
        <v>2059071.3148400001</v>
      </c>
      <c r="P3" s="619">
        <v>2058563.99376</v>
      </c>
      <c r="Q3" s="619">
        <v>2061897.818</v>
      </c>
      <c r="R3" s="619">
        <v>2061897.818</v>
      </c>
      <c r="S3" s="619">
        <v>2063347.3068000001</v>
      </c>
      <c r="T3" s="619">
        <v>2059071.3148400001</v>
      </c>
      <c r="U3" s="619">
        <v>2619151.3820000002</v>
      </c>
      <c r="V3" s="644">
        <f>SUM(L3:T3)</f>
        <v>18562805.84276</v>
      </c>
      <c r="W3" s="644">
        <f>U3+J3+K3</f>
        <v>7906615.0190399997</v>
      </c>
      <c r="Z3" s="272">
        <f>V3+V7</f>
        <v>18571140.403360002</v>
      </c>
      <c r="AA3" s="272">
        <f>W3+W7</f>
        <v>7909837.1736399997</v>
      </c>
      <c r="AB3" s="387">
        <f>SUM(Z3:AA3)</f>
        <v>26480977.577</v>
      </c>
    </row>
    <row r="4" spans="1:28" x14ac:dyDescent="0.35">
      <c r="A4" s="314" t="s">
        <v>309</v>
      </c>
      <c r="B4" s="314" t="s">
        <v>307</v>
      </c>
      <c r="C4" s="314" t="s">
        <v>824</v>
      </c>
      <c r="D4" s="314" t="s">
        <v>825</v>
      </c>
      <c r="E4" s="247" t="s">
        <v>824</v>
      </c>
      <c r="F4" s="247" t="s">
        <v>825</v>
      </c>
      <c r="I4" s="620">
        <f>SUM(J4:U4)</f>
        <v>56286710.253771521</v>
      </c>
      <c r="J4" s="619">
        <v>5808117.679056</v>
      </c>
      <c r="K4" s="619">
        <v>3353495.9377919999</v>
      </c>
      <c r="L4" s="619">
        <v>3499327.6261631995</v>
      </c>
      <c r="M4" s="619">
        <v>3429957.3168895999</v>
      </c>
      <c r="N4" s="619">
        <v>2890976.1417983994</v>
      </c>
      <c r="O4" s="619">
        <v>5164738.6107494403</v>
      </c>
      <c r="P4" s="619">
        <v>4795398.2560665598</v>
      </c>
      <c r="Q4" s="619">
        <v>4708365.0600960003</v>
      </c>
      <c r="R4" s="619">
        <v>5266627.5839999998</v>
      </c>
      <c r="S4" s="619">
        <v>5161849.0000895998</v>
      </c>
      <c r="T4" s="619">
        <v>5420258.1805107202</v>
      </c>
      <c r="U4" s="619">
        <v>6787598.860559999</v>
      </c>
      <c r="V4" s="621">
        <f>SUM(L4:T4)</f>
        <v>40337497.776363514</v>
      </c>
      <c r="W4" s="621">
        <f>U4+J4+K4</f>
        <v>15949212.477407999</v>
      </c>
      <c r="X4" s="247">
        <f>+W4+V4+V5+W5+V8+V9+W8+W9</f>
        <v>89576427.862622395</v>
      </c>
    </row>
    <row r="5" spans="1:28" x14ac:dyDescent="0.35">
      <c r="A5" s="314" t="s">
        <v>309</v>
      </c>
      <c r="B5" s="314" t="s">
        <v>307</v>
      </c>
      <c r="C5" s="314" t="s">
        <v>824</v>
      </c>
      <c r="D5" s="314" t="s">
        <v>825</v>
      </c>
      <c r="I5" s="620">
        <f>SUM(J5:U5)</f>
        <v>33223067.274666864</v>
      </c>
      <c r="J5" s="619">
        <v>5213951.2234656001</v>
      </c>
      <c r="K5" s="619">
        <v>596115.22751999996</v>
      </c>
      <c r="L5" s="619">
        <v>1906470.6196124167</v>
      </c>
      <c r="M5" s="619">
        <v>2109091.6199541045</v>
      </c>
      <c r="N5" s="619">
        <v>2099230.3439151365</v>
      </c>
      <c r="O5" s="619">
        <v>3020329.0547468006</v>
      </c>
      <c r="P5" s="619">
        <v>2804327.3585577602</v>
      </c>
      <c r="Q5" s="619">
        <v>2753769.5912056002</v>
      </c>
      <c r="R5" s="619">
        <v>3080173.3378796005</v>
      </c>
      <c r="S5" s="619">
        <v>3018810.0018866402</v>
      </c>
      <c r="T5" s="619">
        <v>3169850.2950808005</v>
      </c>
      <c r="U5" s="619">
        <v>3450948.6008424</v>
      </c>
      <c r="V5" s="621">
        <f>SUM(L5:T5)</f>
        <v>23962052.22283886</v>
      </c>
      <c r="W5" s="621">
        <f>U5+J5+K5</f>
        <v>9261015.0518280007</v>
      </c>
    </row>
    <row r="6" spans="1:28" x14ac:dyDescent="0.35">
      <c r="A6" s="249" t="s">
        <v>1521</v>
      </c>
      <c r="I6" s="617">
        <f>SUM(I7:I9)</f>
        <v>78207.049384017228</v>
      </c>
      <c r="J6" s="618"/>
      <c r="K6" s="618"/>
      <c r="L6" s="618"/>
      <c r="M6" s="618"/>
      <c r="N6" s="618"/>
      <c r="O6" s="618"/>
      <c r="P6" s="618"/>
      <c r="Q6" s="618"/>
      <c r="R6" s="618"/>
      <c r="S6" s="618"/>
      <c r="T6" s="618"/>
      <c r="U6" s="618"/>
      <c r="V6" s="619">
        <f>V5+V4+V3</f>
        <v>82862355.841962367</v>
      </c>
      <c r="W6" s="619">
        <f>W5+W4+W3</f>
        <v>33116842.548276</v>
      </c>
    </row>
    <row r="7" spans="1:28" x14ac:dyDescent="0.35">
      <c r="A7" s="314" t="s">
        <v>309</v>
      </c>
      <c r="B7" s="314" t="s">
        <v>307</v>
      </c>
      <c r="C7" s="314" t="s">
        <v>824</v>
      </c>
      <c r="D7" s="314" t="s">
        <v>825</v>
      </c>
      <c r="E7" s="247" t="s">
        <v>824</v>
      </c>
      <c r="F7" s="247" t="s">
        <v>825</v>
      </c>
      <c r="I7" s="620">
        <f>SUM(J7:U7)</f>
        <v>11556.715200000001</v>
      </c>
      <c r="J7" s="619">
        <v>1288.86184</v>
      </c>
      <c r="K7" s="619">
        <v>1288.86184</v>
      </c>
      <c r="L7" s="619">
        <v>1014.64216</v>
      </c>
      <c r="M7" s="619">
        <v>942.16772000000003</v>
      </c>
      <c r="N7" s="619">
        <v>942.16772000000003</v>
      </c>
      <c r="O7" s="619">
        <v>942.16772000000003</v>
      </c>
      <c r="P7" s="619">
        <v>942.16772000000003</v>
      </c>
      <c r="Q7" s="619">
        <v>942.16772000000003</v>
      </c>
      <c r="R7" s="619">
        <v>942.16772000000003</v>
      </c>
      <c r="S7" s="619">
        <v>942.16772000000003</v>
      </c>
      <c r="T7" s="619">
        <v>724.74440000000004</v>
      </c>
      <c r="U7" s="619">
        <v>644.43092000000001</v>
      </c>
      <c r="V7" s="644">
        <f>SUM(L7:T7)</f>
        <v>8334.5606000000007</v>
      </c>
      <c r="W7" s="644">
        <f>U7+J7+K7</f>
        <v>3222.1545999999998</v>
      </c>
      <c r="X7" s="247">
        <f>+W7+V7</f>
        <v>11556.715200000001</v>
      </c>
    </row>
    <row r="8" spans="1:28" x14ac:dyDescent="0.35">
      <c r="A8" s="314" t="s">
        <v>309</v>
      </c>
      <c r="B8" s="314" t="s">
        <v>307</v>
      </c>
      <c r="C8" s="314" t="s">
        <v>824</v>
      </c>
      <c r="D8" s="314" t="s">
        <v>825</v>
      </c>
      <c r="E8" s="247" t="s">
        <v>824</v>
      </c>
      <c r="F8" s="247" t="s">
        <v>825</v>
      </c>
      <c r="I8" s="620">
        <f>SUM(J8:U8)</f>
        <v>36168.367044923078</v>
      </c>
      <c r="J8" s="619">
        <v>5773.8292726153841</v>
      </c>
      <c r="K8" s="619">
        <v>5756.0440999384609</v>
      </c>
      <c r="L8" s="619">
        <v>2964.6763008000003</v>
      </c>
      <c r="M8" s="619">
        <v>2664.2440447999998</v>
      </c>
      <c r="N8" s="619">
        <v>2946.0101632000005</v>
      </c>
      <c r="O8" s="619">
        <v>2664.2440447999998</v>
      </c>
      <c r="P8" s="619">
        <v>2707.3612800000001</v>
      </c>
      <c r="Q8" s="619">
        <v>2647.1976960000002</v>
      </c>
      <c r="R8" s="619">
        <v>2607.0886399999999</v>
      </c>
      <c r="S8" s="619">
        <v>2566.9795840000002</v>
      </c>
      <c r="T8" s="619">
        <v>1922.1493759999998</v>
      </c>
      <c r="U8" s="619">
        <v>948.54254276923075</v>
      </c>
      <c r="V8" s="621">
        <f>SUM(L8:T8)</f>
        <v>23689.951129599998</v>
      </c>
      <c r="W8" s="621">
        <f>U8+J8+K8</f>
        <v>12478.415915323076</v>
      </c>
      <c r="X8" s="247">
        <f>+V8+W8</f>
        <v>36168.36704492307</v>
      </c>
    </row>
    <row r="9" spans="1:28" x14ac:dyDescent="0.35">
      <c r="A9" s="314" t="s">
        <v>309</v>
      </c>
      <c r="B9" s="314" t="s">
        <v>307</v>
      </c>
      <c r="C9" s="314" t="s">
        <v>824</v>
      </c>
      <c r="D9" s="314" t="s">
        <v>825</v>
      </c>
      <c r="I9" s="620">
        <f>SUM(J9:U9)</f>
        <v>30481.967139094155</v>
      </c>
      <c r="J9" s="619">
        <v>4569.8435892480002</v>
      </c>
      <c r="K9" s="619">
        <v>4577.6798457599998</v>
      </c>
      <c r="L9" s="619">
        <v>2711.3914688</v>
      </c>
      <c r="M9" s="619">
        <v>2512.2473438400002</v>
      </c>
      <c r="N9" s="619">
        <v>2161.9557752000001</v>
      </c>
      <c r="O9" s="619">
        <v>2326.1549480000003</v>
      </c>
      <c r="P9" s="619">
        <v>2052.4896600000002</v>
      </c>
      <c r="Q9" s="619">
        <v>1724.0913144000001</v>
      </c>
      <c r="R9" s="619">
        <v>2736.6528800000006</v>
      </c>
      <c r="S9" s="619">
        <v>2736.6528800000006</v>
      </c>
      <c r="T9" s="619">
        <v>1619.3212307692306</v>
      </c>
      <c r="U9" s="619">
        <v>753.48620307692306</v>
      </c>
      <c r="V9" s="621">
        <f>SUM(L9:T9)</f>
        <v>20580.957501009234</v>
      </c>
      <c r="W9" s="621">
        <f>U9+J9+K9</f>
        <v>9901.0096380849227</v>
      </c>
      <c r="X9" s="247">
        <f>+V9+W9</f>
        <v>30481.967139094158</v>
      </c>
    </row>
    <row r="10" spans="1:28" x14ac:dyDescent="0.35">
      <c r="A10" s="249" t="s">
        <v>1484</v>
      </c>
      <c r="I10" s="617">
        <f>SUM(I11:I12)</f>
        <v>1589187369.1579618</v>
      </c>
      <c r="J10" s="618"/>
      <c r="K10" s="618"/>
      <c r="L10" s="618"/>
      <c r="M10" s="618"/>
      <c r="N10" s="618"/>
      <c r="O10" s="618"/>
      <c r="P10" s="618"/>
      <c r="Q10" s="618"/>
      <c r="R10" s="618"/>
      <c r="S10" s="618"/>
      <c r="T10" s="618"/>
      <c r="U10" s="618"/>
      <c r="V10" s="619">
        <f>V9+V8+V7</f>
        <v>52605.469230609233</v>
      </c>
      <c r="W10" s="619">
        <f>W9+W8+W7</f>
        <v>25601.580153408002</v>
      </c>
      <c r="X10" s="247">
        <f>+X9+X8</f>
        <v>66650.334184017236</v>
      </c>
    </row>
    <row r="11" spans="1:28" x14ac:dyDescent="0.35">
      <c r="A11" s="314" t="s">
        <v>305</v>
      </c>
      <c r="B11" s="314" t="s">
        <v>252</v>
      </c>
      <c r="C11" s="314" t="s">
        <v>1042</v>
      </c>
      <c r="D11" s="314" t="s">
        <v>1045</v>
      </c>
      <c r="E11" s="247" t="s">
        <v>1042</v>
      </c>
      <c r="F11" s="247" t="s">
        <v>1045</v>
      </c>
      <c r="I11" s="620">
        <f>SUM(J11:U11)</f>
        <v>1203836752.081898</v>
      </c>
      <c r="J11" s="619">
        <v>125762035.45088001</v>
      </c>
      <c r="K11" s="619">
        <v>123145239.23559099</v>
      </c>
      <c r="L11" s="619">
        <v>114835443.90669701</v>
      </c>
      <c r="M11" s="619">
        <v>115520460.35973699</v>
      </c>
      <c r="N11" s="619">
        <v>115885194.86589</v>
      </c>
      <c r="O11" s="619">
        <v>113221508.56944001</v>
      </c>
      <c r="P11" s="619">
        <f>112403345.84689-4207490.74</f>
        <v>108195855.10689001</v>
      </c>
      <c r="Q11" s="619">
        <v>52058421.800677598</v>
      </c>
      <c r="R11" s="619">
        <v>52226481.166931197</v>
      </c>
      <c r="S11" s="619">
        <v>50842698.327594005</v>
      </c>
      <c r="T11" s="619">
        <v>117220795.08784001</v>
      </c>
      <c r="U11" s="619">
        <v>114922618.20373</v>
      </c>
      <c r="V11" s="621">
        <f>SUM(L11:T11)</f>
        <v>840006859.19169676</v>
      </c>
      <c r="W11" s="621">
        <f>U11+J11+K11</f>
        <v>363829892.89020097</v>
      </c>
    </row>
    <row r="12" spans="1:28" x14ac:dyDescent="0.35">
      <c r="A12" s="314" t="s">
        <v>305</v>
      </c>
      <c r="B12" s="314" t="s">
        <v>252</v>
      </c>
      <c r="C12" s="314" t="s">
        <v>1042</v>
      </c>
      <c r="D12" s="314" t="s">
        <v>1045</v>
      </c>
      <c r="E12" s="247" t="s">
        <v>1042</v>
      </c>
      <c r="F12" s="247" t="s">
        <v>1045</v>
      </c>
      <c r="I12" s="620">
        <f>SUM(J12:U12)</f>
        <v>385350617.07606375</v>
      </c>
      <c r="J12" s="619">
        <v>36087335.114669994</v>
      </c>
      <c r="K12" s="619">
        <v>35146308.263976</v>
      </c>
      <c r="L12" s="619">
        <v>26841089.347015679</v>
      </c>
      <c r="M12" s="619">
        <v>26800579.239902399</v>
      </c>
      <c r="N12" s="619">
        <v>24844691.040479999</v>
      </c>
      <c r="O12" s="619">
        <v>26549108.482487999</v>
      </c>
      <c r="P12" s="619">
        <v>25135637.487506881</v>
      </c>
      <c r="Q12" s="619">
        <v>20720157.2811024</v>
      </c>
      <c r="R12" s="619">
        <v>26687542.301759999</v>
      </c>
      <c r="S12" s="619">
        <v>28624607.107199997</v>
      </c>
      <c r="T12" s="619">
        <v>33041269.382399995</v>
      </c>
      <c r="U12" s="619">
        <f>38129908.0275624+36742384</f>
        <v>74872292.02756241</v>
      </c>
      <c r="V12" s="621">
        <f>SUM(L12:T12)</f>
        <v>239244681.66985536</v>
      </c>
      <c r="W12" s="621">
        <f>U12+J12+K12</f>
        <v>146105935.4062084</v>
      </c>
    </row>
    <row r="13" spans="1:28" x14ac:dyDescent="0.35">
      <c r="A13" s="249" t="s">
        <v>1483</v>
      </c>
      <c r="I13" s="617">
        <f>SUM(I14:I15)</f>
        <v>61340986.456276469</v>
      </c>
      <c r="J13" s="627"/>
      <c r="K13" s="627"/>
      <c r="L13" s="627"/>
      <c r="M13" s="653"/>
      <c r="N13" s="653"/>
      <c r="O13" s="653"/>
      <c r="P13" s="627"/>
      <c r="Q13" s="627"/>
      <c r="R13" s="627"/>
      <c r="S13" s="627"/>
      <c r="T13" s="627"/>
      <c r="U13" s="627"/>
      <c r="V13" s="627">
        <f>+V12+V11</f>
        <v>1079251540.8615522</v>
      </c>
      <c r="W13" s="627">
        <f>+W12+W11</f>
        <v>509935828.29640937</v>
      </c>
    </row>
    <row r="14" spans="1:28" x14ac:dyDescent="0.35">
      <c r="A14" s="314" t="s">
        <v>305</v>
      </c>
      <c r="B14" s="314" t="s">
        <v>252</v>
      </c>
      <c r="C14" s="314" t="s">
        <v>1042</v>
      </c>
      <c r="D14" s="314" t="s">
        <v>1045</v>
      </c>
      <c r="I14" s="620">
        <f>SUM(J14:U14)</f>
        <v>15243600.432479998</v>
      </c>
      <c r="J14" s="619">
        <v>1648124.8702799999</v>
      </c>
      <c r="K14" s="619">
        <v>1648124.8702799999</v>
      </c>
      <c r="L14" s="619">
        <v>1219211.5818400001</v>
      </c>
      <c r="M14" s="619">
        <v>1219211.5818400001</v>
      </c>
      <c r="N14" s="619">
        <v>1219211.5818400001</v>
      </c>
      <c r="O14" s="619">
        <v>1171067.6880000001</v>
      </c>
      <c r="P14" s="619">
        <v>1171067.6880000001</v>
      </c>
      <c r="Q14" s="619">
        <v>1158055.8248000001</v>
      </c>
      <c r="R14" s="619">
        <v>1158055.8248000001</v>
      </c>
      <c r="S14" s="619">
        <v>1158055.8248000001</v>
      </c>
      <c r="T14" s="619">
        <v>1106008.372</v>
      </c>
      <c r="U14" s="619">
        <v>1367404.7239999999</v>
      </c>
      <c r="V14" s="621">
        <f>SUM(L14:T14)</f>
        <v>10579945.96792</v>
      </c>
      <c r="W14" s="621">
        <f>U14+J14+K14</f>
        <v>4663654.4645600002</v>
      </c>
    </row>
    <row r="15" spans="1:28" x14ac:dyDescent="0.35">
      <c r="A15" s="314" t="s">
        <v>305</v>
      </c>
      <c r="B15" s="314" t="s">
        <v>252</v>
      </c>
      <c r="C15" s="314" t="s">
        <v>1042</v>
      </c>
      <c r="D15" s="314" t="s">
        <v>1045</v>
      </c>
      <c r="I15" s="620">
        <f>SUM(J15:U15)</f>
        <v>46097386.023796469</v>
      </c>
      <c r="J15" s="619">
        <v>5199248.1144239996</v>
      </c>
      <c r="K15" s="619">
        <v>2847016.8521071197</v>
      </c>
      <c r="L15" s="619">
        <v>5401251.7562207999</v>
      </c>
      <c r="M15" s="619">
        <v>5358379.5717671039</v>
      </c>
      <c r="N15" s="619">
        <v>4206983.9163028793</v>
      </c>
      <c r="O15" s="619">
        <v>4491436.4962848006</v>
      </c>
      <c r="P15" s="619">
        <v>5108623.2004032005</v>
      </c>
      <c r="Q15" s="619">
        <v>2209783.1850710399</v>
      </c>
      <c r="R15" s="619">
        <v>2794785.3406915199</v>
      </c>
      <c r="S15" s="619">
        <v>2751007.5902447999</v>
      </c>
      <c r="T15" s="619">
        <v>1884815.9911776001</v>
      </c>
      <c r="U15" s="619">
        <v>3844054.009101599</v>
      </c>
      <c r="V15" s="621">
        <f>SUM(L15:T15)</f>
        <v>34207067.048163749</v>
      </c>
      <c r="W15" s="621">
        <f>U15+J15+K15</f>
        <v>11890318.97563272</v>
      </c>
    </row>
    <row r="16" spans="1:28" x14ac:dyDescent="0.35">
      <c r="A16" s="249" t="s">
        <v>537</v>
      </c>
      <c r="I16" s="617">
        <f>SUM(I17:I20)</f>
        <v>310547.50433695997</v>
      </c>
      <c r="J16" s="618"/>
      <c r="K16" s="618"/>
      <c r="L16" s="618"/>
      <c r="M16" s="618"/>
      <c r="N16" s="618"/>
      <c r="O16" s="618"/>
      <c r="P16" s="618"/>
      <c r="Q16" s="618"/>
      <c r="R16" s="618"/>
      <c r="S16" s="618"/>
      <c r="T16" s="618"/>
      <c r="U16" s="618"/>
      <c r="V16" s="619">
        <f>+V15+V14</f>
        <v>44787013.016083747</v>
      </c>
      <c r="W16" s="619">
        <f>+W15+W14</f>
        <v>16553973.44019272</v>
      </c>
    </row>
    <row r="17" spans="1:26" x14ac:dyDescent="0.35">
      <c r="A17" s="313" t="s">
        <v>371</v>
      </c>
      <c r="B17" s="313" t="s">
        <v>371</v>
      </c>
      <c r="C17" s="313" t="s">
        <v>838</v>
      </c>
      <c r="D17" s="313" t="s">
        <v>838</v>
      </c>
      <c r="E17" s="247" t="s">
        <v>839</v>
      </c>
      <c r="F17" s="247" t="s">
        <v>839</v>
      </c>
      <c r="I17" s="620">
        <f>SUM(J17:U17)</f>
        <v>34202.656694400001</v>
      </c>
      <c r="J17" s="622">
        <v>1193.1159312</v>
      </c>
      <c r="K17" s="622">
        <v>1193.1159312</v>
      </c>
      <c r="L17" s="622">
        <v>1193.1159312</v>
      </c>
      <c r="M17" s="622">
        <v>1193.1159312</v>
      </c>
      <c r="N17" s="622">
        <v>1193.1159312</v>
      </c>
      <c r="O17" s="622">
        <v>1193.1159312</v>
      </c>
      <c r="P17" s="622">
        <v>1193.1159312</v>
      </c>
      <c r="Q17" s="622">
        <v>5170.1690352000005</v>
      </c>
      <c r="R17" s="622">
        <v>5170.1690352000005</v>
      </c>
      <c r="S17" s="622">
        <v>5170.1690352000005</v>
      </c>
      <c r="T17" s="622">
        <v>5170.1690352000005</v>
      </c>
      <c r="U17" s="622">
        <v>5170.1690352000005</v>
      </c>
      <c r="V17" s="621">
        <f>SUM(L17:T17)</f>
        <v>26646.255796800004</v>
      </c>
      <c r="W17" s="621">
        <f>U17+J17+K17</f>
        <v>7556.4008976000005</v>
      </c>
      <c r="X17" s="247">
        <f>+V21+W21</f>
        <v>310547.50433695997</v>
      </c>
    </row>
    <row r="18" spans="1:26" x14ac:dyDescent="0.35">
      <c r="A18" s="313" t="s">
        <v>381</v>
      </c>
      <c r="B18" s="313" t="s">
        <v>375</v>
      </c>
      <c r="C18" s="313" t="s">
        <v>834</v>
      </c>
      <c r="D18" s="313" t="s">
        <v>836</v>
      </c>
      <c r="E18" s="247" t="s">
        <v>827</v>
      </c>
      <c r="F18" s="247" t="s">
        <v>830</v>
      </c>
      <c r="I18" s="620">
        <f>SUM(J18:U18)</f>
        <v>71018.888369087988</v>
      </c>
      <c r="J18" s="622">
        <v>7889.0696755199988</v>
      </c>
      <c r="K18" s="622">
        <v>3875.4376657919993</v>
      </c>
      <c r="L18" s="622">
        <v>1717.94850432</v>
      </c>
      <c r="M18" s="622">
        <v>1512.6629610240002</v>
      </c>
      <c r="N18" s="622">
        <v>1662.7508808959999</v>
      </c>
      <c r="O18" s="622">
        <v>1210.4714777280001</v>
      </c>
      <c r="P18" s="622">
        <v>1340.0928630720002</v>
      </c>
      <c r="Q18" s="622">
        <v>5106.2969984000001</v>
      </c>
      <c r="R18" s="622">
        <v>5698.8962026879999</v>
      </c>
      <c r="S18" s="622">
        <v>5724.4276876800004</v>
      </c>
      <c r="T18" s="622">
        <v>6634.1548108159996</v>
      </c>
      <c r="U18" s="622">
        <v>28646.678641151997</v>
      </c>
      <c r="V18" s="621">
        <f>SUM(L18:T18)</f>
        <v>30607.702386623998</v>
      </c>
      <c r="W18" s="621">
        <f>U18+J18+K18</f>
        <v>40411.185982463998</v>
      </c>
    </row>
    <row r="19" spans="1:26" x14ac:dyDescent="0.35">
      <c r="A19" s="313" t="s">
        <v>383</v>
      </c>
      <c r="B19" s="313" t="s">
        <v>377</v>
      </c>
      <c r="C19" s="313" t="s">
        <v>832</v>
      </c>
      <c r="D19" s="313" t="s">
        <v>835</v>
      </c>
      <c r="E19" s="247" t="s">
        <v>826</v>
      </c>
      <c r="F19" s="247" t="s">
        <v>829</v>
      </c>
      <c r="I19" s="620">
        <f>SUM(J19:U19)</f>
        <v>92715.574037407991</v>
      </c>
      <c r="J19" s="622">
        <v>7354.2918758399992</v>
      </c>
      <c r="K19" s="622">
        <v>3751.5395174399996</v>
      </c>
      <c r="L19" s="622">
        <v>2668.8617423999999</v>
      </c>
      <c r="M19" s="622">
        <v>2523.4989024000001</v>
      </c>
      <c r="N19" s="622">
        <v>2675.025126816</v>
      </c>
      <c r="O19" s="622">
        <v>1883.669825856</v>
      </c>
      <c r="P19" s="622">
        <v>2024.9625063359999</v>
      </c>
      <c r="Q19" s="622">
        <v>9322.6034719999989</v>
      </c>
      <c r="R19" s="622">
        <v>9977.7053376000003</v>
      </c>
      <c r="S19" s="622">
        <v>9394.6646772160002</v>
      </c>
      <c r="T19" s="622">
        <v>12306.844432063999</v>
      </c>
      <c r="U19" s="622">
        <v>28831.906621440001</v>
      </c>
      <c r="V19" s="621">
        <f>SUM(L19:T19)</f>
        <v>52777.836022687996</v>
      </c>
      <c r="W19" s="621">
        <f>U19+J19+K19</f>
        <v>39937.738014719995</v>
      </c>
    </row>
    <row r="20" spans="1:26" x14ac:dyDescent="0.35">
      <c r="A20" s="313" t="s">
        <v>379</v>
      </c>
      <c r="B20" s="313" t="s">
        <v>373</v>
      </c>
      <c r="C20" s="313" t="s">
        <v>833</v>
      </c>
      <c r="D20" s="313" t="s">
        <v>837</v>
      </c>
      <c r="E20" s="247" t="s">
        <v>828</v>
      </c>
      <c r="F20" s="247" t="s">
        <v>831</v>
      </c>
      <c r="I20" s="620">
        <f>SUM(J20:U20)</f>
        <v>112610.385236064</v>
      </c>
      <c r="J20" s="622">
        <v>10226.939014512001</v>
      </c>
      <c r="K20" s="622">
        <v>6363.4925898719994</v>
      </c>
      <c r="L20" s="622">
        <v>3047.2452360960001</v>
      </c>
      <c r="M20" s="622">
        <v>3000.7254048</v>
      </c>
      <c r="N20" s="622">
        <v>3088.0727673599995</v>
      </c>
      <c r="O20" s="622">
        <v>2851.1553143040001</v>
      </c>
      <c r="P20" s="622">
        <v>2774.5055500799999</v>
      </c>
      <c r="Q20" s="622">
        <v>11550.789053440001</v>
      </c>
      <c r="R20" s="622">
        <v>11950.558630400001</v>
      </c>
      <c r="S20" s="622">
        <v>11509.536235391999</v>
      </c>
      <c r="T20" s="622">
        <v>13223.016688128</v>
      </c>
      <c r="U20" s="622">
        <v>33024.348751680001</v>
      </c>
      <c r="V20" s="621">
        <f>SUM(L20:T20)</f>
        <v>62995.604880000006</v>
      </c>
      <c r="W20" s="621">
        <f>U20+J20+K20</f>
        <v>49614.780356064002</v>
      </c>
    </row>
    <row r="21" spans="1:26" x14ac:dyDescent="0.35">
      <c r="A21" s="249" t="s">
        <v>536</v>
      </c>
      <c r="B21" s="249"/>
      <c r="C21" s="249"/>
      <c r="D21" s="249"/>
      <c r="E21" s="249"/>
      <c r="F21" s="249"/>
      <c r="G21" s="249"/>
      <c r="H21" s="249"/>
      <c r="I21" s="617">
        <f>SUM(I22:I25)</f>
        <v>30687078.22160878</v>
      </c>
      <c r="J21" s="623"/>
      <c r="K21" s="623"/>
      <c r="L21" s="623"/>
      <c r="M21" s="623"/>
      <c r="N21" s="623"/>
      <c r="O21" s="623"/>
      <c r="P21" s="623"/>
      <c r="Q21" s="623"/>
      <c r="R21" s="623"/>
      <c r="S21" s="623"/>
      <c r="T21" s="623"/>
      <c r="U21" s="623"/>
      <c r="V21" s="619">
        <f>+V20+V19+V18+V17</f>
        <v>173027.39908611198</v>
      </c>
      <c r="W21" s="619">
        <f>+W20+W19+W18+W17</f>
        <v>137520.10525084799</v>
      </c>
    </row>
    <row r="22" spans="1:26" x14ac:dyDescent="0.35">
      <c r="A22" s="314" t="s">
        <v>368</v>
      </c>
      <c r="B22" s="314" t="s">
        <v>368</v>
      </c>
      <c r="C22" s="314" t="s">
        <v>839</v>
      </c>
      <c r="D22" s="314" t="s">
        <v>839</v>
      </c>
      <c r="F22" s="247" t="s">
        <v>838</v>
      </c>
      <c r="I22" s="620">
        <f>SUM(J22:U22)</f>
        <v>1264240.7869824001</v>
      </c>
      <c r="J22" s="261">
        <v>104786.98279200001</v>
      </c>
      <c r="K22" s="261">
        <v>105919.8150384</v>
      </c>
      <c r="L22" s="261">
        <v>105919.8150384</v>
      </c>
      <c r="M22" s="261">
        <v>105919.8150384</v>
      </c>
      <c r="N22" s="261">
        <v>105353.3989152</v>
      </c>
      <c r="O22" s="261">
        <v>105919.8150384</v>
      </c>
      <c r="P22" s="261">
        <v>104220.56666880001</v>
      </c>
      <c r="Q22" s="261">
        <v>105919.8150384</v>
      </c>
      <c r="R22" s="261">
        <v>104220.56666880001</v>
      </c>
      <c r="S22" s="261">
        <v>105919.8150384</v>
      </c>
      <c r="T22" s="261">
        <v>105919.8150384</v>
      </c>
      <c r="U22" s="261">
        <v>104220.56666880001</v>
      </c>
      <c r="V22" s="621">
        <f>SUM(L22:T22)</f>
        <v>949313.42248319997</v>
      </c>
      <c r="W22" s="621">
        <f>U22+J22+K22</f>
        <v>314927.36449920002</v>
      </c>
    </row>
    <row r="23" spans="1:26" x14ac:dyDescent="0.35">
      <c r="A23" s="314" t="s">
        <v>364</v>
      </c>
      <c r="B23" s="314" t="s">
        <v>358</v>
      </c>
      <c r="C23" s="314" t="s">
        <v>827</v>
      </c>
      <c r="D23" s="314" t="s">
        <v>830</v>
      </c>
      <c r="F23" s="247" t="s">
        <v>836</v>
      </c>
      <c r="I23" s="620">
        <f>SUM(J23:U23)</f>
        <v>8025453.3474392481</v>
      </c>
      <c r="J23" s="261">
        <v>1295042.32459008</v>
      </c>
      <c r="K23" s="261">
        <v>1277255.98919424</v>
      </c>
      <c r="L23" s="261">
        <v>591057.59875289607</v>
      </c>
      <c r="M23" s="261">
        <v>501436.34959932807</v>
      </c>
      <c r="N23" s="261">
        <v>476077.64143795206</v>
      </c>
      <c r="O23" s="261">
        <v>369531.80862576008</v>
      </c>
      <c r="P23" s="261">
        <v>392579.55561318406</v>
      </c>
      <c r="Q23" s="261">
        <v>417449.651104288</v>
      </c>
      <c r="R23" s="261">
        <v>438872.78938880004</v>
      </c>
      <c r="S23" s="261">
        <v>449894.22496480006</v>
      </c>
      <c r="T23" s="261">
        <v>559700.30953918397</v>
      </c>
      <c r="U23" s="261">
        <v>1256555.1046287357</v>
      </c>
      <c r="V23" s="621">
        <f>SUM(L23:T23)</f>
        <v>4196599.9290261921</v>
      </c>
      <c r="W23" s="621">
        <f>U23+J23+K23</f>
        <v>3828853.4184130556</v>
      </c>
    </row>
    <row r="24" spans="1:26" x14ac:dyDescent="0.35">
      <c r="A24" s="314" t="s">
        <v>366</v>
      </c>
      <c r="B24" s="314" t="s">
        <v>360</v>
      </c>
      <c r="C24" s="314" t="s">
        <v>826</v>
      </c>
      <c r="D24" s="314" t="s">
        <v>829</v>
      </c>
      <c r="F24" s="247" t="s">
        <v>835</v>
      </c>
      <c r="I24" s="620">
        <f>SUM(J24:U24)</f>
        <v>11149306.256207936</v>
      </c>
      <c r="J24" s="261">
        <v>1504158.2649599998</v>
      </c>
      <c r="K24" s="261">
        <v>1455816.5897932798</v>
      </c>
      <c r="L24" s="261">
        <v>921719.73880078411</v>
      </c>
      <c r="M24" s="261">
        <v>822158.01624510402</v>
      </c>
      <c r="N24" s="261">
        <v>788038.23724147188</v>
      </c>
      <c r="O24" s="261">
        <v>629942.63968820788</v>
      </c>
      <c r="P24" s="261">
        <v>676233.048451968</v>
      </c>
      <c r="Q24" s="261">
        <v>646317.5891788</v>
      </c>
      <c r="R24" s="261">
        <v>683615.15491852805</v>
      </c>
      <c r="S24" s="261">
        <v>686457.59927360003</v>
      </c>
      <c r="T24" s="261">
        <v>812470.04812019202</v>
      </c>
      <c r="U24" s="261">
        <v>1522379.3295359998</v>
      </c>
      <c r="V24" s="621">
        <f>SUM(L24:T24)</f>
        <v>6666952.0719186561</v>
      </c>
      <c r="W24" s="621">
        <f>U24+J24+K24</f>
        <v>4482354.1842892794</v>
      </c>
      <c r="Z24" s="247">
        <f>3578510707.1-'MSCOA - Tariff Structure'!Q10</f>
        <v>-5.2766799926757813E-3</v>
      </c>
    </row>
    <row r="25" spans="1:26" x14ac:dyDescent="0.35">
      <c r="A25" s="314" t="s">
        <v>362</v>
      </c>
      <c r="B25" s="314" t="s">
        <v>356</v>
      </c>
      <c r="C25" s="314" t="s">
        <v>828</v>
      </c>
      <c r="D25" s="314" t="s">
        <v>831</v>
      </c>
      <c r="F25" s="247" t="s">
        <v>837</v>
      </c>
      <c r="I25" s="620">
        <f>SUM(J25:U25)</f>
        <v>10248077.8309792</v>
      </c>
      <c r="J25" s="261">
        <v>1339899.7699889999</v>
      </c>
      <c r="K25" s="261">
        <v>1410488.8490285999</v>
      </c>
      <c r="L25" s="261">
        <v>736376.9838353279</v>
      </c>
      <c r="M25" s="261">
        <v>743785.38146950398</v>
      </c>
      <c r="N25" s="261">
        <v>660789.76592678402</v>
      </c>
      <c r="O25" s="261">
        <v>643588.48580364801</v>
      </c>
      <c r="P25" s="261">
        <v>667186.11187251203</v>
      </c>
      <c r="Q25" s="261">
        <v>688821.92272115196</v>
      </c>
      <c r="R25" s="261">
        <v>666653.39110400004</v>
      </c>
      <c r="S25" s="261">
        <v>682175.164645568</v>
      </c>
      <c r="T25" s="261">
        <v>727258.72068608005</v>
      </c>
      <c r="U25" s="261">
        <v>1281053.2838970241</v>
      </c>
      <c r="V25" s="621">
        <f>SUM(L25:T25)</f>
        <v>6216635.9280645754</v>
      </c>
      <c r="W25" s="621">
        <f>U25+J25+K25</f>
        <v>4031441.9029146242</v>
      </c>
      <c r="Z25" s="247">
        <f>Z24/2</f>
        <v>-2.6383399963378906E-3</v>
      </c>
    </row>
    <row r="26" spans="1:26" x14ac:dyDescent="0.35">
      <c r="A26" s="249" t="s">
        <v>545</v>
      </c>
      <c r="I26" s="617">
        <f>+I27</f>
        <v>83104871.201844469</v>
      </c>
      <c r="J26" s="618"/>
      <c r="K26" s="618"/>
      <c r="L26" s="618"/>
      <c r="M26" s="618"/>
      <c r="N26" s="618"/>
      <c r="O26" s="618"/>
      <c r="P26" s="618"/>
      <c r="Q26" s="618"/>
      <c r="R26" s="618"/>
      <c r="S26" s="618"/>
      <c r="T26" s="618"/>
      <c r="U26" s="618"/>
      <c r="V26" s="619">
        <f>+V25+V24+V23+V22</f>
        <v>18029501.351492621</v>
      </c>
      <c r="W26" s="619">
        <f>+W25+W24+W23+W22</f>
        <v>12657576.870116159</v>
      </c>
      <c r="X26" s="247">
        <f>+V26+W26</f>
        <v>30687078.22160878</v>
      </c>
    </row>
    <row r="27" spans="1:26" x14ac:dyDescent="0.35">
      <c r="A27" s="311" t="s">
        <v>313</v>
      </c>
      <c r="B27" s="311" t="s">
        <v>311</v>
      </c>
      <c r="C27" s="311" t="s">
        <v>510</v>
      </c>
      <c r="D27" s="311" t="s">
        <v>514</v>
      </c>
      <c r="E27" s="247" t="s">
        <v>510</v>
      </c>
      <c r="F27" s="247" t="s">
        <v>514</v>
      </c>
      <c r="I27" s="620">
        <f>SUM(J27:U27)</f>
        <v>83104871.201844469</v>
      </c>
      <c r="J27" s="624">
        <v>7104004.6272000009</v>
      </c>
      <c r="K27" s="624">
        <v>6950984.348952</v>
      </c>
      <c r="L27" s="624">
        <v>6422693.0508000003</v>
      </c>
      <c r="M27" s="624">
        <v>6836438.9574000007</v>
      </c>
      <c r="N27" s="624">
        <v>6677662.8196584508</v>
      </c>
      <c r="O27" s="624">
        <v>7237053.7668000003</v>
      </c>
      <c r="P27" s="624">
        <v>6220786.6190339997</v>
      </c>
      <c r="Q27" s="624">
        <v>6641653.9643999999</v>
      </c>
      <c r="R27" s="624">
        <v>6629273.8200000003</v>
      </c>
      <c r="S27" s="624">
        <v>6885734.7779999999</v>
      </c>
      <c r="T27" s="624">
        <v>7477871.6376</v>
      </c>
      <c r="U27" s="624">
        <v>8020712.8120000008</v>
      </c>
      <c r="V27" s="625">
        <f>SUM(L27:T27)</f>
        <v>61029169.413692445</v>
      </c>
      <c r="W27" s="625">
        <f>U27+J27+K27</f>
        <v>22075701.788152002</v>
      </c>
    </row>
    <row r="28" spans="1:26" x14ac:dyDescent="0.35">
      <c r="A28" s="249" t="s">
        <v>546</v>
      </c>
      <c r="I28" s="617">
        <f>+I29</f>
        <v>26374477.544500001</v>
      </c>
      <c r="J28" s="618"/>
      <c r="K28" s="618"/>
      <c r="L28" s="618"/>
      <c r="M28" s="618"/>
      <c r="N28" s="618"/>
      <c r="O28" s="618"/>
      <c r="P28" s="618"/>
      <c r="Q28" s="618"/>
      <c r="R28" s="618"/>
      <c r="S28" s="618"/>
      <c r="T28" s="618"/>
      <c r="U28" s="618"/>
      <c r="V28" s="619">
        <f>+V27</f>
        <v>61029169.413692445</v>
      </c>
      <c r="W28" s="619">
        <f>+W27</f>
        <v>22075701.788152002</v>
      </c>
      <c r="X28" s="247">
        <f>+W28+V28</f>
        <v>83104871.201844454</v>
      </c>
    </row>
    <row r="29" spans="1:26" x14ac:dyDescent="0.35">
      <c r="A29" s="311" t="s">
        <v>313</v>
      </c>
      <c r="B29" s="311" t="s">
        <v>311</v>
      </c>
      <c r="C29" s="311" t="s">
        <v>510</v>
      </c>
      <c r="D29" s="311" t="s">
        <v>514</v>
      </c>
      <c r="E29" s="247" t="s">
        <v>510</v>
      </c>
      <c r="F29" s="247" t="s">
        <v>514</v>
      </c>
      <c r="I29" s="620">
        <f>SUM(J29:U29)</f>
        <v>26374477.544500001</v>
      </c>
      <c r="J29" s="619">
        <v>3311948.2251599999</v>
      </c>
      <c r="K29" s="619">
        <v>4467372.432</v>
      </c>
      <c r="L29" s="619">
        <v>2864921.9507999998</v>
      </c>
      <c r="M29" s="619">
        <v>2139464.5272000004</v>
      </c>
      <c r="N29" s="619">
        <v>2279821.3074000003</v>
      </c>
      <c r="O29" s="619">
        <v>1755627.1668</v>
      </c>
      <c r="P29" s="619">
        <v>1710863.5050000001</v>
      </c>
      <c r="Q29" s="619">
        <v>1283981.2128000001</v>
      </c>
      <c r="R29" s="619">
        <v>985704.87599999993</v>
      </c>
      <c r="S29" s="619">
        <v>620879.31359999999</v>
      </c>
      <c r="T29" s="619">
        <v>406650.19589999999</v>
      </c>
      <c r="U29" s="619">
        <v>4547242.8318400001</v>
      </c>
      <c r="V29" s="625">
        <f>SUM(L29:T29)</f>
        <v>14047914.055500003</v>
      </c>
      <c r="W29" s="625">
        <f>U29+J29+K29</f>
        <v>12326563.489</v>
      </c>
    </row>
    <row r="30" spans="1:26" x14ac:dyDescent="0.35">
      <c r="A30" s="249" t="s">
        <v>539</v>
      </c>
      <c r="I30" s="617">
        <f>SUM(I31:I34)</f>
        <v>290772.94735500001</v>
      </c>
      <c r="J30" s="618"/>
      <c r="K30" s="618"/>
      <c r="L30" s="618"/>
      <c r="M30" s="618"/>
      <c r="N30" s="618"/>
      <c r="O30" s="618"/>
      <c r="P30" s="618"/>
      <c r="Q30" s="618"/>
      <c r="R30" s="618"/>
      <c r="S30" s="618"/>
      <c r="T30" s="618"/>
      <c r="U30" s="618"/>
      <c r="V30" s="619">
        <f>+V29</f>
        <v>14047914.055500003</v>
      </c>
      <c r="W30" s="619">
        <f>+W29</f>
        <v>12326563.489</v>
      </c>
      <c r="X30" s="247">
        <f>+W30+V30</f>
        <v>26374477.544500001</v>
      </c>
    </row>
    <row r="31" spans="1:26" x14ac:dyDescent="0.35">
      <c r="A31" s="313" t="s">
        <v>401</v>
      </c>
      <c r="B31" s="313" t="s">
        <v>401</v>
      </c>
      <c r="C31" s="313" t="s">
        <v>875</v>
      </c>
      <c r="D31" s="313" t="s">
        <v>875</v>
      </c>
      <c r="E31" s="247" t="s">
        <v>876</v>
      </c>
      <c r="F31" s="247" t="s">
        <v>876</v>
      </c>
      <c r="I31" s="620">
        <f>SUM(J31:U31)</f>
        <v>33818.400000000001</v>
      </c>
      <c r="J31" s="619">
        <v>2818.2</v>
      </c>
      <c r="K31" s="619">
        <v>2818.2</v>
      </c>
      <c r="L31" s="619">
        <v>2818.2</v>
      </c>
      <c r="M31" s="619">
        <v>2818.2</v>
      </c>
      <c r="N31" s="619">
        <v>2818.2</v>
      </c>
      <c r="O31" s="619">
        <v>2818.2</v>
      </c>
      <c r="P31" s="619">
        <v>2818.2</v>
      </c>
      <c r="Q31" s="619">
        <v>2818.2</v>
      </c>
      <c r="R31" s="619">
        <v>2818.2</v>
      </c>
      <c r="S31" s="619">
        <v>2818.2</v>
      </c>
      <c r="T31" s="619">
        <v>2818.2</v>
      </c>
      <c r="U31" s="619">
        <v>2818.2</v>
      </c>
      <c r="V31" s="621">
        <f>SUM(L31:T31)</f>
        <v>25363.800000000003</v>
      </c>
      <c r="W31" s="621">
        <f>U31+J31+K31</f>
        <v>8454.5999999999985</v>
      </c>
    </row>
    <row r="32" spans="1:26" x14ac:dyDescent="0.35">
      <c r="A32" s="313" t="s">
        <v>403</v>
      </c>
      <c r="B32" s="313" t="s">
        <v>411</v>
      </c>
      <c r="C32" s="313" t="s">
        <v>871</v>
      </c>
      <c r="D32" s="313" t="s">
        <v>874</v>
      </c>
      <c r="E32" s="247" t="s">
        <v>864</v>
      </c>
      <c r="F32" s="247" t="s">
        <v>867</v>
      </c>
      <c r="I32" s="620">
        <f>SUM(J32:U32)</f>
        <v>67951.113794999997</v>
      </c>
      <c r="J32" s="619">
        <v>6676.9657500000003</v>
      </c>
      <c r="K32" s="619">
        <v>6674.3722499999994</v>
      </c>
      <c r="L32" s="619">
        <v>9254.9037599999992</v>
      </c>
      <c r="M32" s="619">
        <v>5577.1775399999997</v>
      </c>
      <c r="N32" s="619">
        <v>5162.4654599999994</v>
      </c>
      <c r="O32" s="619">
        <v>4747.3159199999991</v>
      </c>
      <c r="P32" s="619">
        <v>4448.9681999999993</v>
      </c>
      <c r="Q32" s="619">
        <v>4232.4255000000003</v>
      </c>
      <c r="R32" s="619">
        <v>4198.3036199999997</v>
      </c>
      <c r="S32" s="619">
        <v>4390.7860199999996</v>
      </c>
      <c r="T32" s="619">
        <v>5234.2089000000005</v>
      </c>
      <c r="U32" s="619">
        <v>7353.220875</v>
      </c>
      <c r="V32" s="621">
        <f>SUM(L32:T32)</f>
        <v>47246.554919999995</v>
      </c>
      <c r="W32" s="621">
        <f>U32+J32+K32</f>
        <v>20704.558874999999</v>
      </c>
    </row>
    <row r="33" spans="1:29" x14ac:dyDescent="0.35">
      <c r="A33" s="313" t="s">
        <v>405</v>
      </c>
      <c r="B33" s="313" t="s">
        <v>413</v>
      </c>
      <c r="C33" s="313" t="s">
        <v>870</v>
      </c>
      <c r="D33" s="313" t="s">
        <v>873</v>
      </c>
      <c r="E33" s="247" t="s">
        <v>863</v>
      </c>
      <c r="F33" s="247" t="s">
        <v>866</v>
      </c>
      <c r="I33" s="620">
        <f>SUM(J33:U33)</f>
        <v>96953.453549999991</v>
      </c>
      <c r="J33" s="619">
        <v>9935.4334499999986</v>
      </c>
      <c r="K33" s="619">
        <v>10526.936849999998</v>
      </c>
      <c r="L33" s="619">
        <v>12104.449874999998</v>
      </c>
      <c r="M33" s="619">
        <v>8010.2295000000004</v>
      </c>
      <c r="N33" s="619">
        <v>7450.2067500000003</v>
      </c>
      <c r="O33" s="619">
        <v>6806.2049999999999</v>
      </c>
      <c r="P33" s="619">
        <v>6642.6412500000006</v>
      </c>
      <c r="Q33" s="619">
        <v>6359.212125</v>
      </c>
      <c r="R33" s="619">
        <v>6190.7658749999991</v>
      </c>
      <c r="S33" s="619">
        <v>5930.7727499999992</v>
      </c>
      <c r="T33" s="619">
        <v>6349.935375</v>
      </c>
      <c r="U33" s="619">
        <v>10646.66475</v>
      </c>
      <c r="V33" s="621">
        <f>SUM(L33:T33)</f>
        <v>65844.418499999985</v>
      </c>
      <c r="W33" s="621">
        <f>U33+J33+K33</f>
        <v>31109.035049999999</v>
      </c>
    </row>
    <row r="34" spans="1:29" x14ac:dyDescent="0.35">
      <c r="A34" s="313" t="s">
        <v>407</v>
      </c>
      <c r="B34" s="313" t="s">
        <v>409</v>
      </c>
      <c r="C34" s="313" t="s">
        <v>872</v>
      </c>
      <c r="D34" s="313" t="s">
        <v>869</v>
      </c>
      <c r="E34" s="247" t="s">
        <v>865</v>
      </c>
      <c r="F34" s="247" t="s">
        <v>868</v>
      </c>
      <c r="I34" s="620">
        <f>SUM(J34:U34)</f>
        <v>92049.980009999999</v>
      </c>
      <c r="J34" s="619">
        <v>8937.6042749999997</v>
      </c>
      <c r="K34" s="619">
        <v>10618.624620000001</v>
      </c>
      <c r="L34" s="619">
        <v>9040.278225</v>
      </c>
      <c r="M34" s="619">
        <v>7695.5071050000006</v>
      </c>
      <c r="N34" s="619">
        <v>7605.5687400000006</v>
      </c>
      <c r="O34" s="619">
        <v>8105.1004649999995</v>
      </c>
      <c r="P34" s="619">
        <v>7462.165755</v>
      </c>
      <c r="Q34" s="619">
        <v>5579.1237149999997</v>
      </c>
      <c r="R34" s="619">
        <v>5663.625</v>
      </c>
      <c r="S34" s="619">
        <v>5912.8244999999997</v>
      </c>
      <c r="T34" s="619">
        <v>6343.26</v>
      </c>
      <c r="U34" s="619">
        <v>9086.2976099999996</v>
      </c>
      <c r="V34" s="621">
        <f>SUM(L34:T34)</f>
        <v>63407.453505000005</v>
      </c>
      <c r="W34" s="621">
        <f>U34+J34+K34</f>
        <v>28642.526505000002</v>
      </c>
    </row>
    <row r="35" spans="1:29" x14ac:dyDescent="0.35">
      <c r="A35" s="249" t="s">
        <v>538</v>
      </c>
      <c r="B35" s="250"/>
      <c r="C35" s="250"/>
      <c r="D35" s="250"/>
      <c r="E35" s="250"/>
      <c r="F35" s="250"/>
      <c r="G35" s="250"/>
      <c r="H35" s="250"/>
      <c r="I35" s="617">
        <f>SUM(I36:I39)</f>
        <v>64238379.247704998</v>
      </c>
      <c r="J35" s="623"/>
      <c r="K35" s="623"/>
      <c r="L35" s="623"/>
      <c r="M35" s="623"/>
      <c r="N35" s="623"/>
      <c r="O35" s="623"/>
      <c r="P35" s="623"/>
      <c r="Q35" s="623"/>
      <c r="R35" s="623"/>
      <c r="S35" s="623"/>
      <c r="T35" s="623"/>
      <c r="U35" s="623"/>
      <c r="V35" s="619">
        <f>+V34+V33+V32+V31</f>
        <v>201862.22692499997</v>
      </c>
      <c r="W35" s="619">
        <f>+W34+W33+W32+W31</f>
        <v>88910.720429999987</v>
      </c>
      <c r="X35" s="247">
        <f>+W35+V35</f>
        <v>290772.94735499995</v>
      </c>
    </row>
    <row r="36" spans="1:29" x14ac:dyDescent="0.35">
      <c r="A36" s="313" t="s">
        <v>392</v>
      </c>
      <c r="B36" s="313" t="s">
        <v>392</v>
      </c>
      <c r="C36" s="313" t="s">
        <v>876</v>
      </c>
      <c r="D36" s="313" t="s">
        <v>876</v>
      </c>
      <c r="E36" s="247" t="s">
        <v>875</v>
      </c>
      <c r="F36" s="247" t="s">
        <v>875</v>
      </c>
      <c r="I36" s="620">
        <f>SUM(J36:U36)</f>
        <v>4233161.6999999993</v>
      </c>
      <c r="J36" s="624">
        <v>351730.07999999996</v>
      </c>
      <c r="K36" s="624">
        <v>351730.07999999996</v>
      </c>
      <c r="L36" s="624">
        <v>357366.77999999997</v>
      </c>
      <c r="M36" s="624">
        <v>357366.77999999997</v>
      </c>
      <c r="N36" s="624">
        <v>357366.77999999997</v>
      </c>
      <c r="O36" s="624">
        <v>360185.12999999995</v>
      </c>
      <c r="P36" s="624">
        <v>333128.96999999997</v>
      </c>
      <c r="Q36" s="624">
        <v>352857.42</v>
      </c>
      <c r="R36" s="624">
        <v>352857.42</v>
      </c>
      <c r="S36" s="624">
        <v>352857.42</v>
      </c>
      <c r="T36" s="624">
        <v>352857.42</v>
      </c>
      <c r="U36" s="624">
        <v>352857.42</v>
      </c>
      <c r="V36" s="621">
        <f>SUM(L36:T36)</f>
        <v>3176844.1199999996</v>
      </c>
      <c r="W36" s="621">
        <f>U36+J36+K36</f>
        <v>1056317.58</v>
      </c>
      <c r="Z36" s="250"/>
      <c r="AA36" s="250"/>
      <c r="AB36" s="250"/>
      <c r="AC36" s="250"/>
    </row>
    <row r="37" spans="1:29" x14ac:dyDescent="0.35">
      <c r="A37" s="313" t="s">
        <v>396</v>
      </c>
      <c r="B37" s="313" t="s">
        <v>388</v>
      </c>
      <c r="C37" s="313" t="s">
        <v>864</v>
      </c>
      <c r="D37" s="313" t="s">
        <v>867</v>
      </c>
      <c r="E37" s="247" t="s">
        <v>871</v>
      </c>
      <c r="F37" s="247" t="s">
        <v>874</v>
      </c>
      <c r="I37" s="620">
        <f>SUM(J37:U37)</f>
        <v>16691445.795681998</v>
      </c>
      <c r="J37" s="624">
        <v>2062336.6763999998</v>
      </c>
      <c r="K37" s="624">
        <v>1798924.2180000001</v>
      </c>
      <c r="L37" s="624">
        <v>1193786.8104639999</v>
      </c>
      <c r="M37" s="624">
        <v>1261885.3920720001</v>
      </c>
      <c r="N37" s="624">
        <v>1230748.2724880001</v>
      </c>
      <c r="O37" s="624">
        <v>1168799.8535279999</v>
      </c>
      <c r="P37" s="624">
        <v>1038947.0268719998</v>
      </c>
      <c r="Q37" s="624">
        <v>1244374.2182400001</v>
      </c>
      <c r="R37" s="624">
        <v>1257208.6530319999</v>
      </c>
      <c r="S37" s="624">
        <v>1224291.88784</v>
      </c>
      <c r="T37" s="624">
        <v>1278222.073296</v>
      </c>
      <c r="U37" s="624">
        <v>1931920.7134499999</v>
      </c>
      <c r="V37" s="621">
        <f>SUM(L37:T37)</f>
        <v>10898264.187831998</v>
      </c>
      <c r="W37" s="621">
        <f>U37+J37+K37</f>
        <v>5793181.6078500003</v>
      </c>
      <c r="Z37" s="250"/>
      <c r="AA37" s="250"/>
      <c r="AB37" s="250"/>
      <c r="AC37" s="250"/>
    </row>
    <row r="38" spans="1:29" x14ac:dyDescent="0.35">
      <c r="A38" s="313" t="s">
        <v>398</v>
      </c>
      <c r="B38" s="313" t="s">
        <v>390</v>
      </c>
      <c r="C38" s="313" t="s">
        <v>863</v>
      </c>
      <c r="D38" s="313" t="s">
        <v>866</v>
      </c>
      <c r="E38" s="247" t="s">
        <v>870</v>
      </c>
      <c r="F38" s="247" t="s">
        <v>873</v>
      </c>
      <c r="I38" s="620">
        <f>SUM(J38:U38)</f>
        <v>24598545.905324999</v>
      </c>
      <c r="J38" s="624">
        <v>3076873.18848</v>
      </c>
      <c r="K38" s="624">
        <v>2760039.2289599995</v>
      </c>
      <c r="L38" s="624">
        <v>1702981.7574</v>
      </c>
      <c r="M38" s="624">
        <v>1860666.7821</v>
      </c>
      <c r="N38" s="624">
        <v>1795392.9</v>
      </c>
      <c r="O38" s="624">
        <v>1709080.406775</v>
      </c>
      <c r="P38" s="624">
        <v>1556373.5302499998</v>
      </c>
      <c r="Q38" s="624">
        <v>1822456.2719999999</v>
      </c>
      <c r="R38" s="624">
        <v>1654932.5215499999</v>
      </c>
      <c r="S38" s="624">
        <v>1699953.9564</v>
      </c>
      <c r="T38" s="624">
        <v>1876402.5262499999</v>
      </c>
      <c r="U38" s="624">
        <v>3083392.8351599993</v>
      </c>
      <c r="V38" s="621">
        <f>SUM(L38:T38)</f>
        <v>15678240.652724998</v>
      </c>
      <c r="W38" s="621">
        <f>U38+J38+K38</f>
        <v>8920305.2525999993</v>
      </c>
      <c r="Z38" s="250"/>
      <c r="AA38" s="250"/>
      <c r="AB38" s="250"/>
      <c r="AC38" s="250"/>
    </row>
    <row r="39" spans="1:29" x14ac:dyDescent="0.35">
      <c r="A39" s="313" t="s">
        <v>394</v>
      </c>
      <c r="B39" s="313" t="s">
        <v>386</v>
      </c>
      <c r="C39" s="313" t="s">
        <v>865</v>
      </c>
      <c r="D39" s="313" t="s">
        <v>868</v>
      </c>
      <c r="E39" s="247" t="s">
        <v>872</v>
      </c>
      <c r="F39" s="247" t="s">
        <v>869</v>
      </c>
      <c r="I39" s="620">
        <f>SUM(J39:U39)</f>
        <v>18715225.846698001</v>
      </c>
      <c r="J39" s="624">
        <v>1761855.0468479998</v>
      </c>
      <c r="K39" s="624">
        <v>2014655.3656319999</v>
      </c>
      <c r="L39" s="624">
        <v>1400282.5891780001</v>
      </c>
      <c r="M39" s="624">
        <v>1411437.8160079999</v>
      </c>
      <c r="N39" s="624">
        <v>1453952.156888</v>
      </c>
      <c r="O39" s="624">
        <v>1568450.77884</v>
      </c>
      <c r="P39" s="624">
        <v>1434976.8987179999</v>
      </c>
      <c r="Q39" s="624">
        <v>1382310.8649459998</v>
      </c>
      <c r="R39" s="624">
        <v>1348946.0120839998</v>
      </c>
      <c r="S39" s="624">
        <v>1480873.798096</v>
      </c>
      <c r="T39" s="624">
        <v>1449050.0251479999</v>
      </c>
      <c r="U39" s="624">
        <v>2008434.494312</v>
      </c>
      <c r="V39" s="621">
        <f>SUM(L39:T39)</f>
        <v>12930280.939905999</v>
      </c>
      <c r="W39" s="621">
        <f>U39+J39+K39</f>
        <v>5784944.9067919999</v>
      </c>
      <c r="Z39" s="250"/>
      <c r="AA39" s="250"/>
      <c r="AB39" s="250"/>
      <c r="AC39" s="250"/>
    </row>
    <row r="40" spans="1:29" s="335" customFormat="1" x14ac:dyDescent="0.35">
      <c r="A40" s="334" t="s">
        <v>254</v>
      </c>
      <c r="I40" s="617">
        <f>SUM(I41:I46)</f>
        <v>123276416.92496701</v>
      </c>
      <c r="J40" s="626"/>
      <c r="K40" s="626"/>
      <c r="L40" s="626"/>
      <c r="M40" s="626"/>
      <c r="N40" s="626"/>
      <c r="O40" s="626"/>
      <c r="P40" s="626"/>
      <c r="Q40" s="626"/>
      <c r="R40" s="626"/>
      <c r="S40" s="626"/>
      <c r="T40" s="626"/>
      <c r="U40" s="626"/>
      <c r="V40" s="627">
        <f>+V39+V38+V37+V36</f>
        <v>42683629.900462992</v>
      </c>
      <c r="W40" s="627">
        <f>+W39+W38+W37+W36</f>
        <v>21554749.347241998</v>
      </c>
      <c r="X40" s="335">
        <f>+W40+V40</f>
        <v>64238379.24770499</v>
      </c>
      <c r="Z40" s="247"/>
      <c r="AA40" s="247"/>
      <c r="AB40" s="247"/>
      <c r="AC40" s="247"/>
    </row>
    <row r="41" spans="1:29" x14ac:dyDescent="0.35">
      <c r="A41" s="313" t="s">
        <v>256</v>
      </c>
      <c r="B41" s="313" t="s">
        <v>256</v>
      </c>
      <c r="C41" s="313" t="s">
        <v>862</v>
      </c>
      <c r="D41" s="333" t="s">
        <v>1382</v>
      </c>
      <c r="E41" s="247" t="s">
        <v>862</v>
      </c>
      <c r="F41" s="247" t="s">
        <v>862</v>
      </c>
      <c r="I41" s="620">
        <f t="shared" ref="I41:I46" si="0">SUM(J41:U41)</f>
        <v>138957.47999999995</v>
      </c>
      <c r="J41" s="619">
        <v>11579.789999999999</v>
      </c>
      <c r="K41" s="619">
        <v>11579.789999999999</v>
      </c>
      <c r="L41" s="619">
        <v>11579.789999999999</v>
      </c>
      <c r="M41" s="619">
        <v>11579.789999999999</v>
      </c>
      <c r="N41" s="619">
        <v>11579.789999999999</v>
      </c>
      <c r="O41" s="619">
        <v>11579.789999999999</v>
      </c>
      <c r="P41" s="619">
        <v>11579.789999999999</v>
      </c>
      <c r="Q41" s="619">
        <v>11579.789999999999</v>
      </c>
      <c r="R41" s="619">
        <v>11579.789999999999</v>
      </c>
      <c r="S41" s="619">
        <v>11579.789999999999</v>
      </c>
      <c r="T41" s="619">
        <v>11579.789999999999</v>
      </c>
      <c r="U41" s="619">
        <v>11579.789999999999</v>
      </c>
      <c r="V41" s="621">
        <f t="shared" ref="V41:V46" si="1">SUM(L41:T41)</f>
        <v>104218.10999999997</v>
      </c>
      <c r="W41" s="621">
        <f t="shared" ref="W41:W46" si="2">U41+J41+K41</f>
        <v>34739.369999999995</v>
      </c>
    </row>
    <row r="42" spans="1:29" x14ac:dyDescent="0.35">
      <c r="A42" s="313" t="s">
        <v>256</v>
      </c>
      <c r="B42" s="313" t="s">
        <v>256</v>
      </c>
      <c r="C42" s="313" t="s">
        <v>862</v>
      </c>
      <c r="D42" s="313" t="s">
        <v>862</v>
      </c>
      <c r="E42" s="247" t="s">
        <v>862</v>
      </c>
      <c r="F42" s="247" t="s">
        <v>862</v>
      </c>
      <c r="I42" s="620">
        <f t="shared" si="0"/>
        <v>12346066.521615002</v>
      </c>
      <c r="J42" s="619">
        <v>897719.98036499997</v>
      </c>
      <c r="K42" s="619">
        <v>897719.98036499997</v>
      </c>
      <c r="L42" s="619">
        <v>1196958.2466150001</v>
      </c>
      <c r="M42" s="619">
        <v>1196958.2466150001</v>
      </c>
      <c r="N42" s="619">
        <v>1196958.2466150001</v>
      </c>
      <c r="O42" s="619">
        <v>1196958.2466150001</v>
      </c>
      <c r="P42" s="619">
        <v>1196958.2466150001</v>
      </c>
      <c r="Q42" s="619">
        <v>908216.20515000005</v>
      </c>
      <c r="R42" s="619">
        <v>875646.30046499998</v>
      </c>
      <c r="S42" s="619">
        <v>878677.54523999989</v>
      </c>
      <c r="T42" s="619">
        <v>913428.90983999998</v>
      </c>
      <c r="U42" s="619">
        <v>989866.36711500003</v>
      </c>
      <c r="V42" s="621">
        <f t="shared" si="1"/>
        <v>9560760.1937700007</v>
      </c>
      <c r="W42" s="621">
        <f t="shared" si="2"/>
        <v>2785306.3278449997</v>
      </c>
    </row>
    <row r="43" spans="1:29" x14ac:dyDescent="0.35">
      <c r="A43" s="313" t="s">
        <v>257</v>
      </c>
      <c r="B43" s="313" t="s">
        <v>257</v>
      </c>
      <c r="C43" s="313" t="s">
        <v>861</v>
      </c>
      <c r="D43" s="333" t="s">
        <v>1385</v>
      </c>
      <c r="E43" s="247" t="s">
        <v>861</v>
      </c>
      <c r="F43" s="247" t="s">
        <v>861</v>
      </c>
      <c r="I43" s="620">
        <f t="shared" si="0"/>
        <v>24766709.849765994</v>
      </c>
      <c r="J43" s="619">
        <v>2425641.2329350002</v>
      </c>
      <c r="K43" s="619">
        <v>2255237.2107330002</v>
      </c>
      <c r="L43" s="619">
        <v>2358999.6960899998</v>
      </c>
      <c r="M43" s="619">
        <v>1996054.8204869998</v>
      </c>
      <c r="N43" s="619">
        <v>1977633.9348600002</v>
      </c>
      <c r="O43" s="619">
        <v>1861183.3244670001</v>
      </c>
      <c r="P43" s="619">
        <v>1794883.5390929999</v>
      </c>
      <c r="Q43" s="619">
        <v>1762224.6133079999</v>
      </c>
      <c r="R43" s="619">
        <v>1744439.0966129999</v>
      </c>
      <c r="S43" s="619">
        <v>1746133.4137649999</v>
      </c>
      <c r="T43" s="619">
        <v>2244970.2264</v>
      </c>
      <c r="U43" s="619">
        <v>2599308.7410149998</v>
      </c>
      <c r="V43" s="621">
        <f t="shared" si="1"/>
        <v>17486522.665082999</v>
      </c>
      <c r="W43" s="621">
        <f t="shared" si="2"/>
        <v>7280187.1846830007</v>
      </c>
    </row>
    <row r="44" spans="1:29" x14ac:dyDescent="0.35">
      <c r="A44" s="313" t="s">
        <v>435</v>
      </c>
      <c r="B44" s="313" t="s">
        <v>258</v>
      </c>
      <c r="C44" s="313" t="s">
        <v>857</v>
      </c>
      <c r="D44" s="313" t="s">
        <v>859</v>
      </c>
      <c r="E44" s="247" t="s">
        <v>857</v>
      </c>
      <c r="F44" s="247" t="s">
        <v>859</v>
      </c>
      <c r="I44" s="620">
        <f t="shared" si="0"/>
        <v>22729547.810379002</v>
      </c>
      <c r="J44" s="619">
        <v>3625351.1806140002</v>
      </c>
      <c r="K44" s="619">
        <v>3325682.8260450005</v>
      </c>
      <c r="L44" s="619">
        <v>1750494.1190399998</v>
      </c>
      <c r="M44" s="619">
        <v>1568049.0949619999</v>
      </c>
      <c r="N44" s="619">
        <v>1517114.395002</v>
      </c>
      <c r="O44" s="619">
        <v>1092563.892522</v>
      </c>
      <c r="P44" s="619">
        <v>1190287.0931820001</v>
      </c>
      <c r="Q44" s="619">
        <v>1145792.3655900001</v>
      </c>
      <c r="R44" s="619">
        <v>1119971.62488</v>
      </c>
      <c r="S44" s="619">
        <v>1237872.3833400002</v>
      </c>
      <c r="T44" s="619">
        <v>1639956.1444020001</v>
      </c>
      <c r="U44" s="619">
        <v>3516412.6908</v>
      </c>
      <c r="V44" s="621">
        <f t="shared" si="1"/>
        <v>12262101.112920001</v>
      </c>
      <c r="W44" s="621">
        <f t="shared" si="2"/>
        <v>10467446.697459001</v>
      </c>
    </row>
    <row r="45" spans="1:29" x14ac:dyDescent="0.35">
      <c r="A45" s="313" t="s">
        <v>438</v>
      </c>
      <c r="B45" s="313" t="s">
        <v>259</v>
      </c>
      <c r="C45" s="313" t="s">
        <v>856</v>
      </c>
      <c r="D45" s="313" t="s">
        <v>858</v>
      </c>
      <c r="E45" s="247" t="s">
        <v>856</v>
      </c>
      <c r="F45" s="247" t="s">
        <v>858</v>
      </c>
      <c r="I45" s="620">
        <f t="shared" si="0"/>
        <v>31859388.168552</v>
      </c>
      <c r="J45" s="619">
        <v>4398379.4984400002</v>
      </c>
      <c r="K45" s="619">
        <v>4065247.3681380004</v>
      </c>
      <c r="L45" s="619">
        <v>2540926.7402340001</v>
      </c>
      <c r="M45" s="619">
        <v>2333232.1881060004</v>
      </c>
      <c r="N45" s="619">
        <v>2286950.8854</v>
      </c>
      <c r="O45" s="619">
        <v>1672966.6444860001</v>
      </c>
      <c r="P45" s="619">
        <v>1840689.8585340001</v>
      </c>
      <c r="Q45" s="619">
        <v>1788000.6958500003</v>
      </c>
      <c r="R45" s="619">
        <v>2088287.7816000001</v>
      </c>
      <c r="S45" s="619">
        <v>1943644.3884900003</v>
      </c>
      <c r="T45" s="619">
        <v>2530190.4464759999</v>
      </c>
      <c r="U45" s="619">
        <v>4370871.6727980003</v>
      </c>
      <c r="V45" s="621">
        <f t="shared" si="1"/>
        <v>19024889.629176002</v>
      </c>
      <c r="W45" s="621">
        <f t="shared" si="2"/>
        <v>12834498.539376002</v>
      </c>
    </row>
    <row r="46" spans="1:29" x14ac:dyDescent="0.35">
      <c r="A46" s="313" t="s">
        <v>491</v>
      </c>
      <c r="B46" s="313" t="s">
        <v>260</v>
      </c>
      <c r="C46" s="313" t="s">
        <v>490</v>
      </c>
      <c r="D46" s="313" t="s">
        <v>860</v>
      </c>
      <c r="E46" s="247" t="s">
        <v>490</v>
      </c>
      <c r="F46" s="247" t="s">
        <v>860</v>
      </c>
      <c r="I46" s="620">
        <f t="shared" si="0"/>
        <v>31435747.094655003</v>
      </c>
      <c r="J46" s="619">
        <v>4133852.9385600002</v>
      </c>
      <c r="K46" s="619">
        <v>4302516.7461600006</v>
      </c>
      <c r="L46" s="619">
        <v>2434177.8707070001</v>
      </c>
      <c r="M46" s="619">
        <v>2379595.0621470003</v>
      </c>
      <c r="N46" s="619">
        <v>2097248.1642900002</v>
      </c>
      <c r="O46" s="619">
        <v>1995564.9328500002</v>
      </c>
      <c r="P46" s="619">
        <v>1964804.586627</v>
      </c>
      <c r="Q46" s="619">
        <v>1553434.8929070001</v>
      </c>
      <c r="R46" s="619">
        <v>1967386.1607000001</v>
      </c>
      <c r="S46" s="619">
        <v>2018970.9593220004</v>
      </c>
      <c r="T46" s="619">
        <v>2345355.137385</v>
      </c>
      <c r="U46" s="619">
        <v>4242839.6430000002</v>
      </c>
      <c r="V46" s="621">
        <f t="shared" si="1"/>
        <v>18756537.766935002</v>
      </c>
      <c r="W46" s="621">
        <f t="shared" si="2"/>
        <v>12679209.327720001</v>
      </c>
    </row>
    <row r="47" spans="1:29" x14ac:dyDescent="0.35">
      <c r="A47" s="249" t="s">
        <v>261</v>
      </c>
      <c r="I47" s="617">
        <f>SUM(I48:I53)</f>
        <v>818005712.18376732</v>
      </c>
      <c r="J47" s="618"/>
      <c r="K47" s="618"/>
      <c r="L47" s="618"/>
      <c r="M47" s="618"/>
      <c r="N47" s="618"/>
      <c r="O47" s="618"/>
      <c r="P47" s="618"/>
      <c r="Q47" s="618"/>
      <c r="R47" s="618"/>
      <c r="S47" s="618"/>
      <c r="T47" s="618"/>
      <c r="U47" s="618"/>
      <c r="V47" s="619">
        <f>+V46+V45+V44+V43+V42+V41</f>
        <v>77195029.477884009</v>
      </c>
      <c r="W47" s="619">
        <f>+W46+W45+W44+W43+W42+W41</f>
        <v>46081387.447083004</v>
      </c>
      <c r="X47" s="247">
        <f>+W47+V47</f>
        <v>123276416.92496702</v>
      </c>
    </row>
    <row r="48" spans="1:29" x14ac:dyDescent="0.35">
      <c r="A48" s="313" t="s">
        <v>262</v>
      </c>
      <c r="B48" s="313" t="s">
        <v>262</v>
      </c>
      <c r="C48" s="313" t="s">
        <v>854</v>
      </c>
      <c r="D48" s="333" t="s">
        <v>1383</v>
      </c>
      <c r="E48" s="247" t="s">
        <v>854</v>
      </c>
      <c r="F48" s="247" t="s">
        <v>854</v>
      </c>
      <c r="I48" s="620">
        <f t="shared" ref="I48:I53" si="3">SUM(J48:U48)</f>
        <v>5532357.7396224001</v>
      </c>
      <c r="J48" s="619">
        <v>461029.81163520005</v>
      </c>
      <c r="K48" s="619">
        <v>461029.81163520005</v>
      </c>
      <c r="L48" s="619">
        <v>461029.81163520005</v>
      </c>
      <c r="M48" s="619">
        <v>461029.81163520005</v>
      </c>
      <c r="N48" s="619">
        <v>461029.81163520005</v>
      </c>
      <c r="O48" s="619">
        <v>461029.81163520005</v>
      </c>
      <c r="P48" s="619">
        <v>461029.81163520005</v>
      </c>
      <c r="Q48" s="619">
        <v>461029.81163520005</v>
      </c>
      <c r="R48" s="619">
        <v>461029.81163520005</v>
      </c>
      <c r="S48" s="619">
        <v>461029.81163520005</v>
      </c>
      <c r="T48" s="619">
        <v>461029.81163520005</v>
      </c>
      <c r="U48" s="619">
        <v>461029.81163520005</v>
      </c>
      <c r="V48" s="621">
        <f t="shared" ref="V48:V53" si="4">SUM(L48:T48)</f>
        <v>4149268.3047167999</v>
      </c>
      <c r="W48" s="621">
        <f t="shared" ref="W48:W53" si="5">U48+J48+K48</f>
        <v>1383089.4349056003</v>
      </c>
    </row>
    <row r="49" spans="1:24" x14ac:dyDescent="0.35">
      <c r="A49" s="313" t="s">
        <v>262</v>
      </c>
      <c r="B49" s="313" t="s">
        <v>262</v>
      </c>
      <c r="C49" s="313" t="s">
        <v>854</v>
      </c>
      <c r="D49" s="313" t="s">
        <v>854</v>
      </c>
      <c r="E49" s="247" t="s">
        <v>854</v>
      </c>
      <c r="F49" s="247" t="s">
        <v>854</v>
      </c>
      <c r="I49" s="620">
        <f t="shared" si="3"/>
        <v>77947021.310087994</v>
      </c>
      <c r="J49" s="619">
        <v>6541215.3910588808</v>
      </c>
      <c r="K49" s="619">
        <v>6516498.5891980808</v>
      </c>
      <c r="L49" s="619">
        <v>6473387.8882780802</v>
      </c>
      <c r="M49" s="619">
        <v>6485228.9607974403</v>
      </c>
      <c r="N49" s="619">
        <v>6516383.6273289612</v>
      </c>
      <c r="O49" s="619">
        <v>6442693.0692230398</v>
      </c>
      <c r="P49" s="619">
        <v>6422114.8946505599</v>
      </c>
      <c r="Q49" s="619">
        <v>6543284.7047030395</v>
      </c>
      <c r="R49" s="619">
        <v>6422459.7802579189</v>
      </c>
      <c r="S49" s="619">
        <v>6465340.5574396802</v>
      </c>
      <c r="T49" s="619">
        <v>6533742.8695660802</v>
      </c>
      <c r="U49" s="619">
        <v>6584670.9775862396</v>
      </c>
      <c r="V49" s="621">
        <f t="shared" si="4"/>
        <v>58304636.352244794</v>
      </c>
      <c r="W49" s="621">
        <f t="shared" si="5"/>
        <v>19642384.957843199</v>
      </c>
    </row>
    <row r="50" spans="1:24" x14ac:dyDescent="0.35">
      <c r="A50" s="313" t="s">
        <v>263</v>
      </c>
      <c r="B50" s="313" t="s">
        <v>263</v>
      </c>
      <c r="C50" s="313" t="s">
        <v>853</v>
      </c>
      <c r="D50" s="333" t="s">
        <v>1384</v>
      </c>
      <c r="E50" s="247" t="s">
        <v>853</v>
      </c>
      <c r="F50" s="247" t="s">
        <v>853</v>
      </c>
      <c r="I50" s="620">
        <f t="shared" si="3"/>
        <v>178156428.86379784</v>
      </c>
      <c r="J50" s="619">
        <v>15223290.797083776</v>
      </c>
      <c r="K50" s="619">
        <v>14825830.503709633</v>
      </c>
      <c r="L50" s="619">
        <v>14591222.85801312</v>
      </c>
      <c r="M50" s="619">
        <v>14589974.945004096</v>
      </c>
      <c r="N50" s="619">
        <v>15121273.908596063</v>
      </c>
      <c r="O50" s="619">
        <v>14759379.135979103</v>
      </c>
      <c r="P50" s="619">
        <v>14958421.260918433</v>
      </c>
      <c r="Q50" s="619">
        <v>14919735.957638688</v>
      </c>
      <c r="R50" s="619">
        <v>14828950.286232192</v>
      </c>
      <c r="S50" s="619">
        <v>14628972.226536097</v>
      </c>
      <c r="T50" s="619">
        <v>14567824.48909392</v>
      </c>
      <c r="U50" s="619">
        <v>15141552.494992703</v>
      </c>
      <c r="V50" s="621">
        <f>SUM(L50:T50)+30386170.36</f>
        <v>163351925.42801172</v>
      </c>
      <c r="W50" s="621">
        <f t="shared" si="5"/>
        <v>45190673.795786113</v>
      </c>
    </row>
    <row r="51" spans="1:24" x14ac:dyDescent="0.35">
      <c r="A51" s="313" t="s">
        <v>423</v>
      </c>
      <c r="B51" s="313" t="s">
        <v>264</v>
      </c>
      <c r="C51" s="313" t="s">
        <v>849</v>
      </c>
      <c r="D51" s="313" t="s">
        <v>852</v>
      </c>
      <c r="E51" s="247" t="s">
        <v>849</v>
      </c>
      <c r="F51" s="247" t="s">
        <v>852</v>
      </c>
      <c r="I51" s="620">
        <f t="shared" si="3"/>
        <v>143829033.1879797</v>
      </c>
      <c r="J51" s="619">
        <v>20763180.760247968</v>
      </c>
      <c r="K51" s="619">
        <v>19858366.891298879</v>
      </c>
      <c r="L51" s="619">
        <v>9303100.2806691844</v>
      </c>
      <c r="M51" s="619">
        <v>9143626.0511490572</v>
      </c>
      <c r="N51" s="619">
        <v>9614995.7456705291</v>
      </c>
      <c r="O51" s="619">
        <v>8821527.4277979527</v>
      </c>
      <c r="P51" s="619">
        <v>9227353.5903193615</v>
      </c>
      <c r="Q51" s="619">
        <v>9274580.1010021754</v>
      </c>
      <c r="R51" s="619">
        <v>9785779.4219338242</v>
      </c>
      <c r="S51" s="619">
        <v>8581900.819839295</v>
      </c>
      <c r="T51" s="619">
        <v>9408512.3700492792</v>
      </c>
      <c r="U51" s="619">
        <v>20046109.728002176</v>
      </c>
      <c r="V51" s="621">
        <f t="shared" si="4"/>
        <v>83161375.808430657</v>
      </c>
      <c r="W51" s="621">
        <f t="shared" si="5"/>
        <v>60667657.379549026</v>
      </c>
    </row>
    <row r="52" spans="1:24" x14ac:dyDescent="0.35">
      <c r="A52" s="313" t="s">
        <v>425</v>
      </c>
      <c r="B52" s="313" t="s">
        <v>265</v>
      </c>
      <c r="C52" s="313" t="s">
        <v>848</v>
      </c>
      <c r="D52" s="313" t="s">
        <v>851</v>
      </c>
      <c r="E52" s="247" t="s">
        <v>848</v>
      </c>
      <c r="F52" s="247" t="s">
        <v>851</v>
      </c>
      <c r="I52" s="620">
        <f t="shared" si="3"/>
        <v>216360605.97116733</v>
      </c>
      <c r="J52" s="619">
        <v>26185485.96690125</v>
      </c>
      <c r="K52" s="619">
        <v>24878241.882943489</v>
      </c>
      <c r="L52" s="619">
        <v>15410763.727465473</v>
      </c>
      <c r="M52" s="619">
        <v>15371157.614890177</v>
      </c>
      <c r="N52" s="619">
        <v>15991099.362595009</v>
      </c>
      <c r="O52" s="619">
        <v>14924115.669576</v>
      </c>
      <c r="P52" s="619">
        <v>15713250.065402176</v>
      </c>
      <c r="Q52" s="619">
        <v>15619279.450551424</v>
      </c>
      <c r="R52" s="619">
        <v>16704811.683531009</v>
      </c>
      <c r="S52" s="619">
        <v>14687736.7026048</v>
      </c>
      <c r="T52" s="619">
        <v>15531752.729574081</v>
      </c>
      <c r="U52" s="619">
        <v>25342911.115132418</v>
      </c>
      <c r="V52" s="621">
        <f>SUM(L52:T52)+30386170.36</f>
        <v>170340137.36619014</v>
      </c>
      <c r="W52" s="621">
        <f t="shared" si="5"/>
        <v>76406638.964977145</v>
      </c>
    </row>
    <row r="53" spans="1:24" x14ac:dyDescent="0.35">
      <c r="A53" s="313" t="s">
        <v>421</v>
      </c>
      <c r="B53" s="313" t="s">
        <v>266</v>
      </c>
      <c r="C53" s="313" t="s">
        <v>850</v>
      </c>
      <c r="D53" s="313" t="s">
        <v>855</v>
      </c>
      <c r="E53" s="247" t="s">
        <v>850</v>
      </c>
      <c r="F53" s="247" t="s">
        <v>855</v>
      </c>
      <c r="I53" s="620">
        <f t="shared" si="3"/>
        <v>196180265.11111212</v>
      </c>
      <c r="J53" s="619">
        <v>22948935.0330057</v>
      </c>
      <c r="K53" s="619">
        <v>24054755.743569411</v>
      </c>
      <c r="L53" s="619">
        <v>13449601.29094784</v>
      </c>
      <c r="M53" s="619">
        <v>14179454.727334401</v>
      </c>
      <c r="N53" s="619">
        <v>13681124.058533121</v>
      </c>
      <c r="O53" s="619">
        <v>14426450.662749441</v>
      </c>
      <c r="P53" s="619">
        <v>14500029.914577922</v>
      </c>
      <c r="Q53" s="619">
        <v>12882413.334863361</v>
      </c>
      <c r="R53" s="619">
        <v>13823748.4243968</v>
      </c>
      <c r="S53" s="619">
        <v>14698093.224561922</v>
      </c>
      <c r="T53" s="619">
        <v>14606912.727803521</v>
      </c>
      <c r="U53" s="619">
        <v>22928745.968768641</v>
      </c>
      <c r="V53" s="621">
        <f t="shared" si="4"/>
        <v>126247828.36576834</v>
      </c>
      <c r="W53" s="621">
        <f t="shared" si="5"/>
        <v>69932436.745343745</v>
      </c>
    </row>
    <row r="54" spans="1:24" x14ac:dyDescent="0.35">
      <c r="A54" s="249" t="s">
        <v>267</v>
      </c>
      <c r="I54" s="617">
        <f>SUM(I55:I60)</f>
        <v>340695507.88517874</v>
      </c>
      <c r="J54" s="618"/>
      <c r="K54" s="618"/>
      <c r="L54" s="618"/>
      <c r="M54" s="618"/>
      <c r="N54" s="618"/>
      <c r="O54" s="618"/>
      <c r="P54" s="618"/>
      <c r="Q54" s="618"/>
      <c r="R54" s="618"/>
      <c r="S54" s="618"/>
      <c r="T54" s="618"/>
      <c r="U54" s="618"/>
      <c r="V54" s="619">
        <f>+V53+V52+V51+V50+V49+V48</f>
        <v>605555171.62536263</v>
      </c>
      <c r="W54" s="619">
        <f>+W53+W52+W51+W50+W49+W48</f>
        <v>273222881.27840483</v>
      </c>
      <c r="X54" s="247">
        <f>+W54+V54</f>
        <v>878778052.90376747</v>
      </c>
    </row>
    <row r="55" spans="1:24" x14ac:dyDescent="0.35">
      <c r="A55" s="313" t="s">
        <v>268</v>
      </c>
      <c r="B55" s="313" t="s">
        <v>268</v>
      </c>
      <c r="C55" s="313" t="s">
        <v>847</v>
      </c>
      <c r="D55" s="333" t="s">
        <v>1386</v>
      </c>
      <c r="E55" s="247" t="s">
        <v>847</v>
      </c>
      <c r="F55" s="247" t="s">
        <v>847</v>
      </c>
      <c r="I55" s="620">
        <f t="shared" ref="I55:I60" si="6">SUM(J55:U55)</f>
        <v>13087726.605388798</v>
      </c>
      <c r="J55" s="619">
        <v>1090643.8837824001</v>
      </c>
      <c r="K55" s="619">
        <v>1090643.8837823998</v>
      </c>
      <c r="L55" s="619">
        <v>1090643.8837823998</v>
      </c>
      <c r="M55" s="619">
        <v>1090643.8837823998</v>
      </c>
      <c r="N55" s="619">
        <v>1090643.8837823998</v>
      </c>
      <c r="O55" s="619">
        <v>1090643.8837823998</v>
      </c>
      <c r="P55" s="619">
        <v>1090643.8837823998</v>
      </c>
      <c r="Q55" s="619">
        <v>1090643.8837823998</v>
      </c>
      <c r="R55" s="619">
        <v>1090643.8837823998</v>
      </c>
      <c r="S55" s="619">
        <v>1090643.8837823998</v>
      </c>
      <c r="T55" s="619">
        <v>1090643.8837823998</v>
      </c>
      <c r="U55" s="619">
        <v>1090643.8837823998</v>
      </c>
      <c r="V55" s="621">
        <f t="shared" ref="V55:V60" si="7">SUM(L55:T55)</f>
        <v>9815794.9540415984</v>
      </c>
      <c r="W55" s="621">
        <f t="shared" ref="W55:W60" si="8">U55+J55+K55</f>
        <v>3271931.6513471995</v>
      </c>
    </row>
    <row r="56" spans="1:24" x14ac:dyDescent="0.35">
      <c r="A56" s="313" t="s">
        <v>268</v>
      </c>
      <c r="B56" s="313" t="s">
        <v>268</v>
      </c>
      <c r="C56" s="313" t="s">
        <v>847</v>
      </c>
      <c r="D56" s="313" t="s">
        <v>847</v>
      </c>
      <c r="E56" s="247" t="s">
        <v>847</v>
      </c>
      <c r="F56" s="247" t="s">
        <v>847</v>
      </c>
      <c r="I56" s="620">
        <f t="shared" si="6"/>
        <v>41910550.752904698</v>
      </c>
      <c r="J56" s="619">
        <v>3361329.3940312318</v>
      </c>
      <c r="K56" s="619">
        <v>3210430.4166804478</v>
      </c>
      <c r="L56" s="619">
        <v>3663856.3292997121</v>
      </c>
      <c r="M56" s="619">
        <v>3473227.9110522242</v>
      </c>
      <c r="N56" s="619">
        <v>3605902.3742302083</v>
      </c>
      <c r="O56" s="619">
        <v>3464115.6539658243</v>
      </c>
      <c r="P56" s="619">
        <v>3490358.9543746565</v>
      </c>
      <c r="Q56" s="619">
        <v>3569453.3458846086</v>
      </c>
      <c r="R56" s="619">
        <v>3474321.3819025918</v>
      </c>
      <c r="S56" s="619">
        <v>3512592.8616654724</v>
      </c>
      <c r="T56" s="619">
        <v>3541752.0843419521</v>
      </c>
      <c r="U56" s="619">
        <v>3543210.0454757758</v>
      </c>
      <c r="V56" s="621">
        <f t="shared" si="7"/>
        <v>31795580.896717247</v>
      </c>
      <c r="W56" s="621">
        <f t="shared" si="8"/>
        <v>10114969.856187455</v>
      </c>
      <c r="X56" s="247" t="e">
        <f>+#REF!+#REF!</f>
        <v>#REF!</v>
      </c>
    </row>
    <row r="57" spans="1:24" x14ac:dyDescent="0.35">
      <c r="A57" s="313" t="s">
        <v>269</v>
      </c>
      <c r="B57" s="313" t="s">
        <v>269</v>
      </c>
      <c r="C57" s="313" t="s">
        <v>846</v>
      </c>
      <c r="D57" s="313" t="s">
        <v>846</v>
      </c>
      <c r="E57" s="247" t="s">
        <v>846</v>
      </c>
      <c r="F57" s="247" t="s">
        <v>846</v>
      </c>
      <c r="I57" s="620">
        <f t="shared" si="6"/>
        <v>85722168.164113581</v>
      </c>
      <c r="J57" s="619">
        <v>7174609.7107887361</v>
      </c>
      <c r="K57" s="619">
        <v>6873963.2947437121</v>
      </c>
      <c r="L57" s="619">
        <v>7571393.3226274559</v>
      </c>
      <c r="M57" s="619">
        <v>7022252.5589522868</v>
      </c>
      <c r="N57" s="619">
        <v>7640930.7005230067</v>
      </c>
      <c r="O57" s="619">
        <v>6901584.756133534</v>
      </c>
      <c r="P57" s="619">
        <v>7182802.093211134</v>
      </c>
      <c r="Q57" s="619">
        <v>7425160.307347103</v>
      </c>
      <c r="R57" s="619">
        <v>6887268.2371550389</v>
      </c>
      <c r="S57" s="619">
        <v>6643887.4145206064</v>
      </c>
      <c r="T57" s="619">
        <v>6989529.0870014383</v>
      </c>
      <c r="U57" s="619">
        <v>7408786.6811095206</v>
      </c>
      <c r="V57" s="621">
        <f t="shared" si="7"/>
        <v>64264808.477471597</v>
      </c>
      <c r="W57" s="621">
        <f t="shared" si="8"/>
        <v>21457359.686641969</v>
      </c>
    </row>
    <row r="58" spans="1:24" x14ac:dyDescent="0.35">
      <c r="A58" s="313" t="s">
        <v>337</v>
      </c>
      <c r="B58" s="313" t="s">
        <v>330</v>
      </c>
      <c r="C58" s="313" t="s">
        <v>841</v>
      </c>
      <c r="D58" s="313" t="s">
        <v>844</v>
      </c>
      <c r="E58" s="247" t="s">
        <v>841</v>
      </c>
      <c r="F58" s="247" t="s">
        <v>844</v>
      </c>
      <c r="I58" s="620">
        <f t="shared" si="6"/>
        <v>54413267.244863175</v>
      </c>
      <c r="J58" s="619">
        <v>7721419.5498121912</v>
      </c>
      <c r="K58" s="619">
        <v>7031822.7380163837</v>
      </c>
      <c r="L58" s="619">
        <v>3959360.93810088</v>
      </c>
      <c r="M58" s="619">
        <v>3686950.96191864</v>
      </c>
      <c r="N58" s="619">
        <v>3946561.0011359998</v>
      </c>
      <c r="O58" s="619">
        <v>3258272.0705839195</v>
      </c>
      <c r="P58" s="619">
        <v>3568047.1012367997</v>
      </c>
      <c r="Q58" s="619">
        <v>3438112.7370751202</v>
      </c>
      <c r="R58" s="619">
        <v>3638120.8062700802</v>
      </c>
      <c r="S58" s="619">
        <v>3149291.5240082401</v>
      </c>
      <c r="T58" s="619">
        <v>3598737.9767726399</v>
      </c>
      <c r="U58" s="619">
        <v>7416569.8399322871</v>
      </c>
      <c r="V58" s="621">
        <f t="shared" si="7"/>
        <v>32243455.117102321</v>
      </c>
      <c r="W58" s="621">
        <f t="shared" si="8"/>
        <v>22169812.127760865</v>
      </c>
    </row>
    <row r="59" spans="1:24" x14ac:dyDescent="0.35">
      <c r="A59" s="313" t="s">
        <v>339</v>
      </c>
      <c r="B59" s="313" t="s">
        <v>332</v>
      </c>
      <c r="C59" s="313" t="s">
        <v>840</v>
      </c>
      <c r="D59" s="313" t="s">
        <v>843</v>
      </c>
      <c r="E59" s="247" t="s">
        <v>840</v>
      </c>
      <c r="F59" s="247" t="s">
        <v>843</v>
      </c>
      <c r="I59" s="620">
        <f t="shared" si="6"/>
        <v>81532231.487046003</v>
      </c>
      <c r="J59" s="619">
        <v>9451310.1980394237</v>
      </c>
      <c r="K59" s="619">
        <v>8577876.744276911</v>
      </c>
      <c r="L59" s="619">
        <v>6393882.9084084015</v>
      </c>
      <c r="M59" s="619">
        <v>6038272.7771191206</v>
      </c>
      <c r="N59" s="619">
        <v>6457174.5140344808</v>
      </c>
      <c r="O59" s="619">
        <v>5420125.2142216805</v>
      </c>
      <c r="P59" s="619">
        <v>6045785.8582240799</v>
      </c>
      <c r="Q59" s="619">
        <v>6797141.434033921</v>
      </c>
      <c r="R59" s="619">
        <v>6171419.7631994402</v>
      </c>
      <c r="S59" s="619">
        <v>5307734.1318076802</v>
      </c>
      <c r="T59" s="619">
        <v>5769910.6734268796</v>
      </c>
      <c r="U59" s="619">
        <v>9101597.2702539843</v>
      </c>
      <c r="V59" s="621">
        <f t="shared" si="7"/>
        <v>54401447.274475686</v>
      </c>
      <c r="W59" s="621">
        <f t="shared" si="8"/>
        <v>27130784.212570317</v>
      </c>
    </row>
    <row r="60" spans="1:24" x14ac:dyDescent="0.35">
      <c r="A60" s="313" t="s">
        <v>335</v>
      </c>
      <c r="B60" s="313" t="s">
        <v>328</v>
      </c>
      <c r="C60" s="313" t="s">
        <v>842</v>
      </c>
      <c r="D60" s="313" t="s">
        <v>845</v>
      </c>
      <c r="E60" s="247" t="s">
        <v>842</v>
      </c>
      <c r="F60" s="247" t="s">
        <v>845</v>
      </c>
      <c r="I60" s="620">
        <f t="shared" si="6"/>
        <v>64029563.630862474</v>
      </c>
      <c r="J60" s="619">
        <v>7091077.0944329286</v>
      </c>
      <c r="K60" s="619">
        <v>7066070.9447564166</v>
      </c>
      <c r="L60" s="619">
        <v>4882441.816899647</v>
      </c>
      <c r="M60" s="619">
        <v>4942161.8487185761</v>
      </c>
      <c r="N60" s="619">
        <v>5495025.7628362076</v>
      </c>
      <c r="O60" s="619">
        <v>4788738.228715919</v>
      </c>
      <c r="P60" s="619">
        <v>4954584.0522683505</v>
      </c>
      <c r="Q60" s="619">
        <v>4187993.9110771674</v>
      </c>
      <c r="R60" s="619">
        <v>4366268.0066715833</v>
      </c>
      <c r="S60" s="619">
        <v>4601464.5591770401</v>
      </c>
      <c r="T60" s="619">
        <v>4639932.7312835511</v>
      </c>
      <c r="U60" s="619">
        <v>7013804.6740250876</v>
      </c>
      <c r="V60" s="621">
        <f t="shared" si="7"/>
        <v>42858610.91764804</v>
      </c>
      <c r="W60" s="621">
        <f t="shared" si="8"/>
        <v>21170952.713214435</v>
      </c>
    </row>
    <row r="61" spans="1:24" x14ac:dyDescent="0.35">
      <c r="A61" s="249" t="s">
        <v>270</v>
      </c>
      <c r="I61" s="617">
        <f>SUM(I62:I66)</f>
        <v>67095014.394913621</v>
      </c>
      <c r="J61" s="618"/>
      <c r="K61" s="618"/>
      <c r="L61" s="618"/>
      <c r="M61" s="618"/>
      <c r="N61" s="618"/>
      <c r="O61" s="618"/>
      <c r="P61" s="618"/>
      <c r="Q61" s="618"/>
      <c r="R61" s="618"/>
      <c r="S61" s="618"/>
      <c r="T61" s="618"/>
      <c r="U61" s="618"/>
      <c r="V61" s="619">
        <f t="shared" ref="V61:W61" si="9">+V60+V59+V58+V57+V56+V55</f>
        <v>235379697.63745651</v>
      </c>
      <c r="W61" s="619">
        <f t="shared" si="9"/>
        <v>105315810.24772225</v>
      </c>
      <c r="X61" s="247">
        <f>+V61+W61</f>
        <v>340695507.88517874</v>
      </c>
    </row>
    <row r="62" spans="1:24" x14ac:dyDescent="0.35">
      <c r="A62" s="313" t="s">
        <v>520</v>
      </c>
      <c r="B62" s="313" t="s">
        <v>520</v>
      </c>
      <c r="C62" s="313" t="s">
        <v>519</v>
      </c>
      <c r="D62" s="333" t="s">
        <v>519</v>
      </c>
      <c r="E62" s="247" t="s">
        <v>519</v>
      </c>
      <c r="F62" s="247" t="s">
        <v>519</v>
      </c>
      <c r="I62" s="620">
        <f>SUM(J62:U62)</f>
        <v>1452598.7639712</v>
      </c>
      <c r="J62" s="619">
        <v>113394.07860000001</v>
      </c>
      <c r="K62" s="619">
        <v>113394.07860000001</v>
      </c>
      <c r="L62" s="619">
        <v>118836.99437280001</v>
      </c>
      <c r="M62" s="619">
        <v>118836.99437280001</v>
      </c>
      <c r="N62" s="619">
        <v>118836.99437280001</v>
      </c>
      <c r="O62" s="619">
        <v>118836.99437280001</v>
      </c>
      <c r="P62" s="619">
        <v>126039.23645600001</v>
      </c>
      <c r="Q62" s="619">
        <v>126039.23645600001</v>
      </c>
      <c r="R62" s="619">
        <v>126039.23645600001</v>
      </c>
      <c r="S62" s="619">
        <v>126039.23645600001</v>
      </c>
      <c r="T62" s="619">
        <v>126039.23645600001</v>
      </c>
      <c r="U62" s="619">
        <v>120266.447</v>
      </c>
      <c r="V62" s="621">
        <f>SUM(L62:T62)</f>
        <v>1105544.1597712</v>
      </c>
      <c r="W62" s="621">
        <f>U62+J62+K62</f>
        <v>347054.6042</v>
      </c>
    </row>
    <row r="63" spans="1:24" x14ac:dyDescent="0.35">
      <c r="A63" s="313" t="s">
        <v>518</v>
      </c>
      <c r="B63" s="313" t="s">
        <v>518</v>
      </c>
      <c r="C63" s="313" t="s">
        <v>517</v>
      </c>
      <c r="D63" s="313" t="s">
        <v>517</v>
      </c>
      <c r="E63" s="247" t="s">
        <v>517</v>
      </c>
      <c r="F63" s="247" t="s">
        <v>517</v>
      </c>
      <c r="I63" s="620">
        <f>SUM(J63:U63)</f>
        <v>2417249.9379754798</v>
      </c>
      <c r="J63" s="619">
        <v>253149.24492</v>
      </c>
      <c r="K63" s="619">
        <v>227906.44271999999</v>
      </c>
      <c r="L63" s="619">
        <v>198863.64808596001</v>
      </c>
      <c r="M63" s="619">
        <v>176574.90940055999</v>
      </c>
      <c r="N63" s="619">
        <v>172838.64684636</v>
      </c>
      <c r="O63" s="619">
        <v>145327.72969439998</v>
      </c>
      <c r="P63" s="619">
        <v>172373.0130108</v>
      </c>
      <c r="Q63" s="619">
        <v>185609.35102500001</v>
      </c>
      <c r="R63" s="619">
        <v>182393.64055080002</v>
      </c>
      <c r="S63" s="619">
        <v>184370.43707459999</v>
      </c>
      <c r="T63" s="619">
        <v>234391.587822</v>
      </c>
      <c r="U63" s="619">
        <v>283451.28682499996</v>
      </c>
      <c r="V63" s="621">
        <f>SUM(L63:T63)</f>
        <v>1652742.96351048</v>
      </c>
      <c r="W63" s="621">
        <f>U63+J63+K63</f>
        <v>764506.97446499998</v>
      </c>
    </row>
    <row r="64" spans="1:24" x14ac:dyDescent="0.35">
      <c r="A64" s="313" t="s">
        <v>498</v>
      </c>
      <c r="B64" s="313" t="s">
        <v>503</v>
      </c>
      <c r="C64" s="313" t="s">
        <v>497</v>
      </c>
      <c r="D64" s="313" t="s">
        <v>502</v>
      </c>
      <c r="E64" s="247" t="s">
        <v>497</v>
      </c>
      <c r="F64" s="247" t="s">
        <v>502</v>
      </c>
      <c r="I64" s="620">
        <f>SUM(J64:U64)</f>
        <v>16496668.819807965</v>
      </c>
      <c r="J64" s="619">
        <v>2264813.408088</v>
      </c>
      <c r="K64" s="619">
        <v>2098757.0763719999</v>
      </c>
      <c r="L64" s="619">
        <v>1212282.2439253679</v>
      </c>
      <c r="M64" s="619">
        <v>1072358.2797246</v>
      </c>
      <c r="N64" s="619">
        <v>1043813.333274096</v>
      </c>
      <c r="O64" s="619">
        <v>846411.57462734403</v>
      </c>
      <c r="P64" s="619">
        <v>969092.15996124002</v>
      </c>
      <c r="Q64" s="619">
        <v>1004608.25518032</v>
      </c>
      <c r="R64" s="619">
        <v>1165075.7788426401</v>
      </c>
      <c r="S64" s="619">
        <v>1056401.8710828801</v>
      </c>
      <c r="T64" s="619">
        <v>1435999.2019494798</v>
      </c>
      <c r="U64" s="619">
        <v>2327055.6367800003</v>
      </c>
      <c r="V64" s="621">
        <f>SUM(L64:T64)</f>
        <v>9806042.6985679679</v>
      </c>
      <c r="W64" s="621">
        <f>U64+J64+K64</f>
        <v>6690626.1212399993</v>
      </c>
    </row>
    <row r="65" spans="1:24" x14ac:dyDescent="0.35">
      <c r="A65" s="313" t="s">
        <v>496</v>
      </c>
      <c r="B65" s="313" t="s">
        <v>501</v>
      </c>
      <c r="C65" s="313" t="s">
        <v>495</v>
      </c>
      <c r="D65" s="313" t="s">
        <v>500</v>
      </c>
      <c r="E65" s="247" t="s">
        <v>495</v>
      </c>
      <c r="F65" s="247" t="s">
        <v>500</v>
      </c>
      <c r="I65" s="620">
        <f>SUM(J65:U65)</f>
        <v>24063936.519851197</v>
      </c>
      <c r="J65" s="619">
        <v>3320608.1594400001</v>
      </c>
      <c r="K65" s="619">
        <v>303355.84207500005</v>
      </c>
      <c r="L65" s="619">
        <v>1996344.9518495996</v>
      </c>
      <c r="M65" s="619">
        <v>1826574.4613952001</v>
      </c>
      <c r="N65" s="619">
        <v>1806247.4248895999</v>
      </c>
      <c r="O65" s="619">
        <v>1528284.7776768</v>
      </c>
      <c r="P65" s="619">
        <v>1775104.127104</v>
      </c>
      <c r="Q65" s="619">
        <v>1794742.0268959999</v>
      </c>
      <c r="R65" s="619">
        <v>2048688.3921279998</v>
      </c>
      <c r="S65" s="619">
        <v>1816176.0876</v>
      </c>
      <c r="T65" s="619">
        <v>2365769.7818720001</v>
      </c>
      <c r="U65" s="619">
        <v>3482040.4869249999</v>
      </c>
      <c r="V65" s="621">
        <f>SUM(L65:T65)</f>
        <v>16957932.031411201</v>
      </c>
      <c r="W65" s="621">
        <f>U65+J65+K65</f>
        <v>7106004.4884399995</v>
      </c>
    </row>
    <row r="66" spans="1:24" x14ac:dyDescent="0.35">
      <c r="A66" s="313" t="s">
        <v>492</v>
      </c>
      <c r="B66" s="313" t="s">
        <v>494</v>
      </c>
      <c r="C66" s="313" t="s">
        <v>499</v>
      </c>
      <c r="D66" s="313" t="s">
        <v>493</v>
      </c>
      <c r="E66" s="247" t="s">
        <v>499</v>
      </c>
      <c r="F66" s="247" t="s">
        <v>493</v>
      </c>
      <c r="I66" s="620">
        <f>SUM(J66:U66)</f>
        <v>22664560.353307776</v>
      </c>
      <c r="J66" s="619">
        <v>2799656.3761320002</v>
      </c>
      <c r="K66" s="619">
        <v>2884985.1505199997</v>
      </c>
      <c r="L66" s="619">
        <v>1521986.402124672</v>
      </c>
      <c r="M66" s="619">
        <v>1538157.6825658563</v>
      </c>
      <c r="N66" s="619">
        <v>1397098.4754629761</v>
      </c>
      <c r="O66" s="619">
        <v>1420106.7632843521</v>
      </c>
      <c r="P66" s="619">
        <v>1566907.1678523202</v>
      </c>
      <c r="Q66" s="619">
        <v>1417725.02989488</v>
      </c>
      <c r="R66" s="619">
        <v>1568546.74228448</v>
      </c>
      <c r="S66" s="619">
        <v>1670069.6765088004</v>
      </c>
      <c r="T66" s="619">
        <v>1941606.1649174399</v>
      </c>
      <c r="U66" s="619">
        <v>2937714.7217600001</v>
      </c>
      <c r="V66" s="621">
        <f>SUM(L66:T66)</f>
        <v>14042204.104895776</v>
      </c>
      <c r="W66" s="621">
        <f>U66+J66+K66</f>
        <v>8622356.248412</v>
      </c>
    </row>
    <row r="67" spans="1:24" x14ac:dyDescent="0.35">
      <c r="A67" s="249" t="s">
        <v>271</v>
      </c>
      <c r="I67" s="617">
        <f>SUM(I68:I72)</f>
        <v>90307097.442379996</v>
      </c>
      <c r="J67" s="618"/>
      <c r="K67" s="618"/>
      <c r="L67" s="618"/>
      <c r="M67" s="618"/>
      <c r="N67" s="618"/>
      <c r="O67" s="618"/>
      <c r="P67" s="618"/>
      <c r="Q67" s="618"/>
      <c r="R67" s="618"/>
      <c r="S67" s="618"/>
      <c r="T67" s="618"/>
      <c r="U67" s="618"/>
      <c r="V67" s="619">
        <f>+V66+V65+V64+V63+V62</f>
        <v>43564465.958156623</v>
      </c>
      <c r="W67" s="619">
        <f>+W66+W65+W64+W63+W62</f>
        <v>23530548.436757002</v>
      </c>
      <c r="X67" s="247">
        <f>+V67+W67</f>
        <v>67095014.394913629</v>
      </c>
    </row>
    <row r="68" spans="1:24" x14ac:dyDescent="0.35">
      <c r="A68" s="313" t="s">
        <v>342</v>
      </c>
      <c r="B68" s="313" t="s">
        <v>342</v>
      </c>
      <c r="C68" s="313" t="s">
        <v>1062</v>
      </c>
      <c r="D68" s="333" t="s">
        <v>1387</v>
      </c>
      <c r="E68" s="247" t="s">
        <v>1062</v>
      </c>
      <c r="F68" s="247" t="s">
        <v>1062</v>
      </c>
      <c r="I68" s="620">
        <f>SUM(J68:U68)</f>
        <v>8409862.7088000011</v>
      </c>
      <c r="J68" s="619">
        <v>700821.89240000001</v>
      </c>
      <c r="K68" s="619">
        <v>700821.89240000001</v>
      </c>
      <c r="L68" s="619">
        <v>700821.89240000001</v>
      </c>
      <c r="M68" s="619">
        <v>700821.89240000001</v>
      </c>
      <c r="N68" s="619">
        <v>700821.89240000001</v>
      </c>
      <c r="O68" s="619">
        <v>700821.89240000001</v>
      </c>
      <c r="P68" s="619">
        <v>700821.89240000001</v>
      </c>
      <c r="Q68" s="619">
        <v>700821.89240000001</v>
      </c>
      <c r="R68" s="619">
        <v>700821.89240000001</v>
      </c>
      <c r="S68" s="619">
        <v>700821.89240000001</v>
      </c>
      <c r="T68" s="619">
        <v>700821.89240000001</v>
      </c>
      <c r="U68" s="619">
        <v>700821.89240000001</v>
      </c>
      <c r="V68" s="621">
        <f>SUM(L68:T68)</f>
        <v>6307397.0316000013</v>
      </c>
      <c r="W68" s="621">
        <f>U68+J68+K68</f>
        <v>2102465.6771999998</v>
      </c>
    </row>
    <row r="69" spans="1:24" x14ac:dyDescent="0.35">
      <c r="A69" s="313" t="s">
        <v>272</v>
      </c>
      <c r="B69" s="313" t="s">
        <v>272</v>
      </c>
      <c r="C69" s="313" t="s">
        <v>1063</v>
      </c>
      <c r="D69" s="313" t="s">
        <v>1063</v>
      </c>
      <c r="E69" s="247" t="s">
        <v>1063</v>
      </c>
      <c r="F69" s="247" t="s">
        <v>1063</v>
      </c>
      <c r="I69" s="620">
        <f>SUM(J69:U69)</f>
        <v>2497164.0827000001</v>
      </c>
      <c r="J69" s="619">
        <v>261169.05723999997</v>
      </c>
      <c r="K69" s="619">
        <v>245458.59492</v>
      </c>
      <c r="L69" s="619">
        <v>225055.84849999999</v>
      </c>
      <c r="M69" s="619">
        <v>201385.88203999997</v>
      </c>
      <c r="N69" s="619">
        <v>192383.64809999999</v>
      </c>
      <c r="O69" s="619">
        <v>163673.82094000001</v>
      </c>
      <c r="P69" s="619">
        <v>175943.27492</v>
      </c>
      <c r="Q69" s="619">
        <v>170764.38357999999</v>
      </c>
      <c r="R69" s="619">
        <v>180218.46710000001</v>
      </c>
      <c r="S69" s="619">
        <v>185258.32779999997</v>
      </c>
      <c r="T69" s="619">
        <v>236282.57267999998</v>
      </c>
      <c r="U69" s="619">
        <v>259570.20488</v>
      </c>
      <c r="V69" s="621">
        <f>SUM(L69:T69)</f>
        <v>1730966.2256599998</v>
      </c>
      <c r="W69" s="621">
        <f>U69+J69+K69</f>
        <v>766197.85703999992</v>
      </c>
    </row>
    <row r="70" spans="1:24" x14ac:dyDescent="0.35">
      <c r="A70" s="313" t="s">
        <v>349</v>
      </c>
      <c r="B70" s="313" t="s">
        <v>345</v>
      </c>
      <c r="C70" s="313" t="s">
        <v>878</v>
      </c>
      <c r="D70" s="313" t="s">
        <v>881</v>
      </c>
      <c r="E70" s="247" t="s">
        <v>878</v>
      </c>
      <c r="F70" s="247" t="s">
        <v>881</v>
      </c>
      <c r="I70" s="620">
        <f>SUM(J70:U70)</f>
        <v>19219180.568924002</v>
      </c>
      <c r="J70" s="619">
        <v>2668846.9830399998</v>
      </c>
      <c r="K70" s="619">
        <v>2585099.105792</v>
      </c>
      <c r="L70" s="619">
        <v>1540627.1535200002</v>
      </c>
      <c r="M70" s="619">
        <v>1349828.99548</v>
      </c>
      <c r="N70" s="619">
        <v>1287768.88436</v>
      </c>
      <c r="O70" s="619">
        <v>992253.99918399996</v>
      </c>
      <c r="P70" s="619">
        <v>1056148.2930040001</v>
      </c>
      <c r="Q70" s="619">
        <v>976644.02547600004</v>
      </c>
      <c r="R70" s="619">
        <v>1229053.4593400001</v>
      </c>
      <c r="S70" s="619">
        <v>1135367.7227480002</v>
      </c>
      <c r="T70" s="619">
        <v>1653936.4871400001</v>
      </c>
      <c r="U70" s="619">
        <v>2743605.4598400001</v>
      </c>
      <c r="V70" s="621">
        <f>SUM(L70:T70)</f>
        <v>11221629.020252001</v>
      </c>
      <c r="W70" s="621">
        <f>U70+J70+K70</f>
        <v>7997551.5486719999</v>
      </c>
    </row>
    <row r="71" spans="1:24" x14ac:dyDescent="0.35">
      <c r="A71" s="313" t="s">
        <v>353</v>
      </c>
      <c r="B71" s="313" t="s">
        <v>273</v>
      </c>
      <c r="C71" s="313" t="s">
        <v>877</v>
      </c>
      <c r="D71" s="313" t="s">
        <v>880</v>
      </c>
      <c r="E71" s="247" t="s">
        <v>877</v>
      </c>
      <c r="F71" s="247" t="s">
        <v>880</v>
      </c>
      <c r="I71" s="620">
        <f>SUM(J71:U71)</f>
        <v>33845814.597839996</v>
      </c>
      <c r="J71" s="619">
        <v>4688578.210008</v>
      </c>
      <c r="K71" s="619">
        <v>4492872.4973439993</v>
      </c>
      <c r="L71" s="619">
        <v>2631038.5634399997</v>
      </c>
      <c r="M71" s="619">
        <v>2402999.044768</v>
      </c>
      <c r="N71" s="619">
        <v>2296652.5764559996</v>
      </c>
      <c r="O71" s="619">
        <v>1805372.0527919999</v>
      </c>
      <c r="P71" s="619">
        <v>1945404.3390320002</v>
      </c>
      <c r="Q71" s="619">
        <v>1749883.1164640002</v>
      </c>
      <c r="R71" s="619">
        <v>2185305.45744</v>
      </c>
      <c r="S71" s="619">
        <v>1981914.0124559999</v>
      </c>
      <c r="T71" s="619">
        <v>2844174.5956959999</v>
      </c>
      <c r="U71" s="619">
        <v>4821620.1319439998</v>
      </c>
      <c r="V71" s="621">
        <f>SUM(L71:T71)</f>
        <v>19842743.758543998</v>
      </c>
      <c r="W71" s="621">
        <f>U71+J71+K71</f>
        <v>14003070.839295998</v>
      </c>
    </row>
    <row r="72" spans="1:24" x14ac:dyDescent="0.35">
      <c r="A72" s="313" t="s">
        <v>351</v>
      </c>
      <c r="B72" s="313" t="s">
        <v>274</v>
      </c>
      <c r="C72" s="313" t="s">
        <v>879</v>
      </c>
      <c r="D72" s="313" t="s">
        <v>882</v>
      </c>
      <c r="E72" s="247" t="s">
        <v>879</v>
      </c>
      <c r="F72" s="247" t="s">
        <v>882</v>
      </c>
      <c r="I72" s="620">
        <f>SUM(J72:U72)</f>
        <v>26335075.484115995</v>
      </c>
      <c r="J72" s="619">
        <v>3283327.5348160001</v>
      </c>
      <c r="K72" s="619">
        <v>3552669.9186720001</v>
      </c>
      <c r="L72" s="619">
        <v>1950597.3654999998</v>
      </c>
      <c r="M72" s="619">
        <v>1969291.4535000003</v>
      </c>
      <c r="N72" s="619">
        <v>1734729.6050000002</v>
      </c>
      <c r="O72" s="619">
        <v>1641720.9654999999</v>
      </c>
      <c r="P72" s="619">
        <v>1718405.0835000002</v>
      </c>
      <c r="Q72" s="619">
        <v>1370762.6765000001</v>
      </c>
      <c r="R72" s="619">
        <v>1631306.4810000001</v>
      </c>
      <c r="S72" s="619">
        <v>1791054.125</v>
      </c>
      <c r="T72" s="619">
        <v>2281905.1570000006</v>
      </c>
      <c r="U72" s="619">
        <v>3409305.1181279998</v>
      </c>
      <c r="V72" s="621">
        <f>SUM(L72:T72)</f>
        <v>16089772.912500001</v>
      </c>
      <c r="W72" s="621">
        <f>U72+J72+K72</f>
        <v>10245302.571616001</v>
      </c>
    </row>
    <row r="73" spans="1:24" x14ac:dyDescent="0.35">
      <c r="A73" s="249" t="s">
        <v>547</v>
      </c>
      <c r="I73" s="617">
        <f>SUM(I74:I76)</f>
        <v>6688093.0212754561</v>
      </c>
      <c r="J73" s="618"/>
      <c r="K73" s="618"/>
      <c r="L73" s="618"/>
      <c r="M73" s="618"/>
      <c r="N73" s="618"/>
      <c r="O73" s="618"/>
      <c r="P73" s="618"/>
      <c r="Q73" s="618"/>
      <c r="R73" s="618"/>
      <c r="S73" s="618"/>
      <c r="T73" s="618"/>
      <c r="U73" s="618"/>
      <c r="V73" s="619">
        <f>+V72+V71+V70+V69+V68</f>
        <v>55192508.948555991</v>
      </c>
      <c r="W73" s="619">
        <f>+W72+W71+W70+W69+W68</f>
        <v>35114588.493823998</v>
      </c>
      <c r="X73" s="247">
        <f>+V73+W73</f>
        <v>90307097.442379981</v>
      </c>
    </row>
    <row r="74" spans="1:24" x14ac:dyDescent="0.35">
      <c r="A74" s="313" t="s">
        <v>489</v>
      </c>
      <c r="B74" s="313" t="s">
        <v>276</v>
      </c>
      <c r="C74" s="313" t="s">
        <v>488</v>
      </c>
      <c r="D74" s="313" t="s">
        <v>822</v>
      </c>
      <c r="E74" s="247" t="s">
        <v>488</v>
      </c>
      <c r="F74" s="247" t="s">
        <v>822</v>
      </c>
      <c r="I74" s="620">
        <f>SUM(J74:U74)</f>
        <v>1601382.7021851679</v>
      </c>
      <c r="J74" s="624">
        <v>181414.41359104001</v>
      </c>
      <c r="K74" s="624">
        <v>156989.91300697598</v>
      </c>
      <c r="L74" s="624">
        <v>94194.868108320021</v>
      </c>
      <c r="M74" s="624">
        <v>115480.28934792001</v>
      </c>
      <c r="N74" s="624">
        <v>114997.33633248002</v>
      </c>
      <c r="O74" s="624">
        <v>90509.458276440011</v>
      </c>
      <c r="P74" s="624">
        <v>129293.82567612</v>
      </c>
      <c r="Q74" s="624">
        <v>133541.65203876002</v>
      </c>
      <c r="R74" s="624">
        <v>128073.58496352</v>
      </c>
      <c r="S74" s="624">
        <v>117465.33425004</v>
      </c>
      <c r="T74" s="624">
        <v>121460.88323880002</v>
      </c>
      <c r="U74" s="624">
        <v>217961.14335475198</v>
      </c>
      <c r="V74" s="621">
        <f>SUM(L74:T74)</f>
        <v>1045017.2322324</v>
      </c>
      <c r="W74" s="621">
        <f>U74+J74+K74</f>
        <v>556365.46995276795</v>
      </c>
    </row>
    <row r="75" spans="1:24" x14ac:dyDescent="0.35">
      <c r="A75" s="313" t="s">
        <v>487</v>
      </c>
      <c r="B75" s="313" t="s">
        <v>277</v>
      </c>
      <c r="C75" s="313" t="s">
        <v>486</v>
      </c>
      <c r="D75" s="313" t="s">
        <v>821</v>
      </c>
      <c r="E75" s="247" t="s">
        <v>486</v>
      </c>
      <c r="F75" s="247" t="s">
        <v>821</v>
      </c>
      <c r="I75" s="620">
        <f>SUM(J75:U75)</f>
        <v>2431977.1525280001</v>
      </c>
      <c r="J75" s="624">
        <v>237809.627208272</v>
      </c>
      <c r="K75" s="624">
        <v>215542.61103614399</v>
      </c>
      <c r="L75" s="624">
        <v>150245.36849952</v>
      </c>
      <c r="M75" s="624">
        <v>184972.88659751997</v>
      </c>
      <c r="N75" s="624">
        <v>178522.29382008</v>
      </c>
      <c r="O75" s="624">
        <v>147312.00933120001</v>
      </c>
      <c r="P75" s="624">
        <v>209039.57301863999</v>
      </c>
      <c r="Q75" s="624">
        <v>214276.87796087997</v>
      </c>
      <c r="R75" s="624">
        <v>212495.16640128</v>
      </c>
      <c r="S75" s="624">
        <v>195519.38297303999</v>
      </c>
      <c r="T75" s="624">
        <v>192584.07213528</v>
      </c>
      <c r="U75" s="624">
        <v>293657.28354614397</v>
      </c>
      <c r="V75" s="621">
        <f>SUM(L75:T75)</f>
        <v>1684967.6307374402</v>
      </c>
      <c r="W75" s="621">
        <f>U75+J75+K75</f>
        <v>747009.52179055987</v>
      </c>
    </row>
    <row r="76" spans="1:24" x14ac:dyDescent="0.35">
      <c r="A76" s="313" t="s">
        <v>480</v>
      </c>
      <c r="B76" s="313" t="s">
        <v>278</v>
      </c>
      <c r="C76" s="313" t="s">
        <v>482</v>
      </c>
      <c r="D76" s="313" t="s">
        <v>823</v>
      </c>
      <c r="E76" s="247" t="s">
        <v>482</v>
      </c>
      <c r="F76" s="247" t="s">
        <v>823</v>
      </c>
      <c r="I76" s="620">
        <f>SUM(J76:U76)</f>
        <v>2654733.1665622881</v>
      </c>
      <c r="J76" s="624">
        <v>259859.17033070396</v>
      </c>
      <c r="K76" s="624">
        <v>294648.93061799998</v>
      </c>
      <c r="L76" s="624">
        <v>163301.88725199999</v>
      </c>
      <c r="M76" s="624">
        <v>181070.52656</v>
      </c>
      <c r="N76" s="624">
        <v>178672.41658699999</v>
      </c>
      <c r="O76" s="624">
        <v>204998.17802799999</v>
      </c>
      <c r="P76" s="624">
        <v>208262.122152</v>
      </c>
      <c r="Q76" s="624">
        <v>205065.47298999998</v>
      </c>
      <c r="R76" s="624">
        <v>232529.01776999998</v>
      </c>
      <c r="S76" s="624">
        <v>211278.34881299999</v>
      </c>
      <c r="T76" s="624">
        <v>188791.30801299997</v>
      </c>
      <c r="U76" s="624">
        <v>326255.78744858399</v>
      </c>
      <c r="V76" s="621">
        <f>SUM(L76:T76)</f>
        <v>1773969.2781649998</v>
      </c>
      <c r="W76" s="621">
        <f>U76+J76+K76</f>
        <v>880763.88839728793</v>
      </c>
    </row>
    <row r="77" spans="1:24" x14ac:dyDescent="0.35">
      <c r="A77" s="249" t="s">
        <v>1478</v>
      </c>
      <c r="I77" s="617">
        <f>SUM(I78:I80)</f>
        <v>1366175.668170592</v>
      </c>
      <c r="J77" s="618"/>
      <c r="K77" s="618"/>
      <c r="L77" s="618"/>
      <c r="M77" s="618"/>
      <c r="N77" s="618"/>
      <c r="O77" s="618"/>
      <c r="P77" s="618"/>
      <c r="Q77" s="618"/>
      <c r="R77" s="618"/>
      <c r="S77" s="618"/>
      <c r="T77" s="618"/>
      <c r="U77" s="618"/>
      <c r="V77" s="619">
        <f>+V76+V75+V74</f>
        <v>4503954.1411348404</v>
      </c>
      <c r="W77" s="619">
        <f>+W76+W75+W74</f>
        <v>2184138.8801406156</v>
      </c>
      <c r="X77" s="247">
        <f>+W77+V77</f>
        <v>6688093.0212754561</v>
      </c>
    </row>
    <row r="78" spans="1:24" x14ac:dyDescent="0.35">
      <c r="A78" s="313" t="s">
        <v>507</v>
      </c>
      <c r="B78" s="313" t="s">
        <v>443</v>
      </c>
      <c r="C78" s="313" t="s">
        <v>506</v>
      </c>
      <c r="D78" s="313" t="s">
        <v>1053</v>
      </c>
      <c r="E78" s="247" t="s">
        <v>506</v>
      </c>
      <c r="F78" s="247" t="s">
        <v>1053</v>
      </c>
      <c r="I78" s="620">
        <f>SUM(J78:U78)</f>
        <v>374734.78966588003</v>
      </c>
      <c r="J78" s="622">
        <v>41749.729369152003</v>
      </c>
      <c r="K78" s="622">
        <v>37495.984307040002</v>
      </c>
      <c r="L78" s="622">
        <v>17431.536976560001</v>
      </c>
      <c r="M78" s="622">
        <v>22000.223121071998</v>
      </c>
      <c r="N78" s="622">
        <v>19932.757092527998</v>
      </c>
      <c r="O78" s="622">
        <v>19587.243068735996</v>
      </c>
      <c r="P78" s="622">
        <v>28516.83430848</v>
      </c>
      <c r="Q78" s="622">
        <v>28406.902081656001</v>
      </c>
      <c r="R78" s="622">
        <v>26837.731571615997</v>
      </c>
      <c r="S78" s="622">
        <v>25661.985114864001</v>
      </c>
      <c r="T78" s="622">
        <v>33975.545672879998</v>
      </c>
      <c r="U78" s="622">
        <v>73138.316981296011</v>
      </c>
      <c r="V78" s="621">
        <f>SUM(L78:T78)</f>
        <v>222350.75900839196</v>
      </c>
      <c r="W78" s="621">
        <f>U78+J78+K78</f>
        <v>152384.03065748801</v>
      </c>
    </row>
    <row r="79" spans="1:24" x14ac:dyDescent="0.35">
      <c r="A79" s="313" t="s">
        <v>505</v>
      </c>
      <c r="B79" s="313" t="s">
        <v>445</v>
      </c>
      <c r="C79" s="313" t="s">
        <v>504</v>
      </c>
      <c r="D79" s="313" t="s">
        <v>1052</v>
      </c>
      <c r="E79" s="247" t="s">
        <v>504</v>
      </c>
      <c r="F79" s="247" t="s">
        <v>1052</v>
      </c>
      <c r="I79" s="620">
        <f>SUM(J79:U79)</f>
        <v>541260.56661287998</v>
      </c>
      <c r="J79" s="622">
        <v>57205.81494144001</v>
      </c>
      <c r="K79" s="622">
        <v>54266.232350880004</v>
      </c>
      <c r="L79" s="622">
        <v>26310.802139136002</v>
      </c>
      <c r="M79" s="622">
        <v>33868.273883136004</v>
      </c>
      <c r="N79" s="622">
        <v>31309.262519808002</v>
      </c>
      <c r="O79" s="622">
        <v>30532.628722176003</v>
      </c>
      <c r="P79" s="622">
        <v>46156.065767423999</v>
      </c>
      <c r="Q79" s="622">
        <v>45954.999874560002</v>
      </c>
      <c r="R79" s="622">
        <v>45044.460249599993</v>
      </c>
      <c r="S79" s="622">
        <v>38594.879576063999</v>
      </c>
      <c r="T79" s="622">
        <v>45744.790726655992</v>
      </c>
      <c r="U79" s="622">
        <v>86272.355861999997</v>
      </c>
      <c r="V79" s="621">
        <f>SUM(L79:T79)</f>
        <v>343516.16345856001</v>
      </c>
      <c r="W79" s="621">
        <f>U79+J79+K79</f>
        <v>197744.40315432003</v>
      </c>
    </row>
    <row r="80" spans="1:24" x14ac:dyDescent="0.35">
      <c r="A80" s="313" t="s">
        <v>509</v>
      </c>
      <c r="B80" s="313" t="s">
        <v>441</v>
      </c>
      <c r="C80" s="313" t="s">
        <v>508</v>
      </c>
      <c r="D80" s="313" t="s">
        <v>1054</v>
      </c>
      <c r="E80" s="247" t="s">
        <v>508</v>
      </c>
      <c r="F80" s="247" t="s">
        <v>1054</v>
      </c>
      <c r="I80" s="620">
        <f>SUM(J80:U80)</f>
        <v>450180.31189183198</v>
      </c>
      <c r="J80" s="622">
        <v>57402.172807488008</v>
      </c>
      <c r="K80" s="622">
        <v>60112.350633599999</v>
      </c>
      <c r="L80" s="622">
        <v>23722.158412319997</v>
      </c>
      <c r="M80" s="622">
        <v>27304.267374663999</v>
      </c>
      <c r="N80" s="622">
        <v>26613.843534711996</v>
      </c>
      <c r="O80" s="622">
        <v>31238.821770967999</v>
      </c>
      <c r="P80" s="622">
        <v>34804.052534016002</v>
      </c>
      <c r="Q80" s="622">
        <v>29683.390217095999</v>
      </c>
      <c r="R80" s="622">
        <v>32822.207842423995</v>
      </c>
      <c r="S80" s="622">
        <v>32121.586757064</v>
      </c>
      <c r="T80" s="622">
        <v>30645.975020695994</v>
      </c>
      <c r="U80" s="622">
        <v>63709.484986784009</v>
      </c>
      <c r="V80" s="621">
        <f>SUM(L80:T80)</f>
        <v>268956.30346395995</v>
      </c>
      <c r="W80" s="621">
        <f>U80+J80+K80</f>
        <v>181224.00842787203</v>
      </c>
    </row>
    <row r="81" spans="1:24" x14ac:dyDescent="0.35">
      <c r="A81" s="249" t="s">
        <v>1479</v>
      </c>
      <c r="B81" s="250"/>
      <c r="C81" s="250"/>
      <c r="D81" s="250"/>
      <c r="I81" s="617">
        <f>I82</f>
        <v>554299.94460223999</v>
      </c>
      <c r="J81" s="622"/>
      <c r="K81" s="622"/>
      <c r="L81" s="622"/>
      <c r="M81" s="654"/>
      <c r="N81" s="654"/>
      <c r="O81" s="654"/>
      <c r="P81" s="622"/>
      <c r="Q81" s="622"/>
      <c r="R81" s="622"/>
      <c r="S81" s="622"/>
      <c r="T81" s="622"/>
      <c r="U81" s="622"/>
      <c r="V81" s="621">
        <f>+V80+V79+V78</f>
        <v>834823.22593091195</v>
      </c>
      <c r="W81" s="621">
        <f>+W80+W79+W78</f>
        <v>531352.44223968009</v>
      </c>
      <c r="X81" s="247">
        <f>+W81+V81</f>
        <v>1366175.668170592</v>
      </c>
    </row>
    <row r="82" spans="1:24" x14ac:dyDescent="0.35">
      <c r="A82" s="333" t="s">
        <v>1488</v>
      </c>
      <c r="B82" s="333" t="s">
        <v>1488</v>
      </c>
      <c r="C82" s="333" t="s">
        <v>1481</v>
      </c>
      <c r="D82" s="333" t="s">
        <v>1481</v>
      </c>
      <c r="I82" s="620">
        <f>SUM(J82:U82)</f>
        <v>554299.94460223999</v>
      </c>
      <c r="J82" s="622">
        <v>42320.822607360002</v>
      </c>
      <c r="K82" s="622">
        <v>68923.143712192003</v>
      </c>
      <c r="L82" s="622">
        <v>74845.004224672011</v>
      </c>
      <c r="M82" s="622">
        <v>39146.992324879997</v>
      </c>
      <c r="N82" s="622">
        <v>35245.115480335997</v>
      </c>
      <c r="O82" s="622">
        <v>55249.492264063992</v>
      </c>
      <c r="P82" s="622">
        <v>29718.235006656003</v>
      </c>
      <c r="Q82" s="622">
        <v>48634.738938912</v>
      </c>
      <c r="R82" s="622">
        <v>22155.697888800005</v>
      </c>
      <c r="S82" s="622">
        <v>42136.470539184003</v>
      </c>
      <c r="T82" s="622">
        <v>40857.492565344008</v>
      </c>
      <c r="U82" s="622">
        <v>55066.739049840005</v>
      </c>
      <c r="V82" s="621">
        <f>SUM(L82:T82)</f>
        <v>387989.23923284805</v>
      </c>
      <c r="W82" s="621">
        <f>U82+J82+K82</f>
        <v>166310.705369392</v>
      </c>
    </row>
    <row r="83" spans="1:24" x14ac:dyDescent="0.35">
      <c r="A83" s="250" t="s">
        <v>485</v>
      </c>
      <c r="B83" s="250" t="s">
        <v>485</v>
      </c>
      <c r="C83" s="250"/>
      <c r="D83" s="250"/>
      <c r="E83" s="250"/>
      <c r="F83" s="250"/>
      <c r="G83" s="250"/>
      <c r="H83" s="250"/>
      <c r="I83" s="628">
        <f>SUM(J83:U83)</f>
        <v>91830169.811765403</v>
      </c>
      <c r="J83" s="898">
        <v>7849310.4027562412</v>
      </c>
      <c r="K83" s="898">
        <v>7866853.0283175847</v>
      </c>
      <c r="L83" s="898">
        <v>7622681.796019841</v>
      </c>
      <c r="M83" s="898">
        <v>7880921.8912175857</v>
      </c>
      <c r="N83" s="898">
        <v>7660031.5923524648</v>
      </c>
      <c r="O83" s="898">
        <v>7517854.6196611216</v>
      </c>
      <c r="P83" s="898">
        <v>7529023.7715812018</v>
      </c>
      <c r="Q83" s="898">
        <v>7586900.2860761611</v>
      </c>
      <c r="R83" s="898">
        <v>7777791.2461647997</v>
      </c>
      <c r="S83" s="898">
        <v>7491454.8060318409</v>
      </c>
      <c r="T83" s="898">
        <v>7517854.6196611216</v>
      </c>
      <c r="U83" s="898">
        <v>7529491.7519254414</v>
      </c>
      <c r="V83" s="629">
        <f>+V82</f>
        <v>387989.23923284805</v>
      </c>
      <c r="W83" s="629">
        <f>+W82</f>
        <v>166310.705369392</v>
      </c>
      <c r="X83" s="247">
        <f>+V83+W83</f>
        <v>554299.94460224011</v>
      </c>
    </row>
    <row r="84" spans="1:24" hidden="1" x14ac:dyDescent="0.35">
      <c r="I84" s="735" t="s">
        <v>295</v>
      </c>
      <c r="J84" s="736">
        <f>SUM(J8:J83)+SUM(J4:J5)</f>
        <v>374284312.24205816</v>
      </c>
      <c r="K84" s="736">
        <f t="shared" ref="K84:U84" si="10">SUM(K8:K83)+SUM(K4:K5)</f>
        <v>354649310.90668398</v>
      </c>
      <c r="L84" s="736">
        <f t="shared" si="10"/>
        <v>287860432.98782641</v>
      </c>
      <c r="M84" s="736">
        <f t="shared" si="10"/>
        <v>286326793.31670004</v>
      </c>
      <c r="N84" s="736">
        <f t="shared" si="10"/>
        <v>284714400.8077265</v>
      </c>
      <c r="O84" s="736">
        <f t="shared" si="10"/>
        <v>279250559.82343328</v>
      </c>
      <c r="P84" s="736">
        <f t="shared" si="10"/>
        <v>275414347.09483761</v>
      </c>
      <c r="Q84" s="736">
        <f t="shared" si="10"/>
        <v>209417347.63874009</v>
      </c>
      <c r="R84" s="736">
        <f t="shared" si="10"/>
        <v>220350293.62764934</v>
      </c>
      <c r="S84" s="736">
        <f t="shared" si="10"/>
        <v>216269493.20395979</v>
      </c>
      <c r="T84" s="736">
        <f t="shared" si="10"/>
        <v>295369624.79423559</v>
      </c>
      <c r="U84" s="736">
        <f t="shared" si="10"/>
        <v>401022480.97738063</v>
      </c>
      <c r="V84" s="743">
        <f>SUM(J84:U84)</f>
        <v>3484929397.4212317</v>
      </c>
      <c r="W84" s="630"/>
    </row>
    <row r="85" spans="1:24" hidden="1" x14ac:dyDescent="0.35">
      <c r="I85" s="737" t="s">
        <v>542</v>
      </c>
      <c r="J85" s="738">
        <f>+J4+J5+J11+J12+J27</f>
        <v>179975444.09527159</v>
      </c>
      <c r="K85" s="738">
        <f t="shared" ref="K85:T85" si="11">+K4+K5+K11+K12+K27</f>
        <v>169192143.01383099</v>
      </c>
      <c r="L85" s="738">
        <f t="shared" si="11"/>
        <v>153505024.55028829</v>
      </c>
      <c r="M85" s="738">
        <f t="shared" si="11"/>
        <v>154696527.4938831</v>
      </c>
      <c r="N85" s="738">
        <f t="shared" si="11"/>
        <v>152397755.21174198</v>
      </c>
      <c r="O85" s="738">
        <f t="shared" si="11"/>
        <v>155192738.48422423</v>
      </c>
      <c r="P85" s="738">
        <f t="shared" si="11"/>
        <v>147152004.8280552</v>
      </c>
      <c r="Q85" s="738">
        <f t="shared" si="11"/>
        <v>86882367.697481588</v>
      </c>
      <c r="R85" s="738">
        <f t="shared" si="11"/>
        <v>93890098.210570812</v>
      </c>
      <c r="S85" s="738">
        <f t="shared" si="11"/>
        <v>94533699.214770243</v>
      </c>
      <c r="T85" s="738">
        <f t="shared" si="11"/>
        <v>166330044.58343154</v>
      </c>
      <c r="U85" s="738">
        <f t="shared" ref="U85" si="12">+U4+U5+U11+U12+U27</f>
        <v>208054170.50469482</v>
      </c>
      <c r="V85" s="631"/>
      <c r="W85" s="631"/>
    </row>
    <row r="86" spans="1:24" hidden="1" x14ac:dyDescent="0.35">
      <c r="I86" s="739" t="s">
        <v>297</v>
      </c>
      <c r="J86" s="740">
        <f>SUM(J29:J82,J14:J25,J8:J9)</f>
        <v>186459557.74403012</v>
      </c>
      <c r="K86" s="740">
        <f t="shared" ref="K86:T86" si="13">SUM(K29:K82,K14:K25,K8:K9)</f>
        <v>177590314.86453533</v>
      </c>
      <c r="L86" s="740">
        <f t="shared" si="13"/>
        <v>126732726.6415181</v>
      </c>
      <c r="M86" s="740">
        <f t="shared" si="13"/>
        <v>123749343.93159927</v>
      </c>
      <c r="N86" s="740">
        <f t="shared" si="13"/>
        <v>124656614.00363187</v>
      </c>
      <c r="O86" s="740">
        <f t="shared" si="13"/>
        <v>116539966.71954797</v>
      </c>
      <c r="P86" s="740">
        <f t="shared" si="13"/>
        <v>120733318.49520111</v>
      </c>
      <c r="Q86" s="740">
        <f t="shared" si="13"/>
        <v>114948079.65518236</v>
      </c>
      <c r="R86" s="740">
        <f t="shared" si="13"/>
        <v>118682404.17091379</v>
      </c>
      <c r="S86" s="740">
        <f t="shared" si="13"/>
        <v>114244339.18315762</v>
      </c>
      <c r="T86" s="740">
        <f t="shared" si="13"/>
        <v>121521725.591143</v>
      </c>
      <c r="U86" s="740">
        <f t="shared" ref="U86" si="14">SUM(U29:U82,U14:U25,U8:U9)</f>
        <v>185438818.72076029</v>
      </c>
      <c r="V86" s="631"/>
      <c r="W86" s="631"/>
    </row>
    <row r="87" spans="1:24" hidden="1" x14ac:dyDescent="0.35">
      <c r="I87" s="739" t="s">
        <v>298</v>
      </c>
      <c r="J87" s="740">
        <f>+J3+J7</f>
        <v>2674204.1948799998</v>
      </c>
      <c r="K87" s="740">
        <f t="shared" ref="K87:T87" si="15">+K3+K7</f>
        <v>2615837.1658399999</v>
      </c>
      <c r="L87" s="740">
        <f t="shared" si="15"/>
        <v>2072841.4584400002</v>
      </c>
      <c r="M87" s="740">
        <f t="shared" si="15"/>
        <v>2065521.54</v>
      </c>
      <c r="N87" s="740">
        <f t="shared" si="15"/>
        <v>2063492.2556800002</v>
      </c>
      <c r="O87" s="740">
        <f t="shared" si="15"/>
        <v>2060013.4825600001</v>
      </c>
      <c r="P87" s="740">
        <f t="shared" si="15"/>
        <v>2059506.16148</v>
      </c>
      <c r="Q87" s="740">
        <f t="shared" si="15"/>
        <v>2062839.98572</v>
      </c>
      <c r="R87" s="740">
        <f t="shared" si="15"/>
        <v>2062839.98572</v>
      </c>
      <c r="S87" s="740">
        <f t="shared" si="15"/>
        <v>2064289.4745200002</v>
      </c>
      <c r="T87" s="740">
        <f t="shared" si="15"/>
        <v>2059796.0592400001</v>
      </c>
      <c r="U87" s="740">
        <f t="shared" ref="U87" si="16">+U3+U7</f>
        <v>2619795.8129200004</v>
      </c>
      <c r="V87" s="745">
        <f>SUM(J87:U87)</f>
        <v>26480977.577</v>
      </c>
      <c r="W87" s="631"/>
    </row>
    <row r="88" spans="1:24" hidden="1" x14ac:dyDescent="0.35">
      <c r="I88" s="741" t="s">
        <v>543</v>
      </c>
      <c r="J88" s="742">
        <f>+J83</f>
        <v>7849310.4027562412</v>
      </c>
      <c r="K88" s="742">
        <f t="shared" ref="K88:T88" si="17">+K83</f>
        <v>7866853.0283175847</v>
      </c>
      <c r="L88" s="742">
        <f t="shared" si="17"/>
        <v>7622681.796019841</v>
      </c>
      <c r="M88" s="742">
        <f t="shared" si="17"/>
        <v>7880921.8912175857</v>
      </c>
      <c r="N88" s="742">
        <f t="shared" si="17"/>
        <v>7660031.5923524648</v>
      </c>
      <c r="O88" s="742">
        <f t="shared" si="17"/>
        <v>7517854.6196611216</v>
      </c>
      <c r="P88" s="742">
        <f t="shared" si="17"/>
        <v>7529023.7715812018</v>
      </c>
      <c r="Q88" s="742">
        <f t="shared" si="17"/>
        <v>7586900.2860761611</v>
      </c>
      <c r="R88" s="742">
        <f t="shared" si="17"/>
        <v>7777791.2461647997</v>
      </c>
      <c r="S88" s="742">
        <f t="shared" si="17"/>
        <v>7491454.8060318409</v>
      </c>
      <c r="T88" s="742">
        <f t="shared" si="17"/>
        <v>7517854.6196611216</v>
      </c>
      <c r="U88" s="742">
        <f t="shared" ref="U88" si="18">+U83</f>
        <v>7529491.7519254414</v>
      </c>
      <c r="V88" s="631"/>
      <c r="W88" s="632"/>
    </row>
    <row r="89" spans="1:24" hidden="1" x14ac:dyDescent="0.35">
      <c r="D89" s="247" t="s">
        <v>1867</v>
      </c>
      <c r="I89" s="747">
        <f>+I81+I77+I73+I67+I61+I54+I47+I40+I35+I30+I28+I26+I21+I16+I13+I10+I9+I8+I5+I4+I83</f>
        <v>3484929397.4212313</v>
      </c>
      <c r="J89" s="623">
        <f t="shared" ref="J89:T89" si="19">+J85+J86+J87+J88</f>
        <v>376958516.43693793</v>
      </c>
      <c r="K89" s="623">
        <f t="shared" si="19"/>
        <v>357265148.07252395</v>
      </c>
      <c r="L89" s="623">
        <f t="shared" si="19"/>
        <v>289933274.44626623</v>
      </c>
      <c r="M89" s="623">
        <f t="shared" si="19"/>
        <v>288392314.8567</v>
      </c>
      <c r="N89" s="623">
        <f t="shared" si="19"/>
        <v>286777893.06340635</v>
      </c>
      <c r="O89" s="623">
        <f t="shared" si="19"/>
        <v>281310573.30599326</v>
      </c>
      <c r="P89" s="623">
        <f t="shared" si="19"/>
        <v>277473853.2563175</v>
      </c>
      <c r="Q89" s="623">
        <f t="shared" si="19"/>
        <v>211480187.6244601</v>
      </c>
      <c r="R89" s="623">
        <f t="shared" si="19"/>
        <v>222413133.61336941</v>
      </c>
      <c r="S89" s="623">
        <f t="shared" si="19"/>
        <v>218333782.67847973</v>
      </c>
      <c r="T89" s="623">
        <f t="shared" si="19"/>
        <v>297429420.85347563</v>
      </c>
      <c r="U89" s="623">
        <f>+U85+U86+U87+U88</f>
        <v>403642276.79030055</v>
      </c>
      <c r="V89" s="631"/>
      <c r="W89" s="632"/>
    </row>
    <row r="90" spans="1:24" hidden="1" x14ac:dyDescent="0.35">
      <c r="D90" s="247" t="s">
        <v>298</v>
      </c>
      <c r="I90" s="606">
        <f>+I3+I7</f>
        <v>26480977.577</v>
      </c>
      <c r="J90" s="604"/>
      <c r="K90" s="604"/>
      <c r="L90" s="604"/>
      <c r="M90" s="604"/>
      <c r="N90" s="604"/>
      <c r="O90" s="604"/>
      <c r="P90" s="604"/>
      <c r="Q90" s="604"/>
      <c r="R90" s="604"/>
      <c r="S90" s="604"/>
      <c r="T90" s="604"/>
      <c r="U90" s="604"/>
      <c r="V90" s="607"/>
      <c r="W90" s="608"/>
    </row>
    <row r="91" spans="1:24" ht="15" hidden="1" thickBot="1" x14ac:dyDescent="0.4">
      <c r="D91" s="249" t="s">
        <v>1866</v>
      </c>
      <c r="I91" s="746">
        <f>SUM(I89:I90)</f>
        <v>3511410374.9982314</v>
      </c>
      <c r="J91" s="604"/>
      <c r="K91" s="604"/>
      <c r="L91" s="604"/>
      <c r="M91" s="604"/>
      <c r="N91" s="604"/>
      <c r="O91" s="604"/>
      <c r="P91" s="604"/>
      <c r="Q91" s="604"/>
      <c r="R91" s="604"/>
      <c r="S91" s="604"/>
      <c r="T91" s="604"/>
      <c r="U91" s="604"/>
      <c r="V91" s="607"/>
      <c r="W91" s="608"/>
    </row>
    <row r="92" spans="1:24" ht="15" hidden="1" thickTop="1" x14ac:dyDescent="0.35">
      <c r="I92" s="606"/>
      <c r="J92" s="604"/>
      <c r="K92" s="604"/>
      <c r="L92" s="604"/>
      <c r="M92" s="604"/>
      <c r="N92" s="604"/>
      <c r="O92" s="604"/>
      <c r="P92" s="604"/>
      <c r="Q92" s="604"/>
      <c r="R92" s="604"/>
      <c r="S92" s="604"/>
      <c r="T92" s="604"/>
      <c r="U92" s="604"/>
      <c r="V92" s="607"/>
      <c r="W92" s="608"/>
    </row>
    <row r="93" spans="1:24" hidden="1" x14ac:dyDescent="0.35">
      <c r="I93" s="606"/>
      <c r="J93" s="604"/>
      <c r="K93" s="604"/>
      <c r="L93" s="604"/>
      <c r="M93" s="604"/>
      <c r="N93" s="604"/>
      <c r="O93" s="604"/>
      <c r="P93" s="604"/>
      <c r="Q93" s="604"/>
      <c r="R93" s="604"/>
      <c r="S93" s="604"/>
      <c r="T93" s="604"/>
      <c r="U93" s="604"/>
      <c r="V93" s="607"/>
      <c r="W93" s="608"/>
    </row>
    <row r="94" spans="1:24" hidden="1" x14ac:dyDescent="0.35">
      <c r="I94" s="606"/>
      <c r="J94" s="604"/>
      <c r="K94" s="604"/>
      <c r="L94" s="604"/>
      <c r="M94" s="604"/>
      <c r="N94" s="604"/>
      <c r="O94" s="604"/>
      <c r="P94" s="604"/>
      <c r="Q94" s="604"/>
      <c r="R94" s="604"/>
      <c r="S94" s="604"/>
      <c r="T94" s="604"/>
      <c r="U94" s="604"/>
      <c r="V94" s="607"/>
      <c r="W94" s="608"/>
    </row>
    <row r="95" spans="1:24" ht="15.5" hidden="1" x14ac:dyDescent="0.35">
      <c r="I95" s="649" t="s">
        <v>1630</v>
      </c>
      <c r="V95" s="605"/>
      <c r="W95" s="605"/>
    </row>
    <row r="96" spans="1:24" s="249" customFormat="1" hidden="1" x14ac:dyDescent="0.35">
      <c r="D96" s="364"/>
      <c r="E96" s="364"/>
      <c r="F96" s="550"/>
      <c r="G96" s="550"/>
      <c r="H96" s="550"/>
      <c r="I96" s="610" t="s">
        <v>295</v>
      </c>
      <c r="J96" s="610">
        <f t="shared" ref="J96:U96" si="20">SUM(J97:J98)</f>
        <v>374284312.24205792</v>
      </c>
      <c r="K96" s="610">
        <f t="shared" si="20"/>
        <v>354649310.90668392</v>
      </c>
      <c r="L96" s="610">
        <f t="shared" si="20"/>
        <v>287860432.98782623</v>
      </c>
      <c r="M96" s="610">
        <f t="shared" si="20"/>
        <v>286326793.31669998</v>
      </c>
      <c r="N96" s="610">
        <f t="shared" si="20"/>
        <v>284714400.80772632</v>
      </c>
      <c r="O96" s="610">
        <f t="shared" si="20"/>
        <v>279250559.82343334</v>
      </c>
      <c r="P96" s="610">
        <f t="shared" si="20"/>
        <v>275414347.09483755</v>
      </c>
      <c r="Q96" s="610">
        <f t="shared" si="20"/>
        <v>209417347.63874012</v>
      </c>
      <c r="R96" s="610">
        <f t="shared" si="20"/>
        <v>220350293.62764937</v>
      </c>
      <c r="S96" s="610">
        <f t="shared" si="20"/>
        <v>216269493.2039597</v>
      </c>
      <c r="T96" s="610">
        <f t="shared" si="20"/>
        <v>295369624.79423565</v>
      </c>
      <c r="U96" s="610">
        <f t="shared" si="20"/>
        <v>401022480.97738051</v>
      </c>
      <c r="V96" s="636">
        <f>SUM(V97:V98)</f>
        <v>3491257388.7718468</v>
      </c>
      <c r="W96" s="611"/>
    </row>
    <row r="97" spans="4:23" hidden="1" x14ac:dyDescent="0.35">
      <c r="D97" s="369"/>
      <c r="E97" s="369"/>
      <c r="F97" s="551"/>
      <c r="G97" s="551"/>
      <c r="H97" s="551"/>
      <c r="I97" s="610" t="s">
        <v>296</v>
      </c>
      <c r="J97" s="633">
        <f>J27+J11+J12+J4+J5</f>
        <v>179975444.09527159</v>
      </c>
      <c r="K97" s="633">
        <f t="shared" ref="K97:T97" si="21">K27+K11+K12+K4+K5</f>
        <v>169192143.01383099</v>
      </c>
      <c r="L97" s="633">
        <f t="shared" si="21"/>
        <v>153505024.55028829</v>
      </c>
      <c r="M97" s="633">
        <f t="shared" si="21"/>
        <v>154696527.4938831</v>
      </c>
      <c r="N97" s="633">
        <f t="shared" si="21"/>
        <v>152397755.21174198</v>
      </c>
      <c r="O97" s="633">
        <f t="shared" si="21"/>
        <v>155192738.48422426</v>
      </c>
      <c r="P97" s="633">
        <f t="shared" si="21"/>
        <v>147152004.8280552</v>
      </c>
      <c r="Q97" s="633">
        <f t="shared" si="21"/>
        <v>86882367.697481588</v>
      </c>
      <c r="R97" s="633">
        <f t="shared" si="21"/>
        <v>93890098.210570797</v>
      </c>
      <c r="S97" s="633">
        <f t="shared" si="21"/>
        <v>94533699.214770243</v>
      </c>
      <c r="T97" s="633">
        <f t="shared" si="21"/>
        <v>166330044.58343154</v>
      </c>
      <c r="U97" s="633">
        <f>U27+U11+U12+U4+U5</f>
        <v>208054170.50469479</v>
      </c>
      <c r="V97" s="693">
        <f>SUM(J97:U97)</f>
        <v>1761802017.8882444</v>
      </c>
      <c r="W97" s="607"/>
    </row>
    <row r="98" spans="4:23" hidden="1" x14ac:dyDescent="0.35">
      <c r="D98" s="369"/>
      <c r="E98" s="369"/>
      <c r="F98" s="551"/>
      <c r="G98" s="551"/>
      <c r="H98" s="261"/>
      <c r="I98" s="610" t="s">
        <v>297</v>
      </c>
      <c r="J98" s="634">
        <f>SUM(J29:J83,J14:J25,J8:J9)</f>
        <v>194308868.14678636</v>
      </c>
      <c r="K98" s="634">
        <f t="shared" ref="K98:T98" si="22">SUM(K29:K83,K14:K25,K8:K9)</f>
        <v>185457167.8928529</v>
      </c>
      <c r="L98" s="634">
        <f t="shared" si="22"/>
        <v>134355408.43753794</v>
      </c>
      <c r="M98" s="634">
        <f t="shared" si="22"/>
        <v>131630265.82281686</v>
      </c>
      <c r="N98" s="634">
        <f t="shared" si="22"/>
        <v>132316645.59598434</v>
      </c>
      <c r="O98" s="634">
        <f t="shared" si="22"/>
        <v>124057821.33920909</v>
      </c>
      <c r="P98" s="634">
        <f t="shared" si="22"/>
        <v>128262342.26678231</v>
      </c>
      <c r="Q98" s="634">
        <f t="shared" si="22"/>
        <v>122534979.94125852</v>
      </c>
      <c r="R98" s="634">
        <f t="shared" si="22"/>
        <v>126460195.41707858</v>
      </c>
      <c r="S98" s="634">
        <f t="shared" si="22"/>
        <v>121735793.98918946</v>
      </c>
      <c r="T98" s="634">
        <f t="shared" si="22"/>
        <v>129039580.21080412</v>
      </c>
      <c r="U98" s="634">
        <f>SUM(U29:U83,U14:U25,U8:U9)</f>
        <v>192968310.47268572</v>
      </c>
      <c r="V98" s="694">
        <f>SUM(J98:U98)+6406198.4-V10-W10</f>
        <v>1729455370.8836021</v>
      </c>
      <c r="W98" s="607"/>
    </row>
    <row r="99" spans="4:23" hidden="1" x14ac:dyDescent="0.35">
      <c r="D99" s="369"/>
      <c r="E99" s="369"/>
      <c r="F99" s="551"/>
      <c r="G99" s="551"/>
      <c r="H99" s="551"/>
      <c r="I99" s="610" t="s">
        <v>298</v>
      </c>
      <c r="J99" s="610">
        <f>+J3+J7</f>
        <v>2674204.1948799998</v>
      </c>
      <c r="K99" s="610">
        <f t="shared" ref="K99:U99" si="23">+K3+K7</f>
        <v>2615837.1658399999</v>
      </c>
      <c r="L99" s="610">
        <f t="shared" si="23"/>
        <v>2072841.4584400002</v>
      </c>
      <c r="M99" s="610">
        <f t="shared" si="23"/>
        <v>2065521.54</v>
      </c>
      <c r="N99" s="610">
        <f t="shared" si="23"/>
        <v>2063492.2556800002</v>
      </c>
      <c r="O99" s="610">
        <f t="shared" si="23"/>
        <v>2060013.4825600001</v>
      </c>
      <c r="P99" s="610">
        <f t="shared" si="23"/>
        <v>2059506.16148</v>
      </c>
      <c r="Q99" s="610">
        <f t="shared" si="23"/>
        <v>2062839.98572</v>
      </c>
      <c r="R99" s="610">
        <f t="shared" si="23"/>
        <v>2062839.98572</v>
      </c>
      <c r="S99" s="610">
        <f t="shared" si="23"/>
        <v>2064289.4745200002</v>
      </c>
      <c r="T99" s="610">
        <f t="shared" si="23"/>
        <v>2059796.0592400001</v>
      </c>
      <c r="U99" s="610">
        <f t="shared" si="23"/>
        <v>2619795.8129200004</v>
      </c>
      <c r="V99" s="684">
        <f>SUM(J99:U99)</f>
        <v>26480977.577</v>
      </c>
      <c r="W99" s="607"/>
    </row>
    <row r="100" spans="4:23" ht="15" hidden="1" thickBot="1" x14ac:dyDescent="0.4">
      <c r="D100" s="369"/>
      <c r="E100" s="369"/>
      <c r="F100" s="369"/>
      <c r="G100" s="369"/>
      <c r="H100" s="369"/>
      <c r="I100" s="602" t="s">
        <v>295</v>
      </c>
      <c r="J100" s="612">
        <f>J99+J96</f>
        <v>376958516.43693793</v>
      </c>
      <c r="K100" s="637">
        <f t="shared" ref="K100:U100" si="24">K99+K96</f>
        <v>357265148.07252395</v>
      </c>
      <c r="L100" s="637">
        <f t="shared" si="24"/>
        <v>289933274.44626623</v>
      </c>
      <c r="M100" s="637">
        <f t="shared" si="24"/>
        <v>288392314.8567</v>
      </c>
      <c r="N100" s="637">
        <f t="shared" si="24"/>
        <v>286777893.06340635</v>
      </c>
      <c r="O100" s="637">
        <f t="shared" si="24"/>
        <v>281310573.30599332</v>
      </c>
      <c r="P100" s="637">
        <f t="shared" si="24"/>
        <v>277473853.25631756</v>
      </c>
      <c r="Q100" s="637">
        <f t="shared" si="24"/>
        <v>211480187.62446013</v>
      </c>
      <c r="R100" s="637">
        <f t="shared" si="24"/>
        <v>222413133.61336938</v>
      </c>
      <c r="S100" s="637">
        <f t="shared" si="24"/>
        <v>218333782.6784797</v>
      </c>
      <c r="T100" s="637">
        <f t="shared" si="24"/>
        <v>297429420.85347563</v>
      </c>
      <c r="U100" s="637">
        <f t="shared" si="24"/>
        <v>403642276.79030049</v>
      </c>
      <c r="V100" s="733">
        <f>+V96+V99</f>
        <v>3517738366.3488469</v>
      </c>
      <c r="W100" s="602"/>
    </row>
    <row r="101" spans="4:23" ht="15" hidden="1" thickTop="1" x14ac:dyDescent="0.35">
      <c r="V101" s="602"/>
      <c r="W101" s="602"/>
    </row>
    <row r="102" spans="4:23" hidden="1" x14ac:dyDescent="0.35">
      <c r="D102" s="386"/>
      <c r="J102" s="609">
        <f t="shared" ref="J102:N102" si="25">+J100-J84</f>
        <v>2674204.1948797703</v>
      </c>
      <c r="K102" s="609">
        <f t="shared" si="25"/>
        <v>2615837.1658399701</v>
      </c>
      <c r="L102" s="609">
        <f t="shared" si="25"/>
        <v>2072841.458439827</v>
      </c>
      <c r="M102" s="609">
        <f t="shared" si="25"/>
        <v>2065521.5399999619</v>
      </c>
      <c r="N102" s="609">
        <f t="shared" si="25"/>
        <v>2063492.2556798458</v>
      </c>
      <c r="O102" s="609">
        <f>+O100-O84</f>
        <v>2060013.4825600386</v>
      </c>
      <c r="P102" s="609">
        <f t="shared" ref="P102:U102" si="26">+P100-P84</f>
        <v>2059506.16147995</v>
      </c>
      <c r="Q102" s="609">
        <f t="shared" si="26"/>
        <v>2062839.9857200384</v>
      </c>
      <c r="R102" s="609">
        <f t="shared" si="26"/>
        <v>2062839.9857200384</v>
      </c>
      <c r="S102" s="609">
        <f t="shared" si="26"/>
        <v>2064289.4745199084</v>
      </c>
      <c r="T102" s="609">
        <f t="shared" si="26"/>
        <v>2059796.0592400432</v>
      </c>
      <c r="U102" s="609">
        <f t="shared" si="26"/>
        <v>2619795.8129198551</v>
      </c>
    </row>
    <row r="103" spans="4:23" hidden="1" x14ac:dyDescent="0.35">
      <c r="J103" s="609">
        <f t="shared" ref="J103:N103" si="27">+J96-J84</f>
        <v>0</v>
      </c>
      <c r="K103" s="609">
        <f t="shared" si="27"/>
        <v>0</v>
      </c>
      <c r="L103" s="609">
        <f t="shared" si="27"/>
        <v>0</v>
      </c>
      <c r="M103" s="609">
        <f t="shared" si="27"/>
        <v>0</v>
      </c>
      <c r="N103" s="609">
        <f t="shared" si="27"/>
        <v>0</v>
      </c>
      <c r="O103" s="609">
        <f>+O96-O84</f>
        <v>0</v>
      </c>
      <c r="P103" s="609">
        <f t="shared" ref="P103:U103" si="28">+P96-P84</f>
        <v>0</v>
      </c>
      <c r="Q103" s="609">
        <f t="shared" si="28"/>
        <v>0</v>
      </c>
      <c r="R103" s="609">
        <f t="shared" si="28"/>
        <v>0</v>
      </c>
      <c r="S103" s="609">
        <f t="shared" si="28"/>
        <v>0</v>
      </c>
      <c r="T103" s="609">
        <f t="shared" si="28"/>
        <v>0</v>
      </c>
      <c r="U103" s="609">
        <f t="shared" si="28"/>
        <v>0</v>
      </c>
    </row>
    <row r="104" spans="4:23" hidden="1" x14ac:dyDescent="0.35"/>
    <row r="105" spans="4:23" ht="15" hidden="1" thickTop="1" x14ac:dyDescent="0.35"/>
    <row r="106" spans="4:23" ht="16" hidden="1" thickBot="1" x14ac:dyDescent="0.4">
      <c r="D106" s="386"/>
      <c r="I106" s="656" t="s">
        <v>1896</v>
      </c>
      <c r="U106" s="697">
        <v>6406198.4364314079</v>
      </c>
    </row>
    <row r="107" spans="4:23" ht="15" hidden="1" thickTop="1" x14ac:dyDescent="0.35">
      <c r="I107" s="613" t="s">
        <v>295</v>
      </c>
      <c r="J107" s="638">
        <f t="shared" ref="J107" si="29">SUM(J108:J109)</f>
        <v>409364552.21143126</v>
      </c>
      <c r="K107" s="638">
        <f t="shared" ref="K107" si="30">SUM(K108:K109)</f>
        <v>387715903.22849214</v>
      </c>
      <c r="L107" s="638">
        <f t="shared" ref="L107" si="31">SUM(L108:L109)</f>
        <v>359985481.12865114</v>
      </c>
      <c r="M107" s="638">
        <f t="shared" ref="M107" si="32">SUM(M108:M109)</f>
        <v>311185669.03256404</v>
      </c>
      <c r="N107" s="638">
        <f t="shared" ref="N107" si="33">SUM(N108:N109)</f>
        <v>302198933.62226152</v>
      </c>
      <c r="O107" s="638">
        <f t="shared" ref="O107" si="34">SUM(O108:O109)</f>
        <v>301295449.45988435</v>
      </c>
      <c r="P107" s="638">
        <f t="shared" ref="P107" si="35">SUM(P108:P109)</f>
        <v>290728485.4105382</v>
      </c>
      <c r="Q107" s="638">
        <f t="shared" ref="Q107" si="36">SUM(Q108:Q109)</f>
        <v>227072804.10598207</v>
      </c>
      <c r="R107" s="638">
        <f t="shared" ref="R107" si="37">SUM(R108:R109)</f>
        <v>201713314.79177406</v>
      </c>
      <c r="S107" s="638">
        <f t="shared" ref="S107" si="38">SUM(S108:S109)</f>
        <v>206507115.51776069</v>
      </c>
      <c r="T107" s="638">
        <f t="shared" ref="T107" si="39">SUM(T108:T109)</f>
        <v>277276918.58251941</v>
      </c>
      <c r="U107" s="638">
        <f t="shared" ref="U107" si="40">SUM(U108:U109)</f>
        <v>366745268.14728475</v>
      </c>
      <c r="V107" s="692">
        <f>SUM(J107:U107)</f>
        <v>3641789895.2391434</v>
      </c>
    </row>
    <row r="108" spans="4:23" hidden="1" x14ac:dyDescent="0.35">
      <c r="I108" s="613" t="s">
        <v>296</v>
      </c>
      <c r="J108" s="639">
        <f>J97*(1+'MSCOA - Tariff Structure'!$S$2)</f>
        <v>188254314.52365407</v>
      </c>
      <c r="K108" s="639">
        <f>K97*(1+'MSCOA - Tariff Structure'!$S$2)</f>
        <v>176974981.59246722</v>
      </c>
      <c r="L108" s="639">
        <f>L97*(1+'MSCOA - Tariff Structure'!$S$2)</f>
        <v>160566255.67960155</v>
      </c>
      <c r="M108" s="639">
        <f>M97*(1+'MSCOA - Tariff Structure'!$S$2)</f>
        <v>161812567.75860173</v>
      </c>
      <c r="N108" s="639">
        <f>N97*(1+'MSCOA - Tariff Structure'!$S$2)</f>
        <v>159408051.95148212</v>
      </c>
      <c r="O108" s="639">
        <f>O97*(1+'MSCOA - Tariff Structure'!$S$2)</f>
        <v>162331604.45449859</v>
      </c>
      <c r="P108" s="639">
        <f>P97*(1+'MSCOA - Tariff Structure'!$S$2)</f>
        <v>153920997.05014575</v>
      </c>
      <c r="Q108" s="639">
        <f>Q97*(1+'MSCOA - Tariff Structure'!$S$2)</f>
        <v>90878956.611565739</v>
      </c>
      <c r="R108" s="639">
        <f>R97*(1+'MSCOA - Tariff Structure'!$S$2)</f>
        <v>98209042.72825706</v>
      </c>
      <c r="S108" s="639">
        <f>S97*(1+'MSCOA - Tariff Structure'!$S$2)</f>
        <v>98882249.378649682</v>
      </c>
      <c r="T108" s="639">
        <f>T97*(1+'MSCOA - Tariff Structure'!$S$2)</f>
        <v>173981226.63426939</v>
      </c>
      <c r="U108" s="639">
        <f>U97*(1+'MSCOA - Tariff Structure'!$S$2)</f>
        <v>217624662.34791076</v>
      </c>
      <c r="V108" s="687">
        <f>SUM(J108:U108)</f>
        <v>1842844910.7111034</v>
      </c>
    </row>
    <row r="109" spans="4:23" hidden="1" x14ac:dyDescent="0.35">
      <c r="I109" s="613" t="s">
        <v>297</v>
      </c>
      <c r="J109" s="639">
        <v>221110237.68777719</v>
      </c>
      <c r="K109" s="639">
        <v>210740921.63602492</v>
      </c>
      <c r="L109" s="639">
        <v>199419225.44904962</v>
      </c>
      <c r="M109" s="639">
        <v>149373101.27396232</v>
      </c>
      <c r="N109" s="639">
        <v>142790881.67077944</v>
      </c>
      <c r="O109" s="639">
        <v>138963845.00538576</v>
      </c>
      <c r="P109" s="639">
        <v>136807488.36039245</v>
      </c>
      <c r="Q109" s="639">
        <v>136193847.49441633</v>
      </c>
      <c r="R109" s="639">
        <v>103504272.063517</v>
      </c>
      <c r="S109" s="639">
        <v>107624866.139111</v>
      </c>
      <c r="T109" s="639">
        <f>135916702.94825-32621011</f>
        <v>103295691.94825</v>
      </c>
      <c r="U109" s="639">
        <v>149120605.79937401</v>
      </c>
      <c r="V109" s="688">
        <f>SUM(J109:U109)</f>
        <v>1798944984.5280402</v>
      </c>
    </row>
    <row r="110" spans="4:23" hidden="1" x14ac:dyDescent="0.35">
      <c r="I110" s="613" t="s">
        <v>298</v>
      </c>
      <c r="J110" s="639">
        <f>J99*(1+'MSCOA - Tariff Structure'!$S$2)</f>
        <v>2797217.5878444798</v>
      </c>
      <c r="K110" s="639">
        <f>K99*(1+'MSCOA - Tariff Structure'!$S$2)</f>
        <v>2736165.6754686399</v>
      </c>
      <c r="L110" s="639">
        <f>L99*(1+'MSCOA - Tariff Structure'!$S$2)</f>
        <v>2168192.1655282401</v>
      </c>
      <c r="M110" s="639">
        <f>M99*(1+'MSCOA - Tariff Structure'!$S$2)</f>
        <v>2160535.5308400001</v>
      </c>
      <c r="N110" s="639">
        <f>N99*(1+'MSCOA - Tariff Structure'!$S$2)</f>
        <v>2158412.8994412804</v>
      </c>
      <c r="O110" s="639">
        <f>O99*(1+'MSCOA - Tariff Structure'!$S$2)</f>
        <v>2154774.1027577603</v>
      </c>
      <c r="P110" s="639">
        <f>P99*(1+'MSCOA - Tariff Structure'!$S$2)</f>
        <v>2154243.4449080802</v>
      </c>
      <c r="Q110" s="639">
        <f>Q99*(1+'MSCOA - Tariff Structure'!$S$2)</f>
        <v>2157730.6250631199</v>
      </c>
      <c r="R110" s="639">
        <f>R99*(1+'MSCOA - Tariff Structure'!$S$2)</f>
        <v>2157730.6250631199</v>
      </c>
      <c r="S110" s="639">
        <f>S99*(1+'MSCOA - Tariff Structure'!$S$2)</f>
        <v>2159246.7903479203</v>
      </c>
      <c r="T110" s="639">
        <f>T99*(1+'MSCOA - Tariff Structure'!$S$2)</f>
        <v>2154546.6779650403</v>
      </c>
      <c r="U110" s="639">
        <f>U99*(1+'MSCOA - Tariff Structure'!$S$2)</f>
        <v>2740306.4203143204</v>
      </c>
      <c r="V110" s="686">
        <f>SUM(J110:U110)</f>
        <v>27699102.545542002</v>
      </c>
    </row>
    <row r="111" spans="4:23" ht="16" hidden="1" thickBot="1" x14ac:dyDescent="0.4">
      <c r="I111" s="603" t="s">
        <v>295</v>
      </c>
      <c r="J111" s="637">
        <f t="shared" ref="J111" si="41">J110+J107</f>
        <v>412161769.79927576</v>
      </c>
      <c r="K111" s="637">
        <f t="shared" ref="K111" si="42">K110+K107</f>
        <v>390452068.90396076</v>
      </c>
      <c r="L111" s="637">
        <f t="shared" ref="L111" si="43">L110+L107</f>
        <v>362153673.29417938</v>
      </c>
      <c r="M111" s="637">
        <f t="shared" ref="M111" si="44">M110+M107</f>
        <v>313346204.56340402</v>
      </c>
      <c r="N111" s="637">
        <f t="shared" ref="N111" si="45">N110+N107</f>
        <v>304357346.52170283</v>
      </c>
      <c r="O111" s="637">
        <f t="shared" ref="O111" si="46">O110+O107</f>
        <v>303450223.5626421</v>
      </c>
      <c r="P111" s="637">
        <f t="shared" ref="P111" si="47">P110+P107</f>
        <v>292882728.85544628</v>
      </c>
      <c r="Q111" s="637">
        <f t="shared" ref="Q111" si="48">Q110+Q107</f>
        <v>229230534.73104519</v>
      </c>
      <c r="R111" s="637">
        <f t="shared" ref="R111" si="49">R110+R107</f>
        <v>203871045.41683719</v>
      </c>
      <c r="S111" s="637">
        <f t="shared" ref="S111" si="50">S110+S107</f>
        <v>208666362.30810863</v>
      </c>
      <c r="T111" s="637">
        <f t="shared" ref="T111" si="51">T110+T107</f>
        <v>279431465.26048446</v>
      </c>
      <c r="U111" s="637">
        <f t="shared" ref="U111" si="52">U110+U107</f>
        <v>369485574.56759906</v>
      </c>
      <c r="V111" s="733">
        <f>V110+V107</f>
        <v>3669488997.7846851</v>
      </c>
      <c r="W111" s="934"/>
    </row>
    <row r="112" spans="4:23" ht="15" hidden="1" thickTop="1" x14ac:dyDescent="0.35">
      <c r="V112" s="609">
        <f>+'MSCOA - Tariff Structure'!S130</f>
        <v>3743122199.6321182</v>
      </c>
      <c r="W112" s="609">
        <f>+V112/12</f>
        <v>311926849.96934319</v>
      </c>
    </row>
    <row r="113" spans="9:23" hidden="1" x14ac:dyDescent="0.35"/>
    <row r="114" spans="9:23" ht="15.5" hidden="1" x14ac:dyDescent="0.35">
      <c r="I114" s="656" t="s">
        <v>1912</v>
      </c>
    </row>
    <row r="115" spans="9:23" hidden="1" x14ac:dyDescent="0.35">
      <c r="I115" s="614" t="s">
        <v>295</v>
      </c>
      <c r="J115" s="640">
        <f t="shared" ref="J115" si="53">SUM(J116:J117)</f>
        <v>427655632.61315715</v>
      </c>
      <c r="K115" s="640">
        <f t="shared" ref="K115" si="54">SUM(K116:K117)</f>
        <v>405011145.77700281</v>
      </c>
      <c r="L115" s="640">
        <f t="shared" ref="L115" si="55">SUM(L116:L117)</f>
        <v>376005124.2605691</v>
      </c>
      <c r="M115" s="640">
        <f t="shared" ref="M115" si="56">SUM(M116:M117)</f>
        <v>324960520.80806196</v>
      </c>
      <c r="N115" s="640">
        <f t="shared" ref="N115" si="57">SUM(N116:N117)</f>
        <v>315560395.56888556</v>
      </c>
      <c r="O115" s="640">
        <f t="shared" ref="O115" si="58">SUM(O116:O117)</f>
        <v>314615351.13503903</v>
      </c>
      <c r="P115" s="640">
        <f t="shared" ref="P115" si="59">SUM(P116:P117)</f>
        <v>303562306.73942298</v>
      </c>
      <c r="Q115" s="640">
        <f t="shared" ref="Q115" si="60">SUM(Q116:Q117)</f>
        <v>236978464.09485725</v>
      </c>
      <c r="R115" s="640">
        <f t="shared" ref="R115" si="61">SUM(R116:R117)</f>
        <v>252292438.27219599</v>
      </c>
      <c r="S115" s="640">
        <f t="shared" ref="S115" si="62">SUM(S116:S117)</f>
        <v>184182498.8315776</v>
      </c>
      <c r="T115" s="640">
        <f t="shared" ref="T115" si="63">SUM(T116:T117)</f>
        <v>283613545.34331578</v>
      </c>
      <c r="U115" s="640">
        <f t="shared" ref="U115" si="64">SUM(U116:U117)</f>
        <v>383075861.4820599</v>
      </c>
      <c r="V115" s="691">
        <f>SUM(J115:U115)</f>
        <v>3807513284.9261451</v>
      </c>
    </row>
    <row r="116" spans="9:23" hidden="1" x14ac:dyDescent="0.35">
      <c r="I116" s="614" t="s">
        <v>296</v>
      </c>
      <c r="J116" s="641">
        <f>J108*(1+'MSCOA - Tariff Structure'!$T$2)</f>
        <v>196914012.99174216</v>
      </c>
      <c r="K116" s="641">
        <f>K108*(1+'MSCOA - Tariff Structure'!$T$2)</f>
        <v>185115830.74572071</v>
      </c>
      <c r="L116" s="641">
        <f>L108*(1+'MSCOA - Tariff Structure'!$T$2)</f>
        <v>167952303.44086322</v>
      </c>
      <c r="M116" s="641">
        <f>M108*(1+'MSCOA - Tariff Structure'!$T$2)</f>
        <v>169255945.8754974</v>
      </c>
      <c r="N116" s="641">
        <f>N108*(1+'MSCOA - Tariff Structure'!$T$2)</f>
        <v>166740822.3412503</v>
      </c>
      <c r="O116" s="641">
        <f>O108*(1+'MSCOA - Tariff Structure'!$T$2)</f>
        <v>169798858.25940552</v>
      </c>
      <c r="P116" s="641">
        <f>P108*(1+'MSCOA - Tariff Structure'!$T$2)</f>
        <v>161001362.91445246</v>
      </c>
      <c r="Q116" s="641">
        <f>Q108*(1+'MSCOA - Tariff Structure'!$T$2)</f>
        <v>95059388.615697771</v>
      </c>
      <c r="R116" s="641">
        <f>R108*(1+'MSCOA - Tariff Structure'!$T$2)</f>
        <v>102726658.69375689</v>
      </c>
      <c r="S116" s="641">
        <f>S108*(1+'MSCOA - Tariff Structure'!$T$2)</f>
        <v>103430832.85006757</v>
      </c>
      <c r="T116" s="641">
        <f>T108*(1+'MSCOA - Tariff Structure'!$T$2)</f>
        <v>181984363.0594458</v>
      </c>
      <c r="U116" s="641">
        <f>U108*(1+'MSCOA - Tariff Structure'!$T$2)</f>
        <v>227635396.81591466</v>
      </c>
      <c r="V116" s="689">
        <f>SUM(J116:U116)</f>
        <v>1927615776.6038146</v>
      </c>
    </row>
    <row r="117" spans="9:23" hidden="1" x14ac:dyDescent="0.35">
      <c r="I117" s="614" t="s">
        <v>297</v>
      </c>
      <c r="J117" s="642">
        <v>230741619.62141496</v>
      </c>
      <c r="K117" s="642">
        <v>219895315.03128207</v>
      </c>
      <c r="L117" s="642">
        <v>208052820.8197059</v>
      </c>
      <c r="M117" s="642">
        <v>155704574.93256459</v>
      </c>
      <c r="N117" s="642">
        <v>148819573.22763529</v>
      </c>
      <c r="O117" s="642">
        <v>144816492.87563351</v>
      </c>
      <c r="P117" s="642">
        <v>142560943.82497051</v>
      </c>
      <c r="Q117" s="642">
        <v>141919075.47915947</v>
      </c>
      <c r="R117" s="642">
        <v>149565779.57843909</v>
      </c>
      <c r="S117" s="642">
        <f>143415920.98151-62664255</f>
        <v>80751665.981510013</v>
      </c>
      <c r="T117" s="642">
        <v>101629182.28387</v>
      </c>
      <c r="U117" s="642">
        <v>155440464.66614524</v>
      </c>
      <c r="V117" s="690">
        <f>SUM(J117:U117)</f>
        <v>1879897508.3223307</v>
      </c>
    </row>
    <row r="118" spans="9:23" hidden="1" x14ac:dyDescent="0.35">
      <c r="I118" s="614" t="s">
        <v>298</v>
      </c>
      <c r="J118" s="640">
        <f>J110*(1+'MSCOA - Tariff Structure'!$T$2)</f>
        <v>2925889.5968853259</v>
      </c>
      <c r="K118" s="640">
        <f>K110*(1+'MSCOA - Tariff Structure'!$T$2)</f>
        <v>2862029.2965401975</v>
      </c>
      <c r="L118" s="640">
        <f>L110*(1+'MSCOA - Tariff Structure'!$T$2)</f>
        <v>2267929.0051425393</v>
      </c>
      <c r="M118" s="640">
        <f>M110*(1+'MSCOA - Tariff Structure'!$T$2)</f>
        <v>2259920.1652586404</v>
      </c>
      <c r="N118" s="640">
        <f>N110*(1+'MSCOA - Tariff Structure'!$T$2)</f>
        <v>2257699.8928155792</v>
      </c>
      <c r="O118" s="640">
        <f>O110*(1+'MSCOA - Tariff Structure'!$T$2)</f>
        <v>2253893.7114846176</v>
      </c>
      <c r="P118" s="640">
        <f>P110*(1+'MSCOA - Tariff Structure'!$T$2)</f>
        <v>2253338.6433738521</v>
      </c>
      <c r="Q118" s="640">
        <f>Q110*(1+'MSCOA - Tariff Structure'!$T$2)</f>
        <v>2256986.2338160235</v>
      </c>
      <c r="R118" s="640">
        <f>R110*(1+'MSCOA - Tariff Structure'!$T$2)</f>
        <v>2256986.2338160235</v>
      </c>
      <c r="S118" s="640">
        <f>S110*(1+'MSCOA - Tariff Structure'!$T$2)</f>
        <v>2258572.1427039248</v>
      </c>
      <c r="T118" s="640">
        <f>T110*(1+'MSCOA - Tariff Structure'!$T$2)</f>
        <v>2253655.8251514323</v>
      </c>
      <c r="U118" s="640">
        <f>U110*(1+'MSCOA - Tariff Structure'!$T$2)</f>
        <v>2866360.515648779</v>
      </c>
      <c r="V118" s="685">
        <f>SUM(J118:U118)</f>
        <v>28973261.262636933</v>
      </c>
    </row>
    <row r="119" spans="9:23" ht="16" hidden="1" thickBot="1" x14ac:dyDescent="0.4">
      <c r="I119" s="603" t="s">
        <v>295</v>
      </c>
      <c r="J119" s="615">
        <f>J118+J115</f>
        <v>430581522.21004248</v>
      </c>
      <c r="K119" s="615">
        <v>311032262.4018563</v>
      </c>
      <c r="L119" s="615">
        <v>225510992.37519026</v>
      </c>
      <c r="M119" s="615">
        <v>230662146.40053257</v>
      </c>
      <c r="N119" s="615">
        <v>222922453.6584309</v>
      </c>
      <c r="O119" s="615">
        <v>228941128.37371519</v>
      </c>
      <c r="P119" s="615">
        <v>220578507.05558565</v>
      </c>
      <c r="Q119" s="615">
        <v>228007322.84770188</v>
      </c>
      <c r="R119" s="615">
        <v>219368370.08243343</v>
      </c>
      <c r="S119" s="615">
        <v>212544135.36012834</v>
      </c>
      <c r="T119" s="615">
        <v>230929335.16652182</v>
      </c>
      <c r="U119" s="615">
        <v>305966983.23778534</v>
      </c>
      <c r="V119" s="734">
        <f>V118+V115</f>
        <v>3836486546.1887822</v>
      </c>
      <c r="W119" s="934">
        <v>-3830878490.9175</v>
      </c>
    </row>
    <row r="120" spans="9:23" ht="15" hidden="1" thickTop="1" x14ac:dyDescent="0.35">
      <c r="W120" s="609">
        <f>V119+W119</f>
        <v>5608055.271282196</v>
      </c>
    </row>
    <row r="122" spans="9:23" ht="15.5" hidden="1" x14ac:dyDescent="0.35">
      <c r="I122" s="656" t="s">
        <v>1630</v>
      </c>
    </row>
    <row r="123" spans="9:23" hidden="1" x14ac:dyDescent="0.35">
      <c r="I123" s="657" t="s">
        <v>295</v>
      </c>
      <c r="J123" s="658">
        <f>SUM(J124:J125)</f>
        <v>454341344.08821809</v>
      </c>
      <c r="K123" s="658">
        <f t="shared" ref="K123:U123" si="65">SUM(K124:K125)</f>
        <v>430283841.27348781</v>
      </c>
      <c r="L123" s="658">
        <f t="shared" si="65"/>
        <v>399467844.01442862</v>
      </c>
      <c r="M123" s="658">
        <f t="shared" si="65"/>
        <v>345238057.30648506</v>
      </c>
      <c r="N123" s="658">
        <f t="shared" si="65"/>
        <v>335251364.25238407</v>
      </c>
      <c r="O123" s="658">
        <f t="shared" si="65"/>
        <v>334247349.04586548</v>
      </c>
      <c r="P123" s="658">
        <f t="shared" si="65"/>
        <v>322504594.67996299</v>
      </c>
      <c r="Q123" s="658">
        <f t="shared" si="65"/>
        <v>251765920.25437632</v>
      </c>
      <c r="R123" s="658">
        <f t="shared" si="65"/>
        <v>268035486.42038101</v>
      </c>
      <c r="S123" s="658">
        <f t="shared" si="65"/>
        <v>195675486.75866804</v>
      </c>
      <c r="T123" s="658">
        <f t="shared" si="65"/>
        <v>301311030.57273871</v>
      </c>
      <c r="U123" s="658">
        <f t="shared" si="65"/>
        <v>406979795.23854041</v>
      </c>
      <c r="V123" s="658">
        <f>SUM(J123:U123)</f>
        <v>4045102113.9055367</v>
      </c>
    </row>
    <row r="124" spans="9:23" hidden="1" x14ac:dyDescent="0.35">
      <c r="I124" s="657" t="s">
        <v>296</v>
      </c>
      <c r="J124" s="659">
        <f>J116*(1+'Tariff Structure to complete'!$U$2)</f>
        <v>209201447.40242687</v>
      </c>
      <c r="K124" s="660">
        <f>K116*(1+'Tariff Structure to complete'!$U$2)</f>
        <v>196667058.5842537</v>
      </c>
      <c r="L124" s="660">
        <f>L116*(1+'Tariff Structure to complete'!$U$2)</f>
        <v>178432527.17557308</v>
      </c>
      <c r="M124" s="660">
        <f>M116*(1+'Tariff Structure to complete'!$U$2)</f>
        <v>179817516.89812845</v>
      </c>
      <c r="N124" s="660">
        <f>N116*(1+'Tariff Structure to complete'!$U$2)</f>
        <v>177145449.65534431</v>
      </c>
      <c r="O124" s="660">
        <f>O116*(1+'Tariff Structure to complete'!$U$2)</f>
        <v>180394307.01479244</v>
      </c>
      <c r="P124" s="660">
        <f>P116*(1+'Tariff Structure to complete'!$U$2)</f>
        <v>171047847.9603143</v>
      </c>
      <c r="Q124" s="660">
        <f>Q116*(1+'Tariff Structure to complete'!$U$2)</f>
        <v>100991094.46531731</v>
      </c>
      <c r="R124" s="660">
        <f>R116*(1+'Tariff Structure to complete'!$U$2)</f>
        <v>109136802.19624732</v>
      </c>
      <c r="S124" s="660">
        <f>S116*(1+'Tariff Structure to complete'!$U$2)</f>
        <v>109884916.81991179</v>
      </c>
      <c r="T124" s="660">
        <f>T116*(1+'Tariff Structure to complete'!$U$2)</f>
        <v>193340187.31435522</v>
      </c>
      <c r="U124" s="660">
        <f>U116*(1+'Tariff Structure to complete'!$U$2)</f>
        <v>241839845.57722774</v>
      </c>
      <c r="V124" s="661">
        <f>SUM(J124:U124)</f>
        <v>2047899001.0638924</v>
      </c>
    </row>
    <row r="125" spans="9:23" hidden="1" x14ac:dyDescent="0.35">
      <c r="I125" s="657" t="s">
        <v>297</v>
      </c>
      <c r="J125" s="662">
        <f>J117*(1+'Tariff Structure to complete'!$U$2)</f>
        <v>245139896.68579125</v>
      </c>
      <c r="K125" s="663">
        <f>K117*(1+'Tariff Structure to complete'!$U$2)</f>
        <v>233616782.68923408</v>
      </c>
      <c r="L125" s="663">
        <f>L117*(1+'Tariff Structure to complete'!$U$2)</f>
        <v>221035316.83885556</v>
      </c>
      <c r="M125" s="663">
        <f>M117*(1+'Tariff Structure to complete'!$U$2)</f>
        <v>165420540.40835661</v>
      </c>
      <c r="N125" s="663">
        <f>N117*(1+'Tariff Structure to complete'!$U$2)</f>
        <v>158105914.59703973</v>
      </c>
      <c r="O125" s="663">
        <f>O117*(1+'Tariff Structure to complete'!$U$2)</f>
        <v>153853042.03107303</v>
      </c>
      <c r="P125" s="663">
        <f>P117*(1+'Tariff Structure to complete'!$U$2)</f>
        <v>151456746.71964869</v>
      </c>
      <c r="Q125" s="663">
        <f>Q117*(1+'Tariff Structure to complete'!$U$2)</f>
        <v>150774825.78905901</v>
      </c>
      <c r="R125" s="663">
        <f>R117*(1+'Tariff Structure to complete'!$U$2)</f>
        <v>158898684.2241337</v>
      </c>
      <c r="S125" s="663">
        <f>S117*(1+'Tariff Structure to complete'!$U$2)</f>
        <v>85790569.938756242</v>
      </c>
      <c r="T125" s="663">
        <f>T117*(1+'Tariff Structure to complete'!$U$2)</f>
        <v>107970843.25838348</v>
      </c>
      <c r="U125" s="663">
        <f>U117*(1+'Tariff Structure to complete'!$U$2)</f>
        <v>165139949.6613127</v>
      </c>
      <c r="V125" s="664">
        <f>SUM(J125:U125)</f>
        <v>1997203112.8416438</v>
      </c>
    </row>
    <row r="126" spans="9:23" hidden="1" x14ac:dyDescent="0.35">
      <c r="I126" s="657" t="s">
        <v>298</v>
      </c>
      <c r="J126" s="658">
        <f>J118*(1+'Tariff Structure to complete'!$U$2)</f>
        <v>3108465.1077309703</v>
      </c>
      <c r="K126" s="658">
        <f>K118*(1+'Tariff Structure to complete'!$U$2)</f>
        <v>3040619.9246443058</v>
      </c>
      <c r="L126" s="658">
        <f>L118*(1+'Tariff Structure to complete'!$U$2)</f>
        <v>2409447.7750634337</v>
      </c>
      <c r="M126" s="658">
        <f>M118*(1+'Tariff Structure to complete'!$U$2)</f>
        <v>2400939.1835707794</v>
      </c>
      <c r="N126" s="658">
        <f>N118*(1+'Tariff Structure to complete'!$U$2)</f>
        <v>2398580.3661272712</v>
      </c>
      <c r="O126" s="658">
        <f>O118*(1+'Tariff Structure to complete'!$U$2)</f>
        <v>2394536.6790812579</v>
      </c>
      <c r="P126" s="658">
        <f>P118*(1+'Tariff Structure to complete'!$U$2)</f>
        <v>2393946.9747203807</v>
      </c>
      <c r="Q126" s="658">
        <f>Q118*(1+'Tariff Structure to complete'!$U$2)</f>
        <v>2397822.1748061432</v>
      </c>
      <c r="R126" s="658">
        <f>R118*(1+'Tariff Structure to complete'!$U$2)</f>
        <v>2397822.1748061432</v>
      </c>
      <c r="S126" s="658">
        <f>S118*(1+'Tariff Structure to complete'!$U$2)</f>
        <v>2399507.0444086497</v>
      </c>
      <c r="T126" s="658">
        <f>T118*(1+'Tariff Structure to complete'!$U$2)</f>
        <v>2394283.9486408816</v>
      </c>
      <c r="U126" s="658">
        <f>U118*(1+'Tariff Structure to complete'!$U$2)</f>
        <v>3045221.4118252629</v>
      </c>
      <c r="V126" s="665">
        <f>SUM(J126:U126)</f>
        <v>30781192.765425481</v>
      </c>
    </row>
    <row r="127" spans="9:23" ht="15" hidden="1" thickBot="1" x14ac:dyDescent="0.4">
      <c r="I127" s="603" t="s">
        <v>295</v>
      </c>
      <c r="J127" s="615">
        <f>J126+J123</f>
        <v>457449809.19594908</v>
      </c>
      <c r="K127" s="615">
        <v>311032262.4018563</v>
      </c>
      <c r="L127" s="615">
        <v>225510992.37519026</v>
      </c>
      <c r="M127" s="615">
        <v>230662146.40053257</v>
      </c>
      <c r="N127" s="615">
        <v>222922453.6584309</v>
      </c>
      <c r="O127" s="615">
        <v>228941128.37371519</v>
      </c>
      <c r="P127" s="615">
        <v>220578507.05558565</v>
      </c>
      <c r="Q127" s="615">
        <v>228007322.84770188</v>
      </c>
      <c r="R127" s="615">
        <v>219368370.08243343</v>
      </c>
      <c r="S127" s="615">
        <v>212544135.36012834</v>
      </c>
      <c r="T127" s="615">
        <v>230929335.16652182</v>
      </c>
      <c r="U127" s="615">
        <v>305966983.23778534</v>
      </c>
      <c r="V127" s="615">
        <f>V126+V123</f>
        <v>4075883306.6709623</v>
      </c>
    </row>
    <row r="128" spans="9:23" ht="15" hidden="1" thickTop="1" x14ac:dyDescent="0.35"/>
    <row r="129" hidden="1" x14ac:dyDescent="0.35"/>
  </sheetData>
  <pageMargins left="0.7" right="0.7" top="0.75" bottom="0.75" header="0.3" footer="0.3"/>
  <pageSetup paperSize="8" scale="95" orientation="landscape" horizontalDpi="4294967292" verticalDpi="4294967292" r:id="rId1"/>
  <colBreaks count="1" manualBreakCount="1">
    <brk id="9"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XEQ110"/>
  <sheetViews>
    <sheetView topLeftCell="C1" workbookViewId="0">
      <selection activeCell="P23" sqref="P23"/>
    </sheetView>
  </sheetViews>
  <sheetFormatPr defaultColWidth="9.1796875" defaultRowHeight="12.5" x14ac:dyDescent="0.25"/>
  <cols>
    <col min="1" max="2" width="0" style="220" hidden="1" customWidth="1"/>
    <col min="3" max="3" width="12.54296875" style="220" customWidth="1"/>
    <col min="4" max="4" width="22.1796875" style="220" bestFit="1" customWidth="1"/>
    <col min="5" max="15" width="0" style="220" hidden="1" customWidth="1"/>
    <col min="16" max="16" width="51" style="220" bestFit="1" customWidth="1"/>
    <col min="17" max="17" width="51" style="220" hidden="1" customWidth="1"/>
    <col min="18" max="18" width="15.453125" style="220" hidden="1" customWidth="1"/>
    <col min="19" max="19" width="17" style="731" bestFit="1" customWidth="1"/>
    <col min="20" max="20" width="15.1796875" style="731" customWidth="1"/>
    <col min="21" max="22" width="17" style="731" bestFit="1" customWidth="1"/>
    <col min="23" max="23" width="25.54296875" style="220" bestFit="1" customWidth="1"/>
    <col min="24" max="16384" width="9.1796875" style="220"/>
  </cols>
  <sheetData>
    <row r="1" spans="1:16371" ht="51.75" customHeight="1" x14ac:dyDescent="0.25">
      <c r="A1" s="773"/>
      <c r="B1" s="774" t="s">
        <v>300</v>
      </c>
      <c r="C1" s="774" t="s">
        <v>1846</v>
      </c>
      <c r="D1" s="775" t="s">
        <v>301</v>
      </c>
      <c r="E1" s="776" t="s">
        <v>1847</v>
      </c>
      <c r="F1" s="776" t="s">
        <v>1848</v>
      </c>
      <c r="G1" s="776" t="s">
        <v>1849</v>
      </c>
      <c r="H1" s="777" t="s">
        <v>1850</v>
      </c>
      <c r="I1" s="778" t="s">
        <v>1851</v>
      </c>
      <c r="J1" s="776" t="s">
        <v>1852</v>
      </c>
      <c r="K1" s="778" t="s">
        <v>1853</v>
      </c>
      <c r="L1" s="777" t="s">
        <v>1854</v>
      </c>
      <c r="M1" s="777" t="s">
        <v>1855</v>
      </c>
      <c r="N1" s="777"/>
      <c r="O1" s="777" t="s">
        <v>1856</v>
      </c>
      <c r="P1" s="779" t="s">
        <v>94</v>
      </c>
      <c r="Q1" s="779"/>
      <c r="R1" s="780" t="s">
        <v>1857</v>
      </c>
      <c r="S1" s="771" t="s">
        <v>1858</v>
      </c>
      <c r="T1" s="772" t="s">
        <v>1887</v>
      </c>
      <c r="U1" s="772" t="s">
        <v>1888</v>
      </c>
      <c r="V1" s="772" t="s">
        <v>1889</v>
      </c>
      <c r="W1" s="711"/>
      <c r="X1" s="711"/>
      <c r="Y1" s="711"/>
      <c r="Z1" s="711"/>
      <c r="AA1" s="711"/>
      <c r="AB1" s="711"/>
      <c r="AC1" s="711"/>
      <c r="AD1" s="711"/>
      <c r="AE1" s="711"/>
      <c r="AF1" s="711"/>
      <c r="AG1" s="711"/>
      <c r="AH1" s="711"/>
      <c r="AI1" s="711"/>
      <c r="AJ1" s="711"/>
      <c r="AK1" s="711"/>
      <c r="AL1" s="711"/>
      <c r="AM1" s="711"/>
      <c r="AN1" s="711"/>
      <c r="AO1" s="711"/>
      <c r="AP1" s="711"/>
      <c r="AQ1" s="711"/>
      <c r="AR1" s="711">
        <v>0</v>
      </c>
      <c r="AS1" s="712">
        <v>0</v>
      </c>
      <c r="AT1" s="712">
        <v>0</v>
      </c>
      <c r="AU1" s="713">
        <v>0</v>
      </c>
      <c r="AV1" s="713">
        <v>0</v>
      </c>
      <c r="AW1" s="713">
        <v>0</v>
      </c>
      <c r="AX1" s="713"/>
      <c r="AY1" s="713"/>
      <c r="AZ1" s="713"/>
      <c r="BA1" s="713"/>
      <c r="BB1" s="713"/>
      <c r="BC1" s="713"/>
      <c r="BD1" s="713"/>
      <c r="BE1" s="713"/>
      <c r="BF1" s="713"/>
      <c r="BG1" s="713"/>
      <c r="BH1" s="713"/>
      <c r="BI1" s="713"/>
      <c r="BJ1" s="713"/>
      <c r="BK1" s="713"/>
      <c r="BL1" s="713"/>
      <c r="BM1" s="713"/>
      <c r="BN1" s="713"/>
      <c r="BO1" s="713"/>
      <c r="BP1" s="713"/>
      <c r="BQ1" s="713"/>
      <c r="BR1" s="713"/>
      <c r="BS1" s="713"/>
      <c r="BT1" s="713"/>
      <c r="BU1" s="713"/>
      <c r="BV1" s="713"/>
      <c r="BW1" s="713"/>
      <c r="BX1" s="713"/>
      <c r="BY1" s="713"/>
      <c r="BZ1" s="713"/>
      <c r="CA1" s="713"/>
      <c r="CB1" s="713"/>
      <c r="CC1" s="713"/>
      <c r="CD1" s="713"/>
      <c r="CE1" s="713"/>
      <c r="CF1" s="713"/>
      <c r="CG1" s="713"/>
      <c r="CH1" s="713"/>
      <c r="CI1" s="713"/>
      <c r="CJ1" s="713"/>
      <c r="CK1" s="713"/>
      <c r="CL1" s="713"/>
      <c r="CM1" s="713"/>
      <c r="CN1" s="713"/>
      <c r="CO1" s="713"/>
      <c r="CP1" s="713"/>
      <c r="CQ1" s="713"/>
      <c r="CR1" s="713"/>
      <c r="CS1" s="713"/>
      <c r="CT1" s="713"/>
      <c r="CU1" s="713"/>
      <c r="CV1" s="713"/>
      <c r="CW1" s="713"/>
      <c r="CX1" s="713"/>
      <c r="CY1" s="713"/>
      <c r="CZ1" s="713"/>
      <c r="DA1" s="713"/>
      <c r="DB1" s="713"/>
      <c r="DC1" s="713"/>
      <c r="DD1" s="713"/>
      <c r="DE1" s="713"/>
      <c r="DF1" s="713"/>
      <c r="DG1" s="713"/>
      <c r="DH1" s="713"/>
      <c r="DI1" s="713"/>
      <c r="DJ1" s="713"/>
      <c r="DK1" s="713"/>
      <c r="DL1" s="713"/>
      <c r="DM1" s="713"/>
      <c r="DN1" s="713"/>
      <c r="DO1" s="713"/>
      <c r="DP1" s="713"/>
      <c r="DQ1" s="713"/>
      <c r="DR1" s="713"/>
      <c r="DS1" s="713"/>
      <c r="DT1" s="713"/>
      <c r="DU1" s="713"/>
      <c r="DV1" s="713"/>
      <c r="DW1" s="713"/>
      <c r="DX1" s="713"/>
      <c r="DY1" s="713"/>
      <c r="DZ1" s="713"/>
      <c r="EA1" s="713"/>
      <c r="EB1" s="713"/>
      <c r="EC1" s="713"/>
      <c r="ED1" s="713"/>
      <c r="EE1" s="713"/>
      <c r="EF1" s="713"/>
      <c r="EG1" s="713"/>
      <c r="EH1" s="713"/>
      <c r="EI1" s="713"/>
      <c r="EJ1" s="713"/>
      <c r="EK1" s="713"/>
      <c r="EL1" s="713"/>
      <c r="EM1" s="713"/>
      <c r="EN1" s="713"/>
      <c r="EO1" s="713"/>
      <c r="EP1" s="713"/>
      <c r="EQ1" s="713"/>
      <c r="ER1" s="713"/>
      <c r="ES1" s="713"/>
      <c r="ET1" s="713"/>
      <c r="EU1" s="713"/>
      <c r="EV1" s="713"/>
      <c r="EW1" s="713"/>
      <c r="EX1" s="713"/>
      <c r="EY1" s="713"/>
      <c r="EZ1" s="713"/>
      <c r="FA1" s="713"/>
      <c r="FB1" s="713"/>
      <c r="FC1" s="713"/>
      <c r="FD1" s="713"/>
      <c r="FE1" s="713"/>
      <c r="FF1" s="713"/>
      <c r="FG1" s="713"/>
      <c r="FH1" s="713"/>
      <c r="FI1" s="713"/>
      <c r="FJ1" s="713"/>
      <c r="FK1" s="713"/>
      <c r="FL1" s="713"/>
      <c r="FM1" s="713"/>
      <c r="FN1" s="713"/>
      <c r="FO1" s="713"/>
      <c r="FP1" s="713"/>
      <c r="FQ1" s="713"/>
      <c r="FR1" s="713"/>
      <c r="FS1" s="713"/>
      <c r="FT1" s="713"/>
      <c r="FU1" s="713"/>
      <c r="FV1" s="713"/>
      <c r="FW1" s="713"/>
      <c r="FX1" s="713"/>
      <c r="FY1" s="713"/>
      <c r="FZ1" s="713"/>
      <c r="GA1" s="713"/>
      <c r="GB1" s="713"/>
      <c r="GC1" s="713"/>
      <c r="GD1" s="713"/>
      <c r="GE1" s="713"/>
      <c r="GF1" s="713"/>
      <c r="GG1" s="713"/>
      <c r="GH1" s="713"/>
      <c r="GI1" s="713"/>
      <c r="GJ1" s="713"/>
      <c r="GK1" s="713"/>
      <c r="GL1" s="713"/>
      <c r="GM1" s="713"/>
      <c r="GN1" s="713"/>
      <c r="GO1" s="713"/>
      <c r="GP1" s="713"/>
      <c r="GQ1" s="713"/>
      <c r="GR1" s="713"/>
      <c r="GS1" s="713"/>
      <c r="GT1" s="713"/>
      <c r="GU1" s="713"/>
      <c r="GV1" s="713"/>
      <c r="GW1" s="713"/>
      <c r="GX1" s="713"/>
      <c r="GY1" s="713"/>
      <c r="GZ1" s="713"/>
      <c r="HA1" s="713"/>
      <c r="HB1" s="713"/>
      <c r="HC1" s="713"/>
      <c r="HD1" s="713"/>
      <c r="HE1" s="713"/>
      <c r="HF1" s="713"/>
      <c r="HG1" s="713"/>
      <c r="HH1" s="713"/>
      <c r="HI1" s="713"/>
      <c r="HJ1" s="713"/>
      <c r="HK1" s="713"/>
      <c r="HL1" s="713"/>
      <c r="HM1" s="713"/>
      <c r="HN1" s="713"/>
      <c r="HO1" s="713"/>
      <c r="HP1" s="713"/>
      <c r="HQ1" s="713"/>
      <c r="HR1" s="713"/>
      <c r="HS1" s="713"/>
      <c r="HT1" s="713"/>
      <c r="HU1" s="713"/>
      <c r="HV1" s="713"/>
      <c r="HW1" s="713"/>
      <c r="HX1" s="713"/>
      <c r="HY1" s="713"/>
      <c r="HZ1" s="713"/>
      <c r="IA1" s="713"/>
      <c r="IB1" s="713"/>
      <c r="IC1" s="713"/>
      <c r="ID1" s="713"/>
      <c r="IE1" s="713"/>
      <c r="IF1" s="713"/>
      <c r="IG1" s="713"/>
      <c r="IH1" s="713"/>
      <c r="II1" s="713"/>
      <c r="IJ1" s="713"/>
      <c r="IK1" s="713"/>
      <c r="IL1" s="713"/>
      <c r="IM1" s="713"/>
      <c r="IN1" s="713"/>
      <c r="IO1" s="713"/>
      <c r="IP1" s="713"/>
      <c r="IQ1" s="713"/>
      <c r="IR1" s="713"/>
      <c r="IS1" s="713"/>
      <c r="IT1" s="713"/>
      <c r="IU1" s="713"/>
      <c r="IV1" s="713"/>
      <c r="IW1" s="713"/>
      <c r="IX1" s="713"/>
      <c r="IY1" s="713"/>
      <c r="IZ1" s="713"/>
      <c r="JA1" s="713"/>
      <c r="JB1" s="713"/>
      <c r="JC1" s="713"/>
      <c r="JD1" s="713"/>
      <c r="JE1" s="713"/>
      <c r="JF1" s="713"/>
      <c r="JG1" s="713"/>
      <c r="JH1" s="713"/>
      <c r="JI1" s="713"/>
      <c r="JJ1" s="713"/>
      <c r="JK1" s="713"/>
      <c r="JL1" s="713"/>
      <c r="JM1" s="713"/>
      <c r="JN1" s="713"/>
      <c r="JO1" s="713"/>
      <c r="JP1" s="713"/>
      <c r="JQ1" s="713"/>
      <c r="JR1" s="713"/>
      <c r="JS1" s="713"/>
      <c r="JT1" s="713"/>
      <c r="JU1" s="713"/>
      <c r="JV1" s="713"/>
      <c r="JW1" s="713"/>
      <c r="JX1" s="713"/>
      <c r="JY1" s="713"/>
      <c r="JZ1" s="713"/>
      <c r="KA1" s="713"/>
      <c r="KB1" s="713"/>
      <c r="KC1" s="713"/>
      <c r="KD1" s="713"/>
      <c r="KE1" s="713"/>
      <c r="KF1" s="713"/>
      <c r="KG1" s="713"/>
      <c r="KH1" s="713"/>
      <c r="KI1" s="713"/>
      <c r="KJ1" s="713"/>
      <c r="KK1" s="713"/>
      <c r="KL1" s="713"/>
      <c r="KM1" s="713"/>
      <c r="KN1" s="713"/>
      <c r="KO1" s="713"/>
      <c r="KP1" s="713"/>
      <c r="KQ1" s="713"/>
      <c r="KR1" s="713"/>
      <c r="KS1" s="713"/>
      <c r="KT1" s="713"/>
      <c r="KU1" s="713"/>
      <c r="KV1" s="713"/>
      <c r="KW1" s="713"/>
      <c r="KX1" s="713"/>
      <c r="KY1" s="713"/>
      <c r="KZ1" s="713"/>
      <c r="LA1" s="713"/>
      <c r="LB1" s="713"/>
      <c r="LC1" s="713"/>
      <c r="LD1" s="713"/>
      <c r="LE1" s="713"/>
      <c r="LF1" s="713"/>
      <c r="LG1" s="713"/>
      <c r="LH1" s="713"/>
      <c r="LI1" s="713"/>
      <c r="LJ1" s="713"/>
      <c r="LK1" s="713"/>
      <c r="LL1" s="713"/>
      <c r="LM1" s="713"/>
      <c r="LN1" s="713"/>
      <c r="LO1" s="713"/>
      <c r="LP1" s="713"/>
      <c r="LQ1" s="713"/>
      <c r="LR1" s="713"/>
      <c r="LS1" s="713"/>
      <c r="LT1" s="713"/>
      <c r="LU1" s="713"/>
      <c r="LV1" s="713"/>
      <c r="LW1" s="713"/>
      <c r="LX1" s="713"/>
      <c r="LY1" s="713"/>
      <c r="LZ1" s="713"/>
      <c r="MA1" s="713"/>
      <c r="MB1" s="713"/>
      <c r="MC1" s="713"/>
      <c r="MD1" s="713"/>
      <c r="ME1" s="713"/>
      <c r="MF1" s="713"/>
      <c r="MG1" s="713"/>
      <c r="MH1" s="713"/>
      <c r="MI1" s="713"/>
      <c r="MJ1" s="713"/>
      <c r="MK1" s="713"/>
      <c r="ML1" s="713"/>
      <c r="MM1" s="713"/>
      <c r="MN1" s="713"/>
      <c r="MO1" s="713"/>
      <c r="MP1" s="713"/>
      <c r="MQ1" s="713"/>
      <c r="MR1" s="713"/>
      <c r="MS1" s="713"/>
      <c r="MT1" s="713"/>
      <c r="MU1" s="713"/>
      <c r="MV1" s="713"/>
      <c r="MW1" s="713"/>
      <c r="MX1" s="713"/>
      <c r="MY1" s="713"/>
      <c r="MZ1" s="713"/>
      <c r="NA1" s="713"/>
      <c r="NB1" s="713"/>
      <c r="NC1" s="713"/>
      <c r="ND1" s="713"/>
      <c r="NE1" s="713"/>
      <c r="NF1" s="713"/>
      <c r="NG1" s="713"/>
      <c r="NH1" s="713"/>
      <c r="NI1" s="713"/>
      <c r="NJ1" s="713"/>
      <c r="NK1" s="713"/>
      <c r="NL1" s="713"/>
      <c r="NM1" s="713"/>
      <c r="NN1" s="713"/>
      <c r="NO1" s="713"/>
      <c r="NP1" s="713"/>
      <c r="NQ1" s="713"/>
      <c r="NR1" s="713"/>
      <c r="NS1" s="713"/>
      <c r="NT1" s="713"/>
      <c r="NU1" s="713"/>
      <c r="NV1" s="713"/>
      <c r="NW1" s="713"/>
      <c r="NX1" s="713"/>
      <c r="NY1" s="713"/>
      <c r="NZ1" s="713"/>
      <c r="OA1" s="713"/>
      <c r="OB1" s="713"/>
      <c r="OC1" s="713"/>
      <c r="OD1" s="713"/>
      <c r="OE1" s="713"/>
      <c r="OF1" s="713"/>
      <c r="OG1" s="713"/>
      <c r="OH1" s="713"/>
      <c r="OI1" s="713"/>
      <c r="OJ1" s="713"/>
      <c r="OK1" s="713"/>
      <c r="OL1" s="713"/>
      <c r="OM1" s="713"/>
      <c r="ON1" s="713"/>
      <c r="OO1" s="713"/>
      <c r="OP1" s="713"/>
      <c r="OQ1" s="713"/>
      <c r="OR1" s="713"/>
      <c r="OS1" s="713"/>
      <c r="OT1" s="713"/>
      <c r="OU1" s="713"/>
      <c r="OV1" s="713"/>
      <c r="OW1" s="713"/>
      <c r="OX1" s="713"/>
      <c r="OY1" s="713"/>
      <c r="OZ1" s="713"/>
      <c r="PA1" s="713"/>
      <c r="PB1" s="713"/>
      <c r="PC1" s="713"/>
      <c r="PD1" s="713"/>
      <c r="PE1" s="713"/>
      <c r="PF1" s="713"/>
      <c r="PG1" s="713"/>
      <c r="PH1" s="713"/>
      <c r="PI1" s="713"/>
      <c r="PJ1" s="713"/>
      <c r="PK1" s="713"/>
      <c r="PL1" s="713"/>
      <c r="PM1" s="713"/>
      <c r="PN1" s="713"/>
      <c r="PO1" s="713"/>
      <c r="PP1" s="713"/>
      <c r="PQ1" s="713"/>
      <c r="PR1" s="713"/>
      <c r="PS1" s="713"/>
      <c r="PT1" s="713"/>
      <c r="PU1" s="713"/>
      <c r="PV1" s="713"/>
      <c r="PW1" s="713"/>
      <c r="PX1" s="713"/>
      <c r="PY1" s="713"/>
      <c r="PZ1" s="713"/>
      <c r="QA1" s="713"/>
      <c r="QB1" s="713"/>
      <c r="QC1" s="713"/>
      <c r="QD1" s="713"/>
      <c r="QE1" s="713"/>
      <c r="QF1" s="713"/>
      <c r="QG1" s="713"/>
      <c r="QH1" s="713"/>
      <c r="QI1" s="713"/>
      <c r="QJ1" s="713"/>
      <c r="QK1" s="713"/>
      <c r="QL1" s="713"/>
      <c r="QM1" s="713"/>
      <c r="QN1" s="713"/>
      <c r="QO1" s="713"/>
      <c r="QP1" s="713"/>
      <c r="QQ1" s="713"/>
      <c r="QR1" s="713"/>
      <c r="QS1" s="713"/>
      <c r="QT1" s="713"/>
      <c r="QU1" s="713"/>
      <c r="QV1" s="713"/>
      <c r="QW1" s="713"/>
      <c r="QX1" s="713"/>
      <c r="QY1" s="713"/>
      <c r="QZ1" s="713"/>
      <c r="RA1" s="713"/>
      <c r="RB1" s="713"/>
      <c r="RC1" s="713"/>
      <c r="RD1" s="713"/>
      <c r="RE1" s="713"/>
      <c r="RF1" s="713"/>
      <c r="RG1" s="713"/>
      <c r="RH1" s="713"/>
      <c r="RI1" s="713"/>
      <c r="RJ1" s="713"/>
      <c r="RK1" s="713"/>
      <c r="RL1" s="713"/>
      <c r="RM1" s="713"/>
      <c r="RN1" s="713"/>
      <c r="RO1" s="713"/>
      <c r="RP1" s="713"/>
      <c r="RQ1" s="713"/>
      <c r="RR1" s="713"/>
      <c r="RS1" s="713"/>
      <c r="RT1" s="713"/>
      <c r="RU1" s="713"/>
      <c r="RV1" s="713"/>
      <c r="RW1" s="713"/>
      <c r="RX1" s="713"/>
      <c r="RY1" s="713"/>
      <c r="RZ1" s="713"/>
      <c r="SA1" s="713"/>
      <c r="SB1" s="713"/>
      <c r="SC1" s="713"/>
      <c r="SD1" s="713"/>
      <c r="SE1" s="713"/>
      <c r="SF1" s="713"/>
      <c r="SG1" s="713"/>
      <c r="SH1" s="713"/>
      <c r="SI1" s="713"/>
      <c r="SJ1" s="713"/>
      <c r="SK1" s="713"/>
      <c r="SL1" s="713"/>
      <c r="SM1" s="713"/>
      <c r="SN1" s="713"/>
      <c r="SO1" s="713"/>
      <c r="SP1" s="713"/>
      <c r="SQ1" s="713"/>
      <c r="SR1" s="713"/>
      <c r="SS1" s="713"/>
      <c r="ST1" s="713"/>
      <c r="SU1" s="713"/>
      <c r="SV1" s="713"/>
      <c r="SW1" s="713"/>
      <c r="SX1" s="713"/>
      <c r="SY1" s="713"/>
      <c r="SZ1" s="713"/>
      <c r="TA1" s="713"/>
      <c r="TB1" s="713"/>
      <c r="TC1" s="713"/>
      <c r="TD1" s="713"/>
      <c r="TE1" s="713"/>
      <c r="TF1" s="713"/>
      <c r="TG1" s="713"/>
      <c r="TH1" s="713"/>
      <c r="TI1" s="713"/>
      <c r="TJ1" s="713"/>
      <c r="TK1" s="713"/>
      <c r="TL1" s="713"/>
      <c r="TM1" s="713"/>
      <c r="TN1" s="713"/>
      <c r="TO1" s="713"/>
      <c r="TP1" s="713"/>
      <c r="TQ1" s="713"/>
      <c r="TR1" s="713"/>
      <c r="TS1" s="713"/>
      <c r="TT1" s="713"/>
      <c r="TU1" s="713"/>
      <c r="TV1" s="713"/>
      <c r="TW1" s="713"/>
      <c r="TX1" s="713"/>
      <c r="TY1" s="713"/>
      <c r="TZ1" s="713"/>
      <c r="UA1" s="713"/>
      <c r="UB1" s="713"/>
      <c r="UC1" s="713"/>
      <c r="UD1" s="713"/>
      <c r="UE1" s="713"/>
      <c r="UF1" s="713"/>
      <c r="UG1" s="713"/>
      <c r="UH1" s="713"/>
      <c r="UI1" s="713"/>
      <c r="UJ1" s="713"/>
      <c r="UK1" s="713"/>
      <c r="UL1" s="713"/>
      <c r="UM1" s="713"/>
      <c r="UN1" s="713"/>
      <c r="UO1" s="713"/>
      <c r="UP1" s="713"/>
      <c r="UQ1" s="713"/>
      <c r="UR1" s="713"/>
      <c r="US1" s="713"/>
      <c r="UT1" s="713"/>
      <c r="UU1" s="713"/>
      <c r="UV1" s="713"/>
      <c r="UW1" s="713"/>
      <c r="UX1" s="713"/>
      <c r="UY1" s="713"/>
      <c r="UZ1" s="713"/>
      <c r="VA1" s="713"/>
      <c r="VB1" s="713"/>
      <c r="VC1" s="713"/>
      <c r="VD1" s="713"/>
      <c r="VE1" s="713"/>
      <c r="VF1" s="713"/>
      <c r="VG1" s="713"/>
      <c r="VH1" s="713"/>
      <c r="VI1" s="713"/>
      <c r="VJ1" s="713"/>
      <c r="VK1" s="713"/>
      <c r="VL1" s="713"/>
      <c r="VM1" s="713"/>
      <c r="VN1" s="713"/>
      <c r="VO1" s="713"/>
      <c r="VP1" s="713"/>
      <c r="VQ1" s="713"/>
      <c r="VR1" s="713"/>
      <c r="VS1" s="713"/>
      <c r="VT1" s="713"/>
      <c r="VU1" s="713"/>
      <c r="VV1" s="713"/>
      <c r="VW1" s="713"/>
      <c r="VX1" s="713"/>
      <c r="VY1" s="713"/>
      <c r="VZ1" s="713"/>
      <c r="WA1" s="713"/>
      <c r="WB1" s="713"/>
      <c r="WC1" s="713"/>
      <c r="WD1" s="713"/>
      <c r="WE1" s="713"/>
      <c r="WF1" s="713"/>
      <c r="WG1" s="713"/>
      <c r="WH1" s="713"/>
      <c r="WI1" s="713"/>
      <c r="WJ1" s="713"/>
      <c r="WK1" s="713"/>
      <c r="WL1" s="713"/>
      <c r="WM1" s="713"/>
      <c r="WN1" s="713"/>
      <c r="WO1" s="713"/>
      <c r="WP1" s="713"/>
      <c r="WQ1" s="713"/>
      <c r="WR1" s="713"/>
      <c r="WS1" s="713"/>
      <c r="WT1" s="713"/>
      <c r="WU1" s="713"/>
      <c r="WV1" s="713"/>
      <c r="WW1" s="713"/>
      <c r="WX1" s="713"/>
      <c r="WY1" s="713"/>
      <c r="WZ1" s="713"/>
      <c r="XA1" s="713"/>
      <c r="XB1" s="713"/>
      <c r="XC1" s="713"/>
      <c r="XD1" s="713"/>
      <c r="XE1" s="713"/>
      <c r="XF1" s="713"/>
      <c r="XG1" s="713"/>
      <c r="XH1" s="713"/>
      <c r="XI1" s="713"/>
      <c r="XJ1" s="713"/>
      <c r="XK1" s="713"/>
      <c r="XL1" s="713"/>
      <c r="XM1" s="713"/>
      <c r="XN1" s="713"/>
      <c r="XO1" s="713"/>
      <c r="XP1" s="713"/>
      <c r="XQ1" s="713"/>
      <c r="XR1" s="713"/>
      <c r="XS1" s="713"/>
      <c r="XT1" s="713"/>
      <c r="XU1" s="713"/>
      <c r="XV1" s="713"/>
      <c r="XW1" s="713"/>
      <c r="XX1" s="713"/>
      <c r="XY1" s="713"/>
      <c r="XZ1" s="713"/>
      <c r="YA1" s="713"/>
      <c r="YB1" s="713"/>
      <c r="YC1" s="713"/>
      <c r="YD1" s="713"/>
      <c r="YE1" s="713"/>
      <c r="YF1" s="713"/>
      <c r="YG1" s="713"/>
      <c r="YH1" s="713"/>
      <c r="YI1" s="713"/>
      <c r="YJ1" s="713"/>
      <c r="YK1" s="713"/>
      <c r="YL1" s="713"/>
      <c r="YM1" s="713"/>
      <c r="YN1" s="713"/>
      <c r="YO1" s="713"/>
      <c r="YP1" s="713"/>
      <c r="YQ1" s="713"/>
      <c r="YR1" s="713"/>
      <c r="YS1" s="713"/>
      <c r="YT1" s="713"/>
      <c r="YU1" s="713"/>
      <c r="YV1" s="713"/>
      <c r="YW1" s="713"/>
      <c r="YX1" s="713"/>
      <c r="YY1" s="713"/>
      <c r="YZ1" s="713"/>
      <c r="ZA1" s="713"/>
      <c r="ZB1" s="713"/>
      <c r="ZC1" s="713"/>
      <c r="ZD1" s="713"/>
      <c r="ZE1" s="713"/>
      <c r="ZF1" s="713"/>
      <c r="ZG1" s="713"/>
      <c r="ZH1" s="713"/>
      <c r="ZI1" s="713"/>
      <c r="ZJ1" s="713"/>
      <c r="ZK1" s="713"/>
      <c r="ZL1" s="713"/>
      <c r="ZM1" s="713"/>
      <c r="ZN1" s="713"/>
      <c r="ZO1" s="713"/>
      <c r="ZP1" s="713"/>
      <c r="ZQ1" s="713"/>
      <c r="ZR1" s="713"/>
      <c r="ZS1" s="713"/>
      <c r="ZT1" s="713"/>
      <c r="ZU1" s="713"/>
      <c r="ZV1" s="713"/>
      <c r="ZW1" s="713"/>
      <c r="ZX1" s="713"/>
      <c r="ZY1" s="713"/>
      <c r="ZZ1" s="713"/>
      <c r="AAA1" s="713"/>
      <c r="AAB1" s="713"/>
      <c r="AAC1" s="713"/>
      <c r="AAD1" s="713"/>
      <c r="AAE1" s="713"/>
      <c r="AAF1" s="713"/>
      <c r="AAG1" s="713"/>
      <c r="AAH1" s="713"/>
      <c r="AAI1" s="713"/>
      <c r="AAJ1" s="713"/>
      <c r="AAK1" s="713"/>
      <c r="AAL1" s="713"/>
      <c r="AAM1" s="713"/>
      <c r="AAN1" s="713"/>
      <c r="AAO1" s="713"/>
      <c r="AAP1" s="713"/>
      <c r="AAQ1" s="713"/>
      <c r="AAR1" s="713"/>
      <c r="AAS1" s="713"/>
      <c r="AAT1" s="713"/>
      <c r="AAU1" s="713"/>
      <c r="AAV1" s="713"/>
      <c r="AAW1" s="713"/>
      <c r="AAX1" s="713"/>
      <c r="AAY1" s="713"/>
      <c r="AAZ1" s="713"/>
      <c r="ABA1" s="713"/>
      <c r="ABB1" s="713"/>
      <c r="ABC1" s="713"/>
      <c r="ABD1" s="713"/>
      <c r="ABE1" s="713"/>
      <c r="ABF1" s="713"/>
      <c r="ABG1" s="713"/>
      <c r="ABH1" s="713"/>
      <c r="ABI1" s="713"/>
      <c r="ABJ1" s="713"/>
      <c r="ABK1" s="713"/>
      <c r="ABL1" s="713"/>
      <c r="ABM1" s="713"/>
      <c r="ABN1" s="713"/>
      <c r="ABO1" s="713"/>
      <c r="ABP1" s="713"/>
      <c r="ABQ1" s="713"/>
      <c r="ABR1" s="713"/>
      <c r="ABS1" s="713"/>
      <c r="ABT1" s="713"/>
      <c r="ABU1" s="713"/>
      <c r="ABV1" s="713"/>
      <c r="ABW1" s="713"/>
      <c r="ABX1" s="713"/>
      <c r="ABY1" s="713"/>
      <c r="ABZ1" s="713"/>
      <c r="ACA1" s="713"/>
      <c r="ACB1" s="713"/>
      <c r="ACC1" s="713"/>
      <c r="ACD1" s="713"/>
      <c r="ACE1" s="713"/>
      <c r="ACF1" s="713"/>
      <c r="ACG1" s="713"/>
      <c r="ACH1" s="713"/>
      <c r="ACI1" s="713"/>
      <c r="ACJ1" s="713"/>
      <c r="ACK1" s="713"/>
      <c r="ACL1" s="713"/>
      <c r="ACM1" s="713"/>
      <c r="ACN1" s="713"/>
      <c r="ACO1" s="713"/>
      <c r="ACP1" s="713"/>
      <c r="ACQ1" s="713"/>
      <c r="ACR1" s="713"/>
      <c r="ACS1" s="713"/>
      <c r="ACT1" s="713"/>
      <c r="ACU1" s="713"/>
      <c r="ACV1" s="713"/>
      <c r="ACW1" s="713"/>
      <c r="ACX1" s="713"/>
      <c r="ACY1" s="713"/>
      <c r="ACZ1" s="713"/>
      <c r="ADA1" s="713"/>
      <c r="ADB1" s="713"/>
      <c r="ADC1" s="713"/>
      <c r="ADD1" s="713"/>
      <c r="ADE1" s="713"/>
      <c r="ADF1" s="713"/>
      <c r="ADG1" s="713"/>
      <c r="ADH1" s="713"/>
      <c r="ADI1" s="713"/>
      <c r="ADJ1" s="713"/>
      <c r="ADK1" s="713"/>
      <c r="ADL1" s="713"/>
      <c r="ADM1" s="713"/>
      <c r="ADN1" s="713"/>
      <c r="ADO1" s="713"/>
      <c r="ADP1" s="713"/>
      <c r="ADQ1" s="713"/>
      <c r="ADR1" s="713"/>
      <c r="ADS1" s="713"/>
      <c r="ADT1" s="713"/>
      <c r="ADU1" s="713"/>
      <c r="ADV1" s="713"/>
      <c r="ADW1" s="713"/>
      <c r="ADX1" s="713"/>
      <c r="ADY1" s="713"/>
      <c r="ADZ1" s="713"/>
      <c r="AEA1" s="713"/>
      <c r="AEB1" s="713"/>
      <c r="AEC1" s="713"/>
      <c r="AED1" s="713"/>
      <c r="AEE1" s="713"/>
      <c r="AEF1" s="713"/>
      <c r="AEG1" s="713"/>
      <c r="AEH1" s="713"/>
      <c r="AEI1" s="713"/>
      <c r="AEJ1" s="713"/>
      <c r="AEK1" s="713"/>
      <c r="AEL1" s="713"/>
      <c r="AEM1" s="713"/>
      <c r="AEN1" s="713"/>
      <c r="AEO1" s="713"/>
      <c r="AEP1" s="713"/>
      <c r="AEQ1" s="713"/>
      <c r="AER1" s="713"/>
      <c r="AES1" s="713"/>
      <c r="AET1" s="713"/>
      <c r="AEU1" s="713"/>
      <c r="AEV1" s="713"/>
      <c r="AEW1" s="713"/>
      <c r="AEX1" s="713"/>
      <c r="AEY1" s="713"/>
      <c r="AEZ1" s="713"/>
      <c r="AFA1" s="713"/>
      <c r="AFB1" s="713"/>
      <c r="AFC1" s="713"/>
      <c r="AFD1" s="713"/>
      <c r="AFE1" s="713"/>
      <c r="AFF1" s="713"/>
      <c r="AFG1" s="713"/>
      <c r="AFH1" s="713"/>
      <c r="AFI1" s="713"/>
      <c r="AFJ1" s="713"/>
      <c r="AFK1" s="713"/>
      <c r="AFL1" s="713"/>
      <c r="AFM1" s="713"/>
      <c r="AFN1" s="713"/>
      <c r="AFO1" s="713"/>
      <c r="AFP1" s="713"/>
      <c r="AFQ1" s="713"/>
      <c r="AFR1" s="713"/>
      <c r="AFS1" s="713"/>
      <c r="AFT1" s="713"/>
      <c r="AFU1" s="713"/>
      <c r="AFV1" s="713"/>
      <c r="AFW1" s="713"/>
      <c r="AFX1" s="713"/>
      <c r="AFY1" s="713"/>
      <c r="AFZ1" s="713"/>
      <c r="AGA1" s="713"/>
      <c r="AGB1" s="713"/>
      <c r="AGC1" s="713"/>
      <c r="AGD1" s="713"/>
      <c r="AGE1" s="713"/>
      <c r="AGF1" s="713"/>
      <c r="AGG1" s="713"/>
      <c r="AGH1" s="713"/>
      <c r="AGI1" s="713"/>
      <c r="AGJ1" s="713"/>
      <c r="AGK1" s="713"/>
      <c r="AGL1" s="713"/>
      <c r="AGM1" s="713"/>
      <c r="AGN1" s="713"/>
      <c r="AGO1" s="713"/>
      <c r="AGP1" s="713"/>
      <c r="AGQ1" s="713"/>
      <c r="AGR1" s="713"/>
      <c r="AGS1" s="713"/>
      <c r="AGT1" s="713"/>
      <c r="AGU1" s="713"/>
      <c r="AGV1" s="713"/>
      <c r="AGW1" s="713"/>
      <c r="AGX1" s="713"/>
      <c r="AGY1" s="713"/>
      <c r="AGZ1" s="713"/>
      <c r="AHA1" s="713"/>
      <c r="AHB1" s="713"/>
      <c r="AHC1" s="713"/>
      <c r="AHD1" s="713"/>
      <c r="AHE1" s="713"/>
      <c r="AHF1" s="713"/>
      <c r="AHG1" s="713"/>
      <c r="AHH1" s="713"/>
      <c r="AHI1" s="713"/>
      <c r="AHJ1" s="713"/>
      <c r="AHK1" s="713"/>
      <c r="AHL1" s="713"/>
      <c r="AHM1" s="713"/>
      <c r="AHN1" s="713"/>
      <c r="AHO1" s="713"/>
      <c r="AHP1" s="713"/>
      <c r="AHQ1" s="713"/>
      <c r="AHR1" s="713"/>
      <c r="AHS1" s="713"/>
      <c r="AHT1" s="713"/>
      <c r="AHU1" s="713"/>
      <c r="AHV1" s="713"/>
      <c r="AHW1" s="713"/>
      <c r="AHX1" s="713"/>
      <c r="AHY1" s="713"/>
      <c r="AHZ1" s="713"/>
      <c r="AIA1" s="713"/>
      <c r="AIB1" s="713"/>
      <c r="AIC1" s="713"/>
      <c r="AID1" s="713"/>
      <c r="AIE1" s="713"/>
      <c r="AIF1" s="713"/>
      <c r="AIG1" s="713"/>
      <c r="AIH1" s="713"/>
      <c r="AII1" s="713"/>
      <c r="AIJ1" s="713"/>
      <c r="AIK1" s="713"/>
      <c r="AIL1" s="713"/>
      <c r="AIM1" s="713"/>
      <c r="AIN1" s="713"/>
      <c r="AIO1" s="713"/>
      <c r="AIP1" s="713"/>
      <c r="AIQ1" s="713"/>
      <c r="AIR1" s="713"/>
      <c r="AIS1" s="713"/>
      <c r="AIT1" s="713"/>
      <c r="AIU1" s="713"/>
      <c r="AIV1" s="713"/>
      <c r="AIW1" s="713"/>
      <c r="AIX1" s="713"/>
      <c r="AIY1" s="713"/>
      <c r="AIZ1" s="713"/>
      <c r="AJA1" s="713"/>
      <c r="AJB1" s="713"/>
      <c r="AJC1" s="713"/>
      <c r="AJD1" s="713"/>
      <c r="AJE1" s="713"/>
      <c r="AJF1" s="713"/>
      <c r="AJG1" s="713"/>
      <c r="AJH1" s="713"/>
      <c r="AJI1" s="713"/>
      <c r="AJJ1" s="713"/>
      <c r="AJK1" s="713"/>
      <c r="AJL1" s="713"/>
      <c r="AJM1" s="713"/>
      <c r="AJN1" s="713"/>
      <c r="AJO1" s="713"/>
      <c r="AJP1" s="713"/>
      <c r="AJQ1" s="713"/>
      <c r="AJR1" s="713"/>
      <c r="AJS1" s="713"/>
      <c r="AJT1" s="713"/>
      <c r="AJU1" s="713"/>
      <c r="AJV1" s="713"/>
      <c r="AJW1" s="713"/>
      <c r="AJX1" s="713"/>
      <c r="AJY1" s="713"/>
      <c r="AJZ1" s="713"/>
      <c r="AKA1" s="713"/>
      <c r="AKB1" s="713"/>
      <c r="AKC1" s="713"/>
      <c r="AKD1" s="713"/>
      <c r="AKE1" s="713"/>
      <c r="AKF1" s="713"/>
      <c r="AKG1" s="713"/>
      <c r="AKH1" s="713"/>
      <c r="AKI1" s="713"/>
      <c r="AKJ1" s="713"/>
      <c r="AKK1" s="713"/>
      <c r="AKL1" s="713"/>
      <c r="AKM1" s="713"/>
      <c r="AKN1" s="713"/>
      <c r="AKO1" s="713"/>
      <c r="AKP1" s="713"/>
      <c r="AKQ1" s="713"/>
      <c r="AKR1" s="713"/>
      <c r="AKS1" s="713"/>
      <c r="AKT1" s="713"/>
      <c r="AKU1" s="713"/>
      <c r="AKV1" s="713"/>
      <c r="AKW1" s="713"/>
      <c r="AKX1" s="713"/>
      <c r="AKY1" s="713"/>
      <c r="AKZ1" s="713"/>
      <c r="ALA1" s="713"/>
      <c r="ALB1" s="713"/>
      <c r="ALC1" s="713"/>
      <c r="ALD1" s="713"/>
      <c r="ALE1" s="713"/>
      <c r="ALF1" s="713"/>
      <c r="ALG1" s="713"/>
      <c r="ALH1" s="713"/>
      <c r="ALI1" s="713"/>
      <c r="ALJ1" s="713"/>
      <c r="ALK1" s="713"/>
      <c r="ALL1" s="713"/>
      <c r="ALM1" s="713"/>
      <c r="ALN1" s="713"/>
      <c r="ALO1" s="713"/>
      <c r="ALP1" s="713"/>
      <c r="ALQ1" s="713"/>
      <c r="ALR1" s="713"/>
      <c r="ALS1" s="713"/>
      <c r="ALT1" s="713"/>
      <c r="ALU1" s="713"/>
      <c r="ALV1" s="713"/>
      <c r="ALW1" s="713"/>
      <c r="ALX1" s="713"/>
      <c r="ALY1" s="713"/>
      <c r="ALZ1" s="713"/>
      <c r="AMA1" s="713"/>
      <c r="AMB1" s="713"/>
      <c r="AMC1" s="713"/>
      <c r="AMD1" s="713"/>
      <c r="AME1" s="713"/>
      <c r="AMF1" s="713"/>
      <c r="AMG1" s="713"/>
      <c r="AMH1" s="713"/>
      <c r="AMI1" s="713"/>
      <c r="AMJ1" s="713"/>
      <c r="AMK1" s="713"/>
      <c r="AML1" s="713"/>
      <c r="AMM1" s="713"/>
      <c r="AMN1" s="713"/>
      <c r="AMO1" s="713"/>
      <c r="AMP1" s="713"/>
      <c r="AMQ1" s="713"/>
      <c r="AMR1" s="713"/>
      <c r="AMS1" s="713"/>
      <c r="AMT1" s="713"/>
      <c r="AMU1" s="713"/>
      <c r="AMV1" s="713"/>
      <c r="AMW1" s="713"/>
      <c r="AMX1" s="713"/>
      <c r="AMY1" s="713"/>
      <c r="AMZ1" s="713"/>
      <c r="ANA1" s="713"/>
      <c r="ANB1" s="713"/>
      <c r="ANC1" s="713"/>
      <c r="AND1" s="713"/>
      <c r="ANE1" s="713"/>
      <c r="ANF1" s="713"/>
      <c r="ANG1" s="713"/>
      <c r="ANH1" s="713"/>
      <c r="ANI1" s="713"/>
      <c r="ANJ1" s="713"/>
      <c r="ANK1" s="713"/>
      <c r="ANL1" s="713"/>
      <c r="ANM1" s="713"/>
      <c r="ANN1" s="713"/>
      <c r="ANO1" s="713"/>
      <c r="ANP1" s="713"/>
      <c r="ANQ1" s="713"/>
      <c r="ANR1" s="713"/>
      <c r="ANS1" s="713"/>
      <c r="ANT1" s="713"/>
      <c r="ANU1" s="713"/>
      <c r="ANV1" s="713"/>
      <c r="ANW1" s="713"/>
      <c r="ANX1" s="713"/>
      <c r="ANY1" s="713"/>
      <c r="ANZ1" s="713"/>
      <c r="AOA1" s="713"/>
      <c r="AOB1" s="713"/>
      <c r="AOC1" s="713"/>
      <c r="AOD1" s="713"/>
      <c r="AOE1" s="713"/>
      <c r="AOF1" s="713"/>
      <c r="AOG1" s="713"/>
      <c r="AOH1" s="713"/>
      <c r="AOI1" s="713"/>
      <c r="AOJ1" s="713"/>
      <c r="AOK1" s="713"/>
      <c r="AOL1" s="713"/>
      <c r="AOM1" s="713"/>
      <c r="AON1" s="713"/>
      <c r="AOO1" s="713"/>
      <c r="AOP1" s="713"/>
      <c r="AOQ1" s="713"/>
      <c r="AOR1" s="713"/>
      <c r="AOS1" s="713"/>
      <c r="AOT1" s="713"/>
      <c r="AOU1" s="713"/>
      <c r="AOV1" s="713"/>
      <c r="AOW1" s="713"/>
      <c r="AOX1" s="713"/>
      <c r="AOY1" s="713"/>
      <c r="AOZ1" s="713"/>
      <c r="APA1" s="713"/>
      <c r="APB1" s="713"/>
      <c r="APC1" s="713"/>
      <c r="APD1" s="713"/>
      <c r="APE1" s="713"/>
      <c r="APF1" s="713"/>
      <c r="APG1" s="713"/>
      <c r="APH1" s="713"/>
      <c r="API1" s="713"/>
      <c r="APJ1" s="713"/>
      <c r="APK1" s="713"/>
      <c r="APL1" s="713"/>
      <c r="APM1" s="713"/>
      <c r="APN1" s="713"/>
      <c r="APO1" s="713"/>
      <c r="APP1" s="713"/>
      <c r="APQ1" s="713"/>
      <c r="APR1" s="713"/>
      <c r="APS1" s="713"/>
      <c r="APT1" s="713"/>
      <c r="APU1" s="713"/>
      <c r="APV1" s="713"/>
      <c r="APW1" s="713"/>
      <c r="APX1" s="713"/>
      <c r="APY1" s="713"/>
      <c r="APZ1" s="713"/>
      <c r="AQA1" s="713"/>
      <c r="AQB1" s="713"/>
      <c r="AQC1" s="713"/>
      <c r="AQD1" s="713"/>
      <c r="AQE1" s="713"/>
      <c r="AQF1" s="713"/>
      <c r="AQG1" s="713"/>
      <c r="AQH1" s="713"/>
      <c r="AQI1" s="713"/>
      <c r="AQJ1" s="713"/>
      <c r="AQK1" s="713"/>
      <c r="AQL1" s="713"/>
      <c r="AQM1" s="713"/>
      <c r="AQN1" s="713"/>
      <c r="AQO1" s="713"/>
      <c r="AQP1" s="713"/>
      <c r="AQQ1" s="713"/>
      <c r="AQR1" s="713"/>
      <c r="AQS1" s="713"/>
      <c r="AQT1" s="713"/>
      <c r="AQU1" s="713"/>
      <c r="AQV1" s="713"/>
      <c r="AQW1" s="713"/>
      <c r="AQX1" s="713"/>
      <c r="AQY1" s="713"/>
      <c r="AQZ1" s="713"/>
      <c r="ARA1" s="713"/>
      <c r="ARB1" s="713"/>
      <c r="ARC1" s="713"/>
      <c r="ARD1" s="713"/>
      <c r="ARE1" s="713"/>
      <c r="ARF1" s="713"/>
      <c r="ARG1" s="713"/>
      <c r="ARH1" s="713"/>
      <c r="ARI1" s="713"/>
      <c r="ARJ1" s="713"/>
      <c r="ARK1" s="713"/>
      <c r="ARL1" s="713"/>
      <c r="ARM1" s="713"/>
      <c r="ARN1" s="713"/>
      <c r="ARO1" s="713"/>
      <c r="ARP1" s="713"/>
      <c r="ARQ1" s="713"/>
      <c r="ARR1" s="713"/>
      <c r="ARS1" s="713"/>
      <c r="ART1" s="713"/>
      <c r="ARU1" s="713"/>
      <c r="ARV1" s="713"/>
      <c r="ARW1" s="713"/>
      <c r="ARX1" s="713"/>
      <c r="ARY1" s="713"/>
      <c r="ARZ1" s="713"/>
      <c r="ASA1" s="713"/>
      <c r="ASB1" s="713"/>
      <c r="ASC1" s="713"/>
      <c r="ASD1" s="713"/>
      <c r="ASE1" s="713"/>
      <c r="ASF1" s="713"/>
      <c r="ASG1" s="713"/>
      <c r="ASH1" s="713"/>
      <c r="ASI1" s="713"/>
      <c r="ASJ1" s="713"/>
      <c r="ASK1" s="713"/>
      <c r="ASL1" s="713"/>
      <c r="ASM1" s="713"/>
      <c r="ASN1" s="713"/>
      <c r="ASO1" s="713"/>
      <c r="ASP1" s="713"/>
      <c r="ASQ1" s="713"/>
      <c r="ASR1" s="713"/>
      <c r="ASS1" s="713"/>
      <c r="AST1" s="713"/>
      <c r="ASU1" s="713"/>
      <c r="ASV1" s="713"/>
      <c r="ASW1" s="713"/>
      <c r="ASX1" s="713"/>
      <c r="ASY1" s="713"/>
      <c r="ASZ1" s="713"/>
      <c r="ATA1" s="713"/>
      <c r="ATB1" s="713"/>
      <c r="ATC1" s="713"/>
      <c r="ATD1" s="713"/>
      <c r="ATE1" s="713"/>
      <c r="ATF1" s="713"/>
      <c r="ATG1" s="713"/>
      <c r="ATH1" s="713"/>
      <c r="ATI1" s="713"/>
      <c r="ATJ1" s="713"/>
      <c r="ATK1" s="713"/>
      <c r="ATL1" s="713"/>
      <c r="ATM1" s="713"/>
      <c r="ATN1" s="713"/>
      <c r="ATO1" s="713"/>
      <c r="ATP1" s="713"/>
      <c r="ATQ1" s="713"/>
      <c r="ATR1" s="713"/>
      <c r="ATS1" s="713"/>
      <c r="ATT1" s="713"/>
      <c r="ATU1" s="713"/>
      <c r="ATV1" s="713"/>
      <c r="ATW1" s="713"/>
      <c r="ATX1" s="713"/>
      <c r="ATY1" s="713"/>
      <c r="ATZ1" s="713"/>
      <c r="AUA1" s="713"/>
      <c r="AUB1" s="713"/>
      <c r="AUC1" s="713"/>
      <c r="AUD1" s="713"/>
      <c r="AUE1" s="713"/>
      <c r="AUF1" s="713"/>
      <c r="AUG1" s="713"/>
      <c r="AUH1" s="713"/>
      <c r="AUI1" s="713"/>
      <c r="AUJ1" s="713"/>
      <c r="AUK1" s="713"/>
      <c r="AUL1" s="713"/>
      <c r="AUM1" s="713"/>
      <c r="AUN1" s="713"/>
      <c r="AUO1" s="713"/>
      <c r="AUP1" s="713"/>
      <c r="AUQ1" s="713"/>
      <c r="AUR1" s="713"/>
      <c r="AUS1" s="713"/>
      <c r="AUT1" s="713"/>
      <c r="AUU1" s="713"/>
      <c r="AUV1" s="713"/>
      <c r="AUW1" s="713"/>
      <c r="AUX1" s="713"/>
      <c r="AUY1" s="713"/>
      <c r="AUZ1" s="713"/>
      <c r="AVA1" s="713"/>
      <c r="AVB1" s="713"/>
      <c r="AVC1" s="713"/>
      <c r="AVD1" s="713"/>
      <c r="AVE1" s="713"/>
      <c r="AVF1" s="713"/>
      <c r="AVG1" s="713"/>
      <c r="AVH1" s="713"/>
      <c r="AVI1" s="713"/>
      <c r="AVJ1" s="713"/>
      <c r="AVK1" s="713"/>
      <c r="AVL1" s="713"/>
      <c r="AVM1" s="713"/>
      <c r="AVN1" s="713"/>
      <c r="AVO1" s="713"/>
      <c r="AVP1" s="713"/>
      <c r="AVQ1" s="713"/>
      <c r="AVR1" s="713"/>
      <c r="AVS1" s="713"/>
      <c r="AVT1" s="713"/>
      <c r="AVU1" s="713"/>
      <c r="AVV1" s="713"/>
      <c r="AVW1" s="713"/>
      <c r="AVX1" s="713"/>
      <c r="AVY1" s="713"/>
      <c r="AVZ1" s="713"/>
      <c r="AWA1" s="713"/>
      <c r="AWB1" s="713"/>
      <c r="AWC1" s="713"/>
      <c r="AWD1" s="713"/>
      <c r="AWE1" s="713"/>
      <c r="AWF1" s="713"/>
      <c r="AWG1" s="713"/>
      <c r="AWH1" s="713"/>
      <c r="AWI1" s="713"/>
      <c r="AWJ1" s="713"/>
      <c r="AWK1" s="713"/>
      <c r="AWL1" s="713"/>
      <c r="AWM1" s="713"/>
      <c r="AWN1" s="713"/>
      <c r="AWO1" s="713"/>
      <c r="AWP1" s="713"/>
      <c r="AWQ1" s="713"/>
      <c r="AWR1" s="713"/>
      <c r="AWS1" s="713"/>
      <c r="AWT1" s="713"/>
      <c r="AWU1" s="713"/>
      <c r="AWV1" s="713"/>
      <c r="AWW1" s="713"/>
      <c r="AWX1" s="713"/>
      <c r="AWY1" s="713"/>
      <c r="AWZ1" s="713"/>
      <c r="AXA1" s="713"/>
      <c r="AXB1" s="713"/>
      <c r="AXC1" s="713"/>
      <c r="AXD1" s="713"/>
      <c r="AXE1" s="713"/>
      <c r="AXF1" s="713"/>
      <c r="AXG1" s="713"/>
      <c r="AXH1" s="713"/>
      <c r="AXI1" s="713"/>
      <c r="AXJ1" s="713"/>
      <c r="AXK1" s="713"/>
      <c r="AXL1" s="713"/>
      <c r="AXM1" s="713"/>
      <c r="AXN1" s="713"/>
      <c r="AXO1" s="713"/>
      <c r="AXP1" s="713"/>
      <c r="AXQ1" s="713"/>
      <c r="AXR1" s="713"/>
      <c r="AXS1" s="713"/>
      <c r="AXT1" s="713"/>
      <c r="AXU1" s="713"/>
      <c r="AXV1" s="713"/>
      <c r="AXW1" s="713"/>
      <c r="AXX1" s="713"/>
      <c r="AXY1" s="713"/>
      <c r="AXZ1" s="713"/>
      <c r="AYA1" s="713"/>
      <c r="AYB1" s="713"/>
      <c r="AYC1" s="713"/>
      <c r="AYD1" s="713"/>
      <c r="AYE1" s="713"/>
      <c r="AYF1" s="713"/>
      <c r="AYG1" s="713"/>
      <c r="AYH1" s="713"/>
      <c r="AYI1" s="713"/>
      <c r="AYJ1" s="713"/>
      <c r="AYK1" s="713"/>
      <c r="AYL1" s="713"/>
      <c r="AYM1" s="713"/>
      <c r="AYN1" s="713"/>
      <c r="AYO1" s="713"/>
      <c r="AYP1" s="713"/>
      <c r="AYQ1" s="713"/>
      <c r="AYR1" s="713"/>
      <c r="AYS1" s="713"/>
      <c r="AYT1" s="713"/>
      <c r="AYU1" s="713"/>
      <c r="AYV1" s="713"/>
      <c r="AYW1" s="713"/>
      <c r="AYX1" s="713"/>
      <c r="AYY1" s="713"/>
      <c r="AYZ1" s="713"/>
      <c r="AZA1" s="713"/>
      <c r="AZB1" s="713"/>
      <c r="AZC1" s="713"/>
      <c r="AZD1" s="713"/>
      <c r="AZE1" s="713"/>
      <c r="AZF1" s="713"/>
      <c r="AZG1" s="713"/>
      <c r="AZH1" s="713"/>
      <c r="AZI1" s="713"/>
      <c r="AZJ1" s="713"/>
      <c r="AZK1" s="713"/>
      <c r="AZL1" s="713"/>
      <c r="AZM1" s="713"/>
      <c r="AZN1" s="713"/>
      <c r="AZO1" s="713"/>
      <c r="AZP1" s="713"/>
      <c r="AZQ1" s="713"/>
      <c r="AZR1" s="713"/>
      <c r="AZS1" s="713"/>
      <c r="AZT1" s="713"/>
      <c r="AZU1" s="713"/>
      <c r="AZV1" s="713"/>
      <c r="AZW1" s="713"/>
      <c r="AZX1" s="713"/>
      <c r="AZY1" s="713"/>
      <c r="AZZ1" s="713"/>
      <c r="BAA1" s="713"/>
      <c r="BAB1" s="713"/>
      <c r="BAC1" s="713"/>
      <c r="BAD1" s="713"/>
      <c r="BAE1" s="713"/>
      <c r="BAF1" s="713"/>
      <c r="BAG1" s="713"/>
      <c r="BAH1" s="713"/>
      <c r="BAI1" s="713"/>
      <c r="BAJ1" s="713"/>
      <c r="BAK1" s="713"/>
      <c r="BAL1" s="713"/>
      <c r="BAM1" s="713"/>
      <c r="BAN1" s="713"/>
      <c r="BAO1" s="713"/>
      <c r="BAP1" s="713"/>
      <c r="BAQ1" s="713"/>
      <c r="BAR1" s="713"/>
      <c r="BAS1" s="713"/>
      <c r="BAT1" s="713"/>
      <c r="BAU1" s="713"/>
      <c r="BAV1" s="713"/>
      <c r="BAW1" s="713"/>
      <c r="BAX1" s="713"/>
      <c r="BAY1" s="713"/>
      <c r="BAZ1" s="713"/>
      <c r="BBA1" s="713"/>
      <c r="BBB1" s="713"/>
      <c r="BBC1" s="713"/>
      <c r="BBD1" s="713"/>
      <c r="BBE1" s="713"/>
      <c r="BBF1" s="713"/>
      <c r="BBG1" s="713"/>
      <c r="BBH1" s="713"/>
      <c r="BBI1" s="713"/>
      <c r="BBJ1" s="713"/>
      <c r="BBK1" s="713"/>
      <c r="BBL1" s="713"/>
      <c r="BBM1" s="713"/>
      <c r="BBN1" s="713"/>
      <c r="BBO1" s="713"/>
      <c r="BBP1" s="713"/>
      <c r="BBQ1" s="713"/>
      <c r="BBR1" s="713"/>
      <c r="BBS1" s="713"/>
      <c r="BBT1" s="713"/>
      <c r="BBU1" s="713"/>
      <c r="BBV1" s="713"/>
      <c r="BBW1" s="713"/>
      <c r="BBX1" s="713"/>
      <c r="BBY1" s="713"/>
      <c r="BBZ1" s="713"/>
      <c r="BCA1" s="713"/>
      <c r="BCB1" s="713"/>
      <c r="BCC1" s="713"/>
      <c r="BCD1" s="713"/>
      <c r="BCE1" s="713"/>
      <c r="BCF1" s="713"/>
      <c r="BCG1" s="713"/>
      <c r="BCH1" s="713"/>
      <c r="BCI1" s="713"/>
      <c r="BCJ1" s="713"/>
      <c r="BCK1" s="713"/>
      <c r="BCL1" s="713"/>
      <c r="BCM1" s="713"/>
      <c r="BCN1" s="713"/>
      <c r="BCO1" s="713"/>
      <c r="BCP1" s="713"/>
      <c r="BCQ1" s="713"/>
      <c r="BCR1" s="713"/>
      <c r="BCS1" s="713"/>
      <c r="BCT1" s="713"/>
      <c r="BCU1" s="713"/>
      <c r="BCV1" s="713"/>
      <c r="BCW1" s="713"/>
      <c r="BCX1" s="713"/>
      <c r="BCY1" s="713"/>
      <c r="BCZ1" s="713"/>
      <c r="BDA1" s="713"/>
      <c r="BDB1" s="713"/>
      <c r="BDC1" s="713"/>
      <c r="BDD1" s="713"/>
      <c r="BDE1" s="713"/>
      <c r="BDF1" s="713"/>
      <c r="BDG1" s="713"/>
      <c r="BDH1" s="713"/>
      <c r="BDI1" s="713"/>
      <c r="BDJ1" s="713"/>
      <c r="BDK1" s="713"/>
      <c r="BDL1" s="713"/>
      <c r="BDM1" s="713"/>
      <c r="BDN1" s="713"/>
      <c r="BDO1" s="713"/>
      <c r="BDP1" s="713"/>
      <c r="BDQ1" s="713"/>
      <c r="BDR1" s="713"/>
      <c r="BDS1" s="713"/>
      <c r="BDT1" s="713"/>
      <c r="BDU1" s="713"/>
      <c r="BDV1" s="713"/>
      <c r="BDW1" s="713"/>
      <c r="BDX1" s="713"/>
      <c r="BDY1" s="713"/>
      <c r="BDZ1" s="713"/>
      <c r="BEA1" s="713"/>
      <c r="BEB1" s="713"/>
      <c r="BEC1" s="713"/>
      <c r="BED1" s="713"/>
      <c r="BEE1" s="713"/>
      <c r="BEF1" s="713"/>
      <c r="BEG1" s="713"/>
      <c r="BEH1" s="713"/>
      <c r="BEI1" s="713"/>
      <c r="BEJ1" s="713"/>
      <c r="BEK1" s="713"/>
      <c r="BEL1" s="713"/>
      <c r="BEM1" s="713"/>
      <c r="BEN1" s="713"/>
      <c r="BEO1" s="713"/>
      <c r="BEP1" s="713"/>
      <c r="BEQ1" s="713"/>
      <c r="BER1" s="713"/>
      <c r="BES1" s="713"/>
      <c r="BET1" s="713"/>
      <c r="BEU1" s="713"/>
      <c r="BEV1" s="713"/>
      <c r="BEW1" s="713"/>
      <c r="BEX1" s="713"/>
      <c r="BEY1" s="713"/>
      <c r="BEZ1" s="713"/>
      <c r="BFA1" s="713"/>
      <c r="BFB1" s="713"/>
      <c r="BFC1" s="713"/>
      <c r="BFD1" s="713"/>
      <c r="BFE1" s="713"/>
      <c r="BFF1" s="713"/>
      <c r="BFG1" s="713"/>
      <c r="BFH1" s="713"/>
      <c r="BFI1" s="713"/>
      <c r="BFJ1" s="713"/>
      <c r="BFK1" s="713"/>
      <c r="BFL1" s="713"/>
      <c r="BFM1" s="713"/>
      <c r="BFN1" s="713"/>
      <c r="BFO1" s="713"/>
      <c r="BFP1" s="713"/>
      <c r="BFQ1" s="713"/>
      <c r="BFR1" s="713"/>
      <c r="BFS1" s="713"/>
      <c r="BFT1" s="713"/>
      <c r="BFU1" s="713"/>
      <c r="BFV1" s="713"/>
      <c r="BFW1" s="713"/>
      <c r="BFX1" s="713"/>
      <c r="BFY1" s="713"/>
      <c r="BFZ1" s="713"/>
      <c r="BGA1" s="713"/>
      <c r="BGB1" s="713"/>
      <c r="BGC1" s="713"/>
      <c r="BGD1" s="713"/>
      <c r="BGE1" s="713"/>
      <c r="BGF1" s="713"/>
      <c r="BGG1" s="713"/>
      <c r="BGH1" s="713"/>
      <c r="BGI1" s="713"/>
      <c r="BGJ1" s="713"/>
      <c r="BGK1" s="713"/>
      <c r="BGL1" s="713"/>
      <c r="BGM1" s="713"/>
      <c r="BGN1" s="713"/>
      <c r="BGO1" s="713"/>
      <c r="BGP1" s="713"/>
      <c r="BGQ1" s="713"/>
      <c r="BGR1" s="713"/>
      <c r="BGS1" s="713"/>
      <c r="BGT1" s="713"/>
      <c r="BGU1" s="713"/>
      <c r="BGV1" s="713"/>
      <c r="BGW1" s="713"/>
      <c r="BGX1" s="713"/>
      <c r="BGY1" s="713"/>
      <c r="BGZ1" s="713"/>
      <c r="BHA1" s="713"/>
      <c r="BHB1" s="713"/>
      <c r="BHC1" s="713"/>
      <c r="BHD1" s="713"/>
      <c r="BHE1" s="713"/>
      <c r="BHF1" s="713"/>
      <c r="BHG1" s="713"/>
      <c r="BHH1" s="713"/>
      <c r="BHI1" s="713"/>
      <c r="BHJ1" s="713"/>
      <c r="BHK1" s="713"/>
      <c r="BHL1" s="713"/>
      <c r="BHM1" s="713"/>
      <c r="BHN1" s="713"/>
      <c r="BHO1" s="713"/>
      <c r="BHP1" s="713"/>
      <c r="BHQ1" s="713"/>
      <c r="BHR1" s="713"/>
      <c r="BHS1" s="713"/>
      <c r="BHT1" s="713"/>
      <c r="BHU1" s="713"/>
      <c r="BHV1" s="713"/>
      <c r="BHW1" s="713"/>
      <c r="BHX1" s="713"/>
      <c r="BHY1" s="713"/>
      <c r="BHZ1" s="713"/>
      <c r="BIA1" s="713"/>
      <c r="BIB1" s="713"/>
      <c r="BIC1" s="713"/>
      <c r="BID1" s="713"/>
      <c r="BIE1" s="713"/>
      <c r="BIF1" s="713"/>
      <c r="BIG1" s="713"/>
      <c r="BIH1" s="713"/>
      <c r="BII1" s="713"/>
      <c r="BIJ1" s="713"/>
      <c r="BIK1" s="713"/>
      <c r="BIL1" s="713"/>
      <c r="BIM1" s="713"/>
      <c r="BIN1" s="713"/>
      <c r="BIO1" s="713"/>
      <c r="BIP1" s="713"/>
      <c r="BIQ1" s="713"/>
      <c r="BIR1" s="713"/>
      <c r="BIS1" s="713"/>
      <c r="BIT1" s="713"/>
      <c r="BIU1" s="713"/>
      <c r="BIV1" s="713"/>
      <c r="BIW1" s="713"/>
      <c r="BIX1" s="713"/>
      <c r="BIY1" s="713"/>
      <c r="BIZ1" s="713"/>
      <c r="BJA1" s="713"/>
      <c r="BJB1" s="713"/>
      <c r="BJC1" s="713"/>
      <c r="BJD1" s="713"/>
      <c r="BJE1" s="713"/>
      <c r="BJF1" s="713"/>
      <c r="BJG1" s="713"/>
      <c r="BJH1" s="713"/>
      <c r="BJI1" s="713"/>
      <c r="BJJ1" s="713"/>
      <c r="BJK1" s="713"/>
      <c r="BJL1" s="713"/>
      <c r="BJM1" s="713"/>
      <c r="BJN1" s="713"/>
      <c r="BJO1" s="713"/>
      <c r="BJP1" s="713"/>
      <c r="BJQ1" s="713"/>
      <c r="BJR1" s="713"/>
      <c r="BJS1" s="713"/>
      <c r="BJT1" s="713"/>
      <c r="BJU1" s="713"/>
      <c r="BJV1" s="713"/>
      <c r="BJW1" s="713"/>
      <c r="BJX1" s="713"/>
      <c r="BJY1" s="713"/>
      <c r="BJZ1" s="713"/>
      <c r="BKA1" s="713"/>
      <c r="BKB1" s="713"/>
      <c r="BKC1" s="713"/>
      <c r="BKD1" s="713"/>
      <c r="BKE1" s="713"/>
      <c r="BKF1" s="713"/>
      <c r="BKG1" s="713"/>
      <c r="BKH1" s="713"/>
      <c r="BKI1" s="713"/>
      <c r="BKJ1" s="713"/>
      <c r="BKK1" s="713"/>
      <c r="BKL1" s="713"/>
      <c r="BKM1" s="713"/>
      <c r="BKN1" s="713"/>
      <c r="BKO1" s="713"/>
      <c r="BKP1" s="713"/>
      <c r="BKQ1" s="713"/>
      <c r="BKR1" s="713"/>
      <c r="BKS1" s="713"/>
      <c r="BKT1" s="713"/>
      <c r="BKU1" s="713"/>
      <c r="BKV1" s="713"/>
      <c r="BKW1" s="713"/>
      <c r="BKX1" s="713"/>
      <c r="BKY1" s="713"/>
      <c r="BKZ1" s="713"/>
      <c r="BLA1" s="713"/>
      <c r="BLB1" s="713"/>
      <c r="BLC1" s="713"/>
      <c r="BLD1" s="713"/>
      <c r="BLE1" s="713"/>
      <c r="BLF1" s="713"/>
      <c r="BLG1" s="713"/>
      <c r="BLH1" s="713"/>
      <c r="BLI1" s="713"/>
      <c r="BLJ1" s="713"/>
      <c r="BLK1" s="713"/>
      <c r="BLL1" s="713"/>
      <c r="BLM1" s="713"/>
      <c r="BLN1" s="713"/>
      <c r="BLO1" s="713"/>
      <c r="BLP1" s="713"/>
      <c r="BLQ1" s="713"/>
      <c r="BLR1" s="713"/>
      <c r="BLS1" s="713"/>
      <c r="BLT1" s="713"/>
      <c r="BLU1" s="713"/>
      <c r="BLV1" s="713"/>
      <c r="BLW1" s="713"/>
      <c r="BLX1" s="713"/>
      <c r="BLY1" s="713"/>
      <c r="BLZ1" s="713"/>
      <c r="BMA1" s="713"/>
      <c r="BMB1" s="713"/>
      <c r="BMC1" s="713"/>
      <c r="BMD1" s="713"/>
      <c r="BME1" s="713"/>
      <c r="BMF1" s="713"/>
      <c r="BMG1" s="713"/>
      <c r="BMH1" s="713"/>
      <c r="BMI1" s="713"/>
      <c r="BMJ1" s="713"/>
      <c r="BMK1" s="713"/>
      <c r="BML1" s="713"/>
      <c r="BMM1" s="713"/>
      <c r="BMN1" s="713"/>
      <c r="BMO1" s="713"/>
      <c r="BMP1" s="713"/>
      <c r="BMQ1" s="713"/>
      <c r="BMR1" s="713"/>
      <c r="BMS1" s="713"/>
      <c r="BMT1" s="713"/>
      <c r="BMU1" s="713"/>
      <c r="BMV1" s="713"/>
      <c r="BMW1" s="713"/>
      <c r="BMX1" s="713"/>
      <c r="BMY1" s="713"/>
      <c r="BMZ1" s="713"/>
      <c r="BNA1" s="713"/>
      <c r="BNB1" s="713"/>
      <c r="BNC1" s="713"/>
      <c r="BND1" s="713"/>
      <c r="BNE1" s="713"/>
      <c r="BNF1" s="713"/>
      <c r="BNG1" s="713"/>
      <c r="BNH1" s="713"/>
      <c r="BNI1" s="713"/>
      <c r="BNJ1" s="713"/>
      <c r="BNK1" s="713"/>
      <c r="BNL1" s="713"/>
      <c r="BNM1" s="713"/>
      <c r="BNN1" s="713"/>
      <c r="BNO1" s="713"/>
      <c r="BNP1" s="713"/>
      <c r="BNQ1" s="713"/>
      <c r="BNR1" s="713"/>
      <c r="BNS1" s="713"/>
      <c r="BNT1" s="713"/>
      <c r="BNU1" s="713"/>
      <c r="BNV1" s="713"/>
      <c r="BNW1" s="713"/>
      <c r="BNX1" s="713"/>
      <c r="BNY1" s="713"/>
      <c r="BNZ1" s="713"/>
      <c r="BOA1" s="713"/>
      <c r="BOB1" s="713"/>
      <c r="BOC1" s="713"/>
      <c r="BOD1" s="713"/>
      <c r="BOE1" s="713"/>
      <c r="BOF1" s="713"/>
      <c r="BOG1" s="713"/>
      <c r="BOH1" s="713"/>
      <c r="BOI1" s="713"/>
      <c r="BOJ1" s="713"/>
      <c r="BOK1" s="713"/>
      <c r="BOL1" s="713"/>
      <c r="BOM1" s="713"/>
      <c r="BON1" s="713"/>
      <c r="BOO1" s="713"/>
      <c r="BOP1" s="713"/>
      <c r="BOQ1" s="713"/>
      <c r="BOR1" s="713"/>
      <c r="BOS1" s="713"/>
      <c r="BOT1" s="713"/>
      <c r="BOU1" s="713"/>
      <c r="BOV1" s="713"/>
      <c r="BOW1" s="713"/>
      <c r="BOX1" s="713"/>
      <c r="BOY1" s="713"/>
      <c r="BOZ1" s="713"/>
      <c r="BPA1" s="713"/>
      <c r="BPB1" s="713"/>
      <c r="BPC1" s="713"/>
      <c r="BPD1" s="713"/>
      <c r="BPE1" s="713"/>
      <c r="BPF1" s="713"/>
      <c r="BPG1" s="713"/>
      <c r="BPH1" s="713"/>
      <c r="BPI1" s="713"/>
      <c r="BPJ1" s="713"/>
      <c r="BPK1" s="713"/>
      <c r="BPL1" s="713"/>
      <c r="BPM1" s="713"/>
      <c r="BPN1" s="713"/>
      <c r="BPO1" s="713"/>
      <c r="BPP1" s="713"/>
      <c r="BPQ1" s="713"/>
      <c r="BPR1" s="713"/>
      <c r="BPS1" s="713"/>
      <c r="BPT1" s="713"/>
      <c r="BPU1" s="713"/>
      <c r="BPV1" s="713"/>
      <c r="BPW1" s="713"/>
      <c r="BPX1" s="713"/>
      <c r="BPY1" s="713"/>
      <c r="BPZ1" s="713"/>
      <c r="BQA1" s="713"/>
      <c r="BQB1" s="713"/>
      <c r="BQC1" s="713"/>
      <c r="BQD1" s="713"/>
      <c r="BQE1" s="713"/>
      <c r="BQF1" s="713"/>
      <c r="BQG1" s="713"/>
      <c r="BQH1" s="713"/>
      <c r="BQI1" s="713"/>
      <c r="BQJ1" s="713"/>
      <c r="BQK1" s="713"/>
      <c r="BQL1" s="713"/>
      <c r="BQM1" s="713"/>
      <c r="BQN1" s="713"/>
      <c r="BQO1" s="713"/>
      <c r="BQP1" s="713"/>
      <c r="BQQ1" s="713"/>
      <c r="BQR1" s="713"/>
      <c r="BQS1" s="713"/>
      <c r="BQT1" s="713"/>
      <c r="BQU1" s="713"/>
      <c r="BQV1" s="713"/>
      <c r="BQW1" s="713"/>
      <c r="BQX1" s="713"/>
      <c r="BQY1" s="713"/>
      <c r="BQZ1" s="713"/>
      <c r="BRA1" s="713"/>
      <c r="BRB1" s="713"/>
      <c r="BRC1" s="713"/>
      <c r="BRD1" s="713"/>
      <c r="BRE1" s="713"/>
      <c r="BRF1" s="713"/>
      <c r="BRG1" s="713"/>
      <c r="BRH1" s="713"/>
      <c r="BRI1" s="713"/>
      <c r="BRJ1" s="713"/>
      <c r="BRK1" s="713"/>
      <c r="BRL1" s="713"/>
      <c r="BRM1" s="713"/>
      <c r="BRN1" s="713"/>
      <c r="BRO1" s="713"/>
      <c r="BRP1" s="713"/>
      <c r="BRQ1" s="713"/>
      <c r="BRR1" s="713"/>
      <c r="BRS1" s="713"/>
      <c r="BRT1" s="713"/>
      <c r="BRU1" s="713"/>
      <c r="BRV1" s="713"/>
      <c r="BRW1" s="713"/>
      <c r="BRX1" s="713"/>
      <c r="BRY1" s="713"/>
      <c r="BRZ1" s="713"/>
      <c r="BSA1" s="713"/>
      <c r="BSB1" s="713"/>
      <c r="BSC1" s="713"/>
      <c r="BSD1" s="713"/>
      <c r="BSE1" s="713"/>
      <c r="BSF1" s="713"/>
      <c r="BSG1" s="713"/>
      <c r="BSH1" s="713"/>
      <c r="BSI1" s="713"/>
      <c r="BSJ1" s="713"/>
      <c r="BSK1" s="713"/>
      <c r="BSL1" s="713"/>
      <c r="BSM1" s="713"/>
      <c r="BSN1" s="713"/>
      <c r="BSO1" s="713"/>
      <c r="BSP1" s="713"/>
      <c r="BSQ1" s="713"/>
      <c r="BSR1" s="713"/>
      <c r="BSS1" s="713"/>
      <c r="BST1" s="713"/>
      <c r="BSU1" s="713"/>
      <c r="BSV1" s="713"/>
      <c r="BSW1" s="713"/>
      <c r="BSX1" s="713"/>
      <c r="BSY1" s="713"/>
      <c r="BSZ1" s="713"/>
      <c r="BTA1" s="713"/>
      <c r="BTB1" s="713"/>
      <c r="BTC1" s="713"/>
      <c r="BTD1" s="713"/>
      <c r="BTE1" s="713"/>
      <c r="BTF1" s="713"/>
      <c r="BTG1" s="713"/>
      <c r="BTH1" s="713"/>
      <c r="BTI1" s="713"/>
      <c r="BTJ1" s="713"/>
      <c r="BTK1" s="713"/>
      <c r="BTL1" s="713"/>
      <c r="BTM1" s="713"/>
      <c r="BTN1" s="713"/>
      <c r="BTO1" s="713"/>
      <c r="BTP1" s="713"/>
      <c r="BTQ1" s="713"/>
      <c r="BTR1" s="713"/>
      <c r="BTS1" s="713"/>
      <c r="BTT1" s="713"/>
      <c r="BTU1" s="713"/>
      <c r="BTV1" s="713"/>
      <c r="BTW1" s="713"/>
      <c r="BTX1" s="713"/>
      <c r="BTY1" s="713"/>
      <c r="BTZ1" s="713"/>
      <c r="BUA1" s="713"/>
      <c r="BUB1" s="713"/>
      <c r="BUC1" s="713"/>
      <c r="BUD1" s="713"/>
      <c r="BUE1" s="713"/>
      <c r="BUF1" s="713"/>
      <c r="BUG1" s="713"/>
      <c r="BUH1" s="713"/>
      <c r="BUI1" s="713"/>
      <c r="BUJ1" s="713"/>
      <c r="BUK1" s="713"/>
      <c r="BUL1" s="713"/>
      <c r="BUM1" s="713"/>
      <c r="BUN1" s="713"/>
      <c r="BUO1" s="713"/>
      <c r="BUP1" s="713"/>
      <c r="BUQ1" s="713"/>
      <c r="BUR1" s="713"/>
      <c r="BUS1" s="713"/>
      <c r="BUT1" s="713"/>
      <c r="BUU1" s="713"/>
      <c r="BUV1" s="713"/>
      <c r="BUW1" s="713"/>
      <c r="BUX1" s="713"/>
      <c r="BUY1" s="713"/>
      <c r="BUZ1" s="713"/>
      <c r="BVA1" s="713"/>
      <c r="BVB1" s="713"/>
      <c r="BVC1" s="713"/>
      <c r="BVD1" s="713"/>
      <c r="BVE1" s="713"/>
      <c r="BVF1" s="713"/>
      <c r="BVG1" s="713"/>
      <c r="BVH1" s="713"/>
      <c r="BVI1" s="713"/>
      <c r="BVJ1" s="713"/>
      <c r="BVK1" s="713"/>
      <c r="BVL1" s="713"/>
      <c r="BVM1" s="713"/>
      <c r="BVN1" s="713"/>
      <c r="BVO1" s="713"/>
      <c r="BVP1" s="713"/>
      <c r="BVQ1" s="713"/>
      <c r="BVR1" s="713"/>
      <c r="BVS1" s="713"/>
      <c r="BVT1" s="713"/>
      <c r="BVU1" s="713"/>
      <c r="BVV1" s="713"/>
      <c r="BVW1" s="713"/>
      <c r="BVX1" s="713"/>
      <c r="BVY1" s="713"/>
      <c r="BVZ1" s="713"/>
      <c r="BWA1" s="713"/>
      <c r="BWB1" s="713"/>
      <c r="BWC1" s="713"/>
      <c r="BWD1" s="713"/>
      <c r="BWE1" s="713"/>
      <c r="BWF1" s="713"/>
      <c r="BWG1" s="713"/>
      <c r="BWH1" s="713"/>
      <c r="BWI1" s="713"/>
      <c r="BWJ1" s="713"/>
      <c r="BWK1" s="713"/>
      <c r="BWL1" s="713"/>
      <c r="BWM1" s="713"/>
      <c r="BWN1" s="713"/>
      <c r="BWO1" s="713"/>
      <c r="BWP1" s="713"/>
      <c r="BWQ1" s="713"/>
      <c r="BWR1" s="713"/>
      <c r="BWS1" s="713"/>
      <c r="BWT1" s="713"/>
      <c r="BWU1" s="713"/>
      <c r="BWV1" s="713"/>
      <c r="BWW1" s="713"/>
      <c r="BWX1" s="713"/>
      <c r="BWY1" s="713"/>
      <c r="BWZ1" s="713"/>
      <c r="BXA1" s="713"/>
      <c r="BXB1" s="713"/>
      <c r="BXC1" s="713"/>
      <c r="BXD1" s="713"/>
      <c r="BXE1" s="713"/>
      <c r="BXF1" s="713"/>
      <c r="BXG1" s="713"/>
      <c r="BXH1" s="713"/>
      <c r="BXI1" s="713"/>
      <c r="BXJ1" s="713"/>
      <c r="BXK1" s="713"/>
      <c r="BXL1" s="713"/>
      <c r="BXM1" s="713"/>
      <c r="BXN1" s="713"/>
      <c r="BXO1" s="713"/>
      <c r="BXP1" s="713"/>
      <c r="BXQ1" s="713"/>
      <c r="BXR1" s="713"/>
      <c r="BXS1" s="713"/>
      <c r="BXT1" s="713"/>
      <c r="BXU1" s="713"/>
      <c r="BXV1" s="713"/>
      <c r="BXW1" s="713"/>
      <c r="BXX1" s="713"/>
      <c r="BXY1" s="713"/>
      <c r="BXZ1" s="713"/>
      <c r="BYA1" s="713"/>
      <c r="BYB1" s="713"/>
      <c r="BYC1" s="713"/>
      <c r="BYD1" s="713"/>
      <c r="BYE1" s="713"/>
      <c r="BYF1" s="713"/>
      <c r="BYG1" s="713"/>
      <c r="BYH1" s="713"/>
      <c r="BYI1" s="713"/>
      <c r="BYJ1" s="713"/>
      <c r="BYK1" s="713"/>
      <c r="BYL1" s="713"/>
      <c r="BYM1" s="713"/>
      <c r="BYN1" s="713"/>
      <c r="BYO1" s="713"/>
      <c r="BYP1" s="713"/>
      <c r="BYQ1" s="713"/>
      <c r="BYR1" s="713"/>
      <c r="BYS1" s="713"/>
      <c r="BYT1" s="713"/>
      <c r="BYU1" s="713"/>
      <c r="BYV1" s="713"/>
      <c r="BYW1" s="713"/>
      <c r="BYX1" s="713"/>
      <c r="BYY1" s="713"/>
      <c r="BYZ1" s="713"/>
      <c r="BZA1" s="713"/>
      <c r="BZB1" s="713"/>
      <c r="BZC1" s="713"/>
      <c r="BZD1" s="713"/>
      <c r="BZE1" s="713"/>
      <c r="BZF1" s="713"/>
      <c r="BZG1" s="713"/>
      <c r="BZH1" s="713"/>
      <c r="BZI1" s="713"/>
      <c r="BZJ1" s="713"/>
      <c r="BZK1" s="713"/>
      <c r="BZL1" s="713"/>
      <c r="BZM1" s="713"/>
      <c r="BZN1" s="713"/>
      <c r="BZO1" s="713"/>
      <c r="BZP1" s="713"/>
      <c r="BZQ1" s="713"/>
      <c r="BZR1" s="713"/>
      <c r="BZS1" s="713"/>
      <c r="BZT1" s="713"/>
      <c r="BZU1" s="713"/>
      <c r="BZV1" s="713"/>
      <c r="BZW1" s="713"/>
      <c r="BZX1" s="713"/>
      <c r="BZY1" s="713"/>
      <c r="BZZ1" s="713"/>
      <c r="CAA1" s="713"/>
      <c r="CAB1" s="713"/>
      <c r="CAC1" s="713"/>
      <c r="CAD1" s="713"/>
      <c r="CAE1" s="713"/>
      <c r="CAF1" s="713"/>
      <c r="CAG1" s="713"/>
      <c r="CAH1" s="713"/>
      <c r="CAI1" s="713"/>
      <c r="CAJ1" s="713"/>
      <c r="CAK1" s="713"/>
      <c r="CAL1" s="713"/>
      <c r="CAM1" s="713"/>
      <c r="CAN1" s="713"/>
      <c r="CAO1" s="713"/>
      <c r="CAP1" s="713"/>
      <c r="CAQ1" s="713"/>
      <c r="CAR1" s="713"/>
      <c r="CAS1" s="713"/>
      <c r="CAT1" s="713"/>
      <c r="CAU1" s="713"/>
      <c r="CAV1" s="713"/>
      <c r="CAW1" s="713"/>
      <c r="CAX1" s="713"/>
      <c r="CAY1" s="713"/>
      <c r="CAZ1" s="713"/>
      <c r="CBA1" s="713"/>
      <c r="CBB1" s="713"/>
      <c r="CBC1" s="713"/>
      <c r="CBD1" s="713"/>
      <c r="CBE1" s="713"/>
      <c r="CBF1" s="713"/>
      <c r="CBG1" s="713"/>
      <c r="CBH1" s="713"/>
      <c r="CBI1" s="713"/>
      <c r="CBJ1" s="713"/>
      <c r="CBK1" s="713"/>
      <c r="CBL1" s="713"/>
      <c r="CBM1" s="713"/>
      <c r="CBN1" s="713"/>
      <c r="CBO1" s="713"/>
      <c r="CBP1" s="713"/>
      <c r="CBQ1" s="713"/>
      <c r="CBR1" s="713"/>
      <c r="CBS1" s="713"/>
      <c r="CBT1" s="713"/>
      <c r="CBU1" s="713"/>
      <c r="CBV1" s="713"/>
      <c r="CBW1" s="713"/>
      <c r="CBX1" s="713"/>
      <c r="CBY1" s="713"/>
      <c r="CBZ1" s="713"/>
      <c r="CCA1" s="713"/>
      <c r="CCB1" s="713"/>
      <c r="CCC1" s="713"/>
      <c r="CCD1" s="713"/>
      <c r="CCE1" s="713"/>
      <c r="CCF1" s="713"/>
      <c r="CCG1" s="713"/>
      <c r="CCH1" s="713"/>
      <c r="CCI1" s="713"/>
      <c r="CCJ1" s="713"/>
      <c r="CCK1" s="713"/>
      <c r="CCL1" s="713"/>
      <c r="CCM1" s="713"/>
      <c r="CCN1" s="713"/>
      <c r="CCO1" s="713"/>
      <c r="CCP1" s="713"/>
      <c r="CCQ1" s="713"/>
      <c r="CCR1" s="713"/>
      <c r="CCS1" s="713"/>
      <c r="CCT1" s="713"/>
      <c r="CCU1" s="713"/>
      <c r="CCV1" s="713"/>
      <c r="CCW1" s="713"/>
      <c r="CCX1" s="713"/>
      <c r="CCY1" s="713"/>
      <c r="CCZ1" s="713"/>
      <c r="CDA1" s="713"/>
      <c r="CDB1" s="713"/>
      <c r="CDC1" s="713"/>
      <c r="CDD1" s="713"/>
      <c r="CDE1" s="713"/>
      <c r="CDF1" s="713"/>
      <c r="CDG1" s="713"/>
      <c r="CDH1" s="713"/>
      <c r="CDI1" s="713"/>
      <c r="CDJ1" s="713"/>
      <c r="CDK1" s="713"/>
      <c r="CDL1" s="713"/>
      <c r="CDM1" s="713"/>
      <c r="CDN1" s="713"/>
      <c r="CDO1" s="713"/>
      <c r="CDP1" s="713"/>
      <c r="CDQ1" s="713"/>
      <c r="CDR1" s="713"/>
      <c r="CDS1" s="713"/>
      <c r="CDT1" s="713"/>
      <c r="CDU1" s="713"/>
      <c r="CDV1" s="713"/>
      <c r="CDW1" s="713"/>
      <c r="CDX1" s="713"/>
      <c r="CDY1" s="713"/>
      <c r="CDZ1" s="713"/>
      <c r="CEA1" s="713"/>
      <c r="CEB1" s="713"/>
      <c r="CEC1" s="713"/>
      <c r="CED1" s="713"/>
      <c r="CEE1" s="713"/>
      <c r="CEF1" s="713"/>
      <c r="CEG1" s="713"/>
      <c r="CEH1" s="713"/>
      <c r="CEI1" s="713"/>
      <c r="CEJ1" s="713"/>
      <c r="CEK1" s="713"/>
      <c r="CEL1" s="713"/>
      <c r="CEM1" s="713"/>
      <c r="CEN1" s="713"/>
      <c r="CEO1" s="713"/>
      <c r="CEP1" s="713"/>
      <c r="CEQ1" s="713"/>
      <c r="CER1" s="713"/>
      <c r="CES1" s="713"/>
      <c r="CET1" s="713"/>
      <c r="CEU1" s="713"/>
      <c r="CEV1" s="713"/>
      <c r="CEW1" s="713"/>
      <c r="CEX1" s="713"/>
      <c r="CEY1" s="713"/>
      <c r="CEZ1" s="713"/>
      <c r="CFA1" s="713"/>
      <c r="CFB1" s="713"/>
      <c r="CFC1" s="713"/>
      <c r="CFD1" s="713"/>
      <c r="CFE1" s="713"/>
      <c r="CFF1" s="713"/>
      <c r="CFG1" s="713"/>
      <c r="CFH1" s="713"/>
      <c r="CFI1" s="713"/>
      <c r="CFJ1" s="713"/>
      <c r="CFK1" s="713"/>
      <c r="CFL1" s="713"/>
      <c r="CFM1" s="713"/>
      <c r="CFN1" s="713"/>
      <c r="CFO1" s="713"/>
      <c r="CFP1" s="713"/>
      <c r="CFQ1" s="713"/>
      <c r="CFR1" s="713"/>
      <c r="CFS1" s="713"/>
      <c r="CFT1" s="713"/>
      <c r="CFU1" s="713"/>
      <c r="CFV1" s="713"/>
      <c r="CFW1" s="713"/>
      <c r="CFX1" s="713"/>
      <c r="CFY1" s="713"/>
      <c r="CFZ1" s="713"/>
      <c r="CGA1" s="713"/>
      <c r="CGB1" s="713"/>
      <c r="CGC1" s="713"/>
      <c r="CGD1" s="713"/>
      <c r="CGE1" s="713"/>
      <c r="CGF1" s="713"/>
      <c r="CGG1" s="713"/>
      <c r="CGH1" s="713"/>
      <c r="CGI1" s="713"/>
      <c r="CGJ1" s="713"/>
      <c r="CGK1" s="713"/>
      <c r="CGL1" s="713"/>
      <c r="CGM1" s="713"/>
      <c r="CGN1" s="713"/>
      <c r="CGO1" s="713"/>
      <c r="CGP1" s="713"/>
      <c r="CGQ1" s="713"/>
      <c r="CGR1" s="713"/>
      <c r="CGS1" s="713"/>
      <c r="CGT1" s="713"/>
      <c r="CGU1" s="713"/>
      <c r="CGV1" s="713"/>
      <c r="CGW1" s="713"/>
      <c r="CGX1" s="713"/>
      <c r="CGY1" s="713"/>
      <c r="CGZ1" s="713"/>
      <c r="CHA1" s="713"/>
      <c r="CHB1" s="713"/>
      <c r="CHC1" s="713"/>
      <c r="CHD1" s="713"/>
      <c r="CHE1" s="713"/>
      <c r="CHF1" s="713"/>
      <c r="CHG1" s="713"/>
      <c r="CHH1" s="713"/>
      <c r="CHI1" s="713"/>
      <c r="CHJ1" s="713"/>
      <c r="CHK1" s="713"/>
      <c r="CHL1" s="713"/>
      <c r="CHM1" s="713"/>
      <c r="CHN1" s="713"/>
      <c r="CHO1" s="713"/>
      <c r="CHP1" s="713"/>
      <c r="CHQ1" s="713"/>
      <c r="CHR1" s="713"/>
      <c r="CHS1" s="713"/>
      <c r="CHT1" s="713"/>
      <c r="CHU1" s="713"/>
      <c r="CHV1" s="713"/>
      <c r="CHW1" s="713"/>
      <c r="CHX1" s="713"/>
      <c r="CHY1" s="713"/>
      <c r="CHZ1" s="713"/>
      <c r="CIA1" s="713"/>
      <c r="CIB1" s="713"/>
      <c r="CIC1" s="713"/>
      <c r="CID1" s="713"/>
      <c r="CIE1" s="713"/>
      <c r="CIF1" s="713"/>
      <c r="CIG1" s="713"/>
      <c r="CIH1" s="713"/>
      <c r="CII1" s="713"/>
      <c r="CIJ1" s="713"/>
      <c r="CIK1" s="713"/>
      <c r="CIL1" s="713"/>
      <c r="CIM1" s="713"/>
      <c r="CIN1" s="713"/>
      <c r="CIO1" s="713"/>
      <c r="CIP1" s="713"/>
      <c r="CIQ1" s="713"/>
      <c r="CIR1" s="713"/>
      <c r="CIS1" s="713"/>
      <c r="CIT1" s="713"/>
      <c r="CIU1" s="713"/>
      <c r="CIV1" s="713"/>
      <c r="CIW1" s="713"/>
      <c r="CIX1" s="713"/>
      <c r="CIY1" s="713"/>
      <c r="CIZ1" s="713"/>
      <c r="CJA1" s="713"/>
      <c r="CJB1" s="713"/>
      <c r="CJC1" s="713"/>
      <c r="CJD1" s="713"/>
      <c r="CJE1" s="713"/>
      <c r="CJF1" s="713"/>
      <c r="CJG1" s="713"/>
      <c r="CJH1" s="713"/>
      <c r="CJI1" s="713"/>
      <c r="CJJ1" s="713"/>
      <c r="CJK1" s="713"/>
      <c r="CJL1" s="713"/>
      <c r="CJM1" s="713"/>
      <c r="CJN1" s="713"/>
      <c r="CJO1" s="713"/>
      <c r="CJP1" s="713"/>
      <c r="CJQ1" s="713"/>
      <c r="CJR1" s="713"/>
      <c r="CJS1" s="713"/>
      <c r="CJT1" s="713"/>
      <c r="CJU1" s="713"/>
      <c r="CJV1" s="713"/>
      <c r="CJW1" s="713"/>
      <c r="CJX1" s="713"/>
      <c r="CJY1" s="713"/>
      <c r="CJZ1" s="713"/>
      <c r="CKA1" s="713"/>
      <c r="CKB1" s="713"/>
      <c r="CKC1" s="713"/>
      <c r="CKD1" s="713"/>
      <c r="CKE1" s="713"/>
      <c r="CKF1" s="713"/>
      <c r="CKG1" s="713"/>
      <c r="CKH1" s="713"/>
      <c r="CKI1" s="713"/>
      <c r="CKJ1" s="713"/>
      <c r="CKK1" s="713"/>
      <c r="CKL1" s="713"/>
      <c r="CKM1" s="713"/>
      <c r="CKN1" s="713"/>
      <c r="CKO1" s="713"/>
      <c r="CKP1" s="713"/>
      <c r="CKQ1" s="713"/>
      <c r="CKR1" s="713"/>
      <c r="CKS1" s="713"/>
      <c r="CKT1" s="713"/>
      <c r="CKU1" s="713"/>
      <c r="CKV1" s="713"/>
      <c r="CKW1" s="713"/>
      <c r="CKX1" s="713"/>
      <c r="CKY1" s="713"/>
      <c r="CKZ1" s="713"/>
      <c r="CLA1" s="713"/>
      <c r="CLB1" s="713"/>
      <c r="CLC1" s="713"/>
      <c r="CLD1" s="713"/>
      <c r="CLE1" s="713"/>
      <c r="CLF1" s="713"/>
      <c r="CLG1" s="713"/>
      <c r="CLH1" s="713"/>
      <c r="CLI1" s="713"/>
      <c r="CLJ1" s="713"/>
      <c r="CLK1" s="713"/>
      <c r="CLL1" s="713"/>
      <c r="CLM1" s="713"/>
      <c r="CLN1" s="713"/>
      <c r="CLO1" s="713"/>
      <c r="CLP1" s="713"/>
      <c r="CLQ1" s="713"/>
      <c r="CLR1" s="713"/>
      <c r="CLS1" s="713"/>
      <c r="CLT1" s="713"/>
      <c r="CLU1" s="713"/>
      <c r="CLV1" s="713"/>
      <c r="CLW1" s="713"/>
      <c r="CLX1" s="713"/>
      <c r="CLY1" s="713"/>
      <c r="CLZ1" s="713"/>
      <c r="CMA1" s="713"/>
      <c r="CMB1" s="713"/>
      <c r="CMC1" s="713"/>
      <c r="CMD1" s="713"/>
      <c r="CME1" s="713"/>
      <c r="CMF1" s="713"/>
      <c r="CMG1" s="713"/>
      <c r="CMH1" s="713"/>
      <c r="CMI1" s="713"/>
      <c r="CMJ1" s="713"/>
      <c r="CMK1" s="713"/>
      <c r="CML1" s="713"/>
      <c r="CMM1" s="713"/>
      <c r="CMN1" s="713"/>
      <c r="CMO1" s="713"/>
      <c r="CMP1" s="713"/>
      <c r="CMQ1" s="713"/>
      <c r="CMR1" s="713"/>
      <c r="CMS1" s="713"/>
      <c r="CMT1" s="713"/>
      <c r="CMU1" s="713"/>
      <c r="CMV1" s="713"/>
      <c r="CMW1" s="713"/>
      <c r="CMX1" s="713"/>
      <c r="CMY1" s="713"/>
      <c r="CMZ1" s="713"/>
      <c r="CNA1" s="713"/>
      <c r="CNB1" s="713"/>
      <c r="CNC1" s="713"/>
      <c r="CND1" s="713"/>
      <c r="CNE1" s="713"/>
      <c r="CNF1" s="713"/>
      <c r="CNG1" s="713"/>
      <c r="CNH1" s="713"/>
      <c r="CNI1" s="713"/>
      <c r="CNJ1" s="713"/>
      <c r="CNK1" s="713"/>
      <c r="CNL1" s="713"/>
      <c r="CNM1" s="713"/>
      <c r="CNN1" s="713"/>
      <c r="CNO1" s="713"/>
      <c r="CNP1" s="713"/>
      <c r="CNQ1" s="713"/>
      <c r="CNR1" s="713"/>
      <c r="CNS1" s="713"/>
      <c r="CNT1" s="713"/>
      <c r="CNU1" s="713"/>
      <c r="CNV1" s="713"/>
      <c r="CNW1" s="713"/>
      <c r="CNX1" s="713"/>
      <c r="CNY1" s="713"/>
      <c r="CNZ1" s="713"/>
      <c r="COA1" s="713"/>
      <c r="COB1" s="713"/>
      <c r="COC1" s="713"/>
      <c r="COD1" s="713"/>
      <c r="COE1" s="713"/>
      <c r="COF1" s="713"/>
      <c r="COG1" s="713"/>
      <c r="COH1" s="713"/>
      <c r="COI1" s="713"/>
      <c r="COJ1" s="713"/>
      <c r="COK1" s="713"/>
      <c r="COL1" s="713"/>
      <c r="COM1" s="713"/>
      <c r="CON1" s="713"/>
      <c r="COO1" s="713"/>
      <c r="COP1" s="713"/>
      <c r="COQ1" s="713"/>
      <c r="COR1" s="713"/>
      <c r="COS1" s="713"/>
      <c r="COT1" s="713"/>
      <c r="COU1" s="713"/>
      <c r="COV1" s="713"/>
      <c r="COW1" s="713"/>
      <c r="COX1" s="713"/>
      <c r="COY1" s="713"/>
      <c r="COZ1" s="713"/>
      <c r="CPA1" s="713"/>
      <c r="CPB1" s="713"/>
      <c r="CPC1" s="713"/>
      <c r="CPD1" s="713"/>
      <c r="CPE1" s="713"/>
      <c r="CPF1" s="713"/>
      <c r="CPG1" s="713"/>
      <c r="CPH1" s="713"/>
      <c r="CPI1" s="713"/>
      <c r="CPJ1" s="713"/>
      <c r="CPK1" s="713"/>
      <c r="CPL1" s="713"/>
      <c r="CPM1" s="713"/>
      <c r="CPN1" s="713"/>
      <c r="CPO1" s="713"/>
      <c r="CPP1" s="713"/>
      <c r="CPQ1" s="713"/>
      <c r="CPR1" s="713"/>
      <c r="CPS1" s="713"/>
      <c r="CPT1" s="713"/>
      <c r="CPU1" s="713"/>
      <c r="CPV1" s="713"/>
      <c r="CPW1" s="713"/>
      <c r="CPX1" s="713"/>
      <c r="CPY1" s="713"/>
      <c r="CPZ1" s="713"/>
      <c r="CQA1" s="713"/>
      <c r="CQB1" s="713"/>
      <c r="CQC1" s="713"/>
      <c r="CQD1" s="713"/>
      <c r="CQE1" s="713"/>
      <c r="CQF1" s="713"/>
      <c r="CQG1" s="713"/>
      <c r="CQH1" s="713"/>
      <c r="CQI1" s="713"/>
      <c r="CQJ1" s="713"/>
      <c r="CQK1" s="713"/>
      <c r="CQL1" s="713"/>
      <c r="CQM1" s="713"/>
      <c r="CQN1" s="713"/>
      <c r="CQO1" s="713"/>
      <c r="CQP1" s="713"/>
      <c r="CQQ1" s="713"/>
      <c r="CQR1" s="713"/>
      <c r="CQS1" s="713"/>
      <c r="CQT1" s="713"/>
      <c r="CQU1" s="713"/>
      <c r="CQV1" s="713"/>
      <c r="CQW1" s="713"/>
      <c r="CQX1" s="713"/>
      <c r="CQY1" s="713"/>
      <c r="CQZ1" s="713"/>
      <c r="CRA1" s="713"/>
      <c r="CRB1" s="713"/>
      <c r="CRC1" s="713"/>
      <c r="CRD1" s="713"/>
      <c r="CRE1" s="713"/>
      <c r="CRF1" s="713"/>
      <c r="CRG1" s="713"/>
      <c r="CRH1" s="713"/>
      <c r="CRI1" s="713"/>
      <c r="CRJ1" s="713"/>
      <c r="CRK1" s="713"/>
      <c r="CRL1" s="713"/>
      <c r="CRM1" s="713"/>
      <c r="CRN1" s="713"/>
      <c r="CRO1" s="713"/>
      <c r="CRP1" s="713"/>
      <c r="CRQ1" s="713"/>
      <c r="CRR1" s="713"/>
      <c r="CRS1" s="713"/>
      <c r="CRT1" s="713"/>
      <c r="CRU1" s="713"/>
      <c r="CRV1" s="713"/>
      <c r="CRW1" s="713"/>
      <c r="CRX1" s="713"/>
      <c r="CRY1" s="713"/>
      <c r="CRZ1" s="713"/>
      <c r="CSA1" s="713"/>
      <c r="CSB1" s="713"/>
      <c r="CSC1" s="713"/>
      <c r="CSD1" s="713"/>
      <c r="CSE1" s="713"/>
      <c r="CSF1" s="713"/>
      <c r="CSG1" s="713"/>
      <c r="CSH1" s="713"/>
      <c r="CSI1" s="713"/>
      <c r="CSJ1" s="713"/>
      <c r="CSK1" s="713"/>
      <c r="CSL1" s="713"/>
      <c r="CSM1" s="713"/>
      <c r="CSN1" s="713"/>
      <c r="CSO1" s="713"/>
      <c r="CSP1" s="713"/>
      <c r="CSQ1" s="713"/>
      <c r="CSR1" s="713"/>
      <c r="CSS1" s="713"/>
      <c r="CST1" s="713"/>
      <c r="CSU1" s="713"/>
      <c r="CSV1" s="713"/>
      <c r="CSW1" s="713"/>
      <c r="CSX1" s="713"/>
      <c r="CSY1" s="713"/>
      <c r="CSZ1" s="713"/>
      <c r="CTA1" s="713"/>
      <c r="CTB1" s="713"/>
      <c r="CTC1" s="713"/>
      <c r="CTD1" s="713"/>
      <c r="CTE1" s="713"/>
      <c r="CTF1" s="713"/>
      <c r="CTG1" s="713"/>
      <c r="CTH1" s="713"/>
      <c r="CTI1" s="713"/>
      <c r="CTJ1" s="713"/>
      <c r="CTK1" s="713"/>
      <c r="CTL1" s="713"/>
      <c r="CTM1" s="713"/>
      <c r="CTN1" s="713"/>
      <c r="CTO1" s="713"/>
      <c r="CTP1" s="713"/>
      <c r="CTQ1" s="713"/>
      <c r="CTR1" s="713"/>
      <c r="CTS1" s="713"/>
      <c r="CTT1" s="713"/>
      <c r="CTU1" s="713"/>
      <c r="CTV1" s="713"/>
      <c r="CTW1" s="713"/>
      <c r="CTX1" s="713"/>
      <c r="CTY1" s="713"/>
      <c r="CTZ1" s="713"/>
      <c r="CUA1" s="713"/>
      <c r="CUB1" s="713"/>
      <c r="CUC1" s="713"/>
      <c r="CUD1" s="713"/>
      <c r="CUE1" s="713"/>
      <c r="CUF1" s="713"/>
      <c r="CUG1" s="713"/>
      <c r="CUH1" s="713"/>
      <c r="CUI1" s="713"/>
      <c r="CUJ1" s="713"/>
      <c r="CUK1" s="713"/>
      <c r="CUL1" s="713"/>
      <c r="CUM1" s="713"/>
      <c r="CUN1" s="713"/>
      <c r="CUO1" s="713"/>
      <c r="CUP1" s="713"/>
      <c r="CUQ1" s="713"/>
      <c r="CUR1" s="713"/>
      <c r="CUS1" s="713"/>
      <c r="CUT1" s="713"/>
      <c r="CUU1" s="713"/>
      <c r="CUV1" s="713"/>
      <c r="CUW1" s="713"/>
      <c r="CUX1" s="713"/>
      <c r="CUY1" s="713"/>
      <c r="CUZ1" s="713"/>
      <c r="CVA1" s="713"/>
      <c r="CVB1" s="713"/>
      <c r="CVC1" s="713"/>
      <c r="CVD1" s="713"/>
      <c r="CVE1" s="713"/>
      <c r="CVF1" s="713"/>
      <c r="CVG1" s="713"/>
      <c r="CVH1" s="713"/>
      <c r="CVI1" s="713"/>
      <c r="CVJ1" s="713"/>
      <c r="CVK1" s="713"/>
      <c r="CVL1" s="713"/>
      <c r="CVM1" s="713"/>
      <c r="CVN1" s="713"/>
      <c r="CVO1" s="713"/>
      <c r="CVP1" s="713"/>
      <c r="CVQ1" s="713"/>
      <c r="CVR1" s="713"/>
      <c r="CVS1" s="713"/>
      <c r="CVT1" s="713"/>
      <c r="CVU1" s="713"/>
      <c r="CVV1" s="713"/>
      <c r="CVW1" s="713"/>
      <c r="CVX1" s="713"/>
      <c r="CVY1" s="713"/>
      <c r="CVZ1" s="713"/>
      <c r="CWA1" s="713"/>
      <c r="CWB1" s="713"/>
      <c r="CWC1" s="713"/>
      <c r="CWD1" s="713"/>
      <c r="CWE1" s="713"/>
      <c r="CWF1" s="713"/>
      <c r="CWG1" s="713"/>
      <c r="CWH1" s="713"/>
      <c r="CWI1" s="713"/>
      <c r="CWJ1" s="713"/>
      <c r="CWK1" s="713"/>
      <c r="CWL1" s="713"/>
      <c r="CWM1" s="713"/>
      <c r="CWN1" s="713"/>
      <c r="CWO1" s="713"/>
      <c r="CWP1" s="713"/>
      <c r="CWQ1" s="713"/>
      <c r="CWR1" s="713"/>
      <c r="CWS1" s="713"/>
      <c r="CWT1" s="713"/>
      <c r="CWU1" s="713"/>
      <c r="CWV1" s="713"/>
      <c r="CWW1" s="713"/>
      <c r="CWX1" s="713"/>
      <c r="CWY1" s="713"/>
      <c r="CWZ1" s="713"/>
      <c r="CXA1" s="713"/>
      <c r="CXB1" s="713"/>
      <c r="CXC1" s="713"/>
      <c r="CXD1" s="713"/>
      <c r="CXE1" s="713"/>
      <c r="CXF1" s="713"/>
      <c r="CXG1" s="713"/>
      <c r="CXH1" s="713"/>
      <c r="CXI1" s="713"/>
      <c r="CXJ1" s="713"/>
      <c r="CXK1" s="713"/>
      <c r="CXL1" s="713"/>
      <c r="CXM1" s="713"/>
      <c r="CXN1" s="713"/>
      <c r="CXO1" s="713"/>
      <c r="CXP1" s="713"/>
      <c r="CXQ1" s="713"/>
      <c r="CXR1" s="713"/>
      <c r="CXS1" s="713"/>
      <c r="CXT1" s="713"/>
      <c r="CXU1" s="713"/>
      <c r="CXV1" s="713"/>
      <c r="CXW1" s="713"/>
      <c r="CXX1" s="713"/>
      <c r="CXY1" s="713"/>
      <c r="CXZ1" s="713"/>
      <c r="CYA1" s="713"/>
      <c r="CYB1" s="713"/>
      <c r="CYC1" s="713"/>
      <c r="CYD1" s="713"/>
      <c r="CYE1" s="713"/>
      <c r="CYF1" s="713"/>
      <c r="CYG1" s="713"/>
      <c r="CYH1" s="713"/>
      <c r="CYI1" s="713"/>
      <c r="CYJ1" s="713"/>
      <c r="CYK1" s="713"/>
      <c r="CYL1" s="713"/>
      <c r="CYM1" s="713"/>
      <c r="CYN1" s="713"/>
      <c r="CYO1" s="713"/>
      <c r="CYP1" s="713"/>
      <c r="CYQ1" s="713"/>
      <c r="CYR1" s="713"/>
      <c r="CYS1" s="713"/>
      <c r="CYT1" s="713"/>
      <c r="CYU1" s="713"/>
      <c r="CYV1" s="713"/>
      <c r="CYW1" s="713"/>
      <c r="CYX1" s="713"/>
      <c r="CYY1" s="713"/>
      <c r="CYZ1" s="713"/>
      <c r="CZA1" s="713"/>
      <c r="CZB1" s="713"/>
      <c r="CZC1" s="713"/>
      <c r="CZD1" s="713"/>
      <c r="CZE1" s="713"/>
      <c r="CZF1" s="713"/>
      <c r="CZG1" s="713"/>
      <c r="CZH1" s="713"/>
      <c r="CZI1" s="713"/>
      <c r="CZJ1" s="713"/>
      <c r="CZK1" s="713"/>
      <c r="CZL1" s="713"/>
      <c r="CZM1" s="713"/>
      <c r="CZN1" s="713"/>
      <c r="CZO1" s="713"/>
      <c r="CZP1" s="713"/>
      <c r="CZQ1" s="713"/>
      <c r="CZR1" s="713"/>
      <c r="CZS1" s="713"/>
      <c r="CZT1" s="713"/>
      <c r="CZU1" s="713"/>
      <c r="CZV1" s="713"/>
      <c r="CZW1" s="713"/>
      <c r="CZX1" s="713"/>
      <c r="CZY1" s="713"/>
      <c r="CZZ1" s="713"/>
      <c r="DAA1" s="713"/>
      <c r="DAB1" s="713"/>
      <c r="DAC1" s="713"/>
      <c r="DAD1" s="713"/>
      <c r="DAE1" s="713"/>
      <c r="DAF1" s="713"/>
      <c r="DAG1" s="713"/>
      <c r="DAH1" s="713"/>
      <c r="DAI1" s="713"/>
      <c r="DAJ1" s="713"/>
      <c r="DAK1" s="713"/>
      <c r="DAL1" s="713"/>
      <c r="DAM1" s="713"/>
      <c r="DAN1" s="713"/>
      <c r="DAO1" s="713"/>
      <c r="DAP1" s="713"/>
      <c r="DAQ1" s="713"/>
      <c r="DAR1" s="713"/>
      <c r="DAS1" s="713"/>
      <c r="DAT1" s="713"/>
      <c r="DAU1" s="713"/>
      <c r="DAV1" s="713"/>
      <c r="DAW1" s="713"/>
      <c r="DAX1" s="713"/>
      <c r="DAY1" s="713"/>
      <c r="DAZ1" s="713"/>
      <c r="DBA1" s="713"/>
      <c r="DBB1" s="713"/>
      <c r="DBC1" s="713"/>
      <c r="DBD1" s="713"/>
      <c r="DBE1" s="713"/>
      <c r="DBF1" s="713"/>
      <c r="DBG1" s="713"/>
      <c r="DBH1" s="713"/>
      <c r="DBI1" s="713"/>
      <c r="DBJ1" s="713"/>
      <c r="DBK1" s="713"/>
      <c r="DBL1" s="713"/>
      <c r="DBM1" s="713"/>
      <c r="DBN1" s="713"/>
      <c r="DBO1" s="713"/>
      <c r="DBP1" s="713"/>
      <c r="DBQ1" s="713"/>
      <c r="DBR1" s="713"/>
      <c r="DBS1" s="713"/>
      <c r="DBT1" s="713"/>
      <c r="DBU1" s="713"/>
      <c r="DBV1" s="713"/>
      <c r="DBW1" s="713"/>
      <c r="DBX1" s="713"/>
      <c r="DBY1" s="713"/>
      <c r="DBZ1" s="713"/>
      <c r="DCA1" s="713"/>
      <c r="DCB1" s="713"/>
      <c r="DCC1" s="713"/>
      <c r="DCD1" s="713"/>
      <c r="DCE1" s="713"/>
      <c r="DCF1" s="713"/>
      <c r="DCG1" s="713"/>
      <c r="DCH1" s="713"/>
      <c r="DCI1" s="713"/>
      <c r="DCJ1" s="713"/>
      <c r="DCK1" s="713"/>
      <c r="DCL1" s="713"/>
      <c r="DCM1" s="713"/>
      <c r="DCN1" s="713"/>
      <c r="DCO1" s="713"/>
      <c r="DCP1" s="713"/>
      <c r="DCQ1" s="713"/>
      <c r="DCR1" s="713"/>
      <c r="DCS1" s="713"/>
      <c r="DCT1" s="713"/>
      <c r="DCU1" s="713"/>
      <c r="DCV1" s="713"/>
      <c r="DCW1" s="713"/>
      <c r="DCX1" s="713"/>
      <c r="DCY1" s="713"/>
      <c r="DCZ1" s="713"/>
      <c r="DDA1" s="713"/>
      <c r="DDB1" s="713"/>
      <c r="DDC1" s="713"/>
      <c r="DDD1" s="713"/>
      <c r="DDE1" s="713"/>
      <c r="DDF1" s="713"/>
      <c r="DDG1" s="713"/>
      <c r="DDH1" s="713"/>
      <c r="DDI1" s="713"/>
      <c r="DDJ1" s="713"/>
      <c r="DDK1" s="713"/>
      <c r="DDL1" s="713"/>
      <c r="DDM1" s="713"/>
      <c r="DDN1" s="713"/>
      <c r="DDO1" s="713"/>
      <c r="DDP1" s="713"/>
      <c r="DDQ1" s="713"/>
      <c r="DDR1" s="713"/>
      <c r="DDS1" s="713"/>
      <c r="DDT1" s="713"/>
      <c r="DDU1" s="713"/>
      <c r="DDV1" s="713"/>
      <c r="DDW1" s="713"/>
      <c r="DDX1" s="713"/>
      <c r="DDY1" s="713"/>
      <c r="DDZ1" s="713"/>
      <c r="DEA1" s="713"/>
      <c r="DEB1" s="713"/>
      <c r="DEC1" s="713"/>
      <c r="DED1" s="713"/>
      <c r="DEE1" s="713"/>
      <c r="DEF1" s="713"/>
      <c r="DEG1" s="713"/>
      <c r="DEH1" s="713"/>
      <c r="DEI1" s="713"/>
      <c r="DEJ1" s="713"/>
      <c r="DEK1" s="713"/>
      <c r="DEL1" s="713"/>
      <c r="DEM1" s="713"/>
      <c r="DEN1" s="713"/>
      <c r="DEO1" s="713"/>
      <c r="DEP1" s="713"/>
      <c r="DEQ1" s="713"/>
      <c r="DER1" s="713"/>
      <c r="DES1" s="713"/>
      <c r="DET1" s="713"/>
      <c r="DEU1" s="713"/>
      <c r="DEV1" s="713"/>
      <c r="DEW1" s="713"/>
      <c r="DEX1" s="713"/>
      <c r="DEY1" s="713"/>
      <c r="DEZ1" s="713"/>
      <c r="DFA1" s="713"/>
      <c r="DFB1" s="713"/>
      <c r="DFC1" s="713"/>
      <c r="DFD1" s="713"/>
      <c r="DFE1" s="713"/>
      <c r="DFF1" s="713"/>
      <c r="DFG1" s="713"/>
      <c r="DFH1" s="713"/>
      <c r="DFI1" s="713"/>
      <c r="DFJ1" s="713"/>
      <c r="DFK1" s="713"/>
      <c r="DFL1" s="713"/>
      <c r="DFM1" s="713"/>
      <c r="DFN1" s="713"/>
      <c r="DFO1" s="713"/>
      <c r="DFP1" s="713"/>
      <c r="DFQ1" s="713"/>
      <c r="DFR1" s="713"/>
      <c r="DFS1" s="713"/>
      <c r="DFT1" s="713"/>
      <c r="DFU1" s="713"/>
      <c r="DFV1" s="713"/>
      <c r="DFW1" s="713"/>
      <c r="DFX1" s="713"/>
      <c r="DFY1" s="713"/>
      <c r="DFZ1" s="713"/>
      <c r="DGA1" s="713"/>
      <c r="DGB1" s="713"/>
      <c r="DGC1" s="713"/>
      <c r="DGD1" s="713"/>
      <c r="DGE1" s="713"/>
      <c r="DGF1" s="713"/>
      <c r="DGG1" s="713"/>
      <c r="DGH1" s="713"/>
      <c r="DGI1" s="713"/>
      <c r="DGJ1" s="713"/>
      <c r="DGK1" s="713"/>
      <c r="DGL1" s="713"/>
      <c r="DGM1" s="713"/>
      <c r="DGN1" s="713"/>
      <c r="DGO1" s="713"/>
      <c r="DGP1" s="713"/>
      <c r="DGQ1" s="713"/>
      <c r="DGR1" s="713"/>
      <c r="DGS1" s="713"/>
      <c r="DGT1" s="713"/>
      <c r="DGU1" s="713"/>
      <c r="DGV1" s="713"/>
      <c r="DGW1" s="713"/>
      <c r="DGX1" s="713"/>
      <c r="DGY1" s="713"/>
      <c r="DGZ1" s="713"/>
      <c r="DHA1" s="713"/>
      <c r="DHB1" s="713"/>
      <c r="DHC1" s="713"/>
      <c r="DHD1" s="713"/>
      <c r="DHE1" s="713"/>
      <c r="DHF1" s="713"/>
      <c r="DHG1" s="713"/>
      <c r="DHH1" s="713"/>
      <c r="DHI1" s="713"/>
      <c r="DHJ1" s="713"/>
      <c r="DHK1" s="713"/>
      <c r="DHL1" s="713"/>
      <c r="DHM1" s="713"/>
      <c r="DHN1" s="713"/>
      <c r="DHO1" s="713"/>
      <c r="DHP1" s="713"/>
      <c r="DHQ1" s="713"/>
      <c r="DHR1" s="713"/>
      <c r="DHS1" s="713"/>
      <c r="DHT1" s="713"/>
      <c r="DHU1" s="713"/>
      <c r="DHV1" s="713"/>
      <c r="DHW1" s="713"/>
      <c r="DHX1" s="713"/>
      <c r="DHY1" s="713"/>
      <c r="DHZ1" s="713"/>
      <c r="DIA1" s="713"/>
      <c r="DIB1" s="713"/>
      <c r="DIC1" s="713"/>
      <c r="DID1" s="713"/>
      <c r="DIE1" s="713"/>
      <c r="DIF1" s="713"/>
      <c r="DIG1" s="713"/>
      <c r="DIH1" s="713"/>
      <c r="DII1" s="713"/>
      <c r="DIJ1" s="713"/>
      <c r="DIK1" s="713"/>
      <c r="DIL1" s="713"/>
      <c r="DIM1" s="713"/>
      <c r="DIN1" s="713"/>
      <c r="DIO1" s="713"/>
      <c r="DIP1" s="713"/>
      <c r="DIQ1" s="713"/>
      <c r="DIR1" s="713"/>
      <c r="DIS1" s="713"/>
      <c r="DIT1" s="713"/>
      <c r="DIU1" s="713"/>
      <c r="DIV1" s="713"/>
      <c r="DIW1" s="713"/>
      <c r="DIX1" s="713"/>
      <c r="DIY1" s="713"/>
      <c r="DIZ1" s="713"/>
      <c r="DJA1" s="713"/>
      <c r="DJB1" s="713"/>
      <c r="DJC1" s="713"/>
      <c r="DJD1" s="713"/>
      <c r="DJE1" s="713"/>
      <c r="DJF1" s="713"/>
      <c r="DJG1" s="713"/>
      <c r="DJH1" s="713"/>
      <c r="DJI1" s="713"/>
      <c r="DJJ1" s="713"/>
      <c r="DJK1" s="713"/>
      <c r="DJL1" s="713"/>
      <c r="DJM1" s="713"/>
      <c r="DJN1" s="713"/>
      <c r="DJO1" s="713"/>
      <c r="DJP1" s="713"/>
      <c r="DJQ1" s="713"/>
      <c r="DJR1" s="713"/>
      <c r="DJS1" s="713"/>
      <c r="DJT1" s="713"/>
      <c r="DJU1" s="713"/>
      <c r="DJV1" s="713"/>
      <c r="DJW1" s="713"/>
      <c r="DJX1" s="713"/>
      <c r="DJY1" s="713"/>
      <c r="DJZ1" s="713"/>
      <c r="DKA1" s="713"/>
      <c r="DKB1" s="713"/>
      <c r="DKC1" s="713"/>
      <c r="DKD1" s="713"/>
      <c r="DKE1" s="713"/>
      <c r="DKF1" s="713"/>
      <c r="DKG1" s="713"/>
      <c r="DKH1" s="713"/>
      <c r="DKI1" s="713"/>
      <c r="DKJ1" s="713"/>
      <c r="DKK1" s="713"/>
      <c r="DKL1" s="713"/>
      <c r="DKM1" s="713"/>
      <c r="DKN1" s="713"/>
      <c r="DKO1" s="713"/>
      <c r="DKP1" s="713"/>
      <c r="DKQ1" s="713"/>
      <c r="DKR1" s="713"/>
      <c r="DKS1" s="713"/>
      <c r="DKT1" s="713"/>
      <c r="DKU1" s="713"/>
      <c r="DKV1" s="713"/>
      <c r="DKW1" s="713"/>
      <c r="DKX1" s="713"/>
      <c r="DKY1" s="713"/>
      <c r="DKZ1" s="713"/>
      <c r="DLA1" s="713"/>
      <c r="DLB1" s="713"/>
      <c r="DLC1" s="713"/>
      <c r="DLD1" s="713"/>
      <c r="DLE1" s="713"/>
      <c r="DLF1" s="713"/>
      <c r="DLG1" s="713"/>
      <c r="DLH1" s="713"/>
      <c r="DLI1" s="713"/>
      <c r="DLJ1" s="713"/>
      <c r="DLK1" s="713"/>
      <c r="DLL1" s="713"/>
      <c r="DLM1" s="713"/>
      <c r="DLN1" s="713"/>
      <c r="DLO1" s="713"/>
      <c r="DLP1" s="713"/>
      <c r="DLQ1" s="713"/>
      <c r="DLR1" s="713"/>
      <c r="DLS1" s="713"/>
      <c r="DLT1" s="713"/>
      <c r="DLU1" s="713"/>
      <c r="DLV1" s="713"/>
      <c r="DLW1" s="713"/>
      <c r="DLX1" s="713"/>
      <c r="DLY1" s="713"/>
      <c r="DLZ1" s="713"/>
      <c r="DMA1" s="713"/>
      <c r="DMB1" s="713"/>
      <c r="DMC1" s="713"/>
      <c r="DMD1" s="713"/>
      <c r="DME1" s="713"/>
      <c r="DMF1" s="713"/>
      <c r="DMG1" s="713"/>
      <c r="DMH1" s="713"/>
      <c r="DMI1" s="713"/>
      <c r="DMJ1" s="713"/>
      <c r="DMK1" s="713"/>
      <c r="DML1" s="713"/>
      <c r="DMM1" s="713"/>
      <c r="DMN1" s="713"/>
      <c r="DMO1" s="713"/>
      <c r="DMP1" s="713"/>
      <c r="DMQ1" s="713"/>
      <c r="DMR1" s="713"/>
      <c r="DMS1" s="713"/>
      <c r="DMT1" s="713"/>
      <c r="DMU1" s="713"/>
      <c r="DMV1" s="713"/>
      <c r="DMW1" s="713"/>
      <c r="DMX1" s="713"/>
      <c r="DMY1" s="713"/>
      <c r="DMZ1" s="713"/>
      <c r="DNA1" s="713"/>
      <c r="DNB1" s="713"/>
      <c r="DNC1" s="713"/>
      <c r="DND1" s="713"/>
      <c r="DNE1" s="713"/>
      <c r="DNF1" s="713"/>
      <c r="DNG1" s="713"/>
      <c r="DNH1" s="713"/>
      <c r="DNI1" s="713"/>
      <c r="DNJ1" s="713"/>
      <c r="DNK1" s="713"/>
      <c r="DNL1" s="713"/>
      <c r="DNM1" s="713"/>
      <c r="DNN1" s="713"/>
      <c r="DNO1" s="713"/>
      <c r="DNP1" s="713"/>
      <c r="DNQ1" s="713"/>
      <c r="DNR1" s="713"/>
      <c r="DNS1" s="713"/>
      <c r="DNT1" s="713"/>
      <c r="DNU1" s="713"/>
      <c r="DNV1" s="713"/>
      <c r="DNW1" s="713"/>
      <c r="DNX1" s="713"/>
      <c r="DNY1" s="713"/>
      <c r="DNZ1" s="713"/>
      <c r="DOA1" s="713"/>
      <c r="DOB1" s="713"/>
      <c r="DOC1" s="713"/>
      <c r="DOD1" s="713"/>
      <c r="DOE1" s="713"/>
      <c r="DOF1" s="713"/>
      <c r="DOG1" s="713"/>
      <c r="DOH1" s="713"/>
      <c r="DOI1" s="713"/>
      <c r="DOJ1" s="713"/>
      <c r="DOK1" s="713"/>
      <c r="DOL1" s="713"/>
      <c r="DOM1" s="713"/>
      <c r="DON1" s="713"/>
      <c r="DOO1" s="713"/>
      <c r="DOP1" s="713"/>
      <c r="DOQ1" s="713"/>
      <c r="DOR1" s="713"/>
      <c r="DOS1" s="713"/>
      <c r="DOT1" s="713"/>
      <c r="DOU1" s="713"/>
      <c r="DOV1" s="713"/>
      <c r="DOW1" s="713"/>
      <c r="DOX1" s="713"/>
      <c r="DOY1" s="713"/>
      <c r="DOZ1" s="713"/>
      <c r="DPA1" s="713"/>
      <c r="DPB1" s="713"/>
      <c r="DPC1" s="713"/>
      <c r="DPD1" s="713"/>
      <c r="DPE1" s="713"/>
      <c r="DPF1" s="713"/>
      <c r="DPG1" s="713"/>
      <c r="DPH1" s="713"/>
      <c r="DPI1" s="713"/>
      <c r="DPJ1" s="713"/>
      <c r="DPK1" s="713"/>
      <c r="DPL1" s="713"/>
      <c r="DPM1" s="713"/>
      <c r="DPN1" s="713"/>
      <c r="DPO1" s="713"/>
      <c r="DPP1" s="713"/>
      <c r="DPQ1" s="713"/>
      <c r="DPR1" s="713"/>
      <c r="DPS1" s="713"/>
      <c r="DPT1" s="713"/>
      <c r="DPU1" s="713"/>
      <c r="DPV1" s="713"/>
      <c r="DPW1" s="713"/>
      <c r="DPX1" s="713"/>
      <c r="DPY1" s="713"/>
      <c r="DPZ1" s="713"/>
      <c r="DQA1" s="713"/>
      <c r="DQB1" s="713"/>
      <c r="DQC1" s="713"/>
      <c r="DQD1" s="713"/>
      <c r="DQE1" s="713"/>
      <c r="DQF1" s="713"/>
      <c r="DQG1" s="713"/>
      <c r="DQH1" s="713"/>
      <c r="DQI1" s="713"/>
      <c r="DQJ1" s="713"/>
      <c r="DQK1" s="713"/>
      <c r="DQL1" s="713"/>
      <c r="DQM1" s="713"/>
      <c r="DQN1" s="713"/>
      <c r="DQO1" s="713"/>
      <c r="DQP1" s="713"/>
      <c r="DQQ1" s="713"/>
      <c r="DQR1" s="713"/>
      <c r="DQS1" s="713"/>
      <c r="DQT1" s="713"/>
      <c r="DQU1" s="713"/>
      <c r="DQV1" s="713"/>
      <c r="DQW1" s="713"/>
      <c r="DQX1" s="713"/>
      <c r="DQY1" s="713"/>
      <c r="DQZ1" s="713"/>
      <c r="DRA1" s="713"/>
      <c r="DRB1" s="713"/>
      <c r="DRC1" s="713"/>
      <c r="DRD1" s="713"/>
      <c r="DRE1" s="713"/>
      <c r="DRF1" s="713"/>
      <c r="DRG1" s="713"/>
      <c r="DRH1" s="713"/>
      <c r="DRI1" s="713"/>
      <c r="DRJ1" s="713"/>
      <c r="DRK1" s="713"/>
      <c r="DRL1" s="713"/>
      <c r="DRM1" s="713"/>
      <c r="DRN1" s="713"/>
      <c r="DRO1" s="713"/>
      <c r="DRP1" s="713"/>
      <c r="DRQ1" s="713"/>
      <c r="DRR1" s="713"/>
      <c r="DRS1" s="713"/>
      <c r="DRT1" s="713"/>
      <c r="DRU1" s="713"/>
      <c r="DRV1" s="713"/>
      <c r="DRW1" s="713"/>
      <c r="DRX1" s="713"/>
      <c r="DRY1" s="713"/>
      <c r="DRZ1" s="713"/>
      <c r="DSA1" s="713"/>
      <c r="DSB1" s="713"/>
      <c r="DSC1" s="713"/>
      <c r="DSD1" s="713"/>
      <c r="DSE1" s="713"/>
      <c r="DSF1" s="713"/>
      <c r="DSG1" s="713"/>
      <c r="DSH1" s="713"/>
      <c r="DSI1" s="713"/>
      <c r="DSJ1" s="713"/>
      <c r="DSK1" s="713"/>
      <c r="DSL1" s="713"/>
      <c r="DSM1" s="713"/>
      <c r="DSN1" s="713"/>
      <c r="DSO1" s="713"/>
      <c r="DSP1" s="713"/>
      <c r="DSQ1" s="713"/>
      <c r="DSR1" s="713"/>
      <c r="DSS1" s="713"/>
      <c r="DST1" s="713"/>
      <c r="DSU1" s="713"/>
      <c r="DSV1" s="713"/>
      <c r="DSW1" s="713"/>
      <c r="DSX1" s="713"/>
      <c r="DSY1" s="713"/>
      <c r="DSZ1" s="713"/>
      <c r="DTA1" s="713"/>
      <c r="DTB1" s="713"/>
      <c r="DTC1" s="713"/>
      <c r="DTD1" s="713"/>
      <c r="DTE1" s="713"/>
      <c r="DTF1" s="713"/>
      <c r="DTG1" s="713"/>
      <c r="DTH1" s="713"/>
      <c r="DTI1" s="713"/>
      <c r="DTJ1" s="713"/>
      <c r="DTK1" s="713"/>
      <c r="DTL1" s="713"/>
      <c r="DTM1" s="713"/>
      <c r="DTN1" s="713"/>
      <c r="DTO1" s="713"/>
      <c r="DTP1" s="713"/>
      <c r="DTQ1" s="713"/>
      <c r="DTR1" s="713"/>
      <c r="DTS1" s="713"/>
      <c r="DTT1" s="713"/>
      <c r="DTU1" s="713"/>
      <c r="DTV1" s="713"/>
      <c r="DTW1" s="713"/>
      <c r="DTX1" s="713"/>
      <c r="DTY1" s="713"/>
      <c r="DTZ1" s="713"/>
      <c r="DUA1" s="713"/>
      <c r="DUB1" s="713"/>
      <c r="DUC1" s="713"/>
      <c r="DUD1" s="713"/>
      <c r="DUE1" s="713"/>
      <c r="DUF1" s="713"/>
      <c r="DUG1" s="713"/>
      <c r="DUH1" s="713"/>
      <c r="DUI1" s="713"/>
      <c r="DUJ1" s="713"/>
      <c r="DUK1" s="713"/>
      <c r="DUL1" s="713"/>
      <c r="DUM1" s="713"/>
      <c r="DUN1" s="713"/>
      <c r="DUO1" s="713"/>
      <c r="DUP1" s="713"/>
      <c r="DUQ1" s="713"/>
      <c r="DUR1" s="713"/>
      <c r="DUS1" s="713"/>
      <c r="DUT1" s="713"/>
      <c r="DUU1" s="713"/>
      <c r="DUV1" s="713"/>
      <c r="DUW1" s="713"/>
      <c r="DUX1" s="713"/>
      <c r="DUY1" s="713"/>
      <c r="DUZ1" s="713"/>
      <c r="DVA1" s="713"/>
      <c r="DVB1" s="713"/>
      <c r="DVC1" s="713"/>
      <c r="DVD1" s="713"/>
      <c r="DVE1" s="713"/>
      <c r="DVF1" s="713"/>
      <c r="DVG1" s="713"/>
      <c r="DVH1" s="713"/>
      <c r="DVI1" s="713"/>
      <c r="DVJ1" s="713"/>
      <c r="DVK1" s="713"/>
      <c r="DVL1" s="713"/>
      <c r="DVM1" s="713"/>
      <c r="DVN1" s="713"/>
      <c r="DVO1" s="713"/>
      <c r="DVP1" s="713"/>
      <c r="DVQ1" s="713"/>
      <c r="DVR1" s="713"/>
      <c r="DVS1" s="713"/>
      <c r="DVT1" s="713"/>
      <c r="DVU1" s="713"/>
      <c r="DVV1" s="713"/>
      <c r="DVW1" s="713"/>
      <c r="DVX1" s="713"/>
      <c r="DVY1" s="713"/>
      <c r="DVZ1" s="713"/>
      <c r="DWA1" s="713"/>
      <c r="DWB1" s="713"/>
      <c r="DWC1" s="713"/>
      <c r="DWD1" s="713"/>
      <c r="DWE1" s="713"/>
      <c r="DWF1" s="713"/>
      <c r="DWG1" s="713"/>
      <c r="DWH1" s="713"/>
      <c r="DWI1" s="713"/>
      <c r="DWJ1" s="713"/>
      <c r="DWK1" s="713"/>
      <c r="DWL1" s="713"/>
      <c r="DWM1" s="713"/>
      <c r="DWN1" s="713"/>
      <c r="DWO1" s="713"/>
      <c r="DWP1" s="713"/>
      <c r="DWQ1" s="713"/>
      <c r="DWR1" s="713"/>
      <c r="DWS1" s="713"/>
      <c r="DWT1" s="713"/>
      <c r="DWU1" s="713"/>
      <c r="DWV1" s="713"/>
      <c r="DWW1" s="713"/>
      <c r="DWX1" s="713"/>
      <c r="DWY1" s="713"/>
      <c r="DWZ1" s="713"/>
      <c r="DXA1" s="713"/>
      <c r="DXB1" s="713"/>
      <c r="DXC1" s="713"/>
      <c r="DXD1" s="713"/>
      <c r="DXE1" s="713"/>
      <c r="DXF1" s="713"/>
      <c r="DXG1" s="713"/>
      <c r="DXH1" s="713"/>
      <c r="DXI1" s="713"/>
      <c r="DXJ1" s="713"/>
      <c r="DXK1" s="713"/>
      <c r="DXL1" s="713"/>
      <c r="DXM1" s="713"/>
      <c r="DXN1" s="713"/>
      <c r="DXO1" s="713"/>
      <c r="DXP1" s="713"/>
      <c r="DXQ1" s="713"/>
      <c r="DXR1" s="713"/>
      <c r="DXS1" s="713"/>
      <c r="DXT1" s="713"/>
      <c r="DXU1" s="713"/>
      <c r="DXV1" s="713"/>
      <c r="DXW1" s="713"/>
      <c r="DXX1" s="713"/>
      <c r="DXY1" s="713"/>
      <c r="DXZ1" s="713"/>
      <c r="DYA1" s="713"/>
      <c r="DYB1" s="713"/>
      <c r="DYC1" s="713"/>
      <c r="DYD1" s="713"/>
      <c r="DYE1" s="713"/>
      <c r="DYF1" s="713"/>
      <c r="DYG1" s="713"/>
      <c r="DYH1" s="713"/>
      <c r="DYI1" s="713"/>
      <c r="DYJ1" s="713"/>
      <c r="DYK1" s="713"/>
      <c r="DYL1" s="713"/>
      <c r="DYM1" s="713"/>
      <c r="DYN1" s="713"/>
      <c r="DYO1" s="713"/>
      <c r="DYP1" s="713"/>
      <c r="DYQ1" s="713"/>
      <c r="DYR1" s="713"/>
      <c r="DYS1" s="713"/>
      <c r="DYT1" s="713"/>
      <c r="DYU1" s="713"/>
      <c r="DYV1" s="713"/>
      <c r="DYW1" s="713"/>
      <c r="DYX1" s="713"/>
      <c r="DYY1" s="713"/>
      <c r="DYZ1" s="713"/>
      <c r="DZA1" s="713"/>
      <c r="DZB1" s="713"/>
      <c r="DZC1" s="713"/>
      <c r="DZD1" s="713"/>
      <c r="DZE1" s="713"/>
      <c r="DZF1" s="713"/>
      <c r="DZG1" s="713"/>
      <c r="DZH1" s="713"/>
      <c r="DZI1" s="713"/>
      <c r="DZJ1" s="713"/>
      <c r="DZK1" s="713"/>
      <c r="DZL1" s="713"/>
      <c r="DZM1" s="713"/>
      <c r="DZN1" s="713"/>
      <c r="DZO1" s="713"/>
      <c r="DZP1" s="713"/>
      <c r="DZQ1" s="713"/>
      <c r="DZR1" s="713"/>
      <c r="DZS1" s="713"/>
      <c r="DZT1" s="713"/>
      <c r="DZU1" s="713"/>
      <c r="DZV1" s="713"/>
      <c r="DZW1" s="713"/>
      <c r="DZX1" s="713"/>
      <c r="DZY1" s="713"/>
      <c r="DZZ1" s="713"/>
      <c r="EAA1" s="713"/>
      <c r="EAB1" s="713"/>
      <c r="EAC1" s="713"/>
      <c r="EAD1" s="713"/>
      <c r="EAE1" s="713"/>
      <c r="EAF1" s="713"/>
      <c r="EAG1" s="713"/>
      <c r="EAH1" s="713"/>
      <c r="EAI1" s="713"/>
      <c r="EAJ1" s="713"/>
      <c r="EAK1" s="713"/>
      <c r="EAL1" s="713"/>
      <c r="EAM1" s="713"/>
      <c r="EAN1" s="713"/>
      <c r="EAO1" s="713"/>
      <c r="EAP1" s="713"/>
      <c r="EAQ1" s="713"/>
      <c r="EAR1" s="713"/>
      <c r="EAS1" s="713"/>
      <c r="EAT1" s="713"/>
      <c r="EAU1" s="713"/>
      <c r="EAV1" s="713"/>
      <c r="EAW1" s="713"/>
      <c r="EAX1" s="713"/>
      <c r="EAY1" s="713"/>
      <c r="EAZ1" s="713"/>
      <c r="EBA1" s="713"/>
      <c r="EBB1" s="713"/>
      <c r="EBC1" s="713"/>
      <c r="EBD1" s="713"/>
      <c r="EBE1" s="713"/>
      <c r="EBF1" s="713"/>
      <c r="EBG1" s="713"/>
      <c r="EBH1" s="713"/>
      <c r="EBI1" s="713"/>
      <c r="EBJ1" s="713"/>
      <c r="EBK1" s="713"/>
      <c r="EBL1" s="713"/>
      <c r="EBM1" s="713"/>
      <c r="EBN1" s="713"/>
      <c r="EBO1" s="713"/>
      <c r="EBP1" s="713"/>
      <c r="EBQ1" s="713"/>
      <c r="EBR1" s="713"/>
      <c r="EBS1" s="713"/>
      <c r="EBT1" s="713"/>
      <c r="EBU1" s="713"/>
      <c r="EBV1" s="713"/>
      <c r="EBW1" s="713"/>
      <c r="EBX1" s="713"/>
      <c r="EBY1" s="713"/>
      <c r="EBZ1" s="713"/>
      <c r="ECA1" s="713"/>
      <c r="ECB1" s="713"/>
      <c r="ECC1" s="713"/>
      <c r="ECD1" s="713"/>
      <c r="ECE1" s="713"/>
      <c r="ECF1" s="713"/>
      <c r="ECG1" s="713"/>
      <c r="ECH1" s="713"/>
      <c r="ECI1" s="713"/>
      <c r="ECJ1" s="713"/>
      <c r="ECK1" s="713"/>
      <c r="ECL1" s="713"/>
      <c r="ECM1" s="713"/>
      <c r="ECN1" s="713"/>
      <c r="ECO1" s="713"/>
      <c r="ECP1" s="713"/>
      <c r="ECQ1" s="713"/>
      <c r="ECR1" s="713"/>
      <c r="ECS1" s="713"/>
      <c r="ECT1" s="713"/>
      <c r="ECU1" s="713"/>
      <c r="ECV1" s="713"/>
      <c r="ECW1" s="713"/>
      <c r="ECX1" s="713"/>
      <c r="ECY1" s="713"/>
      <c r="ECZ1" s="713"/>
      <c r="EDA1" s="713"/>
      <c r="EDB1" s="713"/>
      <c r="EDC1" s="713"/>
      <c r="EDD1" s="713"/>
      <c r="EDE1" s="713"/>
      <c r="EDF1" s="713"/>
      <c r="EDG1" s="713"/>
      <c r="EDH1" s="713"/>
      <c r="EDI1" s="713"/>
      <c r="EDJ1" s="713"/>
      <c r="EDK1" s="713"/>
      <c r="EDL1" s="713"/>
      <c r="EDM1" s="713"/>
      <c r="EDN1" s="713"/>
      <c r="EDO1" s="713"/>
      <c r="EDP1" s="713"/>
      <c r="EDQ1" s="713"/>
      <c r="EDR1" s="713"/>
      <c r="EDS1" s="713"/>
      <c r="EDT1" s="713"/>
      <c r="EDU1" s="713"/>
      <c r="EDV1" s="713"/>
      <c r="EDW1" s="713"/>
      <c r="EDX1" s="713"/>
      <c r="EDY1" s="713"/>
      <c r="EDZ1" s="713"/>
      <c r="EEA1" s="713"/>
      <c r="EEB1" s="713"/>
      <c r="EEC1" s="713"/>
      <c r="EED1" s="713"/>
      <c r="EEE1" s="713"/>
      <c r="EEF1" s="713"/>
      <c r="EEG1" s="713"/>
      <c r="EEH1" s="713"/>
      <c r="EEI1" s="713"/>
      <c r="EEJ1" s="713"/>
      <c r="EEK1" s="713"/>
      <c r="EEL1" s="713"/>
      <c r="EEM1" s="713"/>
      <c r="EEN1" s="713"/>
      <c r="EEO1" s="713"/>
      <c r="EEP1" s="713"/>
      <c r="EEQ1" s="713"/>
      <c r="EER1" s="713"/>
      <c r="EES1" s="713"/>
      <c r="EET1" s="713"/>
      <c r="EEU1" s="713"/>
      <c r="EEV1" s="713"/>
      <c r="EEW1" s="713"/>
      <c r="EEX1" s="713"/>
      <c r="EEY1" s="713"/>
      <c r="EEZ1" s="713"/>
      <c r="EFA1" s="713"/>
      <c r="EFB1" s="713"/>
      <c r="EFC1" s="713"/>
      <c r="EFD1" s="713"/>
      <c r="EFE1" s="713"/>
      <c r="EFF1" s="713"/>
      <c r="EFG1" s="713"/>
      <c r="EFH1" s="713"/>
      <c r="EFI1" s="713"/>
      <c r="EFJ1" s="713"/>
      <c r="EFK1" s="713"/>
      <c r="EFL1" s="713"/>
      <c r="EFM1" s="713"/>
      <c r="EFN1" s="713"/>
      <c r="EFO1" s="713"/>
      <c r="EFP1" s="713"/>
      <c r="EFQ1" s="713"/>
      <c r="EFR1" s="713"/>
      <c r="EFS1" s="713"/>
      <c r="EFT1" s="713"/>
      <c r="EFU1" s="713"/>
      <c r="EFV1" s="713"/>
      <c r="EFW1" s="713"/>
      <c r="EFX1" s="713"/>
      <c r="EFY1" s="713"/>
      <c r="EFZ1" s="713"/>
      <c r="EGA1" s="713"/>
      <c r="EGB1" s="713"/>
      <c r="EGC1" s="713"/>
      <c r="EGD1" s="713"/>
      <c r="EGE1" s="713"/>
      <c r="EGF1" s="713"/>
      <c r="EGG1" s="713"/>
      <c r="EGH1" s="713"/>
      <c r="EGI1" s="713"/>
      <c r="EGJ1" s="713"/>
      <c r="EGK1" s="713"/>
      <c r="EGL1" s="713"/>
      <c r="EGM1" s="713"/>
      <c r="EGN1" s="713"/>
      <c r="EGO1" s="713"/>
      <c r="EGP1" s="713"/>
      <c r="EGQ1" s="713"/>
      <c r="EGR1" s="713"/>
      <c r="EGS1" s="713"/>
      <c r="EGT1" s="713"/>
      <c r="EGU1" s="713"/>
      <c r="EGV1" s="713"/>
      <c r="EGW1" s="713"/>
      <c r="EGX1" s="713"/>
      <c r="EGY1" s="713"/>
      <c r="EGZ1" s="713"/>
      <c r="EHA1" s="713"/>
      <c r="EHB1" s="713"/>
      <c r="EHC1" s="713"/>
      <c r="EHD1" s="713"/>
      <c r="EHE1" s="713"/>
      <c r="EHF1" s="713"/>
      <c r="EHG1" s="713"/>
      <c r="EHH1" s="713"/>
      <c r="EHI1" s="713"/>
      <c r="EHJ1" s="713"/>
      <c r="EHK1" s="713"/>
      <c r="EHL1" s="713"/>
      <c r="EHM1" s="713"/>
      <c r="EHN1" s="713"/>
      <c r="EHO1" s="713"/>
      <c r="EHP1" s="713"/>
      <c r="EHQ1" s="713"/>
      <c r="EHR1" s="713"/>
      <c r="EHS1" s="713"/>
      <c r="EHT1" s="713"/>
      <c r="EHU1" s="713"/>
      <c r="EHV1" s="713"/>
      <c r="EHW1" s="713"/>
      <c r="EHX1" s="713"/>
      <c r="EHY1" s="713"/>
      <c r="EHZ1" s="713"/>
      <c r="EIA1" s="713"/>
      <c r="EIB1" s="713"/>
      <c r="EIC1" s="713"/>
      <c r="EID1" s="713"/>
      <c r="EIE1" s="713"/>
      <c r="EIF1" s="713"/>
      <c r="EIG1" s="713"/>
      <c r="EIH1" s="713"/>
      <c r="EII1" s="713"/>
      <c r="EIJ1" s="713"/>
      <c r="EIK1" s="713"/>
      <c r="EIL1" s="713"/>
      <c r="EIM1" s="713"/>
      <c r="EIN1" s="713"/>
      <c r="EIO1" s="713"/>
      <c r="EIP1" s="713"/>
      <c r="EIQ1" s="713"/>
      <c r="EIR1" s="713"/>
      <c r="EIS1" s="713"/>
      <c r="EIT1" s="713"/>
      <c r="EIU1" s="713"/>
      <c r="EIV1" s="713"/>
      <c r="EIW1" s="713"/>
      <c r="EIX1" s="713"/>
      <c r="EIY1" s="713"/>
      <c r="EIZ1" s="713"/>
      <c r="EJA1" s="713"/>
      <c r="EJB1" s="713"/>
      <c r="EJC1" s="713"/>
      <c r="EJD1" s="713"/>
      <c r="EJE1" s="713"/>
      <c r="EJF1" s="713"/>
      <c r="EJG1" s="713"/>
      <c r="EJH1" s="713"/>
      <c r="EJI1" s="713"/>
      <c r="EJJ1" s="713"/>
      <c r="EJK1" s="713"/>
      <c r="EJL1" s="713"/>
      <c r="EJM1" s="713"/>
      <c r="EJN1" s="713"/>
      <c r="EJO1" s="713"/>
      <c r="EJP1" s="713"/>
      <c r="EJQ1" s="713"/>
      <c r="EJR1" s="713"/>
      <c r="EJS1" s="713"/>
      <c r="EJT1" s="713"/>
      <c r="EJU1" s="713"/>
      <c r="EJV1" s="713"/>
      <c r="EJW1" s="713"/>
      <c r="EJX1" s="713"/>
      <c r="EJY1" s="713"/>
      <c r="EJZ1" s="713"/>
      <c r="EKA1" s="713"/>
      <c r="EKB1" s="713"/>
      <c r="EKC1" s="713"/>
      <c r="EKD1" s="713"/>
      <c r="EKE1" s="713"/>
      <c r="EKF1" s="713"/>
      <c r="EKG1" s="713"/>
      <c r="EKH1" s="713"/>
      <c r="EKI1" s="713"/>
      <c r="EKJ1" s="713"/>
      <c r="EKK1" s="713"/>
      <c r="EKL1" s="713"/>
      <c r="EKM1" s="713"/>
      <c r="EKN1" s="713"/>
      <c r="EKO1" s="713"/>
      <c r="EKP1" s="713"/>
      <c r="EKQ1" s="713"/>
      <c r="EKR1" s="713"/>
      <c r="EKS1" s="713"/>
      <c r="EKT1" s="713"/>
      <c r="EKU1" s="713"/>
      <c r="EKV1" s="713"/>
      <c r="EKW1" s="713"/>
      <c r="EKX1" s="713"/>
      <c r="EKY1" s="713"/>
      <c r="EKZ1" s="713"/>
      <c r="ELA1" s="713"/>
      <c r="ELB1" s="713"/>
      <c r="ELC1" s="713"/>
      <c r="ELD1" s="713"/>
      <c r="ELE1" s="713"/>
      <c r="ELF1" s="713"/>
      <c r="ELG1" s="713"/>
      <c r="ELH1" s="713"/>
      <c r="ELI1" s="713"/>
      <c r="ELJ1" s="713"/>
      <c r="ELK1" s="713"/>
      <c r="ELL1" s="713"/>
      <c r="ELM1" s="713"/>
      <c r="ELN1" s="713"/>
      <c r="ELO1" s="713"/>
      <c r="ELP1" s="713"/>
      <c r="ELQ1" s="713"/>
      <c r="ELR1" s="713"/>
      <c r="ELS1" s="713"/>
      <c r="ELT1" s="713"/>
      <c r="ELU1" s="713"/>
      <c r="ELV1" s="713"/>
      <c r="ELW1" s="713"/>
      <c r="ELX1" s="713"/>
      <c r="ELY1" s="713"/>
      <c r="ELZ1" s="713"/>
      <c r="EMA1" s="713"/>
      <c r="EMB1" s="713"/>
      <c r="EMC1" s="713"/>
      <c r="EMD1" s="713"/>
      <c r="EME1" s="713"/>
      <c r="EMF1" s="713"/>
      <c r="EMG1" s="713"/>
      <c r="EMH1" s="713"/>
      <c r="EMI1" s="713"/>
      <c r="EMJ1" s="713"/>
      <c r="EMK1" s="713"/>
      <c r="EML1" s="713"/>
      <c r="EMM1" s="713"/>
      <c r="EMN1" s="713"/>
      <c r="EMO1" s="713"/>
      <c r="EMP1" s="713"/>
      <c r="EMQ1" s="713"/>
      <c r="EMR1" s="713"/>
      <c r="EMS1" s="713"/>
      <c r="EMT1" s="713"/>
      <c r="EMU1" s="713"/>
      <c r="EMV1" s="713"/>
      <c r="EMW1" s="713"/>
      <c r="EMX1" s="713"/>
      <c r="EMY1" s="713"/>
      <c r="EMZ1" s="713"/>
      <c r="ENA1" s="713"/>
      <c r="ENB1" s="713"/>
      <c r="ENC1" s="713"/>
      <c r="END1" s="713"/>
      <c r="ENE1" s="713"/>
      <c r="ENF1" s="713"/>
      <c r="ENG1" s="713"/>
      <c r="ENH1" s="713"/>
      <c r="ENI1" s="713"/>
      <c r="ENJ1" s="713"/>
      <c r="ENK1" s="713"/>
      <c r="ENL1" s="713"/>
      <c r="ENM1" s="713"/>
      <c r="ENN1" s="713"/>
      <c r="ENO1" s="713"/>
      <c r="ENP1" s="713"/>
      <c r="ENQ1" s="713"/>
      <c r="ENR1" s="713"/>
      <c r="ENS1" s="713"/>
      <c r="ENT1" s="713"/>
      <c r="ENU1" s="713"/>
      <c r="ENV1" s="713"/>
      <c r="ENW1" s="713"/>
      <c r="ENX1" s="713"/>
      <c r="ENY1" s="713"/>
      <c r="ENZ1" s="713"/>
      <c r="EOA1" s="713"/>
      <c r="EOB1" s="713"/>
      <c r="EOC1" s="713"/>
      <c r="EOD1" s="713"/>
      <c r="EOE1" s="713"/>
      <c r="EOF1" s="713"/>
      <c r="EOG1" s="713"/>
      <c r="EOH1" s="713"/>
      <c r="EOI1" s="713"/>
      <c r="EOJ1" s="713"/>
      <c r="EOK1" s="713"/>
      <c r="EOL1" s="713"/>
      <c r="EOM1" s="713"/>
      <c r="EON1" s="713"/>
      <c r="EOO1" s="713"/>
      <c r="EOP1" s="713"/>
      <c r="EOQ1" s="713"/>
      <c r="EOR1" s="713"/>
      <c r="EOS1" s="713"/>
      <c r="EOT1" s="713"/>
      <c r="EOU1" s="713"/>
      <c r="EOV1" s="713"/>
      <c r="EOW1" s="713"/>
      <c r="EOX1" s="713"/>
      <c r="EOY1" s="713"/>
      <c r="EOZ1" s="713"/>
      <c r="EPA1" s="713"/>
      <c r="EPB1" s="713"/>
      <c r="EPC1" s="713"/>
      <c r="EPD1" s="713"/>
      <c r="EPE1" s="713"/>
      <c r="EPF1" s="713"/>
      <c r="EPG1" s="713"/>
      <c r="EPH1" s="713"/>
      <c r="EPI1" s="713"/>
      <c r="EPJ1" s="713"/>
      <c r="EPK1" s="713"/>
      <c r="EPL1" s="713"/>
      <c r="EPM1" s="713"/>
      <c r="EPN1" s="713"/>
      <c r="EPO1" s="713"/>
      <c r="EPP1" s="713"/>
      <c r="EPQ1" s="713"/>
      <c r="EPR1" s="713"/>
      <c r="EPS1" s="713"/>
      <c r="EPT1" s="713"/>
      <c r="EPU1" s="713"/>
      <c r="EPV1" s="713"/>
      <c r="EPW1" s="713"/>
      <c r="EPX1" s="713"/>
      <c r="EPY1" s="713"/>
      <c r="EPZ1" s="713"/>
      <c r="EQA1" s="713"/>
      <c r="EQB1" s="713"/>
      <c r="EQC1" s="713"/>
      <c r="EQD1" s="713"/>
      <c r="EQE1" s="713"/>
      <c r="EQF1" s="713"/>
      <c r="EQG1" s="713"/>
      <c r="EQH1" s="713"/>
      <c r="EQI1" s="713"/>
      <c r="EQJ1" s="713"/>
      <c r="EQK1" s="713"/>
      <c r="EQL1" s="713"/>
      <c r="EQM1" s="713"/>
      <c r="EQN1" s="713"/>
      <c r="EQO1" s="713"/>
      <c r="EQP1" s="713"/>
      <c r="EQQ1" s="713"/>
      <c r="EQR1" s="713"/>
      <c r="EQS1" s="713"/>
      <c r="EQT1" s="713"/>
      <c r="EQU1" s="713"/>
      <c r="EQV1" s="713"/>
      <c r="EQW1" s="713"/>
      <c r="EQX1" s="713"/>
      <c r="EQY1" s="713"/>
      <c r="EQZ1" s="713"/>
      <c r="ERA1" s="713"/>
      <c r="ERB1" s="713"/>
      <c r="ERC1" s="713"/>
      <c r="ERD1" s="713"/>
      <c r="ERE1" s="713"/>
      <c r="ERF1" s="713"/>
      <c r="ERG1" s="713"/>
      <c r="ERH1" s="713"/>
      <c r="ERI1" s="713"/>
      <c r="ERJ1" s="713"/>
      <c r="ERK1" s="713"/>
      <c r="ERL1" s="713"/>
      <c r="ERM1" s="713"/>
      <c r="ERN1" s="713"/>
      <c r="ERO1" s="713"/>
      <c r="ERP1" s="713"/>
      <c r="ERQ1" s="713"/>
      <c r="ERR1" s="713"/>
      <c r="ERS1" s="713"/>
      <c r="ERT1" s="713"/>
      <c r="ERU1" s="713"/>
      <c r="ERV1" s="713"/>
      <c r="ERW1" s="713"/>
      <c r="ERX1" s="713"/>
      <c r="ERY1" s="713"/>
      <c r="ERZ1" s="713"/>
      <c r="ESA1" s="713"/>
      <c r="ESB1" s="713"/>
      <c r="ESC1" s="713"/>
      <c r="ESD1" s="713"/>
      <c r="ESE1" s="713"/>
      <c r="ESF1" s="713"/>
      <c r="ESG1" s="713"/>
      <c r="ESH1" s="713"/>
      <c r="ESI1" s="713"/>
      <c r="ESJ1" s="713"/>
      <c r="ESK1" s="713"/>
      <c r="ESL1" s="713"/>
      <c r="ESM1" s="713"/>
      <c r="ESN1" s="713"/>
      <c r="ESO1" s="713"/>
      <c r="ESP1" s="713"/>
      <c r="ESQ1" s="713"/>
      <c r="ESR1" s="713"/>
      <c r="ESS1" s="713"/>
      <c r="EST1" s="713"/>
      <c r="ESU1" s="713"/>
      <c r="ESV1" s="713"/>
      <c r="ESW1" s="713"/>
      <c r="ESX1" s="713"/>
      <c r="ESY1" s="713"/>
      <c r="ESZ1" s="713"/>
      <c r="ETA1" s="713"/>
      <c r="ETB1" s="713"/>
      <c r="ETC1" s="713"/>
      <c r="ETD1" s="713"/>
      <c r="ETE1" s="713"/>
      <c r="ETF1" s="713"/>
      <c r="ETG1" s="713"/>
      <c r="ETH1" s="713"/>
      <c r="ETI1" s="713"/>
      <c r="ETJ1" s="713"/>
      <c r="ETK1" s="713"/>
      <c r="ETL1" s="713"/>
      <c r="ETM1" s="713"/>
      <c r="ETN1" s="713"/>
      <c r="ETO1" s="713"/>
      <c r="ETP1" s="713"/>
      <c r="ETQ1" s="713"/>
      <c r="ETR1" s="713"/>
      <c r="ETS1" s="713"/>
      <c r="ETT1" s="713"/>
      <c r="ETU1" s="713"/>
      <c r="ETV1" s="713"/>
      <c r="ETW1" s="713"/>
      <c r="ETX1" s="713"/>
      <c r="ETY1" s="713"/>
      <c r="ETZ1" s="713"/>
      <c r="EUA1" s="713"/>
      <c r="EUB1" s="713"/>
      <c r="EUC1" s="713"/>
      <c r="EUD1" s="713"/>
      <c r="EUE1" s="713"/>
      <c r="EUF1" s="713"/>
      <c r="EUG1" s="713"/>
      <c r="EUH1" s="713"/>
      <c r="EUI1" s="713"/>
      <c r="EUJ1" s="713"/>
      <c r="EUK1" s="713"/>
      <c r="EUL1" s="713"/>
      <c r="EUM1" s="713"/>
      <c r="EUN1" s="713"/>
      <c r="EUO1" s="713"/>
      <c r="EUP1" s="713"/>
      <c r="EUQ1" s="713"/>
      <c r="EUR1" s="713"/>
      <c r="EUS1" s="713"/>
      <c r="EUT1" s="713"/>
      <c r="EUU1" s="713"/>
      <c r="EUV1" s="713"/>
      <c r="EUW1" s="713"/>
      <c r="EUX1" s="713"/>
      <c r="EUY1" s="713"/>
      <c r="EUZ1" s="713"/>
      <c r="EVA1" s="713"/>
      <c r="EVB1" s="713"/>
      <c r="EVC1" s="713"/>
      <c r="EVD1" s="713"/>
      <c r="EVE1" s="713"/>
      <c r="EVF1" s="713"/>
      <c r="EVG1" s="713"/>
      <c r="EVH1" s="713"/>
      <c r="EVI1" s="713"/>
      <c r="EVJ1" s="713"/>
      <c r="EVK1" s="713"/>
      <c r="EVL1" s="713"/>
      <c r="EVM1" s="713"/>
      <c r="EVN1" s="713"/>
      <c r="EVO1" s="713"/>
      <c r="EVP1" s="713"/>
      <c r="EVQ1" s="713"/>
      <c r="EVR1" s="713"/>
      <c r="EVS1" s="713"/>
      <c r="EVT1" s="713"/>
      <c r="EVU1" s="713"/>
      <c r="EVV1" s="713"/>
      <c r="EVW1" s="713"/>
      <c r="EVX1" s="713"/>
      <c r="EVY1" s="713"/>
      <c r="EVZ1" s="713"/>
      <c r="EWA1" s="713"/>
      <c r="EWB1" s="713"/>
      <c r="EWC1" s="713"/>
      <c r="EWD1" s="713"/>
      <c r="EWE1" s="713"/>
      <c r="EWF1" s="713"/>
      <c r="EWG1" s="713"/>
      <c r="EWH1" s="713"/>
      <c r="EWI1" s="713"/>
      <c r="EWJ1" s="713"/>
      <c r="EWK1" s="713"/>
      <c r="EWL1" s="713"/>
      <c r="EWM1" s="713"/>
      <c r="EWN1" s="713"/>
      <c r="EWO1" s="713"/>
      <c r="EWP1" s="713"/>
      <c r="EWQ1" s="713"/>
      <c r="EWR1" s="713"/>
      <c r="EWS1" s="713"/>
      <c r="EWT1" s="713"/>
      <c r="EWU1" s="713"/>
      <c r="EWV1" s="713"/>
      <c r="EWW1" s="713"/>
      <c r="EWX1" s="713"/>
      <c r="EWY1" s="713"/>
      <c r="EWZ1" s="713"/>
      <c r="EXA1" s="713"/>
      <c r="EXB1" s="713"/>
      <c r="EXC1" s="713"/>
      <c r="EXD1" s="713"/>
      <c r="EXE1" s="713"/>
      <c r="EXF1" s="713"/>
      <c r="EXG1" s="713"/>
      <c r="EXH1" s="713"/>
      <c r="EXI1" s="713"/>
      <c r="EXJ1" s="713"/>
      <c r="EXK1" s="713"/>
      <c r="EXL1" s="713"/>
      <c r="EXM1" s="713"/>
      <c r="EXN1" s="713"/>
      <c r="EXO1" s="713"/>
      <c r="EXP1" s="713"/>
      <c r="EXQ1" s="713"/>
      <c r="EXR1" s="713"/>
      <c r="EXS1" s="713"/>
      <c r="EXT1" s="713"/>
      <c r="EXU1" s="713"/>
      <c r="EXV1" s="713"/>
      <c r="EXW1" s="713"/>
      <c r="EXX1" s="713"/>
      <c r="EXY1" s="713"/>
      <c r="EXZ1" s="713"/>
      <c r="EYA1" s="713"/>
      <c r="EYB1" s="713"/>
      <c r="EYC1" s="713"/>
      <c r="EYD1" s="713"/>
      <c r="EYE1" s="713"/>
      <c r="EYF1" s="713"/>
      <c r="EYG1" s="713"/>
      <c r="EYH1" s="713"/>
      <c r="EYI1" s="713"/>
      <c r="EYJ1" s="713"/>
      <c r="EYK1" s="713"/>
      <c r="EYL1" s="713"/>
      <c r="EYM1" s="713"/>
      <c r="EYN1" s="713"/>
      <c r="EYO1" s="713"/>
      <c r="EYP1" s="713"/>
      <c r="EYQ1" s="713"/>
      <c r="EYR1" s="713"/>
      <c r="EYS1" s="713"/>
      <c r="EYT1" s="713"/>
      <c r="EYU1" s="713"/>
      <c r="EYV1" s="713"/>
      <c r="EYW1" s="713"/>
      <c r="EYX1" s="713"/>
      <c r="EYY1" s="713"/>
      <c r="EYZ1" s="713"/>
      <c r="EZA1" s="713"/>
      <c r="EZB1" s="713"/>
      <c r="EZC1" s="713"/>
      <c r="EZD1" s="713"/>
      <c r="EZE1" s="713"/>
      <c r="EZF1" s="713"/>
      <c r="EZG1" s="713"/>
      <c r="EZH1" s="713"/>
      <c r="EZI1" s="713"/>
      <c r="EZJ1" s="713"/>
      <c r="EZK1" s="713"/>
      <c r="EZL1" s="713"/>
      <c r="EZM1" s="713"/>
      <c r="EZN1" s="713"/>
      <c r="EZO1" s="713"/>
      <c r="EZP1" s="713"/>
      <c r="EZQ1" s="713"/>
      <c r="EZR1" s="713"/>
      <c r="EZS1" s="713"/>
      <c r="EZT1" s="713"/>
      <c r="EZU1" s="713"/>
      <c r="EZV1" s="713"/>
      <c r="EZW1" s="713"/>
      <c r="EZX1" s="713"/>
      <c r="EZY1" s="713"/>
      <c r="EZZ1" s="713"/>
      <c r="FAA1" s="713"/>
      <c r="FAB1" s="713"/>
      <c r="FAC1" s="713"/>
      <c r="FAD1" s="713"/>
      <c r="FAE1" s="713"/>
      <c r="FAF1" s="713"/>
      <c r="FAG1" s="713"/>
      <c r="FAH1" s="713"/>
      <c r="FAI1" s="713"/>
      <c r="FAJ1" s="713"/>
      <c r="FAK1" s="713"/>
      <c r="FAL1" s="713"/>
      <c r="FAM1" s="713"/>
      <c r="FAN1" s="713"/>
      <c r="FAO1" s="713"/>
      <c r="FAP1" s="713"/>
      <c r="FAQ1" s="713"/>
      <c r="FAR1" s="713"/>
      <c r="FAS1" s="713"/>
      <c r="FAT1" s="713"/>
      <c r="FAU1" s="713"/>
      <c r="FAV1" s="713"/>
      <c r="FAW1" s="713"/>
      <c r="FAX1" s="713"/>
      <c r="FAY1" s="713"/>
      <c r="FAZ1" s="713"/>
      <c r="FBA1" s="713"/>
      <c r="FBB1" s="713"/>
      <c r="FBC1" s="713"/>
      <c r="FBD1" s="713"/>
      <c r="FBE1" s="713"/>
      <c r="FBF1" s="713"/>
      <c r="FBG1" s="713"/>
      <c r="FBH1" s="713"/>
      <c r="FBI1" s="713"/>
      <c r="FBJ1" s="713"/>
      <c r="FBK1" s="713"/>
      <c r="FBL1" s="713"/>
      <c r="FBM1" s="713"/>
      <c r="FBN1" s="713"/>
      <c r="FBO1" s="713"/>
      <c r="FBP1" s="713"/>
      <c r="FBQ1" s="713"/>
      <c r="FBR1" s="713"/>
      <c r="FBS1" s="713"/>
      <c r="FBT1" s="713"/>
      <c r="FBU1" s="713"/>
      <c r="FBV1" s="713"/>
      <c r="FBW1" s="713"/>
      <c r="FBX1" s="713"/>
      <c r="FBY1" s="713"/>
      <c r="FBZ1" s="713"/>
      <c r="FCA1" s="713"/>
      <c r="FCB1" s="713"/>
      <c r="FCC1" s="713"/>
      <c r="FCD1" s="713"/>
      <c r="FCE1" s="713"/>
      <c r="FCF1" s="713"/>
      <c r="FCG1" s="713"/>
      <c r="FCH1" s="713"/>
      <c r="FCI1" s="713"/>
      <c r="FCJ1" s="713"/>
      <c r="FCK1" s="713"/>
      <c r="FCL1" s="713"/>
      <c r="FCM1" s="713"/>
      <c r="FCN1" s="713"/>
      <c r="FCO1" s="713"/>
      <c r="FCP1" s="713"/>
      <c r="FCQ1" s="713"/>
      <c r="FCR1" s="713"/>
      <c r="FCS1" s="713"/>
      <c r="FCT1" s="713"/>
      <c r="FCU1" s="713"/>
      <c r="FCV1" s="713"/>
      <c r="FCW1" s="713"/>
      <c r="FCX1" s="713"/>
      <c r="FCY1" s="713"/>
      <c r="FCZ1" s="713"/>
      <c r="FDA1" s="713"/>
      <c r="FDB1" s="713"/>
      <c r="FDC1" s="713"/>
      <c r="FDD1" s="713"/>
      <c r="FDE1" s="713"/>
      <c r="FDF1" s="713"/>
      <c r="FDG1" s="713"/>
      <c r="FDH1" s="713"/>
      <c r="FDI1" s="713"/>
      <c r="FDJ1" s="713"/>
      <c r="FDK1" s="713"/>
      <c r="FDL1" s="713"/>
      <c r="FDM1" s="713"/>
      <c r="FDN1" s="713"/>
      <c r="FDO1" s="713"/>
      <c r="FDP1" s="713"/>
      <c r="FDQ1" s="713"/>
      <c r="FDR1" s="713"/>
      <c r="FDS1" s="713"/>
      <c r="FDT1" s="713"/>
      <c r="FDU1" s="713"/>
      <c r="FDV1" s="713"/>
      <c r="FDW1" s="713"/>
      <c r="FDX1" s="713"/>
      <c r="FDY1" s="713"/>
      <c r="FDZ1" s="713"/>
      <c r="FEA1" s="713"/>
      <c r="FEB1" s="713"/>
      <c r="FEC1" s="713"/>
      <c r="FED1" s="713"/>
      <c r="FEE1" s="713"/>
      <c r="FEF1" s="713"/>
      <c r="FEG1" s="713"/>
      <c r="FEH1" s="713"/>
      <c r="FEI1" s="713"/>
      <c r="FEJ1" s="713"/>
      <c r="FEK1" s="713"/>
      <c r="FEL1" s="713"/>
      <c r="FEM1" s="713"/>
      <c r="FEN1" s="713"/>
      <c r="FEO1" s="713"/>
      <c r="FEP1" s="713"/>
      <c r="FEQ1" s="713"/>
      <c r="FER1" s="713"/>
      <c r="FES1" s="713"/>
      <c r="FET1" s="713"/>
      <c r="FEU1" s="713"/>
      <c r="FEV1" s="713"/>
      <c r="FEW1" s="713"/>
      <c r="FEX1" s="713"/>
      <c r="FEY1" s="713"/>
      <c r="FEZ1" s="713"/>
      <c r="FFA1" s="713"/>
      <c r="FFB1" s="713"/>
      <c r="FFC1" s="713"/>
      <c r="FFD1" s="713"/>
      <c r="FFE1" s="713"/>
      <c r="FFF1" s="713"/>
      <c r="FFG1" s="713"/>
      <c r="FFH1" s="713"/>
      <c r="FFI1" s="713"/>
      <c r="FFJ1" s="713"/>
      <c r="FFK1" s="713"/>
      <c r="FFL1" s="713"/>
      <c r="FFM1" s="713"/>
      <c r="FFN1" s="713"/>
      <c r="FFO1" s="713"/>
      <c r="FFP1" s="713"/>
      <c r="FFQ1" s="713"/>
      <c r="FFR1" s="713"/>
      <c r="FFS1" s="713"/>
      <c r="FFT1" s="713"/>
      <c r="FFU1" s="713"/>
      <c r="FFV1" s="713"/>
      <c r="FFW1" s="713"/>
      <c r="FFX1" s="713"/>
      <c r="FFY1" s="713"/>
      <c r="FFZ1" s="713"/>
      <c r="FGA1" s="713"/>
      <c r="FGB1" s="713"/>
      <c r="FGC1" s="713"/>
      <c r="FGD1" s="713"/>
      <c r="FGE1" s="713"/>
      <c r="FGF1" s="713"/>
      <c r="FGG1" s="713"/>
      <c r="FGH1" s="713"/>
      <c r="FGI1" s="713"/>
      <c r="FGJ1" s="713"/>
      <c r="FGK1" s="713"/>
      <c r="FGL1" s="713"/>
      <c r="FGM1" s="713"/>
      <c r="FGN1" s="713"/>
      <c r="FGO1" s="713"/>
      <c r="FGP1" s="713"/>
      <c r="FGQ1" s="713"/>
      <c r="FGR1" s="713"/>
      <c r="FGS1" s="713"/>
      <c r="FGT1" s="713"/>
      <c r="FGU1" s="713"/>
      <c r="FGV1" s="713"/>
      <c r="FGW1" s="713"/>
      <c r="FGX1" s="713"/>
      <c r="FGY1" s="713"/>
      <c r="FGZ1" s="713"/>
      <c r="FHA1" s="713"/>
      <c r="FHB1" s="713"/>
      <c r="FHC1" s="713"/>
      <c r="FHD1" s="713"/>
      <c r="FHE1" s="713"/>
      <c r="FHF1" s="713"/>
      <c r="FHG1" s="713"/>
      <c r="FHH1" s="713"/>
      <c r="FHI1" s="713"/>
      <c r="FHJ1" s="713"/>
      <c r="FHK1" s="713"/>
      <c r="FHL1" s="713"/>
      <c r="FHM1" s="713"/>
      <c r="FHN1" s="713"/>
      <c r="FHO1" s="713"/>
      <c r="FHP1" s="713"/>
      <c r="FHQ1" s="713"/>
      <c r="FHR1" s="713"/>
      <c r="FHS1" s="713"/>
      <c r="FHT1" s="713"/>
      <c r="FHU1" s="713"/>
      <c r="FHV1" s="713"/>
      <c r="FHW1" s="713"/>
      <c r="FHX1" s="713"/>
      <c r="FHY1" s="713"/>
      <c r="FHZ1" s="713"/>
      <c r="FIA1" s="713"/>
      <c r="FIB1" s="713"/>
      <c r="FIC1" s="713"/>
      <c r="FID1" s="713"/>
      <c r="FIE1" s="713"/>
      <c r="FIF1" s="713"/>
      <c r="FIG1" s="713"/>
      <c r="FIH1" s="713"/>
      <c r="FII1" s="713"/>
      <c r="FIJ1" s="713"/>
      <c r="FIK1" s="713"/>
      <c r="FIL1" s="713"/>
      <c r="FIM1" s="713"/>
      <c r="FIN1" s="713"/>
      <c r="FIO1" s="713"/>
      <c r="FIP1" s="713"/>
      <c r="FIQ1" s="713"/>
      <c r="FIR1" s="713"/>
      <c r="FIS1" s="713"/>
      <c r="FIT1" s="713"/>
      <c r="FIU1" s="713"/>
      <c r="FIV1" s="713"/>
      <c r="FIW1" s="713"/>
      <c r="FIX1" s="713"/>
      <c r="FIY1" s="713"/>
      <c r="FIZ1" s="713"/>
      <c r="FJA1" s="713"/>
      <c r="FJB1" s="713"/>
      <c r="FJC1" s="713"/>
      <c r="FJD1" s="713"/>
      <c r="FJE1" s="713"/>
      <c r="FJF1" s="713"/>
      <c r="FJG1" s="713"/>
      <c r="FJH1" s="713"/>
      <c r="FJI1" s="713"/>
      <c r="FJJ1" s="713"/>
      <c r="FJK1" s="713"/>
      <c r="FJL1" s="713"/>
      <c r="FJM1" s="713"/>
      <c r="FJN1" s="713"/>
      <c r="FJO1" s="713"/>
      <c r="FJP1" s="713"/>
      <c r="FJQ1" s="713"/>
      <c r="FJR1" s="713"/>
      <c r="FJS1" s="713"/>
      <c r="FJT1" s="713"/>
      <c r="FJU1" s="713"/>
      <c r="FJV1" s="713"/>
      <c r="FJW1" s="713"/>
      <c r="FJX1" s="713"/>
      <c r="FJY1" s="713"/>
      <c r="FJZ1" s="713"/>
      <c r="FKA1" s="713"/>
      <c r="FKB1" s="713"/>
      <c r="FKC1" s="713"/>
      <c r="FKD1" s="713"/>
      <c r="FKE1" s="713"/>
      <c r="FKF1" s="713"/>
      <c r="FKG1" s="713"/>
      <c r="FKH1" s="713"/>
      <c r="FKI1" s="713"/>
      <c r="FKJ1" s="713"/>
      <c r="FKK1" s="713"/>
      <c r="FKL1" s="713"/>
      <c r="FKM1" s="713"/>
      <c r="FKN1" s="713"/>
      <c r="FKO1" s="713"/>
      <c r="FKP1" s="713"/>
      <c r="FKQ1" s="713"/>
      <c r="FKR1" s="713"/>
      <c r="FKS1" s="713"/>
      <c r="FKT1" s="713"/>
      <c r="FKU1" s="713"/>
      <c r="FKV1" s="713"/>
      <c r="FKW1" s="713"/>
      <c r="FKX1" s="713"/>
      <c r="FKY1" s="713"/>
      <c r="FKZ1" s="713"/>
      <c r="FLA1" s="713"/>
      <c r="FLB1" s="713"/>
      <c r="FLC1" s="713"/>
      <c r="FLD1" s="713"/>
      <c r="FLE1" s="713"/>
      <c r="FLF1" s="713"/>
      <c r="FLG1" s="713"/>
      <c r="FLH1" s="713"/>
      <c r="FLI1" s="713"/>
      <c r="FLJ1" s="713"/>
      <c r="FLK1" s="713"/>
      <c r="FLL1" s="713"/>
      <c r="FLM1" s="713"/>
      <c r="FLN1" s="713"/>
      <c r="FLO1" s="713"/>
      <c r="FLP1" s="713"/>
      <c r="FLQ1" s="713"/>
      <c r="FLR1" s="713"/>
      <c r="FLS1" s="713"/>
      <c r="FLT1" s="713"/>
      <c r="FLU1" s="713"/>
      <c r="FLV1" s="713"/>
      <c r="FLW1" s="713"/>
      <c r="FLX1" s="713"/>
      <c r="FLY1" s="713"/>
      <c r="FLZ1" s="713"/>
      <c r="FMA1" s="713"/>
      <c r="FMB1" s="713"/>
      <c r="FMC1" s="713"/>
      <c r="FMD1" s="713"/>
      <c r="FME1" s="713"/>
      <c r="FMF1" s="713"/>
      <c r="FMG1" s="713"/>
      <c r="FMH1" s="713"/>
      <c r="FMI1" s="713"/>
      <c r="FMJ1" s="713"/>
      <c r="FMK1" s="713"/>
      <c r="FML1" s="713"/>
      <c r="FMM1" s="713"/>
      <c r="FMN1" s="713"/>
      <c r="FMO1" s="713"/>
      <c r="FMP1" s="713"/>
      <c r="FMQ1" s="713"/>
      <c r="FMR1" s="713"/>
      <c r="FMS1" s="713"/>
      <c r="FMT1" s="713"/>
      <c r="FMU1" s="713"/>
      <c r="FMV1" s="713"/>
      <c r="FMW1" s="713"/>
      <c r="FMX1" s="713"/>
      <c r="FMY1" s="713"/>
      <c r="FMZ1" s="713"/>
      <c r="FNA1" s="713"/>
      <c r="FNB1" s="713"/>
      <c r="FNC1" s="713"/>
      <c r="FND1" s="713"/>
      <c r="FNE1" s="713"/>
      <c r="FNF1" s="713"/>
      <c r="FNG1" s="713"/>
      <c r="FNH1" s="713"/>
      <c r="FNI1" s="713"/>
      <c r="FNJ1" s="713"/>
      <c r="FNK1" s="713"/>
      <c r="FNL1" s="713"/>
      <c r="FNM1" s="713"/>
      <c r="FNN1" s="713"/>
      <c r="FNO1" s="713"/>
      <c r="FNP1" s="713"/>
      <c r="FNQ1" s="713"/>
      <c r="FNR1" s="713"/>
      <c r="FNS1" s="713"/>
      <c r="FNT1" s="713"/>
      <c r="FNU1" s="713"/>
      <c r="FNV1" s="713"/>
      <c r="FNW1" s="713"/>
      <c r="FNX1" s="713"/>
      <c r="FNY1" s="713"/>
      <c r="FNZ1" s="713"/>
      <c r="FOA1" s="713"/>
      <c r="FOB1" s="713"/>
      <c r="FOC1" s="713"/>
      <c r="FOD1" s="713"/>
      <c r="FOE1" s="713"/>
      <c r="FOF1" s="713"/>
      <c r="FOG1" s="713"/>
      <c r="FOH1" s="713"/>
      <c r="FOI1" s="713"/>
      <c r="FOJ1" s="713"/>
      <c r="FOK1" s="713"/>
      <c r="FOL1" s="713"/>
      <c r="FOM1" s="713"/>
      <c r="FON1" s="713"/>
      <c r="FOO1" s="713"/>
      <c r="FOP1" s="713"/>
      <c r="FOQ1" s="713"/>
      <c r="FOR1" s="713"/>
      <c r="FOS1" s="713"/>
      <c r="FOT1" s="713"/>
      <c r="FOU1" s="713"/>
      <c r="FOV1" s="713"/>
      <c r="FOW1" s="713"/>
      <c r="FOX1" s="713"/>
      <c r="FOY1" s="713"/>
      <c r="FOZ1" s="713"/>
      <c r="FPA1" s="713"/>
      <c r="FPB1" s="713"/>
      <c r="FPC1" s="713"/>
      <c r="FPD1" s="713"/>
      <c r="FPE1" s="713"/>
      <c r="FPF1" s="713"/>
      <c r="FPG1" s="713"/>
      <c r="FPH1" s="713"/>
      <c r="FPI1" s="713"/>
      <c r="FPJ1" s="713"/>
      <c r="FPK1" s="713"/>
      <c r="FPL1" s="713"/>
      <c r="FPM1" s="713"/>
      <c r="FPN1" s="713"/>
      <c r="FPO1" s="713"/>
      <c r="FPP1" s="713"/>
      <c r="FPQ1" s="713"/>
      <c r="FPR1" s="713"/>
      <c r="FPS1" s="713"/>
      <c r="FPT1" s="713"/>
      <c r="FPU1" s="713"/>
      <c r="FPV1" s="713"/>
      <c r="FPW1" s="713"/>
      <c r="FPX1" s="713"/>
      <c r="FPY1" s="713"/>
      <c r="FPZ1" s="713"/>
      <c r="FQA1" s="713"/>
      <c r="FQB1" s="713"/>
      <c r="FQC1" s="713"/>
      <c r="FQD1" s="713"/>
      <c r="FQE1" s="713"/>
      <c r="FQF1" s="713"/>
      <c r="FQG1" s="713"/>
      <c r="FQH1" s="713"/>
      <c r="FQI1" s="713"/>
      <c r="FQJ1" s="713"/>
      <c r="FQK1" s="713"/>
      <c r="FQL1" s="713"/>
      <c r="FQM1" s="713"/>
      <c r="FQN1" s="713"/>
      <c r="FQO1" s="713"/>
      <c r="FQP1" s="713"/>
      <c r="FQQ1" s="713"/>
      <c r="FQR1" s="713"/>
      <c r="FQS1" s="713"/>
      <c r="FQT1" s="713"/>
      <c r="FQU1" s="713"/>
      <c r="FQV1" s="713"/>
      <c r="FQW1" s="713"/>
      <c r="FQX1" s="713"/>
      <c r="FQY1" s="713"/>
      <c r="FQZ1" s="713"/>
      <c r="FRA1" s="713"/>
      <c r="FRB1" s="713"/>
      <c r="FRC1" s="713"/>
      <c r="FRD1" s="713"/>
      <c r="FRE1" s="713"/>
      <c r="FRF1" s="713"/>
      <c r="FRG1" s="713"/>
      <c r="FRH1" s="713"/>
      <c r="FRI1" s="713"/>
      <c r="FRJ1" s="713"/>
      <c r="FRK1" s="713"/>
      <c r="FRL1" s="713"/>
      <c r="FRM1" s="713"/>
      <c r="FRN1" s="713"/>
      <c r="FRO1" s="713"/>
      <c r="FRP1" s="713"/>
      <c r="FRQ1" s="713"/>
      <c r="FRR1" s="713"/>
      <c r="FRS1" s="713"/>
      <c r="FRT1" s="713"/>
      <c r="FRU1" s="713"/>
      <c r="FRV1" s="713"/>
      <c r="FRW1" s="713"/>
      <c r="FRX1" s="713"/>
      <c r="FRY1" s="713"/>
      <c r="FRZ1" s="713"/>
      <c r="FSA1" s="713"/>
      <c r="FSB1" s="713"/>
      <c r="FSC1" s="713"/>
      <c r="FSD1" s="713"/>
      <c r="FSE1" s="713"/>
      <c r="FSF1" s="713"/>
      <c r="FSG1" s="713"/>
      <c r="FSH1" s="713"/>
      <c r="FSI1" s="713"/>
      <c r="FSJ1" s="713"/>
      <c r="FSK1" s="713"/>
      <c r="FSL1" s="713"/>
      <c r="FSM1" s="713"/>
      <c r="FSN1" s="713"/>
      <c r="FSO1" s="713"/>
      <c r="FSP1" s="713"/>
      <c r="FSQ1" s="713"/>
      <c r="FSR1" s="713"/>
      <c r="FSS1" s="713"/>
      <c r="FST1" s="713"/>
      <c r="FSU1" s="713"/>
      <c r="FSV1" s="713"/>
      <c r="FSW1" s="713"/>
      <c r="FSX1" s="713"/>
      <c r="FSY1" s="713"/>
      <c r="FSZ1" s="713"/>
      <c r="FTA1" s="713"/>
      <c r="FTB1" s="713"/>
      <c r="FTC1" s="713"/>
      <c r="FTD1" s="713"/>
      <c r="FTE1" s="713"/>
      <c r="FTF1" s="713"/>
      <c r="FTG1" s="713"/>
      <c r="FTH1" s="713"/>
      <c r="FTI1" s="713"/>
      <c r="FTJ1" s="713"/>
      <c r="FTK1" s="713"/>
      <c r="FTL1" s="713"/>
      <c r="FTM1" s="713"/>
      <c r="FTN1" s="713"/>
      <c r="FTO1" s="713"/>
      <c r="FTP1" s="713"/>
      <c r="FTQ1" s="713"/>
      <c r="FTR1" s="713"/>
      <c r="FTS1" s="713"/>
      <c r="FTT1" s="713"/>
      <c r="FTU1" s="713"/>
      <c r="FTV1" s="713"/>
      <c r="FTW1" s="713"/>
      <c r="FTX1" s="713"/>
      <c r="FTY1" s="713"/>
      <c r="FTZ1" s="713"/>
      <c r="FUA1" s="713"/>
      <c r="FUB1" s="713"/>
      <c r="FUC1" s="713"/>
      <c r="FUD1" s="713"/>
      <c r="FUE1" s="713"/>
      <c r="FUF1" s="713"/>
      <c r="FUG1" s="713"/>
      <c r="FUH1" s="713"/>
      <c r="FUI1" s="713"/>
      <c r="FUJ1" s="713"/>
      <c r="FUK1" s="713"/>
      <c r="FUL1" s="713"/>
      <c r="FUM1" s="713"/>
      <c r="FUN1" s="713"/>
      <c r="FUO1" s="713"/>
      <c r="FUP1" s="713"/>
      <c r="FUQ1" s="713"/>
      <c r="FUR1" s="713"/>
      <c r="FUS1" s="713"/>
      <c r="FUT1" s="713"/>
      <c r="FUU1" s="713"/>
      <c r="FUV1" s="713"/>
      <c r="FUW1" s="713"/>
      <c r="FUX1" s="713"/>
      <c r="FUY1" s="713"/>
      <c r="FUZ1" s="713"/>
      <c r="FVA1" s="713"/>
      <c r="FVB1" s="713"/>
      <c r="FVC1" s="713"/>
      <c r="FVD1" s="713"/>
      <c r="FVE1" s="713"/>
      <c r="FVF1" s="713"/>
      <c r="FVG1" s="713"/>
      <c r="FVH1" s="713"/>
      <c r="FVI1" s="713"/>
      <c r="FVJ1" s="713"/>
      <c r="FVK1" s="713"/>
      <c r="FVL1" s="713"/>
      <c r="FVM1" s="713"/>
      <c r="FVN1" s="713"/>
      <c r="FVO1" s="713"/>
      <c r="FVP1" s="713"/>
      <c r="FVQ1" s="713"/>
      <c r="FVR1" s="713"/>
      <c r="FVS1" s="713"/>
      <c r="FVT1" s="713"/>
      <c r="FVU1" s="713"/>
      <c r="FVV1" s="713"/>
      <c r="FVW1" s="713"/>
      <c r="FVX1" s="713"/>
      <c r="FVY1" s="713"/>
      <c r="FVZ1" s="713"/>
      <c r="FWA1" s="713"/>
      <c r="FWB1" s="713"/>
      <c r="FWC1" s="713"/>
      <c r="FWD1" s="713"/>
      <c r="FWE1" s="713"/>
      <c r="FWF1" s="713"/>
      <c r="FWG1" s="713"/>
      <c r="FWH1" s="713"/>
      <c r="FWI1" s="713"/>
      <c r="FWJ1" s="713"/>
      <c r="FWK1" s="713"/>
      <c r="FWL1" s="713"/>
      <c r="FWM1" s="713"/>
      <c r="FWN1" s="713"/>
      <c r="FWO1" s="713"/>
      <c r="FWP1" s="713"/>
      <c r="FWQ1" s="713"/>
      <c r="FWR1" s="713"/>
      <c r="FWS1" s="713"/>
      <c r="FWT1" s="713"/>
      <c r="FWU1" s="713"/>
      <c r="FWV1" s="713"/>
      <c r="FWW1" s="713"/>
      <c r="FWX1" s="713"/>
      <c r="FWY1" s="713"/>
      <c r="FWZ1" s="713"/>
      <c r="FXA1" s="713"/>
      <c r="FXB1" s="713"/>
      <c r="FXC1" s="713"/>
      <c r="FXD1" s="713"/>
      <c r="FXE1" s="713"/>
      <c r="FXF1" s="713"/>
      <c r="FXG1" s="713"/>
      <c r="FXH1" s="713"/>
      <c r="FXI1" s="713"/>
      <c r="FXJ1" s="713"/>
      <c r="FXK1" s="713"/>
      <c r="FXL1" s="713"/>
      <c r="FXM1" s="713"/>
      <c r="FXN1" s="713"/>
      <c r="FXO1" s="713"/>
      <c r="FXP1" s="713"/>
      <c r="FXQ1" s="713"/>
      <c r="FXR1" s="713"/>
      <c r="FXS1" s="713"/>
      <c r="FXT1" s="713"/>
      <c r="FXU1" s="713"/>
      <c r="FXV1" s="713"/>
      <c r="FXW1" s="713"/>
      <c r="FXX1" s="713"/>
      <c r="FXY1" s="713"/>
      <c r="FXZ1" s="713"/>
      <c r="FYA1" s="713"/>
      <c r="FYB1" s="713"/>
      <c r="FYC1" s="713"/>
      <c r="FYD1" s="713"/>
      <c r="FYE1" s="713"/>
      <c r="FYF1" s="713"/>
      <c r="FYG1" s="713"/>
      <c r="FYH1" s="713"/>
      <c r="FYI1" s="713"/>
      <c r="FYJ1" s="713"/>
      <c r="FYK1" s="713"/>
      <c r="FYL1" s="713"/>
      <c r="FYM1" s="713"/>
      <c r="FYN1" s="713"/>
      <c r="FYO1" s="713"/>
      <c r="FYP1" s="713"/>
      <c r="FYQ1" s="713"/>
      <c r="FYR1" s="713"/>
      <c r="FYS1" s="713"/>
      <c r="FYT1" s="713"/>
      <c r="FYU1" s="713"/>
      <c r="FYV1" s="713"/>
      <c r="FYW1" s="713"/>
      <c r="FYX1" s="713"/>
      <c r="FYY1" s="713"/>
      <c r="FYZ1" s="713"/>
      <c r="FZA1" s="713"/>
      <c r="FZB1" s="713"/>
      <c r="FZC1" s="713"/>
      <c r="FZD1" s="713"/>
      <c r="FZE1" s="713"/>
      <c r="FZF1" s="713"/>
      <c r="FZG1" s="713"/>
      <c r="FZH1" s="713"/>
      <c r="FZI1" s="713"/>
      <c r="FZJ1" s="713"/>
      <c r="FZK1" s="713"/>
      <c r="FZL1" s="713"/>
      <c r="FZM1" s="713"/>
      <c r="FZN1" s="713"/>
      <c r="FZO1" s="713"/>
      <c r="FZP1" s="713"/>
      <c r="FZQ1" s="713"/>
      <c r="FZR1" s="713"/>
      <c r="FZS1" s="713"/>
      <c r="FZT1" s="713"/>
      <c r="FZU1" s="713"/>
      <c r="FZV1" s="713"/>
      <c r="FZW1" s="713"/>
      <c r="FZX1" s="713"/>
      <c r="FZY1" s="713"/>
      <c r="FZZ1" s="713"/>
      <c r="GAA1" s="713"/>
      <c r="GAB1" s="713"/>
      <c r="GAC1" s="713"/>
      <c r="GAD1" s="713"/>
      <c r="GAE1" s="713"/>
      <c r="GAF1" s="713"/>
      <c r="GAG1" s="713"/>
      <c r="GAH1" s="713"/>
      <c r="GAI1" s="713"/>
      <c r="GAJ1" s="713"/>
      <c r="GAK1" s="713"/>
      <c r="GAL1" s="713"/>
      <c r="GAM1" s="713"/>
      <c r="GAN1" s="713"/>
      <c r="GAO1" s="713"/>
      <c r="GAP1" s="713"/>
      <c r="GAQ1" s="713"/>
      <c r="GAR1" s="713"/>
      <c r="GAS1" s="713"/>
      <c r="GAT1" s="713"/>
      <c r="GAU1" s="713"/>
      <c r="GAV1" s="713"/>
      <c r="GAW1" s="713"/>
      <c r="GAX1" s="713"/>
      <c r="GAY1" s="713"/>
      <c r="GAZ1" s="713"/>
      <c r="GBA1" s="713"/>
      <c r="GBB1" s="713"/>
      <c r="GBC1" s="713"/>
      <c r="GBD1" s="713"/>
      <c r="GBE1" s="713"/>
      <c r="GBF1" s="713"/>
      <c r="GBG1" s="713"/>
      <c r="GBH1" s="713"/>
      <c r="GBI1" s="713"/>
      <c r="GBJ1" s="713"/>
      <c r="GBK1" s="713"/>
      <c r="GBL1" s="713"/>
      <c r="GBM1" s="713"/>
      <c r="GBN1" s="713"/>
      <c r="GBO1" s="713"/>
      <c r="GBP1" s="713"/>
      <c r="GBQ1" s="713"/>
      <c r="GBR1" s="713"/>
      <c r="GBS1" s="713"/>
      <c r="GBT1" s="713"/>
      <c r="GBU1" s="713"/>
      <c r="GBV1" s="713"/>
      <c r="GBW1" s="713"/>
      <c r="GBX1" s="713"/>
      <c r="GBY1" s="713"/>
      <c r="GBZ1" s="713"/>
      <c r="GCA1" s="713"/>
      <c r="GCB1" s="713"/>
      <c r="GCC1" s="713"/>
      <c r="GCD1" s="713"/>
      <c r="GCE1" s="713"/>
      <c r="GCF1" s="713"/>
      <c r="GCG1" s="713"/>
      <c r="GCH1" s="713"/>
      <c r="GCI1" s="713"/>
      <c r="GCJ1" s="713"/>
      <c r="GCK1" s="713"/>
      <c r="GCL1" s="713"/>
      <c r="GCM1" s="713"/>
      <c r="GCN1" s="713"/>
      <c r="GCO1" s="713"/>
      <c r="GCP1" s="713"/>
      <c r="GCQ1" s="713"/>
      <c r="GCR1" s="713"/>
      <c r="GCS1" s="713"/>
      <c r="GCT1" s="713"/>
      <c r="GCU1" s="713"/>
      <c r="GCV1" s="713"/>
      <c r="GCW1" s="713"/>
      <c r="GCX1" s="713"/>
      <c r="GCY1" s="713"/>
      <c r="GCZ1" s="713"/>
      <c r="GDA1" s="713"/>
      <c r="GDB1" s="713"/>
      <c r="GDC1" s="713"/>
      <c r="GDD1" s="713"/>
      <c r="GDE1" s="713"/>
      <c r="GDF1" s="713"/>
      <c r="GDG1" s="713"/>
      <c r="GDH1" s="713"/>
      <c r="GDI1" s="713"/>
      <c r="GDJ1" s="713"/>
      <c r="GDK1" s="713"/>
      <c r="GDL1" s="713"/>
      <c r="GDM1" s="713"/>
      <c r="GDN1" s="713"/>
      <c r="GDO1" s="713"/>
      <c r="GDP1" s="713"/>
      <c r="GDQ1" s="713"/>
      <c r="GDR1" s="713"/>
      <c r="GDS1" s="713"/>
      <c r="GDT1" s="713"/>
      <c r="GDU1" s="713"/>
      <c r="GDV1" s="713"/>
      <c r="GDW1" s="713"/>
      <c r="GDX1" s="713"/>
      <c r="GDY1" s="713"/>
      <c r="GDZ1" s="713"/>
      <c r="GEA1" s="713"/>
      <c r="GEB1" s="713"/>
      <c r="GEC1" s="713"/>
      <c r="GED1" s="713"/>
      <c r="GEE1" s="713"/>
      <c r="GEF1" s="713"/>
      <c r="GEG1" s="713"/>
      <c r="GEH1" s="713"/>
      <c r="GEI1" s="713"/>
      <c r="GEJ1" s="713"/>
      <c r="GEK1" s="713"/>
      <c r="GEL1" s="713"/>
      <c r="GEM1" s="713"/>
      <c r="GEN1" s="713"/>
      <c r="GEO1" s="713"/>
      <c r="GEP1" s="713"/>
      <c r="GEQ1" s="713"/>
      <c r="GER1" s="713"/>
      <c r="GES1" s="713"/>
      <c r="GET1" s="713"/>
      <c r="GEU1" s="713"/>
      <c r="GEV1" s="713"/>
      <c r="GEW1" s="713"/>
      <c r="GEX1" s="713"/>
      <c r="GEY1" s="713"/>
      <c r="GEZ1" s="713"/>
      <c r="GFA1" s="713"/>
      <c r="GFB1" s="713"/>
      <c r="GFC1" s="713"/>
      <c r="GFD1" s="713"/>
      <c r="GFE1" s="713"/>
      <c r="GFF1" s="713"/>
      <c r="GFG1" s="713"/>
      <c r="GFH1" s="713"/>
      <c r="GFI1" s="713"/>
      <c r="GFJ1" s="713"/>
      <c r="GFK1" s="713"/>
      <c r="GFL1" s="713"/>
      <c r="GFM1" s="713"/>
      <c r="GFN1" s="713"/>
      <c r="GFO1" s="713"/>
      <c r="GFP1" s="713"/>
      <c r="GFQ1" s="713"/>
      <c r="GFR1" s="713"/>
      <c r="GFS1" s="713"/>
      <c r="GFT1" s="713"/>
      <c r="GFU1" s="713"/>
      <c r="GFV1" s="713"/>
      <c r="GFW1" s="713"/>
      <c r="GFX1" s="713"/>
      <c r="GFY1" s="713"/>
      <c r="GFZ1" s="713"/>
      <c r="GGA1" s="713"/>
      <c r="GGB1" s="713"/>
      <c r="GGC1" s="713"/>
      <c r="GGD1" s="713"/>
      <c r="GGE1" s="713"/>
      <c r="GGF1" s="713"/>
      <c r="GGG1" s="713"/>
      <c r="GGH1" s="713"/>
      <c r="GGI1" s="713"/>
      <c r="GGJ1" s="713"/>
      <c r="GGK1" s="713"/>
      <c r="GGL1" s="713"/>
      <c r="GGM1" s="713"/>
      <c r="GGN1" s="713"/>
      <c r="GGO1" s="713"/>
      <c r="GGP1" s="713"/>
      <c r="GGQ1" s="713"/>
      <c r="GGR1" s="713"/>
      <c r="GGS1" s="713"/>
      <c r="GGT1" s="713"/>
      <c r="GGU1" s="713"/>
      <c r="GGV1" s="713"/>
      <c r="GGW1" s="713"/>
      <c r="GGX1" s="713"/>
      <c r="GGY1" s="713"/>
      <c r="GGZ1" s="713"/>
      <c r="GHA1" s="713"/>
      <c r="GHB1" s="713"/>
      <c r="GHC1" s="713"/>
      <c r="GHD1" s="713"/>
      <c r="GHE1" s="713"/>
      <c r="GHF1" s="713"/>
      <c r="GHG1" s="713"/>
      <c r="GHH1" s="713"/>
      <c r="GHI1" s="713"/>
      <c r="GHJ1" s="713"/>
      <c r="GHK1" s="713"/>
      <c r="GHL1" s="713"/>
      <c r="GHM1" s="713"/>
      <c r="GHN1" s="713"/>
      <c r="GHO1" s="713"/>
      <c r="GHP1" s="713"/>
      <c r="GHQ1" s="713"/>
      <c r="GHR1" s="713"/>
      <c r="GHS1" s="713"/>
      <c r="GHT1" s="713"/>
      <c r="GHU1" s="713"/>
      <c r="GHV1" s="713"/>
      <c r="GHW1" s="713"/>
      <c r="GHX1" s="713"/>
      <c r="GHY1" s="713"/>
      <c r="GHZ1" s="713"/>
      <c r="GIA1" s="713"/>
      <c r="GIB1" s="713"/>
      <c r="GIC1" s="713"/>
      <c r="GID1" s="713"/>
      <c r="GIE1" s="713"/>
      <c r="GIF1" s="713"/>
      <c r="GIG1" s="713"/>
      <c r="GIH1" s="713"/>
      <c r="GII1" s="713"/>
      <c r="GIJ1" s="713"/>
      <c r="GIK1" s="713"/>
      <c r="GIL1" s="713"/>
      <c r="GIM1" s="713"/>
      <c r="GIN1" s="713"/>
      <c r="GIO1" s="713"/>
      <c r="GIP1" s="713"/>
      <c r="GIQ1" s="713"/>
      <c r="GIR1" s="713"/>
      <c r="GIS1" s="713"/>
      <c r="GIT1" s="713"/>
      <c r="GIU1" s="713"/>
      <c r="GIV1" s="713"/>
      <c r="GIW1" s="713"/>
      <c r="GIX1" s="713"/>
      <c r="GIY1" s="713"/>
      <c r="GIZ1" s="713"/>
      <c r="GJA1" s="713"/>
      <c r="GJB1" s="713"/>
      <c r="GJC1" s="713"/>
      <c r="GJD1" s="713"/>
      <c r="GJE1" s="713"/>
      <c r="GJF1" s="713"/>
      <c r="GJG1" s="713"/>
      <c r="GJH1" s="713"/>
      <c r="GJI1" s="713"/>
      <c r="GJJ1" s="713"/>
      <c r="GJK1" s="713"/>
      <c r="GJL1" s="713"/>
      <c r="GJM1" s="713"/>
      <c r="GJN1" s="713"/>
      <c r="GJO1" s="713"/>
      <c r="GJP1" s="713"/>
      <c r="GJQ1" s="713"/>
      <c r="GJR1" s="713"/>
      <c r="GJS1" s="713"/>
      <c r="GJT1" s="713"/>
      <c r="GJU1" s="713"/>
      <c r="GJV1" s="713"/>
      <c r="GJW1" s="713"/>
      <c r="GJX1" s="713"/>
      <c r="GJY1" s="713"/>
      <c r="GJZ1" s="713"/>
      <c r="GKA1" s="713"/>
      <c r="GKB1" s="713"/>
      <c r="GKC1" s="713"/>
      <c r="GKD1" s="713"/>
      <c r="GKE1" s="713"/>
      <c r="GKF1" s="713"/>
      <c r="GKG1" s="713"/>
      <c r="GKH1" s="713"/>
      <c r="GKI1" s="713"/>
      <c r="GKJ1" s="713"/>
      <c r="GKK1" s="713"/>
      <c r="GKL1" s="713"/>
      <c r="GKM1" s="713"/>
      <c r="GKN1" s="713"/>
      <c r="GKO1" s="713"/>
      <c r="GKP1" s="713"/>
      <c r="GKQ1" s="713"/>
      <c r="GKR1" s="713"/>
      <c r="GKS1" s="713"/>
      <c r="GKT1" s="713"/>
      <c r="GKU1" s="713"/>
      <c r="GKV1" s="713"/>
      <c r="GKW1" s="713"/>
      <c r="GKX1" s="713"/>
      <c r="GKY1" s="713"/>
      <c r="GKZ1" s="713"/>
      <c r="GLA1" s="713"/>
      <c r="GLB1" s="713"/>
      <c r="GLC1" s="713"/>
      <c r="GLD1" s="713"/>
      <c r="GLE1" s="713"/>
      <c r="GLF1" s="713"/>
      <c r="GLG1" s="713"/>
      <c r="GLH1" s="713"/>
      <c r="GLI1" s="713"/>
      <c r="GLJ1" s="713"/>
      <c r="GLK1" s="713"/>
      <c r="GLL1" s="713"/>
      <c r="GLM1" s="713"/>
      <c r="GLN1" s="713"/>
      <c r="GLO1" s="713"/>
      <c r="GLP1" s="713"/>
      <c r="GLQ1" s="713"/>
      <c r="GLR1" s="713"/>
      <c r="GLS1" s="713"/>
      <c r="GLT1" s="713"/>
      <c r="GLU1" s="713"/>
      <c r="GLV1" s="713"/>
      <c r="GLW1" s="713"/>
      <c r="GLX1" s="713"/>
      <c r="GLY1" s="713"/>
      <c r="GLZ1" s="713"/>
      <c r="GMA1" s="713"/>
      <c r="GMB1" s="713"/>
      <c r="GMC1" s="713"/>
      <c r="GMD1" s="713"/>
      <c r="GME1" s="713"/>
      <c r="GMF1" s="713"/>
      <c r="GMG1" s="713"/>
      <c r="GMH1" s="713"/>
      <c r="GMI1" s="713"/>
      <c r="GMJ1" s="713"/>
      <c r="GMK1" s="713"/>
      <c r="GML1" s="713"/>
      <c r="GMM1" s="713"/>
      <c r="GMN1" s="713"/>
      <c r="GMO1" s="713"/>
      <c r="GMP1" s="713"/>
      <c r="GMQ1" s="713"/>
      <c r="GMR1" s="713"/>
      <c r="GMS1" s="713"/>
      <c r="GMT1" s="713"/>
      <c r="GMU1" s="713"/>
      <c r="GMV1" s="713"/>
      <c r="GMW1" s="713"/>
      <c r="GMX1" s="713"/>
      <c r="GMY1" s="713"/>
      <c r="GMZ1" s="713"/>
      <c r="GNA1" s="713"/>
      <c r="GNB1" s="713"/>
      <c r="GNC1" s="713"/>
      <c r="GND1" s="713"/>
      <c r="GNE1" s="713"/>
      <c r="GNF1" s="713"/>
      <c r="GNG1" s="713"/>
      <c r="GNH1" s="713"/>
      <c r="GNI1" s="713"/>
      <c r="GNJ1" s="713"/>
      <c r="GNK1" s="713"/>
      <c r="GNL1" s="713"/>
      <c r="GNM1" s="713"/>
      <c r="GNN1" s="713"/>
      <c r="GNO1" s="713"/>
      <c r="GNP1" s="713"/>
      <c r="GNQ1" s="713"/>
      <c r="GNR1" s="713"/>
      <c r="GNS1" s="713"/>
      <c r="GNT1" s="713"/>
      <c r="GNU1" s="713"/>
      <c r="GNV1" s="713"/>
      <c r="GNW1" s="713"/>
      <c r="GNX1" s="713"/>
      <c r="GNY1" s="713"/>
      <c r="GNZ1" s="713"/>
      <c r="GOA1" s="713"/>
      <c r="GOB1" s="713"/>
      <c r="GOC1" s="713"/>
      <c r="GOD1" s="713"/>
      <c r="GOE1" s="713"/>
      <c r="GOF1" s="713"/>
      <c r="GOG1" s="713"/>
      <c r="GOH1" s="713"/>
      <c r="GOI1" s="713"/>
      <c r="GOJ1" s="713"/>
      <c r="GOK1" s="713"/>
      <c r="GOL1" s="713"/>
      <c r="GOM1" s="713"/>
      <c r="GON1" s="713"/>
      <c r="GOO1" s="713"/>
      <c r="GOP1" s="713"/>
      <c r="GOQ1" s="713"/>
      <c r="GOR1" s="713"/>
      <c r="GOS1" s="713"/>
      <c r="GOT1" s="713"/>
      <c r="GOU1" s="713"/>
      <c r="GOV1" s="713"/>
      <c r="GOW1" s="713"/>
      <c r="GOX1" s="713"/>
      <c r="GOY1" s="713"/>
      <c r="GOZ1" s="713"/>
      <c r="GPA1" s="713"/>
      <c r="GPB1" s="713"/>
      <c r="GPC1" s="713"/>
      <c r="GPD1" s="713"/>
      <c r="GPE1" s="713"/>
      <c r="GPF1" s="713"/>
      <c r="GPG1" s="713"/>
      <c r="GPH1" s="713"/>
      <c r="GPI1" s="713"/>
      <c r="GPJ1" s="713"/>
      <c r="GPK1" s="713"/>
      <c r="GPL1" s="713"/>
      <c r="GPM1" s="713"/>
      <c r="GPN1" s="713"/>
      <c r="GPO1" s="713"/>
      <c r="GPP1" s="713"/>
      <c r="GPQ1" s="713"/>
      <c r="GPR1" s="713"/>
      <c r="GPS1" s="713"/>
      <c r="GPT1" s="713"/>
      <c r="GPU1" s="713"/>
      <c r="GPV1" s="713"/>
      <c r="GPW1" s="713"/>
      <c r="GPX1" s="713"/>
      <c r="GPY1" s="713"/>
      <c r="GPZ1" s="713"/>
      <c r="GQA1" s="713"/>
      <c r="GQB1" s="713"/>
      <c r="GQC1" s="713"/>
      <c r="GQD1" s="713"/>
      <c r="GQE1" s="713"/>
      <c r="GQF1" s="713"/>
      <c r="GQG1" s="713"/>
      <c r="GQH1" s="713"/>
      <c r="GQI1" s="713"/>
      <c r="GQJ1" s="713"/>
      <c r="GQK1" s="713"/>
      <c r="GQL1" s="713"/>
      <c r="GQM1" s="713"/>
      <c r="GQN1" s="713"/>
      <c r="GQO1" s="713"/>
      <c r="GQP1" s="713"/>
      <c r="GQQ1" s="713"/>
      <c r="GQR1" s="713"/>
      <c r="GQS1" s="713"/>
      <c r="GQT1" s="713"/>
      <c r="GQU1" s="713"/>
      <c r="GQV1" s="713"/>
      <c r="GQW1" s="713"/>
      <c r="GQX1" s="713"/>
      <c r="GQY1" s="713"/>
      <c r="GQZ1" s="713"/>
      <c r="GRA1" s="713"/>
      <c r="GRB1" s="713"/>
      <c r="GRC1" s="713"/>
      <c r="GRD1" s="713"/>
      <c r="GRE1" s="713"/>
      <c r="GRF1" s="713"/>
      <c r="GRG1" s="713"/>
      <c r="GRH1" s="713"/>
      <c r="GRI1" s="713"/>
      <c r="GRJ1" s="713"/>
      <c r="GRK1" s="713"/>
      <c r="GRL1" s="713"/>
      <c r="GRM1" s="713"/>
      <c r="GRN1" s="713"/>
      <c r="GRO1" s="713"/>
      <c r="GRP1" s="713"/>
      <c r="GRQ1" s="713"/>
      <c r="GRR1" s="713"/>
      <c r="GRS1" s="713"/>
      <c r="GRT1" s="713"/>
      <c r="GRU1" s="713"/>
      <c r="GRV1" s="713"/>
      <c r="GRW1" s="713"/>
      <c r="GRX1" s="713"/>
      <c r="GRY1" s="713"/>
      <c r="GRZ1" s="713"/>
      <c r="GSA1" s="713"/>
      <c r="GSB1" s="713"/>
      <c r="GSC1" s="713"/>
      <c r="GSD1" s="713"/>
      <c r="GSE1" s="713"/>
      <c r="GSF1" s="713"/>
      <c r="GSG1" s="713"/>
      <c r="GSH1" s="713"/>
      <c r="GSI1" s="713"/>
      <c r="GSJ1" s="713"/>
      <c r="GSK1" s="713"/>
      <c r="GSL1" s="713"/>
      <c r="GSM1" s="713"/>
      <c r="GSN1" s="713"/>
      <c r="GSO1" s="713"/>
      <c r="GSP1" s="713"/>
      <c r="GSQ1" s="713"/>
      <c r="GSR1" s="713"/>
      <c r="GSS1" s="713"/>
      <c r="GST1" s="713"/>
      <c r="GSU1" s="713"/>
      <c r="GSV1" s="713"/>
      <c r="GSW1" s="713"/>
      <c r="GSX1" s="713"/>
      <c r="GSY1" s="713"/>
      <c r="GSZ1" s="713"/>
      <c r="GTA1" s="713"/>
      <c r="GTB1" s="713"/>
      <c r="GTC1" s="713"/>
      <c r="GTD1" s="713"/>
      <c r="GTE1" s="713"/>
      <c r="GTF1" s="713"/>
      <c r="GTG1" s="713"/>
      <c r="GTH1" s="713"/>
      <c r="GTI1" s="713"/>
      <c r="GTJ1" s="713"/>
      <c r="GTK1" s="713"/>
      <c r="GTL1" s="713"/>
      <c r="GTM1" s="713"/>
      <c r="GTN1" s="713"/>
      <c r="GTO1" s="713"/>
      <c r="GTP1" s="713"/>
      <c r="GTQ1" s="713"/>
      <c r="GTR1" s="713"/>
      <c r="GTS1" s="713"/>
      <c r="GTT1" s="713"/>
      <c r="GTU1" s="713"/>
      <c r="GTV1" s="713"/>
      <c r="GTW1" s="713"/>
      <c r="GTX1" s="713"/>
      <c r="GTY1" s="713"/>
      <c r="GTZ1" s="713"/>
      <c r="GUA1" s="713"/>
      <c r="GUB1" s="713"/>
      <c r="GUC1" s="713"/>
      <c r="GUD1" s="713"/>
      <c r="GUE1" s="713"/>
      <c r="GUF1" s="713"/>
      <c r="GUG1" s="713"/>
      <c r="GUH1" s="713"/>
      <c r="GUI1" s="713"/>
      <c r="GUJ1" s="713"/>
      <c r="GUK1" s="713"/>
      <c r="GUL1" s="713"/>
      <c r="GUM1" s="713"/>
      <c r="GUN1" s="713"/>
      <c r="GUO1" s="713"/>
      <c r="GUP1" s="713"/>
      <c r="GUQ1" s="713"/>
      <c r="GUR1" s="713"/>
      <c r="GUS1" s="713"/>
      <c r="GUT1" s="713"/>
      <c r="GUU1" s="713"/>
      <c r="GUV1" s="713"/>
      <c r="GUW1" s="713"/>
      <c r="GUX1" s="713"/>
      <c r="GUY1" s="713"/>
      <c r="GUZ1" s="713"/>
      <c r="GVA1" s="713"/>
      <c r="GVB1" s="713"/>
      <c r="GVC1" s="713"/>
      <c r="GVD1" s="713"/>
      <c r="GVE1" s="713"/>
      <c r="GVF1" s="713"/>
      <c r="GVG1" s="713"/>
      <c r="GVH1" s="713"/>
      <c r="GVI1" s="713"/>
      <c r="GVJ1" s="713"/>
      <c r="GVK1" s="713"/>
      <c r="GVL1" s="713"/>
      <c r="GVM1" s="713"/>
      <c r="GVN1" s="713"/>
      <c r="GVO1" s="713"/>
      <c r="GVP1" s="713"/>
      <c r="GVQ1" s="713"/>
      <c r="GVR1" s="713"/>
      <c r="GVS1" s="713"/>
      <c r="GVT1" s="713"/>
      <c r="GVU1" s="713"/>
      <c r="GVV1" s="713"/>
      <c r="GVW1" s="713"/>
      <c r="GVX1" s="713"/>
      <c r="GVY1" s="713"/>
      <c r="GVZ1" s="713"/>
      <c r="GWA1" s="713"/>
      <c r="GWB1" s="713"/>
      <c r="GWC1" s="713"/>
      <c r="GWD1" s="713"/>
      <c r="GWE1" s="713"/>
      <c r="GWF1" s="713"/>
      <c r="GWG1" s="713"/>
      <c r="GWH1" s="713"/>
      <c r="GWI1" s="713"/>
      <c r="GWJ1" s="713"/>
      <c r="GWK1" s="713"/>
      <c r="GWL1" s="713"/>
      <c r="GWM1" s="713"/>
      <c r="GWN1" s="713"/>
      <c r="GWO1" s="713"/>
      <c r="GWP1" s="713"/>
      <c r="GWQ1" s="713"/>
      <c r="GWR1" s="713"/>
      <c r="GWS1" s="713"/>
      <c r="GWT1" s="713"/>
      <c r="GWU1" s="713"/>
      <c r="GWV1" s="713"/>
      <c r="GWW1" s="713"/>
      <c r="GWX1" s="713"/>
      <c r="GWY1" s="713"/>
      <c r="GWZ1" s="713"/>
      <c r="GXA1" s="713"/>
      <c r="GXB1" s="713"/>
      <c r="GXC1" s="713"/>
      <c r="GXD1" s="713"/>
      <c r="GXE1" s="713"/>
      <c r="GXF1" s="713"/>
      <c r="GXG1" s="713"/>
      <c r="GXH1" s="713"/>
      <c r="GXI1" s="713"/>
      <c r="GXJ1" s="713"/>
      <c r="GXK1" s="713"/>
      <c r="GXL1" s="713"/>
      <c r="GXM1" s="713"/>
      <c r="GXN1" s="713"/>
      <c r="GXO1" s="713"/>
      <c r="GXP1" s="713"/>
      <c r="GXQ1" s="713"/>
      <c r="GXR1" s="713"/>
      <c r="GXS1" s="713"/>
      <c r="GXT1" s="713"/>
      <c r="GXU1" s="713"/>
      <c r="GXV1" s="713"/>
      <c r="GXW1" s="713"/>
      <c r="GXX1" s="713"/>
      <c r="GXY1" s="713"/>
      <c r="GXZ1" s="713"/>
      <c r="GYA1" s="713"/>
      <c r="GYB1" s="713"/>
      <c r="GYC1" s="713"/>
      <c r="GYD1" s="713"/>
      <c r="GYE1" s="713"/>
      <c r="GYF1" s="713"/>
      <c r="GYG1" s="713"/>
      <c r="GYH1" s="713"/>
      <c r="GYI1" s="713"/>
      <c r="GYJ1" s="713"/>
      <c r="GYK1" s="713"/>
      <c r="GYL1" s="713"/>
      <c r="GYM1" s="713"/>
      <c r="GYN1" s="713"/>
      <c r="GYO1" s="713"/>
      <c r="GYP1" s="713"/>
      <c r="GYQ1" s="713"/>
      <c r="GYR1" s="713"/>
      <c r="GYS1" s="713"/>
      <c r="GYT1" s="713"/>
      <c r="GYU1" s="713"/>
      <c r="GYV1" s="713"/>
      <c r="GYW1" s="713"/>
      <c r="GYX1" s="713"/>
      <c r="GYY1" s="713"/>
      <c r="GYZ1" s="713"/>
      <c r="GZA1" s="713"/>
      <c r="GZB1" s="713"/>
      <c r="GZC1" s="713"/>
      <c r="GZD1" s="713"/>
      <c r="GZE1" s="713"/>
      <c r="GZF1" s="713"/>
      <c r="GZG1" s="713"/>
      <c r="GZH1" s="713"/>
      <c r="GZI1" s="713"/>
      <c r="GZJ1" s="713"/>
      <c r="GZK1" s="713"/>
      <c r="GZL1" s="713"/>
      <c r="GZM1" s="713"/>
      <c r="GZN1" s="713"/>
      <c r="GZO1" s="713"/>
      <c r="GZP1" s="713"/>
      <c r="GZQ1" s="713"/>
      <c r="GZR1" s="713"/>
      <c r="GZS1" s="713"/>
      <c r="GZT1" s="713"/>
      <c r="GZU1" s="713"/>
      <c r="GZV1" s="713"/>
      <c r="GZW1" s="713"/>
      <c r="GZX1" s="713"/>
      <c r="GZY1" s="713"/>
      <c r="GZZ1" s="713"/>
      <c r="HAA1" s="713"/>
      <c r="HAB1" s="713"/>
      <c r="HAC1" s="713"/>
      <c r="HAD1" s="713"/>
      <c r="HAE1" s="713"/>
      <c r="HAF1" s="713"/>
      <c r="HAG1" s="713"/>
      <c r="HAH1" s="713"/>
      <c r="HAI1" s="713"/>
      <c r="HAJ1" s="713"/>
      <c r="HAK1" s="713"/>
      <c r="HAL1" s="713"/>
      <c r="HAM1" s="713"/>
      <c r="HAN1" s="713"/>
      <c r="HAO1" s="713"/>
      <c r="HAP1" s="713"/>
      <c r="HAQ1" s="713"/>
      <c r="HAR1" s="713"/>
      <c r="HAS1" s="713"/>
      <c r="HAT1" s="713"/>
      <c r="HAU1" s="713"/>
      <c r="HAV1" s="713"/>
      <c r="HAW1" s="713"/>
      <c r="HAX1" s="713"/>
      <c r="HAY1" s="713"/>
      <c r="HAZ1" s="713"/>
      <c r="HBA1" s="713"/>
      <c r="HBB1" s="713"/>
      <c r="HBC1" s="713"/>
      <c r="HBD1" s="713"/>
      <c r="HBE1" s="713"/>
      <c r="HBF1" s="713"/>
      <c r="HBG1" s="713"/>
      <c r="HBH1" s="713"/>
      <c r="HBI1" s="713"/>
      <c r="HBJ1" s="713"/>
      <c r="HBK1" s="713"/>
      <c r="HBL1" s="713"/>
      <c r="HBM1" s="713"/>
      <c r="HBN1" s="713"/>
      <c r="HBO1" s="713"/>
      <c r="HBP1" s="713"/>
      <c r="HBQ1" s="713"/>
      <c r="HBR1" s="713"/>
      <c r="HBS1" s="713"/>
      <c r="HBT1" s="713"/>
      <c r="HBU1" s="713"/>
      <c r="HBV1" s="713"/>
      <c r="HBW1" s="713"/>
      <c r="HBX1" s="713"/>
      <c r="HBY1" s="713"/>
      <c r="HBZ1" s="713"/>
      <c r="HCA1" s="713"/>
      <c r="HCB1" s="713"/>
      <c r="HCC1" s="713"/>
      <c r="HCD1" s="713"/>
      <c r="HCE1" s="713"/>
      <c r="HCF1" s="713"/>
      <c r="HCG1" s="713"/>
      <c r="HCH1" s="713"/>
      <c r="HCI1" s="713"/>
      <c r="HCJ1" s="713"/>
      <c r="HCK1" s="713"/>
      <c r="HCL1" s="713"/>
      <c r="HCM1" s="713"/>
      <c r="HCN1" s="713"/>
      <c r="HCO1" s="713"/>
      <c r="HCP1" s="713"/>
      <c r="HCQ1" s="713"/>
      <c r="HCR1" s="713"/>
      <c r="HCS1" s="713"/>
      <c r="HCT1" s="713"/>
      <c r="HCU1" s="713"/>
      <c r="HCV1" s="713"/>
      <c r="HCW1" s="713"/>
      <c r="HCX1" s="713"/>
      <c r="HCY1" s="713"/>
      <c r="HCZ1" s="713"/>
      <c r="HDA1" s="713"/>
      <c r="HDB1" s="713"/>
      <c r="HDC1" s="713"/>
      <c r="HDD1" s="713"/>
      <c r="HDE1" s="713"/>
      <c r="HDF1" s="713"/>
      <c r="HDG1" s="713"/>
      <c r="HDH1" s="713"/>
      <c r="HDI1" s="713"/>
      <c r="HDJ1" s="713"/>
      <c r="HDK1" s="713"/>
      <c r="HDL1" s="713"/>
      <c r="HDM1" s="713"/>
      <c r="HDN1" s="713"/>
      <c r="HDO1" s="713"/>
      <c r="HDP1" s="713"/>
      <c r="HDQ1" s="713"/>
      <c r="HDR1" s="713"/>
      <c r="HDS1" s="713"/>
      <c r="HDT1" s="713"/>
      <c r="HDU1" s="713"/>
      <c r="HDV1" s="713"/>
      <c r="HDW1" s="713"/>
      <c r="HDX1" s="713"/>
      <c r="HDY1" s="713"/>
      <c r="HDZ1" s="713"/>
      <c r="HEA1" s="713"/>
      <c r="HEB1" s="713"/>
      <c r="HEC1" s="713"/>
      <c r="HED1" s="713"/>
      <c r="HEE1" s="713"/>
      <c r="HEF1" s="713"/>
      <c r="HEG1" s="713"/>
      <c r="HEH1" s="713"/>
      <c r="HEI1" s="713"/>
      <c r="HEJ1" s="713"/>
      <c r="HEK1" s="713"/>
      <c r="HEL1" s="713"/>
      <c r="HEM1" s="713"/>
      <c r="HEN1" s="713"/>
      <c r="HEO1" s="713"/>
      <c r="HEP1" s="713"/>
      <c r="HEQ1" s="713"/>
      <c r="HER1" s="713"/>
      <c r="HES1" s="713"/>
      <c r="HET1" s="713"/>
      <c r="HEU1" s="713"/>
      <c r="HEV1" s="713"/>
      <c r="HEW1" s="713"/>
      <c r="HEX1" s="713"/>
      <c r="HEY1" s="713"/>
      <c r="HEZ1" s="713"/>
      <c r="HFA1" s="713"/>
      <c r="HFB1" s="713"/>
      <c r="HFC1" s="713"/>
      <c r="HFD1" s="713"/>
      <c r="HFE1" s="713"/>
      <c r="HFF1" s="713"/>
      <c r="HFG1" s="713"/>
      <c r="HFH1" s="713"/>
      <c r="HFI1" s="713"/>
      <c r="HFJ1" s="713"/>
      <c r="HFK1" s="713"/>
      <c r="HFL1" s="713"/>
      <c r="HFM1" s="713"/>
      <c r="HFN1" s="713"/>
      <c r="HFO1" s="713"/>
      <c r="HFP1" s="713"/>
      <c r="HFQ1" s="713"/>
      <c r="HFR1" s="713"/>
      <c r="HFS1" s="713"/>
      <c r="HFT1" s="713"/>
      <c r="HFU1" s="713"/>
      <c r="HFV1" s="713"/>
      <c r="HFW1" s="713"/>
      <c r="HFX1" s="713"/>
      <c r="HFY1" s="713"/>
      <c r="HFZ1" s="713"/>
      <c r="HGA1" s="713"/>
      <c r="HGB1" s="713"/>
      <c r="HGC1" s="713"/>
      <c r="HGD1" s="713"/>
      <c r="HGE1" s="713"/>
      <c r="HGF1" s="713"/>
      <c r="HGG1" s="713"/>
      <c r="HGH1" s="713"/>
      <c r="HGI1" s="713"/>
      <c r="HGJ1" s="713"/>
      <c r="HGK1" s="713"/>
      <c r="HGL1" s="713"/>
      <c r="HGM1" s="713"/>
      <c r="HGN1" s="713"/>
      <c r="HGO1" s="713"/>
      <c r="HGP1" s="713"/>
      <c r="HGQ1" s="713"/>
      <c r="HGR1" s="713"/>
      <c r="HGS1" s="713"/>
      <c r="HGT1" s="713"/>
      <c r="HGU1" s="713"/>
      <c r="HGV1" s="713"/>
      <c r="HGW1" s="713"/>
      <c r="HGX1" s="713"/>
      <c r="HGY1" s="713"/>
      <c r="HGZ1" s="713"/>
      <c r="HHA1" s="713"/>
      <c r="HHB1" s="713"/>
      <c r="HHC1" s="713"/>
      <c r="HHD1" s="713"/>
      <c r="HHE1" s="713"/>
      <c r="HHF1" s="713"/>
      <c r="HHG1" s="713"/>
      <c r="HHH1" s="713"/>
      <c r="HHI1" s="713"/>
      <c r="HHJ1" s="713"/>
      <c r="HHK1" s="713"/>
      <c r="HHL1" s="713"/>
      <c r="HHM1" s="713"/>
      <c r="HHN1" s="713"/>
      <c r="HHO1" s="713"/>
      <c r="HHP1" s="713"/>
      <c r="HHQ1" s="713"/>
      <c r="HHR1" s="713"/>
      <c r="HHS1" s="713"/>
      <c r="HHT1" s="713"/>
      <c r="HHU1" s="713"/>
      <c r="HHV1" s="713"/>
      <c r="HHW1" s="713"/>
      <c r="HHX1" s="713"/>
      <c r="HHY1" s="713"/>
      <c r="HHZ1" s="713"/>
      <c r="HIA1" s="713"/>
      <c r="HIB1" s="713"/>
      <c r="HIC1" s="713"/>
      <c r="HID1" s="713"/>
      <c r="HIE1" s="713"/>
      <c r="HIF1" s="713"/>
      <c r="HIG1" s="713"/>
      <c r="HIH1" s="713"/>
      <c r="HII1" s="713"/>
      <c r="HIJ1" s="713"/>
      <c r="HIK1" s="713"/>
      <c r="HIL1" s="713"/>
      <c r="HIM1" s="713"/>
      <c r="HIN1" s="713"/>
      <c r="HIO1" s="713"/>
      <c r="HIP1" s="713"/>
      <c r="HIQ1" s="713"/>
      <c r="HIR1" s="713"/>
      <c r="HIS1" s="713"/>
      <c r="HIT1" s="713"/>
      <c r="HIU1" s="713"/>
      <c r="HIV1" s="713"/>
      <c r="HIW1" s="713"/>
      <c r="HIX1" s="713"/>
      <c r="HIY1" s="713"/>
      <c r="HIZ1" s="713"/>
      <c r="HJA1" s="713"/>
      <c r="HJB1" s="713"/>
      <c r="HJC1" s="713"/>
      <c r="HJD1" s="713"/>
      <c r="HJE1" s="713"/>
      <c r="HJF1" s="713"/>
      <c r="HJG1" s="713"/>
      <c r="HJH1" s="713"/>
      <c r="HJI1" s="713"/>
      <c r="HJJ1" s="713"/>
      <c r="HJK1" s="713"/>
      <c r="HJL1" s="713"/>
      <c r="HJM1" s="713"/>
      <c r="HJN1" s="713"/>
      <c r="HJO1" s="713"/>
      <c r="HJP1" s="713"/>
      <c r="HJQ1" s="713"/>
      <c r="HJR1" s="713"/>
      <c r="HJS1" s="713"/>
      <c r="HJT1" s="713"/>
      <c r="HJU1" s="713"/>
      <c r="HJV1" s="713"/>
      <c r="HJW1" s="713"/>
      <c r="HJX1" s="713"/>
      <c r="HJY1" s="713"/>
      <c r="HJZ1" s="713"/>
      <c r="HKA1" s="713"/>
      <c r="HKB1" s="713"/>
      <c r="HKC1" s="713"/>
      <c r="HKD1" s="713"/>
      <c r="HKE1" s="713"/>
      <c r="HKF1" s="713"/>
      <c r="HKG1" s="713"/>
      <c r="HKH1" s="713"/>
      <c r="HKI1" s="713"/>
      <c r="HKJ1" s="713"/>
      <c r="HKK1" s="713"/>
      <c r="HKL1" s="713"/>
      <c r="HKM1" s="713"/>
      <c r="HKN1" s="713"/>
      <c r="HKO1" s="713"/>
      <c r="HKP1" s="713"/>
      <c r="HKQ1" s="713"/>
      <c r="HKR1" s="713"/>
      <c r="HKS1" s="713"/>
      <c r="HKT1" s="713"/>
      <c r="HKU1" s="713"/>
      <c r="HKV1" s="713"/>
      <c r="HKW1" s="713"/>
      <c r="HKX1" s="713"/>
      <c r="HKY1" s="713"/>
      <c r="HKZ1" s="713"/>
      <c r="HLA1" s="713"/>
      <c r="HLB1" s="713"/>
      <c r="HLC1" s="713"/>
      <c r="HLD1" s="713"/>
      <c r="HLE1" s="713"/>
      <c r="HLF1" s="713"/>
      <c r="HLG1" s="713"/>
      <c r="HLH1" s="713"/>
      <c r="HLI1" s="713"/>
      <c r="HLJ1" s="713"/>
      <c r="HLK1" s="713"/>
      <c r="HLL1" s="713"/>
      <c r="HLM1" s="713"/>
      <c r="HLN1" s="713"/>
      <c r="HLO1" s="713"/>
      <c r="HLP1" s="713"/>
      <c r="HLQ1" s="713"/>
      <c r="HLR1" s="713"/>
      <c r="HLS1" s="713"/>
      <c r="HLT1" s="713"/>
      <c r="HLU1" s="713"/>
      <c r="HLV1" s="713"/>
      <c r="HLW1" s="713"/>
      <c r="HLX1" s="713"/>
      <c r="HLY1" s="713"/>
      <c r="HLZ1" s="713"/>
      <c r="HMA1" s="713"/>
      <c r="HMB1" s="713"/>
      <c r="HMC1" s="713"/>
      <c r="HMD1" s="713"/>
      <c r="HME1" s="713"/>
      <c r="HMF1" s="713"/>
      <c r="HMG1" s="713"/>
      <c r="HMH1" s="713"/>
      <c r="HMI1" s="713"/>
      <c r="HMJ1" s="713"/>
      <c r="HMK1" s="713"/>
      <c r="HML1" s="713"/>
      <c r="HMM1" s="713"/>
      <c r="HMN1" s="713"/>
      <c r="HMO1" s="713"/>
      <c r="HMP1" s="713"/>
      <c r="HMQ1" s="713"/>
      <c r="HMR1" s="713"/>
      <c r="HMS1" s="713"/>
      <c r="HMT1" s="713"/>
      <c r="HMU1" s="713"/>
      <c r="HMV1" s="713"/>
      <c r="HMW1" s="713"/>
      <c r="HMX1" s="713"/>
      <c r="HMY1" s="713"/>
      <c r="HMZ1" s="713"/>
      <c r="HNA1" s="713"/>
      <c r="HNB1" s="713"/>
      <c r="HNC1" s="713"/>
      <c r="HND1" s="713"/>
      <c r="HNE1" s="713"/>
      <c r="HNF1" s="713"/>
      <c r="HNG1" s="713"/>
      <c r="HNH1" s="713"/>
      <c r="HNI1" s="713"/>
      <c r="HNJ1" s="713"/>
      <c r="HNK1" s="713"/>
      <c r="HNL1" s="713"/>
      <c r="HNM1" s="713"/>
      <c r="HNN1" s="713"/>
      <c r="HNO1" s="713"/>
      <c r="HNP1" s="713"/>
      <c r="HNQ1" s="713"/>
      <c r="HNR1" s="713"/>
      <c r="HNS1" s="713"/>
      <c r="HNT1" s="713"/>
      <c r="HNU1" s="713"/>
      <c r="HNV1" s="713"/>
      <c r="HNW1" s="713"/>
      <c r="HNX1" s="713"/>
      <c r="HNY1" s="713"/>
      <c r="HNZ1" s="713"/>
      <c r="HOA1" s="713"/>
      <c r="HOB1" s="713"/>
      <c r="HOC1" s="713"/>
      <c r="HOD1" s="713"/>
      <c r="HOE1" s="713"/>
      <c r="HOF1" s="713"/>
      <c r="HOG1" s="713"/>
      <c r="HOH1" s="713"/>
      <c r="HOI1" s="713"/>
      <c r="HOJ1" s="713"/>
      <c r="HOK1" s="713"/>
      <c r="HOL1" s="713"/>
      <c r="HOM1" s="713"/>
      <c r="HON1" s="713"/>
      <c r="HOO1" s="713"/>
      <c r="HOP1" s="713"/>
      <c r="HOQ1" s="713"/>
      <c r="HOR1" s="713"/>
      <c r="HOS1" s="713"/>
      <c r="HOT1" s="713"/>
      <c r="HOU1" s="713"/>
      <c r="HOV1" s="713"/>
      <c r="HOW1" s="713"/>
      <c r="HOX1" s="713"/>
      <c r="HOY1" s="713"/>
      <c r="HOZ1" s="713"/>
      <c r="HPA1" s="713"/>
      <c r="HPB1" s="713"/>
      <c r="HPC1" s="713"/>
      <c r="HPD1" s="713"/>
      <c r="HPE1" s="713"/>
      <c r="HPF1" s="713"/>
      <c r="HPG1" s="713"/>
      <c r="HPH1" s="713"/>
      <c r="HPI1" s="713"/>
      <c r="HPJ1" s="713"/>
      <c r="HPK1" s="713"/>
      <c r="HPL1" s="713"/>
      <c r="HPM1" s="713"/>
      <c r="HPN1" s="713"/>
      <c r="HPO1" s="713"/>
      <c r="HPP1" s="713"/>
      <c r="HPQ1" s="713"/>
      <c r="HPR1" s="713"/>
      <c r="HPS1" s="713"/>
      <c r="HPT1" s="713"/>
      <c r="HPU1" s="713"/>
      <c r="HPV1" s="713"/>
      <c r="HPW1" s="713"/>
      <c r="HPX1" s="713"/>
      <c r="HPY1" s="713"/>
      <c r="HPZ1" s="713"/>
      <c r="HQA1" s="713"/>
      <c r="HQB1" s="713"/>
      <c r="HQC1" s="713"/>
      <c r="HQD1" s="713"/>
      <c r="HQE1" s="713"/>
      <c r="HQF1" s="713"/>
      <c r="HQG1" s="713"/>
      <c r="HQH1" s="713"/>
      <c r="HQI1" s="713"/>
      <c r="HQJ1" s="713"/>
      <c r="HQK1" s="713"/>
      <c r="HQL1" s="713"/>
      <c r="HQM1" s="713"/>
      <c r="HQN1" s="713"/>
      <c r="HQO1" s="713"/>
      <c r="HQP1" s="713"/>
      <c r="HQQ1" s="713"/>
      <c r="HQR1" s="713"/>
      <c r="HQS1" s="713"/>
      <c r="HQT1" s="713"/>
      <c r="HQU1" s="713"/>
      <c r="HQV1" s="713"/>
      <c r="HQW1" s="713"/>
      <c r="HQX1" s="713"/>
      <c r="HQY1" s="713"/>
      <c r="HQZ1" s="713"/>
      <c r="HRA1" s="713"/>
      <c r="HRB1" s="713"/>
      <c r="HRC1" s="713"/>
      <c r="HRD1" s="713"/>
      <c r="HRE1" s="713"/>
      <c r="HRF1" s="713"/>
      <c r="HRG1" s="713"/>
      <c r="HRH1" s="713"/>
      <c r="HRI1" s="713"/>
      <c r="HRJ1" s="713"/>
      <c r="HRK1" s="713"/>
      <c r="HRL1" s="713"/>
      <c r="HRM1" s="713"/>
      <c r="HRN1" s="713"/>
      <c r="HRO1" s="713"/>
      <c r="HRP1" s="713"/>
      <c r="HRQ1" s="713"/>
      <c r="HRR1" s="713"/>
      <c r="HRS1" s="713"/>
      <c r="HRT1" s="713"/>
      <c r="HRU1" s="713"/>
      <c r="HRV1" s="713"/>
      <c r="HRW1" s="713"/>
      <c r="HRX1" s="713"/>
      <c r="HRY1" s="713"/>
      <c r="HRZ1" s="713"/>
      <c r="HSA1" s="713"/>
      <c r="HSB1" s="713"/>
      <c r="HSC1" s="713"/>
      <c r="HSD1" s="713"/>
      <c r="HSE1" s="713"/>
      <c r="HSF1" s="713"/>
      <c r="HSG1" s="713"/>
      <c r="HSH1" s="713"/>
      <c r="HSI1" s="713"/>
      <c r="HSJ1" s="713"/>
      <c r="HSK1" s="713"/>
      <c r="HSL1" s="713"/>
      <c r="HSM1" s="713"/>
      <c r="HSN1" s="713"/>
      <c r="HSO1" s="713"/>
      <c r="HSP1" s="713"/>
      <c r="HSQ1" s="713"/>
      <c r="HSR1" s="713"/>
      <c r="HSS1" s="713"/>
      <c r="HST1" s="713"/>
      <c r="HSU1" s="713"/>
      <c r="HSV1" s="713"/>
      <c r="HSW1" s="713"/>
      <c r="HSX1" s="713"/>
      <c r="HSY1" s="713"/>
      <c r="HSZ1" s="713"/>
      <c r="HTA1" s="713"/>
      <c r="HTB1" s="713"/>
      <c r="HTC1" s="713"/>
      <c r="HTD1" s="713"/>
      <c r="HTE1" s="713"/>
      <c r="HTF1" s="713"/>
      <c r="HTG1" s="713"/>
      <c r="HTH1" s="713"/>
      <c r="HTI1" s="713"/>
      <c r="HTJ1" s="713"/>
      <c r="HTK1" s="713"/>
      <c r="HTL1" s="713"/>
      <c r="HTM1" s="713"/>
      <c r="HTN1" s="713"/>
      <c r="HTO1" s="713"/>
      <c r="HTP1" s="713"/>
      <c r="HTQ1" s="713"/>
      <c r="HTR1" s="713"/>
      <c r="HTS1" s="713"/>
      <c r="HTT1" s="713"/>
      <c r="HTU1" s="713"/>
      <c r="HTV1" s="713"/>
      <c r="HTW1" s="713"/>
      <c r="HTX1" s="713"/>
      <c r="HTY1" s="713"/>
      <c r="HTZ1" s="713"/>
      <c r="HUA1" s="713"/>
      <c r="HUB1" s="713"/>
      <c r="HUC1" s="713"/>
      <c r="HUD1" s="713"/>
      <c r="HUE1" s="713"/>
      <c r="HUF1" s="713"/>
      <c r="HUG1" s="713"/>
      <c r="HUH1" s="713"/>
      <c r="HUI1" s="713"/>
      <c r="HUJ1" s="713"/>
      <c r="HUK1" s="713"/>
      <c r="HUL1" s="713"/>
      <c r="HUM1" s="713"/>
      <c r="HUN1" s="713"/>
      <c r="HUO1" s="713"/>
      <c r="HUP1" s="713"/>
      <c r="HUQ1" s="713"/>
      <c r="HUR1" s="713"/>
      <c r="HUS1" s="713"/>
      <c r="HUT1" s="713"/>
      <c r="HUU1" s="713"/>
      <c r="HUV1" s="713"/>
      <c r="HUW1" s="713"/>
      <c r="HUX1" s="713"/>
      <c r="HUY1" s="713"/>
      <c r="HUZ1" s="713"/>
      <c r="HVA1" s="713"/>
      <c r="HVB1" s="713"/>
      <c r="HVC1" s="713"/>
      <c r="HVD1" s="713"/>
      <c r="HVE1" s="713"/>
      <c r="HVF1" s="713"/>
      <c r="HVG1" s="713"/>
      <c r="HVH1" s="713"/>
      <c r="HVI1" s="713"/>
      <c r="HVJ1" s="713"/>
      <c r="HVK1" s="713"/>
      <c r="HVL1" s="713"/>
      <c r="HVM1" s="713"/>
      <c r="HVN1" s="713"/>
      <c r="HVO1" s="713"/>
      <c r="HVP1" s="713"/>
      <c r="HVQ1" s="713"/>
      <c r="HVR1" s="713"/>
      <c r="HVS1" s="713"/>
      <c r="HVT1" s="713"/>
      <c r="HVU1" s="713"/>
      <c r="HVV1" s="713"/>
      <c r="HVW1" s="713"/>
      <c r="HVX1" s="713"/>
      <c r="HVY1" s="713"/>
      <c r="HVZ1" s="713"/>
      <c r="HWA1" s="713"/>
      <c r="HWB1" s="713"/>
      <c r="HWC1" s="713"/>
      <c r="HWD1" s="713"/>
      <c r="HWE1" s="713"/>
      <c r="HWF1" s="713"/>
      <c r="HWG1" s="713"/>
      <c r="HWH1" s="713"/>
      <c r="HWI1" s="713"/>
      <c r="HWJ1" s="713"/>
      <c r="HWK1" s="713"/>
      <c r="HWL1" s="713"/>
      <c r="HWM1" s="713"/>
      <c r="HWN1" s="713"/>
      <c r="HWO1" s="713"/>
      <c r="HWP1" s="713"/>
      <c r="HWQ1" s="713"/>
      <c r="HWR1" s="713"/>
      <c r="HWS1" s="713"/>
      <c r="HWT1" s="713"/>
      <c r="HWU1" s="713"/>
      <c r="HWV1" s="713"/>
      <c r="HWW1" s="713"/>
      <c r="HWX1" s="713"/>
      <c r="HWY1" s="713"/>
      <c r="HWZ1" s="713"/>
      <c r="HXA1" s="713"/>
      <c r="HXB1" s="713"/>
      <c r="HXC1" s="713"/>
      <c r="HXD1" s="713"/>
      <c r="HXE1" s="713"/>
      <c r="HXF1" s="713"/>
      <c r="HXG1" s="713"/>
      <c r="HXH1" s="713"/>
      <c r="HXI1" s="713"/>
      <c r="HXJ1" s="713"/>
      <c r="HXK1" s="713"/>
      <c r="HXL1" s="713"/>
      <c r="HXM1" s="713"/>
      <c r="HXN1" s="713"/>
      <c r="HXO1" s="713"/>
      <c r="HXP1" s="713"/>
      <c r="HXQ1" s="713"/>
      <c r="HXR1" s="713"/>
      <c r="HXS1" s="713"/>
      <c r="HXT1" s="713"/>
      <c r="HXU1" s="713"/>
      <c r="HXV1" s="713"/>
      <c r="HXW1" s="713"/>
      <c r="HXX1" s="713"/>
      <c r="HXY1" s="713"/>
      <c r="HXZ1" s="713"/>
      <c r="HYA1" s="713"/>
      <c r="HYB1" s="713"/>
      <c r="HYC1" s="713"/>
      <c r="HYD1" s="713"/>
      <c r="HYE1" s="713"/>
      <c r="HYF1" s="713"/>
      <c r="HYG1" s="713"/>
      <c r="HYH1" s="713"/>
      <c r="HYI1" s="713"/>
      <c r="HYJ1" s="713"/>
      <c r="HYK1" s="713"/>
      <c r="HYL1" s="713"/>
      <c r="HYM1" s="713"/>
      <c r="HYN1" s="713"/>
      <c r="HYO1" s="713"/>
      <c r="HYP1" s="713"/>
      <c r="HYQ1" s="713"/>
      <c r="HYR1" s="713"/>
      <c r="HYS1" s="713"/>
      <c r="HYT1" s="713"/>
      <c r="HYU1" s="713"/>
      <c r="HYV1" s="713"/>
      <c r="HYW1" s="713"/>
      <c r="HYX1" s="713"/>
      <c r="HYY1" s="713"/>
      <c r="HYZ1" s="713"/>
      <c r="HZA1" s="713"/>
      <c r="HZB1" s="713"/>
      <c r="HZC1" s="713"/>
      <c r="HZD1" s="713"/>
      <c r="HZE1" s="713"/>
      <c r="HZF1" s="713"/>
      <c r="HZG1" s="713"/>
      <c r="HZH1" s="713"/>
      <c r="HZI1" s="713"/>
      <c r="HZJ1" s="713"/>
      <c r="HZK1" s="713"/>
      <c r="HZL1" s="713"/>
      <c r="HZM1" s="713"/>
      <c r="HZN1" s="713"/>
      <c r="HZO1" s="713"/>
      <c r="HZP1" s="713"/>
      <c r="HZQ1" s="713"/>
      <c r="HZR1" s="713"/>
      <c r="HZS1" s="713"/>
      <c r="HZT1" s="713"/>
      <c r="HZU1" s="713"/>
      <c r="HZV1" s="713"/>
      <c r="HZW1" s="713"/>
      <c r="HZX1" s="713"/>
      <c r="HZY1" s="713"/>
      <c r="HZZ1" s="713"/>
      <c r="IAA1" s="713"/>
      <c r="IAB1" s="713"/>
      <c r="IAC1" s="713"/>
      <c r="IAD1" s="713"/>
      <c r="IAE1" s="713"/>
      <c r="IAF1" s="713"/>
      <c r="IAG1" s="713"/>
      <c r="IAH1" s="713"/>
      <c r="IAI1" s="713"/>
      <c r="IAJ1" s="713"/>
      <c r="IAK1" s="713"/>
      <c r="IAL1" s="713"/>
      <c r="IAM1" s="713"/>
      <c r="IAN1" s="713"/>
      <c r="IAO1" s="713"/>
      <c r="IAP1" s="713"/>
      <c r="IAQ1" s="713"/>
      <c r="IAR1" s="713"/>
      <c r="IAS1" s="713"/>
      <c r="IAT1" s="713"/>
      <c r="IAU1" s="713"/>
      <c r="IAV1" s="713"/>
      <c r="IAW1" s="713"/>
      <c r="IAX1" s="713"/>
      <c r="IAY1" s="713"/>
      <c r="IAZ1" s="713"/>
      <c r="IBA1" s="713"/>
      <c r="IBB1" s="713"/>
      <c r="IBC1" s="713"/>
      <c r="IBD1" s="713"/>
      <c r="IBE1" s="713"/>
      <c r="IBF1" s="713"/>
      <c r="IBG1" s="713"/>
      <c r="IBH1" s="713"/>
      <c r="IBI1" s="713"/>
      <c r="IBJ1" s="713"/>
      <c r="IBK1" s="713"/>
      <c r="IBL1" s="713"/>
      <c r="IBM1" s="713"/>
      <c r="IBN1" s="713"/>
      <c r="IBO1" s="713"/>
      <c r="IBP1" s="713"/>
      <c r="IBQ1" s="713"/>
      <c r="IBR1" s="713"/>
      <c r="IBS1" s="713"/>
      <c r="IBT1" s="713"/>
      <c r="IBU1" s="713"/>
      <c r="IBV1" s="713"/>
      <c r="IBW1" s="713"/>
      <c r="IBX1" s="713"/>
      <c r="IBY1" s="713"/>
      <c r="IBZ1" s="713"/>
      <c r="ICA1" s="713"/>
      <c r="ICB1" s="713"/>
      <c r="ICC1" s="713"/>
      <c r="ICD1" s="713"/>
      <c r="ICE1" s="713"/>
      <c r="ICF1" s="713"/>
      <c r="ICG1" s="713"/>
      <c r="ICH1" s="713"/>
      <c r="ICI1" s="713"/>
      <c r="ICJ1" s="713"/>
      <c r="ICK1" s="713"/>
      <c r="ICL1" s="713"/>
      <c r="ICM1" s="713"/>
      <c r="ICN1" s="713"/>
      <c r="ICO1" s="713"/>
      <c r="ICP1" s="713"/>
      <c r="ICQ1" s="713"/>
      <c r="ICR1" s="713"/>
      <c r="ICS1" s="713"/>
      <c r="ICT1" s="713"/>
      <c r="ICU1" s="713"/>
      <c r="ICV1" s="713"/>
      <c r="ICW1" s="713"/>
      <c r="ICX1" s="713"/>
      <c r="ICY1" s="713"/>
      <c r="ICZ1" s="713"/>
      <c r="IDA1" s="713"/>
      <c r="IDB1" s="713"/>
      <c r="IDC1" s="713"/>
      <c r="IDD1" s="713"/>
      <c r="IDE1" s="713"/>
      <c r="IDF1" s="713"/>
      <c r="IDG1" s="713"/>
      <c r="IDH1" s="713"/>
      <c r="IDI1" s="713"/>
      <c r="IDJ1" s="713"/>
      <c r="IDK1" s="713"/>
      <c r="IDL1" s="713"/>
      <c r="IDM1" s="713"/>
      <c r="IDN1" s="713"/>
      <c r="IDO1" s="713"/>
      <c r="IDP1" s="713"/>
      <c r="IDQ1" s="713"/>
      <c r="IDR1" s="713"/>
      <c r="IDS1" s="713"/>
      <c r="IDT1" s="713"/>
      <c r="IDU1" s="713"/>
      <c r="IDV1" s="713"/>
      <c r="IDW1" s="713"/>
      <c r="IDX1" s="713"/>
      <c r="IDY1" s="713"/>
      <c r="IDZ1" s="713"/>
      <c r="IEA1" s="713"/>
      <c r="IEB1" s="713"/>
      <c r="IEC1" s="713"/>
      <c r="IED1" s="713"/>
      <c r="IEE1" s="713"/>
      <c r="IEF1" s="713"/>
      <c r="IEG1" s="713"/>
      <c r="IEH1" s="713"/>
      <c r="IEI1" s="713"/>
      <c r="IEJ1" s="713"/>
      <c r="IEK1" s="713"/>
      <c r="IEL1" s="713"/>
      <c r="IEM1" s="713"/>
      <c r="IEN1" s="713"/>
      <c r="IEO1" s="713"/>
      <c r="IEP1" s="713"/>
      <c r="IEQ1" s="713"/>
      <c r="IER1" s="713"/>
      <c r="IES1" s="713"/>
      <c r="IET1" s="713"/>
      <c r="IEU1" s="713"/>
      <c r="IEV1" s="713"/>
      <c r="IEW1" s="713"/>
      <c r="IEX1" s="713"/>
      <c r="IEY1" s="713"/>
      <c r="IEZ1" s="713"/>
      <c r="IFA1" s="713"/>
      <c r="IFB1" s="713"/>
      <c r="IFC1" s="713"/>
      <c r="IFD1" s="713"/>
      <c r="IFE1" s="713"/>
      <c r="IFF1" s="713"/>
      <c r="IFG1" s="713"/>
      <c r="IFH1" s="713"/>
      <c r="IFI1" s="713"/>
      <c r="IFJ1" s="713"/>
      <c r="IFK1" s="713"/>
      <c r="IFL1" s="713"/>
      <c r="IFM1" s="713"/>
      <c r="IFN1" s="713"/>
      <c r="IFO1" s="713"/>
      <c r="IFP1" s="713"/>
      <c r="IFQ1" s="713"/>
      <c r="IFR1" s="713"/>
      <c r="IFS1" s="713"/>
      <c r="IFT1" s="713"/>
      <c r="IFU1" s="713"/>
      <c r="IFV1" s="713"/>
      <c r="IFW1" s="713"/>
      <c r="IFX1" s="713"/>
      <c r="IFY1" s="713"/>
      <c r="IFZ1" s="713"/>
      <c r="IGA1" s="713"/>
      <c r="IGB1" s="713"/>
      <c r="IGC1" s="713"/>
      <c r="IGD1" s="713"/>
      <c r="IGE1" s="713"/>
      <c r="IGF1" s="713"/>
      <c r="IGG1" s="713"/>
      <c r="IGH1" s="713"/>
      <c r="IGI1" s="713"/>
      <c r="IGJ1" s="713"/>
      <c r="IGK1" s="713"/>
      <c r="IGL1" s="713"/>
      <c r="IGM1" s="713"/>
      <c r="IGN1" s="713"/>
      <c r="IGO1" s="713"/>
      <c r="IGP1" s="713"/>
      <c r="IGQ1" s="713"/>
      <c r="IGR1" s="713"/>
      <c r="IGS1" s="713"/>
      <c r="IGT1" s="713"/>
      <c r="IGU1" s="713"/>
      <c r="IGV1" s="713"/>
      <c r="IGW1" s="713"/>
      <c r="IGX1" s="713"/>
      <c r="IGY1" s="713"/>
      <c r="IGZ1" s="713"/>
      <c r="IHA1" s="713"/>
      <c r="IHB1" s="713"/>
      <c r="IHC1" s="713"/>
      <c r="IHD1" s="713"/>
      <c r="IHE1" s="713"/>
      <c r="IHF1" s="713"/>
      <c r="IHG1" s="713"/>
      <c r="IHH1" s="713"/>
      <c r="IHI1" s="713"/>
      <c r="IHJ1" s="713"/>
      <c r="IHK1" s="713"/>
      <c r="IHL1" s="713"/>
      <c r="IHM1" s="713"/>
      <c r="IHN1" s="713"/>
      <c r="IHO1" s="713"/>
      <c r="IHP1" s="713"/>
      <c r="IHQ1" s="713"/>
      <c r="IHR1" s="713"/>
      <c r="IHS1" s="713"/>
      <c r="IHT1" s="713"/>
      <c r="IHU1" s="713"/>
      <c r="IHV1" s="713"/>
      <c r="IHW1" s="713"/>
      <c r="IHX1" s="713"/>
      <c r="IHY1" s="713"/>
      <c r="IHZ1" s="713"/>
      <c r="IIA1" s="713"/>
      <c r="IIB1" s="713"/>
      <c r="IIC1" s="713"/>
      <c r="IID1" s="713"/>
      <c r="IIE1" s="713"/>
      <c r="IIF1" s="713"/>
      <c r="IIG1" s="713"/>
      <c r="IIH1" s="713"/>
      <c r="III1" s="713"/>
      <c r="IIJ1" s="713"/>
      <c r="IIK1" s="713"/>
      <c r="IIL1" s="713"/>
      <c r="IIM1" s="713"/>
      <c r="IIN1" s="713"/>
      <c r="IIO1" s="713"/>
      <c r="IIP1" s="713"/>
      <c r="IIQ1" s="713"/>
      <c r="IIR1" s="713"/>
      <c r="IIS1" s="713"/>
      <c r="IIT1" s="713"/>
      <c r="IIU1" s="713"/>
      <c r="IIV1" s="713"/>
      <c r="IIW1" s="713"/>
      <c r="IIX1" s="713"/>
      <c r="IIY1" s="713"/>
      <c r="IIZ1" s="713"/>
      <c r="IJA1" s="713"/>
      <c r="IJB1" s="713"/>
      <c r="IJC1" s="713"/>
      <c r="IJD1" s="713"/>
      <c r="IJE1" s="713"/>
      <c r="IJF1" s="713"/>
      <c r="IJG1" s="713"/>
      <c r="IJH1" s="713"/>
      <c r="IJI1" s="713"/>
      <c r="IJJ1" s="713"/>
      <c r="IJK1" s="713"/>
      <c r="IJL1" s="713"/>
      <c r="IJM1" s="713"/>
      <c r="IJN1" s="713"/>
      <c r="IJO1" s="713"/>
      <c r="IJP1" s="713"/>
      <c r="IJQ1" s="713"/>
      <c r="IJR1" s="713"/>
      <c r="IJS1" s="713"/>
      <c r="IJT1" s="713"/>
      <c r="IJU1" s="713"/>
      <c r="IJV1" s="713"/>
      <c r="IJW1" s="713"/>
      <c r="IJX1" s="713"/>
      <c r="IJY1" s="713"/>
      <c r="IJZ1" s="713"/>
      <c r="IKA1" s="713"/>
      <c r="IKB1" s="713"/>
      <c r="IKC1" s="713"/>
      <c r="IKD1" s="713"/>
      <c r="IKE1" s="713"/>
      <c r="IKF1" s="713"/>
      <c r="IKG1" s="713"/>
      <c r="IKH1" s="713"/>
      <c r="IKI1" s="713"/>
      <c r="IKJ1" s="713"/>
      <c r="IKK1" s="713"/>
      <c r="IKL1" s="713"/>
      <c r="IKM1" s="713"/>
      <c r="IKN1" s="713"/>
      <c r="IKO1" s="713"/>
      <c r="IKP1" s="713"/>
      <c r="IKQ1" s="713"/>
      <c r="IKR1" s="713"/>
      <c r="IKS1" s="713"/>
      <c r="IKT1" s="713"/>
      <c r="IKU1" s="713"/>
      <c r="IKV1" s="713"/>
      <c r="IKW1" s="713"/>
      <c r="IKX1" s="713"/>
      <c r="IKY1" s="713"/>
      <c r="IKZ1" s="713"/>
      <c r="ILA1" s="713"/>
      <c r="ILB1" s="713"/>
      <c r="ILC1" s="713"/>
      <c r="ILD1" s="713"/>
      <c r="ILE1" s="713"/>
      <c r="ILF1" s="713"/>
      <c r="ILG1" s="713"/>
      <c r="ILH1" s="713"/>
      <c r="ILI1" s="713"/>
      <c r="ILJ1" s="713"/>
      <c r="ILK1" s="713"/>
      <c r="ILL1" s="713"/>
      <c r="ILM1" s="713"/>
      <c r="ILN1" s="713"/>
      <c r="ILO1" s="713"/>
      <c r="ILP1" s="713"/>
      <c r="ILQ1" s="713"/>
      <c r="ILR1" s="713"/>
      <c r="ILS1" s="713"/>
      <c r="ILT1" s="713"/>
      <c r="ILU1" s="713"/>
      <c r="ILV1" s="713"/>
      <c r="ILW1" s="713"/>
      <c r="ILX1" s="713"/>
      <c r="ILY1" s="713"/>
      <c r="ILZ1" s="713"/>
      <c r="IMA1" s="713"/>
      <c r="IMB1" s="713"/>
      <c r="IMC1" s="713"/>
      <c r="IMD1" s="713"/>
      <c r="IME1" s="713"/>
      <c r="IMF1" s="713"/>
      <c r="IMG1" s="713"/>
      <c r="IMH1" s="713"/>
      <c r="IMI1" s="713"/>
      <c r="IMJ1" s="713"/>
      <c r="IMK1" s="713"/>
      <c r="IML1" s="713"/>
      <c r="IMM1" s="713"/>
      <c r="IMN1" s="713"/>
      <c r="IMO1" s="713"/>
      <c r="IMP1" s="713"/>
      <c r="IMQ1" s="713"/>
      <c r="IMR1" s="713"/>
      <c r="IMS1" s="713"/>
      <c r="IMT1" s="713"/>
      <c r="IMU1" s="713"/>
      <c r="IMV1" s="713"/>
      <c r="IMW1" s="713"/>
      <c r="IMX1" s="713"/>
      <c r="IMY1" s="713"/>
      <c r="IMZ1" s="713"/>
      <c r="INA1" s="713"/>
      <c r="INB1" s="713"/>
      <c r="INC1" s="713"/>
      <c r="IND1" s="713"/>
      <c r="INE1" s="713"/>
      <c r="INF1" s="713"/>
      <c r="ING1" s="713"/>
      <c r="INH1" s="713"/>
      <c r="INI1" s="713"/>
      <c r="INJ1" s="713"/>
      <c r="INK1" s="713"/>
      <c r="INL1" s="713"/>
      <c r="INM1" s="713"/>
      <c r="INN1" s="713"/>
      <c r="INO1" s="713"/>
      <c r="INP1" s="713"/>
      <c r="INQ1" s="713"/>
      <c r="INR1" s="713"/>
      <c r="INS1" s="713"/>
      <c r="INT1" s="713"/>
      <c r="INU1" s="713"/>
      <c r="INV1" s="713"/>
      <c r="INW1" s="713"/>
      <c r="INX1" s="713"/>
      <c r="INY1" s="713"/>
      <c r="INZ1" s="713"/>
      <c r="IOA1" s="713"/>
      <c r="IOB1" s="713"/>
      <c r="IOC1" s="713"/>
      <c r="IOD1" s="713"/>
      <c r="IOE1" s="713"/>
      <c r="IOF1" s="713"/>
      <c r="IOG1" s="713"/>
      <c r="IOH1" s="713"/>
      <c r="IOI1" s="713"/>
      <c r="IOJ1" s="713"/>
      <c r="IOK1" s="713"/>
      <c r="IOL1" s="713"/>
      <c r="IOM1" s="713"/>
      <c r="ION1" s="713"/>
      <c r="IOO1" s="713"/>
      <c r="IOP1" s="713"/>
      <c r="IOQ1" s="713"/>
      <c r="IOR1" s="713"/>
      <c r="IOS1" s="713"/>
      <c r="IOT1" s="713"/>
      <c r="IOU1" s="713"/>
      <c r="IOV1" s="713"/>
      <c r="IOW1" s="713"/>
      <c r="IOX1" s="713"/>
      <c r="IOY1" s="713"/>
      <c r="IOZ1" s="713"/>
      <c r="IPA1" s="713"/>
      <c r="IPB1" s="713"/>
      <c r="IPC1" s="713"/>
      <c r="IPD1" s="713"/>
      <c r="IPE1" s="713"/>
      <c r="IPF1" s="713"/>
      <c r="IPG1" s="713"/>
      <c r="IPH1" s="713"/>
      <c r="IPI1" s="713"/>
      <c r="IPJ1" s="713"/>
      <c r="IPK1" s="713"/>
      <c r="IPL1" s="713"/>
      <c r="IPM1" s="713"/>
      <c r="IPN1" s="713"/>
      <c r="IPO1" s="713"/>
      <c r="IPP1" s="713"/>
      <c r="IPQ1" s="713"/>
      <c r="IPR1" s="713"/>
      <c r="IPS1" s="713"/>
      <c r="IPT1" s="713"/>
      <c r="IPU1" s="713"/>
      <c r="IPV1" s="713"/>
      <c r="IPW1" s="713"/>
      <c r="IPX1" s="713"/>
      <c r="IPY1" s="713"/>
      <c r="IPZ1" s="713"/>
      <c r="IQA1" s="713"/>
      <c r="IQB1" s="713"/>
      <c r="IQC1" s="713"/>
      <c r="IQD1" s="713"/>
      <c r="IQE1" s="713"/>
      <c r="IQF1" s="713"/>
      <c r="IQG1" s="713"/>
      <c r="IQH1" s="713"/>
      <c r="IQI1" s="713"/>
      <c r="IQJ1" s="713"/>
      <c r="IQK1" s="713"/>
      <c r="IQL1" s="713"/>
      <c r="IQM1" s="713"/>
      <c r="IQN1" s="713"/>
      <c r="IQO1" s="713"/>
      <c r="IQP1" s="713"/>
      <c r="IQQ1" s="713"/>
      <c r="IQR1" s="713"/>
      <c r="IQS1" s="713"/>
      <c r="IQT1" s="713"/>
      <c r="IQU1" s="713"/>
      <c r="IQV1" s="713"/>
      <c r="IQW1" s="713"/>
      <c r="IQX1" s="713"/>
      <c r="IQY1" s="713"/>
      <c r="IQZ1" s="713"/>
      <c r="IRA1" s="713"/>
      <c r="IRB1" s="713"/>
      <c r="IRC1" s="713"/>
      <c r="IRD1" s="713"/>
      <c r="IRE1" s="713"/>
      <c r="IRF1" s="713"/>
      <c r="IRG1" s="713"/>
      <c r="IRH1" s="713"/>
      <c r="IRI1" s="713"/>
      <c r="IRJ1" s="713"/>
      <c r="IRK1" s="713"/>
      <c r="IRL1" s="713"/>
      <c r="IRM1" s="713"/>
      <c r="IRN1" s="713"/>
      <c r="IRO1" s="713"/>
      <c r="IRP1" s="713"/>
      <c r="IRQ1" s="713"/>
      <c r="IRR1" s="713"/>
      <c r="IRS1" s="713"/>
      <c r="IRT1" s="713"/>
      <c r="IRU1" s="713"/>
      <c r="IRV1" s="713"/>
      <c r="IRW1" s="713"/>
      <c r="IRX1" s="713"/>
      <c r="IRY1" s="713"/>
      <c r="IRZ1" s="713"/>
      <c r="ISA1" s="713"/>
      <c r="ISB1" s="713"/>
      <c r="ISC1" s="713"/>
      <c r="ISD1" s="713"/>
      <c r="ISE1" s="713"/>
      <c r="ISF1" s="713"/>
      <c r="ISG1" s="713"/>
      <c r="ISH1" s="713"/>
      <c r="ISI1" s="713"/>
      <c r="ISJ1" s="713"/>
      <c r="ISK1" s="713"/>
      <c r="ISL1" s="713"/>
      <c r="ISM1" s="713"/>
      <c r="ISN1" s="713"/>
      <c r="ISO1" s="713"/>
      <c r="ISP1" s="713"/>
      <c r="ISQ1" s="713"/>
      <c r="ISR1" s="713"/>
      <c r="ISS1" s="713"/>
      <c r="IST1" s="713"/>
      <c r="ISU1" s="713"/>
      <c r="ISV1" s="713"/>
      <c r="ISW1" s="713"/>
      <c r="ISX1" s="713"/>
      <c r="ISY1" s="713"/>
      <c r="ISZ1" s="713"/>
      <c r="ITA1" s="713"/>
      <c r="ITB1" s="713"/>
      <c r="ITC1" s="713"/>
      <c r="ITD1" s="713"/>
      <c r="ITE1" s="713"/>
      <c r="ITF1" s="713"/>
      <c r="ITG1" s="713"/>
      <c r="ITH1" s="713"/>
      <c r="ITI1" s="713"/>
      <c r="ITJ1" s="713"/>
      <c r="ITK1" s="713"/>
      <c r="ITL1" s="713"/>
      <c r="ITM1" s="713"/>
      <c r="ITN1" s="713"/>
      <c r="ITO1" s="713"/>
      <c r="ITP1" s="713"/>
      <c r="ITQ1" s="713"/>
      <c r="ITR1" s="713"/>
      <c r="ITS1" s="713"/>
      <c r="ITT1" s="713"/>
      <c r="ITU1" s="713"/>
      <c r="ITV1" s="713"/>
      <c r="ITW1" s="713"/>
      <c r="ITX1" s="713"/>
      <c r="ITY1" s="713"/>
      <c r="ITZ1" s="713"/>
      <c r="IUA1" s="713"/>
      <c r="IUB1" s="713"/>
      <c r="IUC1" s="713"/>
      <c r="IUD1" s="713"/>
      <c r="IUE1" s="713"/>
      <c r="IUF1" s="713"/>
      <c r="IUG1" s="713"/>
      <c r="IUH1" s="713"/>
      <c r="IUI1" s="713"/>
      <c r="IUJ1" s="713"/>
      <c r="IUK1" s="713"/>
      <c r="IUL1" s="713"/>
      <c r="IUM1" s="713"/>
      <c r="IUN1" s="713"/>
      <c r="IUO1" s="713"/>
      <c r="IUP1" s="713"/>
      <c r="IUQ1" s="713"/>
      <c r="IUR1" s="713"/>
      <c r="IUS1" s="713"/>
      <c r="IUT1" s="713"/>
      <c r="IUU1" s="713"/>
      <c r="IUV1" s="713"/>
      <c r="IUW1" s="713"/>
      <c r="IUX1" s="713"/>
      <c r="IUY1" s="713"/>
      <c r="IUZ1" s="713"/>
      <c r="IVA1" s="713"/>
      <c r="IVB1" s="713"/>
      <c r="IVC1" s="713"/>
      <c r="IVD1" s="713"/>
      <c r="IVE1" s="713"/>
      <c r="IVF1" s="713"/>
      <c r="IVG1" s="713"/>
      <c r="IVH1" s="713"/>
      <c r="IVI1" s="713"/>
      <c r="IVJ1" s="713"/>
      <c r="IVK1" s="713"/>
      <c r="IVL1" s="713"/>
      <c r="IVM1" s="713"/>
      <c r="IVN1" s="713"/>
      <c r="IVO1" s="713"/>
      <c r="IVP1" s="713"/>
      <c r="IVQ1" s="713"/>
      <c r="IVR1" s="713"/>
      <c r="IVS1" s="713"/>
      <c r="IVT1" s="713"/>
      <c r="IVU1" s="713"/>
      <c r="IVV1" s="713"/>
      <c r="IVW1" s="713"/>
      <c r="IVX1" s="713"/>
      <c r="IVY1" s="713"/>
      <c r="IVZ1" s="713"/>
      <c r="IWA1" s="713"/>
      <c r="IWB1" s="713"/>
      <c r="IWC1" s="713"/>
      <c r="IWD1" s="713"/>
      <c r="IWE1" s="713"/>
      <c r="IWF1" s="713"/>
      <c r="IWG1" s="713"/>
      <c r="IWH1" s="713"/>
      <c r="IWI1" s="713"/>
      <c r="IWJ1" s="713"/>
      <c r="IWK1" s="713"/>
      <c r="IWL1" s="713"/>
      <c r="IWM1" s="713"/>
      <c r="IWN1" s="713"/>
      <c r="IWO1" s="713"/>
      <c r="IWP1" s="713"/>
      <c r="IWQ1" s="713"/>
      <c r="IWR1" s="713"/>
      <c r="IWS1" s="713"/>
      <c r="IWT1" s="713"/>
      <c r="IWU1" s="713"/>
      <c r="IWV1" s="713"/>
      <c r="IWW1" s="713"/>
      <c r="IWX1" s="713"/>
      <c r="IWY1" s="713"/>
      <c r="IWZ1" s="713"/>
      <c r="IXA1" s="713"/>
      <c r="IXB1" s="713"/>
      <c r="IXC1" s="713"/>
      <c r="IXD1" s="713"/>
      <c r="IXE1" s="713"/>
      <c r="IXF1" s="713"/>
      <c r="IXG1" s="713"/>
      <c r="IXH1" s="713"/>
      <c r="IXI1" s="713"/>
      <c r="IXJ1" s="713"/>
      <c r="IXK1" s="713"/>
      <c r="IXL1" s="713"/>
      <c r="IXM1" s="713"/>
      <c r="IXN1" s="713"/>
      <c r="IXO1" s="713"/>
      <c r="IXP1" s="713"/>
      <c r="IXQ1" s="713"/>
      <c r="IXR1" s="713"/>
      <c r="IXS1" s="713"/>
      <c r="IXT1" s="713"/>
      <c r="IXU1" s="713"/>
      <c r="IXV1" s="713"/>
      <c r="IXW1" s="713"/>
      <c r="IXX1" s="713"/>
      <c r="IXY1" s="713"/>
      <c r="IXZ1" s="713"/>
      <c r="IYA1" s="713"/>
      <c r="IYB1" s="713"/>
      <c r="IYC1" s="713"/>
      <c r="IYD1" s="713"/>
      <c r="IYE1" s="713"/>
      <c r="IYF1" s="713"/>
      <c r="IYG1" s="713"/>
      <c r="IYH1" s="713"/>
      <c r="IYI1" s="713"/>
      <c r="IYJ1" s="713"/>
      <c r="IYK1" s="713"/>
      <c r="IYL1" s="713"/>
      <c r="IYM1" s="713"/>
      <c r="IYN1" s="713"/>
      <c r="IYO1" s="713"/>
      <c r="IYP1" s="713"/>
      <c r="IYQ1" s="713"/>
      <c r="IYR1" s="713"/>
      <c r="IYS1" s="713"/>
      <c r="IYT1" s="713"/>
      <c r="IYU1" s="713"/>
      <c r="IYV1" s="713"/>
      <c r="IYW1" s="713"/>
      <c r="IYX1" s="713"/>
      <c r="IYY1" s="713"/>
      <c r="IYZ1" s="713"/>
      <c r="IZA1" s="713"/>
      <c r="IZB1" s="713"/>
      <c r="IZC1" s="713"/>
      <c r="IZD1" s="713"/>
      <c r="IZE1" s="713"/>
      <c r="IZF1" s="713"/>
      <c r="IZG1" s="713"/>
      <c r="IZH1" s="713"/>
      <c r="IZI1" s="713"/>
      <c r="IZJ1" s="713"/>
      <c r="IZK1" s="713"/>
      <c r="IZL1" s="713"/>
      <c r="IZM1" s="713"/>
      <c r="IZN1" s="713"/>
      <c r="IZO1" s="713"/>
      <c r="IZP1" s="713"/>
      <c r="IZQ1" s="713"/>
      <c r="IZR1" s="713"/>
      <c r="IZS1" s="713"/>
      <c r="IZT1" s="713"/>
      <c r="IZU1" s="713"/>
      <c r="IZV1" s="713"/>
      <c r="IZW1" s="713"/>
      <c r="IZX1" s="713"/>
      <c r="IZY1" s="713"/>
      <c r="IZZ1" s="713"/>
      <c r="JAA1" s="713"/>
      <c r="JAB1" s="713"/>
      <c r="JAC1" s="713"/>
      <c r="JAD1" s="713"/>
      <c r="JAE1" s="713"/>
      <c r="JAF1" s="713"/>
      <c r="JAG1" s="713"/>
      <c r="JAH1" s="713"/>
      <c r="JAI1" s="713"/>
      <c r="JAJ1" s="713"/>
      <c r="JAK1" s="713"/>
      <c r="JAL1" s="713"/>
      <c r="JAM1" s="713"/>
      <c r="JAN1" s="713"/>
      <c r="JAO1" s="713"/>
      <c r="JAP1" s="713"/>
      <c r="JAQ1" s="713"/>
      <c r="JAR1" s="713"/>
      <c r="JAS1" s="713"/>
      <c r="JAT1" s="713"/>
      <c r="JAU1" s="713"/>
      <c r="JAV1" s="713"/>
      <c r="JAW1" s="713"/>
      <c r="JAX1" s="713"/>
      <c r="JAY1" s="713"/>
      <c r="JAZ1" s="713"/>
      <c r="JBA1" s="713"/>
      <c r="JBB1" s="713"/>
      <c r="JBC1" s="713"/>
      <c r="JBD1" s="713"/>
      <c r="JBE1" s="713"/>
      <c r="JBF1" s="713"/>
      <c r="JBG1" s="713"/>
      <c r="JBH1" s="713"/>
      <c r="JBI1" s="713"/>
      <c r="JBJ1" s="713"/>
      <c r="JBK1" s="713"/>
      <c r="JBL1" s="713"/>
      <c r="JBM1" s="713"/>
      <c r="JBN1" s="713"/>
      <c r="JBO1" s="713"/>
      <c r="JBP1" s="713"/>
      <c r="JBQ1" s="713"/>
      <c r="JBR1" s="713"/>
      <c r="JBS1" s="713"/>
      <c r="JBT1" s="713"/>
      <c r="JBU1" s="713"/>
      <c r="JBV1" s="713"/>
      <c r="JBW1" s="713"/>
      <c r="JBX1" s="713"/>
      <c r="JBY1" s="713"/>
      <c r="JBZ1" s="713"/>
      <c r="JCA1" s="713"/>
      <c r="JCB1" s="713"/>
      <c r="JCC1" s="713"/>
      <c r="JCD1" s="713"/>
      <c r="JCE1" s="713"/>
      <c r="JCF1" s="713"/>
      <c r="JCG1" s="713"/>
      <c r="JCH1" s="713"/>
      <c r="JCI1" s="713"/>
      <c r="JCJ1" s="713"/>
      <c r="JCK1" s="713"/>
      <c r="JCL1" s="713"/>
      <c r="JCM1" s="713"/>
      <c r="JCN1" s="713"/>
      <c r="JCO1" s="713"/>
      <c r="JCP1" s="713"/>
      <c r="JCQ1" s="713"/>
      <c r="JCR1" s="713"/>
      <c r="JCS1" s="713"/>
      <c r="JCT1" s="713"/>
      <c r="JCU1" s="713"/>
      <c r="JCV1" s="713"/>
      <c r="JCW1" s="713"/>
      <c r="JCX1" s="713"/>
      <c r="JCY1" s="713"/>
      <c r="JCZ1" s="713"/>
      <c r="JDA1" s="713"/>
      <c r="JDB1" s="713"/>
      <c r="JDC1" s="713"/>
      <c r="JDD1" s="713"/>
      <c r="JDE1" s="713"/>
      <c r="JDF1" s="713"/>
      <c r="JDG1" s="713"/>
      <c r="JDH1" s="713"/>
      <c r="JDI1" s="713"/>
      <c r="JDJ1" s="713"/>
      <c r="JDK1" s="713"/>
      <c r="JDL1" s="713"/>
      <c r="JDM1" s="713"/>
      <c r="JDN1" s="713"/>
      <c r="JDO1" s="713"/>
      <c r="JDP1" s="713"/>
      <c r="JDQ1" s="713"/>
      <c r="JDR1" s="713"/>
      <c r="JDS1" s="713"/>
      <c r="JDT1" s="713"/>
      <c r="JDU1" s="713"/>
      <c r="JDV1" s="713"/>
      <c r="JDW1" s="713"/>
      <c r="JDX1" s="713"/>
      <c r="JDY1" s="713"/>
      <c r="JDZ1" s="713"/>
      <c r="JEA1" s="713"/>
      <c r="JEB1" s="713"/>
      <c r="JEC1" s="713"/>
      <c r="JED1" s="713"/>
      <c r="JEE1" s="713"/>
      <c r="JEF1" s="713"/>
      <c r="JEG1" s="713"/>
      <c r="JEH1" s="713"/>
      <c r="JEI1" s="713"/>
      <c r="JEJ1" s="713"/>
      <c r="JEK1" s="713"/>
      <c r="JEL1" s="713"/>
      <c r="JEM1" s="713"/>
      <c r="JEN1" s="713"/>
      <c r="JEO1" s="713"/>
      <c r="JEP1" s="713"/>
      <c r="JEQ1" s="713"/>
      <c r="JER1" s="713"/>
      <c r="JES1" s="713"/>
      <c r="JET1" s="713"/>
      <c r="JEU1" s="713"/>
      <c r="JEV1" s="713"/>
      <c r="JEW1" s="713"/>
      <c r="JEX1" s="713"/>
      <c r="JEY1" s="713"/>
      <c r="JEZ1" s="713"/>
      <c r="JFA1" s="713"/>
      <c r="JFB1" s="713"/>
      <c r="JFC1" s="713"/>
      <c r="JFD1" s="713"/>
      <c r="JFE1" s="713"/>
      <c r="JFF1" s="713"/>
      <c r="JFG1" s="713"/>
      <c r="JFH1" s="713"/>
      <c r="JFI1" s="713"/>
      <c r="JFJ1" s="713"/>
      <c r="JFK1" s="713"/>
      <c r="JFL1" s="713"/>
      <c r="JFM1" s="713"/>
      <c r="JFN1" s="713"/>
      <c r="JFO1" s="713"/>
      <c r="JFP1" s="713"/>
      <c r="JFQ1" s="713"/>
      <c r="JFR1" s="713"/>
      <c r="JFS1" s="713"/>
      <c r="JFT1" s="713"/>
      <c r="JFU1" s="713"/>
      <c r="JFV1" s="713"/>
      <c r="JFW1" s="713"/>
      <c r="JFX1" s="713"/>
      <c r="JFY1" s="713"/>
      <c r="JFZ1" s="713"/>
      <c r="JGA1" s="713"/>
      <c r="JGB1" s="713"/>
      <c r="JGC1" s="713"/>
      <c r="JGD1" s="713"/>
      <c r="JGE1" s="713"/>
      <c r="JGF1" s="713"/>
      <c r="JGG1" s="713"/>
      <c r="JGH1" s="713"/>
      <c r="JGI1" s="713"/>
      <c r="JGJ1" s="713"/>
      <c r="JGK1" s="713"/>
      <c r="JGL1" s="713"/>
      <c r="JGM1" s="713"/>
      <c r="JGN1" s="713"/>
      <c r="JGO1" s="713"/>
      <c r="JGP1" s="713"/>
      <c r="JGQ1" s="713"/>
      <c r="JGR1" s="713"/>
      <c r="JGS1" s="713"/>
      <c r="JGT1" s="713"/>
      <c r="JGU1" s="713"/>
      <c r="JGV1" s="713"/>
      <c r="JGW1" s="713"/>
      <c r="JGX1" s="713"/>
      <c r="JGY1" s="713"/>
      <c r="JGZ1" s="713"/>
      <c r="JHA1" s="713"/>
      <c r="JHB1" s="713"/>
      <c r="JHC1" s="713"/>
      <c r="JHD1" s="713"/>
      <c r="JHE1" s="713"/>
      <c r="JHF1" s="713"/>
      <c r="JHG1" s="713"/>
      <c r="JHH1" s="713"/>
      <c r="JHI1" s="713"/>
      <c r="JHJ1" s="713"/>
      <c r="JHK1" s="713"/>
      <c r="JHL1" s="713"/>
      <c r="JHM1" s="713"/>
      <c r="JHN1" s="713"/>
      <c r="JHO1" s="713"/>
      <c r="JHP1" s="713"/>
      <c r="JHQ1" s="713"/>
      <c r="JHR1" s="713"/>
      <c r="JHS1" s="713"/>
      <c r="JHT1" s="713"/>
      <c r="JHU1" s="713"/>
      <c r="JHV1" s="713"/>
      <c r="JHW1" s="713"/>
      <c r="JHX1" s="713"/>
      <c r="JHY1" s="713"/>
      <c r="JHZ1" s="713"/>
      <c r="JIA1" s="713"/>
      <c r="JIB1" s="713"/>
      <c r="JIC1" s="713"/>
      <c r="JID1" s="713"/>
      <c r="JIE1" s="713"/>
      <c r="JIF1" s="713"/>
      <c r="JIG1" s="713"/>
      <c r="JIH1" s="713"/>
      <c r="JII1" s="713"/>
      <c r="JIJ1" s="713"/>
      <c r="JIK1" s="713"/>
      <c r="JIL1" s="713"/>
      <c r="JIM1" s="713"/>
      <c r="JIN1" s="713"/>
      <c r="JIO1" s="713"/>
      <c r="JIP1" s="713"/>
      <c r="JIQ1" s="713"/>
      <c r="JIR1" s="713"/>
      <c r="JIS1" s="713"/>
      <c r="JIT1" s="713"/>
      <c r="JIU1" s="713"/>
      <c r="JIV1" s="713"/>
      <c r="JIW1" s="713"/>
      <c r="JIX1" s="713"/>
      <c r="JIY1" s="713"/>
      <c r="JIZ1" s="713"/>
      <c r="JJA1" s="713"/>
      <c r="JJB1" s="713"/>
      <c r="JJC1" s="713"/>
      <c r="JJD1" s="713"/>
      <c r="JJE1" s="713"/>
      <c r="JJF1" s="713"/>
      <c r="JJG1" s="713"/>
      <c r="JJH1" s="713"/>
      <c r="JJI1" s="713"/>
      <c r="JJJ1" s="713"/>
      <c r="JJK1" s="713"/>
      <c r="JJL1" s="713"/>
      <c r="JJM1" s="713"/>
      <c r="JJN1" s="713"/>
      <c r="JJO1" s="713"/>
      <c r="JJP1" s="713"/>
      <c r="JJQ1" s="713"/>
      <c r="JJR1" s="713"/>
      <c r="JJS1" s="713"/>
      <c r="JJT1" s="713"/>
      <c r="JJU1" s="713"/>
      <c r="JJV1" s="713"/>
      <c r="JJW1" s="713"/>
      <c r="JJX1" s="713"/>
      <c r="JJY1" s="713"/>
      <c r="JJZ1" s="713"/>
      <c r="JKA1" s="713"/>
      <c r="JKB1" s="713"/>
      <c r="JKC1" s="713"/>
      <c r="JKD1" s="713"/>
      <c r="JKE1" s="713"/>
      <c r="JKF1" s="713"/>
      <c r="JKG1" s="713"/>
      <c r="JKH1" s="713"/>
      <c r="JKI1" s="713"/>
      <c r="JKJ1" s="713"/>
      <c r="JKK1" s="713"/>
      <c r="JKL1" s="713"/>
      <c r="JKM1" s="713"/>
      <c r="JKN1" s="713"/>
      <c r="JKO1" s="713"/>
      <c r="JKP1" s="713"/>
      <c r="JKQ1" s="713"/>
      <c r="JKR1" s="713"/>
      <c r="JKS1" s="713"/>
      <c r="JKT1" s="713"/>
      <c r="JKU1" s="713"/>
      <c r="JKV1" s="713"/>
      <c r="JKW1" s="713"/>
      <c r="JKX1" s="713"/>
      <c r="JKY1" s="713"/>
      <c r="JKZ1" s="713"/>
      <c r="JLA1" s="713"/>
      <c r="JLB1" s="713"/>
      <c r="JLC1" s="713"/>
      <c r="JLD1" s="713"/>
      <c r="JLE1" s="713"/>
      <c r="JLF1" s="713"/>
      <c r="JLG1" s="713"/>
      <c r="JLH1" s="713"/>
      <c r="JLI1" s="713"/>
      <c r="JLJ1" s="713"/>
      <c r="JLK1" s="713"/>
      <c r="JLL1" s="713"/>
      <c r="JLM1" s="713"/>
      <c r="JLN1" s="713"/>
      <c r="JLO1" s="713"/>
      <c r="JLP1" s="713"/>
      <c r="JLQ1" s="713"/>
      <c r="JLR1" s="713"/>
      <c r="JLS1" s="713"/>
      <c r="JLT1" s="713"/>
      <c r="JLU1" s="713"/>
      <c r="JLV1" s="713"/>
      <c r="JLW1" s="713"/>
      <c r="JLX1" s="713"/>
      <c r="JLY1" s="713"/>
      <c r="JLZ1" s="713"/>
      <c r="JMA1" s="713"/>
      <c r="JMB1" s="713"/>
      <c r="JMC1" s="713"/>
      <c r="JMD1" s="713"/>
      <c r="JME1" s="713"/>
      <c r="JMF1" s="713"/>
      <c r="JMG1" s="713"/>
      <c r="JMH1" s="713"/>
      <c r="JMI1" s="713"/>
      <c r="JMJ1" s="713"/>
      <c r="JMK1" s="713"/>
      <c r="JML1" s="713"/>
      <c r="JMM1" s="713"/>
      <c r="JMN1" s="713"/>
      <c r="JMO1" s="713"/>
      <c r="JMP1" s="713"/>
      <c r="JMQ1" s="713"/>
      <c r="JMR1" s="713"/>
      <c r="JMS1" s="713"/>
      <c r="JMT1" s="713"/>
      <c r="JMU1" s="713"/>
      <c r="JMV1" s="713"/>
      <c r="JMW1" s="713"/>
      <c r="JMX1" s="713"/>
      <c r="JMY1" s="713"/>
      <c r="JMZ1" s="713"/>
      <c r="JNA1" s="713"/>
      <c r="JNB1" s="713"/>
      <c r="JNC1" s="713"/>
      <c r="JND1" s="713"/>
      <c r="JNE1" s="713"/>
      <c r="JNF1" s="713"/>
      <c r="JNG1" s="713"/>
      <c r="JNH1" s="713"/>
      <c r="JNI1" s="713"/>
      <c r="JNJ1" s="713"/>
      <c r="JNK1" s="713"/>
      <c r="JNL1" s="713"/>
      <c r="JNM1" s="713"/>
      <c r="JNN1" s="713"/>
      <c r="JNO1" s="713"/>
      <c r="JNP1" s="713"/>
      <c r="JNQ1" s="713"/>
      <c r="JNR1" s="713"/>
      <c r="JNS1" s="713"/>
      <c r="JNT1" s="713"/>
      <c r="JNU1" s="713"/>
      <c r="JNV1" s="713"/>
      <c r="JNW1" s="713"/>
      <c r="JNX1" s="713"/>
      <c r="JNY1" s="713"/>
      <c r="JNZ1" s="713"/>
      <c r="JOA1" s="713"/>
      <c r="JOB1" s="713"/>
      <c r="JOC1" s="713"/>
      <c r="JOD1" s="713"/>
      <c r="JOE1" s="713"/>
      <c r="JOF1" s="713"/>
      <c r="JOG1" s="713"/>
      <c r="JOH1" s="713"/>
      <c r="JOI1" s="713"/>
      <c r="JOJ1" s="713"/>
      <c r="JOK1" s="713"/>
      <c r="JOL1" s="713"/>
      <c r="JOM1" s="713"/>
      <c r="JON1" s="713"/>
      <c r="JOO1" s="713"/>
      <c r="JOP1" s="713"/>
      <c r="JOQ1" s="713"/>
      <c r="JOR1" s="713"/>
      <c r="JOS1" s="713"/>
      <c r="JOT1" s="713"/>
      <c r="JOU1" s="713"/>
      <c r="JOV1" s="713"/>
      <c r="JOW1" s="713"/>
      <c r="JOX1" s="713"/>
      <c r="JOY1" s="713"/>
      <c r="JOZ1" s="713"/>
      <c r="JPA1" s="713"/>
      <c r="JPB1" s="713"/>
      <c r="JPC1" s="713"/>
      <c r="JPD1" s="713"/>
      <c r="JPE1" s="713"/>
      <c r="JPF1" s="713"/>
      <c r="JPG1" s="713"/>
      <c r="JPH1" s="713"/>
      <c r="JPI1" s="713"/>
      <c r="JPJ1" s="713"/>
      <c r="JPK1" s="713"/>
      <c r="JPL1" s="713"/>
      <c r="JPM1" s="713"/>
      <c r="JPN1" s="713"/>
      <c r="JPO1" s="713"/>
      <c r="JPP1" s="713"/>
      <c r="JPQ1" s="713"/>
      <c r="JPR1" s="713"/>
      <c r="JPS1" s="713"/>
      <c r="JPT1" s="713"/>
      <c r="JPU1" s="713"/>
      <c r="JPV1" s="713"/>
      <c r="JPW1" s="713"/>
      <c r="JPX1" s="713"/>
      <c r="JPY1" s="713"/>
      <c r="JPZ1" s="713"/>
      <c r="JQA1" s="713"/>
      <c r="JQB1" s="713"/>
      <c r="JQC1" s="713"/>
      <c r="JQD1" s="713"/>
      <c r="JQE1" s="713"/>
      <c r="JQF1" s="713"/>
      <c r="JQG1" s="713"/>
      <c r="JQH1" s="713"/>
      <c r="JQI1" s="713"/>
      <c r="JQJ1" s="713"/>
      <c r="JQK1" s="713"/>
      <c r="JQL1" s="713"/>
      <c r="JQM1" s="713"/>
      <c r="JQN1" s="713"/>
      <c r="JQO1" s="713"/>
      <c r="JQP1" s="713"/>
      <c r="JQQ1" s="713"/>
      <c r="JQR1" s="713"/>
      <c r="JQS1" s="713"/>
      <c r="JQT1" s="713"/>
      <c r="JQU1" s="713"/>
      <c r="JQV1" s="713"/>
      <c r="JQW1" s="713"/>
      <c r="JQX1" s="713"/>
      <c r="JQY1" s="713"/>
      <c r="JQZ1" s="713"/>
      <c r="JRA1" s="713"/>
      <c r="JRB1" s="713"/>
      <c r="JRC1" s="713"/>
      <c r="JRD1" s="713"/>
      <c r="JRE1" s="713"/>
      <c r="JRF1" s="713"/>
      <c r="JRG1" s="713"/>
      <c r="JRH1" s="713"/>
      <c r="JRI1" s="713"/>
      <c r="JRJ1" s="713"/>
      <c r="JRK1" s="713"/>
      <c r="JRL1" s="713"/>
      <c r="JRM1" s="713"/>
      <c r="JRN1" s="713"/>
      <c r="JRO1" s="713"/>
      <c r="JRP1" s="713"/>
      <c r="JRQ1" s="713"/>
      <c r="JRR1" s="713"/>
      <c r="JRS1" s="713"/>
      <c r="JRT1" s="713"/>
      <c r="JRU1" s="713"/>
      <c r="JRV1" s="713"/>
      <c r="JRW1" s="713"/>
      <c r="JRX1" s="713"/>
      <c r="JRY1" s="713"/>
      <c r="JRZ1" s="713"/>
      <c r="JSA1" s="713"/>
      <c r="JSB1" s="713"/>
      <c r="JSC1" s="713"/>
      <c r="JSD1" s="713"/>
      <c r="JSE1" s="713"/>
      <c r="JSF1" s="713"/>
      <c r="JSG1" s="713"/>
      <c r="JSH1" s="713"/>
      <c r="JSI1" s="713"/>
      <c r="JSJ1" s="713"/>
      <c r="JSK1" s="713"/>
      <c r="JSL1" s="713"/>
      <c r="JSM1" s="713"/>
      <c r="JSN1" s="713"/>
      <c r="JSO1" s="713"/>
      <c r="JSP1" s="713"/>
      <c r="JSQ1" s="713"/>
      <c r="JSR1" s="713"/>
      <c r="JSS1" s="713"/>
      <c r="JST1" s="713"/>
      <c r="JSU1" s="713"/>
      <c r="JSV1" s="713"/>
      <c r="JSW1" s="713"/>
      <c r="JSX1" s="713"/>
      <c r="JSY1" s="713"/>
      <c r="JSZ1" s="713"/>
      <c r="JTA1" s="713"/>
      <c r="JTB1" s="713"/>
      <c r="JTC1" s="713"/>
      <c r="JTD1" s="713"/>
      <c r="JTE1" s="713"/>
      <c r="JTF1" s="713"/>
      <c r="JTG1" s="713"/>
      <c r="JTH1" s="713"/>
      <c r="JTI1" s="713"/>
      <c r="JTJ1" s="713"/>
      <c r="JTK1" s="713"/>
      <c r="JTL1" s="713"/>
      <c r="JTM1" s="713"/>
      <c r="JTN1" s="713"/>
      <c r="JTO1" s="713"/>
      <c r="JTP1" s="713"/>
      <c r="JTQ1" s="713"/>
      <c r="JTR1" s="713"/>
      <c r="JTS1" s="713"/>
      <c r="JTT1" s="713"/>
      <c r="JTU1" s="713"/>
      <c r="JTV1" s="713"/>
      <c r="JTW1" s="713"/>
      <c r="JTX1" s="713"/>
      <c r="JTY1" s="713"/>
      <c r="JTZ1" s="713"/>
      <c r="JUA1" s="713"/>
      <c r="JUB1" s="713"/>
      <c r="JUC1" s="713"/>
      <c r="JUD1" s="713"/>
      <c r="JUE1" s="713"/>
      <c r="JUF1" s="713"/>
      <c r="JUG1" s="713"/>
      <c r="JUH1" s="713"/>
      <c r="JUI1" s="713"/>
      <c r="JUJ1" s="713"/>
      <c r="JUK1" s="713"/>
      <c r="JUL1" s="713"/>
      <c r="JUM1" s="713"/>
      <c r="JUN1" s="713"/>
      <c r="JUO1" s="713"/>
      <c r="JUP1" s="713"/>
      <c r="JUQ1" s="713"/>
      <c r="JUR1" s="713"/>
      <c r="JUS1" s="713"/>
      <c r="JUT1" s="713"/>
      <c r="JUU1" s="713"/>
      <c r="JUV1" s="713"/>
      <c r="JUW1" s="713"/>
      <c r="JUX1" s="713"/>
      <c r="JUY1" s="713"/>
      <c r="JUZ1" s="713"/>
      <c r="JVA1" s="713"/>
      <c r="JVB1" s="713"/>
      <c r="JVC1" s="713"/>
      <c r="JVD1" s="713"/>
      <c r="JVE1" s="713"/>
      <c r="JVF1" s="713"/>
      <c r="JVG1" s="713"/>
      <c r="JVH1" s="713"/>
      <c r="JVI1" s="713"/>
      <c r="JVJ1" s="713"/>
      <c r="JVK1" s="713"/>
      <c r="JVL1" s="713"/>
      <c r="JVM1" s="713"/>
      <c r="JVN1" s="713"/>
      <c r="JVO1" s="713"/>
      <c r="JVP1" s="713"/>
      <c r="JVQ1" s="713"/>
      <c r="JVR1" s="713"/>
      <c r="JVS1" s="713"/>
      <c r="JVT1" s="713"/>
      <c r="JVU1" s="713"/>
      <c r="JVV1" s="713"/>
      <c r="JVW1" s="713"/>
      <c r="JVX1" s="713"/>
      <c r="JVY1" s="713"/>
      <c r="JVZ1" s="713"/>
      <c r="JWA1" s="713"/>
      <c r="JWB1" s="713"/>
      <c r="JWC1" s="713"/>
      <c r="JWD1" s="713"/>
      <c r="JWE1" s="713"/>
      <c r="JWF1" s="713"/>
      <c r="JWG1" s="713"/>
      <c r="JWH1" s="713"/>
      <c r="JWI1" s="713"/>
      <c r="JWJ1" s="713"/>
      <c r="JWK1" s="713"/>
      <c r="JWL1" s="713"/>
      <c r="JWM1" s="713"/>
      <c r="JWN1" s="713"/>
      <c r="JWO1" s="713"/>
      <c r="JWP1" s="713"/>
      <c r="JWQ1" s="713"/>
      <c r="JWR1" s="713"/>
      <c r="JWS1" s="713"/>
      <c r="JWT1" s="713"/>
      <c r="JWU1" s="713"/>
      <c r="JWV1" s="713"/>
      <c r="JWW1" s="713"/>
      <c r="JWX1" s="713"/>
      <c r="JWY1" s="713"/>
      <c r="JWZ1" s="713"/>
      <c r="JXA1" s="713"/>
      <c r="JXB1" s="713"/>
      <c r="JXC1" s="713"/>
      <c r="JXD1" s="713"/>
      <c r="JXE1" s="713"/>
      <c r="JXF1" s="713"/>
      <c r="JXG1" s="713"/>
      <c r="JXH1" s="713"/>
      <c r="JXI1" s="713"/>
      <c r="JXJ1" s="713"/>
      <c r="JXK1" s="713"/>
      <c r="JXL1" s="713"/>
      <c r="JXM1" s="713"/>
      <c r="JXN1" s="713"/>
      <c r="JXO1" s="713"/>
      <c r="JXP1" s="713"/>
      <c r="JXQ1" s="713"/>
      <c r="JXR1" s="713"/>
      <c r="JXS1" s="713"/>
      <c r="JXT1" s="713"/>
      <c r="JXU1" s="713"/>
      <c r="JXV1" s="713"/>
      <c r="JXW1" s="713"/>
      <c r="JXX1" s="713"/>
      <c r="JXY1" s="713"/>
      <c r="JXZ1" s="713"/>
      <c r="JYA1" s="713"/>
      <c r="JYB1" s="713"/>
      <c r="JYC1" s="713"/>
      <c r="JYD1" s="713"/>
      <c r="JYE1" s="713"/>
      <c r="JYF1" s="713"/>
      <c r="JYG1" s="713"/>
      <c r="JYH1" s="713"/>
      <c r="JYI1" s="713"/>
      <c r="JYJ1" s="713"/>
      <c r="JYK1" s="713"/>
      <c r="JYL1" s="713"/>
      <c r="JYM1" s="713"/>
      <c r="JYN1" s="713"/>
      <c r="JYO1" s="713"/>
      <c r="JYP1" s="713"/>
      <c r="JYQ1" s="713"/>
      <c r="JYR1" s="713"/>
      <c r="JYS1" s="713"/>
      <c r="JYT1" s="713"/>
      <c r="JYU1" s="713"/>
      <c r="JYV1" s="713"/>
      <c r="JYW1" s="713"/>
      <c r="JYX1" s="713"/>
      <c r="JYY1" s="713"/>
      <c r="JYZ1" s="713"/>
      <c r="JZA1" s="713"/>
      <c r="JZB1" s="713"/>
      <c r="JZC1" s="713"/>
      <c r="JZD1" s="713"/>
      <c r="JZE1" s="713"/>
      <c r="JZF1" s="713"/>
      <c r="JZG1" s="713"/>
      <c r="JZH1" s="713"/>
      <c r="JZI1" s="713"/>
      <c r="JZJ1" s="713"/>
      <c r="JZK1" s="713"/>
      <c r="JZL1" s="713"/>
      <c r="JZM1" s="713"/>
      <c r="JZN1" s="713"/>
      <c r="JZO1" s="713"/>
      <c r="JZP1" s="713"/>
      <c r="JZQ1" s="713"/>
      <c r="JZR1" s="713"/>
      <c r="JZS1" s="713"/>
      <c r="JZT1" s="713"/>
      <c r="JZU1" s="713"/>
      <c r="JZV1" s="713"/>
      <c r="JZW1" s="713"/>
      <c r="JZX1" s="713"/>
      <c r="JZY1" s="713"/>
      <c r="JZZ1" s="713"/>
      <c r="KAA1" s="713"/>
      <c r="KAB1" s="713"/>
      <c r="KAC1" s="713"/>
      <c r="KAD1" s="713"/>
      <c r="KAE1" s="713"/>
      <c r="KAF1" s="713"/>
      <c r="KAG1" s="713"/>
      <c r="KAH1" s="713"/>
      <c r="KAI1" s="713"/>
      <c r="KAJ1" s="713"/>
      <c r="KAK1" s="713"/>
      <c r="KAL1" s="713"/>
      <c r="KAM1" s="713"/>
      <c r="KAN1" s="713"/>
      <c r="KAO1" s="713"/>
      <c r="KAP1" s="713"/>
      <c r="KAQ1" s="713"/>
      <c r="KAR1" s="713"/>
      <c r="KAS1" s="713"/>
      <c r="KAT1" s="713"/>
      <c r="KAU1" s="713"/>
      <c r="KAV1" s="713"/>
      <c r="KAW1" s="713"/>
      <c r="KAX1" s="713"/>
      <c r="KAY1" s="713"/>
      <c r="KAZ1" s="713"/>
      <c r="KBA1" s="713"/>
      <c r="KBB1" s="713"/>
      <c r="KBC1" s="713"/>
      <c r="KBD1" s="713"/>
      <c r="KBE1" s="713"/>
      <c r="KBF1" s="713"/>
      <c r="KBG1" s="713"/>
      <c r="KBH1" s="713"/>
      <c r="KBI1" s="713"/>
      <c r="KBJ1" s="713"/>
      <c r="KBK1" s="713"/>
      <c r="KBL1" s="713"/>
      <c r="KBM1" s="713"/>
      <c r="KBN1" s="713"/>
      <c r="KBO1" s="713"/>
      <c r="KBP1" s="713"/>
      <c r="KBQ1" s="713"/>
      <c r="KBR1" s="713"/>
      <c r="KBS1" s="713"/>
      <c r="KBT1" s="713"/>
      <c r="KBU1" s="713"/>
      <c r="KBV1" s="713"/>
      <c r="KBW1" s="713"/>
      <c r="KBX1" s="713"/>
      <c r="KBY1" s="713"/>
      <c r="KBZ1" s="713"/>
      <c r="KCA1" s="713"/>
      <c r="KCB1" s="713"/>
      <c r="KCC1" s="713"/>
      <c r="KCD1" s="713"/>
      <c r="KCE1" s="713"/>
      <c r="KCF1" s="713"/>
      <c r="KCG1" s="713"/>
      <c r="KCH1" s="713"/>
      <c r="KCI1" s="713"/>
      <c r="KCJ1" s="713"/>
      <c r="KCK1" s="713"/>
      <c r="KCL1" s="713"/>
      <c r="KCM1" s="713"/>
      <c r="KCN1" s="713"/>
      <c r="KCO1" s="713"/>
      <c r="KCP1" s="713"/>
      <c r="KCQ1" s="713"/>
      <c r="KCR1" s="713"/>
      <c r="KCS1" s="713"/>
      <c r="KCT1" s="713"/>
      <c r="KCU1" s="713"/>
      <c r="KCV1" s="713"/>
      <c r="KCW1" s="713"/>
      <c r="KCX1" s="713"/>
      <c r="KCY1" s="713"/>
      <c r="KCZ1" s="713"/>
      <c r="KDA1" s="713"/>
      <c r="KDB1" s="713"/>
      <c r="KDC1" s="713"/>
      <c r="KDD1" s="713"/>
      <c r="KDE1" s="713"/>
      <c r="KDF1" s="713"/>
      <c r="KDG1" s="713"/>
      <c r="KDH1" s="713"/>
      <c r="KDI1" s="713"/>
      <c r="KDJ1" s="713"/>
      <c r="KDK1" s="713"/>
      <c r="KDL1" s="713"/>
      <c r="KDM1" s="713"/>
      <c r="KDN1" s="713"/>
      <c r="KDO1" s="713"/>
      <c r="KDP1" s="713"/>
      <c r="KDQ1" s="713"/>
      <c r="KDR1" s="713"/>
      <c r="KDS1" s="713"/>
      <c r="KDT1" s="713"/>
      <c r="KDU1" s="713"/>
      <c r="KDV1" s="713"/>
      <c r="KDW1" s="713"/>
      <c r="KDX1" s="713"/>
      <c r="KDY1" s="713"/>
      <c r="KDZ1" s="713"/>
      <c r="KEA1" s="713"/>
      <c r="KEB1" s="713"/>
      <c r="KEC1" s="713"/>
      <c r="KED1" s="713"/>
      <c r="KEE1" s="713"/>
      <c r="KEF1" s="713"/>
      <c r="KEG1" s="713"/>
      <c r="KEH1" s="713"/>
      <c r="KEI1" s="713"/>
      <c r="KEJ1" s="713"/>
      <c r="KEK1" s="713"/>
      <c r="KEL1" s="713"/>
      <c r="KEM1" s="713"/>
      <c r="KEN1" s="713"/>
      <c r="KEO1" s="713"/>
      <c r="KEP1" s="713"/>
      <c r="KEQ1" s="713"/>
      <c r="KER1" s="713"/>
      <c r="KES1" s="713"/>
      <c r="KET1" s="713"/>
      <c r="KEU1" s="713"/>
      <c r="KEV1" s="713"/>
      <c r="KEW1" s="713"/>
      <c r="KEX1" s="713"/>
      <c r="KEY1" s="713"/>
      <c r="KEZ1" s="713"/>
      <c r="KFA1" s="713"/>
      <c r="KFB1" s="713"/>
      <c r="KFC1" s="713"/>
      <c r="KFD1" s="713"/>
      <c r="KFE1" s="713"/>
      <c r="KFF1" s="713"/>
      <c r="KFG1" s="713"/>
      <c r="KFH1" s="713"/>
      <c r="KFI1" s="713"/>
      <c r="KFJ1" s="713"/>
      <c r="KFK1" s="713"/>
      <c r="KFL1" s="713"/>
      <c r="KFM1" s="713"/>
      <c r="KFN1" s="713"/>
      <c r="KFO1" s="713"/>
      <c r="KFP1" s="713"/>
      <c r="KFQ1" s="713"/>
      <c r="KFR1" s="713"/>
      <c r="KFS1" s="713"/>
      <c r="KFT1" s="713"/>
      <c r="KFU1" s="713"/>
      <c r="KFV1" s="713"/>
      <c r="KFW1" s="713"/>
      <c r="KFX1" s="713"/>
      <c r="KFY1" s="713"/>
      <c r="KFZ1" s="713"/>
      <c r="KGA1" s="713"/>
      <c r="KGB1" s="713"/>
      <c r="KGC1" s="713"/>
      <c r="KGD1" s="713"/>
      <c r="KGE1" s="713"/>
      <c r="KGF1" s="713"/>
      <c r="KGG1" s="713"/>
      <c r="KGH1" s="713"/>
      <c r="KGI1" s="713"/>
      <c r="KGJ1" s="713"/>
      <c r="KGK1" s="713"/>
      <c r="KGL1" s="713"/>
      <c r="KGM1" s="713"/>
      <c r="KGN1" s="713"/>
      <c r="KGO1" s="713"/>
      <c r="KGP1" s="713"/>
      <c r="KGQ1" s="713"/>
      <c r="KGR1" s="713"/>
      <c r="KGS1" s="713"/>
      <c r="KGT1" s="713"/>
      <c r="KGU1" s="713"/>
      <c r="KGV1" s="713"/>
      <c r="KGW1" s="713"/>
      <c r="KGX1" s="713"/>
      <c r="KGY1" s="713"/>
      <c r="KGZ1" s="713"/>
      <c r="KHA1" s="713"/>
      <c r="KHB1" s="713"/>
      <c r="KHC1" s="713"/>
      <c r="KHD1" s="713"/>
      <c r="KHE1" s="713"/>
      <c r="KHF1" s="713"/>
      <c r="KHG1" s="713"/>
      <c r="KHH1" s="713"/>
      <c r="KHI1" s="713"/>
      <c r="KHJ1" s="713"/>
      <c r="KHK1" s="713"/>
      <c r="KHL1" s="713"/>
      <c r="KHM1" s="713"/>
      <c r="KHN1" s="713"/>
      <c r="KHO1" s="713"/>
      <c r="KHP1" s="713"/>
      <c r="KHQ1" s="713"/>
      <c r="KHR1" s="713"/>
      <c r="KHS1" s="713"/>
      <c r="KHT1" s="713"/>
      <c r="KHU1" s="713"/>
      <c r="KHV1" s="713"/>
      <c r="KHW1" s="713"/>
      <c r="KHX1" s="713"/>
      <c r="KHY1" s="713"/>
      <c r="KHZ1" s="713"/>
      <c r="KIA1" s="713"/>
      <c r="KIB1" s="713"/>
      <c r="KIC1" s="713"/>
      <c r="KID1" s="713"/>
      <c r="KIE1" s="713"/>
      <c r="KIF1" s="713"/>
      <c r="KIG1" s="713"/>
      <c r="KIH1" s="713"/>
      <c r="KII1" s="713"/>
      <c r="KIJ1" s="713"/>
      <c r="KIK1" s="713"/>
      <c r="KIL1" s="713"/>
      <c r="KIM1" s="713"/>
      <c r="KIN1" s="713"/>
      <c r="KIO1" s="713"/>
      <c r="KIP1" s="713"/>
      <c r="KIQ1" s="713"/>
      <c r="KIR1" s="713"/>
      <c r="KIS1" s="713"/>
      <c r="KIT1" s="713"/>
      <c r="KIU1" s="713"/>
      <c r="KIV1" s="713"/>
      <c r="KIW1" s="713"/>
      <c r="KIX1" s="713"/>
      <c r="KIY1" s="713"/>
      <c r="KIZ1" s="713"/>
      <c r="KJA1" s="713"/>
      <c r="KJB1" s="713"/>
      <c r="KJC1" s="713"/>
      <c r="KJD1" s="713"/>
      <c r="KJE1" s="713"/>
      <c r="KJF1" s="713"/>
      <c r="KJG1" s="713"/>
      <c r="KJH1" s="713"/>
      <c r="KJI1" s="713"/>
      <c r="KJJ1" s="713"/>
      <c r="KJK1" s="713"/>
      <c r="KJL1" s="713"/>
      <c r="KJM1" s="713"/>
      <c r="KJN1" s="713"/>
      <c r="KJO1" s="713"/>
      <c r="KJP1" s="713"/>
      <c r="KJQ1" s="713"/>
      <c r="KJR1" s="713"/>
      <c r="KJS1" s="713"/>
      <c r="KJT1" s="713"/>
      <c r="KJU1" s="713"/>
      <c r="KJV1" s="713"/>
      <c r="KJW1" s="713"/>
      <c r="KJX1" s="713"/>
      <c r="KJY1" s="713"/>
      <c r="KJZ1" s="713"/>
      <c r="KKA1" s="713"/>
      <c r="KKB1" s="713"/>
      <c r="KKC1" s="713"/>
      <c r="KKD1" s="713"/>
      <c r="KKE1" s="713"/>
      <c r="KKF1" s="713"/>
      <c r="KKG1" s="713"/>
      <c r="KKH1" s="713"/>
      <c r="KKI1" s="713"/>
      <c r="KKJ1" s="713"/>
      <c r="KKK1" s="713"/>
      <c r="KKL1" s="713"/>
      <c r="KKM1" s="713"/>
      <c r="KKN1" s="713"/>
      <c r="KKO1" s="713"/>
      <c r="KKP1" s="713"/>
      <c r="KKQ1" s="713"/>
      <c r="KKR1" s="713"/>
      <c r="KKS1" s="713"/>
      <c r="KKT1" s="713"/>
      <c r="KKU1" s="713"/>
      <c r="KKV1" s="713"/>
      <c r="KKW1" s="713"/>
      <c r="KKX1" s="713"/>
      <c r="KKY1" s="713"/>
      <c r="KKZ1" s="713"/>
      <c r="KLA1" s="713"/>
      <c r="KLB1" s="713"/>
      <c r="KLC1" s="713"/>
      <c r="KLD1" s="713"/>
      <c r="KLE1" s="713"/>
      <c r="KLF1" s="713"/>
      <c r="KLG1" s="713"/>
      <c r="KLH1" s="713"/>
      <c r="KLI1" s="713"/>
      <c r="KLJ1" s="713"/>
      <c r="KLK1" s="713"/>
      <c r="KLL1" s="713"/>
      <c r="KLM1" s="713"/>
      <c r="KLN1" s="713"/>
      <c r="KLO1" s="713"/>
      <c r="KLP1" s="713"/>
      <c r="KLQ1" s="713"/>
      <c r="KLR1" s="713"/>
      <c r="KLS1" s="713"/>
      <c r="KLT1" s="713"/>
      <c r="KLU1" s="713"/>
      <c r="KLV1" s="713"/>
      <c r="KLW1" s="713"/>
      <c r="KLX1" s="713"/>
      <c r="KLY1" s="713"/>
      <c r="KLZ1" s="713"/>
      <c r="KMA1" s="713"/>
      <c r="KMB1" s="713"/>
      <c r="KMC1" s="713"/>
      <c r="KMD1" s="713"/>
      <c r="KME1" s="713"/>
      <c r="KMF1" s="713"/>
      <c r="KMG1" s="713"/>
      <c r="KMH1" s="713"/>
      <c r="KMI1" s="713"/>
      <c r="KMJ1" s="713"/>
      <c r="KMK1" s="713"/>
      <c r="KML1" s="713"/>
      <c r="KMM1" s="713"/>
      <c r="KMN1" s="713"/>
      <c r="KMO1" s="713"/>
      <c r="KMP1" s="713"/>
      <c r="KMQ1" s="713"/>
      <c r="KMR1" s="713"/>
      <c r="KMS1" s="713"/>
      <c r="KMT1" s="713"/>
      <c r="KMU1" s="713"/>
      <c r="KMV1" s="713"/>
      <c r="KMW1" s="713"/>
      <c r="KMX1" s="713"/>
      <c r="KMY1" s="713"/>
      <c r="KMZ1" s="713"/>
      <c r="KNA1" s="713"/>
      <c r="KNB1" s="713"/>
      <c r="KNC1" s="713"/>
      <c r="KND1" s="713"/>
      <c r="KNE1" s="713"/>
      <c r="KNF1" s="713"/>
      <c r="KNG1" s="713"/>
      <c r="KNH1" s="713"/>
      <c r="KNI1" s="713"/>
      <c r="KNJ1" s="713"/>
      <c r="KNK1" s="713"/>
      <c r="KNL1" s="713"/>
      <c r="KNM1" s="713"/>
      <c r="KNN1" s="713"/>
      <c r="KNO1" s="713"/>
      <c r="KNP1" s="713"/>
      <c r="KNQ1" s="713"/>
      <c r="KNR1" s="713"/>
      <c r="KNS1" s="713"/>
      <c r="KNT1" s="713"/>
      <c r="KNU1" s="713"/>
      <c r="KNV1" s="713"/>
      <c r="KNW1" s="713"/>
      <c r="KNX1" s="713"/>
      <c r="KNY1" s="713"/>
      <c r="KNZ1" s="713"/>
      <c r="KOA1" s="713"/>
      <c r="KOB1" s="713"/>
      <c r="KOC1" s="713"/>
      <c r="KOD1" s="713"/>
      <c r="KOE1" s="713"/>
      <c r="KOF1" s="713"/>
      <c r="KOG1" s="713"/>
      <c r="KOH1" s="713"/>
      <c r="KOI1" s="713"/>
      <c r="KOJ1" s="713"/>
      <c r="KOK1" s="713"/>
      <c r="KOL1" s="713"/>
      <c r="KOM1" s="713"/>
      <c r="KON1" s="713"/>
      <c r="KOO1" s="713"/>
      <c r="KOP1" s="713"/>
      <c r="KOQ1" s="713"/>
      <c r="KOR1" s="713"/>
      <c r="KOS1" s="713"/>
      <c r="KOT1" s="713"/>
      <c r="KOU1" s="713"/>
      <c r="KOV1" s="713"/>
      <c r="KOW1" s="713"/>
      <c r="KOX1" s="713"/>
      <c r="KOY1" s="713"/>
      <c r="KOZ1" s="713"/>
      <c r="KPA1" s="713"/>
      <c r="KPB1" s="713"/>
      <c r="KPC1" s="713"/>
      <c r="KPD1" s="713"/>
      <c r="KPE1" s="713"/>
      <c r="KPF1" s="713"/>
      <c r="KPG1" s="713"/>
      <c r="KPH1" s="713"/>
      <c r="KPI1" s="713"/>
      <c r="KPJ1" s="713"/>
      <c r="KPK1" s="713"/>
      <c r="KPL1" s="713"/>
      <c r="KPM1" s="713"/>
      <c r="KPN1" s="713"/>
      <c r="KPO1" s="713"/>
      <c r="KPP1" s="713"/>
      <c r="KPQ1" s="713"/>
      <c r="KPR1" s="713"/>
      <c r="KPS1" s="713"/>
      <c r="KPT1" s="713"/>
      <c r="KPU1" s="713"/>
      <c r="KPV1" s="713"/>
      <c r="KPW1" s="713"/>
      <c r="KPX1" s="713"/>
      <c r="KPY1" s="713"/>
      <c r="KPZ1" s="713"/>
      <c r="KQA1" s="713"/>
      <c r="KQB1" s="713"/>
      <c r="KQC1" s="713"/>
      <c r="KQD1" s="713"/>
      <c r="KQE1" s="713"/>
      <c r="KQF1" s="713"/>
      <c r="KQG1" s="713"/>
      <c r="KQH1" s="713"/>
      <c r="KQI1" s="713"/>
      <c r="KQJ1" s="713"/>
      <c r="KQK1" s="713"/>
      <c r="KQL1" s="713"/>
      <c r="KQM1" s="713"/>
      <c r="KQN1" s="713"/>
      <c r="KQO1" s="713"/>
      <c r="KQP1" s="713"/>
      <c r="KQQ1" s="713"/>
      <c r="KQR1" s="713"/>
      <c r="KQS1" s="713"/>
      <c r="KQT1" s="713"/>
      <c r="KQU1" s="713"/>
      <c r="KQV1" s="713"/>
      <c r="KQW1" s="713"/>
      <c r="KQX1" s="713"/>
      <c r="KQY1" s="713"/>
      <c r="KQZ1" s="713"/>
      <c r="KRA1" s="713"/>
      <c r="KRB1" s="713"/>
      <c r="KRC1" s="713"/>
      <c r="KRD1" s="713"/>
      <c r="KRE1" s="713"/>
      <c r="KRF1" s="713"/>
      <c r="KRG1" s="713"/>
      <c r="KRH1" s="713"/>
      <c r="KRI1" s="713"/>
      <c r="KRJ1" s="713"/>
      <c r="KRK1" s="713"/>
      <c r="KRL1" s="713"/>
      <c r="KRM1" s="713"/>
      <c r="KRN1" s="713"/>
      <c r="KRO1" s="713"/>
      <c r="KRP1" s="713"/>
      <c r="KRQ1" s="713"/>
      <c r="KRR1" s="713"/>
      <c r="KRS1" s="713"/>
      <c r="KRT1" s="713"/>
      <c r="KRU1" s="713"/>
      <c r="KRV1" s="713"/>
      <c r="KRW1" s="713"/>
      <c r="KRX1" s="713"/>
      <c r="KRY1" s="713"/>
      <c r="KRZ1" s="713"/>
      <c r="KSA1" s="713"/>
      <c r="KSB1" s="713"/>
      <c r="KSC1" s="713"/>
      <c r="KSD1" s="713"/>
      <c r="KSE1" s="713"/>
      <c r="KSF1" s="713"/>
      <c r="KSG1" s="713"/>
      <c r="KSH1" s="713"/>
      <c r="KSI1" s="713"/>
      <c r="KSJ1" s="713"/>
      <c r="KSK1" s="713"/>
      <c r="KSL1" s="713"/>
      <c r="KSM1" s="713"/>
      <c r="KSN1" s="713"/>
      <c r="KSO1" s="713"/>
      <c r="KSP1" s="713"/>
      <c r="KSQ1" s="713"/>
      <c r="KSR1" s="713"/>
      <c r="KSS1" s="713"/>
      <c r="KST1" s="713"/>
      <c r="KSU1" s="713"/>
      <c r="KSV1" s="713"/>
      <c r="KSW1" s="713"/>
      <c r="KSX1" s="713"/>
      <c r="KSY1" s="713"/>
      <c r="KSZ1" s="713"/>
      <c r="KTA1" s="713"/>
      <c r="KTB1" s="713"/>
      <c r="KTC1" s="713"/>
      <c r="KTD1" s="713"/>
      <c r="KTE1" s="713"/>
      <c r="KTF1" s="713"/>
      <c r="KTG1" s="713"/>
      <c r="KTH1" s="713"/>
      <c r="KTI1" s="713"/>
      <c r="KTJ1" s="713"/>
      <c r="KTK1" s="713"/>
      <c r="KTL1" s="713"/>
      <c r="KTM1" s="713"/>
      <c r="KTN1" s="713"/>
      <c r="KTO1" s="713"/>
      <c r="KTP1" s="713"/>
      <c r="KTQ1" s="713"/>
      <c r="KTR1" s="713"/>
      <c r="KTS1" s="713"/>
      <c r="KTT1" s="713"/>
      <c r="KTU1" s="713"/>
      <c r="KTV1" s="713"/>
      <c r="KTW1" s="713"/>
      <c r="KTX1" s="713"/>
      <c r="KTY1" s="713"/>
      <c r="KTZ1" s="713"/>
      <c r="KUA1" s="713"/>
      <c r="KUB1" s="713"/>
      <c r="KUC1" s="713"/>
      <c r="KUD1" s="713"/>
      <c r="KUE1" s="713"/>
      <c r="KUF1" s="713"/>
      <c r="KUG1" s="713"/>
      <c r="KUH1" s="713"/>
      <c r="KUI1" s="713"/>
      <c r="KUJ1" s="713"/>
      <c r="KUK1" s="713"/>
      <c r="KUL1" s="713"/>
      <c r="KUM1" s="713"/>
      <c r="KUN1" s="713"/>
      <c r="KUO1" s="713"/>
      <c r="KUP1" s="713"/>
      <c r="KUQ1" s="713"/>
      <c r="KUR1" s="713"/>
      <c r="KUS1" s="713"/>
      <c r="KUT1" s="713"/>
      <c r="KUU1" s="713"/>
      <c r="KUV1" s="713"/>
      <c r="KUW1" s="713"/>
      <c r="KUX1" s="713"/>
      <c r="KUY1" s="713"/>
      <c r="KUZ1" s="713"/>
      <c r="KVA1" s="713"/>
      <c r="KVB1" s="713"/>
      <c r="KVC1" s="713"/>
      <c r="KVD1" s="713"/>
      <c r="KVE1" s="713"/>
      <c r="KVF1" s="713"/>
      <c r="KVG1" s="713"/>
      <c r="KVH1" s="713"/>
      <c r="KVI1" s="713"/>
      <c r="KVJ1" s="713"/>
      <c r="KVK1" s="713"/>
      <c r="KVL1" s="713"/>
      <c r="KVM1" s="713"/>
      <c r="KVN1" s="713"/>
      <c r="KVO1" s="713"/>
      <c r="KVP1" s="713"/>
      <c r="KVQ1" s="713"/>
      <c r="KVR1" s="713"/>
      <c r="KVS1" s="713"/>
      <c r="KVT1" s="713"/>
      <c r="KVU1" s="713"/>
      <c r="KVV1" s="713"/>
      <c r="KVW1" s="713"/>
      <c r="KVX1" s="713"/>
      <c r="KVY1" s="713"/>
      <c r="KVZ1" s="713"/>
      <c r="KWA1" s="713"/>
      <c r="KWB1" s="713"/>
      <c r="KWC1" s="713"/>
      <c r="KWD1" s="713"/>
      <c r="KWE1" s="713"/>
      <c r="KWF1" s="713"/>
      <c r="KWG1" s="713"/>
      <c r="KWH1" s="713"/>
      <c r="KWI1" s="713"/>
      <c r="KWJ1" s="713"/>
      <c r="KWK1" s="713"/>
      <c r="KWL1" s="713"/>
      <c r="KWM1" s="713"/>
      <c r="KWN1" s="713"/>
      <c r="KWO1" s="713"/>
      <c r="KWP1" s="713"/>
      <c r="KWQ1" s="713"/>
      <c r="KWR1" s="713"/>
      <c r="KWS1" s="713"/>
      <c r="KWT1" s="713"/>
      <c r="KWU1" s="713"/>
      <c r="KWV1" s="713"/>
      <c r="KWW1" s="713"/>
      <c r="KWX1" s="713"/>
      <c r="KWY1" s="713"/>
      <c r="KWZ1" s="713"/>
      <c r="KXA1" s="713"/>
      <c r="KXB1" s="713"/>
      <c r="KXC1" s="713"/>
      <c r="KXD1" s="713"/>
      <c r="KXE1" s="713"/>
      <c r="KXF1" s="713"/>
      <c r="KXG1" s="713"/>
      <c r="KXH1" s="713"/>
      <c r="KXI1" s="713"/>
      <c r="KXJ1" s="713"/>
      <c r="KXK1" s="713"/>
      <c r="KXL1" s="713"/>
      <c r="KXM1" s="713"/>
      <c r="KXN1" s="713"/>
      <c r="KXO1" s="713"/>
      <c r="KXP1" s="713"/>
      <c r="KXQ1" s="713"/>
      <c r="KXR1" s="713"/>
      <c r="KXS1" s="713"/>
      <c r="KXT1" s="713"/>
      <c r="KXU1" s="713"/>
      <c r="KXV1" s="713"/>
      <c r="KXW1" s="713"/>
      <c r="KXX1" s="713"/>
      <c r="KXY1" s="713"/>
      <c r="KXZ1" s="713"/>
      <c r="KYA1" s="713"/>
      <c r="KYB1" s="713"/>
      <c r="KYC1" s="713"/>
      <c r="KYD1" s="713"/>
      <c r="KYE1" s="713"/>
      <c r="KYF1" s="713"/>
      <c r="KYG1" s="713"/>
      <c r="KYH1" s="713"/>
      <c r="KYI1" s="713"/>
      <c r="KYJ1" s="713"/>
      <c r="KYK1" s="713"/>
      <c r="KYL1" s="713"/>
      <c r="KYM1" s="713"/>
      <c r="KYN1" s="713"/>
      <c r="KYO1" s="713"/>
      <c r="KYP1" s="713"/>
      <c r="KYQ1" s="713"/>
      <c r="KYR1" s="713"/>
      <c r="KYS1" s="713"/>
      <c r="KYT1" s="713"/>
      <c r="KYU1" s="713"/>
      <c r="KYV1" s="713"/>
      <c r="KYW1" s="713"/>
      <c r="KYX1" s="713"/>
      <c r="KYY1" s="713"/>
      <c r="KYZ1" s="713"/>
      <c r="KZA1" s="713"/>
      <c r="KZB1" s="713"/>
      <c r="KZC1" s="713"/>
      <c r="KZD1" s="713"/>
      <c r="KZE1" s="713"/>
      <c r="KZF1" s="713"/>
      <c r="KZG1" s="713"/>
      <c r="KZH1" s="713"/>
      <c r="KZI1" s="713"/>
      <c r="KZJ1" s="713"/>
      <c r="KZK1" s="713"/>
      <c r="KZL1" s="713"/>
      <c r="KZM1" s="713"/>
      <c r="KZN1" s="713"/>
      <c r="KZO1" s="713"/>
      <c r="KZP1" s="713"/>
      <c r="KZQ1" s="713"/>
      <c r="KZR1" s="713"/>
      <c r="KZS1" s="713"/>
      <c r="KZT1" s="713"/>
      <c r="KZU1" s="713"/>
      <c r="KZV1" s="713"/>
      <c r="KZW1" s="713"/>
      <c r="KZX1" s="713"/>
      <c r="KZY1" s="713"/>
      <c r="KZZ1" s="713"/>
      <c r="LAA1" s="713"/>
      <c r="LAB1" s="713"/>
      <c r="LAC1" s="713"/>
      <c r="LAD1" s="713"/>
      <c r="LAE1" s="713"/>
      <c r="LAF1" s="713"/>
      <c r="LAG1" s="713"/>
      <c r="LAH1" s="713"/>
      <c r="LAI1" s="713"/>
      <c r="LAJ1" s="713"/>
      <c r="LAK1" s="713"/>
      <c r="LAL1" s="713"/>
      <c r="LAM1" s="713"/>
      <c r="LAN1" s="713"/>
      <c r="LAO1" s="713"/>
      <c r="LAP1" s="713"/>
      <c r="LAQ1" s="713"/>
      <c r="LAR1" s="713"/>
      <c r="LAS1" s="713"/>
      <c r="LAT1" s="713"/>
      <c r="LAU1" s="713"/>
      <c r="LAV1" s="713"/>
      <c r="LAW1" s="713"/>
      <c r="LAX1" s="713"/>
      <c r="LAY1" s="713"/>
      <c r="LAZ1" s="713"/>
      <c r="LBA1" s="713"/>
      <c r="LBB1" s="713"/>
      <c r="LBC1" s="713"/>
      <c r="LBD1" s="713"/>
      <c r="LBE1" s="713"/>
      <c r="LBF1" s="713"/>
      <c r="LBG1" s="713"/>
      <c r="LBH1" s="713"/>
      <c r="LBI1" s="713"/>
      <c r="LBJ1" s="713"/>
      <c r="LBK1" s="713"/>
      <c r="LBL1" s="713"/>
      <c r="LBM1" s="713"/>
      <c r="LBN1" s="713"/>
      <c r="LBO1" s="713"/>
      <c r="LBP1" s="713"/>
      <c r="LBQ1" s="713"/>
      <c r="LBR1" s="713"/>
      <c r="LBS1" s="713"/>
      <c r="LBT1" s="713"/>
      <c r="LBU1" s="713"/>
      <c r="LBV1" s="713"/>
      <c r="LBW1" s="713"/>
      <c r="LBX1" s="713"/>
      <c r="LBY1" s="713"/>
      <c r="LBZ1" s="713"/>
      <c r="LCA1" s="713"/>
      <c r="LCB1" s="713"/>
      <c r="LCC1" s="713"/>
      <c r="LCD1" s="713"/>
      <c r="LCE1" s="713"/>
      <c r="LCF1" s="713"/>
      <c r="LCG1" s="713"/>
      <c r="LCH1" s="713"/>
      <c r="LCI1" s="713"/>
      <c r="LCJ1" s="713"/>
      <c r="LCK1" s="713"/>
      <c r="LCL1" s="713"/>
      <c r="LCM1" s="713"/>
      <c r="LCN1" s="713"/>
      <c r="LCO1" s="713"/>
      <c r="LCP1" s="713"/>
      <c r="LCQ1" s="713"/>
      <c r="LCR1" s="713"/>
      <c r="LCS1" s="713"/>
      <c r="LCT1" s="713"/>
      <c r="LCU1" s="713"/>
      <c r="LCV1" s="713"/>
      <c r="LCW1" s="713"/>
      <c r="LCX1" s="713"/>
      <c r="LCY1" s="713"/>
      <c r="LCZ1" s="713"/>
      <c r="LDA1" s="713"/>
      <c r="LDB1" s="713"/>
      <c r="LDC1" s="713"/>
      <c r="LDD1" s="713"/>
      <c r="LDE1" s="713"/>
      <c r="LDF1" s="713"/>
      <c r="LDG1" s="713"/>
      <c r="LDH1" s="713"/>
      <c r="LDI1" s="713"/>
      <c r="LDJ1" s="713"/>
      <c r="LDK1" s="713"/>
      <c r="LDL1" s="713"/>
      <c r="LDM1" s="713"/>
      <c r="LDN1" s="713"/>
      <c r="LDO1" s="713"/>
      <c r="LDP1" s="713"/>
      <c r="LDQ1" s="713"/>
      <c r="LDR1" s="713"/>
      <c r="LDS1" s="713"/>
      <c r="LDT1" s="713"/>
      <c r="LDU1" s="713"/>
      <c r="LDV1" s="713"/>
      <c r="LDW1" s="713"/>
      <c r="LDX1" s="713"/>
      <c r="LDY1" s="713"/>
      <c r="LDZ1" s="713"/>
      <c r="LEA1" s="713"/>
      <c r="LEB1" s="713"/>
      <c r="LEC1" s="713"/>
      <c r="LED1" s="713"/>
      <c r="LEE1" s="713"/>
      <c r="LEF1" s="713"/>
      <c r="LEG1" s="713"/>
      <c r="LEH1" s="713"/>
      <c r="LEI1" s="713"/>
      <c r="LEJ1" s="713"/>
      <c r="LEK1" s="713"/>
      <c r="LEL1" s="713"/>
      <c r="LEM1" s="713"/>
      <c r="LEN1" s="713"/>
      <c r="LEO1" s="713"/>
      <c r="LEP1" s="713"/>
      <c r="LEQ1" s="713"/>
      <c r="LER1" s="713"/>
      <c r="LES1" s="713"/>
      <c r="LET1" s="713"/>
      <c r="LEU1" s="713"/>
      <c r="LEV1" s="713"/>
      <c r="LEW1" s="713"/>
      <c r="LEX1" s="713"/>
      <c r="LEY1" s="713"/>
      <c r="LEZ1" s="713"/>
      <c r="LFA1" s="713"/>
      <c r="LFB1" s="713"/>
      <c r="LFC1" s="713"/>
      <c r="LFD1" s="713"/>
      <c r="LFE1" s="713"/>
      <c r="LFF1" s="713"/>
      <c r="LFG1" s="713"/>
      <c r="LFH1" s="713"/>
      <c r="LFI1" s="713"/>
      <c r="LFJ1" s="713"/>
      <c r="LFK1" s="713"/>
      <c r="LFL1" s="713"/>
      <c r="LFM1" s="713"/>
      <c r="LFN1" s="713"/>
      <c r="LFO1" s="713"/>
      <c r="LFP1" s="713"/>
      <c r="LFQ1" s="713"/>
      <c r="LFR1" s="713"/>
      <c r="LFS1" s="713"/>
      <c r="LFT1" s="713"/>
      <c r="LFU1" s="713"/>
      <c r="LFV1" s="713"/>
      <c r="LFW1" s="713"/>
      <c r="LFX1" s="713"/>
      <c r="LFY1" s="713"/>
      <c r="LFZ1" s="713"/>
      <c r="LGA1" s="713"/>
      <c r="LGB1" s="713"/>
      <c r="LGC1" s="713"/>
      <c r="LGD1" s="713"/>
      <c r="LGE1" s="713"/>
      <c r="LGF1" s="713"/>
      <c r="LGG1" s="713"/>
      <c r="LGH1" s="713"/>
      <c r="LGI1" s="713"/>
      <c r="LGJ1" s="713"/>
      <c r="LGK1" s="713"/>
      <c r="LGL1" s="713"/>
      <c r="LGM1" s="713"/>
      <c r="LGN1" s="713"/>
      <c r="LGO1" s="713"/>
      <c r="LGP1" s="713"/>
      <c r="LGQ1" s="713"/>
      <c r="LGR1" s="713"/>
      <c r="LGS1" s="713"/>
      <c r="LGT1" s="713"/>
      <c r="LGU1" s="713"/>
      <c r="LGV1" s="713"/>
      <c r="LGW1" s="713"/>
      <c r="LGX1" s="713"/>
      <c r="LGY1" s="713"/>
      <c r="LGZ1" s="713"/>
      <c r="LHA1" s="713"/>
      <c r="LHB1" s="713"/>
      <c r="LHC1" s="713"/>
      <c r="LHD1" s="713"/>
      <c r="LHE1" s="713"/>
      <c r="LHF1" s="713"/>
      <c r="LHG1" s="713"/>
      <c r="LHH1" s="713"/>
      <c r="LHI1" s="713"/>
      <c r="LHJ1" s="713"/>
      <c r="LHK1" s="713"/>
      <c r="LHL1" s="713"/>
      <c r="LHM1" s="713"/>
      <c r="LHN1" s="713"/>
      <c r="LHO1" s="713"/>
      <c r="LHP1" s="713"/>
      <c r="LHQ1" s="713"/>
      <c r="LHR1" s="713"/>
      <c r="LHS1" s="713"/>
      <c r="LHT1" s="713"/>
      <c r="LHU1" s="713"/>
      <c r="LHV1" s="713"/>
      <c r="LHW1" s="713"/>
      <c r="LHX1" s="713"/>
      <c r="LHY1" s="713"/>
      <c r="LHZ1" s="713"/>
      <c r="LIA1" s="713"/>
      <c r="LIB1" s="713"/>
      <c r="LIC1" s="713"/>
      <c r="LID1" s="713"/>
      <c r="LIE1" s="713"/>
      <c r="LIF1" s="713"/>
      <c r="LIG1" s="713"/>
      <c r="LIH1" s="713"/>
      <c r="LII1" s="713"/>
      <c r="LIJ1" s="713"/>
      <c r="LIK1" s="713"/>
      <c r="LIL1" s="713"/>
      <c r="LIM1" s="713"/>
      <c r="LIN1" s="713"/>
      <c r="LIO1" s="713"/>
      <c r="LIP1" s="713"/>
      <c r="LIQ1" s="713"/>
      <c r="LIR1" s="713"/>
      <c r="LIS1" s="713"/>
      <c r="LIT1" s="713"/>
      <c r="LIU1" s="713"/>
      <c r="LIV1" s="713"/>
      <c r="LIW1" s="713"/>
      <c r="LIX1" s="713"/>
      <c r="LIY1" s="713"/>
      <c r="LIZ1" s="713"/>
      <c r="LJA1" s="713"/>
      <c r="LJB1" s="713"/>
      <c r="LJC1" s="713"/>
      <c r="LJD1" s="713"/>
      <c r="LJE1" s="713"/>
      <c r="LJF1" s="713"/>
      <c r="LJG1" s="713"/>
      <c r="LJH1" s="713"/>
      <c r="LJI1" s="713"/>
      <c r="LJJ1" s="713"/>
      <c r="LJK1" s="713"/>
      <c r="LJL1" s="713"/>
      <c r="LJM1" s="713"/>
      <c r="LJN1" s="713"/>
      <c r="LJO1" s="713"/>
      <c r="LJP1" s="713"/>
      <c r="LJQ1" s="713"/>
      <c r="LJR1" s="713"/>
      <c r="LJS1" s="713"/>
      <c r="LJT1" s="713"/>
      <c r="LJU1" s="713"/>
      <c r="LJV1" s="713"/>
      <c r="LJW1" s="713"/>
      <c r="LJX1" s="713"/>
      <c r="LJY1" s="713"/>
      <c r="LJZ1" s="713"/>
      <c r="LKA1" s="713"/>
      <c r="LKB1" s="713"/>
      <c r="LKC1" s="713"/>
      <c r="LKD1" s="713"/>
      <c r="LKE1" s="713"/>
      <c r="LKF1" s="713"/>
      <c r="LKG1" s="713"/>
      <c r="LKH1" s="713"/>
      <c r="LKI1" s="713"/>
      <c r="LKJ1" s="713"/>
      <c r="LKK1" s="713"/>
      <c r="LKL1" s="713"/>
      <c r="LKM1" s="713"/>
      <c r="LKN1" s="713"/>
      <c r="LKO1" s="713"/>
      <c r="LKP1" s="713"/>
      <c r="LKQ1" s="713"/>
      <c r="LKR1" s="713"/>
      <c r="LKS1" s="713"/>
      <c r="LKT1" s="713"/>
      <c r="LKU1" s="713"/>
      <c r="LKV1" s="713"/>
      <c r="LKW1" s="713"/>
      <c r="LKX1" s="713"/>
      <c r="LKY1" s="713"/>
      <c r="LKZ1" s="713"/>
      <c r="LLA1" s="713"/>
      <c r="LLB1" s="713"/>
      <c r="LLC1" s="713"/>
      <c r="LLD1" s="713"/>
      <c r="LLE1" s="713"/>
      <c r="LLF1" s="713"/>
      <c r="LLG1" s="713"/>
      <c r="LLH1" s="713"/>
      <c r="LLI1" s="713"/>
      <c r="LLJ1" s="713"/>
      <c r="LLK1" s="713"/>
      <c r="LLL1" s="713"/>
      <c r="LLM1" s="713"/>
      <c r="LLN1" s="713"/>
      <c r="LLO1" s="713"/>
      <c r="LLP1" s="713"/>
      <c r="LLQ1" s="713"/>
      <c r="LLR1" s="713"/>
      <c r="LLS1" s="713"/>
      <c r="LLT1" s="713"/>
      <c r="LLU1" s="713"/>
      <c r="LLV1" s="713"/>
      <c r="LLW1" s="713"/>
      <c r="LLX1" s="713"/>
      <c r="LLY1" s="713"/>
      <c r="LLZ1" s="713"/>
      <c r="LMA1" s="713"/>
      <c r="LMB1" s="713"/>
      <c r="LMC1" s="713"/>
      <c r="LMD1" s="713"/>
      <c r="LME1" s="713"/>
      <c r="LMF1" s="713"/>
      <c r="LMG1" s="713"/>
      <c r="LMH1" s="713"/>
      <c r="LMI1" s="713"/>
      <c r="LMJ1" s="713"/>
      <c r="LMK1" s="713"/>
      <c r="LML1" s="713"/>
      <c r="LMM1" s="713"/>
      <c r="LMN1" s="713"/>
      <c r="LMO1" s="713"/>
      <c r="LMP1" s="713"/>
      <c r="LMQ1" s="713"/>
      <c r="LMR1" s="713"/>
      <c r="LMS1" s="713"/>
      <c r="LMT1" s="713"/>
      <c r="LMU1" s="713"/>
      <c r="LMV1" s="713"/>
      <c r="LMW1" s="713"/>
      <c r="LMX1" s="713"/>
      <c r="LMY1" s="713"/>
      <c r="LMZ1" s="713"/>
      <c r="LNA1" s="713"/>
      <c r="LNB1" s="713"/>
      <c r="LNC1" s="713"/>
      <c r="LND1" s="713"/>
      <c r="LNE1" s="713"/>
      <c r="LNF1" s="713"/>
      <c r="LNG1" s="713"/>
      <c r="LNH1" s="713"/>
      <c r="LNI1" s="713"/>
      <c r="LNJ1" s="713"/>
      <c r="LNK1" s="713"/>
      <c r="LNL1" s="713"/>
      <c r="LNM1" s="713"/>
      <c r="LNN1" s="713"/>
      <c r="LNO1" s="713"/>
      <c r="LNP1" s="713"/>
      <c r="LNQ1" s="713"/>
      <c r="LNR1" s="713"/>
      <c r="LNS1" s="713"/>
      <c r="LNT1" s="713"/>
      <c r="LNU1" s="713"/>
      <c r="LNV1" s="713"/>
      <c r="LNW1" s="713"/>
      <c r="LNX1" s="713"/>
      <c r="LNY1" s="713"/>
      <c r="LNZ1" s="713"/>
      <c r="LOA1" s="713"/>
      <c r="LOB1" s="713"/>
      <c r="LOC1" s="713"/>
      <c r="LOD1" s="713"/>
      <c r="LOE1" s="713"/>
      <c r="LOF1" s="713"/>
      <c r="LOG1" s="713"/>
      <c r="LOH1" s="713"/>
      <c r="LOI1" s="713"/>
      <c r="LOJ1" s="713"/>
      <c r="LOK1" s="713"/>
      <c r="LOL1" s="713"/>
      <c r="LOM1" s="713"/>
      <c r="LON1" s="713"/>
      <c r="LOO1" s="713"/>
      <c r="LOP1" s="713"/>
      <c r="LOQ1" s="713"/>
      <c r="LOR1" s="713"/>
      <c r="LOS1" s="713"/>
      <c r="LOT1" s="713"/>
      <c r="LOU1" s="713"/>
      <c r="LOV1" s="713"/>
      <c r="LOW1" s="713"/>
      <c r="LOX1" s="713"/>
      <c r="LOY1" s="713"/>
      <c r="LOZ1" s="713"/>
      <c r="LPA1" s="713"/>
      <c r="LPB1" s="713"/>
      <c r="LPC1" s="713"/>
      <c r="LPD1" s="713"/>
      <c r="LPE1" s="713"/>
      <c r="LPF1" s="713"/>
      <c r="LPG1" s="713"/>
      <c r="LPH1" s="713"/>
      <c r="LPI1" s="713"/>
      <c r="LPJ1" s="713"/>
      <c r="LPK1" s="713"/>
      <c r="LPL1" s="713"/>
      <c r="LPM1" s="713"/>
      <c r="LPN1" s="713"/>
      <c r="LPO1" s="713"/>
      <c r="LPP1" s="713"/>
      <c r="LPQ1" s="713"/>
      <c r="LPR1" s="713"/>
      <c r="LPS1" s="713"/>
      <c r="LPT1" s="713"/>
      <c r="LPU1" s="713"/>
      <c r="LPV1" s="713"/>
      <c r="LPW1" s="713"/>
      <c r="LPX1" s="713"/>
      <c r="LPY1" s="713"/>
      <c r="LPZ1" s="713"/>
      <c r="LQA1" s="713"/>
      <c r="LQB1" s="713"/>
      <c r="LQC1" s="713"/>
      <c r="LQD1" s="713"/>
      <c r="LQE1" s="713"/>
      <c r="LQF1" s="713"/>
      <c r="LQG1" s="713"/>
      <c r="LQH1" s="713"/>
      <c r="LQI1" s="713"/>
      <c r="LQJ1" s="713"/>
      <c r="LQK1" s="713"/>
      <c r="LQL1" s="713"/>
      <c r="LQM1" s="713"/>
      <c r="LQN1" s="713"/>
      <c r="LQO1" s="713"/>
      <c r="LQP1" s="713"/>
      <c r="LQQ1" s="713"/>
      <c r="LQR1" s="713"/>
      <c r="LQS1" s="713"/>
      <c r="LQT1" s="713"/>
      <c r="LQU1" s="713"/>
      <c r="LQV1" s="713"/>
      <c r="LQW1" s="713"/>
      <c r="LQX1" s="713"/>
      <c r="LQY1" s="713"/>
      <c r="LQZ1" s="713"/>
      <c r="LRA1" s="713"/>
      <c r="LRB1" s="713"/>
      <c r="LRC1" s="713"/>
      <c r="LRD1" s="713"/>
      <c r="LRE1" s="713"/>
      <c r="LRF1" s="713"/>
      <c r="LRG1" s="713"/>
      <c r="LRH1" s="713"/>
      <c r="LRI1" s="713"/>
      <c r="LRJ1" s="713"/>
      <c r="LRK1" s="713"/>
      <c r="LRL1" s="713"/>
      <c r="LRM1" s="713"/>
      <c r="LRN1" s="713"/>
      <c r="LRO1" s="713"/>
      <c r="LRP1" s="713"/>
      <c r="LRQ1" s="713"/>
      <c r="LRR1" s="713"/>
      <c r="LRS1" s="713"/>
      <c r="LRT1" s="713"/>
      <c r="LRU1" s="713"/>
      <c r="LRV1" s="713"/>
      <c r="LRW1" s="713"/>
      <c r="LRX1" s="713"/>
      <c r="LRY1" s="713"/>
      <c r="LRZ1" s="713"/>
      <c r="LSA1" s="713"/>
      <c r="LSB1" s="713"/>
      <c r="LSC1" s="713"/>
      <c r="LSD1" s="713"/>
      <c r="LSE1" s="713"/>
      <c r="LSF1" s="713"/>
      <c r="LSG1" s="713"/>
      <c r="LSH1" s="713"/>
      <c r="LSI1" s="713"/>
      <c r="LSJ1" s="713"/>
      <c r="LSK1" s="713"/>
      <c r="LSL1" s="713"/>
      <c r="LSM1" s="713"/>
      <c r="LSN1" s="713"/>
      <c r="LSO1" s="713"/>
      <c r="LSP1" s="713"/>
      <c r="LSQ1" s="713"/>
      <c r="LSR1" s="713"/>
      <c r="LSS1" s="713"/>
      <c r="LST1" s="713"/>
      <c r="LSU1" s="713"/>
      <c r="LSV1" s="713"/>
      <c r="LSW1" s="713"/>
      <c r="LSX1" s="713"/>
      <c r="LSY1" s="713"/>
      <c r="LSZ1" s="713"/>
      <c r="LTA1" s="713"/>
      <c r="LTB1" s="713"/>
      <c r="LTC1" s="713"/>
      <c r="LTD1" s="713"/>
      <c r="LTE1" s="713"/>
      <c r="LTF1" s="713"/>
      <c r="LTG1" s="713"/>
      <c r="LTH1" s="713"/>
      <c r="LTI1" s="713"/>
      <c r="LTJ1" s="713"/>
      <c r="LTK1" s="713"/>
      <c r="LTL1" s="713"/>
      <c r="LTM1" s="713"/>
      <c r="LTN1" s="713"/>
      <c r="LTO1" s="713"/>
      <c r="LTP1" s="713"/>
      <c r="LTQ1" s="713"/>
      <c r="LTR1" s="713"/>
      <c r="LTS1" s="713"/>
      <c r="LTT1" s="713"/>
      <c r="LTU1" s="713"/>
      <c r="LTV1" s="713"/>
      <c r="LTW1" s="713"/>
      <c r="LTX1" s="713"/>
      <c r="LTY1" s="713"/>
      <c r="LTZ1" s="713"/>
      <c r="LUA1" s="713"/>
      <c r="LUB1" s="713"/>
      <c r="LUC1" s="713"/>
      <c r="LUD1" s="713"/>
      <c r="LUE1" s="713"/>
      <c r="LUF1" s="713"/>
      <c r="LUG1" s="713"/>
      <c r="LUH1" s="713"/>
      <c r="LUI1" s="713"/>
      <c r="LUJ1" s="713"/>
      <c r="LUK1" s="713"/>
      <c r="LUL1" s="713"/>
      <c r="LUM1" s="713"/>
      <c r="LUN1" s="713"/>
      <c r="LUO1" s="713"/>
      <c r="LUP1" s="713"/>
      <c r="LUQ1" s="713"/>
      <c r="LUR1" s="713"/>
      <c r="LUS1" s="713"/>
      <c r="LUT1" s="713"/>
      <c r="LUU1" s="713"/>
      <c r="LUV1" s="713"/>
      <c r="LUW1" s="713"/>
      <c r="LUX1" s="713"/>
      <c r="LUY1" s="713"/>
      <c r="LUZ1" s="713"/>
      <c r="LVA1" s="713"/>
      <c r="LVB1" s="713"/>
      <c r="LVC1" s="713"/>
      <c r="LVD1" s="713"/>
      <c r="LVE1" s="713"/>
      <c r="LVF1" s="713"/>
      <c r="LVG1" s="713"/>
      <c r="LVH1" s="713"/>
      <c r="LVI1" s="713"/>
      <c r="LVJ1" s="713"/>
      <c r="LVK1" s="713"/>
      <c r="LVL1" s="713"/>
      <c r="LVM1" s="713"/>
      <c r="LVN1" s="713"/>
      <c r="LVO1" s="713"/>
      <c r="LVP1" s="713"/>
      <c r="LVQ1" s="713"/>
      <c r="LVR1" s="713"/>
      <c r="LVS1" s="713"/>
      <c r="LVT1" s="713"/>
      <c r="LVU1" s="713"/>
      <c r="LVV1" s="713"/>
      <c r="LVW1" s="713"/>
      <c r="LVX1" s="713"/>
      <c r="LVY1" s="713"/>
      <c r="LVZ1" s="713"/>
      <c r="LWA1" s="713"/>
      <c r="LWB1" s="713"/>
      <c r="LWC1" s="713"/>
      <c r="LWD1" s="713"/>
      <c r="LWE1" s="713"/>
      <c r="LWF1" s="713"/>
      <c r="LWG1" s="713"/>
      <c r="LWH1" s="713"/>
      <c r="LWI1" s="713"/>
      <c r="LWJ1" s="713"/>
      <c r="LWK1" s="713"/>
      <c r="LWL1" s="713"/>
      <c r="LWM1" s="713"/>
      <c r="LWN1" s="713"/>
      <c r="LWO1" s="713"/>
      <c r="LWP1" s="713"/>
      <c r="LWQ1" s="713"/>
      <c r="LWR1" s="713"/>
      <c r="LWS1" s="713"/>
      <c r="LWT1" s="713"/>
      <c r="LWU1" s="713"/>
      <c r="LWV1" s="713"/>
      <c r="LWW1" s="713"/>
      <c r="LWX1" s="713"/>
      <c r="LWY1" s="713"/>
      <c r="LWZ1" s="713"/>
      <c r="LXA1" s="713"/>
      <c r="LXB1" s="713"/>
      <c r="LXC1" s="713"/>
      <c r="LXD1" s="713"/>
      <c r="LXE1" s="713"/>
      <c r="LXF1" s="713"/>
      <c r="LXG1" s="713"/>
      <c r="LXH1" s="713"/>
      <c r="LXI1" s="713"/>
      <c r="LXJ1" s="713"/>
      <c r="LXK1" s="713"/>
      <c r="LXL1" s="713"/>
      <c r="LXM1" s="713"/>
      <c r="LXN1" s="713"/>
      <c r="LXO1" s="713"/>
      <c r="LXP1" s="713"/>
      <c r="LXQ1" s="713"/>
      <c r="LXR1" s="713"/>
      <c r="LXS1" s="713"/>
      <c r="LXT1" s="713"/>
      <c r="LXU1" s="713"/>
      <c r="LXV1" s="713"/>
      <c r="LXW1" s="713"/>
      <c r="LXX1" s="713"/>
      <c r="LXY1" s="713"/>
      <c r="LXZ1" s="713"/>
      <c r="LYA1" s="713"/>
      <c r="LYB1" s="713"/>
      <c r="LYC1" s="713"/>
      <c r="LYD1" s="713"/>
      <c r="LYE1" s="713"/>
      <c r="LYF1" s="713"/>
      <c r="LYG1" s="713"/>
      <c r="LYH1" s="713"/>
      <c r="LYI1" s="713"/>
      <c r="LYJ1" s="713"/>
      <c r="LYK1" s="713"/>
      <c r="LYL1" s="713"/>
      <c r="LYM1" s="713"/>
      <c r="LYN1" s="713"/>
      <c r="LYO1" s="713"/>
      <c r="LYP1" s="713"/>
      <c r="LYQ1" s="713"/>
      <c r="LYR1" s="713"/>
      <c r="LYS1" s="713"/>
      <c r="LYT1" s="713"/>
      <c r="LYU1" s="713"/>
      <c r="LYV1" s="713"/>
      <c r="LYW1" s="713"/>
      <c r="LYX1" s="713"/>
      <c r="LYY1" s="713"/>
      <c r="LYZ1" s="713"/>
      <c r="LZA1" s="713"/>
      <c r="LZB1" s="713"/>
      <c r="LZC1" s="713"/>
      <c r="LZD1" s="713"/>
      <c r="LZE1" s="713"/>
      <c r="LZF1" s="713"/>
      <c r="LZG1" s="713"/>
      <c r="LZH1" s="713"/>
      <c r="LZI1" s="713"/>
      <c r="LZJ1" s="713"/>
      <c r="LZK1" s="713"/>
      <c r="LZL1" s="713"/>
      <c r="LZM1" s="713"/>
      <c r="LZN1" s="713"/>
      <c r="LZO1" s="713"/>
      <c r="LZP1" s="713"/>
      <c r="LZQ1" s="713"/>
      <c r="LZR1" s="713"/>
      <c r="LZS1" s="713"/>
      <c r="LZT1" s="713"/>
      <c r="LZU1" s="713"/>
      <c r="LZV1" s="713"/>
      <c r="LZW1" s="713"/>
      <c r="LZX1" s="713"/>
      <c r="LZY1" s="713"/>
      <c r="LZZ1" s="713"/>
      <c r="MAA1" s="713"/>
      <c r="MAB1" s="713"/>
      <c r="MAC1" s="713"/>
      <c r="MAD1" s="713"/>
      <c r="MAE1" s="713"/>
      <c r="MAF1" s="713"/>
      <c r="MAG1" s="713"/>
      <c r="MAH1" s="713"/>
      <c r="MAI1" s="713"/>
      <c r="MAJ1" s="713"/>
      <c r="MAK1" s="713"/>
      <c r="MAL1" s="713"/>
      <c r="MAM1" s="713"/>
      <c r="MAN1" s="713"/>
      <c r="MAO1" s="713"/>
      <c r="MAP1" s="713"/>
      <c r="MAQ1" s="713"/>
      <c r="MAR1" s="713"/>
      <c r="MAS1" s="713"/>
      <c r="MAT1" s="713"/>
      <c r="MAU1" s="713"/>
      <c r="MAV1" s="713"/>
      <c r="MAW1" s="713"/>
      <c r="MAX1" s="713"/>
      <c r="MAY1" s="713"/>
      <c r="MAZ1" s="713"/>
      <c r="MBA1" s="713"/>
      <c r="MBB1" s="713"/>
      <c r="MBC1" s="713"/>
      <c r="MBD1" s="713"/>
      <c r="MBE1" s="713"/>
      <c r="MBF1" s="713"/>
      <c r="MBG1" s="713"/>
      <c r="MBH1" s="713"/>
      <c r="MBI1" s="713"/>
      <c r="MBJ1" s="713"/>
      <c r="MBK1" s="713"/>
      <c r="MBL1" s="713"/>
      <c r="MBM1" s="713"/>
      <c r="MBN1" s="713"/>
      <c r="MBO1" s="713"/>
      <c r="MBP1" s="713"/>
      <c r="MBQ1" s="713"/>
      <c r="MBR1" s="713"/>
      <c r="MBS1" s="713"/>
      <c r="MBT1" s="713"/>
      <c r="MBU1" s="713"/>
      <c r="MBV1" s="713"/>
      <c r="MBW1" s="713"/>
      <c r="MBX1" s="713"/>
      <c r="MBY1" s="713"/>
      <c r="MBZ1" s="713"/>
      <c r="MCA1" s="713"/>
      <c r="MCB1" s="713"/>
      <c r="MCC1" s="713"/>
      <c r="MCD1" s="713"/>
      <c r="MCE1" s="713"/>
      <c r="MCF1" s="713"/>
      <c r="MCG1" s="713"/>
      <c r="MCH1" s="713"/>
      <c r="MCI1" s="713"/>
      <c r="MCJ1" s="713"/>
      <c r="MCK1" s="713"/>
      <c r="MCL1" s="713"/>
      <c r="MCM1" s="713"/>
      <c r="MCN1" s="713"/>
      <c r="MCO1" s="713"/>
      <c r="MCP1" s="713"/>
      <c r="MCQ1" s="713"/>
      <c r="MCR1" s="713"/>
      <c r="MCS1" s="713"/>
      <c r="MCT1" s="713"/>
      <c r="MCU1" s="713"/>
      <c r="MCV1" s="713"/>
      <c r="MCW1" s="713"/>
      <c r="MCX1" s="713"/>
      <c r="MCY1" s="713"/>
      <c r="MCZ1" s="713"/>
      <c r="MDA1" s="713"/>
      <c r="MDB1" s="713"/>
      <c r="MDC1" s="713"/>
      <c r="MDD1" s="713"/>
      <c r="MDE1" s="713"/>
      <c r="MDF1" s="713"/>
      <c r="MDG1" s="713"/>
      <c r="MDH1" s="713"/>
      <c r="MDI1" s="713"/>
      <c r="MDJ1" s="713"/>
      <c r="MDK1" s="713"/>
      <c r="MDL1" s="713"/>
      <c r="MDM1" s="713"/>
      <c r="MDN1" s="713"/>
      <c r="MDO1" s="713"/>
      <c r="MDP1" s="713"/>
      <c r="MDQ1" s="713"/>
      <c r="MDR1" s="713"/>
      <c r="MDS1" s="713"/>
      <c r="MDT1" s="713"/>
      <c r="MDU1" s="713"/>
      <c r="MDV1" s="713"/>
      <c r="MDW1" s="713"/>
      <c r="MDX1" s="713"/>
      <c r="MDY1" s="713"/>
      <c r="MDZ1" s="713"/>
      <c r="MEA1" s="713"/>
      <c r="MEB1" s="713"/>
      <c r="MEC1" s="713"/>
      <c r="MED1" s="713"/>
      <c r="MEE1" s="713"/>
      <c r="MEF1" s="713"/>
      <c r="MEG1" s="713"/>
      <c r="MEH1" s="713"/>
      <c r="MEI1" s="713"/>
      <c r="MEJ1" s="713"/>
      <c r="MEK1" s="713"/>
      <c r="MEL1" s="713"/>
      <c r="MEM1" s="713"/>
      <c r="MEN1" s="713"/>
      <c r="MEO1" s="713"/>
      <c r="MEP1" s="713"/>
      <c r="MEQ1" s="713"/>
      <c r="MER1" s="713"/>
      <c r="MES1" s="713"/>
      <c r="MET1" s="713"/>
      <c r="MEU1" s="713"/>
      <c r="MEV1" s="713"/>
      <c r="MEW1" s="713"/>
      <c r="MEX1" s="713"/>
      <c r="MEY1" s="713"/>
      <c r="MEZ1" s="713"/>
      <c r="MFA1" s="713"/>
      <c r="MFB1" s="713"/>
      <c r="MFC1" s="713"/>
      <c r="MFD1" s="713"/>
      <c r="MFE1" s="713"/>
      <c r="MFF1" s="713"/>
      <c r="MFG1" s="713"/>
      <c r="MFH1" s="713"/>
      <c r="MFI1" s="713"/>
      <c r="MFJ1" s="713"/>
      <c r="MFK1" s="713"/>
      <c r="MFL1" s="713"/>
      <c r="MFM1" s="713"/>
      <c r="MFN1" s="713"/>
      <c r="MFO1" s="713"/>
      <c r="MFP1" s="713"/>
      <c r="MFQ1" s="713"/>
      <c r="MFR1" s="713"/>
      <c r="MFS1" s="713"/>
      <c r="MFT1" s="713"/>
      <c r="MFU1" s="713"/>
      <c r="MFV1" s="713"/>
      <c r="MFW1" s="713"/>
      <c r="MFX1" s="713"/>
      <c r="MFY1" s="713"/>
      <c r="MFZ1" s="713"/>
      <c r="MGA1" s="713"/>
      <c r="MGB1" s="713"/>
      <c r="MGC1" s="713"/>
      <c r="MGD1" s="713"/>
      <c r="MGE1" s="713"/>
      <c r="MGF1" s="713"/>
      <c r="MGG1" s="713"/>
      <c r="MGH1" s="713"/>
      <c r="MGI1" s="713"/>
      <c r="MGJ1" s="713"/>
      <c r="MGK1" s="713"/>
      <c r="MGL1" s="713"/>
      <c r="MGM1" s="713"/>
      <c r="MGN1" s="713"/>
      <c r="MGO1" s="713"/>
      <c r="MGP1" s="713"/>
      <c r="MGQ1" s="713"/>
      <c r="MGR1" s="713"/>
      <c r="MGS1" s="713"/>
      <c r="MGT1" s="713"/>
      <c r="MGU1" s="713"/>
      <c r="MGV1" s="713"/>
      <c r="MGW1" s="713"/>
      <c r="MGX1" s="713"/>
      <c r="MGY1" s="713"/>
      <c r="MGZ1" s="713"/>
      <c r="MHA1" s="713"/>
      <c r="MHB1" s="713"/>
      <c r="MHC1" s="713"/>
      <c r="MHD1" s="713"/>
      <c r="MHE1" s="713"/>
      <c r="MHF1" s="713"/>
      <c r="MHG1" s="713"/>
      <c r="MHH1" s="713"/>
      <c r="MHI1" s="713"/>
      <c r="MHJ1" s="713"/>
      <c r="MHK1" s="713"/>
      <c r="MHL1" s="713"/>
      <c r="MHM1" s="713"/>
      <c r="MHN1" s="713"/>
      <c r="MHO1" s="713"/>
      <c r="MHP1" s="713"/>
      <c r="MHQ1" s="713"/>
      <c r="MHR1" s="713"/>
      <c r="MHS1" s="713"/>
      <c r="MHT1" s="713"/>
      <c r="MHU1" s="713"/>
      <c r="MHV1" s="713"/>
      <c r="MHW1" s="713"/>
      <c r="MHX1" s="713"/>
      <c r="MHY1" s="713"/>
      <c r="MHZ1" s="713"/>
      <c r="MIA1" s="713"/>
      <c r="MIB1" s="713"/>
      <c r="MIC1" s="713"/>
      <c r="MID1" s="713"/>
      <c r="MIE1" s="713"/>
      <c r="MIF1" s="713"/>
      <c r="MIG1" s="713"/>
      <c r="MIH1" s="713"/>
      <c r="MII1" s="713"/>
      <c r="MIJ1" s="713"/>
      <c r="MIK1" s="713"/>
      <c r="MIL1" s="713"/>
      <c r="MIM1" s="713"/>
      <c r="MIN1" s="713"/>
      <c r="MIO1" s="713"/>
      <c r="MIP1" s="713"/>
      <c r="MIQ1" s="713"/>
      <c r="MIR1" s="713"/>
      <c r="MIS1" s="713"/>
      <c r="MIT1" s="713"/>
      <c r="MIU1" s="713"/>
      <c r="MIV1" s="713"/>
      <c r="MIW1" s="713"/>
      <c r="MIX1" s="713"/>
      <c r="MIY1" s="713"/>
      <c r="MIZ1" s="713"/>
      <c r="MJA1" s="713"/>
      <c r="MJB1" s="713"/>
      <c r="MJC1" s="713"/>
      <c r="MJD1" s="713"/>
      <c r="MJE1" s="713"/>
      <c r="MJF1" s="713"/>
      <c r="MJG1" s="713"/>
      <c r="MJH1" s="713"/>
      <c r="MJI1" s="713"/>
      <c r="MJJ1" s="713"/>
      <c r="MJK1" s="713"/>
      <c r="MJL1" s="713"/>
      <c r="MJM1" s="713"/>
      <c r="MJN1" s="713"/>
      <c r="MJO1" s="713"/>
      <c r="MJP1" s="713"/>
      <c r="MJQ1" s="713"/>
      <c r="MJR1" s="713"/>
      <c r="MJS1" s="713"/>
      <c r="MJT1" s="713"/>
      <c r="MJU1" s="713"/>
      <c r="MJV1" s="713"/>
      <c r="MJW1" s="713"/>
      <c r="MJX1" s="713"/>
      <c r="MJY1" s="713"/>
      <c r="MJZ1" s="713"/>
      <c r="MKA1" s="713"/>
      <c r="MKB1" s="713"/>
      <c r="MKC1" s="713"/>
      <c r="MKD1" s="713"/>
      <c r="MKE1" s="713"/>
      <c r="MKF1" s="713"/>
      <c r="MKG1" s="713"/>
      <c r="MKH1" s="713"/>
      <c r="MKI1" s="713"/>
      <c r="MKJ1" s="713"/>
      <c r="MKK1" s="713"/>
      <c r="MKL1" s="713"/>
      <c r="MKM1" s="713"/>
      <c r="MKN1" s="713"/>
      <c r="MKO1" s="713"/>
      <c r="MKP1" s="713"/>
      <c r="MKQ1" s="713"/>
      <c r="MKR1" s="713"/>
      <c r="MKS1" s="713"/>
      <c r="MKT1" s="713"/>
      <c r="MKU1" s="713"/>
      <c r="MKV1" s="713"/>
      <c r="MKW1" s="713"/>
      <c r="MKX1" s="713"/>
      <c r="MKY1" s="713"/>
      <c r="MKZ1" s="713"/>
      <c r="MLA1" s="713"/>
      <c r="MLB1" s="713"/>
      <c r="MLC1" s="713"/>
      <c r="MLD1" s="713"/>
      <c r="MLE1" s="713"/>
      <c r="MLF1" s="713"/>
      <c r="MLG1" s="713"/>
      <c r="MLH1" s="713"/>
      <c r="MLI1" s="713"/>
      <c r="MLJ1" s="713"/>
      <c r="MLK1" s="713"/>
      <c r="MLL1" s="713"/>
      <c r="MLM1" s="713"/>
      <c r="MLN1" s="713"/>
      <c r="MLO1" s="713"/>
      <c r="MLP1" s="713"/>
      <c r="MLQ1" s="713"/>
      <c r="MLR1" s="713"/>
      <c r="MLS1" s="713"/>
      <c r="MLT1" s="713"/>
      <c r="MLU1" s="713"/>
      <c r="MLV1" s="713"/>
      <c r="MLW1" s="713"/>
      <c r="MLX1" s="713"/>
      <c r="MLY1" s="713"/>
      <c r="MLZ1" s="713"/>
      <c r="MMA1" s="713"/>
      <c r="MMB1" s="713"/>
      <c r="MMC1" s="713"/>
      <c r="MMD1" s="713"/>
      <c r="MME1" s="713"/>
      <c r="MMF1" s="713"/>
      <c r="MMG1" s="713"/>
      <c r="MMH1" s="713"/>
      <c r="MMI1" s="713"/>
      <c r="MMJ1" s="713"/>
      <c r="MMK1" s="713"/>
      <c r="MML1" s="713"/>
      <c r="MMM1" s="713"/>
      <c r="MMN1" s="713"/>
      <c r="MMO1" s="713"/>
      <c r="MMP1" s="713"/>
      <c r="MMQ1" s="713"/>
      <c r="MMR1" s="713"/>
      <c r="MMS1" s="713"/>
      <c r="MMT1" s="713"/>
      <c r="MMU1" s="713"/>
      <c r="MMV1" s="713"/>
      <c r="MMW1" s="713"/>
      <c r="MMX1" s="713"/>
      <c r="MMY1" s="713"/>
      <c r="MMZ1" s="713"/>
      <c r="MNA1" s="713"/>
      <c r="MNB1" s="713"/>
      <c r="MNC1" s="713"/>
      <c r="MND1" s="713"/>
      <c r="MNE1" s="713"/>
      <c r="MNF1" s="713"/>
      <c r="MNG1" s="713"/>
      <c r="MNH1" s="713"/>
      <c r="MNI1" s="713"/>
      <c r="MNJ1" s="713"/>
      <c r="MNK1" s="713"/>
      <c r="MNL1" s="713"/>
      <c r="MNM1" s="713"/>
      <c r="MNN1" s="713"/>
      <c r="MNO1" s="713"/>
      <c r="MNP1" s="713"/>
      <c r="MNQ1" s="713"/>
      <c r="MNR1" s="713"/>
      <c r="MNS1" s="713"/>
      <c r="MNT1" s="713"/>
      <c r="MNU1" s="713"/>
      <c r="MNV1" s="713"/>
      <c r="MNW1" s="713"/>
      <c r="MNX1" s="713"/>
      <c r="MNY1" s="713"/>
      <c r="MNZ1" s="713"/>
      <c r="MOA1" s="713"/>
      <c r="MOB1" s="713"/>
      <c r="MOC1" s="713"/>
      <c r="MOD1" s="713"/>
      <c r="MOE1" s="713"/>
      <c r="MOF1" s="713"/>
      <c r="MOG1" s="713"/>
      <c r="MOH1" s="713"/>
      <c r="MOI1" s="713"/>
      <c r="MOJ1" s="713"/>
      <c r="MOK1" s="713"/>
      <c r="MOL1" s="713"/>
      <c r="MOM1" s="713"/>
      <c r="MON1" s="713"/>
      <c r="MOO1" s="713"/>
      <c r="MOP1" s="713"/>
      <c r="MOQ1" s="713"/>
      <c r="MOR1" s="713"/>
      <c r="MOS1" s="713"/>
      <c r="MOT1" s="713"/>
      <c r="MOU1" s="713"/>
      <c r="MOV1" s="713"/>
      <c r="MOW1" s="713"/>
      <c r="MOX1" s="713"/>
      <c r="MOY1" s="713"/>
      <c r="MOZ1" s="713"/>
      <c r="MPA1" s="713"/>
      <c r="MPB1" s="713"/>
      <c r="MPC1" s="713"/>
      <c r="MPD1" s="713"/>
      <c r="MPE1" s="713"/>
      <c r="MPF1" s="713"/>
      <c r="MPG1" s="713"/>
      <c r="MPH1" s="713"/>
      <c r="MPI1" s="713"/>
      <c r="MPJ1" s="713"/>
      <c r="MPK1" s="713"/>
      <c r="MPL1" s="713"/>
      <c r="MPM1" s="713"/>
      <c r="MPN1" s="713"/>
      <c r="MPO1" s="713"/>
      <c r="MPP1" s="713"/>
      <c r="MPQ1" s="713"/>
      <c r="MPR1" s="713"/>
      <c r="MPS1" s="713"/>
      <c r="MPT1" s="713"/>
      <c r="MPU1" s="713"/>
      <c r="MPV1" s="713"/>
      <c r="MPW1" s="713"/>
      <c r="MPX1" s="713"/>
      <c r="MPY1" s="713"/>
      <c r="MPZ1" s="713"/>
      <c r="MQA1" s="713"/>
      <c r="MQB1" s="713"/>
      <c r="MQC1" s="713"/>
      <c r="MQD1" s="713"/>
      <c r="MQE1" s="713"/>
      <c r="MQF1" s="713"/>
      <c r="MQG1" s="713"/>
      <c r="MQH1" s="713"/>
      <c r="MQI1" s="713"/>
      <c r="MQJ1" s="713"/>
      <c r="MQK1" s="713"/>
      <c r="MQL1" s="713"/>
      <c r="MQM1" s="713"/>
      <c r="MQN1" s="713"/>
      <c r="MQO1" s="713"/>
      <c r="MQP1" s="713"/>
      <c r="MQQ1" s="713"/>
      <c r="MQR1" s="713"/>
      <c r="MQS1" s="713"/>
      <c r="MQT1" s="713"/>
      <c r="MQU1" s="713"/>
      <c r="MQV1" s="713"/>
      <c r="MQW1" s="713"/>
      <c r="MQX1" s="713"/>
      <c r="MQY1" s="713"/>
      <c r="MQZ1" s="713"/>
      <c r="MRA1" s="713"/>
      <c r="MRB1" s="713"/>
      <c r="MRC1" s="713"/>
      <c r="MRD1" s="713"/>
      <c r="MRE1" s="713"/>
      <c r="MRF1" s="713"/>
      <c r="MRG1" s="713"/>
      <c r="MRH1" s="713"/>
      <c r="MRI1" s="713"/>
      <c r="MRJ1" s="713"/>
      <c r="MRK1" s="713"/>
      <c r="MRL1" s="713"/>
      <c r="MRM1" s="713"/>
      <c r="MRN1" s="713"/>
      <c r="MRO1" s="713"/>
      <c r="MRP1" s="713"/>
      <c r="MRQ1" s="713"/>
      <c r="MRR1" s="713"/>
      <c r="MRS1" s="713"/>
      <c r="MRT1" s="713"/>
      <c r="MRU1" s="713"/>
      <c r="MRV1" s="713"/>
      <c r="MRW1" s="713"/>
      <c r="MRX1" s="713"/>
      <c r="MRY1" s="713"/>
      <c r="MRZ1" s="713"/>
      <c r="MSA1" s="713"/>
      <c r="MSB1" s="713"/>
      <c r="MSC1" s="713"/>
      <c r="MSD1" s="713"/>
      <c r="MSE1" s="713"/>
      <c r="MSF1" s="713"/>
      <c r="MSG1" s="713"/>
      <c r="MSH1" s="713"/>
      <c r="MSI1" s="713"/>
      <c r="MSJ1" s="713"/>
      <c r="MSK1" s="713"/>
      <c r="MSL1" s="713"/>
      <c r="MSM1" s="713"/>
      <c r="MSN1" s="713"/>
      <c r="MSO1" s="713"/>
      <c r="MSP1" s="713"/>
      <c r="MSQ1" s="713"/>
      <c r="MSR1" s="713"/>
      <c r="MSS1" s="713"/>
      <c r="MST1" s="713"/>
      <c r="MSU1" s="713"/>
      <c r="MSV1" s="713"/>
      <c r="MSW1" s="713"/>
      <c r="MSX1" s="713"/>
      <c r="MSY1" s="713"/>
      <c r="MSZ1" s="713"/>
      <c r="MTA1" s="713"/>
      <c r="MTB1" s="713"/>
      <c r="MTC1" s="713"/>
      <c r="MTD1" s="713"/>
      <c r="MTE1" s="713"/>
      <c r="MTF1" s="713"/>
      <c r="MTG1" s="713"/>
      <c r="MTH1" s="713"/>
      <c r="MTI1" s="713"/>
      <c r="MTJ1" s="713"/>
      <c r="MTK1" s="713"/>
      <c r="MTL1" s="713"/>
      <c r="MTM1" s="713"/>
      <c r="MTN1" s="713"/>
      <c r="MTO1" s="713"/>
      <c r="MTP1" s="713"/>
      <c r="MTQ1" s="713"/>
      <c r="MTR1" s="713"/>
      <c r="MTS1" s="713"/>
      <c r="MTT1" s="713"/>
      <c r="MTU1" s="713"/>
      <c r="MTV1" s="713"/>
      <c r="MTW1" s="713"/>
      <c r="MTX1" s="713"/>
      <c r="MTY1" s="713"/>
      <c r="MTZ1" s="713"/>
      <c r="MUA1" s="713"/>
      <c r="MUB1" s="713"/>
      <c r="MUC1" s="713"/>
      <c r="MUD1" s="713"/>
      <c r="MUE1" s="713"/>
      <c r="MUF1" s="713"/>
      <c r="MUG1" s="713"/>
      <c r="MUH1" s="713"/>
      <c r="MUI1" s="713"/>
      <c r="MUJ1" s="713"/>
      <c r="MUK1" s="713"/>
      <c r="MUL1" s="713"/>
      <c r="MUM1" s="713"/>
      <c r="MUN1" s="713"/>
      <c r="MUO1" s="713"/>
      <c r="MUP1" s="713"/>
      <c r="MUQ1" s="713"/>
      <c r="MUR1" s="713"/>
      <c r="MUS1" s="713"/>
      <c r="MUT1" s="713"/>
      <c r="MUU1" s="713"/>
      <c r="MUV1" s="713"/>
      <c r="MUW1" s="713"/>
      <c r="MUX1" s="713"/>
      <c r="MUY1" s="713"/>
      <c r="MUZ1" s="713"/>
      <c r="MVA1" s="713"/>
      <c r="MVB1" s="713"/>
      <c r="MVC1" s="713"/>
      <c r="MVD1" s="713"/>
      <c r="MVE1" s="713"/>
      <c r="MVF1" s="713"/>
      <c r="MVG1" s="713"/>
      <c r="MVH1" s="713"/>
      <c r="MVI1" s="713"/>
      <c r="MVJ1" s="713"/>
      <c r="MVK1" s="713"/>
      <c r="MVL1" s="713"/>
      <c r="MVM1" s="713"/>
      <c r="MVN1" s="713"/>
      <c r="MVO1" s="713"/>
      <c r="MVP1" s="713"/>
      <c r="MVQ1" s="713"/>
      <c r="MVR1" s="713"/>
      <c r="MVS1" s="713"/>
      <c r="MVT1" s="713"/>
      <c r="MVU1" s="713"/>
      <c r="MVV1" s="713"/>
      <c r="MVW1" s="713"/>
      <c r="MVX1" s="713"/>
      <c r="MVY1" s="713"/>
      <c r="MVZ1" s="713"/>
      <c r="MWA1" s="713"/>
      <c r="MWB1" s="713"/>
      <c r="MWC1" s="713"/>
      <c r="MWD1" s="713"/>
      <c r="MWE1" s="713"/>
      <c r="MWF1" s="713"/>
      <c r="MWG1" s="713"/>
      <c r="MWH1" s="713"/>
      <c r="MWI1" s="713"/>
      <c r="MWJ1" s="713"/>
      <c r="MWK1" s="713"/>
      <c r="MWL1" s="713"/>
      <c r="MWM1" s="713"/>
      <c r="MWN1" s="713"/>
      <c r="MWO1" s="713"/>
      <c r="MWP1" s="713"/>
      <c r="MWQ1" s="713"/>
      <c r="MWR1" s="713"/>
      <c r="MWS1" s="713"/>
      <c r="MWT1" s="713"/>
      <c r="MWU1" s="713"/>
      <c r="MWV1" s="713"/>
      <c r="MWW1" s="713"/>
      <c r="MWX1" s="713"/>
      <c r="MWY1" s="713"/>
      <c r="MWZ1" s="713"/>
      <c r="MXA1" s="713"/>
      <c r="MXB1" s="713"/>
      <c r="MXC1" s="713"/>
      <c r="MXD1" s="713"/>
      <c r="MXE1" s="713"/>
      <c r="MXF1" s="713"/>
      <c r="MXG1" s="713"/>
      <c r="MXH1" s="713"/>
      <c r="MXI1" s="713"/>
      <c r="MXJ1" s="713"/>
      <c r="MXK1" s="713"/>
      <c r="MXL1" s="713"/>
      <c r="MXM1" s="713"/>
      <c r="MXN1" s="713"/>
      <c r="MXO1" s="713"/>
      <c r="MXP1" s="713"/>
      <c r="MXQ1" s="713"/>
      <c r="MXR1" s="713"/>
      <c r="MXS1" s="713"/>
      <c r="MXT1" s="713"/>
      <c r="MXU1" s="713"/>
      <c r="MXV1" s="713"/>
      <c r="MXW1" s="713"/>
      <c r="MXX1" s="713"/>
      <c r="MXY1" s="713"/>
      <c r="MXZ1" s="713"/>
      <c r="MYA1" s="713"/>
      <c r="MYB1" s="713"/>
      <c r="MYC1" s="713"/>
      <c r="MYD1" s="713"/>
      <c r="MYE1" s="713"/>
      <c r="MYF1" s="713"/>
      <c r="MYG1" s="713"/>
      <c r="MYH1" s="713"/>
      <c r="MYI1" s="713"/>
      <c r="MYJ1" s="713"/>
      <c r="MYK1" s="713"/>
      <c r="MYL1" s="713"/>
      <c r="MYM1" s="713"/>
      <c r="MYN1" s="713"/>
      <c r="MYO1" s="713"/>
      <c r="MYP1" s="713"/>
      <c r="MYQ1" s="713"/>
      <c r="MYR1" s="713"/>
      <c r="MYS1" s="713"/>
      <c r="MYT1" s="713"/>
      <c r="MYU1" s="713"/>
      <c r="MYV1" s="713"/>
      <c r="MYW1" s="713"/>
      <c r="MYX1" s="713"/>
      <c r="MYY1" s="713"/>
      <c r="MYZ1" s="713"/>
      <c r="MZA1" s="713"/>
      <c r="MZB1" s="713"/>
      <c r="MZC1" s="713"/>
      <c r="MZD1" s="713"/>
      <c r="MZE1" s="713"/>
      <c r="MZF1" s="713"/>
      <c r="MZG1" s="713"/>
      <c r="MZH1" s="713"/>
      <c r="MZI1" s="713"/>
      <c r="MZJ1" s="713"/>
      <c r="MZK1" s="713"/>
      <c r="MZL1" s="713"/>
      <c r="MZM1" s="713"/>
      <c r="MZN1" s="713"/>
      <c r="MZO1" s="713"/>
      <c r="MZP1" s="713"/>
      <c r="MZQ1" s="713"/>
      <c r="MZR1" s="713"/>
      <c r="MZS1" s="713"/>
      <c r="MZT1" s="713"/>
      <c r="MZU1" s="713"/>
      <c r="MZV1" s="713"/>
      <c r="MZW1" s="713"/>
      <c r="MZX1" s="713"/>
      <c r="MZY1" s="713"/>
      <c r="MZZ1" s="713"/>
      <c r="NAA1" s="713"/>
      <c r="NAB1" s="713"/>
      <c r="NAC1" s="713"/>
      <c r="NAD1" s="713"/>
      <c r="NAE1" s="713"/>
      <c r="NAF1" s="713"/>
      <c r="NAG1" s="713"/>
      <c r="NAH1" s="713"/>
      <c r="NAI1" s="713"/>
      <c r="NAJ1" s="713"/>
      <c r="NAK1" s="713"/>
      <c r="NAL1" s="713"/>
      <c r="NAM1" s="713"/>
      <c r="NAN1" s="713"/>
      <c r="NAO1" s="713"/>
      <c r="NAP1" s="713"/>
      <c r="NAQ1" s="713"/>
      <c r="NAR1" s="713"/>
      <c r="NAS1" s="713"/>
      <c r="NAT1" s="713"/>
      <c r="NAU1" s="713"/>
      <c r="NAV1" s="713"/>
      <c r="NAW1" s="713"/>
      <c r="NAX1" s="713"/>
      <c r="NAY1" s="713"/>
      <c r="NAZ1" s="713"/>
      <c r="NBA1" s="713"/>
      <c r="NBB1" s="713"/>
      <c r="NBC1" s="713"/>
      <c r="NBD1" s="713"/>
      <c r="NBE1" s="713"/>
      <c r="NBF1" s="713"/>
      <c r="NBG1" s="713"/>
      <c r="NBH1" s="713"/>
      <c r="NBI1" s="713"/>
      <c r="NBJ1" s="713"/>
      <c r="NBK1" s="713"/>
      <c r="NBL1" s="713"/>
      <c r="NBM1" s="713"/>
      <c r="NBN1" s="713"/>
      <c r="NBO1" s="713"/>
      <c r="NBP1" s="713"/>
      <c r="NBQ1" s="713"/>
      <c r="NBR1" s="713"/>
      <c r="NBS1" s="713"/>
      <c r="NBT1" s="713"/>
      <c r="NBU1" s="713"/>
      <c r="NBV1" s="713"/>
      <c r="NBW1" s="713"/>
      <c r="NBX1" s="713"/>
      <c r="NBY1" s="713"/>
      <c r="NBZ1" s="713"/>
      <c r="NCA1" s="713"/>
      <c r="NCB1" s="713"/>
      <c r="NCC1" s="713"/>
      <c r="NCD1" s="713"/>
      <c r="NCE1" s="713"/>
      <c r="NCF1" s="713"/>
      <c r="NCG1" s="713"/>
      <c r="NCH1" s="713"/>
      <c r="NCI1" s="713"/>
      <c r="NCJ1" s="713"/>
      <c r="NCK1" s="713"/>
      <c r="NCL1" s="713"/>
      <c r="NCM1" s="713"/>
      <c r="NCN1" s="713"/>
      <c r="NCO1" s="713"/>
      <c r="NCP1" s="713"/>
      <c r="NCQ1" s="713"/>
      <c r="NCR1" s="713"/>
      <c r="NCS1" s="713"/>
      <c r="NCT1" s="713"/>
      <c r="NCU1" s="713"/>
      <c r="NCV1" s="713"/>
      <c r="NCW1" s="713"/>
      <c r="NCX1" s="713"/>
      <c r="NCY1" s="713"/>
      <c r="NCZ1" s="713"/>
      <c r="NDA1" s="713"/>
      <c r="NDB1" s="713"/>
      <c r="NDC1" s="713"/>
      <c r="NDD1" s="713"/>
      <c r="NDE1" s="713"/>
      <c r="NDF1" s="713"/>
      <c r="NDG1" s="713"/>
      <c r="NDH1" s="713"/>
      <c r="NDI1" s="713"/>
      <c r="NDJ1" s="713"/>
      <c r="NDK1" s="713"/>
      <c r="NDL1" s="713"/>
      <c r="NDM1" s="713"/>
      <c r="NDN1" s="713"/>
      <c r="NDO1" s="713"/>
      <c r="NDP1" s="713"/>
      <c r="NDQ1" s="713"/>
      <c r="NDR1" s="713"/>
      <c r="NDS1" s="713"/>
      <c r="NDT1" s="713"/>
      <c r="NDU1" s="713"/>
      <c r="NDV1" s="713"/>
      <c r="NDW1" s="713"/>
      <c r="NDX1" s="713"/>
      <c r="NDY1" s="713"/>
      <c r="NDZ1" s="713"/>
      <c r="NEA1" s="713"/>
      <c r="NEB1" s="713"/>
      <c r="NEC1" s="713"/>
      <c r="NED1" s="713"/>
      <c r="NEE1" s="713"/>
      <c r="NEF1" s="713"/>
      <c r="NEG1" s="713"/>
      <c r="NEH1" s="713"/>
      <c r="NEI1" s="713"/>
      <c r="NEJ1" s="713"/>
      <c r="NEK1" s="713"/>
      <c r="NEL1" s="713"/>
      <c r="NEM1" s="713"/>
      <c r="NEN1" s="713"/>
      <c r="NEO1" s="713"/>
      <c r="NEP1" s="713"/>
      <c r="NEQ1" s="713"/>
      <c r="NER1" s="713"/>
      <c r="NES1" s="713"/>
      <c r="NET1" s="713"/>
      <c r="NEU1" s="713"/>
      <c r="NEV1" s="713"/>
      <c r="NEW1" s="713"/>
      <c r="NEX1" s="713"/>
      <c r="NEY1" s="713"/>
      <c r="NEZ1" s="713"/>
      <c r="NFA1" s="713"/>
      <c r="NFB1" s="713"/>
      <c r="NFC1" s="713"/>
      <c r="NFD1" s="713"/>
      <c r="NFE1" s="713"/>
      <c r="NFF1" s="713"/>
      <c r="NFG1" s="713"/>
      <c r="NFH1" s="713"/>
      <c r="NFI1" s="713"/>
      <c r="NFJ1" s="713"/>
      <c r="NFK1" s="713"/>
      <c r="NFL1" s="713"/>
      <c r="NFM1" s="713"/>
      <c r="NFN1" s="713"/>
      <c r="NFO1" s="713"/>
      <c r="NFP1" s="713"/>
      <c r="NFQ1" s="713"/>
      <c r="NFR1" s="713"/>
      <c r="NFS1" s="713"/>
      <c r="NFT1" s="713"/>
      <c r="NFU1" s="713"/>
      <c r="NFV1" s="713"/>
      <c r="NFW1" s="713"/>
      <c r="NFX1" s="713"/>
      <c r="NFY1" s="713"/>
      <c r="NFZ1" s="713"/>
      <c r="NGA1" s="713"/>
      <c r="NGB1" s="713"/>
      <c r="NGC1" s="713"/>
      <c r="NGD1" s="713"/>
      <c r="NGE1" s="713"/>
      <c r="NGF1" s="713"/>
      <c r="NGG1" s="713"/>
      <c r="NGH1" s="713"/>
      <c r="NGI1" s="713"/>
      <c r="NGJ1" s="713"/>
      <c r="NGK1" s="713"/>
      <c r="NGL1" s="713"/>
      <c r="NGM1" s="713"/>
      <c r="NGN1" s="713"/>
      <c r="NGO1" s="713"/>
      <c r="NGP1" s="713"/>
      <c r="NGQ1" s="713"/>
      <c r="NGR1" s="713"/>
      <c r="NGS1" s="713"/>
      <c r="NGT1" s="713"/>
      <c r="NGU1" s="713"/>
      <c r="NGV1" s="713"/>
      <c r="NGW1" s="713"/>
      <c r="NGX1" s="713"/>
      <c r="NGY1" s="713"/>
      <c r="NGZ1" s="713"/>
      <c r="NHA1" s="713"/>
      <c r="NHB1" s="713"/>
      <c r="NHC1" s="713"/>
      <c r="NHD1" s="713"/>
      <c r="NHE1" s="713"/>
      <c r="NHF1" s="713"/>
      <c r="NHG1" s="713"/>
      <c r="NHH1" s="713"/>
      <c r="NHI1" s="713"/>
      <c r="NHJ1" s="713"/>
      <c r="NHK1" s="713"/>
      <c r="NHL1" s="713"/>
      <c r="NHM1" s="713"/>
      <c r="NHN1" s="713"/>
      <c r="NHO1" s="713"/>
      <c r="NHP1" s="713"/>
      <c r="NHQ1" s="713"/>
      <c r="NHR1" s="713"/>
      <c r="NHS1" s="713"/>
      <c r="NHT1" s="713"/>
      <c r="NHU1" s="713"/>
      <c r="NHV1" s="713"/>
      <c r="NHW1" s="713"/>
      <c r="NHX1" s="713"/>
      <c r="NHY1" s="713"/>
      <c r="NHZ1" s="713"/>
      <c r="NIA1" s="713"/>
      <c r="NIB1" s="713"/>
      <c r="NIC1" s="713"/>
      <c r="NID1" s="713"/>
      <c r="NIE1" s="713"/>
      <c r="NIF1" s="713"/>
      <c r="NIG1" s="713"/>
      <c r="NIH1" s="713"/>
      <c r="NII1" s="713"/>
      <c r="NIJ1" s="713"/>
      <c r="NIK1" s="713"/>
      <c r="NIL1" s="713"/>
      <c r="NIM1" s="713"/>
      <c r="NIN1" s="713"/>
      <c r="NIO1" s="713"/>
      <c r="NIP1" s="713"/>
      <c r="NIQ1" s="713"/>
      <c r="NIR1" s="713"/>
      <c r="NIS1" s="713"/>
      <c r="NIT1" s="713"/>
      <c r="NIU1" s="713"/>
      <c r="NIV1" s="713"/>
      <c r="NIW1" s="713"/>
      <c r="NIX1" s="713"/>
      <c r="NIY1" s="713"/>
      <c r="NIZ1" s="713"/>
      <c r="NJA1" s="713"/>
      <c r="NJB1" s="713"/>
      <c r="NJC1" s="713"/>
      <c r="NJD1" s="713"/>
      <c r="NJE1" s="713"/>
      <c r="NJF1" s="713"/>
      <c r="NJG1" s="713"/>
      <c r="NJH1" s="713"/>
      <c r="NJI1" s="713"/>
      <c r="NJJ1" s="713"/>
      <c r="NJK1" s="713"/>
      <c r="NJL1" s="713"/>
      <c r="NJM1" s="713"/>
      <c r="NJN1" s="713"/>
      <c r="NJO1" s="713"/>
      <c r="NJP1" s="713"/>
      <c r="NJQ1" s="713"/>
      <c r="NJR1" s="713"/>
      <c r="NJS1" s="713"/>
      <c r="NJT1" s="713"/>
      <c r="NJU1" s="713"/>
      <c r="NJV1" s="713"/>
      <c r="NJW1" s="713"/>
      <c r="NJX1" s="713"/>
      <c r="NJY1" s="713"/>
      <c r="NJZ1" s="713"/>
      <c r="NKA1" s="713"/>
      <c r="NKB1" s="713"/>
      <c r="NKC1" s="713"/>
      <c r="NKD1" s="713"/>
      <c r="NKE1" s="713"/>
      <c r="NKF1" s="713"/>
      <c r="NKG1" s="713"/>
      <c r="NKH1" s="713"/>
      <c r="NKI1" s="713"/>
      <c r="NKJ1" s="713"/>
      <c r="NKK1" s="713"/>
      <c r="NKL1" s="713"/>
      <c r="NKM1" s="713"/>
      <c r="NKN1" s="713"/>
      <c r="NKO1" s="713"/>
      <c r="NKP1" s="713"/>
      <c r="NKQ1" s="713"/>
      <c r="NKR1" s="713"/>
      <c r="NKS1" s="713"/>
      <c r="NKT1" s="713"/>
      <c r="NKU1" s="713"/>
      <c r="NKV1" s="713"/>
      <c r="NKW1" s="713"/>
      <c r="NKX1" s="713"/>
      <c r="NKY1" s="713"/>
      <c r="NKZ1" s="713"/>
      <c r="NLA1" s="713"/>
      <c r="NLB1" s="713"/>
      <c r="NLC1" s="713"/>
      <c r="NLD1" s="713"/>
      <c r="NLE1" s="713"/>
      <c r="NLF1" s="713"/>
      <c r="NLG1" s="713"/>
      <c r="NLH1" s="713"/>
      <c r="NLI1" s="713"/>
      <c r="NLJ1" s="713"/>
      <c r="NLK1" s="713"/>
      <c r="NLL1" s="713"/>
      <c r="NLM1" s="713"/>
      <c r="NLN1" s="713"/>
      <c r="NLO1" s="713"/>
      <c r="NLP1" s="713"/>
      <c r="NLQ1" s="713"/>
      <c r="NLR1" s="713"/>
      <c r="NLS1" s="713"/>
      <c r="NLT1" s="713"/>
      <c r="NLU1" s="713"/>
      <c r="NLV1" s="713"/>
      <c r="NLW1" s="713"/>
      <c r="NLX1" s="713"/>
      <c r="NLY1" s="713"/>
      <c r="NLZ1" s="713"/>
      <c r="NMA1" s="713"/>
      <c r="NMB1" s="713"/>
      <c r="NMC1" s="713"/>
      <c r="NMD1" s="713"/>
      <c r="NME1" s="713"/>
      <c r="NMF1" s="713"/>
      <c r="NMG1" s="713"/>
      <c r="NMH1" s="713"/>
      <c r="NMI1" s="713"/>
      <c r="NMJ1" s="713"/>
      <c r="NMK1" s="713"/>
      <c r="NML1" s="713"/>
      <c r="NMM1" s="713"/>
      <c r="NMN1" s="713"/>
      <c r="NMO1" s="713"/>
      <c r="NMP1" s="713"/>
      <c r="NMQ1" s="713"/>
      <c r="NMR1" s="713"/>
      <c r="NMS1" s="713"/>
      <c r="NMT1" s="713"/>
      <c r="NMU1" s="713"/>
      <c r="NMV1" s="713"/>
      <c r="NMW1" s="713"/>
      <c r="NMX1" s="713"/>
      <c r="NMY1" s="713"/>
      <c r="NMZ1" s="713"/>
      <c r="NNA1" s="713"/>
      <c r="NNB1" s="713"/>
      <c r="NNC1" s="713"/>
      <c r="NND1" s="713"/>
      <c r="NNE1" s="713"/>
      <c r="NNF1" s="713"/>
      <c r="NNG1" s="713"/>
      <c r="NNH1" s="713"/>
      <c r="NNI1" s="713"/>
      <c r="NNJ1" s="713"/>
      <c r="NNK1" s="713"/>
      <c r="NNL1" s="713"/>
      <c r="NNM1" s="713"/>
      <c r="NNN1" s="713"/>
      <c r="NNO1" s="713"/>
      <c r="NNP1" s="713"/>
      <c r="NNQ1" s="713"/>
      <c r="NNR1" s="713"/>
      <c r="NNS1" s="713"/>
      <c r="NNT1" s="713"/>
      <c r="NNU1" s="713"/>
      <c r="NNV1" s="713"/>
      <c r="NNW1" s="713"/>
      <c r="NNX1" s="713"/>
      <c r="NNY1" s="713"/>
      <c r="NNZ1" s="713"/>
      <c r="NOA1" s="713"/>
      <c r="NOB1" s="713"/>
      <c r="NOC1" s="713"/>
      <c r="NOD1" s="713"/>
      <c r="NOE1" s="713"/>
      <c r="NOF1" s="713"/>
      <c r="NOG1" s="713"/>
      <c r="NOH1" s="713"/>
      <c r="NOI1" s="713"/>
      <c r="NOJ1" s="713"/>
      <c r="NOK1" s="713"/>
      <c r="NOL1" s="713"/>
      <c r="NOM1" s="713"/>
      <c r="NON1" s="713"/>
      <c r="NOO1" s="713"/>
      <c r="NOP1" s="713"/>
      <c r="NOQ1" s="713"/>
      <c r="NOR1" s="713"/>
      <c r="NOS1" s="713"/>
      <c r="NOT1" s="713"/>
      <c r="NOU1" s="713"/>
      <c r="NOV1" s="713"/>
      <c r="NOW1" s="713"/>
      <c r="NOX1" s="713"/>
      <c r="NOY1" s="713"/>
      <c r="NOZ1" s="713"/>
      <c r="NPA1" s="713"/>
      <c r="NPB1" s="713"/>
      <c r="NPC1" s="713"/>
      <c r="NPD1" s="713"/>
      <c r="NPE1" s="713"/>
      <c r="NPF1" s="713"/>
      <c r="NPG1" s="713"/>
      <c r="NPH1" s="713"/>
      <c r="NPI1" s="713"/>
      <c r="NPJ1" s="713"/>
      <c r="NPK1" s="713"/>
      <c r="NPL1" s="713"/>
      <c r="NPM1" s="713"/>
      <c r="NPN1" s="713"/>
      <c r="NPO1" s="713"/>
      <c r="NPP1" s="713"/>
      <c r="NPQ1" s="713"/>
      <c r="NPR1" s="713"/>
      <c r="NPS1" s="713"/>
      <c r="NPT1" s="713"/>
      <c r="NPU1" s="713"/>
      <c r="NPV1" s="713"/>
      <c r="NPW1" s="713"/>
      <c r="NPX1" s="713"/>
      <c r="NPY1" s="713"/>
      <c r="NPZ1" s="713"/>
      <c r="NQA1" s="713"/>
      <c r="NQB1" s="713"/>
      <c r="NQC1" s="713"/>
      <c r="NQD1" s="713"/>
      <c r="NQE1" s="713"/>
      <c r="NQF1" s="713"/>
      <c r="NQG1" s="713"/>
      <c r="NQH1" s="713"/>
      <c r="NQI1" s="713"/>
      <c r="NQJ1" s="713"/>
      <c r="NQK1" s="713"/>
      <c r="NQL1" s="713"/>
      <c r="NQM1" s="713"/>
      <c r="NQN1" s="713"/>
      <c r="NQO1" s="713"/>
      <c r="NQP1" s="713"/>
      <c r="NQQ1" s="713"/>
      <c r="NQR1" s="713"/>
      <c r="NQS1" s="713"/>
      <c r="NQT1" s="713"/>
      <c r="NQU1" s="713"/>
      <c r="NQV1" s="713"/>
      <c r="NQW1" s="713"/>
      <c r="NQX1" s="713"/>
      <c r="NQY1" s="713"/>
      <c r="NQZ1" s="713"/>
      <c r="NRA1" s="713"/>
      <c r="NRB1" s="713"/>
      <c r="NRC1" s="713"/>
      <c r="NRD1" s="713"/>
      <c r="NRE1" s="713"/>
      <c r="NRF1" s="713"/>
      <c r="NRG1" s="713"/>
      <c r="NRH1" s="713"/>
      <c r="NRI1" s="713"/>
      <c r="NRJ1" s="713"/>
      <c r="NRK1" s="713"/>
      <c r="NRL1" s="713"/>
      <c r="NRM1" s="713"/>
      <c r="NRN1" s="713"/>
      <c r="NRO1" s="713"/>
      <c r="NRP1" s="713"/>
      <c r="NRQ1" s="713"/>
      <c r="NRR1" s="713"/>
      <c r="NRS1" s="713"/>
      <c r="NRT1" s="713"/>
      <c r="NRU1" s="713"/>
      <c r="NRV1" s="713"/>
      <c r="NRW1" s="713"/>
      <c r="NRX1" s="713"/>
      <c r="NRY1" s="713"/>
      <c r="NRZ1" s="713"/>
      <c r="NSA1" s="713"/>
      <c r="NSB1" s="713"/>
      <c r="NSC1" s="713"/>
      <c r="NSD1" s="713"/>
      <c r="NSE1" s="713"/>
      <c r="NSF1" s="713"/>
      <c r="NSG1" s="713"/>
      <c r="NSH1" s="713"/>
      <c r="NSI1" s="713"/>
      <c r="NSJ1" s="713"/>
      <c r="NSK1" s="713"/>
      <c r="NSL1" s="713"/>
      <c r="NSM1" s="713"/>
      <c r="NSN1" s="713"/>
      <c r="NSO1" s="713"/>
      <c r="NSP1" s="713"/>
      <c r="NSQ1" s="713"/>
      <c r="NSR1" s="713"/>
      <c r="NSS1" s="713"/>
      <c r="NST1" s="713"/>
      <c r="NSU1" s="713"/>
      <c r="NSV1" s="713"/>
      <c r="NSW1" s="713"/>
      <c r="NSX1" s="713"/>
      <c r="NSY1" s="713"/>
      <c r="NSZ1" s="713"/>
      <c r="NTA1" s="713"/>
      <c r="NTB1" s="713"/>
      <c r="NTC1" s="713"/>
      <c r="NTD1" s="713"/>
      <c r="NTE1" s="713"/>
      <c r="NTF1" s="713"/>
      <c r="NTG1" s="713"/>
      <c r="NTH1" s="713"/>
      <c r="NTI1" s="713"/>
      <c r="NTJ1" s="713"/>
      <c r="NTK1" s="713"/>
      <c r="NTL1" s="713"/>
      <c r="NTM1" s="713"/>
      <c r="NTN1" s="713"/>
      <c r="NTO1" s="713"/>
      <c r="NTP1" s="713"/>
      <c r="NTQ1" s="713"/>
      <c r="NTR1" s="713"/>
      <c r="NTS1" s="713"/>
      <c r="NTT1" s="713"/>
      <c r="NTU1" s="713"/>
      <c r="NTV1" s="713"/>
      <c r="NTW1" s="713"/>
      <c r="NTX1" s="713"/>
      <c r="NTY1" s="713"/>
      <c r="NTZ1" s="713"/>
      <c r="NUA1" s="713"/>
      <c r="NUB1" s="713"/>
      <c r="NUC1" s="713"/>
      <c r="NUD1" s="713"/>
      <c r="NUE1" s="713"/>
      <c r="NUF1" s="713"/>
      <c r="NUG1" s="713"/>
      <c r="NUH1" s="713"/>
      <c r="NUI1" s="713"/>
      <c r="NUJ1" s="713"/>
      <c r="NUK1" s="713"/>
      <c r="NUL1" s="713"/>
      <c r="NUM1" s="713"/>
      <c r="NUN1" s="713"/>
      <c r="NUO1" s="713"/>
      <c r="NUP1" s="713"/>
      <c r="NUQ1" s="713"/>
      <c r="NUR1" s="713"/>
      <c r="NUS1" s="713"/>
      <c r="NUT1" s="713"/>
      <c r="NUU1" s="713"/>
      <c r="NUV1" s="713"/>
      <c r="NUW1" s="713"/>
      <c r="NUX1" s="713"/>
      <c r="NUY1" s="713"/>
      <c r="NUZ1" s="713"/>
      <c r="NVA1" s="713"/>
      <c r="NVB1" s="713"/>
      <c r="NVC1" s="713"/>
      <c r="NVD1" s="713"/>
      <c r="NVE1" s="713"/>
      <c r="NVF1" s="713"/>
      <c r="NVG1" s="713"/>
      <c r="NVH1" s="713"/>
      <c r="NVI1" s="713"/>
      <c r="NVJ1" s="713"/>
      <c r="NVK1" s="713"/>
      <c r="NVL1" s="713"/>
      <c r="NVM1" s="713"/>
      <c r="NVN1" s="713"/>
      <c r="NVO1" s="713"/>
      <c r="NVP1" s="713"/>
      <c r="NVQ1" s="713"/>
      <c r="NVR1" s="713"/>
      <c r="NVS1" s="713"/>
      <c r="NVT1" s="713"/>
      <c r="NVU1" s="713"/>
      <c r="NVV1" s="713"/>
      <c r="NVW1" s="713"/>
      <c r="NVX1" s="713"/>
      <c r="NVY1" s="713"/>
      <c r="NVZ1" s="713"/>
      <c r="NWA1" s="713"/>
      <c r="NWB1" s="713"/>
      <c r="NWC1" s="713"/>
      <c r="NWD1" s="713"/>
      <c r="NWE1" s="713"/>
      <c r="NWF1" s="713"/>
      <c r="NWG1" s="713"/>
      <c r="NWH1" s="713"/>
      <c r="NWI1" s="713"/>
      <c r="NWJ1" s="713"/>
      <c r="NWK1" s="713"/>
      <c r="NWL1" s="713"/>
      <c r="NWM1" s="713"/>
      <c r="NWN1" s="713"/>
      <c r="NWO1" s="713"/>
      <c r="NWP1" s="713"/>
      <c r="NWQ1" s="713"/>
      <c r="NWR1" s="713"/>
      <c r="NWS1" s="713"/>
      <c r="NWT1" s="713"/>
      <c r="NWU1" s="713"/>
      <c r="NWV1" s="713"/>
      <c r="NWW1" s="713"/>
      <c r="NWX1" s="713"/>
      <c r="NWY1" s="713"/>
      <c r="NWZ1" s="713"/>
      <c r="NXA1" s="713"/>
      <c r="NXB1" s="713"/>
      <c r="NXC1" s="713"/>
      <c r="NXD1" s="713"/>
      <c r="NXE1" s="713"/>
      <c r="NXF1" s="713"/>
      <c r="NXG1" s="713"/>
      <c r="NXH1" s="713"/>
      <c r="NXI1" s="713"/>
      <c r="NXJ1" s="713"/>
      <c r="NXK1" s="713"/>
      <c r="NXL1" s="713"/>
      <c r="NXM1" s="713"/>
      <c r="NXN1" s="713"/>
      <c r="NXO1" s="713"/>
      <c r="NXP1" s="713"/>
      <c r="NXQ1" s="713"/>
      <c r="NXR1" s="713"/>
      <c r="NXS1" s="713"/>
      <c r="NXT1" s="713"/>
      <c r="NXU1" s="713"/>
      <c r="NXV1" s="713"/>
      <c r="NXW1" s="713"/>
      <c r="NXX1" s="713"/>
      <c r="NXY1" s="713"/>
      <c r="NXZ1" s="713"/>
      <c r="NYA1" s="713"/>
      <c r="NYB1" s="713"/>
      <c r="NYC1" s="713"/>
      <c r="NYD1" s="713"/>
      <c r="NYE1" s="713"/>
      <c r="NYF1" s="713"/>
      <c r="NYG1" s="713"/>
      <c r="NYH1" s="713"/>
      <c r="NYI1" s="713"/>
      <c r="NYJ1" s="713"/>
      <c r="NYK1" s="713"/>
      <c r="NYL1" s="713"/>
      <c r="NYM1" s="713"/>
      <c r="NYN1" s="713"/>
      <c r="NYO1" s="713"/>
      <c r="NYP1" s="713"/>
      <c r="NYQ1" s="713"/>
      <c r="NYR1" s="713"/>
      <c r="NYS1" s="713"/>
      <c r="NYT1" s="713"/>
      <c r="NYU1" s="713"/>
      <c r="NYV1" s="713"/>
      <c r="NYW1" s="713"/>
      <c r="NYX1" s="713"/>
      <c r="NYY1" s="713"/>
      <c r="NYZ1" s="713"/>
      <c r="NZA1" s="713"/>
      <c r="NZB1" s="713"/>
      <c r="NZC1" s="713"/>
      <c r="NZD1" s="713"/>
      <c r="NZE1" s="713"/>
      <c r="NZF1" s="713"/>
      <c r="NZG1" s="713"/>
      <c r="NZH1" s="713"/>
      <c r="NZI1" s="713"/>
      <c r="NZJ1" s="713"/>
      <c r="NZK1" s="713"/>
      <c r="NZL1" s="713"/>
      <c r="NZM1" s="713"/>
      <c r="NZN1" s="713"/>
      <c r="NZO1" s="713"/>
      <c r="NZP1" s="713"/>
      <c r="NZQ1" s="713"/>
      <c r="NZR1" s="713"/>
      <c r="NZS1" s="713"/>
      <c r="NZT1" s="713"/>
      <c r="NZU1" s="713"/>
      <c r="NZV1" s="713"/>
      <c r="NZW1" s="713"/>
      <c r="NZX1" s="713"/>
      <c r="NZY1" s="713"/>
      <c r="NZZ1" s="713"/>
      <c r="OAA1" s="713"/>
      <c r="OAB1" s="713"/>
      <c r="OAC1" s="713"/>
      <c r="OAD1" s="713"/>
      <c r="OAE1" s="713"/>
      <c r="OAF1" s="713"/>
      <c r="OAG1" s="713"/>
      <c r="OAH1" s="713"/>
      <c r="OAI1" s="713"/>
      <c r="OAJ1" s="713"/>
      <c r="OAK1" s="713"/>
      <c r="OAL1" s="713"/>
      <c r="OAM1" s="713"/>
      <c r="OAN1" s="713"/>
      <c r="OAO1" s="713"/>
      <c r="OAP1" s="713"/>
      <c r="OAQ1" s="713"/>
      <c r="OAR1" s="713"/>
      <c r="OAS1" s="713"/>
      <c r="OAT1" s="713"/>
      <c r="OAU1" s="713"/>
      <c r="OAV1" s="713"/>
      <c r="OAW1" s="713"/>
      <c r="OAX1" s="713"/>
      <c r="OAY1" s="713"/>
      <c r="OAZ1" s="713"/>
      <c r="OBA1" s="713"/>
      <c r="OBB1" s="713"/>
      <c r="OBC1" s="713"/>
      <c r="OBD1" s="713"/>
      <c r="OBE1" s="713"/>
      <c r="OBF1" s="713"/>
      <c r="OBG1" s="713"/>
      <c r="OBH1" s="713"/>
      <c r="OBI1" s="713"/>
      <c r="OBJ1" s="713"/>
      <c r="OBK1" s="713"/>
      <c r="OBL1" s="713"/>
      <c r="OBM1" s="713"/>
      <c r="OBN1" s="713"/>
      <c r="OBO1" s="713"/>
      <c r="OBP1" s="713"/>
      <c r="OBQ1" s="713"/>
      <c r="OBR1" s="713"/>
      <c r="OBS1" s="713"/>
      <c r="OBT1" s="713"/>
      <c r="OBU1" s="713"/>
      <c r="OBV1" s="713"/>
      <c r="OBW1" s="713"/>
      <c r="OBX1" s="713"/>
      <c r="OBY1" s="713"/>
      <c r="OBZ1" s="713"/>
      <c r="OCA1" s="713"/>
      <c r="OCB1" s="713"/>
      <c r="OCC1" s="713"/>
      <c r="OCD1" s="713"/>
      <c r="OCE1" s="713"/>
      <c r="OCF1" s="713"/>
      <c r="OCG1" s="713"/>
      <c r="OCH1" s="713"/>
      <c r="OCI1" s="713"/>
      <c r="OCJ1" s="713"/>
      <c r="OCK1" s="713"/>
      <c r="OCL1" s="713"/>
      <c r="OCM1" s="713"/>
      <c r="OCN1" s="713"/>
      <c r="OCO1" s="713"/>
      <c r="OCP1" s="713"/>
      <c r="OCQ1" s="713"/>
      <c r="OCR1" s="713"/>
      <c r="OCS1" s="713"/>
      <c r="OCT1" s="713"/>
      <c r="OCU1" s="713"/>
      <c r="OCV1" s="713"/>
      <c r="OCW1" s="713"/>
      <c r="OCX1" s="713"/>
      <c r="OCY1" s="713"/>
      <c r="OCZ1" s="713"/>
      <c r="ODA1" s="713"/>
      <c r="ODB1" s="713"/>
      <c r="ODC1" s="713"/>
      <c r="ODD1" s="713"/>
      <c r="ODE1" s="713"/>
      <c r="ODF1" s="713"/>
      <c r="ODG1" s="713"/>
      <c r="ODH1" s="713"/>
      <c r="ODI1" s="713"/>
      <c r="ODJ1" s="713"/>
      <c r="ODK1" s="713"/>
      <c r="ODL1" s="713"/>
      <c r="ODM1" s="713"/>
      <c r="ODN1" s="713"/>
      <c r="ODO1" s="713"/>
      <c r="ODP1" s="713"/>
      <c r="ODQ1" s="713"/>
      <c r="ODR1" s="713"/>
      <c r="ODS1" s="713"/>
      <c r="ODT1" s="713"/>
      <c r="ODU1" s="713"/>
      <c r="ODV1" s="713"/>
      <c r="ODW1" s="713"/>
      <c r="ODX1" s="713"/>
      <c r="ODY1" s="713"/>
      <c r="ODZ1" s="713"/>
      <c r="OEA1" s="713"/>
      <c r="OEB1" s="713"/>
      <c r="OEC1" s="713"/>
      <c r="OED1" s="713"/>
      <c r="OEE1" s="713"/>
      <c r="OEF1" s="713"/>
      <c r="OEG1" s="713"/>
      <c r="OEH1" s="713"/>
      <c r="OEI1" s="713"/>
      <c r="OEJ1" s="713"/>
      <c r="OEK1" s="713"/>
      <c r="OEL1" s="713"/>
      <c r="OEM1" s="713"/>
      <c r="OEN1" s="713"/>
      <c r="OEO1" s="713"/>
      <c r="OEP1" s="713"/>
      <c r="OEQ1" s="713"/>
      <c r="OER1" s="713"/>
      <c r="OES1" s="713"/>
      <c r="OET1" s="713"/>
      <c r="OEU1" s="713"/>
      <c r="OEV1" s="713"/>
      <c r="OEW1" s="713"/>
      <c r="OEX1" s="713"/>
      <c r="OEY1" s="713"/>
      <c r="OEZ1" s="713"/>
      <c r="OFA1" s="713"/>
      <c r="OFB1" s="713"/>
      <c r="OFC1" s="713"/>
      <c r="OFD1" s="713"/>
      <c r="OFE1" s="713"/>
      <c r="OFF1" s="713"/>
      <c r="OFG1" s="713"/>
      <c r="OFH1" s="713"/>
      <c r="OFI1" s="713"/>
      <c r="OFJ1" s="713"/>
      <c r="OFK1" s="713"/>
      <c r="OFL1" s="713"/>
      <c r="OFM1" s="713"/>
      <c r="OFN1" s="713"/>
      <c r="OFO1" s="713"/>
      <c r="OFP1" s="713"/>
      <c r="OFQ1" s="713"/>
      <c r="OFR1" s="713"/>
      <c r="OFS1" s="713"/>
      <c r="OFT1" s="713"/>
      <c r="OFU1" s="713"/>
      <c r="OFV1" s="713"/>
      <c r="OFW1" s="713"/>
      <c r="OFX1" s="713"/>
      <c r="OFY1" s="713"/>
      <c r="OFZ1" s="713"/>
      <c r="OGA1" s="713"/>
      <c r="OGB1" s="713"/>
      <c r="OGC1" s="713"/>
      <c r="OGD1" s="713"/>
      <c r="OGE1" s="713"/>
      <c r="OGF1" s="713"/>
      <c r="OGG1" s="713"/>
      <c r="OGH1" s="713"/>
      <c r="OGI1" s="713"/>
      <c r="OGJ1" s="713"/>
      <c r="OGK1" s="713"/>
      <c r="OGL1" s="713"/>
      <c r="OGM1" s="713"/>
      <c r="OGN1" s="713"/>
      <c r="OGO1" s="713"/>
      <c r="OGP1" s="713"/>
      <c r="OGQ1" s="713"/>
      <c r="OGR1" s="713"/>
      <c r="OGS1" s="713"/>
      <c r="OGT1" s="713"/>
      <c r="OGU1" s="713"/>
      <c r="OGV1" s="713"/>
      <c r="OGW1" s="713"/>
      <c r="OGX1" s="713"/>
      <c r="OGY1" s="713"/>
      <c r="OGZ1" s="713"/>
      <c r="OHA1" s="713"/>
      <c r="OHB1" s="713"/>
      <c r="OHC1" s="713"/>
      <c r="OHD1" s="713"/>
      <c r="OHE1" s="713"/>
      <c r="OHF1" s="713"/>
      <c r="OHG1" s="713"/>
      <c r="OHH1" s="713"/>
      <c r="OHI1" s="713"/>
      <c r="OHJ1" s="713"/>
      <c r="OHK1" s="713"/>
      <c r="OHL1" s="713"/>
      <c r="OHM1" s="713"/>
      <c r="OHN1" s="713"/>
      <c r="OHO1" s="713"/>
      <c r="OHP1" s="713"/>
      <c r="OHQ1" s="713"/>
      <c r="OHR1" s="713"/>
      <c r="OHS1" s="713"/>
      <c r="OHT1" s="713"/>
      <c r="OHU1" s="713"/>
      <c r="OHV1" s="713"/>
      <c r="OHW1" s="713"/>
      <c r="OHX1" s="713"/>
      <c r="OHY1" s="713"/>
      <c r="OHZ1" s="713"/>
      <c r="OIA1" s="713"/>
      <c r="OIB1" s="713"/>
      <c r="OIC1" s="713"/>
      <c r="OID1" s="713"/>
      <c r="OIE1" s="713"/>
      <c r="OIF1" s="713"/>
      <c r="OIG1" s="713"/>
      <c r="OIH1" s="713"/>
      <c r="OII1" s="713"/>
      <c r="OIJ1" s="713"/>
      <c r="OIK1" s="713"/>
      <c r="OIL1" s="713"/>
      <c r="OIM1" s="713"/>
      <c r="OIN1" s="713"/>
      <c r="OIO1" s="713"/>
      <c r="OIP1" s="713"/>
      <c r="OIQ1" s="713"/>
      <c r="OIR1" s="713"/>
      <c r="OIS1" s="713"/>
      <c r="OIT1" s="713"/>
      <c r="OIU1" s="713"/>
      <c r="OIV1" s="713"/>
      <c r="OIW1" s="713"/>
      <c r="OIX1" s="713"/>
      <c r="OIY1" s="713"/>
      <c r="OIZ1" s="713"/>
      <c r="OJA1" s="713"/>
      <c r="OJB1" s="713"/>
      <c r="OJC1" s="713"/>
      <c r="OJD1" s="713"/>
      <c r="OJE1" s="713"/>
      <c r="OJF1" s="713"/>
      <c r="OJG1" s="713"/>
      <c r="OJH1" s="713"/>
      <c r="OJI1" s="713"/>
      <c r="OJJ1" s="713"/>
      <c r="OJK1" s="713"/>
      <c r="OJL1" s="713"/>
      <c r="OJM1" s="713"/>
      <c r="OJN1" s="713"/>
      <c r="OJO1" s="713"/>
      <c r="OJP1" s="713"/>
      <c r="OJQ1" s="713"/>
      <c r="OJR1" s="713"/>
      <c r="OJS1" s="713"/>
      <c r="OJT1" s="713"/>
      <c r="OJU1" s="713"/>
      <c r="OJV1" s="713"/>
      <c r="OJW1" s="713"/>
      <c r="OJX1" s="713"/>
      <c r="OJY1" s="713"/>
      <c r="OJZ1" s="713"/>
      <c r="OKA1" s="713"/>
      <c r="OKB1" s="713"/>
      <c r="OKC1" s="713"/>
      <c r="OKD1" s="713"/>
      <c r="OKE1" s="713"/>
      <c r="OKF1" s="713"/>
      <c r="OKG1" s="713"/>
      <c r="OKH1" s="713"/>
      <c r="OKI1" s="713"/>
      <c r="OKJ1" s="713"/>
      <c r="OKK1" s="713"/>
      <c r="OKL1" s="713"/>
      <c r="OKM1" s="713"/>
      <c r="OKN1" s="713"/>
      <c r="OKO1" s="713"/>
      <c r="OKP1" s="713"/>
      <c r="OKQ1" s="713"/>
      <c r="OKR1" s="713"/>
      <c r="OKS1" s="713"/>
      <c r="OKT1" s="713"/>
      <c r="OKU1" s="713"/>
      <c r="OKV1" s="713"/>
      <c r="OKW1" s="713"/>
      <c r="OKX1" s="713"/>
      <c r="OKY1" s="713"/>
      <c r="OKZ1" s="713"/>
      <c r="OLA1" s="713"/>
      <c r="OLB1" s="713"/>
      <c r="OLC1" s="713"/>
      <c r="OLD1" s="713"/>
      <c r="OLE1" s="713"/>
      <c r="OLF1" s="713"/>
      <c r="OLG1" s="713"/>
      <c r="OLH1" s="713"/>
      <c r="OLI1" s="713"/>
      <c r="OLJ1" s="713"/>
      <c r="OLK1" s="713"/>
      <c r="OLL1" s="713"/>
      <c r="OLM1" s="713"/>
      <c r="OLN1" s="713"/>
      <c r="OLO1" s="713"/>
      <c r="OLP1" s="713"/>
      <c r="OLQ1" s="713"/>
      <c r="OLR1" s="713"/>
      <c r="OLS1" s="713"/>
      <c r="OLT1" s="713"/>
      <c r="OLU1" s="713"/>
      <c r="OLV1" s="713"/>
      <c r="OLW1" s="713"/>
      <c r="OLX1" s="713"/>
      <c r="OLY1" s="713"/>
      <c r="OLZ1" s="713"/>
      <c r="OMA1" s="713"/>
      <c r="OMB1" s="713"/>
      <c r="OMC1" s="713"/>
      <c r="OMD1" s="713"/>
      <c r="OME1" s="713"/>
      <c r="OMF1" s="713"/>
      <c r="OMG1" s="713"/>
      <c r="OMH1" s="713"/>
      <c r="OMI1" s="713"/>
      <c r="OMJ1" s="713"/>
      <c r="OMK1" s="713"/>
      <c r="OML1" s="713"/>
      <c r="OMM1" s="713"/>
      <c r="OMN1" s="713"/>
      <c r="OMO1" s="713"/>
      <c r="OMP1" s="713"/>
      <c r="OMQ1" s="713"/>
      <c r="OMR1" s="713"/>
      <c r="OMS1" s="713"/>
      <c r="OMT1" s="713"/>
      <c r="OMU1" s="713"/>
      <c r="OMV1" s="713"/>
      <c r="OMW1" s="713"/>
      <c r="OMX1" s="713"/>
      <c r="OMY1" s="713"/>
      <c r="OMZ1" s="713"/>
      <c r="ONA1" s="713"/>
      <c r="ONB1" s="713"/>
      <c r="ONC1" s="713"/>
      <c r="OND1" s="713"/>
      <c r="ONE1" s="713"/>
      <c r="ONF1" s="713"/>
      <c r="ONG1" s="713"/>
      <c r="ONH1" s="713"/>
      <c r="ONI1" s="713"/>
      <c r="ONJ1" s="713"/>
      <c r="ONK1" s="713"/>
      <c r="ONL1" s="713"/>
      <c r="ONM1" s="713"/>
      <c r="ONN1" s="713"/>
      <c r="ONO1" s="713"/>
      <c r="ONP1" s="713"/>
      <c r="ONQ1" s="713"/>
      <c r="ONR1" s="713"/>
      <c r="ONS1" s="713"/>
      <c r="ONT1" s="713"/>
      <c r="ONU1" s="713"/>
      <c r="ONV1" s="713"/>
      <c r="ONW1" s="713"/>
      <c r="ONX1" s="713"/>
      <c r="ONY1" s="713"/>
      <c r="ONZ1" s="713"/>
      <c r="OOA1" s="713"/>
      <c r="OOB1" s="713"/>
      <c r="OOC1" s="713"/>
      <c r="OOD1" s="713"/>
      <c r="OOE1" s="713"/>
      <c r="OOF1" s="713"/>
      <c r="OOG1" s="713"/>
      <c r="OOH1" s="713"/>
      <c r="OOI1" s="713"/>
      <c r="OOJ1" s="713"/>
      <c r="OOK1" s="713"/>
      <c r="OOL1" s="713"/>
      <c r="OOM1" s="713"/>
      <c r="OON1" s="713"/>
      <c r="OOO1" s="713"/>
      <c r="OOP1" s="713"/>
      <c r="OOQ1" s="713"/>
      <c r="OOR1" s="713"/>
      <c r="OOS1" s="713"/>
      <c r="OOT1" s="713"/>
      <c r="OOU1" s="713"/>
      <c r="OOV1" s="713"/>
      <c r="OOW1" s="713"/>
      <c r="OOX1" s="713"/>
      <c r="OOY1" s="713"/>
      <c r="OOZ1" s="713"/>
      <c r="OPA1" s="713"/>
      <c r="OPB1" s="713"/>
      <c r="OPC1" s="713"/>
      <c r="OPD1" s="713"/>
      <c r="OPE1" s="713"/>
      <c r="OPF1" s="713"/>
      <c r="OPG1" s="713"/>
      <c r="OPH1" s="713"/>
      <c r="OPI1" s="713"/>
      <c r="OPJ1" s="713"/>
      <c r="OPK1" s="713"/>
      <c r="OPL1" s="713"/>
      <c r="OPM1" s="713"/>
      <c r="OPN1" s="713"/>
      <c r="OPO1" s="713"/>
      <c r="OPP1" s="713"/>
      <c r="OPQ1" s="713"/>
      <c r="OPR1" s="713"/>
      <c r="OPS1" s="713"/>
      <c r="OPT1" s="713"/>
      <c r="OPU1" s="713"/>
      <c r="OPV1" s="713"/>
      <c r="OPW1" s="713"/>
      <c r="OPX1" s="713"/>
      <c r="OPY1" s="713"/>
      <c r="OPZ1" s="713"/>
      <c r="OQA1" s="713"/>
      <c r="OQB1" s="713"/>
      <c r="OQC1" s="713"/>
      <c r="OQD1" s="713"/>
      <c r="OQE1" s="713"/>
      <c r="OQF1" s="713"/>
      <c r="OQG1" s="713"/>
      <c r="OQH1" s="713"/>
      <c r="OQI1" s="713"/>
      <c r="OQJ1" s="713"/>
      <c r="OQK1" s="713"/>
      <c r="OQL1" s="713"/>
      <c r="OQM1" s="713"/>
      <c r="OQN1" s="713"/>
      <c r="OQO1" s="713"/>
      <c r="OQP1" s="713"/>
      <c r="OQQ1" s="713"/>
      <c r="OQR1" s="713"/>
      <c r="OQS1" s="713"/>
      <c r="OQT1" s="713"/>
      <c r="OQU1" s="713"/>
      <c r="OQV1" s="713"/>
      <c r="OQW1" s="713"/>
      <c r="OQX1" s="713"/>
      <c r="OQY1" s="713"/>
      <c r="OQZ1" s="713"/>
      <c r="ORA1" s="713"/>
      <c r="ORB1" s="713"/>
      <c r="ORC1" s="713"/>
      <c r="ORD1" s="713"/>
      <c r="ORE1" s="713"/>
      <c r="ORF1" s="713"/>
      <c r="ORG1" s="713"/>
      <c r="ORH1" s="713"/>
      <c r="ORI1" s="713"/>
      <c r="ORJ1" s="713"/>
      <c r="ORK1" s="713"/>
      <c r="ORL1" s="713"/>
      <c r="ORM1" s="713"/>
      <c r="ORN1" s="713"/>
      <c r="ORO1" s="713"/>
      <c r="ORP1" s="713"/>
      <c r="ORQ1" s="713"/>
      <c r="ORR1" s="713"/>
      <c r="ORS1" s="713"/>
      <c r="ORT1" s="713"/>
      <c r="ORU1" s="713"/>
      <c r="ORV1" s="713"/>
      <c r="ORW1" s="713"/>
      <c r="ORX1" s="713"/>
      <c r="ORY1" s="713"/>
      <c r="ORZ1" s="713"/>
      <c r="OSA1" s="713"/>
      <c r="OSB1" s="713"/>
      <c r="OSC1" s="713"/>
      <c r="OSD1" s="713"/>
      <c r="OSE1" s="713"/>
      <c r="OSF1" s="713"/>
      <c r="OSG1" s="713"/>
      <c r="OSH1" s="713"/>
      <c r="OSI1" s="713"/>
      <c r="OSJ1" s="713"/>
      <c r="OSK1" s="713"/>
      <c r="OSL1" s="713"/>
      <c r="OSM1" s="713"/>
      <c r="OSN1" s="713"/>
      <c r="OSO1" s="713"/>
      <c r="OSP1" s="713"/>
      <c r="OSQ1" s="713"/>
      <c r="OSR1" s="713"/>
      <c r="OSS1" s="713"/>
      <c r="OST1" s="713"/>
      <c r="OSU1" s="713"/>
      <c r="OSV1" s="713"/>
      <c r="OSW1" s="713"/>
      <c r="OSX1" s="713"/>
      <c r="OSY1" s="713"/>
      <c r="OSZ1" s="713"/>
      <c r="OTA1" s="713"/>
      <c r="OTB1" s="713"/>
      <c r="OTC1" s="713"/>
      <c r="OTD1" s="713"/>
      <c r="OTE1" s="713"/>
      <c r="OTF1" s="713"/>
      <c r="OTG1" s="713"/>
      <c r="OTH1" s="713"/>
      <c r="OTI1" s="713"/>
      <c r="OTJ1" s="713"/>
      <c r="OTK1" s="713"/>
      <c r="OTL1" s="713"/>
      <c r="OTM1" s="713"/>
      <c r="OTN1" s="713"/>
      <c r="OTO1" s="713"/>
      <c r="OTP1" s="713"/>
      <c r="OTQ1" s="713"/>
      <c r="OTR1" s="713"/>
      <c r="OTS1" s="713"/>
      <c r="OTT1" s="713"/>
      <c r="OTU1" s="713"/>
      <c r="OTV1" s="713"/>
      <c r="OTW1" s="713"/>
      <c r="OTX1" s="713"/>
      <c r="OTY1" s="713"/>
      <c r="OTZ1" s="713"/>
      <c r="OUA1" s="713"/>
      <c r="OUB1" s="713"/>
      <c r="OUC1" s="713"/>
      <c r="OUD1" s="713"/>
      <c r="OUE1" s="713"/>
      <c r="OUF1" s="713"/>
      <c r="OUG1" s="713"/>
      <c r="OUH1" s="713"/>
      <c r="OUI1" s="713"/>
      <c r="OUJ1" s="713"/>
      <c r="OUK1" s="713"/>
      <c r="OUL1" s="713"/>
      <c r="OUM1" s="713"/>
      <c r="OUN1" s="713"/>
      <c r="OUO1" s="713"/>
      <c r="OUP1" s="713"/>
      <c r="OUQ1" s="713"/>
      <c r="OUR1" s="713"/>
      <c r="OUS1" s="713"/>
      <c r="OUT1" s="713"/>
      <c r="OUU1" s="713"/>
      <c r="OUV1" s="713"/>
      <c r="OUW1" s="713"/>
      <c r="OUX1" s="713"/>
      <c r="OUY1" s="713"/>
      <c r="OUZ1" s="713"/>
      <c r="OVA1" s="713"/>
      <c r="OVB1" s="713"/>
      <c r="OVC1" s="713"/>
      <c r="OVD1" s="713"/>
      <c r="OVE1" s="713"/>
      <c r="OVF1" s="713"/>
      <c r="OVG1" s="713"/>
      <c r="OVH1" s="713"/>
      <c r="OVI1" s="713"/>
      <c r="OVJ1" s="713"/>
      <c r="OVK1" s="713"/>
      <c r="OVL1" s="713"/>
      <c r="OVM1" s="713"/>
      <c r="OVN1" s="713"/>
      <c r="OVO1" s="713"/>
      <c r="OVP1" s="713"/>
      <c r="OVQ1" s="713"/>
      <c r="OVR1" s="713"/>
      <c r="OVS1" s="713"/>
      <c r="OVT1" s="713"/>
      <c r="OVU1" s="713"/>
      <c r="OVV1" s="713"/>
      <c r="OVW1" s="713"/>
      <c r="OVX1" s="713"/>
      <c r="OVY1" s="713"/>
      <c r="OVZ1" s="713"/>
      <c r="OWA1" s="713"/>
      <c r="OWB1" s="713"/>
      <c r="OWC1" s="713"/>
      <c r="OWD1" s="713"/>
      <c r="OWE1" s="713"/>
      <c r="OWF1" s="713"/>
      <c r="OWG1" s="713"/>
      <c r="OWH1" s="713"/>
      <c r="OWI1" s="713"/>
      <c r="OWJ1" s="713"/>
      <c r="OWK1" s="713"/>
      <c r="OWL1" s="713"/>
      <c r="OWM1" s="713"/>
      <c r="OWN1" s="713"/>
      <c r="OWO1" s="713"/>
      <c r="OWP1" s="713"/>
      <c r="OWQ1" s="713"/>
      <c r="OWR1" s="713"/>
      <c r="OWS1" s="713"/>
      <c r="OWT1" s="713"/>
      <c r="OWU1" s="713"/>
      <c r="OWV1" s="713"/>
      <c r="OWW1" s="713"/>
      <c r="OWX1" s="713"/>
      <c r="OWY1" s="713"/>
      <c r="OWZ1" s="713"/>
      <c r="OXA1" s="713"/>
      <c r="OXB1" s="713"/>
      <c r="OXC1" s="713"/>
      <c r="OXD1" s="713"/>
      <c r="OXE1" s="713"/>
      <c r="OXF1" s="713"/>
      <c r="OXG1" s="713"/>
      <c r="OXH1" s="713"/>
      <c r="OXI1" s="713"/>
      <c r="OXJ1" s="713"/>
      <c r="OXK1" s="713"/>
      <c r="OXL1" s="713"/>
      <c r="OXM1" s="713"/>
      <c r="OXN1" s="713"/>
      <c r="OXO1" s="713"/>
      <c r="OXP1" s="713"/>
      <c r="OXQ1" s="713"/>
      <c r="OXR1" s="713"/>
      <c r="OXS1" s="713"/>
      <c r="OXT1" s="713"/>
      <c r="OXU1" s="713"/>
      <c r="OXV1" s="713"/>
      <c r="OXW1" s="713"/>
      <c r="OXX1" s="713"/>
      <c r="OXY1" s="713"/>
      <c r="OXZ1" s="713"/>
      <c r="OYA1" s="713"/>
      <c r="OYB1" s="713"/>
      <c r="OYC1" s="713"/>
      <c r="OYD1" s="713"/>
      <c r="OYE1" s="713"/>
      <c r="OYF1" s="713"/>
      <c r="OYG1" s="713"/>
      <c r="OYH1" s="713"/>
      <c r="OYI1" s="713"/>
      <c r="OYJ1" s="713"/>
      <c r="OYK1" s="713"/>
      <c r="OYL1" s="713"/>
      <c r="OYM1" s="713"/>
      <c r="OYN1" s="713"/>
      <c r="OYO1" s="713"/>
      <c r="OYP1" s="713"/>
      <c r="OYQ1" s="713"/>
      <c r="OYR1" s="713"/>
      <c r="OYS1" s="713"/>
      <c r="OYT1" s="713"/>
      <c r="OYU1" s="713"/>
      <c r="OYV1" s="713"/>
      <c r="OYW1" s="713"/>
      <c r="OYX1" s="713"/>
      <c r="OYY1" s="713"/>
      <c r="OYZ1" s="713"/>
      <c r="OZA1" s="713"/>
      <c r="OZB1" s="713"/>
      <c r="OZC1" s="713"/>
      <c r="OZD1" s="713"/>
      <c r="OZE1" s="713"/>
      <c r="OZF1" s="713"/>
      <c r="OZG1" s="713"/>
      <c r="OZH1" s="713"/>
      <c r="OZI1" s="713"/>
      <c r="OZJ1" s="713"/>
      <c r="OZK1" s="713"/>
      <c r="OZL1" s="713"/>
      <c r="OZM1" s="713"/>
      <c r="OZN1" s="713"/>
      <c r="OZO1" s="713"/>
      <c r="OZP1" s="713"/>
      <c r="OZQ1" s="713"/>
      <c r="OZR1" s="713"/>
      <c r="OZS1" s="713"/>
      <c r="OZT1" s="713"/>
      <c r="OZU1" s="713"/>
      <c r="OZV1" s="713"/>
      <c r="OZW1" s="713"/>
      <c r="OZX1" s="713"/>
      <c r="OZY1" s="713"/>
      <c r="OZZ1" s="713"/>
      <c r="PAA1" s="713"/>
      <c r="PAB1" s="713"/>
      <c r="PAC1" s="713"/>
      <c r="PAD1" s="713"/>
      <c r="PAE1" s="713"/>
      <c r="PAF1" s="713"/>
      <c r="PAG1" s="713"/>
      <c r="PAH1" s="713"/>
      <c r="PAI1" s="713"/>
      <c r="PAJ1" s="713"/>
      <c r="PAK1" s="713"/>
      <c r="PAL1" s="713"/>
      <c r="PAM1" s="713"/>
      <c r="PAN1" s="713"/>
      <c r="PAO1" s="713"/>
      <c r="PAP1" s="713"/>
      <c r="PAQ1" s="713"/>
      <c r="PAR1" s="713"/>
      <c r="PAS1" s="713"/>
      <c r="PAT1" s="713"/>
      <c r="PAU1" s="713"/>
      <c r="PAV1" s="713"/>
      <c r="PAW1" s="713"/>
      <c r="PAX1" s="713"/>
      <c r="PAY1" s="713"/>
      <c r="PAZ1" s="713"/>
      <c r="PBA1" s="713"/>
      <c r="PBB1" s="713"/>
      <c r="PBC1" s="713"/>
      <c r="PBD1" s="713"/>
      <c r="PBE1" s="713"/>
      <c r="PBF1" s="713"/>
      <c r="PBG1" s="713"/>
      <c r="PBH1" s="713"/>
      <c r="PBI1" s="713"/>
      <c r="PBJ1" s="713"/>
      <c r="PBK1" s="713"/>
      <c r="PBL1" s="713"/>
      <c r="PBM1" s="713"/>
      <c r="PBN1" s="713"/>
      <c r="PBO1" s="713"/>
      <c r="PBP1" s="713"/>
      <c r="PBQ1" s="713"/>
      <c r="PBR1" s="713"/>
      <c r="PBS1" s="713"/>
      <c r="PBT1" s="713"/>
      <c r="PBU1" s="713"/>
      <c r="PBV1" s="713"/>
      <c r="PBW1" s="713"/>
      <c r="PBX1" s="713"/>
      <c r="PBY1" s="713"/>
      <c r="PBZ1" s="713"/>
      <c r="PCA1" s="713"/>
      <c r="PCB1" s="713"/>
      <c r="PCC1" s="713"/>
      <c r="PCD1" s="713"/>
      <c r="PCE1" s="713"/>
      <c r="PCF1" s="713"/>
      <c r="PCG1" s="713"/>
      <c r="PCH1" s="713"/>
      <c r="PCI1" s="713"/>
      <c r="PCJ1" s="713"/>
      <c r="PCK1" s="713"/>
      <c r="PCL1" s="713"/>
      <c r="PCM1" s="713"/>
      <c r="PCN1" s="713"/>
      <c r="PCO1" s="713"/>
      <c r="PCP1" s="713"/>
      <c r="PCQ1" s="713"/>
      <c r="PCR1" s="713"/>
      <c r="PCS1" s="713"/>
      <c r="PCT1" s="713"/>
      <c r="PCU1" s="713"/>
      <c r="PCV1" s="713"/>
      <c r="PCW1" s="713"/>
      <c r="PCX1" s="713"/>
      <c r="PCY1" s="713"/>
      <c r="PCZ1" s="713"/>
      <c r="PDA1" s="713"/>
      <c r="PDB1" s="713"/>
      <c r="PDC1" s="713"/>
      <c r="PDD1" s="713"/>
      <c r="PDE1" s="713"/>
      <c r="PDF1" s="713"/>
      <c r="PDG1" s="713"/>
      <c r="PDH1" s="713"/>
      <c r="PDI1" s="713"/>
      <c r="PDJ1" s="713"/>
      <c r="PDK1" s="713"/>
      <c r="PDL1" s="713"/>
      <c r="PDM1" s="713"/>
      <c r="PDN1" s="713"/>
      <c r="PDO1" s="713"/>
      <c r="PDP1" s="713"/>
      <c r="PDQ1" s="713"/>
      <c r="PDR1" s="713"/>
      <c r="PDS1" s="713"/>
      <c r="PDT1" s="713"/>
      <c r="PDU1" s="713"/>
      <c r="PDV1" s="713"/>
      <c r="PDW1" s="713"/>
      <c r="PDX1" s="713"/>
      <c r="PDY1" s="713"/>
      <c r="PDZ1" s="713"/>
      <c r="PEA1" s="713"/>
      <c r="PEB1" s="713"/>
      <c r="PEC1" s="713"/>
      <c r="PED1" s="713"/>
      <c r="PEE1" s="713"/>
      <c r="PEF1" s="713"/>
      <c r="PEG1" s="713"/>
      <c r="PEH1" s="713"/>
      <c r="PEI1" s="713"/>
      <c r="PEJ1" s="713"/>
      <c r="PEK1" s="713"/>
      <c r="PEL1" s="713"/>
      <c r="PEM1" s="713"/>
      <c r="PEN1" s="713"/>
      <c r="PEO1" s="713"/>
      <c r="PEP1" s="713"/>
      <c r="PEQ1" s="713"/>
      <c r="PER1" s="713"/>
      <c r="PES1" s="713"/>
      <c r="PET1" s="713"/>
      <c r="PEU1" s="713"/>
      <c r="PEV1" s="713"/>
      <c r="PEW1" s="713"/>
      <c r="PEX1" s="713"/>
      <c r="PEY1" s="713"/>
      <c r="PEZ1" s="713"/>
      <c r="PFA1" s="713"/>
      <c r="PFB1" s="713"/>
      <c r="PFC1" s="713"/>
      <c r="PFD1" s="713"/>
      <c r="PFE1" s="713"/>
      <c r="PFF1" s="713"/>
      <c r="PFG1" s="713"/>
      <c r="PFH1" s="713"/>
      <c r="PFI1" s="713"/>
      <c r="PFJ1" s="713"/>
      <c r="PFK1" s="713"/>
      <c r="PFL1" s="713"/>
      <c r="PFM1" s="713"/>
      <c r="PFN1" s="713"/>
      <c r="PFO1" s="713"/>
      <c r="PFP1" s="713"/>
      <c r="PFQ1" s="713"/>
      <c r="PFR1" s="713"/>
      <c r="PFS1" s="713"/>
      <c r="PFT1" s="713"/>
      <c r="PFU1" s="713"/>
      <c r="PFV1" s="713"/>
      <c r="PFW1" s="713"/>
      <c r="PFX1" s="713"/>
      <c r="PFY1" s="713"/>
      <c r="PFZ1" s="713"/>
      <c r="PGA1" s="713"/>
      <c r="PGB1" s="713"/>
      <c r="PGC1" s="713"/>
      <c r="PGD1" s="713"/>
      <c r="PGE1" s="713"/>
      <c r="PGF1" s="713"/>
      <c r="PGG1" s="713"/>
      <c r="PGH1" s="713"/>
      <c r="PGI1" s="713"/>
      <c r="PGJ1" s="713"/>
      <c r="PGK1" s="713"/>
      <c r="PGL1" s="713"/>
      <c r="PGM1" s="713"/>
      <c r="PGN1" s="713"/>
      <c r="PGO1" s="713"/>
      <c r="PGP1" s="713"/>
      <c r="PGQ1" s="713"/>
      <c r="PGR1" s="713"/>
      <c r="PGS1" s="713"/>
      <c r="PGT1" s="713"/>
      <c r="PGU1" s="713"/>
      <c r="PGV1" s="713"/>
      <c r="PGW1" s="713"/>
      <c r="PGX1" s="713"/>
      <c r="PGY1" s="713"/>
      <c r="PGZ1" s="713"/>
      <c r="PHA1" s="713"/>
      <c r="PHB1" s="713"/>
      <c r="PHC1" s="713"/>
      <c r="PHD1" s="713"/>
      <c r="PHE1" s="713"/>
      <c r="PHF1" s="713"/>
      <c r="PHG1" s="713"/>
      <c r="PHH1" s="713"/>
      <c r="PHI1" s="713"/>
      <c r="PHJ1" s="713"/>
      <c r="PHK1" s="713"/>
      <c r="PHL1" s="713"/>
      <c r="PHM1" s="713"/>
      <c r="PHN1" s="713"/>
      <c r="PHO1" s="713"/>
      <c r="PHP1" s="713"/>
      <c r="PHQ1" s="713"/>
      <c r="PHR1" s="713"/>
      <c r="PHS1" s="713"/>
      <c r="PHT1" s="713"/>
      <c r="PHU1" s="713"/>
      <c r="PHV1" s="713"/>
      <c r="PHW1" s="713"/>
      <c r="PHX1" s="713"/>
      <c r="PHY1" s="713"/>
      <c r="PHZ1" s="713"/>
      <c r="PIA1" s="713"/>
      <c r="PIB1" s="713"/>
      <c r="PIC1" s="713"/>
      <c r="PID1" s="713"/>
      <c r="PIE1" s="713"/>
      <c r="PIF1" s="713"/>
      <c r="PIG1" s="713"/>
      <c r="PIH1" s="713"/>
      <c r="PII1" s="713"/>
      <c r="PIJ1" s="713"/>
      <c r="PIK1" s="713"/>
      <c r="PIL1" s="713"/>
      <c r="PIM1" s="713"/>
      <c r="PIN1" s="713"/>
      <c r="PIO1" s="713"/>
      <c r="PIP1" s="713"/>
      <c r="PIQ1" s="713"/>
      <c r="PIR1" s="713"/>
      <c r="PIS1" s="713"/>
      <c r="PIT1" s="713"/>
      <c r="PIU1" s="713"/>
      <c r="PIV1" s="713"/>
      <c r="PIW1" s="713"/>
      <c r="PIX1" s="713"/>
      <c r="PIY1" s="713"/>
      <c r="PIZ1" s="713"/>
      <c r="PJA1" s="713"/>
      <c r="PJB1" s="713"/>
      <c r="PJC1" s="713"/>
      <c r="PJD1" s="713"/>
      <c r="PJE1" s="713"/>
      <c r="PJF1" s="713"/>
      <c r="PJG1" s="713"/>
      <c r="PJH1" s="713"/>
      <c r="PJI1" s="713"/>
      <c r="PJJ1" s="713"/>
      <c r="PJK1" s="713"/>
      <c r="PJL1" s="713"/>
      <c r="PJM1" s="713"/>
      <c r="PJN1" s="713"/>
      <c r="PJO1" s="713"/>
      <c r="PJP1" s="713"/>
      <c r="PJQ1" s="713"/>
      <c r="PJR1" s="713"/>
      <c r="PJS1" s="713"/>
      <c r="PJT1" s="713"/>
      <c r="PJU1" s="713"/>
      <c r="PJV1" s="713"/>
      <c r="PJW1" s="713"/>
      <c r="PJX1" s="713"/>
      <c r="PJY1" s="713"/>
      <c r="PJZ1" s="713"/>
      <c r="PKA1" s="713"/>
      <c r="PKB1" s="713"/>
      <c r="PKC1" s="713"/>
      <c r="PKD1" s="713"/>
      <c r="PKE1" s="713"/>
      <c r="PKF1" s="713"/>
      <c r="PKG1" s="713"/>
      <c r="PKH1" s="713"/>
      <c r="PKI1" s="713"/>
      <c r="PKJ1" s="713"/>
      <c r="PKK1" s="713"/>
      <c r="PKL1" s="713"/>
      <c r="PKM1" s="713"/>
      <c r="PKN1" s="713"/>
      <c r="PKO1" s="713"/>
      <c r="PKP1" s="713"/>
      <c r="PKQ1" s="713"/>
      <c r="PKR1" s="713"/>
      <c r="PKS1" s="713"/>
      <c r="PKT1" s="713"/>
      <c r="PKU1" s="713"/>
      <c r="PKV1" s="713"/>
      <c r="PKW1" s="713"/>
      <c r="PKX1" s="713"/>
      <c r="PKY1" s="713"/>
      <c r="PKZ1" s="713"/>
      <c r="PLA1" s="713"/>
      <c r="PLB1" s="713"/>
      <c r="PLC1" s="713"/>
      <c r="PLD1" s="713"/>
      <c r="PLE1" s="713"/>
      <c r="PLF1" s="713"/>
      <c r="PLG1" s="713"/>
      <c r="PLH1" s="713"/>
      <c r="PLI1" s="713"/>
      <c r="PLJ1" s="713"/>
      <c r="PLK1" s="713"/>
      <c r="PLL1" s="713"/>
      <c r="PLM1" s="713"/>
      <c r="PLN1" s="713"/>
      <c r="PLO1" s="713"/>
      <c r="PLP1" s="713"/>
      <c r="PLQ1" s="713"/>
      <c r="PLR1" s="713"/>
      <c r="PLS1" s="713"/>
      <c r="PLT1" s="713"/>
      <c r="PLU1" s="713"/>
      <c r="PLV1" s="713"/>
      <c r="PLW1" s="713"/>
      <c r="PLX1" s="713"/>
      <c r="PLY1" s="713"/>
      <c r="PLZ1" s="713"/>
      <c r="PMA1" s="713"/>
      <c r="PMB1" s="713"/>
      <c r="PMC1" s="713"/>
      <c r="PMD1" s="713"/>
      <c r="PME1" s="713"/>
      <c r="PMF1" s="713"/>
      <c r="PMG1" s="713"/>
      <c r="PMH1" s="713"/>
      <c r="PMI1" s="713"/>
      <c r="PMJ1" s="713"/>
      <c r="PMK1" s="713"/>
      <c r="PML1" s="713"/>
      <c r="PMM1" s="713"/>
      <c r="PMN1" s="713"/>
      <c r="PMO1" s="713"/>
      <c r="PMP1" s="713"/>
      <c r="PMQ1" s="713"/>
      <c r="PMR1" s="713"/>
      <c r="PMS1" s="713"/>
      <c r="PMT1" s="713"/>
      <c r="PMU1" s="713"/>
      <c r="PMV1" s="713"/>
      <c r="PMW1" s="713"/>
      <c r="PMX1" s="713"/>
      <c r="PMY1" s="713"/>
      <c r="PMZ1" s="713"/>
      <c r="PNA1" s="713"/>
      <c r="PNB1" s="713"/>
      <c r="PNC1" s="713"/>
      <c r="PND1" s="713"/>
      <c r="PNE1" s="713"/>
      <c r="PNF1" s="713"/>
      <c r="PNG1" s="713"/>
      <c r="PNH1" s="713"/>
      <c r="PNI1" s="713"/>
      <c r="PNJ1" s="713"/>
      <c r="PNK1" s="713"/>
      <c r="PNL1" s="713"/>
      <c r="PNM1" s="713"/>
      <c r="PNN1" s="713"/>
      <c r="PNO1" s="713"/>
      <c r="PNP1" s="713"/>
      <c r="PNQ1" s="713"/>
      <c r="PNR1" s="713"/>
      <c r="PNS1" s="713"/>
      <c r="PNT1" s="713"/>
      <c r="PNU1" s="713"/>
      <c r="PNV1" s="713"/>
      <c r="PNW1" s="713"/>
      <c r="PNX1" s="713"/>
      <c r="PNY1" s="713"/>
      <c r="PNZ1" s="713"/>
      <c r="POA1" s="713"/>
      <c r="POB1" s="713"/>
      <c r="POC1" s="713"/>
      <c r="POD1" s="713"/>
      <c r="POE1" s="713"/>
      <c r="POF1" s="713"/>
      <c r="POG1" s="713"/>
      <c r="POH1" s="713"/>
      <c r="POI1" s="713"/>
      <c r="POJ1" s="713"/>
      <c r="POK1" s="713"/>
      <c r="POL1" s="713"/>
      <c r="POM1" s="713"/>
      <c r="PON1" s="713"/>
      <c r="POO1" s="713"/>
      <c r="POP1" s="713"/>
      <c r="POQ1" s="713"/>
      <c r="POR1" s="713"/>
      <c r="POS1" s="713"/>
      <c r="POT1" s="713"/>
      <c r="POU1" s="713"/>
      <c r="POV1" s="713"/>
      <c r="POW1" s="713"/>
      <c r="POX1" s="713"/>
      <c r="POY1" s="713"/>
      <c r="POZ1" s="713"/>
      <c r="PPA1" s="713"/>
      <c r="PPB1" s="713"/>
      <c r="PPC1" s="713"/>
      <c r="PPD1" s="713"/>
      <c r="PPE1" s="713"/>
      <c r="PPF1" s="713"/>
      <c r="PPG1" s="713"/>
      <c r="PPH1" s="713"/>
      <c r="PPI1" s="713"/>
      <c r="PPJ1" s="713"/>
      <c r="PPK1" s="713"/>
      <c r="PPL1" s="713"/>
      <c r="PPM1" s="713"/>
      <c r="PPN1" s="713"/>
      <c r="PPO1" s="713"/>
      <c r="PPP1" s="713"/>
      <c r="PPQ1" s="713"/>
      <c r="PPR1" s="713"/>
      <c r="PPS1" s="713"/>
      <c r="PPT1" s="713"/>
      <c r="PPU1" s="713"/>
      <c r="PPV1" s="713"/>
      <c r="PPW1" s="713"/>
      <c r="PPX1" s="713"/>
      <c r="PPY1" s="713"/>
      <c r="PPZ1" s="713"/>
      <c r="PQA1" s="713"/>
      <c r="PQB1" s="713"/>
      <c r="PQC1" s="713"/>
      <c r="PQD1" s="713"/>
      <c r="PQE1" s="713"/>
      <c r="PQF1" s="713"/>
      <c r="PQG1" s="713"/>
      <c r="PQH1" s="713"/>
      <c r="PQI1" s="713"/>
      <c r="PQJ1" s="713"/>
      <c r="PQK1" s="713"/>
      <c r="PQL1" s="713"/>
      <c r="PQM1" s="713"/>
      <c r="PQN1" s="713"/>
      <c r="PQO1" s="713"/>
      <c r="PQP1" s="713"/>
      <c r="PQQ1" s="713"/>
      <c r="PQR1" s="713"/>
      <c r="PQS1" s="713"/>
      <c r="PQT1" s="713"/>
      <c r="PQU1" s="713"/>
      <c r="PQV1" s="713"/>
      <c r="PQW1" s="713"/>
      <c r="PQX1" s="713"/>
      <c r="PQY1" s="713"/>
      <c r="PQZ1" s="713"/>
      <c r="PRA1" s="713"/>
      <c r="PRB1" s="713"/>
      <c r="PRC1" s="713"/>
      <c r="PRD1" s="713"/>
      <c r="PRE1" s="713"/>
      <c r="PRF1" s="713"/>
      <c r="PRG1" s="713"/>
      <c r="PRH1" s="713"/>
      <c r="PRI1" s="713"/>
      <c r="PRJ1" s="713"/>
      <c r="PRK1" s="713"/>
      <c r="PRL1" s="713"/>
      <c r="PRM1" s="713"/>
      <c r="PRN1" s="713"/>
      <c r="PRO1" s="713"/>
      <c r="PRP1" s="713"/>
      <c r="PRQ1" s="713"/>
      <c r="PRR1" s="713"/>
      <c r="PRS1" s="713"/>
      <c r="PRT1" s="713"/>
      <c r="PRU1" s="713"/>
      <c r="PRV1" s="713"/>
      <c r="PRW1" s="713"/>
      <c r="PRX1" s="713"/>
      <c r="PRY1" s="713"/>
      <c r="PRZ1" s="713"/>
      <c r="PSA1" s="713"/>
      <c r="PSB1" s="713"/>
      <c r="PSC1" s="713"/>
      <c r="PSD1" s="713"/>
      <c r="PSE1" s="713"/>
      <c r="PSF1" s="713"/>
      <c r="PSG1" s="713"/>
      <c r="PSH1" s="713"/>
      <c r="PSI1" s="713"/>
      <c r="PSJ1" s="713"/>
      <c r="PSK1" s="713"/>
      <c r="PSL1" s="713"/>
      <c r="PSM1" s="713"/>
      <c r="PSN1" s="713"/>
      <c r="PSO1" s="713"/>
      <c r="PSP1" s="713"/>
      <c r="PSQ1" s="713"/>
      <c r="PSR1" s="713"/>
      <c r="PSS1" s="713"/>
      <c r="PST1" s="713"/>
      <c r="PSU1" s="713"/>
      <c r="PSV1" s="713"/>
      <c r="PSW1" s="713"/>
      <c r="PSX1" s="713"/>
      <c r="PSY1" s="713"/>
      <c r="PSZ1" s="713"/>
      <c r="PTA1" s="713"/>
      <c r="PTB1" s="713"/>
      <c r="PTC1" s="713"/>
      <c r="PTD1" s="713"/>
      <c r="PTE1" s="713"/>
      <c r="PTF1" s="713"/>
      <c r="PTG1" s="713"/>
      <c r="PTH1" s="713"/>
      <c r="PTI1" s="713"/>
      <c r="PTJ1" s="713"/>
      <c r="PTK1" s="713"/>
      <c r="PTL1" s="713"/>
      <c r="PTM1" s="713"/>
      <c r="PTN1" s="713"/>
      <c r="PTO1" s="713"/>
      <c r="PTP1" s="713"/>
      <c r="PTQ1" s="713"/>
      <c r="PTR1" s="713"/>
      <c r="PTS1" s="713"/>
      <c r="PTT1" s="713"/>
      <c r="PTU1" s="713"/>
      <c r="PTV1" s="713"/>
      <c r="PTW1" s="713"/>
      <c r="PTX1" s="713"/>
      <c r="PTY1" s="713"/>
      <c r="PTZ1" s="713"/>
      <c r="PUA1" s="713"/>
      <c r="PUB1" s="713"/>
      <c r="PUC1" s="713"/>
      <c r="PUD1" s="713"/>
      <c r="PUE1" s="713"/>
      <c r="PUF1" s="713"/>
      <c r="PUG1" s="713"/>
      <c r="PUH1" s="713"/>
      <c r="PUI1" s="713"/>
      <c r="PUJ1" s="713"/>
      <c r="PUK1" s="713"/>
      <c r="PUL1" s="713"/>
      <c r="PUM1" s="713"/>
      <c r="PUN1" s="713"/>
      <c r="PUO1" s="713"/>
      <c r="PUP1" s="713"/>
      <c r="PUQ1" s="713"/>
      <c r="PUR1" s="713"/>
      <c r="PUS1" s="713"/>
      <c r="PUT1" s="713"/>
      <c r="PUU1" s="713"/>
      <c r="PUV1" s="713"/>
      <c r="PUW1" s="713"/>
      <c r="PUX1" s="713"/>
      <c r="PUY1" s="713"/>
      <c r="PUZ1" s="713"/>
      <c r="PVA1" s="713"/>
      <c r="PVB1" s="713"/>
      <c r="PVC1" s="713"/>
      <c r="PVD1" s="713"/>
      <c r="PVE1" s="713"/>
      <c r="PVF1" s="713"/>
      <c r="PVG1" s="713"/>
      <c r="PVH1" s="713"/>
      <c r="PVI1" s="713"/>
      <c r="PVJ1" s="713"/>
      <c r="PVK1" s="713"/>
      <c r="PVL1" s="713"/>
      <c r="PVM1" s="713"/>
      <c r="PVN1" s="713"/>
      <c r="PVO1" s="713"/>
      <c r="PVP1" s="713"/>
      <c r="PVQ1" s="713"/>
      <c r="PVR1" s="713"/>
      <c r="PVS1" s="713"/>
      <c r="PVT1" s="713"/>
      <c r="PVU1" s="713"/>
      <c r="PVV1" s="713"/>
      <c r="PVW1" s="713"/>
      <c r="PVX1" s="713"/>
      <c r="PVY1" s="713"/>
      <c r="PVZ1" s="713"/>
      <c r="PWA1" s="713"/>
      <c r="PWB1" s="713"/>
      <c r="PWC1" s="713"/>
      <c r="PWD1" s="713"/>
      <c r="PWE1" s="713"/>
      <c r="PWF1" s="713"/>
      <c r="PWG1" s="713"/>
      <c r="PWH1" s="713"/>
      <c r="PWI1" s="713"/>
      <c r="PWJ1" s="713"/>
      <c r="PWK1" s="713"/>
      <c r="PWL1" s="713"/>
      <c r="PWM1" s="713"/>
      <c r="PWN1" s="713"/>
      <c r="PWO1" s="713"/>
      <c r="PWP1" s="713"/>
      <c r="PWQ1" s="713"/>
      <c r="PWR1" s="713"/>
      <c r="PWS1" s="713"/>
      <c r="PWT1" s="713"/>
      <c r="PWU1" s="713"/>
      <c r="PWV1" s="713"/>
      <c r="PWW1" s="713"/>
      <c r="PWX1" s="713"/>
      <c r="PWY1" s="713"/>
      <c r="PWZ1" s="713"/>
      <c r="PXA1" s="713"/>
      <c r="PXB1" s="713"/>
      <c r="PXC1" s="713"/>
      <c r="PXD1" s="713"/>
      <c r="PXE1" s="713"/>
      <c r="PXF1" s="713"/>
      <c r="PXG1" s="713"/>
      <c r="PXH1" s="713"/>
      <c r="PXI1" s="713"/>
      <c r="PXJ1" s="713"/>
      <c r="PXK1" s="713"/>
      <c r="PXL1" s="713"/>
      <c r="PXM1" s="713"/>
      <c r="PXN1" s="713"/>
      <c r="PXO1" s="713"/>
      <c r="PXP1" s="713"/>
      <c r="PXQ1" s="713"/>
      <c r="PXR1" s="713"/>
      <c r="PXS1" s="713"/>
      <c r="PXT1" s="713"/>
      <c r="PXU1" s="713"/>
      <c r="PXV1" s="713"/>
      <c r="PXW1" s="713"/>
      <c r="PXX1" s="713"/>
      <c r="PXY1" s="713"/>
      <c r="PXZ1" s="713"/>
      <c r="PYA1" s="713"/>
      <c r="PYB1" s="713"/>
      <c r="PYC1" s="713"/>
      <c r="PYD1" s="713"/>
      <c r="PYE1" s="713"/>
      <c r="PYF1" s="713"/>
      <c r="PYG1" s="713"/>
      <c r="PYH1" s="713"/>
      <c r="PYI1" s="713"/>
      <c r="PYJ1" s="713"/>
      <c r="PYK1" s="713"/>
      <c r="PYL1" s="713"/>
      <c r="PYM1" s="713"/>
      <c r="PYN1" s="713"/>
      <c r="PYO1" s="713"/>
      <c r="PYP1" s="713"/>
      <c r="PYQ1" s="713"/>
      <c r="PYR1" s="713"/>
      <c r="PYS1" s="713"/>
      <c r="PYT1" s="713"/>
      <c r="PYU1" s="713"/>
      <c r="PYV1" s="713"/>
      <c r="PYW1" s="713"/>
      <c r="PYX1" s="713"/>
      <c r="PYY1" s="713"/>
      <c r="PYZ1" s="713"/>
      <c r="PZA1" s="713"/>
      <c r="PZB1" s="713"/>
      <c r="PZC1" s="713"/>
      <c r="PZD1" s="713"/>
      <c r="PZE1" s="713"/>
      <c r="PZF1" s="713"/>
      <c r="PZG1" s="713"/>
      <c r="PZH1" s="713"/>
      <c r="PZI1" s="713"/>
      <c r="PZJ1" s="713"/>
      <c r="PZK1" s="713"/>
      <c r="PZL1" s="713"/>
      <c r="PZM1" s="713"/>
      <c r="PZN1" s="713"/>
      <c r="PZO1" s="713"/>
      <c r="PZP1" s="713"/>
      <c r="PZQ1" s="713"/>
      <c r="PZR1" s="713"/>
      <c r="PZS1" s="713"/>
      <c r="PZT1" s="713"/>
      <c r="PZU1" s="713"/>
      <c r="PZV1" s="713"/>
      <c r="PZW1" s="713"/>
      <c r="PZX1" s="713"/>
      <c r="PZY1" s="713"/>
      <c r="PZZ1" s="713"/>
      <c r="QAA1" s="713"/>
      <c r="QAB1" s="713"/>
      <c r="QAC1" s="713"/>
      <c r="QAD1" s="713"/>
      <c r="QAE1" s="713"/>
      <c r="QAF1" s="713"/>
      <c r="QAG1" s="713"/>
      <c r="QAH1" s="713"/>
      <c r="QAI1" s="713"/>
      <c r="QAJ1" s="713"/>
      <c r="QAK1" s="713"/>
      <c r="QAL1" s="713"/>
      <c r="QAM1" s="713"/>
      <c r="QAN1" s="713"/>
      <c r="QAO1" s="713"/>
      <c r="QAP1" s="713"/>
      <c r="QAQ1" s="713"/>
      <c r="QAR1" s="713"/>
      <c r="QAS1" s="713"/>
      <c r="QAT1" s="713"/>
      <c r="QAU1" s="713"/>
      <c r="QAV1" s="713"/>
      <c r="QAW1" s="713"/>
      <c r="QAX1" s="713"/>
      <c r="QAY1" s="713"/>
      <c r="QAZ1" s="713"/>
      <c r="QBA1" s="713"/>
      <c r="QBB1" s="713"/>
      <c r="QBC1" s="713"/>
      <c r="QBD1" s="713"/>
      <c r="QBE1" s="713"/>
      <c r="QBF1" s="713"/>
      <c r="QBG1" s="713"/>
      <c r="QBH1" s="713"/>
      <c r="QBI1" s="713"/>
      <c r="QBJ1" s="713"/>
      <c r="QBK1" s="713"/>
      <c r="QBL1" s="713"/>
      <c r="QBM1" s="713"/>
      <c r="QBN1" s="713"/>
      <c r="QBO1" s="713"/>
      <c r="QBP1" s="713"/>
      <c r="QBQ1" s="713"/>
      <c r="QBR1" s="713"/>
      <c r="QBS1" s="713"/>
      <c r="QBT1" s="713"/>
      <c r="QBU1" s="713"/>
      <c r="QBV1" s="713"/>
      <c r="QBW1" s="713"/>
      <c r="QBX1" s="713"/>
      <c r="QBY1" s="713"/>
      <c r="QBZ1" s="713"/>
      <c r="QCA1" s="713"/>
      <c r="QCB1" s="713"/>
      <c r="QCC1" s="713"/>
      <c r="QCD1" s="713"/>
      <c r="QCE1" s="713"/>
      <c r="QCF1" s="713"/>
      <c r="QCG1" s="713"/>
      <c r="QCH1" s="713"/>
      <c r="QCI1" s="713"/>
      <c r="QCJ1" s="713"/>
      <c r="QCK1" s="713"/>
      <c r="QCL1" s="713"/>
      <c r="QCM1" s="713"/>
      <c r="QCN1" s="713"/>
      <c r="QCO1" s="713"/>
      <c r="QCP1" s="713"/>
      <c r="QCQ1" s="713"/>
      <c r="QCR1" s="713"/>
      <c r="QCS1" s="713"/>
      <c r="QCT1" s="713"/>
      <c r="QCU1" s="713"/>
      <c r="QCV1" s="713"/>
      <c r="QCW1" s="713"/>
      <c r="QCX1" s="713"/>
      <c r="QCY1" s="713"/>
      <c r="QCZ1" s="713"/>
      <c r="QDA1" s="713"/>
      <c r="QDB1" s="713"/>
      <c r="QDC1" s="713"/>
      <c r="QDD1" s="713"/>
      <c r="QDE1" s="713"/>
      <c r="QDF1" s="713"/>
      <c r="QDG1" s="713"/>
      <c r="QDH1" s="713"/>
      <c r="QDI1" s="713"/>
      <c r="QDJ1" s="713"/>
      <c r="QDK1" s="713"/>
      <c r="QDL1" s="713"/>
      <c r="QDM1" s="713"/>
      <c r="QDN1" s="713"/>
      <c r="QDO1" s="713"/>
      <c r="QDP1" s="713"/>
      <c r="QDQ1" s="713"/>
      <c r="QDR1" s="713"/>
      <c r="QDS1" s="713"/>
      <c r="QDT1" s="713"/>
      <c r="QDU1" s="713"/>
      <c r="QDV1" s="713"/>
      <c r="QDW1" s="713"/>
      <c r="QDX1" s="713"/>
      <c r="QDY1" s="713"/>
      <c r="QDZ1" s="713"/>
      <c r="QEA1" s="713"/>
      <c r="QEB1" s="713"/>
      <c r="QEC1" s="713"/>
      <c r="QED1" s="713"/>
      <c r="QEE1" s="713"/>
      <c r="QEF1" s="713"/>
      <c r="QEG1" s="713"/>
      <c r="QEH1" s="713"/>
      <c r="QEI1" s="713"/>
      <c r="QEJ1" s="713"/>
      <c r="QEK1" s="713"/>
      <c r="QEL1" s="713"/>
      <c r="QEM1" s="713"/>
      <c r="QEN1" s="713"/>
      <c r="QEO1" s="713"/>
      <c r="QEP1" s="713"/>
      <c r="QEQ1" s="713"/>
      <c r="QER1" s="713"/>
      <c r="QES1" s="713"/>
      <c r="QET1" s="713"/>
      <c r="QEU1" s="713"/>
      <c r="QEV1" s="713"/>
      <c r="QEW1" s="713"/>
      <c r="QEX1" s="713"/>
      <c r="QEY1" s="713"/>
      <c r="QEZ1" s="713"/>
      <c r="QFA1" s="713"/>
      <c r="QFB1" s="713"/>
      <c r="QFC1" s="713"/>
      <c r="QFD1" s="713"/>
      <c r="QFE1" s="713"/>
      <c r="QFF1" s="713"/>
      <c r="QFG1" s="713"/>
      <c r="QFH1" s="713"/>
      <c r="QFI1" s="713"/>
      <c r="QFJ1" s="713"/>
      <c r="QFK1" s="713"/>
      <c r="QFL1" s="713"/>
      <c r="QFM1" s="713"/>
      <c r="QFN1" s="713"/>
      <c r="QFO1" s="713"/>
      <c r="QFP1" s="713"/>
      <c r="QFQ1" s="713"/>
      <c r="QFR1" s="713"/>
      <c r="QFS1" s="713"/>
      <c r="QFT1" s="713"/>
      <c r="QFU1" s="713"/>
      <c r="QFV1" s="713"/>
      <c r="QFW1" s="713"/>
      <c r="QFX1" s="713"/>
      <c r="QFY1" s="713"/>
      <c r="QFZ1" s="713"/>
      <c r="QGA1" s="713"/>
      <c r="QGB1" s="713"/>
      <c r="QGC1" s="713"/>
      <c r="QGD1" s="713"/>
      <c r="QGE1" s="713"/>
      <c r="QGF1" s="713"/>
      <c r="QGG1" s="713"/>
      <c r="QGH1" s="713"/>
      <c r="QGI1" s="713"/>
      <c r="QGJ1" s="713"/>
      <c r="QGK1" s="713"/>
      <c r="QGL1" s="713"/>
      <c r="QGM1" s="713"/>
      <c r="QGN1" s="713"/>
      <c r="QGO1" s="713"/>
      <c r="QGP1" s="713"/>
      <c r="QGQ1" s="713"/>
      <c r="QGR1" s="713"/>
      <c r="QGS1" s="713"/>
      <c r="QGT1" s="713"/>
      <c r="QGU1" s="713"/>
      <c r="QGV1" s="713"/>
      <c r="QGW1" s="713"/>
      <c r="QGX1" s="713"/>
      <c r="QGY1" s="713"/>
      <c r="QGZ1" s="713"/>
      <c r="QHA1" s="713"/>
      <c r="QHB1" s="713"/>
      <c r="QHC1" s="713"/>
      <c r="QHD1" s="713"/>
      <c r="QHE1" s="713"/>
      <c r="QHF1" s="713"/>
      <c r="QHG1" s="713"/>
      <c r="QHH1" s="713"/>
      <c r="QHI1" s="713"/>
      <c r="QHJ1" s="713"/>
      <c r="QHK1" s="713"/>
      <c r="QHL1" s="713"/>
      <c r="QHM1" s="713"/>
      <c r="QHN1" s="713"/>
      <c r="QHO1" s="713"/>
      <c r="QHP1" s="713"/>
      <c r="QHQ1" s="713"/>
      <c r="QHR1" s="713"/>
      <c r="QHS1" s="713"/>
      <c r="QHT1" s="713"/>
      <c r="QHU1" s="713"/>
      <c r="QHV1" s="713"/>
      <c r="QHW1" s="713"/>
      <c r="QHX1" s="713"/>
      <c r="QHY1" s="713"/>
      <c r="QHZ1" s="713"/>
      <c r="QIA1" s="713"/>
      <c r="QIB1" s="713"/>
      <c r="QIC1" s="713"/>
      <c r="QID1" s="713"/>
      <c r="QIE1" s="713"/>
      <c r="QIF1" s="713"/>
      <c r="QIG1" s="713"/>
      <c r="QIH1" s="713"/>
      <c r="QII1" s="713"/>
      <c r="QIJ1" s="713"/>
      <c r="QIK1" s="713"/>
      <c r="QIL1" s="713"/>
      <c r="QIM1" s="713"/>
      <c r="QIN1" s="713"/>
      <c r="QIO1" s="713"/>
      <c r="QIP1" s="713"/>
      <c r="QIQ1" s="713"/>
      <c r="QIR1" s="713"/>
      <c r="QIS1" s="713"/>
      <c r="QIT1" s="713"/>
      <c r="QIU1" s="713"/>
      <c r="QIV1" s="713"/>
      <c r="QIW1" s="713"/>
      <c r="QIX1" s="713"/>
      <c r="QIY1" s="713"/>
      <c r="QIZ1" s="713"/>
      <c r="QJA1" s="713"/>
      <c r="QJB1" s="713"/>
      <c r="QJC1" s="713"/>
      <c r="QJD1" s="713"/>
      <c r="QJE1" s="713"/>
      <c r="QJF1" s="713"/>
      <c r="QJG1" s="713"/>
      <c r="QJH1" s="713"/>
      <c r="QJI1" s="713"/>
      <c r="QJJ1" s="713"/>
      <c r="QJK1" s="713"/>
      <c r="QJL1" s="713"/>
      <c r="QJM1" s="713"/>
      <c r="QJN1" s="713"/>
      <c r="QJO1" s="713"/>
      <c r="QJP1" s="713"/>
      <c r="QJQ1" s="713"/>
      <c r="QJR1" s="713"/>
      <c r="QJS1" s="713"/>
      <c r="QJT1" s="713"/>
      <c r="QJU1" s="713"/>
      <c r="QJV1" s="713"/>
      <c r="QJW1" s="713"/>
      <c r="QJX1" s="713"/>
      <c r="QJY1" s="713"/>
      <c r="QJZ1" s="713"/>
      <c r="QKA1" s="713"/>
      <c r="QKB1" s="713"/>
      <c r="QKC1" s="713"/>
      <c r="QKD1" s="713"/>
      <c r="QKE1" s="713"/>
      <c r="QKF1" s="713"/>
      <c r="QKG1" s="713"/>
      <c r="QKH1" s="713"/>
      <c r="QKI1" s="713"/>
      <c r="QKJ1" s="713"/>
      <c r="QKK1" s="713"/>
      <c r="QKL1" s="713"/>
      <c r="QKM1" s="713"/>
      <c r="QKN1" s="713"/>
      <c r="QKO1" s="713"/>
      <c r="QKP1" s="713"/>
      <c r="QKQ1" s="713"/>
      <c r="QKR1" s="713"/>
      <c r="QKS1" s="713"/>
      <c r="QKT1" s="713"/>
      <c r="QKU1" s="713"/>
      <c r="QKV1" s="713"/>
      <c r="QKW1" s="713"/>
      <c r="QKX1" s="713"/>
      <c r="QKY1" s="713"/>
      <c r="QKZ1" s="713"/>
      <c r="QLA1" s="713"/>
      <c r="QLB1" s="713"/>
      <c r="QLC1" s="713"/>
      <c r="QLD1" s="713"/>
      <c r="QLE1" s="713"/>
      <c r="QLF1" s="713"/>
      <c r="QLG1" s="713"/>
      <c r="QLH1" s="713"/>
      <c r="QLI1" s="713"/>
      <c r="QLJ1" s="713"/>
      <c r="QLK1" s="713"/>
      <c r="QLL1" s="713"/>
      <c r="QLM1" s="713"/>
      <c r="QLN1" s="713"/>
      <c r="QLO1" s="713"/>
      <c r="QLP1" s="713"/>
      <c r="QLQ1" s="713"/>
      <c r="QLR1" s="713"/>
      <c r="QLS1" s="713"/>
      <c r="QLT1" s="713"/>
      <c r="QLU1" s="713"/>
      <c r="QLV1" s="713"/>
      <c r="QLW1" s="713"/>
      <c r="QLX1" s="713"/>
      <c r="QLY1" s="713"/>
      <c r="QLZ1" s="713"/>
      <c r="QMA1" s="713"/>
      <c r="QMB1" s="713"/>
      <c r="QMC1" s="713"/>
      <c r="QMD1" s="713"/>
      <c r="QME1" s="713"/>
      <c r="QMF1" s="713"/>
      <c r="QMG1" s="713"/>
      <c r="QMH1" s="713"/>
      <c r="QMI1" s="713"/>
      <c r="QMJ1" s="713"/>
      <c r="QMK1" s="713"/>
      <c r="QML1" s="713"/>
      <c r="QMM1" s="713"/>
      <c r="QMN1" s="713"/>
      <c r="QMO1" s="713"/>
      <c r="QMP1" s="713"/>
      <c r="QMQ1" s="713"/>
      <c r="QMR1" s="713"/>
      <c r="QMS1" s="713"/>
      <c r="QMT1" s="713"/>
      <c r="QMU1" s="713"/>
      <c r="QMV1" s="713"/>
      <c r="QMW1" s="713"/>
      <c r="QMX1" s="713"/>
      <c r="QMY1" s="713"/>
      <c r="QMZ1" s="713"/>
      <c r="QNA1" s="713"/>
      <c r="QNB1" s="713"/>
      <c r="QNC1" s="713"/>
      <c r="QND1" s="713"/>
      <c r="QNE1" s="713"/>
      <c r="QNF1" s="713"/>
      <c r="QNG1" s="713"/>
      <c r="QNH1" s="713"/>
      <c r="QNI1" s="713"/>
      <c r="QNJ1" s="713"/>
      <c r="QNK1" s="713"/>
      <c r="QNL1" s="713"/>
      <c r="QNM1" s="713"/>
      <c r="QNN1" s="713"/>
      <c r="QNO1" s="713"/>
      <c r="QNP1" s="713"/>
      <c r="QNQ1" s="713"/>
      <c r="QNR1" s="713"/>
      <c r="QNS1" s="713"/>
      <c r="QNT1" s="713"/>
      <c r="QNU1" s="713"/>
      <c r="QNV1" s="713"/>
      <c r="QNW1" s="713"/>
      <c r="QNX1" s="713"/>
      <c r="QNY1" s="713"/>
      <c r="QNZ1" s="713"/>
      <c r="QOA1" s="713"/>
      <c r="QOB1" s="713"/>
      <c r="QOC1" s="713"/>
      <c r="QOD1" s="713"/>
      <c r="QOE1" s="713"/>
      <c r="QOF1" s="713"/>
      <c r="QOG1" s="713"/>
      <c r="QOH1" s="713"/>
      <c r="QOI1" s="713"/>
      <c r="QOJ1" s="713"/>
      <c r="QOK1" s="713"/>
      <c r="QOL1" s="713"/>
      <c r="QOM1" s="713"/>
      <c r="QON1" s="713"/>
      <c r="QOO1" s="713"/>
      <c r="QOP1" s="713"/>
      <c r="QOQ1" s="713"/>
      <c r="QOR1" s="713"/>
      <c r="QOS1" s="713"/>
      <c r="QOT1" s="713"/>
      <c r="QOU1" s="713"/>
      <c r="QOV1" s="713"/>
      <c r="QOW1" s="713"/>
      <c r="QOX1" s="713"/>
      <c r="QOY1" s="713"/>
      <c r="QOZ1" s="713"/>
      <c r="QPA1" s="713"/>
      <c r="QPB1" s="713"/>
      <c r="QPC1" s="713"/>
      <c r="QPD1" s="713"/>
      <c r="QPE1" s="713"/>
      <c r="QPF1" s="713"/>
      <c r="QPG1" s="713"/>
      <c r="QPH1" s="713"/>
      <c r="QPI1" s="713"/>
      <c r="QPJ1" s="713"/>
      <c r="QPK1" s="713"/>
      <c r="QPL1" s="713"/>
      <c r="QPM1" s="713"/>
      <c r="QPN1" s="713"/>
      <c r="QPO1" s="713"/>
      <c r="QPP1" s="713"/>
      <c r="QPQ1" s="713"/>
      <c r="QPR1" s="713"/>
      <c r="QPS1" s="713"/>
      <c r="QPT1" s="713"/>
      <c r="QPU1" s="713"/>
      <c r="QPV1" s="713"/>
      <c r="QPW1" s="713"/>
      <c r="QPX1" s="713"/>
      <c r="QPY1" s="713"/>
      <c r="QPZ1" s="713"/>
      <c r="QQA1" s="713"/>
      <c r="QQB1" s="713"/>
      <c r="QQC1" s="713"/>
      <c r="QQD1" s="713"/>
      <c r="QQE1" s="713"/>
      <c r="QQF1" s="713"/>
      <c r="QQG1" s="713"/>
      <c r="QQH1" s="713"/>
      <c r="QQI1" s="713"/>
      <c r="QQJ1" s="713"/>
      <c r="QQK1" s="713"/>
      <c r="QQL1" s="713"/>
      <c r="QQM1" s="713"/>
      <c r="QQN1" s="713"/>
      <c r="QQO1" s="713"/>
      <c r="QQP1" s="713"/>
      <c r="QQQ1" s="713"/>
      <c r="QQR1" s="713"/>
      <c r="QQS1" s="713"/>
      <c r="QQT1" s="713"/>
      <c r="QQU1" s="713"/>
      <c r="QQV1" s="713"/>
      <c r="QQW1" s="713"/>
      <c r="QQX1" s="713"/>
      <c r="QQY1" s="713"/>
      <c r="QQZ1" s="713"/>
      <c r="QRA1" s="713"/>
      <c r="QRB1" s="713"/>
      <c r="QRC1" s="713"/>
      <c r="QRD1" s="713"/>
      <c r="QRE1" s="713"/>
      <c r="QRF1" s="713"/>
      <c r="QRG1" s="713"/>
      <c r="QRH1" s="713"/>
      <c r="QRI1" s="713"/>
      <c r="QRJ1" s="713"/>
      <c r="QRK1" s="713"/>
      <c r="QRL1" s="713"/>
      <c r="QRM1" s="713"/>
      <c r="QRN1" s="713"/>
      <c r="QRO1" s="713"/>
      <c r="QRP1" s="713"/>
      <c r="QRQ1" s="713"/>
      <c r="QRR1" s="713"/>
      <c r="QRS1" s="713"/>
      <c r="QRT1" s="713"/>
      <c r="QRU1" s="713"/>
      <c r="QRV1" s="713"/>
      <c r="QRW1" s="713"/>
      <c r="QRX1" s="713"/>
      <c r="QRY1" s="713"/>
      <c r="QRZ1" s="713"/>
      <c r="QSA1" s="713"/>
      <c r="QSB1" s="713"/>
      <c r="QSC1" s="713"/>
      <c r="QSD1" s="713"/>
      <c r="QSE1" s="713"/>
      <c r="QSF1" s="713"/>
      <c r="QSG1" s="713"/>
      <c r="QSH1" s="713"/>
      <c r="QSI1" s="713"/>
      <c r="QSJ1" s="713"/>
      <c r="QSK1" s="713"/>
      <c r="QSL1" s="713"/>
      <c r="QSM1" s="713"/>
      <c r="QSN1" s="713"/>
      <c r="QSO1" s="713"/>
      <c r="QSP1" s="713"/>
      <c r="QSQ1" s="713"/>
      <c r="QSR1" s="713"/>
      <c r="QSS1" s="713"/>
      <c r="QST1" s="713"/>
      <c r="QSU1" s="713"/>
      <c r="QSV1" s="713"/>
      <c r="QSW1" s="713"/>
      <c r="QSX1" s="713"/>
      <c r="QSY1" s="713"/>
      <c r="QSZ1" s="713"/>
      <c r="QTA1" s="713"/>
      <c r="QTB1" s="713"/>
      <c r="QTC1" s="713"/>
      <c r="QTD1" s="713"/>
      <c r="QTE1" s="713"/>
      <c r="QTF1" s="713"/>
      <c r="QTG1" s="713"/>
      <c r="QTH1" s="713"/>
      <c r="QTI1" s="713"/>
      <c r="QTJ1" s="713"/>
      <c r="QTK1" s="713"/>
      <c r="QTL1" s="713"/>
      <c r="QTM1" s="713"/>
      <c r="QTN1" s="713"/>
      <c r="QTO1" s="713"/>
      <c r="QTP1" s="713"/>
      <c r="QTQ1" s="713"/>
      <c r="QTR1" s="713"/>
      <c r="QTS1" s="713"/>
      <c r="QTT1" s="713"/>
      <c r="QTU1" s="713"/>
      <c r="QTV1" s="713"/>
      <c r="QTW1" s="713"/>
      <c r="QTX1" s="713"/>
      <c r="QTY1" s="713"/>
      <c r="QTZ1" s="713"/>
      <c r="QUA1" s="713"/>
      <c r="QUB1" s="713"/>
      <c r="QUC1" s="713"/>
      <c r="QUD1" s="713"/>
      <c r="QUE1" s="713"/>
      <c r="QUF1" s="713"/>
      <c r="QUG1" s="713"/>
      <c r="QUH1" s="713"/>
      <c r="QUI1" s="713"/>
      <c r="QUJ1" s="713"/>
      <c r="QUK1" s="713"/>
      <c r="QUL1" s="713"/>
      <c r="QUM1" s="713"/>
      <c r="QUN1" s="713"/>
      <c r="QUO1" s="713"/>
      <c r="QUP1" s="713"/>
      <c r="QUQ1" s="713"/>
      <c r="QUR1" s="713"/>
      <c r="QUS1" s="713"/>
      <c r="QUT1" s="713"/>
      <c r="QUU1" s="713"/>
      <c r="QUV1" s="713"/>
      <c r="QUW1" s="713"/>
      <c r="QUX1" s="713"/>
      <c r="QUY1" s="713"/>
      <c r="QUZ1" s="713"/>
      <c r="QVA1" s="713"/>
      <c r="QVB1" s="713"/>
      <c r="QVC1" s="713"/>
      <c r="QVD1" s="713"/>
      <c r="QVE1" s="713"/>
      <c r="QVF1" s="713"/>
      <c r="QVG1" s="713"/>
      <c r="QVH1" s="713"/>
      <c r="QVI1" s="713"/>
      <c r="QVJ1" s="713"/>
      <c r="QVK1" s="713"/>
      <c r="QVL1" s="713"/>
      <c r="QVM1" s="713"/>
      <c r="QVN1" s="713"/>
      <c r="QVO1" s="713"/>
      <c r="QVP1" s="713"/>
      <c r="QVQ1" s="713"/>
      <c r="QVR1" s="713"/>
      <c r="QVS1" s="713"/>
      <c r="QVT1" s="713"/>
      <c r="QVU1" s="713"/>
      <c r="QVV1" s="713"/>
      <c r="QVW1" s="713"/>
      <c r="QVX1" s="713"/>
      <c r="QVY1" s="713"/>
      <c r="QVZ1" s="713"/>
      <c r="QWA1" s="713"/>
      <c r="QWB1" s="713"/>
      <c r="QWC1" s="713"/>
      <c r="QWD1" s="713"/>
      <c r="QWE1" s="713"/>
      <c r="QWF1" s="713"/>
      <c r="QWG1" s="713"/>
      <c r="QWH1" s="713"/>
      <c r="QWI1" s="713"/>
      <c r="QWJ1" s="713"/>
      <c r="QWK1" s="713"/>
      <c r="QWL1" s="713"/>
      <c r="QWM1" s="713"/>
      <c r="QWN1" s="713"/>
      <c r="QWO1" s="713"/>
      <c r="QWP1" s="713"/>
      <c r="QWQ1" s="713"/>
      <c r="QWR1" s="713"/>
      <c r="QWS1" s="713"/>
      <c r="QWT1" s="713"/>
      <c r="QWU1" s="713"/>
      <c r="QWV1" s="713"/>
      <c r="QWW1" s="713"/>
      <c r="QWX1" s="713"/>
      <c r="QWY1" s="713"/>
      <c r="QWZ1" s="713"/>
      <c r="QXA1" s="713"/>
      <c r="QXB1" s="713"/>
      <c r="QXC1" s="713"/>
      <c r="QXD1" s="713"/>
      <c r="QXE1" s="713"/>
      <c r="QXF1" s="713"/>
      <c r="QXG1" s="713"/>
      <c r="QXH1" s="713"/>
      <c r="QXI1" s="713"/>
      <c r="QXJ1" s="713"/>
      <c r="QXK1" s="713"/>
      <c r="QXL1" s="713"/>
      <c r="QXM1" s="713"/>
      <c r="QXN1" s="713"/>
      <c r="QXO1" s="713"/>
      <c r="QXP1" s="713"/>
      <c r="QXQ1" s="713"/>
      <c r="QXR1" s="713"/>
      <c r="QXS1" s="713"/>
      <c r="QXT1" s="713"/>
      <c r="QXU1" s="713"/>
      <c r="QXV1" s="713"/>
      <c r="QXW1" s="713"/>
      <c r="QXX1" s="713"/>
      <c r="QXY1" s="713"/>
      <c r="QXZ1" s="713"/>
      <c r="QYA1" s="713"/>
      <c r="QYB1" s="713"/>
      <c r="QYC1" s="713"/>
      <c r="QYD1" s="713"/>
      <c r="QYE1" s="713"/>
      <c r="QYF1" s="713"/>
      <c r="QYG1" s="713"/>
      <c r="QYH1" s="713"/>
      <c r="QYI1" s="713"/>
      <c r="QYJ1" s="713"/>
      <c r="QYK1" s="713"/>
      <c r="QYL1" s="713"/>
      <c r="QYM1" s="713"/>
      <c r="QYN1" s="713"/>
      <c r="QYO1" s="713"/>
      <c r="QYP1" s="713"/>
      <c r="QYQ1" s="713"/>
      <c r="QYR1" s="713"/>
      <c r="QYS1" s="713"/>
      <c r="QYT1" s="713"/>
      <c r="QYU1" s="713"/>
      <c r="QYV1" s="713"/>
      <c r="QYW1" s="713"/>
      <c r="QYX1" s="713"/>
      <c r="QYY1" s="713"/>
      <c r="QYZ1" s="713"/>
      <c r="QZA1" s="713"/>
      <c r="QZB1" s="713"/>
      <c r="QZC1" s="713"/>
      <c r="QZD1" s="713"/>
      <c r="QZE1" s="713"/>
      <c r="QZF1" s="713"/>
      <c r="QZG1" s="713"/>
      <c r="QZH1" s="713"/>
      <c r="QZI1" s="713"/>
      <c r="QZJ1" s="713"/>
      <c r="QZK1" s="713"/>
      <c r="QZL1" s="713"/>
      <c r="QZM1" s="713"/>
      <c r="QZN1" s="713"/>
      <c r="QZO1" s="713"/>
      <c r="QZP1" s="713"/>
      <c r="QZQ1" s="713"/>
      <c r="QZR1" s="713"/>
      <c r="QZS1" s="713"/>
      <c r="QZT1" s="713"/>
      <c r="QZU1" s="713"/>
      <c r="QZV1" s="713"/>
      <c r="QZW1" s="713"/>
      <c r="QZX1" s="713"/>
      <c r="QZY1" s="713"/>
      <c r="QZZ1" s="713"/>
      <c r="RAA1" s="713"/>
      <c r="RAB1" s="713"/>
      <c r="RAC1" s="713"/>
      <c r="RAD1" s="713"/>
      <c r="RAE1" s="713"/>
      <c r="RAF1" s="713"/>
      <c r="RAG1" s="713"/>
      <c r="RAH1" s="713"/>
      <c r="RAI1" s="713"/>
      <c r="RAJ1" s="713"/>
      <c r="RAK1" s="713"/>
      <c r="RAL1" s="713"/>
      <c r="RAM1" s="713"/>
      <c r="RAN1" s="713"/>
      <c r="RAO1" s="713"/>
      <c r="RAP1" s="713"/>
      <c r="RAQ1" s="713"/>
      <c r="RAR1" s="713"/>
      <c r="RAS1" s="713"/>
      <c r="RAT1" s="713"/>
      <c r="RAU1" s="713"/>
      <c r="RAV1" s="713"/>
      <c r="RAW1" s="713"/>
      <c r="RAX1" s="713"/>
      <c r="RAY1" s="713"/>
      <c r="RAZ1" s="713"/>
      <c r="RBA1" s="713"/>
      <c r="RBB1" s="713"/>
      <c r="RBC1" s="713"/>
      <c r="RBD1" s="713"/>
      <c r="RBE1" s="713"/>
      <c r="RBF1" s="713"/>
      <c r="RBG1" s="713"/>
      <c r="RBH1" s="713"/>
      <c r="RBI1" s="713"/>
      <c r="RBJ1" s="713"/>
      <c r="RBK1" s="713"/>
      <c r="RBL1" s="713"/>
      <c r="RBM1" s="713"/>
      <c r="RBN1" s="713"/>
      <c r="RBO1" s="713"/>
      <c r="RBP1" s="713"/>
      <c r="RBQ1" s="713"/>
      <c r="RBR1" s="713"/>
      <c r="RBS1" s="713"/>
      <c r="RBT1" s="713"/>
      <c r="RBU1" s="713"/>
      <c r="RBV1" s="713"/>
      <c r="RBW1" s="713"/>
      <c r="RBX1" s="713"/>
      <c r="RBY1" s="713"/>
      <c r="RBZ1" s="713"/>
      <c r="RCA1" s="713"/>
      <c r="RCB1" s="713"/>
      <c r="RCC1" s="713"/>
      <c r="RCD1" s="713"/>
      <c r="RCE1" s="713"/>
      <c r="RCF1" s="713"/>
      <c r="RCG1" s="713"/>
      <c r="RCH1" s="713"/>
      <c r="RCI1" s="713"/>
      <c r="RCJ1" s="713"/>
      <c r="RCK1" s="713"/>
      <c r="RCL1" s="713"/>
      <c r="RCM1" s="713"/>
      <c r="RCN1" s="713"/>
      <c r="RCO1" s="713"/>
      <c r="RCP1" s="713"/>
      <c r="RCQ1" s="713"/>
      <c r="RCR1" s="713"/>
      <c r="RCS1" s="713"/>
      <c r="RCT1" s="713"/>
      <c r="RCU1" s="713"/>
      <c r="RCV1" s="713"/>
      <c r="RCW1" s="713"/>
      <c r="RCX1" s="713"/>
      <c r="RCY1" s="713"/>
      <c r="RCZ1" s="713"/>
      <c r="RDA1" s="713"/>
      <c r="RDB1" s="713"/>
      <c r="RDC1" s="713"/>
      <c r="RDD1" s="713"/>
      <c r="RDE1" s="713"/>
      <c r="RDF1" s="713"/>
      <c r="RDG1" s="713"/>
      <c r="RDH1" s="713"/>
      <c r="RDI1" s="713"/>
      <c r="RDJ1" s="713"/>
      <c r="RDK1" s="713"/>
      <c r="RDL1" s="713"/>
      <c r="RDM1" s="713"/>
      <c r="RDN1" s="713"/>
      <c r="RDO1" s="713"/>
      <c r="RDP1" s="713"/>
      <c r="RDQ1" s="713"/>
      <c r="RDR1" s="713"/>
      <c r="RDS1" s="713"/>
      <c r="RDT1" s="713"/>
      <c r="RDU1" s="713"/>
      <c r="RDV1" s="713"/>
      <c r="RDW1" s="713"/>
      <c r="RDX1" s="713"/>
      <c r="RDY1" s="713"/>
      <c r="RDZ1" s="713"/>
      <c r="REA1" s="713"/>
      <c r="REB1" s="713"/>
      <c r="REC1" s="713"/>
      <c r="RED1" s="713"/>
      <c r="REE1" s="713"/>
      <c r="REF1" s="713"/>
      <c r="REG1" s="713"/>
      <c r="REH1" s="713"/>
      <c r="REI1" s="713"/>
      <c r="REJ1" s="713"/>
      <c r="REK1" s="713"/>
      <c r="REL1" s="713"/>
      <c r="REM1" s="713"/>
      <c r="REN1" s="713"/>
      <c r="REO1" s="713"/>
      <c r="REP1" s="713"/>
      <c r="REQ1" s="713"/>
      <c r="RER1" s="713"/>
      <c r="RES1" s="713"/>
      <c r="RET1" s="713"/>
      <c r="REU1" s="713"/>
      <c r="REV1" s="713"/>
      <c r="REW1" s="713"/>
      <c r="REX1" s="713"/>
      <c r="REY1" s="713"/>
      <c r="REZ1" s="713"/>
      <c r="RFA1" s="713"/>
      <c r="RFB1" s="713"/>
      <c r="RFC1" s="713"/>
      <c r="RFD1" s="713"/>
      <c r="RFE1" s="713"/>
      <c r="RFF1" s="713"/>
      <c r="RFG1" s="713"/>
      <c r="RFH1" s="713"/>
      <c r="RFI1" s="713"/>
      <c r="RFJ1" s="713"/>
      <c r="RFK1" s="713"/>
      <c r="RFL1" s="713"/>
      <c r="RFM1" s="713"/>
      <c r="RFN1" s="713"/>
      <c r="RFO1" s="713"/>
      <c r="RFP1" s="713"/>
      <c r="RFQ1" s="713"/>
      <c r="RFR1" s="713"/>
      <c r="RFS1" s="713"/>
      <c r="RFT1" s="713"/>
      <c r="RFU1" s="713"/>
      <c r="RFV1" s="713"/>
      <c r="RFW1" s="713"/>
      <c r="RFX1" s="713"/>
      <c r="RFY1" s="713"/>
      <c r="RFZ1" s="713"/>
      <c r="RGA1" s="713"/>
      <c r="RGB1" s="713"/>
      <c r="RGC1" s="713"/>
      <c r="RGD1" s="713"/>
      <c r="RGE1" s="713"/>
      <c r="RGF1" s="713"/>
      <c r="RGG1" s="713"/>
      <c r="RGH1" s="713"/>
      <c r="RGI1" s="713"/>
      <c r="RGJ1" s="713"/>
      <c r="RGK1" s="713"/>
      <c r="RGL1" s="713"/>
      <c r="RGM1" s="713"/>
      <c r="RGN1" s="713"/>
      <c r="RGO1" s="713"/>
      <c r="RGP1" s="713"/>
      <c r="RGQ1" s="713"/>
      <c r="RGR1" s="713"/>
      <c r="RGS1" s="713"/>
      <c r="RGT1" s="713"/>
      <c r="RGU1" s="713"/>
      <c r="RGV1" s="713"/>
      <c r="RGW1" s="713"/>
      <c r="RGX1" s="713"/>
      <c r="RGY1" s="713"/>
      <c r="RGZ1" s="713"/>
      <c r="RHA1" s="713"/>
      <c r="RHB1" s="713"/>
      <c r="RHC1" s="713"/>
      <c r="RHD1" s="713"/>
      <c r="RHE1" s="713"/>
      <c r="RHF1" s="713"/>
      <c r="RHG1" s="713"/>
      <c r="RHH1" s="713"/>
      <c r="RHI1" s="713"/>
      <c r="RHJ1" s="713"/>
      <c r="RHK1" s="713"/>
      <c r="RHL1" s="713"/>
      <c r="RHM1" s="713"/>
      <c r="RHN1" s="713"/>
      <c r="RHO1" s="713"/>
      <c r="RHP1" s="713"/>
      <c r="RHQ1" s="713"/>
      <c r="RHR1" s="713"/>
      <c r="RHS1" s="713"/>
      <c r="RHT1" s="713"/>
      <c r="RHU1" s="713"/>
      <c r="RHV1" s="713"/>
      <c r="RHW1" s="713"/>
      <c r="RHX1" s="713"/>
      <c r="RHY1" s="713"/>
      <c r="RHZ1" s="713"/>
      <c r="RIA1" s="713"/>
      <c r="RIB1" s="713"/>
      <c r="RIC1" s="713"/>
      <c r="RID1" s="713"/>
      <c r="RIE1" s="713"/>
      <c r="RIF1" s="713"/>
      <c r="RIG1" s="713"/>
      <c r="RIH1" s="713"/>
      <c r="RII1" s="713"/>
      <c r="RIJ1" s="713"/>
      <c r="RIK1" s="713"/>
      <c r="RIL1" s="713"/>
      <c r="RIM1" s="713"/>
      <c r="RIN1" s="713"/>
      <c r="RIO1" s="713"/>
      <c r="RIP1" s="713"/>
      <c r="RIQ1" s="713"/>
      <c r="RIR1" s="713"/>
      <c r="RIS1" s="713"/>
      <c r="RIT1" s="713"/>
      <c r="RIU1" s="713"/>
      <c r="RIV1" s="713"/>
      <c r="RIW1" s="713"/>
      <c r="RIX1" s="713"/>
      <c r="RIY1" s="713"/>
      <c r="RIZ1" s="713"/>
      <c r="RJA1" s="713"/>
      <c r="RJB1" s="713"/>
      <c r="RJC1" s="713"/>
      <c r="RJD1" s="713"/>
      <c r="RJE1" s="713"/>
      <c r="RJF1" s="713"/>
      <c r="RJG1" s="713"/>
      <c r="RJH1" s="713"/>
      <c r="RJI1" s="713"/>
      <c r="RJJ1" s="713"/>
      <c r="RJK1" s="713"/>
      <c r="RJL1" s="713"/>
      <c r="RJM1" s="713"/>
      <c r="RJN1" s="713"/>
      <c r="RJO1" s="713"/>
      <c r="RJP1" s="713"/>
      <c r="RJQ1" s="713"/>
      <c r="RJR1" s="713"/>
      <c r="RJS1" s="713"/>
      <c r="RJT1" s="713"/>
      <c r="RJU1" s="713"/>
      <c r="RJV1" s="713"/>
      <c r="RJW1" s="713"/>
      <c r="RJX1" s="713"/>
      <c r="RJY1" s="713"/>
      <c r="RJZ1" s="713"/>
      <c r="RKA1" s="713"/>
      <c r="RKB1" s="713"/>
      <c r="RKC1" s="713"/>
      <c r="RKD1" s="713"/>
      <c r="RKE1" s="713"/>
      <c r="RKF1" s="713"/>
      <c r="RKG1" s="713"/>
      <c r="RKH1" s="713"/>
      <c r="RKI1" s="713"/>
      <c r="RKJ1" s="713"/>
      <c r="RKK1" s="713"/>
      <c r="RKL1" s="713"/>
      <c r="RKM1" s="713"/>
      <c r="RKN1" s="713"/>
      <c r="RKO1" s="713"/>
      <c r="RKP1" s="713"/>
      <c r="RKQ1" s="713"/>
      <c r="RKR1" s="713"/>
      <c r="RKS1" s="713"/>
      <c r="RKT1" s="713"/>
      <c r="RKU1" s="713"/>
      <c r="RKV1" s="713"/>
      <c r="RKW1" s="713"/>
      <c r="RKX1" s="713"/>
      <c r="RKY1" s="713"/>
      <c r="RKZ1" s="713"/>
      <c r="RLA1" s="713"/>
      <c r="RLB1" s="713"/>
      <c r="RLC1" s="713"/>
      <c r="RLD1" s="713"/>
      <c r="RLE1" s="713"/>
      <c r="RLF1" s="713"/>
      <c r="RLG1" s="713"/>
      <c r="RLH1" s="713"/>
      <c r="RLI1" s="713"/>
      <c r="RLJ1" s="713"/>
      <c r="RLK1" s="713"/>
      <c r="RLL1" s="713"/>
      <c r="RLM1" s="713"/>
      <c r="RLN1" s="713"/>
      <c r="RLO1" s="713"/>
      <c r="RLP1" s="713"/>
      <c r="RLQ1" s="713"/>
      <c r="RLR1" s="713"/>
      <c r="RLS1" s="713"/>
      <c r="RLT1" s="713"/>
      <c r="RLU1" s="713"/>
      <c r="RLV1" s="713"/>
      <c r="RLW1" s="713"/>
      <c r="RLX1" s="713"/>
      <c r="RLY1" s="713"/>
      <c r="RLZ1" s="713"/>
      <c r="RMA1" s="713"/>
      <c r="RMB1" s="713"/>
      <c r="RMC1" s="713"/>
      <c r="RMD1" s="713"/>
      <c r="RME1" s="713"/>
      <c r="RMF1" s="713"/>
      <c r="RMG1" s="713"/>
      <c r="RMH1" s="713"/>
      <c r="RMI1" s="713"/>
      <c r="RMJ1" s="713"/>
      <c r="RMK1" s="713"/>
      <c r="RML1" s="713"/>
      <c r="RMM1" s="713"/>
      <c r="RMN1" s="713"/>
      <c r="RMO1" s="713"/>
      <c r="RMP1" s="713"/>
      <c r="RMQ1" s="713"/>
      <c r="RMR1" s="713"/>
      <c r="RMS1" s="713"/>
      <c r="RMT1" s="713"/>
      <c r="RMU1" s="713"/>
      <c r="RMV1" s="713"/>
      <c r="RMW1" s="713"/>
      <c r="RMX1" s="713"/>
      <c r="RMY1" s="713"/>
      <c r="RMZ1" s="713"/>
      <c r="RNA1" s="713"/>
      <c r="RNB1" s="713"/>
      <c r="RNC1" s="713"/>
      <c r="RND1" s="713"/>
      <c r="RNE1" s="713"/>
      <c r="RNF1" s="713"/>
      <c r="RNG1" s="713"/>
      <c r="RNH1" s="713"/>
      <c r="RNI1" s="713"/>
      <c r="RNJ1" s="713"/>
      <c r="RNK1" s="713"/>
      <c r="RNL1" s="713"/>
      <c r="RNM1" s="713"/>
      <c r="RNN1" s="713"/>
      <c r="RNO1" s="713"/>
      <c r="RNP1" s="713"/>
      <c r="RNQ1" s="713"/>
      <c r="RNR1" s="713"/>
      <c r="RNS1" s="713"/>
      <c r="RNT1" s="713"/>
      <c r="RNU1" s="713"/>
      <c r="RNV1" s="713"/>
      <c r="RNW1" s="713"/>
      <c r="RNX1" s="713"/>
      <c r="RNY1" s="713"/>
      <c r="RNZ1" s="713"/>
      <c r="ROA1" s="713"/>
      <c r="ROB1" s="713"/>
      <c r="ROC1" s="713"/>
      <c r="ROD1" s="713"/>
      <c r="ROE1" s="713"/>
      <c r="ROF1" s="713"/>
      <c r="ROG1" s="713"/>
      <c r="ROH1" s="713"/>
      <c r="ROI1" s="713"/>
      <c r="ROJ1" s="713"/>
      <c r="ROK1" s="713"/>
      <c r="ROL1" s="713"/>
      <c r="ROM1" s="713"/>
      <c r="RON1" s="713"/>
      <c r="ROO1" s="713"/>
      <c r="ROP1" s="713"/>
      <c r="ROQ1" s="713"/>
      <c r="ROR1" s="713"/>
      <c r="ROS1" s="713"/>
      <c r="ROT1" s="713"/>
      <c r="ROU1" s="713"/>
      <c r="ROV1" s="713"/>
      <c r="ROW1" s="713"/>
      <c r="ROX1" s="713"/>
      <c r="ROY1" s="713"/>
      <c r="ROZ1" s="713"/>
      <c r="RPA1" s="713"/>
      <c r="RPB1" s="713"/>
      <c r="RPC1" s="713"/>
      <c r="RPD1" s="713"/>
      <c r="RPE1" s="713"/>
      <c r="RPF1" s="713"/>
      <c r="RPG1" s="713"/>
      <c r="RPH1" s="713"/>
      <c r="RPI1" s="713"/>
      <c r="RPJ1" s="713"/>
      <c r="RPK1" s="713"/>
      <c r="RPL1" s="713"/>
      <c r="RPM1" s="713"/>
      <c r="RPN1" s="713"/>
      <c r="RPO1" s="713"/>
      <c r="RPP1" s="713"/>
      <c r="RPQ1" s="713"/>
      <c r="RPR1" s="713"/>
      <c r="RPS1" s="713"/>
      <c r="RPT1" s="713"/>
      <c r="RPU1" s="713"/>
      <c r="RPV1" s="713"/>
      <c r="RPW1" s="713"/>
      <c r="RPX1" s="713"/>
      <c r="RPY1" s="713"/>
      <c r="RPZ1" s="713"/>
      <c r="RQA1" s="713"/>
      <c r="RQB1" s="713"/>
      <c r="RQC1" s="713"/>
      <c r="RQD1" s="713"/>
      <c r="RQE1" s="713"/>
      <c r="RQF1" s="713"/>
      <c r="RQG1" s="713"/>
      <c r="RQH1" s="713"/>
      <c r="RQI1" s="713"/>
      <c r="RQJ1" s="713"/>
      <c r="RQK1" s="713"/>
      <c r="RQL1" s="713"/>
      <c r="RQM1" s="713"/>
      <c r="RQN1" s="713"/>
      <c r="RQO1" s="713"/>
      <c r="RQP1" s="713"/>
      <c r="RQQ1" s="713"/>
      <c r="RQR1" s="713"/>
      <c r="RQS1" s="713"/>
      <c r="RQT1" s="713"/>
      <c r="RQU1" s="713"/>
      <c r="RQV1" s="713"/>
      <c r="RQW1" s="713"/>
      <c r="RQX1" s="713"/>
      <c r="RQY1" s="713"/>
      <c r="RQZ1" s="713"/>
      <c r="RRA1" s="713"/>
      <c r="RRB1" s="713"/>
      <c r="RRC1" s="713"/>
      <c r="RRD1" s="713"/>
      <c r="RRE1" s="713"/>
      <c r="RRF1" s="713"/>
      <c r="RRG1" s="713"/>
      <c r="RRH1" s="713"/>
      <c r="RRI1" s="713"/>
      <c r="RRJ1" s="713"/>
      <c r="RRK1" s="713"/>
      <c r="RRL1" s="713"/>
      <c r="RRM1" s="713"/>
      <c r="RRN1" s="713"/>
      <c r="RRO1" s="713"/>
      <c r="RRP1" s="713"/>
      <c r="RRQ1" s="713"/>
      <c r="RRR1" s="713"/>
      <c r="RRS1" s="713"/>
      <c r="RRT1" s="713"/>
      <c r="RRU1" s="713"/>
      <c r="RRV1" s="713"/>
      <c r="RRW1" s="713"/>
      <c r="RRX1" s="713"/>
      <c r="RRY1" s="713"/>
      <c r="RRZ1" s="713"/>
      <c r="RSA1" s="713"/>
      <c r="RSB1" s="713"/>
      <c r="RSC1" s="713"/>
      <c r="RSD1" s="713"/>
      <c r="RSE1" s="713"/>
      <c r="RSF1" s="713"/>
      <c r="RSG1" s="713"/>
      <c r="RSH1" s="713"/>
      <c r="RSI1" s="713"/>
      <c r="RSJ1" s="713"/>
      <c r="RSK1" s="713"/>
      <c r="RSL1" s="713"/>
      <c r="RSM1" s="713"/>
      <c r="RSN1" s="713"/>
      <c r="RSO1" s="713"/>
      <c r="RSP1" s="713"/>
      <c r="RSQ1" s="713"/>
      <c r="RSR1" s="713"/>
      <c r="RSS1" s="713"/>
      <c r="RST1" s="713"/>
      <c r="RSU1" s="713"/>
      <c r="RSV1" s="713"/>
      <c r="RSW1" s="713"/>
      <c r="RSX1" s="713"/>
      <c r="RSY1" s="713"/>
      <c r="RSZ1" s="713"/>
      <c r="RTA1" s="713"/>
      <c r="RTB1" s="713"/>
      <c r="RTC1" s="713"/>
      <c r="RTD1" s="713"/>
      <c r="RTE1" s="713"/>
      <c r="RTF1" s="713"/>
      <c r="RTG1" s="713"/>
      <c r="RTH1" s="713"/>
      <c r="RTI1" s="713"/>
      <c r="RTJ1" s="713"/>
      <c r="RTK1" s="713"/>
      <c r="RTL1" s="713"/>
      <c r="RTM1" s="713"/>
      <c r="RTN1" s="713"/>
      <c r="RTO1" s="713"/>
      <c r="RTP1" s="713"/>
      <c r="RTQ1" s="713"/>
      <c r="RTR1" s="713"/>
      <c r="RTS1" s="713"/>
      <c r="RTT1" s="713"/>
      <c r="RTU1" s="713"/>
      <c r="RTV1" s="713"/>
      <c r="RTW1" s="713"/>
      <c r="RTX1" s="713"/>
      <c r="RTY1" s="713"/>
      <c r="RTZ1" s="713"/>
      <c r="RUA1" s="713"/>
      <c r="RUB1" s="713"/>
      <c r="RUC1" s="713"/>
      <c r="RUD1" s="713"/>
      <c r="RUE1" s="713"/>
      <c r="RUF1" s="713"/>
      <c r="RUG1" s="713"/>
      <c r="RUH1" s="713"/>
      <c r="RUI1" s="713"/>
      <c r="RUJ1" s="713"/>
      <c r="RUK1" s="713"/>
      <c r="RUL1" s="713"/>
      <c r="RUM1" s="713"/>
      <c r="RUN1" s="713"/>
      <c r="RUO1" s="713"/>
      <c r="RUP1" s="713"/>
      <c r="RUQ1" s="713"/>
      <c r="RUR1" s="713"/>
      <c r="RUS1" s="713"/>
      <c r="RUT1" s="713"/>
      <c r="RUU1" s="713"/>
      <c r="RUV1" s="713"/>
      <c r="RUW1" s="713"/>
      <c r="RUX1" s="713"/>
      <c r="RUY1" s="713"/>
      <c r="RUZ1" s="713"/>
      <c r="RVA1" s="713"/>
      <c r="RVB1" s="713"/>
      <c r="RVC1" s="713"/>
      <c r="RVD1" s="713"/>
      <c r="RVE1" s="713"/>
      <c r="RVF1" s="713"/>
      <c r="RVG1" s="713"/>
      <c r="RVH1" s="713"/>
      <c r="RVI1" s="713"/>
      <c r="RVJ1" s="713"/>
      <c r="RVK1" s="713"/>
      <c r="RVL1" s="713"/>
      <c r="RVM1" s="713"/>
      <c r="RVN1" s="713"/>
      <c r="RVO1" s="713"/>
      <c r="RVP1" s="713"/>
      <c r="RVQ1" s="713"/>
      <c r="RVR1" s="713"/>
      <c r="RVS1" s="713"/>
      <c r="RVT1" s="713"/>
      <c r="RVU1" s="713"/>
      <c r="RVV1" s="713"/>
      <c r="RVW1" s="713"/>
      <c r="RVX1" s="713"/>
      <c r="RVY1" s="713"/>
      <c r="RVZ1" s="713"/>
      <c r="RWA1" s="713"/>
      <c r="RWB1" s="713"/>
      <c r="RWC1" s="713"/>
      <c r="RWD1" s="713"/>
      <c r="RWE1" s="713"/>
      <c r="RWF1" s="713"/>
      <c r="RWG1" s="713"/>
      <c r="RWH1" s="713"/>
      <c r="RWI1" s="713"/>
      <c r="RWJ1" s="713"/>
      <c r="RWK1" s="713"/>
      <c r="RWL1" s="713"/>
      <c r="RWM1" s="713"/>
      <c r="RWN1" s="713"/>
      <c r="RWO1" s="713"/>
      <c r="RWP1" s="713"/>
      <c r="RWQ1" s="713"/>
      <c r="RWR1" s="713"/>
      <c r="RWS1" s="713"/>
      <c r="RWT1" s="713"/>
      <c r="RWU1" s="713"/>
      <c r="RWV1" s="713"/>
      <c r="RWW1" s="713"/>
      <c r="RWX1" s="713"/>
      <c r="RWY1" s="713"/>
      <c r="RWZ1" s="713"/>
      <c r="RXA1" s="713"/>
      <c r="RXB1" s="713"/>
      <c r="RXC1" s="713"/>
      <c r="RXD1" s="713"/>
      <c r="RXE1" s="713"/>
      <c r="RXF1" s="713"/>
      <c r="RXG1" s="713"/>
      <c r="RXH1" s="713"/>
      <c r="RXI1" s="713"/>
      <c r="RXJ1" s="713"/>
      <c r="RXK1" s="713"/>
      <c r="RXL1" s="713"/>
      <c r="RXM1" s="713"/>
      <c r="RXN1" s="713"/>
      <c r="RXO1" s="713"/>
      <c r="RXP1" s="713"/>
      <c r="RXQ1" s="713"/>
      <c r="RXR1" s="713"/>
      <c r="RXS1" s="713"/>
      <c r="RXT1" s="713"/>
      <c r="RXU1" s="713"/>
      <c r="RXV1" s="713"/>
      <c r="RXW1" s="713"/>
      <c r="RXX1" s="713"/>
      <c r="RXY1" s="713"/>
      <c r="RXZ1" s="713"/>
      <c r="RYA1" s="713"/>
      <c r="RYB1" s="713"/>
      <c r="RYC1" s="713"/>
      <c r="RYD1" s="713"/>
      <c r="RYE1" s="713"/>
      <c r="RYF1" s="713"/>
      <c r="RYG1" s="713"/>
      <c r="RYH1" s="713"/>
      <c r="RYI1" s="713"/>
      <c r="RYJ1" s="713"/>
      <c r="RYK1" s="713"/>
      <c r="RYL1" s="713"/>
      <c r="RYM1" s="713"/>
      <c r="RYN1" s="713"/>
      <c r="RYO1" s="713"/>
      <c r="RYP1" s="713"/>
      <c r="RYQ1" s="713"/>
      <c r="RYR1" s="713"/>
      <c r="RYS1" s="713"/>
      <c r="RYT1" s="713"/>
      <c r="RYU1" s="713"/>
      <c r="RYV1" s="713"/>
      <c r="RYW1" s="713"/>
      <c r="RYX1" s="713"/>
      <c r="RYY1" s="713"/>
      <c r="RYZ1" s="713"/>
      <c r="RZA1" s="713"/>
      <c r="RZB1" s="713"/>
      <c r="RZC1" s="713"/>
      <c r="RZD1" s="713"/>
      <c r="RZE1" s="713"/>
      <c r="RZF1" s="713"/>
      <c r="RZG1" s="713"/>
      <c r="RZH1" s="713"/>
      <c r="RZI1" s="713"/>
      <c r="RZJ1" s="713"/>
      <c r="RZK1" s="713"/>
      <c r="RZL1" s="713"/>
      <c r="RZM1" s="713"/>
      <c r="RZN1" s="713"/>
      <c r="RZO1" s="713"/>
      <c r="RZP1" s="713"/>
      <c r="RZQ1" s="713"/>
      <c r="RZR1" s="713"/>
      <c r="RZS1" s="713"/>
      <c r="RZT1" s="713"/>
      <c r="RZU1" s="713"/>
      <c r="RZV1" s="713"/>
      <c r="RZW1" s="713"/>
      <c r="RZX1" s="713"/>
      <c r="RZY1" s="713"/>
      <c r="RZZ1" s="713"/>
      <c r="SAA1" s="713"/>
      <c r="SAB1" s="713"/>
      <c r="SAC1" s="713"/>
      <c r="SAD1" s="713"/>
      <c r="SAE1" s="713"/>
      <c r="SAF1" s="713"/>
      <c r="SAG1" s="713"/>
      <c r="SAH1" s="713"/>
      <c r="SAI1" s="713"/>
      <c r="SAJ1" s="713"/>
      <c r="SAK1" s="713"/>
      <c r="SAL1" s="713"/>
      <c r="SAM1" s="713"/>
      <c r="SAN1" s="713"/>
      <c r="SAO1" s="713"/>
      <c r="SAP1" s="713"/>
      <c r="SAQ1" s="713"/>
      <c r="SAR1" s="713"/>
      <c r="SAS1" s="713"/>
      <c r="SAT1" s="713"/>
      <c r="SAU1" s="713"/>
      <c r="SAV1" s="713"/>
      <c r="SAW1" s="713"/>
      <c r="SAX1" s="713"/>
      <c r="SAY1" s="713"/>
      <c r="SAZ1" s="713"/>
      <c r="SBA1" s="713"/>
      <c r="SBB1" s="713"/>
      <c r="SBC1" s="713"/>
      <c r="SBD1" s="713"/>
      <c r="SBE1" s="713"/>
      <c r="SBF1" s="713"/>
      <c r="SBG1" s="713"/>
      <c r="SBH1" s="713"/>
      <c r="SBI1" s="713"/>
      <c r="SBJ1" s="713"/>
      <c r="SBK1" s="713"/>
      <c r="SBL1" s="713"/>
      <c r="SBM1" s="713"/>
      <c r="SBN1" s="713"/>
      <c r="SBO1" s="713"/>
      <c r="SBP1" s="713"/>
      <c r="SBQ1" s="713"/>
      <c r="SBR1" s="713"/>
      <c r="SBS1" s="713"/>
      <c r="SBT1" s="713"/>
      <c r="SBU1" s="713"/>
      <c r="SBV1" s="713"/>
      <c r="SBW1" s="713"/>
      <c r="SBX1" s="713"/>
      <c r="SBY1" s="713"/>
      <c r="SBZ1" s="713"/>
      <c r="SCA1" s="713"/>
      <c r="SCB1" s="713"/>
      <c r="SCC1" s="713"/>
      <c r="SCD1" s="713"/>
      <c r="SCE1" s="713"/>
      <c r="SCF1" s="713"/>
      <c r="SCG1" s="713"/>
      <c r="SCH1" s="713"/>
      <c r="SCI1" s="713"/>
      <c r="SCJ1" s="713"/>
      <c r="SCK1" s="713"/>
      <c r="SCL1" s="713"/>
      <c r="SCM1" s="713"/>
      <c r="SCN1" s="713"/>
      <c r="SCO1" s="713"/>
      <c r="SCP1" s="713"/>
      <c r="SCQ1" s="713"/>
      <c r="SCR1" s="713"/>
      <c r="SCS1" s="713"/>
      <c r="SCT1" s="713"/>
      <c r="SCU1" s="713"/>
      <c r="SCV1" s="713"/>
      <c r="SCW1" s="713"/>
      <c r="SCX1" s="713"/>
      <c r="SCY1" s="713"/>
      <c r="SCZ1" s="713"/>
      <c r="SDA1" s="713"/>
      <c r="SDB1" s="713"/>
      <c r="SDC1" s="713"/>
      <c r="SDD1" s="713"/>
      <c r="SDE1" s="713"/>
      <c r="SDF1" s="713"/>
      <c r="SDG1" s="713"/>
      <c r="SDH1" s="713"/>
      <c r="SDI1" s="713"/>
      <c r="SDJ1" s="713"/>
      <c r="SDK1" s="713"/>
      <c r="SDL1" s="713"/>
      <c r="SDM1" s="713"/>
      <c r="SDN1" s="713"/>
      <c r="SDO1" s="713"/>
      <c r="SDP1" s="713"/>
      <c r="SDQ1" s="713"/>
      <c r="SDR1" s="713"/>
      <c r="SDS1" s="713"/>
      <c r="SDT1" s="713"/>
      <c r="SDU1" s="713"/>
      <c r="SDV1" s="713"/>
      <c r="SDW1" s="713"/>
      <c r="SDX1" s="713"/>
      <c r="SDY1" s="713"/>
      <c r="SDZ1" s="713"/>
      <c r="SEA1" s="713"/>
      <c r="SEB1" s="713"/>
      <c r="SEC1" s="713"/>
      <c r="SED1" s="713"/>
      <c r="SEE1" s="713"/>
      <c r="SEF1" s="713"/>
      <c r="SEG1" s="713"/>
      <c r="SEH1" s="713"/>
      <c r="SEI1" s="713"/>
      <c r="SEJ1" s="713"/>
      <c r="SEK1" s="713"/>
      <c r="SEL1" s="713"/>
      <c r="SEM1" s="713"/>
      <c r="SEN1" s="713"/>
      <c r="SEO1" s="713"/>
      <c r="SEP1" s="713"/>
      <c r="SEQ1" s="713"/>
      <c r="SER1" s="713"/>
      <c r="SES1" s="713"/>
      <c r="SET1" s="713"/>
      <c r="SEU1" s="713"/>
      <c r="SEV1" s="713"/>
      <c r="SEW1" s="713"/>
      <c r="SEX1" s="713"/>
      <c r="SEY1" s="713"/>
      <c r="SEZ1" s="713"/>
      <c r="SFA1" s="713"/>
      <c r="SFB1" s="713"/>
      <c r="SFC1" s="713"/>
      <c r="SFD1" s="713"/>
      <c r="SFE1" s="713"/>
      <c r="SFF1" s="713"/>
      <c r="SFG1" s="713"/>
      <c r="SFH1" s="713"/>
      <c r="SFI1" s="713"/>
      <c r="SFJ1" s="713"/>
      <c r="SFK1" s="713"/>
      <c r="SFL1" s="713"/>
      <c r="SFM1" s="713"/>
      <c r="SFN1" s="713"/>
      <c r="SFO1" s="713"/>
      <c r="SFP1" s="713"/>
      <c r="SFQ1" s="713"/>
      <c r="SFR1" s="713"/>
      <c r="SFS1" s="713"/>
      <c r="SFT1" s="713"/>
      <c r="SFU1" s="713"/>
      <c r="SFV1" s="713"/>
      <c r="SFW1" s="713"/>
      <c r="SFX1" s="713"/>
      <c r="SFY1" s="713"/>
      <c r="SFZ1" s="713"/>
      <c r="SGA1" s="713"/>
      <c r="SGB1" s="713"/>
      <c r="SGC1" s="713"/>
      <c r="SGD1" s="713"/>
      <c r="SGE1" s="713"/>
      <c r="SGF1" s="713"/>
      <c r="SGG1" s="713"/>
      <c r="SGH1" s="713"/>
      <c r="SGI1" s="713"/>
      <c r="SGJ1" s="713"/>
      <c r="SGK1" s="713"/>
      <c r="SGL1" s="713"/>
      <c r="SGM1" s="713"/>
      <c r="SGN1" s="713"/>
      <c r="SGO1" s="713"/>
      <c r="SGP1" s="713"/>
      <c r="SGQ1" s="713"/>
      <c r="SGR1" s="713"/>
      <c r="SGS1" s="713"/>
      <c r="SGT1" s="713"/>
      <c r="SGU1" s="713"/>
      <c r="SGV1" s="713"/>
      <c r="SGW1" s="713"/>
      <c r="SGX1" s="713"/>
      <c r="SGY1" s="713"/>
      <c r="SGZ1" s="713"/>
      <c r="SHA1" s="713"/>
      <c r="SHB1" s="713"/>
      <c r="SHC1" s="713"/>
      <c r="SHD1" s="713"/>
      <c r="SHE1" s="713"/>
      <c r="SHF1" s="713"/>
      <c r="SHG1" s="713"/>
      <c r="SHH1" s="713"/>
      <c r="SHI1" s="713"/>
      <c r="SHJ1" s="713"/>
      <c r="SHK1" s="713"/>
      <c r="SHL1" s="713"/>
      <c r="SHM1" s="713"/>
      <c r="SHN1" s="713"/>
      <c r="SHO1" s="713"/>
      <c r="SHP1" s="713"/>
      <c r="SHQ1" s="713"/>
      <c r="SHR1" s="713"/>
      <c r="SHS1" s="713"/>
      <c r="SHT1" s="713"/>
      <c r="SHU1" s="713"/>
      <c r="SHV1" s="713"/>
      <c r="SHW1" s="713"/>
      <c r="SHX1" s="713"/>
      <c r="SHY1" s="713"/>
      <c r="SHZ1" s="713"/>
      <c r="SIA1" s="713"/>
      <c r="SIB1" s="713"/>
      <c r="SIC1" s="713"/>
      <c r="SID1" s="713"/>
      <c r="SIE1" s="713"/>
      <c r="SIF1" s="713"/>
      <c r="SIG1" s="713"/>
      <c r="SIH1" s="713"/>
      <c r="SII1" s="713"/>
      <c r="SIJ1" s="713"/>
      <c r="SIK1" s="713"/>
      <c r="SIL1" s="713"/>
      <c r="SIM1" s="713"/>
      <c r="SIN1" s="713"/>
      <c r="SIO1" s="713"/>
      <c r="SIP1" s="713"/>
      <c r="SIQ1" s="713"/>
      <c r="SIR1" s="713"/>
      <c r="SIS1" s="713"/>
      <c r="SIT1" s="713"/>
      <c r="SIU1" s="713"/>
      <c r="SIV1" s="713"/>
      <c r="SIW1" s="713"/>
      <c r="SIX1" s="713"/>
      <c r="SIY1" s="713"/>
      <c r="SIZ1" s="713"/>
      <c r="SJA1" s="713"/>
      <c r="SJB1" s="713"/>
      <c r="SJC1" s="713"/>
      <c r="SJD1" s="713"/>
      <c r="SJE1" s="713"/>
      <c r="SJF1" s="713"/>
      <c r="SJG1" s="713"/>
      <c r="SJH1" s="713"/>
      <c r="SJI1" s="713"/>
      <c r="SJJ1" s="713"/>
      <c r="SJK1" s="713"/>
      <c r="SJL1" s="713"/>
      <c r="SJM1" s="713"/>
      <c r="SJN1" s="713"/>
      <c r="SJO1" s="713"/>
      <c r="SJP1" s="713"/>
      <c r="SJQ1" s="713"/>
      <c r="SJR1" s="713"/>
      <c r="SJS1" s="713"/>
      <c r="SJT1" s="713"/>
      <c r="SJU1" s="713"/>
      <c r="SJV1" s="713"/>
      <c r="SJW1" s="713"/>
      <c r="SJX1" s="713"/>
      <c r="SJY1" s="713"/>
      <c r="SJZ1" s="713"/>
      <c r="SKA1" s="713"/>
      <c r="SKB1" s="713"/>
      <c r="SKC1" s="713"/>
      <c r="SKD1" s="713"/>
      <c r="SKE1" s="713"/>
      <c r="SKF1" s="713"/>
      <c r="SKG1" s="713"/>
      <c r="SKH1" s="713"/>
      <c r="SKI1" s="713"/>
      <c r="SKJ1" s="713"/>
      <c r="SKK1" s="713"/>
      <c r="SKL1" s="713"/>
      <c r="SKM1" s="713"/>
      <c r="SKN1" s="713"/>
      <c r="SKO1" s="713"/>
      <c r="SKP1" s="713"/>
      <c r="SKQ1" s="713"/>
      <c r="SKR1" s="713"/>
      <c r="SKS1" s="713"/>
      <c r="SKT1" s="713"/>
      <c r="SKU1" s="713"/>
      <c r="SKV1" s="713"/>
      <c r="SKW1" s="713"/>
      <c r="SKX1" s="713"/>
      <c r="SKY1" s="713"/>
      <c r="SKZ1" s="713"/>
      <c r="SLA1" s="713"/>
      <c r="SLB1" s="713"/>
      <c r="SLC1" s="713"/>
      <c r="SLD1" s="713"/>
      <c r="SLE1" s="713"/>
      <c r="SLF1" s="713"/>
      <c r="SLG1" s="713"/>
      <c r="SLH1" s="713"/>
      <c r="SLI1" s="713"/>
      <c r="SLJ1" s="713"/>
      <c r="SLK1" s="713"/>
      <c r="SLL1" s="713"/>
      <c r="SLM1" s="713"/>
      <c r="SLN1" s="713"/>
      <c r="SLO1" s="713"/>
      <c r="SLP1" s="713"/>
      <c r="SLQ1" s="713"/>
      <c r="SLR1" s="713"/>
      <c r="SLS1" s="713"/>
      <c r="SLT1" s="713"/>
      <c r="SLU1" s="713"/>
      <c r="SLV1" s="713"/>
      <c r="SLW1" s="713"/>
      <c r="SLX1" s="713"/>
      <c r="SLY1" s="713"/>
      <c r="SLZ1" s="713"/>
      <c r="SMA1" s="713"/>
      <c r="SMB1" s="713"/>
      <c r="SMC1" s="713"/>
      <c r="SMD1" s="713"/>
      <c r="SME1" s="713"/>
      <c r="SMF1" s="713"/>
      <c r="SMG1" s="713"/>
      <c r="SMH1" s="713"/>
      <c r="SMI1" s="713"/>
      <c r="SMJ1" s="713"/>
      <c r="SMK1" s="713"/>
      <c r="SML1" s="713"/>
      <c r="SMM1" s="713"/>
      <c r="SMN1" s="713"/>
      <c r="SMO1" s="713"/>
      <c r="SMP1" s="713"/>
      <c r="SMQ1" s="713"/>
      <c r="SMR1" s="713"/>
      <c r="SMS1" s="713"/>
      <c r="SMT1" s="713"/>
      <c r="SMU1" s="713"/>
      <c r="SMV1" s="713"/>
      <c r="SMW1" s="713"/>
      <c r="SMX1" s="713"/>
      <c r="SMY1" s="713"/>
      <c r="SMZ1" s="713"/>
      <c r="SNA1" s="713"/>
      <c r="SNB1" s="713"/>
      <c r="SNC1" s="713"/>
      <c r="SND1" s="713"/>
      <c r="SNE1" s="713"/>
      <c r="SNF1" s="713"/>
      <c r="SNG1" s="713"/>
      <c r="SNH1" s="713"/>
      <c r="SNI1" s="713"/>
      <c r="SNJ1" s="713"/>
      <c r="SNK1" s="713"/>
      <c r="SNL1" s="713"/>
      <c r="SNM1" s="713"/>
      <c r="SNN1" s="713"/>
      <c r="SNO1" s="713"/>
      <c r="SNP1" s="713"/>
      <c r="SNQ1" s="713"/>
      <c r="SNR1" s="713"/>
      <c r="SNS1" s="713"/>
      <c r="SNT1" s="713"/>
      <c r="SNU1" s="713"/>
      <c r="SNV1" s="713"/>
      <c r="SNW1" s="713"/>
      <c r="SNX1" s="713"/>
      <c r="SNY1" s="713"/>
      <c r="SNZ1" s="713"/>
      <c r="SOA1" s="713"/>
      <c r="SOB1" s="713"/>
      <c r="SOC1" s="713"/>
      <c r="SOD1" s="713"/>
      <c r="SOE1" s="713"/>
      <c r="SOF1" s="713"/>
      <c r="SOG1" s="713"/>
      <c r="SOH1" s="713"/>
      <c r="SOI1" s="713"/>
      <c r="SOJ1" s="713"/>
      <c r="SOK1" s="713"/>
      <c r="SOL1" s="713"/>
      <c r="SOM1" s="713"/>
      <c r="SON1" s="713"/>
      <c r="SOO1" s="713"/>
      <c r="SOP1" s="713"/>
      <c r="SOQ1" s="713"/>
      <c r="SOR1" s="713"/>
      <c r="SOS1" s="713"/>
      <c r="SOT1" s="713"/>
      <c r="SOU1" s="713"/>
      <c r="SOV1" s="713"/>
      <c r="SOW1" s="713"/>
      <c r="SOX1" s="713"/>
      <c r="SOY1" s="713"/>
      <c r="SOZ1" s="713"/>
      <c r="SPA1" s="713"/>
      <c r="SPB1" s="713"/>
      <c r="SPC1" s="713"/>
      <c r="SPD1" s="713"/>
      <c r="SPE1" s="713"/>
      <c r="SPF1" s="713"/>
      <c r="SPG1" s="713"/>
      <c r="SPH1" s="713"/>
      <c r="SPI1" s="713"/>
      <c r="SPJ1" s="713"/>
      <c r="SPK1" s="713"/>
      <c r="SPL1" s="713"/>
      <c r="SPM1" s="713"/>
      <c r="SPN1" s="713"/>
      <c r="SPO1" s="713"/>
      <c r="SPP1" s="713"/>
      <c r="SPQ1" s="713"/>
      <c r="SPR1" s="713"/>
      <c r="SPS1" s="713"/>
      <c r="SPT1" s="713"/>
      <c r="SPU1" s="713"/>
      <c r="SPV1" s="713"/>
      <c r="SPW1" s="713"/>
      <c r="SPX1" s="713"/>
      <c r="SPY1" s="713"/>
      <c r="SPZ1" s="713"/>
      <c r="SQA1" s="713"/>
      <c r="SQB1" s="713"/>
      <c r="SQC1" s="713"/>
      <c r="SQD1" s="713"/>
      <c r="SQE1" s="713"/>
      <c r="SQF1" s="713"/>
      <c r="SQG1" s="713"/>
      <c r="SQH1" s="713"/>
      <c r="SQI1" s="713"/>
      <c r="SQJ1" s="713"/>
      <c r="SQK1" s="713"/>
      <c r="SQL1" s="713"/>
      <c r="SQM1" s="713"/>
      <c r="SQN1" s="713"/>
      <c r="SQO1" s="713"/>
      <c r="SQP1" s="713"/>
      <c r="SQQ1" s="713"/>
      <c r="SQR1" s="713"/>
      <c r="SQS1" s="713"/>
      <c r="SQT1" s="713"/>
      <c r="SQU1" s="713"/>
      <c r="SQV1" s="713"/>
      <c r="SQW1" s="713"/>
      <c r="SQX1" s="713"/>
      <c r="SQY1" s="713"/>
      <c r="SQZ1" s="713"/>
      <c r="SRA1" s="713"/>
      <c r="SRB1" s="713"/>
      <c r="SRC1" s="713"/>
      <c r="SRD1" s="713"/>
      <c r="SRE1" s="713"/>
      <c r="SRF1" s="713"/>
      <c r="SRG1" s="713"/>
      <c r="SRH1" s="713"/>
      <c r="SRI1" s="713"/>
      <c r="SRJ1" s="713"/>
      <c r="SRK1" s="713"/>
      <c r="SRL1" s="713"/>
      <c r="SRM1" s="713"/>
      <c r="SRN1" s="713"/>
      <c r="SRO1" s="713"/>
      <c r="SRP1" s="713"/>
      <c r="SRQ1" s="713"/>
      <c r="SRR1" s="713"/>
      <c r="SRS1" s="713"/>
      <c r="SRT1" s="713"/>
      <c r="SRU1" s="713"/>
      <c r="SRV1" s="713"/>
      <c r="SRW1" s="713"/>
      <c r="SRX1" s="713"/>
      <c r="SRY1" s="713"/>
      <c r="SRZ1" s="713"/>
      <c r="SSA1" s="713"/>
      <c r="SSB1" s="713"/>
      <c r="SSC1" s="713"/>
      <c r="SSD1" s="713"/>
      <c r="SSE1" s="713"/>
      <c r="SSF1" s="713"/>
      <c r="SSG1" s="713"/>
      <c r="SSH1" s="713"/>
      <c r="SSI1" s="713"/>
      <c r="SSJ1" s="713"/>
      <c r="SSK1" s="713"/>
      <c r="SSL1" s="713"/>
      <c r="SSM1" s="713"/>
      <c r="SSN1" s="713"/>
      <c r="SSO1" s="713"/>
      <c r="SSP1" s="713"/>
      <c r="SSQ1" s="713"/>
      <c r="SSR1" s="713"/>
      <c r="SSS1" s="713"/>
      <c r="SST1" s="713"/>
      <c r="SSU1" s="713"/>
      <c r="SSV1" s="713"/>
      <c r="SSW1" s="713"/>
      <c r="SSX1" s="713"/>
      <c r="SSY1" s="713"/>
      <c r="SSZ1" s="713"/>
      <c r="STA1" s="713"/>
      <c r="STB1" s="713"/>
      <c r="STC1" s="713"/>
      <c r="STD1" s="713"/>
      <c r="STE1" s="713"/>
      <c r="STF1" s="713"/>
      <c r="STG1" s="713"/>
      <c r="STH1" s="713"/>
      <c r="STI1" s="713"/>
      <c r="STJ1" s="713"/>
      <c r="STK1" s="713"/>
      <c r="STL1" s="713"/>
      <c r="STM1" s="713"/>
      <c r="STN1" s="713"/>
      <c r="STO1" s="713"/>
      <c r="STP1" s="713"/>
      <c r="STQ1" s="713"/>
      <c r="STR1" s="713"/>
      <c r="STS1" s="713"/>
      <c r="STT1" s="713"/>
      <c r="STU1" s="713"/>
      <c r="STV1" s="713"/>
      <c r="STW1" s="713"/>
      <c r="STX1" s="713"/>
      <c r="STY1" s="713"/>
      <c r="STZ1" s="713"/>
      <c r="SUA1" s="713"/>
      <c r="SUB1" s="713"/>
      <c r="SUC1" s="713"/>
      <c r="SUD1" s="713"/>
      <c r="SUE1" s="713"/>
      <c r="SUF1" s="713"/>
      <c r="SUG1" s="713"/>
      <c r="SUH1" s="713"/>
      <c r="SUI1" s="713"/>
      <c r="SUJ1" s="713"/>
      <c r="SUK1" s="713"/>
      <c r="SUL1" s="713"/>
      <c r="SUM1" s="713"/>
      <c r="SUN1" s="713"/>
      <c r="SUO1" s="713"/>
      <c r="SUP1" s="713"/>
      <c r="SUQ1" s="713"/>
      <c r="SUR1" s="713"/>
      <c r="SUS1" s="713"/>
      <c r="SUT1" s="713"/>
      <c r="SUU1" s="713"/>
      <c r="SUV1" s="713"/>
      <c r="SUW1" s="713"/>
      <c r="SUX1" s="713"/>
      <c r="SUY1" s="713"/>
      <c r="SUZ1" s="713"/>
      <c r="SVA1" s="713"/>
      <c r="SVB1" s="713"/>
      <c r="SVC1" s="713"/>
      <c r="SVD1" s="713"/>
      <c r="SVE1" s="713"/>
      <c r="SVF1" s="713"/>
      <c r="SVG1" s="713"/>
      <c r="SVH1" s="713"/>
      <c r="SVI1" s="713"/>
      <c r="SVJ1" s="713"/>
      <c r="SVK1" s="713"/>
      <c r="SVL1" s="713"/>
      <c r="SVM1" s="713"/>
      <c r="SVN1" s="713"/>
      <c r="SVO1" s="713"/>
      <c r="SVP1" s="713"/>
      <c r="SVQ1" s="713"/>
      <c r="SVR1" s="713"/>
      <c r="SVS1" s="713"/>
      <c r="SVT1" s="713"/>
      <c r="SVU1" s="713"/>
      <c r="SVV1" s="713"/>
      <c r="SVW1" s="713"/>
      <c r="SVX1" s="713"/>
      <c r="SVY1" s="713"/>
      <c r="SVZ1" s="713"/>
      <c r="SWA1" s="713"/>
      <c r="SWB1" s="713"/>
      <c r="SWC1" s="713"/>
      <c r="SWD1" s="713"/>
      <c r="SWE1" s="713"/>
      <c r="SWF1" s="713"/>
      <c r="SWG1" s="713"/>
      <c r="SWH1" s="713"/>
      <c r="SWI1" s="713"/>
      <c r="SWJ1" s="713"/>
      <c r="SWK1" s="713"/>
      <c r="SWL1" s="713"/>
      <c r="SWM1" s="713"/>
      <c r="SWN1" s="713"/>
      <c r="SWO1" s="713"/>
      <c r="SWP1" s="713"/>
      <c r="SWQ1" s="713"/>
      <c r="SWR1" s="713"/>
      <c r="SWS1" s="713"/>
      <c r="SWT1" s="713"/>
      <c r="SWU1" s="713"/>
      <c r="SWV1" s="713"/>
      <c r="SWW1" s="713"/>
      <c r="SWX1" s="713"/>
      <c r="SWY1" s="713"/>
      <c r="SWZ1" s="713"/>
      <c r="SXA1" s="713"/>
      <c r="SXB1" s="713"/>
      <c r="SXC1" s="713"/>
      <c r="SXD1" s="713"/>
      <c r="SXE1" s="713"/>
      <c r="SXF1" s="713"/>
      <c r="SXG1" s="713"/>
      <c r="SXH1" s="713"/>
      <c r="SXI1" s="713"/>
      <c r="SXJ1" s="713"/>
      <c r="SXK1" s="713"/>
      <c r="SXL1" s="713"/>
      <c r="SXM1" s="713"/>
      <c r="SXN1" s="713"/>
      <c r="SXO1" s="713"/>
      <c r="SXP1" s="713"/>
      <c r="SXQ1" s="713"/>
      <c r="SXR1" s="713"/>
      <c r="SXS1" s="713"/>
      <c r="SXT1" s="713"/>
      <c r="SXU1" s="713"/>
      <c r="SXV1" s="713"/>
      <c r="SXW1" s="713"/>
      <c r="SXX1" s="713"/>
      <c r="SXY1" s="713"/>
      <c r="SXZ1" s="713"/>
      <c r="SYA1" s="713"/>
      <c r="SYB1" s="713"/>
      <c r="SYC1" s="713"/>
      <c r="SYD1" s="713"/>
      <c r="SYE1" s="713"/>
      <c r="SYF1" s="713"/>
      <c r="SYG1" s="713"/>
      <c r="SYH1" s="713"/>
      <c r="SYI1" s="713"/>
      <c r="SYJ1" s="713"/>
      <c r="SYK1" s="713"/>
      <c r="SYL1" s="713"/>
      <c r="SYM1" s="713"/>
      <c r="SYN1" s="713"/>
      <c r="SYO1" s="713"/>
      <c r="SYP1" s="713"/>
      <c r="SYQ1" s="713"/>
      <c r="SYR1" s="713"/>
      <c r="SYS1" s="713"/>
      <c r="SYT1" s="713"/>
      <c r="SYU1" s="713"/>
      <c r="SYV1" s="713"/>
      <c r="SYW1" s="713"/>
      <c r="SYX1" s="713"/>
      <c r="SYY1" s="713"/>
      <c r="SYZ1" s="713"/>
      <c r="SZA1" s="713"/>
      <c r="SZB1" s="713"/>
      <c r="SZC1" s="713"/>
      <c r="SZD1" s="713"/>
      <c r="SZE1" s="713"/>
      <c r="SZF1" s="713"/>
      <c r="SZG1" s="713"/>
      <c r="SZH1" s="713"/>
      <c r="SZI1" s="713"/>
      <c r="SZJ1" s="713"/>
      <c r="SZK1" s="713"/>
      <c r="SZL1" s="713"/>
      <c r="SZM1" s="713"/>
      <c r="SZN1" s="713"/>
      <c r="SZO1" s="713"/>
      <c r="SZP1" s="713"/>
      <c r="SZQ1" s="713"/>
      <c r="SZR1" s="713"/>
      <c r="SZS1" s="713"/>
      <c r="SZT1" s="713"/>
      <c r="SZU1" s="713"/>
      <c r="SZV1" s="713"/>
      <c r="SZW1" s="713"/>
      <c r="SZX1" s="713"/>
      <c r="SZY1" s="713"/>
      <c r="SZZ1" s="713"/>
      <c r="TAA1" s="713"/>
      <c r="TAB1" s="713"/>
      <c r="TAC1" s="713"/>
      <c r="TAD1" s="713"/>
      <c r="TAE1" s="713"/>
      <c r="TAF1" s="713"/>
      <c r="TAG1" s="713"/>
      <c r="TAH1" s="713"/>
      <c r="TAI1" s="713"/>
      <c r="TAJ1" s="713"/>
      <c r="TAK1" s="713"/>
      <c r="TAL1" s="713"/>
      <c r="TAM1" s="713"/>
      <c r="TAN1" s="713"/>
      <c r="TAO1" s="713"/>
      <c r="TAP1" s="713"/>
      <c r="TAQ1" s="713"/>
      <c r="TAR1" s="713"/>
      <c r="TAS1" s="713"/>
      <c r="TAT1" s="713"/>
      <c r="TAU1" s="713"/>
      <c r="TAV1" s="713"/>
      <c r="TAW1" s="713"/>
      <c r="TAX1" s="713"/>
      <c r="TAY1" s="713"/>
      <c r="TAZ1" s="713"/>
      <c r="TBA1" s="713"/>
      <c r="TBB1" s="713"/>
      <c r="TBC1" s="713"/>
      <c r="TBD1" s="713"/>
      <c r="TBE1" s="713"/>
      <c r="TBF1" s="713"/>
      <c r="TBG1" s="713"/>
      <c r="TBH1" s="713"/>
      <c r="TBI1" s="713"/>
      <c r="TBJ1" s="713"/>
      <c r="TBK1" s="713"/>
      <c r="TBL1" s="713"/>
      <c r="TBM1" s="713"/>
      <c r="TBN1" s="713"/>
      <c r="TBO1" s="713"/>
      <c r="TBP1" s="713"/>
      <c r="TBQ1" s="713"/>
      <c r="TBR1" s="713"/>
      <c r="TBS1" s="713"/>
      <c r="TBT1" s="713"/>
      <c r="TBU1" s="713"/>
      <c r="TBV1" s="713"/>
      <c r="TBW1" s="713"/>
      <c r="TBX1" s="713"/>
      <c r="TBY1" s="713"/>
      <c r="TBZ1" s="713"/>
      <c r="TCA1" s="713"/>
      <c r="TCB1" s="713"/>
      <c r="TCC1" s="713"/>
      <c r="TCD1" s="713"/>
      <c r="TCE1" s="713"/>
      <c r="TCF1" s="713"/>
      <c r="TCG1" s="713"/>
      <c r="TCH1" s="713"/>
      <c r="TCI1" s="713"/>
      <c r="TCJ1" s="713"/>
      <c r="TCK1" s="713"/>
      <c r="TCL1" s="713"/>
      <c r="TCM1" s="713"/>
      <c r="TCN1" s="713"/>
      <c r="TCO1" s="713"/>
      <c r="TCP1" s="713"/>
      <c r="TCQ1" s="713"/>
      <c r="TCR1" s="713"/>
      <c r="TCS1" s="713"/>
      <c r="TCT1" s="713"/>
      <c r="TCU1" s="713"/>
      <c r="TCV1" s="713"/>
      <c r="TCW1" s="713"/>
      <c r="TCX1" s="713"/>
      <c r="TCY1" s="713"/>
      <c r="TCZ1" s="713"/>
      <c r="TDA1" s="713"/>
      <c r="TDB1" s="713"/>
      <c r="TDC1" s="713"/>
      <c r="TDD1" s="713"/>
      <c r="TDE1" s="713"/>
      <c r="TDF1" s="713"/>
      <c r="TDG1" s="713"/>
      <c r="TDH1" s="713"/>
      <c r="TDI1" s="713"/>
      <c r="TDJ1" s="713"/>
      <c r="TDK1" s="713"/>
      <c r="TDL1" s="713"/>
      <c r="TDM1" s="713"/>
      <c r="TDN1" s="713"/>
      <c r="TDO1" s="713"/>
      <c r="TDP1" s="713"/>
      <c r="TDQ1" s="713"/>
      <c r="TDR1" s="713"/>
      <c r="TDS1" s="713"/>
      <c r="TDT1" s="713"/>
      <c r="TDU1" s="713"/>
      <c r="TDV1" s="713"/>
      <c r="TDW1" s="713"/>
      <c r="TDX1" s="713"/>
      <c r="TDY1" s="713"/>
      <c r="TDZ1" s="713"/>
      <c r="TEA1" s="713"/>
      <c r="TEB1" s="713"/>
      <c r="TEC1" s="713"/>
      <c r="TED1" s="713"/>
      <c r="TEE1" s="713"/>
      <c r="TEF1" s="713"/>
      <c r="TEG1" s="713"/>
      <c r="TEH1" s="713"/>
      <c r="TEI1" s="713"/>
      <c r="TEJ1" s="713"/>
      <c r="TEK1" s="713"/>
      <c r="TEL1" s="713"/>
      <c r="TEM1" s="713"/>
      <c r="TEN1" s="713"/>
      <c r="TEO1" s="713"/>
      <c r="TEP1" s="713"/>
      <c r="TEQ1" s="713"/>
      <c r="TER1" s="713"/>
      <c r="TES1" s="713"/>
      <c r="TET1" s="713"/>
      <c r="TEU1" s="713"/>
      <c r="TEV1" s="713"/>
      <c r="TEW1" s="713"/>
      <c r="TEX1" s="713"/>
      <c r="TEY1" s="713"/>
      <c r="TEZ1" s="713"/>
      <c r="TFA1" s="713"/>
      <c r="TFB1" s="713"/>
      <c r="TFC1" s="713"/>
      <c r="TFD1" s="713"/>
      <c r="TFE1" s="713"/>
      <c r="TFF1" s="713"/>
      <c r="TFG1" s="713"/>
      <c r="TFH1" s="713"/>
      <c r="TFI1" s="713"/>
      <c r="TFJ1" s="713"/>
      <c r="TFK1" s="713"/>
      <c r="TFL1" s="713"/>
      <c r="TFM1" s="713"/>
      <c r="TFN1" s="713"/>
      <c r="TFO1" s="713"/>
      <c r="TFP1" s="713"/>
      <c r="TFQ1" s="713"/>
      <c r="TFR1" s="713"/>
      <c r="TFS1" s="713"/>
      <c r="TFT1" s="713"/>
      <c r="TFU1" s="713"/>
      <c r="TFV1" s="713"/>
      <c r="TFW1" s="713"/>
      <c r="TFX1" s="713"/>
      <c r="TFY1" s="713"/>
      <c r="TFZ1" s="713"/>
      <c r="TGA1" s="713"/>
      <c r="TGB1" s="713"/>
      <c r="TGC1" s="713"/>
      <c r="TGD1" s="713"/>
      <c r="TGE1" s="713"/>
      <c r="TGF1" s="713"/>
      <c r="TGG1" s="713"/>
      <c r="TGH1" s="713"/>
      <c r="TGI1" s="713"/>
      <c r="TGJ1" s="713"/>
      <c r="TGK1" s="713"/>
      <c r="TGL1" s="713"/>
      <c r="TGM1" s="713"/>
      <c r="TGN1" s="713"/>
      <c r="TGO1" s="713"/>
      <c r="TGP1" s="713"/>
      <c r="TGQ1" s="713"/>
      <c r="TGR1" s="713"/>
      <c r="TGS1" s="713"/>
      <c r="TGT1" s="713"/>
      <c r="TGU1" s="713"/>
      <c r="TGV1" s="713"/>
      <c r="TGW1" s="713"/>
      <c r="TGX1" s="713"/>
      <c r="TGY1" s="713"/>
      <c r="TGZ1" s="713"/>
      <c r="THA1" s="713"/>
      <c r="THB1" s="713"/>
      <c r="THC1" s="713"/>
      <c r="THD1" s="713"/>
      <c r="THE1" s="713"/>
      <c r="THF1" s="713"/>
      <c r="THG1" s="713"/>
      <c r="THH1" s="713"/>
      <c r="THI1" s="713"/>
      <c r="THJ1" s="713"/>
      <c r="THK1" s="713"/>
      <c r="THL1" s="713"/>
      <c r="THM1" s="713"/>
      <c r="THN1" s="713"/>
      <c r="THO1" s="713"/>
      <c r="THP1" s="713"/>
      <c r="THQ1" s="713"/>
      <c r="THR1" s="713"/>
      <c r="THS1" s="713"/>
      <c r="THT1" s="713"/>
      <c r="THU1" s="713"/>
      <c r="THV1" s="713"/>
      <c r="THW1" s="713"/>
      <c r="THX1" s="713"/>
      <c r="THY1" s="713"/>
      <c r="THZ1" s="713"/>
      <c r="TIA1" s="713"/>
      <c r="TIB1" s="713"/>
      <c r="TIC1" s="713"/>
      <c r="TID1" s="713"/>
      <c r="TIE1" s="713"/>
      <c r="TIF1" s="713"/>
      <c r="TIG1" s="713"/>
      <c r="TIH1" s="713"/>
      <c r="TII1" s="713"/>
      <c r="TIJ1" s="713"/>
      <c r="TIK1" s="713"/>
      <c r="TIL1" s="713"/>
      <c r="TIM1" s="713"/>
      <c r="TIN1" s="713"/>
      <c r="TIO1" s="713"/>
      <c r="TIP1" s="713"/>
      <c r="TIQ1" s="713"/>
      <c r="TIR1" s="713"/>
      <c r="TIS1" s="713"/>
      <c r="TIT1" s="713"/>
      <c r="TIU1" s="713"/>
      <c r="TIV1" s="713"/>
      <c r="TIW1" s="713"/>
      <c r="TIX1" s="713"/>
      <c r="TIY1" s="713"/>
      <c r="TIZ1" s="713"/>
      <c r="TJA1" s="713"/>
      <c r="TJB1" s="713"/>
      <c r="TJC1" s="713"/>
      <c r="TJD1" s="713"/>
      <c r="TJE1" s="713"/>
      <c r="TJF1" s="713"/>
      <c r="TJG1" s="713"/>
      <c r="TJH1" s="713"/>
      <c r="TJI1" s="713"/>
      <c r="TJJ1" s="713"/>
      <c r="TJK1" s="713"/>
      <c r="TJL1" s="713"/>
      <c r="TJM1" s="713"/>
      <c r="TJN1" s="713"/>
      <c r="TJO1" s="713"/>
      <c r="TJP1" s="713"/>
      <c r="TJQ1" s="713"/>
      <c r="TJR1" s="713"/>
      <c r="TJS1" s="713"/>
      <c r="TJT1" s="713"/>
      <c r="TJU1" s="713"/>
      <c r="TJV1" s="713"/>
      <c r="TJW1" s="713"/>
      <c r="TJX1" s="713"/>
      <c r="TJY1" s="713"/>
      <c r="TJZ1" s="713"/>
      <c r="TKA1" s="713"/>
      <c r="TKB1" s="713"/>
      <c r="TKC1" s="713"/>
      <c r="TKD1" s="713"/>
      <c r="TKE1" s="713"/>
      <c r="TKF1" s="713"/>
      <c r="TKG1" s="713"/>
      <c r="TKH1" s="713"/>
      <c r="TKI1" s="713"/>
      <c r="TKJ1" s="713"/>
      <c r="TKK1" s="713"/>
      <c r="TKL1" s="713"/>
      <c r="TKM1" s="713"/>
      <c r="TKN1" s="713"/>
      <c r="TKO1" s="713"/>
      <c r="TKP1" s="713"/>
      <c r="TKQ1" s="713"/>
      <c r="TKR1" s="713"/>
      <c r="TKS1" s="713"/>
      <c r="TKT1" s="713"/>
      <c r="TKU1" s="713"/>
      <c r="TKV1" s="713"/>
      <c r="TKW1" s="713"/>
      <c r="TKX1" s="713"/>
      <c r="TKY1" s="713"/>
      <c r="TKZ1" s="713"/>
      <c r="TLA1" s="713"/>
      <c r="TLB1" s="713"/>
      <c r="TLC1" s="713"/>
      <c r="TLD1" s="713"/>
      <c r="TLE1" s="713"/>
      <c r="TLF1" s="713"/>
      <c r="TLG1" s="713"/>
      <c r="TLH1" s="713"/>
      <c r="TLI1" s="713"/>
      <c r="TLJ1" s="713"/>
      <c r="TLK1" s="713"/>
      <c r="TLL1" s="713"/>
      <c r="TLM1" s="713"/>
      <c r="TLN1" s="713"/>
      <c r="TLO1" s="713"/>
      <c r="TLP1" s="713"/>
      <c r="TLQ1" s="713"/>
      <c r="TLR1" s="713"/>
      <c r="TLS1" s="713"/>
      <c r="TLT1" s="713"/>
      <c r="TLU1" s="713"/>
      <c r="TLV1" s="713"/>
      <c r="TLW1" s="713"/>
      <c r="TLX1" s="713"/>
      <c r="TLY1" s="713"/>
      <c r="TLZ1" s="713"/>
      <c r="TMA1" s="713"/>
      <c r="TMB1" s="713"/>
      <c r="TMC1" s="713"/>
      <c r="TMD1" s="713"/>
      <c r="TME1" s="713"/>
      <c r="TMF1" s="713"/>
      <c r="TMG1" s="713"/>
      <c r="TMH1" s="713"/>
      <c r="TMI1" s="713"/>
      <c r="TMJ1" s="713"/>
      <c r="TMK1" s="713"/>
      <c r="TML1" s="713"/>
      <c r="TMM1" s="713"/>
      <c r="TMN1" s="713"/>
      <c r="TMO1" s="713"/>
      <c r="TMP1" s="713"/>
      <c r="TMQ1" s="713"/>
      <c r="TMR1" s="713"/>
      <c r="TMS1" s="713"/>
      <c r="TMT1" s="713"/>
      <c r="TMU1" s="713"/>
      <c r="TMV1" s="713"/>
      <c r="TMW1" s="713"/>
      <c r="TMX1" s="713"/>
      <c r="TMY1" s="713"/>
      <c r="TMZ1" s="713"/>
      <c r="TNA1" s="713"/>
      <c r="TNB1" s="713"/>
      <c r="TNC1" s="713"/>
      <c r="TND1" s="713"/>
      <c r="TNE1" s="713"/>
      <c r="TNF1" s="713"/>
      <c r="TNG1" s="713"/>
      <c r="TNH1" s="713"/>
      <c r="TNI1" s="713"/>
      <c r="TNJ1" s="713"/>
      <c r="TNK1" s="713"/>
      <c r="TNL1" s="713"/>
      <c r="TNM1" s="713"/>
      <c r="TNN1" s="713"/>
      <c r="TNO1" s="713"/>
      <c r="TNP1" s="713"/>
      <c r="TNQ1" s="713"/>
      <c r="TNR1" s="713"/>
      <c r="TNS1" s="713"/>
      <c r="TNT1" s="713"/>
      <c r="TNU1" s="713"/>
      <c r="TNV1" s="713"/>
      <c r="TNW1" s="713"/>
      <c r="TNX1" s="713"/>
      <c r="TNY1" s="713"/>
      <c r="TNZ1" s="713"/>
      <c r="TOA1" s="713"/>
      <c r="TOB1" s="713"/>
      <c r="TOC1" s="713"/>
      <c r="TOD1" s="713"/>
      <c r="TOE1" s="713"/>
      <c r="TOF1" s="713"/>
      <c r="TOG1" s="713"/>
      <c r="TOH1" s="713"/>
      <c r="TOI1" s="713"/>
      <c r="TOJ1" s="713"/>
      <c r="TOK1" s="713"/>
      <c r="TOL1" s="713"/>
      <c r="TOM1" s="713"/>
      <c r="TON1" s="713"/>
      <c r="TOO1" s="713"/>
      <c r="TOP1" s="713"/>
      <c r="TOQ1" s="713"/>
      <c r="TOR1" s="713"/>
      <c r="TOS1" s="713"/>
      <c r="TOT1" s="713"/>
      <c r="TOU1" s="713"/>
      <c r="TOV1" s="713"/>
      <c r="TOW1" s="713"/>
      <c r="TOX1" s="713"/>
      <c r="TOY1" s="713"/>
      <c r="TOZ1" s="713"/>
      <c r="TPA1" s="713"/>
      <c r="TPB1" s="713"/>
      <c r="TPC1" s="713"/>
      <c r="TPD1" s="713"/>
      <c r="TPE1" s="713"/>
      <c r="TPF1" s="713"/>
      <c r="TPG1" s="713"/>
      <c r="TPH1" s="713"/>
      <c r="TPI1" s="713"/>
      <c r="TPJ1" s="713"/>
      <c r="TPK1" s="713"/>
      <c r="TPL1" s="713"/>
      <c r="TPM1" s="713"/>
      <c r="TPN1" s="713"/>
      <c r="TPO1" s="713"/>
      <c r="TPP1" s="713"/>
      <c r="TPQ1" s="713"/>
      <c r="TPR1" s="713"/>
      <c r="TPS1" s="713"/>
      <c r="TPT1" s="713"/>
      <c r="TPU1" s="713"/>
      <c r="TPV1" s="713"/>
      <c r="TPW1" s="713"/>
      <c r="TPX1" s="713"/>
      <c r="TPY1" s="713"/>
      <c r="TPZ1" s="713"/>
      <c r="TQA1" s="713"/>
      <c r="TQB1" s="713"/>
      <c r="TQC1" s="713"/>
      <c r="TQD1" s="713"/>
      <c r="TQE1" s="713"/>
      <c r="TQF1" s="713"/>
      <c r="TQG1" s="713"/>
      <c r="TQH1" s="713"/>
      <c r="TQI1" s="713"/>
      <c r="TQJ1" s="713"/>
      <c r="TQK1" s="713"/>
      <c r="TQL1" s="713"/>
      <c r="TQM1" s="713"/>
      <c r="TQN1" s="713"/>
      <c r="TQO1" s="713"/>
      <c r="TQP1" s="713"/>
      <c r="TQQ1" s="713"/>
      <c r="TQR1" s="713"/>
      <c r="TQS1" s="713"/>
      <c r="TQT1" s="713"/>
      <c r="TQU1" s="713"/>
      <c r="TQV1" s="713"/>
      <c r="TQW1" s="713"/>
      <c r="TQX1" s="713"/>
      <c r="TQY1" s="713"/>
      <c r="TQZ1" s="713"/>
      <c r="TRA1" s="713"/>
      <c r="TRB1" s="713"/>
      <c r="TRC1" s="713"/>
      <c r="TRD1" s="713"/>
      <c r="TRE1" s="713"/>
      <c r="TRF1" s="713"/>
      <c r="TRG1" s="713"/>
      <c r="TRH1" s="713"/>
      <c r="TRI1" s="713"/>
      <c r="TRJ1" s="713"/>
      <c r="TRK1" s="713"/>
      <c r="TRL1" s="713"/>
      <c r="TRM1" s="713"/>
      <c r="TRN1" s="713"/>
      <c r="TRO1" s="713"/>
      <c r="TRP1" s="713"/>
      <c r="TRQ1" s="713"/>
      <c r="TRR1" s="713"/>
      <c r="TRS1" s="713"/>
      <c r="TRT1" s="713"/>
      <c r="TRU1" s="713"/>
      <c r="TRV1" s="713"/>
      <c r="TRW1" s="713"/>
      <c r="TRX1" s="713"/>
      <c r="TRY1" s="713"/>
      <c r="TRZ1" s="713"/>
      <c r="TSA1" s="713"/>
      <c r="TSB1" s="713"/>
      <c r="TSC1" s="713"/>
      <c r="TSD1" s="713"/>
      <c r="TSE1" s="713"/>
      <c r="TSF1" s="713"/>
      <c r="TSG1" s="713"/>
      <c r="TSH1" s="713"/>
      <c r="TSI1" s="713"/>
      <c r="TSJ1" s="713"/>
      <c r="TSK1" s="713"/>
      <c r="TSL1" s="713"/>
      <c r="TSM1" s="713"/>
      <c r="TSN1" s="713"/>
      <c r="TSO1" s="713"/>
      <c r="TSP1" s="713"/>
      <c r="TSQ1" s="713"/>
      <c r="TSR1" s="713"/>
      <c r="TSS1" s="713"/>
      <c r="TST1" s="713"/>
      <c r="TSU1" s="713"/>
      <c r="TSV1" s="713"/>
      <c r="TSW1" s="713"/>
      <c r="TSX1" s="713"/>
      <c r="TSY1" s="713"/>
      <c r="TSZ1" s="713"/>
      <c r="TTA1" s="713"/>
      <c r="TTB1" s="713"/>
      <c r="TTC1" s="713"/>
      <c r="TTD1" s="713"/>
      <c r="TTE1" s="713"/>
      <c r="TTF1" s="713"/>
      <c r="TTG1" s="713"/>
      <c r="TTH1" s="713"/>
      <c r="TTI1" s="713"/>
      <c r="TTJ1" s="713"/>
      <c r="TTK1" s="713"/>
      <c r="TTL1" s="713"/>
      <c r="TTM1" s="713"/>
      <c r="TTN1" s="713"/>
      <c r="TTO1" s="713"/>
      <c r="TTP1" s="713"/>
      <c r="TTQ1" s="713"/>
      <c r="TTR1" s="713"/>
      <c r="TTS1" s="713"/>
      <c r="TTT1" s="713"/>
      <c r="TTU1" s="713"/>
      <c r="TTV1" s="713"/>
      <c r="TTW1" s="713"/>
      <c r="TTX1" s="713"/>
      <c r="TTY1" s="713"/>
      <c r="TTZ1" s="713"/>
      <c r="TUA1" s="713"/>
      <c r="TUB1" s="713"/>
      <c r="TUC1" s="713"/>
      <c r="TUD1" s="713"/>
      <c r="TUE1" s="713"/>
      <c r="TUF1" s="713"/>
      <c r="TUG1" s="713"/>
      <c r="TUH1" s="713"/>
      <c r="TUI1" s="713"/>
      <c r="TUJ1" s="713"/>
      <c r="TUK1" s="713"/>
      <c r="TUL1" s="713"/>
      <c r="TUM1" s="713"/>
      <c r="TUN1" s="713"/>
      <c r="TUO1" s="713"/>
      <c r="TUP1" s="713"/>
      <c r="TUQ1" s="713"/>
      <c r="TUR1" s="713"/>
      <c r="TUS1" s="713"/>
      <c r="TUT1" s="713"/>
      <c r="TUU1" s="713"/>
      <c r="TUV1" s="713"/>
      <c r="TUW1" s="713"/>
      <c r="TUX1" s="713"/>
      <c r="TUY1" s="713"/>
      <c r="TUZ1" s="713"/>
      <c r="TVA1" s="713"/>
      <c r="TVB1" s="713"/>
      <c r="TVC1" s="713"/>
      <c r="TVD1" s="713"/>
      <c r="TVE1" s="713"/>
      <c r="TVF1" s="713"/>
      <c r="TVG1" s="713"/>
      <c r="TVH1" s="713"/>
      <c r="TVI1" s="713"/>
      <c r="TVJ1" s="713"/>
      <c r="TVK1" s="713"/>
      <c r="TVL1" s="713"/>
      <c r="TVM1" s="713"/>
      <c r="TVN1" s="713"/>
      <c r="TVO1" s="713"/>
      <c r="TVP1" s="713"/>
      <c r="TVQ1" s="713"/>
      <c r="TVR1" s="713"/>
      <c r="TVS1" s="713"/>
      <c r="TVT1" s="713"/>
      <c r="TVU1" s="713"/>
      <c r="TVV1" s="713"/>
      <c r="TVW1" s="713"/>
      <c r="TVX1" s="713"/>
      <c r="TVY1" s="713"/>
      <c r="TVZ1" s="713"/>
      <c r="TWA1" s="713"/>
      <c r="TWB1" s="713"/>
      <c r="TWC1" s="713"/>
      <c r="TWD1" s="713"/>
      <c r="TWE1" s="713"/>
      <c r="TWF1" s="713"/>
      <c r="TWG1" s="713"/>
      <c r="TWH1" s="713"/>
      <c r="TWI1" s="713"/>
      <c r="TWJ1" s="713"/>
      <c r="TWK1" s="713"/>
      <c r="TWL1" s="713"/>
      <c r="TWM1" s="713"/>
      <c r="TWN1" s="713"/>
      <c r="TWO1" s="713"/>
      <c r="TWP1" s="713"/>
      <c r="TWQ1" s="713"/>
      <c r="TWR1" s="713"/>
      <c r="TWS1" s="713"/>
      <c r="TWT1" s="713"/>
      <c r="TWU1" s="713"/>
      <c r="TWV1" s="713"/>
      <c r="TWW1" s="713"/>
      <c r="TWX1" s="713"/>
      <c r="TWY1" s="713"/>
      <c r="TWZ1" s="713"/>
      <c r="TXA1" s="713"/>
      <c r="TXB1" s="713"/>
      <c r="TXC1" s="713"/>
      <c r="TXD1" s="713"/>
      <c r="TXE1" s="713"/>
      <c r="TXF1" s="713"/>
      <c r="TXG1" s="713"/>
      <c r="TXH1" s="713"/>
      <c r="TXI1" s="713"/>
      <c r="TXJ1" s="713"/>
      <c r="TXK1" s="713"/>
      <c r="TXL1" s="713"/>
      <c r="TXM1" s="713"/>
      <c r="TXN1" s="713"/>
      <c r="TXO1" s="713"/>
      <c r="TXP1" s="713"/>
      <c r="TXQ1" s="713"/>
      <c r="TXR1" s="713"/>
      <c r="TXS1" s="713"/>
      <c r="TXT1" s="713"/>
      <c r="TXU1" s="713"/>
      <c r="TXV1" s="713"/>
      <c r="TXW1" s="713"/>
      <c r="TXX1" s="713"/>
      <c r="TXY1" s="713"/>
      <c r="TXZ1" s="713"/>
      <c r="TYA1" s="713"/>
      <c r="TYB1" s="713"/>
      <c r="TYC1" s="713"/>
      <c r="TYD1" s="713"/>
      <c r="TYE1" s="713"/>
      <c r="TYF1" s="713"/>
      <c r="TYG1" s="713"/>
      <c r="TYH1" s="713"/>
      <c r="TYI1" s="713"/>
      <c r="TYJ1" s="713"/>
      <c r="TYK1" s="713"/>
      <c r="TYL1" s="713"/>
      <c r="TYM1" s="713"/>
      <c r="TYN1" s="713"/>
      <c r="TYO1" s="713"/>
      <c r="TYP1" s="713"/>
      <c r="TYQ1" s="713"/>
      <c r="TYR1" s="713"/>
      <c r="TYS1" s="713"/>
      <c r="TYT1" s="713"/>
      <c r="TYU1" s="713"/>
      <c r="TYV1" s="713"/>
      <c r="TYW1" s="713"/>
      <c r="TYX1" s="713"/>
      <c r="TYY1" s="713"/>
      <c r="TYZ1" s="713"/>
      <c r="TZA1" s="713"/>
      <c r="TZB1" s="713"/>
      <c r="TZC1" s="713"/>
      <c r="TZD1" s="713"/>
      <c r="TZE1" s="713"/>
      <c r="TZF1" s="713"/>
      <c r="TZG1" s="713"/>
      <c r="TZH1" s="713"/>
      <c r="TZI1" s="713"/>
      <c r="TZJ1" s="713"/>
      <c r="TZK1" s="713"/>
      <c r="TZL1" s="713"/>
      <c r="TZM1" s="713"/>
      <c r="TZN1" s="713"/>
      <c r="TZO1" s="713"/>
      <c r="TZP1" s="713"/>
      <c r="TZQ1" s="713"/>
      <c r="TZR1" s="713"/>
      <c r="TZS1" s="713"/>
      <c r="TZT1" s="713"/>
      <c r="TZU1" s="713"/>
      <c r="TZV1" s="713"/>
      <c r="TZW1" s="713"/>
      <c r="TZX1" s="713"/>
      <c r="TZY1" s="713"/>
      <c r="TZZ1" s="713"/>
      <c r="UAA1" s="713"/>
      <c r="UAB1" s="713"/>
      <c r="UAC1" s="713"/>
      <c r="UAD1" s="713"/>
      <c r="UAE1" s="713"/>
      <c r="UAF1" s="713"/>
      <c r="UAG1" s="713"/>
      <c r="UAH1" s="713"/>
      <c r="UAI1" s="713"/>
      <c r="UAJ1" s="713"/>
      <c r="UAK1" s="713"/>
      <c r="UAL1" s="713"/>
      <c r="UAM1" s="713"/>
      <c r="UAN1" s="713"/>
      <c r="UAO1" s="713"/>
      <c r="UAP1" s="713"/>
      <c r="UAQ1" s="713"/>
      <c r="UAR1" s="713"/>
      <c r="UAS1" s="713"/>
      <c r="UAT1" s="713"/>
      <c r="UAU1" s="713"/>
      <c r="UAV1" s="713"/>
      <c r="UAW1" s="713"/>
      <c r="UAX1" s="713"/>
      <c r="UAY1" s="713"/>
      <c r="UAZ1" s="713"/>
      <c r="UBA1" s="713"/>
      <c r="UBB1" s="713"/>
      <c r="UBC1" s="713"/>
      <c r="UBD1" s="713"/>
      <c r="UBE1" s="713"/>
      <c r="UBF1" s="713"/>
      <c r="UBG1" s="713"/>
      <c r="UBH1" s="713"/>
      <c r="UBI1" s="713"/>
      <c r="UBJ1" s="713"/>
      <c r="UBK1" s="713"/>
      <c r="UBL1" s="713"/>
      <c r="UBM1" s="713"/>
      <c r="UBN1" s="713"/>
      <c r="UBO1" s="713"/>
      <c r="UBP1" s="713"/>
      <c r="UBQ1" s="713"/>
      <c r="UBR1" s="713"/>
      <c r="UBS1" s="713"/>
      <c r="UBT1" s="713"/>
      <c r="UBU1" s="713"/>
      <c r="UBV1" s="713"/>
      <c r="UBW1" s="713"/>
      <c r="UBX1" s="713"/>
      <c r="UBY1" s="713"/>
      <c r="UBZ1" s="713"/>
      <c r="UCA1" s="713"/>
      <c r="UCB1" s="713"/>
      <c r="UCC1" s="713"/>
      <c r="UCD1" s="713"/>
      <c r="UCE1" s="713"/>
      <c r="UCF1" s="713"/>
      <c r="UCG1" s="713"/>
      <c r="UCH1" s="713"/>
      <c r="UCI1" s="713"/>
      <c r="UCJ1" s="713"/>
      <c r="UCK1" s="713"/>
      <c r="UCL1" s="713"/>
      <c r="UCM1" s="713"/>
      <c r="UCN1" s="713"/>
      <c r="UCO1" s="713"/>
      <c r="UCP1" s="713"/>
      <c r="UCQ1" s="713"/>
      <c r="UCR1" s="713"/>
      <c r="UCS1" s="713"/>
      <c r="UCT1" s="713"/>
      <c r="UCU1" s="713"/>
      <c r="UCV1" s="713"/>
      <c r="UCW1" s="713"/>
      <c r="UCX1" s="713"/>
      <c r="UCY1" s="713"/>
      <c r="UCZ1" s="713"/>
      <c r="UDA1" s="713"/>
      <c r="UDB1" s="713"/>
      <c r="UDC1" s="713"/>
      <c r="UDD1" s="713"/>
      <c r="UDE1" s="713"/>
      <c r="UDF1" s="713"/>
      <c r="UDG1" s="713"/>
      <c r="UDH1" s="713"/>
      <c r="UDI1" s="713"/>
      <c r="UDJ1" s="713"/>
      <c r="UDK1" s="713"/>
      <c r="UDL1" s="713"/>
      <c r="UDM1" s="713"/>
      <c r="UDN1" s="713"/>
      <c r="UDO1" s="713"/>
      <c r="UDP1" s="713"/>
      <c r="UDQ1" s="713"/>
      <c r="UDR1" s="713"/>
      <c r="UDS1" s="713"/>
      <c r="UDT1" s="713"/>
      <c r="UDU1" s="713"/>
      <c r="UDV1" s="713"/>
      <c r="UDW1" s="713"/>
      <c r="UDX1" s="713"/>
      <c r="UDY1" s="713"/>
      <c r="UDZ1" s="713"/>
      <c r="UEA1" s="713"/>
      <c r="UEB1" s="713"/>
      <c r="UEC1" s="713"/>
      <c r="UED1" s="713"/>
      <c r="UEE1" s="713"/>
      <c r="UEF1" s="713"/>
      <c r="UEG1" s="713"/>
      <c r="UEH1" s="713"/>
      <c r="UEI1" s="713"/>
      <c r="UEJ1" s="713"/>
      <c r="UEK1" s="713"/>
      <c r="UEL1" s="713"/>
      <c r="UEM1" s="713"/>
      <c r="UEN1" s="713"/>
      <c r="UEO1" s="713"/>
      <c r="UEP1" s="713"/>
      <c r="UEQ1" s="713"/>
      <c r="UER1" s="713"/>
      <c r="UES1" s="713"/>
      <c r="UET1" s="713"/>
      <c r="UEU1" s="713"/>
      <c r="UEV1" s="713"/>
      <c r="UEW1" s="713"/>
      <c r="UEX1" s="713"/>
      <c r="UEY1" s="713"/>
      <c r="UEZ1" s="713"/>
      <c r="UFA1" s="713"/>
      <c r="UFB1" s="713"/>
      <c r="UFC1" s="713"/>
      <c r="UFD1" s="713"/>
      <c r="UFE1" s="713"/>
      <c r="UFF1" s="713"/>
      <c r="UFG1" s="713"/>
      <c r="UFH1" s="713"/>
      <c r="UFI1" s="713"/>
      <c r="UFJ1" s="713"/>
      <c r="UFK1" s="713"/>
      <c r="UFL1" s="713"/>
      <c r="UFM1" s="713"/>
      <c r="UFN1" s="713"/>
      <c r="UFO1" s="713"/>
      <c r="UFP1" s="713"/>
      <c r="UFQ1" s="713"/>
      <c r="UFR1" s="713"/>
      <c r="UFS1" s="713"/>
      <c r="UFT1" s="713"/>
      <c r="UFU1" s="713"/>
      <c r="UFV1" s="713"/>
      <c r="UFW1" s="713"/>
      <c r="UFX1" s="713"/>
      <c r="UFY1" s="713"/>
      <c r="UFZ1" s="713"/>
      <c r="UGA1" s="713"/>
      <c r="UGB1" s="713"/>
      <c r="UGC1" s="713"/>
      <c r="UGD1" s="713"/>
      <c r="UGE1" s="713"/>
      <c r="UGF1" s="713"/>
      <c r="UGG1" s="713"/>
      <c r="UGH1" s="713"/>
      <c r="UGI1" s="713"/>
      <c r="UGJ1" s="713"/>
      <c r="UGK1" s="713"/>
      <c r="UGL1" s="713"/>
      <c r="UGM1" s="713"/>
      <c r="UGN1" s="713"/>
      <c r="UGO1" s="713"/>
      <c r="UGP1" s="713"/>
      <c r="UGQ1" s="713"/>
      <c r="UGR1" s="713"/>
      <c r="UGS1" s="713"/>
      <c r="UGT1" s="713"/>
      <c r="UGU1" s="713"/>
      <c r="UGV1" s="713"/>
      <c r="UGW1" s="713"/>
      <c r="UGX1" s="713"/>
      <c r="UGY1" s="713"/>
      <c r="UGZ1" s="713"/>
      <c r="UHA1" s="713"/>
      <c r="UHB1" s="713"/>
      <c r="UHC1" s="713"/>
      <c r="UHD1" s="713"/>
      <c r="UHE1" s="713"/>
      <c r="UHF1" s="713"/>
      <c r="UHG1" s="713"/>
      <c r="UHH1" s="713"/>
      <c r="UHI1" s="713"/>
      <c r="UHJ1" s="713"/>
      <c r="UHK1" s="713"/>
      <c r="UHL1" s="713"/>
      <c r="UHM1" s="713"/>
      <c r="UHN1" s="713"/>
      <c r="UHO1" s="713"/>
      <c r="UHP1" s="713"/>
      <c r="UHQ1" s="713"/>
      <c r="UHR1" s="713"/>
      <c r="UHS1" s="713"/>
      <c r="UHT1" s="713"/>
      <c r="UHU1" s="713"/>
      <c r="UHV1" s="713"/>
      <c r="UHW1" s="713"/>
      <c r="UHX1" s="713"/>
      <c r="UHY1" s="713"/>
      <c r="UHZ1" s="713"/>
      <c r="UIA1" s="713"/>
      <c r="UIB1" s="713"/>
      <c r="UIC1" s="713"/>
      <c r="UID1" s="713"/>
      <c r="UIE1" s="713"/>
      <c r="UIF1" s="713"/>
      <c r="UIG1" s="713"/>
      <c r="UIH1" s="713"/>
      <c r="UII1" s="713"/>
      <c r="UIJ1" s="713"/>
      <c r="UIK1" s="713"/>
      <c r="UIL1" s="713"/>
      <c r="UIM1" s="713"/>
      <c r="UIN1" s="713"/>
      <c r="UIO1" s="713"/>
      <c r="UIP1" s="713"/>
      <c r="UIQ1" s="713"/>
      <c r="UIR1" s="713"/>
      <c r="UIS1" s="713"/>
      <c r="UIT1" s="713"/>
      <c r="UIU1" s="713"/>
      <c r="UIV1" s="713"/>
      <c r="UIW1" s="713"/>
      <c r="UIX1" s="713"/>
      <c r="UIY1" s="713"/>
      <c r="UIZ1" s="713"/>
      <c r="UJA1" s="713"/>
      <c r="UJB1" s="713"/>
      <c r="UJC1" s="713"/>
      <c r="UJD1" s="713"/>
      <c r="UJE1" s="713"/>
      <c r="UJF1" s="713"/>
      <c r="UJG1" s="713"/>
      <c r="UJH1" s="713"/>
      <c r="UJI1" s="713"/>
      <c r="UJJ1" s="713"/>
      <c r="UJK1" s="713"/>
      <c r="UJL1" s="713"/>
      <c r="UJM1" s="713"/>
      <c r="UJN1" s="713"/>
      <c r="UJO1" s="713"/>
      <c r="UJP1" s="713"/>
      <c r="UJQ1" s="713"/>
      <c r="UJR1" s="713"/>
      <c r="UJS1" s="713"/>
      <c r="UJT1" s="713"/>
      <c r="UJU1" s="713"/>
      <c r="UJV1" s="713"/>
      <c r="UJW1" s="713"/>
      <c r="UJX1" s="713"/>
      <c r="UJY1" s="713"/>
      <c r="UJZ1" s="713"/>
      <c r="UKA1" s="713"/>
      <c r="UKB1" s="713"/>
      <c r="UKC1" s="713"/>
      <c r="UKD1" s="713"/>
      <c r="UKE1" s="713"/>
      <c r="UKF1" s="713"/>
      <c r="UKG1" s="713"/>
      <c r="UKH1" s="713"/>
      <c r="UKI1" s="713"/>
      <c r="UKJ1" s="713"/>
      <c r="UKK1" s="713"/>
      <c r="UKL1" s="713"/>
      <c r="UKM1" s="713"/>
      <c r="UKN1" s="713"/>
      <c r="UKO1" s="713"/>
      <c r="UKP1" s="713"/>
      <c r="UKQ1" s="713"/>
      <c r="UKR1" s="713"/>
      <c r="UKS1" s="713"/>
      <c r="UKT1" s="713"/>
      <c r="UKU1" s="713"/>
      <c r="UKV1" s="713"/>
      <c r="UKW1" s="713"/>
      <c r="UKX1" s="713"/>
      <c r="UKY1" s="713"/>
      <c r="UKZ1" s="713"/>
      <c r="ULA1" s="713"/>
      <c r="ULB1" s="713"/>
      <c r="ULC1" s="713"/>
      <c r="ULD1" s="713"/>
      <c r="ULE1" s="713"/>
      <c r="ULF1" s="713"/>
      <c r="ULG1" s="713"/>
      <c r="ULH1" s="713"/>
      <c r="ULI1" s="713"/>
      <c r="ULJ1" s="713"/>
      <c r="ULK1" s="713"/>
      <c r="ULL1" s="713"/>
      <c r="ULM1" s="713"/>
      <c r="ULN1" s="713"/>
      <c r="ULO1" s="713"/>
      <c r="ULP1" s="713"/>
      <c r="ULQ1" s="713"/>
      <c r="ULR1" s="713"/>
      <c r="ULS1" s="713"/>
      <c r="ULT1" s="713"/>
      <c r="ULU1" s="713"/>
      <c r="ULV1" s="713"/>
      <c r="ULW1" s="713"/>
      <c r="ULX1" s="713"/>
      <c r="ULY1" s="713"/>
      <c r="ULZ1" s="713"/>
      <c r="UMA1" s="713"/>
      <c r="UMB1" s="713"/>
      <c r="UMC1" s="713"/>
      <c r="UMD1" s="713"/>
      <c r="UME1" s="713"/>
      <c r="UMF1" s="713"/>
      <c r="UMG1" s="713"/>
      <c r="UMH1" s="713"/>
      <c r="UMI1" s="713"/>
      <c r="UMJ1" s="713"/>
      <c r="UMK1" s="713"/>
      <c r="UML1" s="713"/>
      <c r="UMM1" s="713"/>
      <c r="UMN1" s="713"/>
      <c r="UMO1" s="713"/>
      <c r="UMP1" s="713"/>
      <c r="UMQ1" s="713"/>
      <c r="UMR1" s="713"/>
      <c r="UMS1" s="713"/>
      <c r="UMT1" s="713"/>
      <c r="UMU1" s="713"/>
      <c r="UMV1" s="713"/>
      <c r="UMW1" s="713"/>
      <c r="UMX1" s="713"/>
      <c r="UMY1" s="713"/>
      <c r="UMZ1" s="713"/>
      <c r="UNA1" s="713"/>
      <c r="UNB1" s="713"/>
      <c r="UNC1" s="713"/>
      <c r="UND1" s="713"/>
      <c r="UNE1" s="713"/>
      <c r="UNF1" s="713"/>
      <c r="UNG1" s="713"/>
      <c r="UNH1" s="713"/>
      <c r="UNI1" s="713"/>
      <c r="UNJ1" s="713"/>
      <c r="UNK1" s="713"/>
      <c r="UNL1" s="713"/>
      <c r="UNM1" s="713"/>
      <c r="UNN1" s="713"/>
      <c r="UNO1" s="713"/>
      <c r="UNP1" s="713"/>
      <c r="UNQ1" s="713"/>
      <c r="UNR1" s="713"/>
      <c r="UNS1" s="713"/>
      <c r="UNT1" s="713"/>
      <c r="UNU1" s="713"/>
      <c r="UNV1" s="713"/>
      <c r="UNW1" s="713"/>
      <c r="UNX1" s="713"/>
      <c r="UNY1" s="713"/>
      <c r="UNZ1" s="713"/>
      <c r="UOA1" s="713"/>
      <c r="UOB1" s="713"/>
      <c r="UOC1" s="713"/>
      <c r="UOD1" s="713"/>
      <c r="UOE1" s="713"/>
      <c r="UOF1" s="713"/>
      <c r="UOG1" s="713"/>
      <c r="UOH1" s="713"/>
      <c r="UOI1" s="713"/>
      <c r="UOJ1" s="713"/>
      <c r="UOK1" s="713"/>
      <c r="UOL1" s="713"/>
      <c r="UOM1" s="713"/>
      <c r="UON1" s="713"/>
      <c r="UOO1" s="713"/>
      <c r="UOP1" s="713"/>
      <c r="UOQ1" s="713"/>
      <c r="UOR1" s="713"/>
      <c r="UOS1" s="713"/>
      <c r="UOT1" s="713"/>
      <c r="UOU1" s="713"/>
      <c r="UOV1" s="713"/>
      <c r="UOW1" s="713"/>
      <c r="UOX1" s="713"/>
      <c r="UOY1" s="713"/>
      <c r="UOZ1" s="713"/>
      <c r="UPA1" s="713"/>
      <c r="UPB1" s="713"/>
      <c r="UPC1" s="713"/>
      <c r="UPD1" s="713"/>
      <c r="UPE1" s="713"/>
      <c r="UPF1" s="713"/>
      <c r="UPG1" s="713"/>
      <c r="UPH1" s="713"/>
      <c r="UPI1" s="713"/>
      <c r="UPJ1" s="713"/>
      <c r="UPK1" s="713"/>
      <c r="UPL1" s="713"/>
      <c r="UPM1" s="713"/>
      <c r="UPN1" s="713"/>
      <c r="UPO1" s="713"/>
      <c r="UPP1" s="713"/>
      <c r="UPQ1" s="713"/>
      <c r="UPR1" s="713"/>
      <c r="UPS1" s="713"/>
      <c r="UPT1" s="713"/>
      <c r="UPU1" s="713"/>
      <c r="UPV1" s="713"/>
      <c r="UPW1" s="713"/>
      <c r="UPX1" s="713"/>
      <c r="UPY1" s="713"/>
      <c r="UPZ1" s="713"/>
      <c r="UQA1" s="713"/>
      <c r="UQB1" s="713"/>
      <c r="UQC1" s="713"/>
      <c r="UQD1" s="713"/>
      <c r="UQE1" s="713"/>
      <c r="UQF1" s="713"/>
      <c r="UQG1" s="713"/>
      <c r="UQH1" s="713"/>
      <c r="UQI1" s="713"/>
      <c r="UQJ1" s="713"/>
      <c r="UQK1" s="713"/>
      <c r="UQL1" s="713"/>
      <c r="UQM1" s="713"/>
      <c r="UQN1" s="713"/>
      <c r="UQO1" s="713"/>
      <c r="UQP1" s="713"/>
      <c r="UQQ1" s="713"/>
      <c r="UQR1" s="713"/>
      <c r="UQS1" s="713"/>
      <c r="UQT1" s="713"/>
      <c r="UQU1" s="713"/>
      <c r="UQV1" s="713"/>
      <c r="UQW1" s="713"/>
      <c r="UQX1" s="713"/>
      <c r="UQY1" s="713"/>
      <c r="UQZ1" s="713"/>
      <c r="URA1" s="713"/>
      <c r="URB1" s="713"/>
      <c r="URC1" s="713"/>
      <c r="URD1" s="713"/>
      <c r="URE1" s="713"/>
      <c r="URF1" s="713"/>
      <c r="URG1" s="713"/>
      <c r="URH1" s="713"/>
      <c r="URI1" s="713"/>
      <c r="URJ1" s="713"/>
      <c r="URK1" s="713"/>
      <c r="URL1" s="713"/>
      <c r="URM1" s="713"/>
      <c r="URN1" s="713"/>
      <c r="URO1" s="713"/>
      <c r="URP1" s="713"/>
      <c r="URQ1" s="713"/>
      <c r="URR1" s="713"/>
      <c r="URS1" s="713"/>
      <c r="URT1" s="713"/>
      <c r="URU1" s="713"/>
      <c r="URV1" s="713"/>
      <c r="URW1" s="713"/>
      <c r="URX1" s="713"/>
      <c r="URY1" s="713"/>
      <c r="URZ1" s="713"/>
      <c r="USA1" s="713"/>
      <c r="USB1" s="713"/>
      <c r="USC1" s="713"/>
      <c r="USD1" s="713"/>
      <c r="USE1" s="713"/>
      <c r="USF1" s="713"/>
      <c r="USG1" s="713"/>
      <c r="USH1" s="713"/>
      <c r="USI1" s="713"/>
      <c r="USJ1" s="713"/>
      <c r="USK1" s="713"/>
      <c r="USL1" s="713"/>
      <c r="USM1" s="713"/>
      <c r="USN1" s="713"/>
      <c r="USO1" s="713"/>
      <c r="USP1" s="713"/>
      <c r="USQ1" s="713"/>
      <c r="USR1" s="713"/>
      <c r="USS1" s="713"/>
      <c r="UST1" s="713"/>
      <c r="USU1" s="713"/>
      <c r="USV1" s="713"/>
      <c r="USW1" s="713"/>
      <c r="USX1" s="713"/>
      <c r="USY1" s="713"/>
      <c r="USZ1" s="713"/>
      <c r="UTA1" s="713"/>
      <c r="UTB1" s="713"/>
      <c r="UTC1" s="713"/>
      <c r="UTD1" s="713"/>
      <c r="UTE1" s="713"/>
      <c r="UTF1" s="713"/>
      <c r="UTG1" s="713"/>
      <c r="UTH1" s="713"/>
      <c r="UTI1" s="713"/>
      <c r="UTJ1" s="713"/>
      <c r="UTK1" s="713"/>
      <c r="UTL1" s="713"/>
      <c r="UTM1" s="713"/>
      <c r="UTN1" s="713"/>
      <c r="UTO1" s="713"/>
      <c r="UTP1" s="713"/>
      <c r="UTQ1" s="713"/>
      <c r="UTR1" s="713"/>
      <c r="UTS1" s="713"/>
      <c r="UTT1" s="713"/>
      <c r="UTU1" s="713"/>
      <c r="UTV1" s="713"/>
      <c r="UTW1" s="713"/>
      <c r="UTX1" s="713"/>
      <c r="UTY1" s="713"/>
      <c r="UTZ1" s="713"/>
      <c r="UUA1" s="713"/>
      <c r="UUB1" s="713"/>
      <c r="UUC1" s="713"/>
      <c r="UUD1" s="713"/>
      <c r="UUE1" s="713"/>
      <c r="UUF1" s="713"/>
      <c r="UUG1" s="713"/>
      <c r="UUH1" s="713"/>
      <c r="UUI1" s="713"/>
      <c r="UUJ1" s="713"/>
      <c r="UUK1" s="713"/>
      <c r="UUL1" s="713"/>
      <c r="UUM1" s="713"/>
      <c r="UUN1" s="713"/>
      <c r="UUO1" s="713"/>
      <c r="UUP1" s="713"/>
      <c r="UUQ1" s="713"/>
      <c r="UUR1" s="713"/>
      <c r="UUS1" s="713"/>
      <c r="UUT1" s="713"/>
      <c r="UUU1" s="713"/>
      <c r="UUV1" s="713"/>
      <c r="UUW1" s="713"/>
      <c r="UUX1" s="713"/>
      <c r="UUY1" s="713"/>
      <c r="UUZ1" s="713"/>
      <c r="UVA1" s="713"/>
      <c r="UVB1" s="713"/>
      <c r="UVC1" s="713"/>
      <c r="UVD1" s="713"/>
      <c r="UVE1" s="713"/>
      <c r="UVF1" s="713"/>
      <c r="UVG1" s="713"/>
      <c r="UVH1" s="713"/>
      <c r="UVI1" s="713"/>
      <c r="UVJ1" s="713"/>
      <c r="UVK1" s="713"/>
      <c r="UVL1" s="713"/>
      <c r="UVM1" s="713"/>
      <c r="UVN1" s="713"/>
      <c r="UVO1" s="713"/>
      <c r="UVP1" s="713"/>
      <c r="UVQ1" s="713"/>
      <c r="UVR1" s="713"/>
      <c r="UVS1" s="713"/>
      <c r="UVT1" s="713"/>
      <c r="UVU1" s="713"/>
      <c r="UVV1" s="713"/>
      <c r="UVW1" s="713"/>
      <c r="UVX1" s="713"/>
      <c r="UVY1" s="713"/>
      <c r="UVZ1" s="713"/>
      <c r="UWA1" s="713"/>
      <c r="UWB1" s="713"/>
      <c r="UWC1" s="713"/>
      <c r="UWD1" s="713"/>
      <c r="UWE1" s="713"/>
      <c r="UWF1" s="713"/>
      <c r="UWG1" s="713"/>
      <c r="UWH1" s="713"/>
      <c r="UWI1" s="713"/>
      <c r="UWJ1" s="713"/>
      <c r="UWK1" s="713"/>
      <c r="UWL1" s="713"/>
      <c r="UWM1" s="713"/>
      <c r="UWN1" s="713"/>
      <c r="UWO1" s="713"/>
      <c r="UWP1" s="713"/>
      <c r="UWQ1" s="713"/>
      <c r="UWR1" s="713"/>
      <c r="UWS1" s="713"/>
      <c r="UWT1" s="713"/>
      <c r="UWU1" s="713"/>
      <c r="UWV1" s="713"/>
      <c r="UWW1" s="713"/>
      <c r="UWX1" s="713"/>
      <c r="UWY1" s="713"/>
      <c r="UWZ1" s="713"/>
      <c r="UXA1" s="713"/>
      <c r="UXB1" s="713"/>
      <c r="UXC1" s="713"/>
      <c r="UXD1" s="713"/>
      <c r="UXE1" s="713"/>
      <c r="UXF1" s="713"/>
      <c r="UXG1" s="713"/>
      <c r="UXH1" s="713"/>
      <c r="UXI1" s="713"/>
      <c r="UXJ1" s="713"/>
      <c r="UXK1" s="713"/>
      <c r="UXL1" s="713"/>
      <c r="UXM1" s="713"/>
      <c r="UXN1" s="713"/>
      <c r="UXO1" s="713"/>
      <c r="UXP1" s="713"/>
      <c r="UXQ1" s="713"/>
      <c r="UXR1" s="713"/>
      <c r="UXS1" s="713"/>
      <c r="UXT1" s="713"/>
      <c r="UXU1" s="713"/>
      <c r="UXV1" s="713"/>
      <c r="UXW1" s="713"/>
      <c r="UXX1" s="713"/>
      <c r="UXY1" s="713"/>
      <c r="UXZ1" s="713"/>
      <c r="UYA1" s="713"/>
      <c r="UYB1" s="713"/>
      <c r="UYC1" s="713"/>
      <c r="UYD1" s="713"/>
      <c r="UYE1" s="713"/>
      <c r="UYF1" s="713"/>
      <c r="UYG1" s="713"/>
      <c r="UYH1" s="713"/>
      <c r="UYI1" s="713"/>
      <c r="UYJ1" s="713"/>
      <c r="UYK1" s="713"/>
      <c r="UYL1" s="713"/>
      <c r="UYM1" s="713"/>
      <c r="UYN1" s="713"/>
      <c r="UYO1" s="713"/>
      <c r="UYP1" s="713"/>
      <c r="UYQ1" s="713"/>
      <c r="UYR1" s="713"/>
      <c r="UYS1" s="713"/>
      <c r="UYT1" s="713"/>
      <c r="UYU1" s="713"/>
      <c r="UYV1" s="713"/>
      <c r="UYW1" s="713"/>
      <c r="UYX1" s="713"/>
      <c r="UYY1" s="713"/>
      <c r="UYZ1" s="713"/>
      <c r="UZA1" s="713"/>
      <c r="UZB1" s="713"/>
      <c r="UZC1" s="713"/>
      <c r="UZD1" s="713"/>
      <c r="UZE1" s="713"/>
      <c r="UZF1" s="713"/>
      <c r="UZG1" s="713"/>
      <c r="UZH1" s="713"/>
      <c r="UZI1" s="713"/>
      <c r="UZJ1" s="713"/>
      <c r="UZK1" s="713"/>
      <c r="UZL1" s="713"/>
      <c r="UZM1" s="713"/>
      <c r="UZN1" s="713"/>
      <c r="UZO1" s="713"/>
      <c r="UZP1" s="713"/>
      <c r="UZQ1" s="713"/>
      <c r="UZR1" s="713"/>
      <c r="UZS1" s="713"/>
      <c r="UZT1" s="713"/>
      <c r="UZU1" s="713"/>
      <c r="UZV1" s="713"/>
      <c r="UZW1" s="713"/>
      <c r="UZX1" s="713"/>
      <c r="UZY1" s="713"/>
      <c r="UZZ1" s="713"/>
      <c r="VAA1" s="713"/>
      <c r="VAB1" s="713"/>
      <c r="VAC1" s="713"/>
      <c r="VAD1" s="713"/>
      <c r="VAE1" s="713"/>
      <c r="VAF1" s="713"/>
      <c r="VAG1" s="713"/>
      <c r="VAH1" s="713"/>
      <c r="VAI1" s="713"/>
      <c r="VAJ1" s="713"/>
      <c r="VAK1" s="713"/>
      <c r="VAL1" s="713"/>
      <c r="VAM1" s="713"/>
      <c r="VAN1" s="713"/>
      <c r="VAO1" s="713"/>
      <c r="VAP1" s="713"/>
      <c r="VAQ1" s="713"/>
      <c r="VAR1" s="713"/>
      <c r="VAS1" s="713"/>
      <c r="VAT1" s="713"/>
      <c r="VAU1" s="713"/>
      <c r="VAV1" s="713"/>
      <c r="VAW1" s="713"/>
      <c r="VAX1" s="713"/>
      <c r="VAY1" s="713"/>
      <c r="VAZ1" s="713"/>
      <c r="VBA1" s="713"/>
      <c r="VBB1" s="713"/>
      <c r="VBC1" s="713"/>
      <c r="VBD1" s="713"/>
      <c r="VBE1" s="713"/>
      <c r="VBF1" s="713"/>
      <c r="VBG1" s="713"/>
      <c r="VBH1" s="713"/>
      <c r="VBI1" s="713"/>
      <c r="VBJ1" s="713"/>
      <c r="VBK1" s="713"/>
      <c r="VBL1" s="713"/>
      <c r="VBM1" s="713"/>
      <c r="VBN1" s="713"/>
      <c r="VBO1" s="713"/>
      <c r="VBP1" s="713"/>
      <c r="VBQ1" s="713"/>
      <c r="VBR1" s="713"/>
      <c r="VBS1" s="713"/>
      <c r="VBT1" s="713"/>
      <c r="VBU1" s="713"/>
      <c r="VBV1" s="713"/>
      <c r="VBW1" s="713"/>
      <c r="VBX1" s="713"/>
      <c r="VBY1" s="713"/>
      <c r="VBZ1" s="713"/>
      <c r="VCA1" s="713"/>
      <c r="VCB1" s="713"/>
      <c r="VCC1" s="713"/>
      <c r="VCD1" s="713"/>
      <c r="VCE1" s="713"/>
      <c r="VCF1" s="713"/>
      <c r="VCG1" s="713"/>
      <c r="VCH1" s="713"/>
      <c r="VCI1" s="713"/>
      <c r="VCJ1" s="713"/>
      <c r="VCK1" s="713"/>
      <c r="VCL1" s="713"/>
      <c r="VCM1" s="713"/>
      <c r="VCN1" s="713"/>
      <c r="VCO1" s="713"/>
      <c r="VCP1" s="713"/>
      <c r="VCQ1" s="713"/>
      <c r="VCR1" s="713"/>
      <c r="VCS1" s="713"/>
      <c r="VCT1" s="713"/>
      <c r="VCU1" s="713"/>
      <c r="VCV1" s="713"/>
      <c r="VCW1" s="713"/>
      <c r="VCX1" s="713"/>
      <c r="VCY1" s="713"/>
      <c r="VCZ1" s="713"/>
      <c r="VDA1" s="713"/>
      <c r="VDB1" s="713"/>
      <c r="VDC1" s="713"/>
      <c r="VDD1" s="713"/>
      <c r="VDE1" s="713"/>
      <c r="VDF1" s="713"/>
      <c r="VDG1" s="713"/>
      <c r="VDH1" s="713"/>
      <c r="VDI1" s="713"/>
      <c r="VDJ1" s="713"/>
      <c r="VDK1" s="713"/>
      <c r="VDL1" s="713"/>
      <c r="VDM1" s="713"/>
      <c r="VDN1" s="713"/>
      <c r="VDO1" s="713"/>
      <c r="VDP1" s="713"/>
      <c r="VDQ1" s="713"/>
      <c r="VDR1" s="713"/>
      <c r="VDS1" s="713"/>
      <c r="VDT1" s="713"/>
      <c r="VDU1" s="713"/>
      <c r="VDV1" s="713"/>
      <c r="VDW1" s="713"/>
      <c r="VDX1" s="713"/>
      <c r="VDY1" s="713"/>
      <c r="VDZ1" s="713"/>
      <c r="VEA1" s="713"/>
      <c r="VEB1" s="713"/>
      <c r="VEC1" s="713"/>
      <c r="VED1" s="713"/>
      <c r="VEE1" s="713"/>
      <c r="VEF1" s="713"/>
      <c r="VEG1" s="713"/>
      <c r="VEH1" s="713"/>
      <c r="VEI1" s="713"/>
      <c r="VEJ1" s="713"/>
      <c r="VEK1" s="713"/>
      <c r="VEL1" s="713"/>
      <c r="VEM1" s="713"/>
      <c r="VEN1" s="713"/>
      <c r="VEO1" s="713"/>
      <c r="VEP1" s="713"/>
      <c r="VEQ1" s="713"/>
      <c r="VER1" s="713"/>
      <c r="VES1" s="713"/>
      <c r="VET1" s="713"/>
      <c r="VEU1" s="713"/>
      <c r="VEV1" s="713"/>
      <c r="VEW1" s="713"/>
      <c r="VEX1" s="713"/>
      <c r="VEY1" s="713"/>
      <c r="VEZ1" s="713"/>
      <c r="VFA1" s="713"/>
      <c r="VFB1" s="713"/>
      <c r="VFC1" s="713"/>
      <c r="VFD1" s="713"/>
      <c r="VFE1" s="713"/>
      <c r="VFF1" s="713"/>
      <c r="VFG1" s="713"/>
      <c r="VFH1" s="713"/>
      <c r="VFI1" s="713"/>
      <c r="VFJ1" s="713"/>
      <c r="VFK1" s="713"/>
      <c r="VFL1" s="713"/>
      <c r="VFM1" s="713"/>
      <c r="VFN1" s="713"/>
      <c r="VFO1" s="713"/>
      <c r="VFP1" s="713"/>
      <c r="VFQ1" s="713"/>
      <c r="VFR1" s="713"/>
      <c r="VFS1" s="713"/>
      <c r="VFT1" s="713"/>
      <c r="VFU1" s="713"/>
      <c r="VFV1" s="713"/>
      <c r="VFW1" s="713"/>
      <c r="VFX1" s="713"/>
      <c r="VFY1" s="713"/>
      <c r="VFZ1" s="713"/>
      <c r="VGA1" s="713"/>
      <c r="VGB1" s="713"/>
      <c r="VGC1" s="713"/>
      <c r="VGD1" s="713"/>
      <c r="VGE1" s="713"/>
      <c r="VGF1" s="713"/>
      <c r="VGG1" s="713"/>
      <c r="VGH1" s="713"/>
      <c r="VGI1" s="713"/>
      <c r="VGJ1" s="713"/>
      <c r="VGK1" s="713"/>
      <c r="VGL1" s="713"/>
      <c r="VGM1" s="713"/>
      <c r="VGN1" s="713"/>
      <c r="VGO1" s="713"/>
      <c r="VGP1" s="713"/>
      <c r="VGQ1" s="713"/>
      <c r="VGR1" s="713"/>
      <c r="VGS1" s="713"/>
      <c r="VGT1" s="713"/>
      <c r="VGU1" s="713"/>
      <c r="VGV1" s="713"/>
      <c r="VGW1" s="713"/>
      <c r="VGX1" s="713"/>
      <c r="VGY1" s="713"/>
      <c r="VGZ1" s="713"/>
      <c r="VHA1" s="713"/>
      <c r="VHB1" s="713"/>
      <c r="VHC1" s="713"/>
      <c r="VHD1" s="713"/>
      <c r="VHE1" s="713"/>
      <c r="VHF1" s="713"/>
      <c r="VHG1" s="713"/>
      <c r="VHH1" s="713"/>
      <c r="VHI1" s="713"/>
      <c r="VHJ1" s="713"/>
      <c r="VHK1" s="713"/>
      <c r="VHL1" s="713"/>
      <c r="VHM1" s="713"/>
      <c r="VHN1" s="713"/>
      <c r="VHO1" s="713"/>
      <c r="VHP1" s="713"/>
      <c r="VHQ1" s="713"/>
      <c r="VHR1" s="713"/>
      <c r="VHS1" s="713"/>
      <c r="VHT1" s="713"/>
      <c r="VHU1" s="713"/>
      <c r="VHV1" s="713"/>
      <c r="VHW1" s="713"/>
      <c r="VHX1" s="713"/>
      <c r="VHY1" s="713"/>
      <c r="VHZ1" s="713"/>
      <c r="VIA1" s="713"/>
      <c r="VIB1" s="713"/>
      <c r="VIC1" s="713"/>
      <c r="VID1" s="713"/>
      <c r="VIE1" s="713"/>
      <c r="VIF1" s="713"/>
      <c r="VIG1" s="713"/>
      <c r="VIH1" s="713"/>
      <c r="VII1" s="713"/>
      <c r="VIJ1" s="713"/>
      <c r="VIK1" s="713"/>
      <c r="VIL1" s="713"/>
      <c r="VIM1" s="713"/>
      <c r="VIN1" s="713"/>
      <c r="VIO1" s="713"/>
      <c r="VIP1" s="713"/>
      <c r="VIQ1" s="713"/>
      <c r="VIR1" s="713"/>
      <c r="VIS1" s="713"/>
      <c r="VIT1" s="713"/>
      <c r="VIU1" s="713"/>
      <c r="VIV1" s="713"/>
      <c r="VIW1" s="713"/>
      <c r="VIX1" s="713"/>
      <c r="VIY1" s="713"/>
      <c r="VIZ1" s="713"/>
      <c r="VJA1" s="713"/>
      <c r="VJB1" s="713"/>
      <c r="VJC1" s="713"/>
      <c r="VJD1" s="713"/>
      <c r="VJE1" s="713"/>
      <c r="VJF1" s="713"/>
      <c r="VJG1" s="713"/>
      <c r="VJH1" s="713"/>
      <c r="VJI1" s="713"/>
      <c r="VJJ1" s="713"/>
      <c r="VJK1" s="713"/>
      <c r="VJL1" s="713"/>
      <c r="VJM1" s="713"/>
      <c r="VJN1" s="713"/>
      <c r="VJO1" s="713"/>
      <c r="VJP1" s="713"/>
      <c r="VJQ1" s="713"/>
      <c r="VJR1" s="713"/>
      <c r="VJS1" s="713"/>
      <c r="VJT1" s="713"/>
      <c r="VJU1" s="713"/>
      <c r="VJV1" s="713"/>
      <c r="VJW1" s="713"/>
      <c r="VJX1" s="713"/>
      <c r="VJY1" s="713"/>
      <c r="VJZ1" s="713"/>
      <c r="VKA1" s="713"/>
      <c r="VKB1" s="713"/>
      <c r="VKC1" s="713"/>
      <c r="VKD1" s="713"/>
      <c r="VKE1" s="713"/>
      <c r="VKF1" s="713"/>
      <c r="VKG1" s="713"/>
      <c r="VKH1" s="713"/>
      <c r="VKI1" s="713"/>
      <c r="VKJ1" s="713"/>
      <c r="VKK1" s="713"/>
      <c r="VKL1" s="713"/>
      <c r="VKM1" s="713"/>
      <c r="VKN1" s="713"/>
      <c r="VKO1" s="713"/>
      <c r="VKP1" s="713"/>
      <c r="VKQ1" s="713"/>
      <c r="VKR1" s="713"/>
      <c r="VKS1" s="713"/>
      <c r="VKT1" s="713"/>
      <c r="VKU1" s="713"/>
      <c r="VKV1" s="713"/>
      <c r="VKW1" s="713"/>
      <c r="VKX1" s="713"/>
      <c r="VKY1" s="713"/>
      <c r="VKZ1" s="713"/>
      <c r="VLA1" s="713"/>
      <c r="VLB1" s="713"/>
      <c r="VLC1" s="713"/>
      <c r="VLD1" s="713"/>
      <c r="VLE1" s="713"/>
      <c r="VLF1" s="713"/>
      <c r="VLG1" s="713"/>
      <c r="VLH1" s="713"/>
      <c r="VLI1" s="713"/>
      <c r="VLJ1" s="713"/>
      <c r="VLK1" s="713"/>
      <c r="VLL1" s="713"/>
      <c r="VLM1" s="713"/>
      <c r="VLN1" s="713"/>
      <c r="VLO1" s="713"/>
      <c r="VLP1" s="713"/>
      <c r="VLQ1" s="713"/>
      <c r="VLR1" s="713"/>
      <c r="VLS1" s="713"/>
      <c r="VLT1" s="713"/>
      <c r="VLU1" s="713"/>
      <c r="VLV1" s="713"/>
      <c r="VLW1" s="713"/>
      <c r="VLX1" s="713"/>
      <c r="VLY1" s="713"/>
      <c r="VLZ1" s="713"/>
      <c r="VMA1" s="713"/>
      <c r="VMB1" s="713"/>
      <c r="VMC1" s="713"/>
      <c r="VMD1" s="713"/>
      <c r="VME1" s="713"/>
      <c r="VMF1" s="713"/>
      <c r="VMG1" s="713"/>
      <c r="VMH1" s="713"/>
      <c r="VMI1" s="713"/>
      <c r="VMJ1" s="713"/>
      <c r="VMK1" s="713"/>
      <c r="VML1" s="713"/>
      <c r="VMM1" s="713"/>
      <c r="VMN1" s="713"/>
      <c r="VMO1" s="713"/>
      <c r="VMP1" s="713"/>
      <c r="VMQ1" s="713"/>
      <c r="VMR1" s="713"/>
      <c r="VMS1" s="713"/>
      <c r="VMT1" s="713"/>
      <c r="VMU1" s="713"/>
      <c r="VMV1" s="713"/>
      <c r="VMW1" s="713"/>
      <c r="VMX1" s="713"/>
      <c r="VMY1" s="713"/>
      <c r="VMZ1" s="713"/>
      <c r="VNA1" s="713"/>
      <c r="VNB1" s="713"/>
      <c r="VNC1" s="713"/>
      <c r="VND1" s="713"/>
      <c r="VNE1" s="713"/>
      <c r="VNF1" s="713"/>
      <c r="VNG1" s="713"/>
      <c r="VNH1" s="713"/>
      <c r="VNI1" s="713"/>
      <c r="VNJ1" s="713"/>
      <c r="VNK1" s="713"/>
      <c r="VNL1" s="713"/>
      <c r="VNM1" s="713"/>
      <c r="VNN1" s="713"/>
      <c r="VNO1" s="713"/>
      <c r="VNP1" s="713"/>
      <c r="VNQ1" s="713"/>
      <c r="VNR1" s="713"/>
      <c r="VNS1" s="713"/>
      <c r="VNT1" s="713"/>
      <c r="VNU1" s="713"/>
      <c r="VNV1" s="713"/>
      <c r="VNW1" s="713"/>
      <c r="VNX1" s="713"/>
      <c r="VNY1" s="713"/>
      <c r="VNZ1" s="713"/>
      <c r="VOA1" s="713"/>
      <c r="VOB1" s="713"/>
      <c r="VOC1" s="713"/>
      <c r="VOD1" s="713"/>
      <c r="VOE1" s="713"/>
      <c r="VOF1" s="713"/>
      <c r="VOG1" s="713"/>
      <c r="VOH1" s="713"/>
      <c r="VOI1" s="713"/>
      <c r="VOJ1" s="713"/>
      <c r="VOK1" s="713"/>
      <c r="VOL1" s="713"/>
      <c r="VOM1" s="713"/>
      <c r="VON1" s="713"/>
      <c r="VOO1" s="713"/>
      <c r="VOP1" s="713"/>
      <c r="VOQ1" s="713"/>
      <c r="VOR1" s="713"/>
      <c r="VOS1" s="713"/>
      <c r="VOT1" s="713"/>
      <c r="VOU1" s="713"/>
      <c r="VOV1" s="713"/>
      <c r="VOW1" s="713"/>
      <c r="VOX1" s="713"/>
      <c r="VOY1" s="713"/>
      <c r="VOZ1" s="713"/>
      <c r="VPA1" s="713"/>
      <c r="VPB1" s="713"/>
      <c r="VPC1" s="713"/>
      <c r="VPD1" s="713"/>
      <c r="VPE1" s="713"/>
      <c r="VPF1" s="713"/>
      <c r="VPG1" s="713"/>
      <c r="VPH1" s="713"/>
      <c r="VPI1" s="713"/>
      <c r="VPJ1" s="713"/>
      <c r="VPK1" s="713"/>
      <c r="VPL1" s="713"/>
      <c r="VPM1" s="713"/>
      <c r="VPN1" s="713"/>
      <c r="VPO1" s="713"/>
      <c r="VPP1" s="713"/>
      <c r="VPQ1" s="713"/>
      <c r="VPR1" s="713"/>
      <c r="VPS1" s="713"/>
      <c r="VPT1" s="713"/>
      <c r="VPU1" s="713"/>
      <c r="VPV1" s="713"/>
      <c r="VPW1" s="713"/>
      <c r="VPX1" s="713"/>
      <c r="VPY1" s="713"/>
      <c r="VPZ1" s="713"/>
      <c r="VQA1" s="713"/>
      <c r="VQB1" s="713"/>
      <c r="VQC1" s="713"/>
      <c r="VQD1" s="713"/>
      <c r="VQE1" s="713"/>
      <c r="VQF1" s="713"/>
      <c r="VQG1" s="713"/>
      <c r="VQH1" s="713"/>
      <c r="VQI1" s="713"/>
      <c r="VQJ1" s="713"/>
      <c r="VQK1" s="713"/>
      <c r="VQL1" s="713"/>
      <c r="VQM1" s="713"/>
      <c r="VQN1" s="713"/>
      <c r="VQO1" s="713"/>
      <c r="VQP1" s="713"/>
      <c r="VQQ1" s="713"/>
      <c r="VQR1" s="713"/>
      <c r="VQS1" s="713"/>
      <c r="VQT1" s="713"/>
      <c r="VQU1" s="713"/>
      <c r="VQV1" s="713"/>
      <c r="VQW1" s="713"/>
      <c r="VQX1" s="713"/>
      <c r="VQY1" s="713"/>
      <c r="VQZ1" s="713"/>
      <c r="VRA1" s="713"/>
      <c r="VRB1" s="713"/>
      <c r="VRC1" s="713"/>
      <c r="VRD1" s="713"/>
      <c r="VRE1" s="713"/>
      <c r="VRF1" s="713"/>
      <c r="VRG1" s="713"/>
      <c r="VRH1" s="713"/>
      <c r="VRI1" s="713"/>
      <c r="VRJ1" s="713"/>
      <c r="VRK1" s="713"/>
      <c r="VRL1" s="713"/>
      <c r="VRM1" s="713"/>
      <c r="VRN1" s="713"/>
      <c r="VRO1" s="713"/>
      <c r="VRP1" s="713"/>
      <c r="VRQ1" s="713"/>
      <c r="VRR1" s="713"/>
      <c r="VRS1" s="713"/>
      <c r="VRT1" s="713"/>
      <c r="VRU1" s="713"/>
      <c r="VRV1" s="713"/>
      <c r="VRW1" s="713"/>
      <c r="VRX1" s="713"/>
      <c r="VRY1" s="713"/>
      <c r="VRZ1" s="713"/>
      <c r="VSA1" s="713"/>
      <c r="VSB1" s="713"/>
      <c r="VSC1" s="713"/>
      <c r="VSD1" s="713"/>
      <c r="VSE1" s="713"/>
      <c r="VSF1" s="713"/>
      <c r="VSG1" s="713"/>
      <c r="VSH1" s="713"/>
      <c r="VSI1" s="713"/>
      <c r="VSJ1" s="713"/>
      <c r="VSK1" s="713"/>
      <c r="VSL1" s="713"/>
      <c r="VSM1" s="713"/>
      <c r="VSN1" s="713"/>
      <c r="VSO1" s="713"/>
      <c r="VSP1" s="713"/>
      <c r="VSQ1" s="713"/>
      <c r="VSR1" s="713"/>
      <c r="VSS1" s="713"/>
      <c r="VST1" s="713"/>
      <c r="VSU1" s="713"/>
      <c r="VSV1" s="713"/>
      <c r="VSW1" s="713"/>
      <c r="VSX1" s="713"/>
      <c r="VSY1" s="713"/>
      <c r="VSZ1" s="713"/>
      <c r="VTA1" s="713"/>
      <c r="VTB1" s="713"/>
      <c r="VTC1" s="713"/>
      <c r="VTD1" s="713"/>
      <c r="VTE1" s="713"/>
      <c r="VTF1" s="713"/>
      <c r="VTG1" s="713"/>
      <c r="VTH1" s="713"/>
      <c r="VTI1" s="713"/>
      <c r="VTJ1" s="713"/>
      <c r="VTK1" s="713"/>
      <c r="VTL1" s="713"/>
      <c r="VTM1" s="713"/>
      <c r="VTN1" s="713"/>
      <c r="VTO1" s="713"/>
      <c r="VTP1" s="713"/>
      <c r="VTQ1" s="713"/>
      <c r="VTR1" s="713"/>
      <c r="VTS1" s="713"/>
      <c r="VTT1" s="713"/>
      <c r="VTU1" s="713"/>
      <c r="VTV1" s="713"/>
      <c r="VTW1" s="713"/>
      <c r="VTX1" s="713"/>
      <c r="VTY1" s="713"/>
      <c r="VTZ1" s="713"/>
      <c r="VUA1" s="713"/>
      <c r="VUB1" s="713"/>
      <c r="VUC1" s="713"/>
      <c r="VUD1" s="713"/>
      <c r="VUE1" s="713"/>
      <c r="VUF1" s="713"/>
      <c r="VUG1" s="713"/>
      <c r="VUH1" s="713"/>
      <c r="VUI1" s="713"/>
      <c r="VUJ1" s="713"/>
      <c r="VUK1" s="713"/>
      <c r="VUL1" s="713"/>
      <c r="VUM1" s="713"/>
      <c r="VUN1" s="713"/>
      <c r="VUO1" s="713"/>
      <c r="VUP1" s="713"/>
      <c r="VUQ1" s="713"/>
      <c r="VUR1" s="713"/>
      <c r="VUS1" s="713"/>
      <c r="VUT1" s="713"/>
      <c r="VUU1" s="713"/>
      <c r="VUV1" s="713"/>
      <c r="VUW1" s="713"/>
      <c r="VUX1" s="713"/>
      <c r="VUY1" s="713"/>
      <c r="VUZ1" s="713"/>
      <c r="VVA1" s="713"/>
      <c r="VVB1" s="713"/>
      <c r="VVC1" s="713"/>
      <c r="VVD1" s="713"/>
      <c r="VVE1" s="713"/>
      <c r="VVF1" s="713"/>
      <c r="VVG1" s="713"/>
      <c r="VVH1" s="713"/>
      <c r="VVI1" s="713"/>
      <c r="VVJ1" s="713"/>
      <c r="VVK1" s="713"/>
      <c r="VVL1" s="713"/>
      <c r="VVM1" s="713"/>
      <c r="VVN1" s="713"/>
      <c r="VVO1" s="713"/>
      <c r="VVP1" s="713"/>
      <c r="VVQ1" s="713"/>
      <c r="VVR1" s="713"/>
      <c r="VVS1" s="713"/>
      <c r="VVT1" s="713"/>
      <c r="VVU1" s="713"/>
      <c r="VVV1" s="713"/>
      <c r="VVW1" s="713"/>
      <c r="VVX1" s="713"/>
      <c r="VVY1" s="713"/>
      <c r="VVZ1" s="713"/>
      <c r="VWA1" s="713"/>
      <c r="VWB1" s="713"/>
      <c r="VWC1" s="713"/>
      <c r="VWD1" s="713"/>
      <c r="VWE1" s="713"/>
      <c r="VWF1" s="713"/>
      <c r="VWG1" s="713"/>
      <c r="VWH1" s="713"/>
      <c r="VWI1" s="713"/>
      <c r="VWJ1" s="713"/>
      <c r="VWK1" s="713"/>
      <c r="VWL1" s="713"/>
      <c r="VWM1" s="713"/>
      <c r="VWN1" s="713"/>
      <c r="VWO1" s="713"/>
      <c r="VWP1" s="713"/>
      <c r="VWQ1" s="713"/>
      <c r="VWR1" s="713"/>
      <c r="VWS1" s="713"/>
      <c r="VWT1" s="713"/>
      <c r="VWU1" s="713"/>
      <c r="VWV1" s="713"/>
      <c r="VWW1" s="713"/>
      <c r="VWX1" s="713"/>
      <c r="VWY1" s="713"/>
      <c r="VWZ1" s="713"/>
      <c r="VXA1" s="713"/>
      <c r="VXB1" s="713"/>
      <c r="VXC1" s="713"/>
      <c r="VXD1" s="713"/>
      <c r="VXE1" s="713"/>
      <c r="VXF1" s="713"/>
      <c r="VXG1" s="713"/>
      <c r="VXH1" s="713"/>
      <c r="VXI1" s="713"/>
      <c r="VXJ1" s="713"/>
      <c r="VXK1" s="713"/>
      <c r="VXL1" s="713"/>
      <c r="VXM1" s="713"/>
      <c r="VXN1" s="713"/>
      <c r="VXO1" s="713"/>
      <c r="VXP1" s="713"/>
      <c r="VXQ1" s="713"/>
      <c r="VXR1" s="713"/>
      <c r="VXS1" s="713"/>
      <c r="VXT1" s="713"/>
      <c r="VXU1" s="713"/>
      <c r="VXV1" s="713"/>
      <c r="VXW1" s="713"/>
      <c r="VXX1" s="713"/>
      <c r="VXY1" s="713"/>
      <c r="VXZ1" s="713"/>
      <c r="VYA1" s="713"/>
      <c r="VYB1" s="713"/>
      <c r="VYC1" s="713"/>
      <c r="VYD1" s="713"/>
      <c r="VYE1" s="713"/>
      <c r="VYF1" s="713"/>
      <c r="VYG1" s="713"/>
      <c r="VYH1" s="713"/>
      <c r="VYI1" s="713"/>
      <c r="VYJ1" s="713"/>
      <c r="VYK1" s="713"/>
      <c r="VYL1" s="713"/>
      <c r="VYM1" s="713"/>
      <c r="VYN1" s="713"/>
      <c r="VYO1" s="713"/>
      <c r="VYP1" s="713"/>
      <c r="VYQ1" s="713"/>
      <c r="VYR1" s="713"/>
      <c r="VYS1" s="713"/>
      <c r="VYT1" s="713"/>
      <c r="VYU1" s="713"/>
      <c r="VYV1" s="713"/>
      <c r="VYW1" s="713"/>
      <c r="VYX1" s="713"/>
      <c r="VYY1" s="713"/>
      <c r="VYZ1" s="713"/>
      <c r="VZA1" s="713"/>
      <c r="VZB1" s="713"/>
      <c r="VZC1" s="713"/>
      <c r="VZD1" s="713"/>
      <c r="VZE1" s="713"/>
      <c r="VZF1" s="713"/>
      <c r="VZG1" s="713"/>
      <c r="VZH1" s="713"/>
      <c r="VZI1" s="713"/>
      <c r="VZJ1" s="713"/>
      <c r="VZK1" s="713"/>
      <c r="VZL1" s="713"/>
      <c r="VZM1" s="713"/>
      <c r="VZN1" s="713"/>
      <c r="VZO1" s="713"/>
      <c r="VZP1" s="713"/>
      <c r="VZQ1" s="713"/>
      <c r="VZR1" s="713"/>
      <c r="VZS1" s="713"/>
      <c r="VZT1" s="713"/>
      <c r="VZU1" s="713"/>
      <c r="VZV1" s="713"/>
      <c r="VZW1" s="713"/>
      <c r="VZX1" s="713"/>
      <c r="VZY1" s="713"/>
      <c r="VZZ1" s="713"/>
      <c r="WAA1" s="713"/>
      <c r="WAB1" s="713"/>
      <c r="WAC1" s="713"/>
      <c r="WAD1" s="713"/>
      <c r="WAE1" s="713"/>
      <c r="WAF1" s="713"/>
      <c r="WAG1" s="713"/>
      <c r="WAH1" s="713"/>
      <c r="WAI1" s="713"/>
      <c r="WAJ1" s="713"/>
      <c r="WAK1" s="713"/>
      <c r="WAL1" s="713"/>
      <c r="WAM1" s="713"/>
      <c r="WAN1" s="713"/>
      <c r="WAO1" s="713"/>
      <c r="WAP1" s="713"/>
      <c r="WAQ1" s="713"/>
      <c r="WAR1" s="713"/>
      <c r="WAS1" s="713"/>
      <c r="WAT1" s="713"/>
      <c r="WAU1" s="713"/>
      <c r="WAV1" s="713"/>
      <c r="WAW1" s="713"/>
      <c r="WAX1" s="713"/>
      <c r="WAY1" s="713"/>
      <c r="WAZ1" s="713"/>
      <c r="WBA1" s="713"/>
      <c r="WBB1" s="713"/>
      <c r="WBC1" s="713"/>
      <c r="WBD1" s="713"/>
      <c r="WBE1" s="713"/>
      <c r="WBF1" s="713"/>
      <c r="WBG1" s="713"/>
      <c r="WBH1" s="713"/>
      <c r="WBI1" s="713"/>
      <c r="WBJ1" s="713"/>
      <c r="WBK1" s="713"/>
      <c r="WBL1" s="713"/>
      <c r="WBM1" s="713"/>
      <c r="WBN1" s="713"/>
      <c r="WBO1" s="713"/>
      <c r="WBP1" s="713"/>
      <c r="WBQ1" s="713"/>
      <c r="WBR1" s="713"/>
      <c r="WBS1" s="713"/>
      <c r="WBT1" s="713"/>
      <c r="WBU1" s="713"/>
      <c r="WBV1" s="713"/>
      <c r="WBW1" s="713"/>
      <c r="WBX1" s="713"/>
      <c r="WBY1" s="713"/>
      <c r="WBZ1" s="713"/>
      <c r="WCA1" s="713"/>
      <c r="WCB1" s="713"/>
      <c r="WCC1" s="713"/>
      <c r="WCD1" s="713"/>
      <c r="WCE1" s="713"/>
      <c r="WCF1" s="713"/>
      <c r="WCG1" s="713"/>
      <c r="WCH1" s="713"/>
      <c r="WCI1" s="713"/>
      <c r="WCJ1" s="713"/>
      <c r="WCK1" s="713"/>
      <c r="WCL1" s="713"/>
      <c r="WCM1" s="713"/>
      <c r="WCN1" s="713"/>
      <c r="WCO1" s="713"/>
      <c r="WCP1" s="713"/>
      <c r="WCQ1" s="713"/>
      <c r="WCR1" s="713"/>
      <c r="WCS1" s="713"/>
      <c r="WCT1" s="713"/>
      <c r="WCU1" s="713"/>
      <c r="WCV1" s="713"/>
      <c r="WCW1" s="713"/>
      <c r="WCX1" s="713"/>
      <c r="WCY1" s="713"/>
      <c r="WCZ1" s="713"/>
      <c r="WDA1" s="713"/>
      <c r="WDB1" s="713"/>
      <c r="WDC1" s="713"/>
      <c r="WDD1" s="713"/>
      <c r="WDE1" s="713"/>
      <c r="WDF1" s="713"/>
      <c r="WDG1" s="713"/>
      <c r="WDH1" s="713"/>
      <c r="WDI1" s="713"/>
      <c r="WDJ1" s="713"/>
      <c r="WDK1" s="713"/>
      <c r="WDL1" s="713"/>
      <c r="WDM1" s="713"/>
      <c r="WDN1" s="713"/>
      <c r="WDO1" s="713"/>
      <c r="WDP1" s="713"/>
      <c r="WDQ1" s="713"/>
      <c r="WDR1" s="713"/>
      <c r="WDS1" s="713"/>
      <c r="WDT1" s="713"/>
      <c r="WDU1" s="713"/>
      <c r="WDV1" s="713"/>
      <c r="WDW1" s="713"/>
      <c r="WDX1" s="713"/>
      <c r="WDY1" s="713"/>
      <c r="WDZ1" s="713"/>
      <c r="WEA1" s="713"/>
      <c r="WEB1" s="713"/>
      <c r="WEC1" s="713"/>
      <c r="WED1" s="713"/>
      <c r="WEE1" s="713"/>
      <c r="WEF1" s="713"/>
      <c r="WEG1" s="713"/>
      <c r="WEH1" s="713"/>
      <c r="WEI1" s="713"/>
      <c r="WEJ1" s="713"/>
      <c r="WEK1" s="713"/>
      <c r="WEL1" s="713"/>
      <c r="WEM1" s="713"/>
      <c r="WEN1" s="713"/>
      <c r="WEO1" s="713"/>
      <c r="WEP1" s="713"/>
      <c r="WEQ1" s="713"/>
      <c r="WER1" s="713"/>
      <c r="WES1" s="713"/>
      <c r="WET1" s="713"/>
      <c r="WEU1" s="713"/>
      <c r="WEV1" s="713"/>
      <c r="WEW1" s="713"/>
      <c r="WEX1" s="713"/>
      <c r="WEY1" s="713"/>
      <c r="WEZ1" s="713"/>
      <c r="WFA1" s="713"/>
      <c r="WFB1" s="713"/>
      <c r="WFC1" s="713"/>
      <c r="WFD1" s="713"/>
      <c r="WFE1" s="713"/>
      <c r="WFF1" s="713"/>
      <c r="WFG1" s="713"/>
      <c r="WFH1" s="713"/>
      <c r="WFI1" s="713"/>
      <c r="WFJ1" s="713"/>
      <c r="WFK1" s="713"/>
      <c r="WFL1" s="713"/>
      <c r="WFM1" s="713"/>
      <c r="WFN1" s="713"/>
      <c r="WFO1" s="713"/>
      <c r="WFP1" s="713"/>
      <c r="WFQ1" s="713"/>
      <c r="WFR1" s="713"/>
      <c r="WFS1" s="713"/>
      <c r="WFT1" s="713"/>
      <c r="WFU1" s="713"/>
      <c r="WFV1" s="713"/>
      <c r="WFW1" s="713"/>
      <c r="WFX1" s="713"/>
      <c r="WFY1" s="713"/>
      <c r="WFZ1" s="713"/>
      <c r="WGA1" s="713"/>
      <c r="WGB1" s="713"/>
      <c r="WGC1" s="713"/>
      <c r="WGD1" s="713"/>
      <c r="WGE1" s="713"/>
      <c r="WGF1" s="713"/>
      <c r="WGG1" s="713"/>
      <c r="WGH1" s="713"/>
      <c r="WGI1" s="713"/>
      <c r="WGJ1" s="713"/>
      <c r="WGK1" s="713"/>
      <c r="WGL1" s="713"/>
      <c r="WGM1" s="713"/>
      <c r="WGN1" s="713"/>
      <c r="WGO1" s="713"/>
      <c r="WGP1" s="713"/>
      <c r="WGQ1" s="713"/>
      <c r="WGR1" s="713"/>
      <c r="WGS1" s="713"/>
      <c r="WGT1" s="713"/>
      <c r="WGU1" s="713"/>
      <c r="WGV1" s="713"/>
      <c r="WGW1" s="713"/>
      <c r="WGX1" s="713"/>
      <c r="WGY1" s="713"/>
      <c r="WGZ1" s="713"/>
      <c r="WHA1" s="713"/>
      <c r="WHB1" s="713"/>
      <c r="WHC1" s="713"/>
      <c r="WHD1" s="713"/>
      <c r="WHE1" s="713"/>
      <c r="WHF1" s="713"/>
      <c r="WHG1" s="713"/>
      <c r="WHH1" s="713"/>
      <c r="WHI1" s="713"/>
      <c r="WHJ1" s="713"/>
      <c r="WHK1" s="713"/>
      <c r="WHL1" s="713"/>
      <c r="WHM1" s="713"/>
      <c r="WHN1" s="713"/>
      <c r="WHO1" s="713"/>
      <c r="WHP1" s="713"/>
      <c r="WHQ1" s="713"/>
      <c r="WHR1" s="713"/>
      <c r="WHS1" s="713"/>
      <c r="WHT1" s="713"/>
      <c r="WHU1" s="713"/>
      <c r="WHV1" s="713"/>
      <c r="WHW1" s="713"/>
      <c r="WHX1" s="713"/>
      <c r="WHY1" s="713"/>
      <c r="WHZ1" s="713"/>
      <c r="WIA1" s="713"/>
      <c r="WIB1" s="713"/>
      <c r="WIC1" s="713"/>
      <c r="WID1" s="713"/>
      <c r="WIE1" s="713"/>
      <c r="WIF1" s="713"/>
      <c r="WIG1" s="713"/>
      <c r="WIH1" s="713"/>
      <c r="WII1" s="713"/>
      <c r="WIJ1" s="713"/>
      <c r="WIK1" s="713"/>
      <c r="WIL1" s="713"/>
      <c r="WIM1" s="713"/>
      <c r="WIN1" s="713"/>
      <c r="WIO1" s="713"/>
      <c r="WIP1" s="713"/>
      <c r="WIQ1" s="713"/>
      <c r="WIR1" s="713"/>
      <c r="WIS1" s="713"/>
      <c r="WIT1" s="713"/>
      <c r="WIU1" s="713"/>
      <c r="WIV1" s="713"/>
      <c r="WIW1" s="713"/>
      <c r="WIX1" s="713"/>
      <c r="WIY1" s="713"/>
      <c r="WIZ1" s="713"/>
      <c r="WJA1" s="713"/>
      <c r="WJB1" s="713"/>
      <c r="WJC1" s="713"/>
      <c r="WJD1" s="713"/>
      <c r="WJE1" s="713"/>
      <c r="WJF1" s="713"/>
      <c r="WJG1" s="713"/>
      <c r="WJH1" s="713"/>
      <c r="WJI1" s="713"/>
      <c r="WJJ1" s="713"/>
      <c r="WJK1" s="713"/>
      <c r="WJL1" s="713"/>
      <c r="WJM1" s="713"/>
      <c r="WJN1" s="713"/>
      <c r="WJO1" s="713"/>
      <c r="WJP1" s="713"/>
      <c r="WJQ1" s="713"/>
      <c r="WJR1" s="713"/>
      <c r="WJS1" s="713"/>
      <c r="WJT1" s="713"/>
      <c r="WJU1" s="713"/>
      <c r="WJV1" s="713"/>
      <c r="WJW1" s="713"/>
      <c r="WJX1" s="713"/>
      <c r="WJY1" s="713"/>
      <c r="WJZ1" s="713"/>
      <c r="WKA1" s="713"/>
      <c r="WKB1" s="713"/>
      <c r="WKC1" s="713"/>
      <c r="WKD1" s="713"/>
      <c r="WKE1" s="713"/>
      <c r="WKF1" s="713"/>
      <c r="WKG1" s="713"/>
      <c r="WKH1" s="713"/>
      <c r="WKI1" s="713"/>
      <c r="WKJ1" s="713"/>
      <c r="WKK1" s="713"/>
      <c r="WKL1" s="713"/>
      <c r="WKM1" s="713"/>
      <c r="WKN1" s="713"/>
      <c r="WKO1" s="713"/>
      <c r="WKP1" s="713"/>
      <c r="WKQ1" s="713"/>
      <c r="WKR1" s="713"/>
      <c r="WKS1" s="713"/>
      <c r="WKT1" s="713"/>
      <c r="WKU1" s="713"/>
      <c r="WKV1" s="713"/>
      <c r="WKW1" s="713"/>
      <c r="WKX1" s="713"/>
      <c r="WKY1" s="713"/>
      <c r="WKZ1" s="713"/>
      <c r="WLA1" s="713"/>
      <c r="WLB1" s="713"/>
      <c r="WLC1" s="713"/>
      <c r="WLD1" s="713"/>
      <c r="WLE1" s="713"/>
      <c r="WLF1" s="713"/>
      <c r="WLG1" s="713"/>
      <c r="WLH1" s="713"/>
      <c r="WLI1" s="713"/>
      <c r="WLJ1" s="713"/>
      <c r="WLK1" s="713"/>
      <c r="WLL1" s="713"/>
      <c r="WLM1" s="713"/>
      <c r="WLN1" s="713"/>
      <c r="WLO1" s="713"/>
      <c r="WLP1" s="713"/>
      <c r="WLQ1" s="713"/>
      <c r="WLR1" s="713"/>
      <c r="WLS1" s="713"/>
      <c r="WLT1" s="713"/>
      <c r="WLU1" s="713"/>
      <c r="WLV1" s="713"/>
      <c r="WLW1" s="713"/>
      <c r="WLX1" s="713"/>
      <c r="WLY1" s="713"/>
      <c r="WLZ1" s="713"/>
      <c r="WMA1" s="713"/>
      <c r="WMB1" s="713"/>
      <c r="WMC1" s="713"/>
      <c r="WMD1" s="713"/>
      <c r="WME1" s="713"/>
      <c r="WMF1" s="713"/>
      <c r="WMG1" s="713"/>
      <c r="WMH1" s="713"/>
      <c r="WMI1" s="713"/>
      <c r="WMJ1" s="713"/>
      <c r="WMK1" s="713"/>
      <c r="WML1" s="713"/>
      <c r="WMM1" s="713"/>
      <c r="WMN1" s="713"/>
      <c r="WMO1" s="713"/>
      <c r="WMP1" s="713"/>
      <c r="WMQ1" s="713"/>
      <c r="WMR1" s="713"/>
      <c r="WMS1" s="713"/>
      <c r="WMT1" s="713"/>
      <c r="WMU1" s="713"/>
      <c r="WMV1" s="713"/>
      <c r="WMW1" s="713"/>
      <c r="WMX1" s="713"/>
      <c r="WMY1" s="713"/>
      <c r="WMZ1" s="713"/>
      <c r="WNA1" s="713"/>
      <c r="WNB1" s="713"/>
      <c r="WNC1" s="713"/>
      <c r="WND1" s="713"/>
      <c r="WNE1" s="713"/>
      <c r="WNF1" s="713"/>
      <c r="WNG1" s="713"/>
      <c r="WNH1" s="713"/>
      <c r="WNI1" s="713"/>
      <c r="WNJ1" s="713"/>
      <c r="WNK1" s="713"/>
      <c r="WNL1" s="713"/>
      <c r="WNM1" s="713"/>
      <c r="WNN1" s="713"/>
      <c r="WNO1" s="713"/>
      <c r="WNP1" s="713"/>
      <c r="WNQ1" s="713"/>
      <c r="WNR1" s="713"/>
      <c r="WNS1" s="713"/>
      <c r="WNT1" s="713"/>
      <c r="WNU1" s="713"/>
      <c r="WNV1" s="713"/>
      <c r="WNW1" s="713"/>
      <c r="WNX1" s="713"/>
      <c r="WNY1" s="713"/>
      <c r="WNZ1" s="713"/>
      <c r="WOA1" s="713"/>
      <c r="WOB1" s="713"/>
      <c r="WOC1" s="713"/>
      <c r="WOD1" s="713"/>
      <c r="WOE1" s="713"/>
      <c r="WOF1" s="713"/>
      <c r="WOG1" s="713"/>
      <c r="WOH1" s="713"/>
      <c r="WOI1" s="713"/>
      <c r="WOJ1" s="713"/>
      <c r="WOK1" s="713"/>
      <c r="WOL1" s="713"/>
      <c r="WOM1" s="713"/>
      <c r="WON1" s="713"/>
      <c r="WOO1" s="713"/>
      <c r="WOP1" s="713"/>
      <c r="WOQ1" s="713"/>
      <c r="WOR1" s="713"/>
      <c r="WOS1" s="713"/>
      <c r="WOT1" s="713"/>
      <c r="WOU1" s="713"/>
      <c r="WOV1" s="713"/>
      <c r="WOW1" s="713"/>
      <c r="WOX1" s="713"/>
      <c r="WOY1" s="713"/>
      <c r="WOZ1" s="713"/>
      <c r="WPA1" s="713"/>
      <c r="WPB1" s="713"/>
      <c r="WPC1" s="713"/>
      <c r="WPD1" s="713"/>
      <c r="WPE1" s="713"/>
      <c r="WPF1" s="713"/>
      <c r="WPG1" s="713"/>
      <c r="WPH1" s="713"/>
      <c r="WPI1" s="713"/>
      <c r="WPJ1" s="713"/>
      <c r="WPK1" s="713"/>
      <c r="WPL1" s="713"/>
      <c r="WPM1" s="713"/>
      <c r="WPN1" s="713"/>
      <c r="WPO1" s="713"/>
      <c r="WPP1" s="713"/>
      <c r="WPQ1" s="713"/>
      <c r="WPR1" s="713"/>
      <c r="WPS1" s="713"/>
      <c r="WPT1" s="713"/>
      <c r="WPU1" s="713"/>
      <c r="WPV1" s="713"/>
      <c r="WPW1" s="713"/>
      <c r="WPX1" s="713"/>
      <c r="WPY1" s="713"/>
      <c r="WPZ1" s="713"/>
      <c r="WQA1" s="713"/>
      <c r="WQB1" s="713"/>
      <c r="WQC1" s="713"/>
      <c r="WQD1" s="713"/>
      <c r="WQE1" s="713"/>
      <c r="WQF1" s="713"/>
      <c r="WQG1" s="713"/>
      <c r="WQH1" s="713"/>
      <c r="WQI1" s="713"/>
      <c r="WQJ1" s="713"/>
      <c r="WQK1" s="713"/>
      <c r="WQL1" s="713"/>
      <c r="WQM1" s="713"/>
      <c r="WQN1" s="713"/>
      <c r="WQO1" s="713"/>
      <c r="WQP1" s="713"/>
      <c r="WQQ1" s="713"/>
      <c r="WQR1" s="713"/>
      <c r="WQS1" s="713"/>
      <c r="WQT1" s="713"/>
      <c r="WQU1" s="713"/>
      <c r="WQV1" s="713"/>
      <c r="WQW1" s="713"/>
      <c r="WQX1" s="713"/>
      <c r="WQY1" s="713"/>
      <c r="WQZ1" s="713"/>
      <c r="WRA1" s="713"/>
      <c r="WRB1" s="713"/>
      <c r="WRC1" s="713"/>
      <c r="WRD1" s="713"/>
      <c r="WRE1" s="713"/>
      <c r="WRF1" s="713"/>
      <c r="WRG1" s="713"/>
      <c r="WRH1" s="713"/>
      <c r="WRI1" s="713"/>
      <c r="WRJ1" s="713"/>
      <c r="WRK1" s="713"/>
      <c r="WRL1" s="713"/>
      <c r="WRM1" s="713"/>
      <c r="WRN1" s="713"/>
      <c r="WRO1" s="713"/>
      <c r="WRP1" s="713"/>
      <c r="WRQ1" s="713"/>
      <c r="WRR1" s="713"/>
      <c r="WRS1" s="713"/>
      <c r="WRT1" s="713"/>
      <c r="WRU1" s="713"/>
      <c r="WRV1" s="713"/>
      <c r="WRW1" s="713"/>
      <c r="WRX1" s="713"/>
      <c r="WRY1" s="713"/>
      <c r="WRZ1" s="713"/>
      <c r="WSA1" s="713"/>
      <c r="WSB1" s="713"/>
      <c r="WSC1" s="713"/>
      <c r="WSD1" s="713"/>
      <c r="WSE1" s="713"/>
      <c r="WSF1" s="713"/>
      <c r="WSG1" s="713"/>
      <c r="WSH1" s="713"/>
      <c r="WSI1" s="713"/>
      <c r="WSJ1" s="713"/>
      <c r="WSK1" s="713"/>
      <c r="WSL1" s="713"/>
      <c r="WSM1" s="713"/>
      <c r="WSN1" s="713"/>
      <c r="WSO1" s="713"/>
      <c r="WSP1" s="713"/>
      <c r="WSQ1" s="713"/>
      <c r="WSR1" s="713"/>
      <c r="WSS1" s="713"/>
      <c r="WST1" s="713"/>
      <c r="WSU1" s="713"/>
      <c r="WSV1" s="713"/>
      <c r="WSW1" s="713"/>
      <c r="WSX1" s="713"/>
      <c r="WSY1" s="713"/>
      <c r="WSZ1" s="713"/>
      <c r="WTA1" s="713"/>
      <c r="WTB1" s="713"/>
      <c r="WTC1" s="713"/>
      <c r="WTD1" s="713"/>
      <c r="WTE1" s="713"/>
      <c r="WTF1" s="713"/>
      <c r="WTG1" s="713"/>
      <c r="WTH1" s="713"/>
      <c r="WTI1" s="713"/>
      <c r="WTJ1" s="713"/>
      <c r="WTK1" s="713"/>
      <c r="WTL1" s="713"/>
      <c r="WTM1" s="713"/>
      <c r="WTN1" s="713"/>
      <c r="WTO1" s="713"/>
      <c r="WTP1" s="713"/>
      <c r="WTQ1" s="713"/>
      <c r="WTR1" s="713"/>
      <c r="WTS1" s="713"/>
      <c r="WTT1" s="713"/>
      <c r="WTU1" s="713"/>
      <c r="WTV1" s="713"/>
      <c r="WTW1" s="713"/>
      <c r="WTX1" s="713"/>
      <c r="WTY1" s="713"/>
      <c r="WTZ1" s="713"/>
      <c r="WUA1" s="713"/>
      <c r="WUB1" s="713"/>
      <c r="WUC1" s="713"/>
      <c r="WUD1" s="713"/>
      <c r="WUE1" s="713"/>
      <c r="WUF1" s="713"/>
      <c r="WUG1" s="713"/>
      <c r="WUH1" s="713"/>
      <c r="WUI1" s="713"/>
      <c r="WUJ1" s="713"/>
      <c r="WUK1" s="713"/>
      <c r="WUL1" s="713"/>
      <c r="WUM1" s="713"/>
      <c r="WUN1" s="713"/>
      <c r="WUO1" s="713"/>
      <c r="WUP1" s="713"/>
      <c r="WUQ1" s="713"/>
      <c r="WUR1" s="713"/>
      <c r="WUS1" s="713"/>
      <c r="WUT1" s="713"/>
      <c r="WUU1" s="713"/>
      <c r="WUV1" s="713"/>
      <c r="WUW1" s="713"/>
      <c r="WUX1" s="713"/>
      <c r="WUY1" s="713"/>
      <c r="WUZ1" s="713"/>
      <c r="WVA1" s="713"/>
      <c r="WVB1" s="713"/>
      <c r="WVC1" s="713"/>
      <c r="WVD1" s="713"/>
      <c r="WVE1" s="713"/>
      <c r="WVF1" s="713"/>
      <c r="WVG1" s="713"/>
      <c r="WVH1" s="713"/>
      <c r="WVI1" s="713"/>
      <c r="WVJ1" s="713"/>
      <c r="WVK1" s="713"/>
      <c r="WVL1" s="713"/>
      <c r="WVM1" s="713"/>
      <c r="WVN1" s="713"/>
      <c r="WVO1" s="713"/>
      <c r="WVP1" s="713"/>
      <c r="WVQ1" s="713"/>
      <c r="WVR1" s="713"/>
      <c r="WVS1" s="713"/>
      <c r="WVT1" s="713"/>
      <c r="WVU1" s="713"/>
      <c r="WVV1" s="713"/>
      <c r="WVW1" s="713"/>
      <c r="WVX1" s="713"/>
      <c r="WVY1" s="713"/>
      <c r="WVZ1" s="713"/>
      <c r="WWA1" s="713"/>
      <c r="WWB1" s="713"/>
      <c r="WWC1" s="713"/>
      <c r="WWD1" s="713"/>
      <c r="WWE1" s="713"/>
      <c r="WWF1" s="713"/>
      <c r="WWG1" s="713"/>
      <c r="WWH1" s="713"/>
      <c r="WWI1" s="713"/>
      <c r="WWJ1" s="713"/>
      <c r="WWK1" s="713"/>
      <c r="WWL1" s="713"/>
      <c r="WWM1" s="713"/>
      <c r="WWN1" s="713"/>
      <c r="WWO1" s="713"/>
      <c r="WWP1" s="713"/>
      <c r="WWQ1" s="713"/>
      <c r="WWR1" s="713"/>
      <c r="WWS1" s="713"/>
      <c r="WWT1" s="713"/>
      <c r="WWU1" s="713"/>
      <c r="WWV1" s="713"/>
      <c r="WWW1" s="713"/>
      <c r="WWX1" s="713"/>
      <c r="WWY1" s="713"/>
      <c r="WWZ1" s="713"/>
      <c r="WXA1" s="713"/>
      <c r="WXB1" s="713"/>
      <c r="WXC1" s="713"/>
      <c r="WXD1" s="713"/>
      <c r="WXE1" s="713"/>
      <c r="WXF1" s="713"/>
      <c r="WXG1" s="713"/>
      <c r="WXH1" s="713"/>
      <c r="WXI1" s="713"/>
      <c r="WXJ1" s="713"/>
      <c r="WXK1" s="713"/>
      <c r="WXL1" s="713"/>
      <c r="WXM1" s="713"/>
      <c r="WXN1" s="713"/>
      <c r="WXO1" s="713"/>
      <c r="WXP1" s="713"/>
      <c r="WXQ1" s="713"/>
      <c r="WXR1" s="713"/>
      <c r="WXS1" s="713"/>
      <c r="WXT1" s="713"/>
      <c r="WXU1" s="713"/>
      <c r="WXV1" s="713"/>
      <c r="WXW1" s="713"/>
      <c r="WXX1" s="713"/>
      <c r="WXY1" s="713"/>
      <c r="WXZ1" s="713"/>
      <c r="WYA1" s="713"/>
      <c r="WYB1" s="713"/>
      <c r="WYC1" s="713"/>
      <c r="WYD1" s="713"/>
      <c r="WYE1" s="713"/>
      <c r="WYF1" s="713"/>
      <c r="WYG1" s="713"/>
      <c r="WYH1" s="713"/>
      <c r="WYI1" s="713"/>
      <c r="WYJ1" s="713"/>
      <c r="WYK1" s="713"/>
      <c r="WYL1" s="713"/>
      <c r="WYM1" s="713"/>
      <c r="WYN1" s="713"/>
      <c r="WYO1" s="713"/>
      <c r="WYP1" s="713"/>
      <c r="WYQ1" s="713"/>
      <c r="WYR1" s="713"/>
      <c r="WYS1" s="713"/>
      <c r="WYT1" s="713"/>
      <c r="WYU1" s="713"/>
      <c r="WYV1" s="713"/>
      <c r="WYW1" s="713"/>
      <c r="WYX1" s="713"/>
      <c r="WYY1" s="713"/>
      <c r="WYZ1" s="713"/>
      <c r="WZA1" s="713"/>
      <c r="WZB1" s="713"/>
      <c r="WZC1" s="713"/>
      <c r="WZD1" s="713"/>
      <c r="WZE1" s="713"/>
      <c r="WZF1" s="713"/>
      <c r="WZG1" s="713"/>
      <c r="WZH1" s="713"/>
      <c r="WZI1" s="713"/>
      <c r="WZJ1" s="713"/>
      <c r="WZK1" s="713"/>
      <c r="WZL1" s="713"/>
      <c r="WZM1" s="713"/>
      <c r="WZN1" s="713"/>
      <c r="WZO1" s="713"/>
      <c r="WZP1" s="713"/>
      <c r="WZQ1" s="713"/>
      <c r="WZR1" s="713"/>
      <c r="WZS1" s="713"/>
      <c r="WZT1" s="713"/>
      <c r="WZU1" s="713"/>
      <c r="WZV1" s="713"/>
      <c r="WZW1" s="713"/>
      <c r="WZX1" s="713"/>
      <c r="WZY1" s="713"/>
      <c r="WZZ1" s="713"/>
      <c r="XAA1" s="713"/>
      <c r="XAB1" s="713"/>
      <c r="XAC1" s="713"/>
      <c r="XAD1" s="713"/>
      <c r="XAE1" s="713"/>
      <c r="XAF1" s="713"/>
      <c r="XAG1" s="713"/>
      <c r="XAH1" s="713"/>
      <c r="XAI1" s="713"/>
      <c r="XAJ1" s="713"/>
      <c r="XAK1" s="713"/>
      <c r="XAL1" s="713"/>
      <c r="XAM1" s="713"/>
      <c r="XAN1" s="713"/>
      <c r="XAO1" s="713"/>
      <c r="XAP1" s="713"/>
      <c r="XAQ1" s="713"/>
      <c r="XAR1" s="713"/>
      <c r="XAS1" s="713"/>
      <c r="XAT1" s="713"/>
      <c r="XAU1" s="713"/>
      <c r="XAV1" s="713"/>
      <c r="XAW1" s="713"/>
      <c r="XAX1" s="713"/>
      <c r="XAY1" s="713"/>
      <c r="XAZ1" s="713"/>
      <c r="XBA1" s="713"/>
      <c r="XBB1" s="713"/>
      <c r="XBC1" s="713"/>
      <c r="XBD1" s="713"/>
      <c r="XBE1" s="713"/>
      <c r="XBF1" s="713"/>
      <c r="XBG1" s="713"/>
      <c r="XBH1" s="713"/>
      <c r="XBI1" s="713"/>
      <c r="XBJ1" s="713"/>
      <c r="XBK1" s="713"/>
      <c r="XBL1" s="713"/>
      <c r="XBM1" s="713"/>
      <c r="XBN1" s="713"/>
      <c r="XBO1" s="713"/>
      <c r="XBP1" s="713"/>
      <c r="XBQ1" s="713"/>
      <c r="XBR1" s="713"/>
      <c r="XBS1" s="713"/>
      <c r="XBT1" s="713"/>
      <c r="XBU1" s="713"/>
      <c r="XBV1" s="713"/>
      <c r="XBW1" s="713"/>
      <c r="XBX1" s="713"/>
      <c r="XBY1" s="713"/>
      <c r="XBZ1" s="713"/>
      <c r="XCA1" s="713"/>
      <c r="XCB1" s="713"/>
      <c r="XCC1" s="713"/>
      <c r="XCD1" s="713"/>
      <c r="XCE1" s="713"/>
      <c r="XCF1" s="713"/>
      <c r="XCG1" s="713"/>
      <c r="XCH1" s="713"/>
      <c r="XCI1" s="713"/>
      <c r="XCJ1" s="713"/>
      <c r="XCK1" s="713"/>
      <c r="XCL1" s="713"/>
      <c r="XCM1" s="713"/>
      <c r="XCN1" s="713"/>
      <c r="XCO1" s="713"/>
      <c r="XCP1" s="713"/>
      <c r="XCQ1" s="713"/>
      <c r="XCR1" s="713"/>
      <c r="XCS1" s="713"/>
      <c r="XCT1" s="713"/>
      <c r="XCU1" s="713"/>
      <c r="XCV1" s="713"/>
      <c r="XCW1" s="713"/>
      <c r="XCX1" s="713"/>
      <c r="XCY1" s="713"/>
      <c r="XCZ1" s="713"/>
      <c r="XDA1" s="713"/>
      <c r="XDB1" s="713"/>
      <c r="XDC1" s="713"/>
      <c r="XDD1" s="713"/>
      <c r="XDE1" s="713"/>
      <c r="XDF1" s="713"/>
      <c r="XDG1" s="713"/>
      <c r="XDH1" s="713"/>
      <c r="XDI1" s="713"/>
      <c r="XDJ1" s="713"/>
      <c r="XDK1" s="713"/>
      <c r="XDL1" s="713"/>
      <c r="XDM1" s="713"/>
      <c r="XDN1" s="713"/>
      <c r="XDO1" s="713"/>
      <c r="XDP1" s="713"/>
      <c r="XDQ1" s="713"/>
      <c r="XDR1" s="713"/>
      <c r="XDS1" s="713"/>
      <c r="XDT1" s="713"/>
      <c r="XDU1" s="713"/>
      <c r="XDV1" s="713"/>
      <c r="XDW1" s="713"/>
      <c r="XDX1" s="713"/>
      <c r="XDY1" s="713"/>
      <c r="XDZ1" s="713"/>
      <c r="XEA1" s="713"/>
      <c r="XEB1" s="713"/>
      <c r="XEC1" s="713"/>
      <c r="XED1" s="713"/>
      <c r="XEE1" s="713"/>
      <c r="XEF1" s="713"/>
      <c r="XEG1" s="713"/>
      <c r="XEH1" s="713"/>
      <c r="XEI1" s="713"/>
      <c r="XEJ1" s="713"/>
      <c r="XEK1" s="713"/>
      <c r="XEL1" s="713"/>
      <c r="XEM1" s="713"/>
      <c r="XEN1" s="713"/>
      <c r="XEO1" s="713"/>
      <c r="XEP1" s="713"/>
      <c r="XEQ1" s="713"/>
    </row>
    <row r="2" spans="1:16371" s="720" customFormat="1" x14ac:dyDescent="0.25">
      <c r="A2" s="714"/>
      <c r="B2" s="714" t="s">
        <v>234</v>
      </c>
      <c r="C2" s="714" t="s">
        <v>1641</v>
      </c>
      <c r="D2" s="715" t="s">
        <v>1642</v>
      </c>
      <c r="E2" s="716" t="s">
        <v>1643</v>
      </c>
      <c r="F2" s="716" t="s">
        <v>1644</v>
      </c>
      <c r="G2" s="716" t="s">
        <v>144</v>
      </c>
      <c r="H2" s="716" t="s">
        <v>1494</v>
      </c>
      <c r="I2" s="716" t="s">
        <v>219</v>
      </c>
      <c r="J2" s="716" t="s">
        <v>144</v>
      </c>
      <c r="K2" s="716" t="s">
        <v>1495</v>
      </c>
      <c r="L2" s="716" t="s">
        <v>1496</v>
      </c>
      <c r="M2" s="716" t="s">
        <v>1497</v>
      </c>
      <c r="N2" s="716"/>
      <c r="O2" s="716" t="s">
        <v>136</v>
      </c>
      <c r="P2" s="714" t="s">
        <v>1645</v>
      </c>
      <c r="Q2" s="714"/>
      <c r="R2" s="717">
        <v>4756400</v>
      </c>
      <c r="S2" s="718">
        <v>-20731682</v>
      </c>
      <c r="T2" s="718">
        <v>-23470301.7817888</v>
      </c>
      <c r="U2" s="718">
        <v>-25371396.226113699</v>
      </c>
      <c r="V2" s="718">
        <v>-26695783.109116901</v>
      </c>
      <c r="W2" s="719"/>
      <c r="X2" s="719"/>
      <c r="Y2" s="719"/>
      <c r="Z2" s="719"/>
      <c r="AA2" s="719"/>
      <c r="AB2" s="719"/>
      <c r="AC2" s="719"/>
      <c r="AD2" s="719"/>
      <c r="AE2" s="719"/>
      <c r="AF2" s="719"/>
      <c r="AG2" s="719"/>
      <c r="AH2" s="719"/>
      <c r="AI2" s="719"/>
      <c r="AJ2" s="719"/>
      <c r="AK2" s="719"/>
      <c r="AL2" s="719"/>
      <c r="AM2" s="719"/>
      <c r="AN2" s="719"/>
      <c r="AO2" s="719"/>
      <c r="AP2" s="719"/>
      <c r="AQ2" s="719">
        <v>0</v>
      </c>
      <c r="AR2" s="719">
        <v>0</v>
      </c>
      <c r="AS2" s="719">
        <v>0</v>
      </c>
      <c r="AT2" s="720">
        <v>0</v>
      </c>
      <c r="AU2" s="720">
        <v>0</v>
      </c>
      <c r="AV2" s="720">
        <v>0</v>
      </c>
    </row>
    <row r="3" spans="1:16371" s="720" customFormat="1" x14ac:dyDescent="0.25">
      <c r="A3" s="714"/>
      <c r="B3" s="714" t="s">
        <v>234</v>
      </c>
      <c r="C3" s="714" t="s">
        <v>1641</v>
      </c>
      <c r="D3" s="715" t="s">
        <v>1646</v>
      </c>
      <c r="E3" s="716" t="s">
        <v>1643</v>
      </c>
      <c r="F3" s="716" t="s">
        <v>1644</v>
      </c>
      <c r="G3" s="716" t="s">
        <v>144</v>
      </c>
      <c r="H3" s="716" t="s">
        <v>1494</v>
      </c>
      <c r="I3" s="716" t="s">
        <v>219</v>
      </c>
      <c r="J3" s="716" t="s">
        <v>155</v>
      </c>
      <c r="K3" s="716" t="s">
        <v>1495</v>
      </c>
      <c r="L3" s="716" t="s">
        <v>1496</v>
      </c>
      <c r="M3" s="716" t="s">
        <v>1497</v>
      </c>
      <c r="N3" s="716"/>
      <c r="O3" s="716" t="s">
        <v>136</v>
      </c>
      <c r="P3" s="714" t="s">
        <v>1647</v>
      </c>
      <c r="Q3" s="714"/>
      <c r="R3" s="717">
        <v>10617249</v>
      </c>
      <c r="S3" s="718">
        <v>-54159627</v>
      </c>
      <c r="T3" s="718">
        <v>-58103289.069431402</v>
      </c>
      <c r="U3" s="718">
        <v>-62809655.484055303</v>
      </c>
      <c r="V3" s="718">
        <v>-66088319.500322998</v>
      </c>
      <c r="W3" s="719"/>
      <c r="X3" s="719"/>
      <c r="Y3" s="719"/>
      <c r="Z3" s="719"/>
      <c r="AA3" s="719"/>
      <c r="AB3" s="719"/>
      <c r="AC3" s="719"/>
      <c r="AD3" s="719"/>
      <c r="AE3" s="719"/>
      <c r="AF3" s="719"/>
      <c r="AG3" s="719"/>
      <c r="AH3" s="719"/>
      <c r="AI3" s="719"/>
      <c r="AJ3" s="719"/>
      <c r="AK3" s="719"/>
      <c r="AL3" s="719"/>
      <c r="AM3" s="719"/>
      <c r="AN3" s="719"/>
      <c r="AO3" s="719"/>
      <c r="AP3" s="719"/>
      <c r="AQ3" s="719">
        <v>0</v>
      </c>
      <c r="AR3" s="719">
        <v>0</v>
      </c>
      <c r="AS3" s="719">
        <v>0</v>
      </c>
      <c r="AT3" s="720">
        <v>0</v>
      </c>
      <c r="AU3" s="720">
        <v>0</v>
      </c>
      <c r="AV3" s="720">
        <v>0</v>
      </c>
    </row>
    <row r="4" spans="1:16371" s="720" customFormat="1" x14ac:dyDescent="0.25">
      <c r="A4" s="714"/>
      <c r="B4" s="714" t="s">
        <v>234</v>
      </c>
      <c r="C4" s="714" t="s">
        <v>1641</v>
      </c>
      <c r="D4" s="715" t="s">
        <v>1648</v>
      </c>
      <c r="E4" s="716" t="s">
        <v>1643</v>
      </c>
      <c r="F4" s="716" t="s">
        <v>1644</v>
      </c>
      <c r="G4" s="716" t="s">
        <v>144</v>
      </c>
      <c r="H4" s="716" t="s">
        <v>1494</v>
      </c>
      <c r="I4" s="716" t="s">
        <v>219</v>
      </c>
      <c r="J4" s="716" t="s">
        <v>145</v>
      </c>
      <c r="K4" s="716" t="s">
        <v>1495</v>
      </c>
      <c r="L4" s="716" t="s">
        <v>1496</v>
      </c>
      <c r="M4" s="716" t="s">
        <v>1497</v>
      </c>
      <c r="N4" s="716"/>
      <c r="O4" s="716" t="s">
        <v>136</v>
      </c>
      <c r="P4" s="714" t="s">
        <v>1649</v>
      </c>
      <c r="Q4" s="714"/>
      <c r="R4" s="717">
        <v>-8119</v>
      </c>
      <c r="S4" s="718">
        <v>-17916</v>
      </c>
      <c r="T4" s="718">
        <v>-18982.888608707999</v>
      </c>
      <c r="U4" s="718">
        <v>-20520.502586013299</v>
      </c>
      <c r="V4" s="718">
        <v>-21591.672821003202</v>
      </c>
      <c r="W4" s="719"/>
      <c r="X4" s="719"/>
      <c r="Y4" s="719"/>
      <c r="Z4" s="719"/>
      <c r="AA4" s="719"/>
      <c r="AB4" s="719"/>
      <c r="AC4" s="719"/>
      <c r="AD4" s="719"/>
      <c r="AE4" s="719"/>
      <c r="AF4" s="719"/>
      <c r="AG4" s="719"/>
      <c r="AH4" s="719"/>
      <c r="AI4" s="719"/>
      <c r="AJ4" s="719"/>
      <c r="AK4" s="719"/>
      <c r="AL4" s="719"/>
      <c r="AM4" s="719"/>
      <c r="AN4" s="719"/>
      <c r="AO4" s="719"/>
      <c r="AP4" s="719"/>
      <c r="AQ4" s="719">
        <v>0</v>
      </c>
      <c r="AR4" s="719">
        <v>0</v>
      </c>
      <c r="AS4" s="719">
        <v>0</v>
      </c>
      <c r="AT4" s="720">
        <v>0</v>
      </c>
      <c r="AU4" s="720">
        <v>0</v>
      </c>
      <c r="AV4" s="720">
        <v>0</v>
      </c>
    </row>
    <row r="5" spans="1:16371" s="720" customFormat="1" x14ac:dyDescent="0.25">
      <c r="A5" s="714"/>
      <c r="B5" s="714" t="s">
        <v>234</v>
      </c>
      <c r="C5" s="714" t="s">
        <v>1641</v>
      </c>
      <c r="D5" s="715" t="s">
        <v>1650</v>
      </c>
      <c r="E5" s="716" t="s">
        <v>1643</v>
      </c>
      <c r="F5" s="716" t="s">
        <v>1644</v>
      </c>
      <c r="G5" s="716" t="s">
        <v>144</v>
      </c>
      <c r="H5" s="716" t="s">
        <v>1494</v>
      </c>
      <c r="I5" s="716" t="s">
        <v>219</v>
      </c>
      <c r="J5" s="716" t="s">
        <v>146</v>
      </c>
      <c r="K5" s="716" t="s">
        <v>1495</v>
      </c>
      <c r="L5" s="716" t="s">
        <v>1496</v>
      </c>
      <c r="M5" s="716" t="s">
        <v>1497</v>
      </c>
      <c r="N5" s="716"/>
      <c r="O5" s="716" t="s">
        <v>136</v>
      </c>
      <c r="P5" s="714" t="s">
        <v>1651</v>
      </c>
      <c r="Q5" s="714"/>
      <c r="R5" s="717">
        <v>-13290</v>
      </c>
      <c r="S5" s="718">
        <v>-27276</v>
      </c>
      <c r="T5" s="718">
        <v>-27721.188715292999</v>
      </c>
      <c r="U5" s="718">
        <v>-29966.605001231699</v>
      </c>
      <c r="V5" s="718">
        <v>-31530.861782296</v>
      </c>
      <c r="W5" s="719"/>
      <c r="X5" s="719"/>
      <c r="Y5" s="719"/>
      <c r="Z5" s="719"/>
      <c r="AA5" s="719"/>
      <c r="AB5" s="719"/>
      <c r="AC5" s="719"/>
      <c r="AD5" s="719"/>
      <c r="AE5" s="719"/>
      <c r="AF5" s="719"/>
      <c r="AG5" s="719"/>
      <c r="AH5" s="719"/>
      <c r="AI5" s="719"/>
      <c r="AJ5" s="719"/>
      <c r="AK5" s="719"/>
      <c r="AL5" s="719"/>
      <c r="AM5" s="719"/>
      <c r="AN5" s="719"/>
      <c r="AO5" s="719"/>
      <c r="AP5" s="719"/>
      <c r="AQ5" s="719">
        <v>0</v>
      </c>
      <c r="AR5" s="719">
        <v>0</v>
      </c>
      <c r="AS5" s="719">
        <v>0</v>
      </c>
      <c r="AT5" s="720">
        <v>0</v>
      </c>
      <c r="AU5" s="720">
        <v>0</v>
      </c>
      <c r="AV5" s="720">
        <v>0</v>
      </c>
    </row>
    <row r="6" spans="1:16371" s="720" customFormat="1" x14ac:dyDescent="0.25">
      <c r="A6" s="714"/>
      <c r="B6" s="714" t="s">
        <v>234</v>
      </c>
      <c r="C6" s="714" t="s">
        <v>1641</v>
      </c>
      <c r="D6" s="715" t="s">
        <v>1652</v>
      </c>
      <c r="E6" s="716" t="s">
        <v>1643</v>
      </c>
      <c r="F6" s="716" t="s">
        <v>1644</v>
      </c>
      <c r="G6" s="716" t="s">
        <v>144</v>
      </c>
      <c r="H6" s="716" t="s">
        <v>1494</v>
      </c>
      <c r="I6" s="716" t="s">
        <v>219</v>
      </c>
      <c r="J6" s="716" t="s">
        <v>147</v>
      </c>
      <c r="K6" s="716" t="s">
        <v>1495</v>
      </c>
      <c r="L6" s="716" t="s">
        <v>1496</v>
      </c>
      <c r="M6" s="716" t="s">
        <v>1497</v>
      </c>
      <c r="N6" s="716"/>
      <c r="O6" s="716" t="s">
        <v>136</v>
      </c>
      <c r="P6" s="714" t="s">
        <v>1653</v>
      </c>
      <c r="Q6" s="714"/>
      <c r="R6" s="717">
        <v>-11065</v>
      </c>
      <c r="S6" s="718">
        <v>-22528</v>
      </c>
      <c r="T6" s="718">
        <v>-23597.89601778</v>
      </c>
      <c r="U6" s="718">
        <v>-25509.325595220202</v>
      </c>
      <c r="V6" s="718">
        <v>-26840.912391290702</v>
      </c>
      <c r="W6" s="719"/>
      <c r="X6" s="719"/>
      <c r="Y6" s="719"/>
      <c r="Z6" s="719"/>
      <c r="AA6" s="719"/>
      <c r="AB6" s="719"/>
      <c r="AC6" s="719"/>
      <c r="AD6" s="719"/>
      <c r="AE6" s="719"/>
      <c r="AF6" s="719"/>
      <c r="AG6" s="719"/>
      <c r="AH6" s="719"/>
      <c r="AI6" s="719"/>
      <c r="AJ6" s="719"/>
      <c r="AK6" s="719"/>
      <c r="AL6" s="719"/>
      <c r="AM6" s="719"/>
      <c r="AN6" s="719"/>
      <c r="AO6" s="719"/>
      <c r="AP6" s="719"/>
      <c r="AQ6" s="719">
        <v>0</v>
      </c>
      <c r="AR6" s="719">
        <v>0</v>
      </c>
      <c r="AS6" s="719">
        <v>0</v>
      </c>
      <c r="AT6" s="720">
        <v>0</v>
      </c>
      <c r="AU6" s="720">
        <v>0</v>
      </c>
      <c r="AV6" s="720">
        <v>0</v>
      </c>
    </row>
    <row r="7" spans="1:16371" s="720" customFormat="1" x14ac:dyDescent="0.25">
      <c r="A7" s="714"/>
      <c r="B7" s="714" t="s">
        <v>234</v>
      </c>
      <c r="C7" s="714" t="s">
        <v>1641</v>
      </c>
      <c r="D7" s="715" t="s">
        <v>1654</v>
      </c>
      <c r="E7" s="716" t="s">
        <v>1643</v>
      </c>
      <c r="F7" s="716" t="s">
        <v>1644</v>
      </c>
      <c r="G7" s="716" t="s">
        <v>144</v>
      </c>
      <c r="H7" s="716" t="s">
        <v>1494</v>
      </c>
      <c r="I7" s="716" t="s">
        <v>219</v>
      </c>
      <c r="J7" s="716" t="s">
        <v>148</v>
      </c>
      <c r="K7" s="716" t="s">
        <v>1495</v>
      </c>
      <c r="L7" s="716" t="s">
        <v>1496</v>
      </c>
      <c r="M7" s="716" t="s">
        <v>1497</v>
      </c>
      <c r="N7" s="716"/>
      <c r="O7" s="716" t="s">
        <v>136</v>
      </c>
      <c r="P7" s="714" t="s">
        <v>1655</v>
      </c>
      <c r="Q7" s="714"/>
      <c r="R7" s="721">
        <v>-15988</v>
      </c>
      <c r="S7" s="718">
        <v>-31169</v>
      </c>
      <c r="T7" s="718">
        <v>-38986.068025884</v>
      </c>
      <c r="U7" s="718">
        <v>-42143.9395359806</v>
      </c>
      <c r="V7" s="718">
        <v>-44343.8531797588</v>
      </c>
      <c r="W7" s="719"/>
      <c r="X7" s="719"/>
      <c r="Y7" s="719"/>
      <c r="Z7" s="719"/>
      <c r="AA7" s="719"/>
      <c r="AB7" s="719"/>
      <c r="AC7" s="719"/>
      <c r="AD7" s="719"/>
      <c r="AE7" s="719"/>
      <c r="AF7" s="719"/>
      <c r="AG7" s="719"/>
      <c r="AH7" s="719"/>
      <c r="AI7" s="719"/>
      <c r="AJ7" s="719"/>
      <c r="AK7" s="719"/>
      <c r="AL7" s="719"/>
      <c r="AM7" s="719"/>
      <c r="AN7" s="719"/>
      <c r="AO7" s="719"/>
      <c r="AP7" s="719"/>
      <c r="AQ7" s="719">
        <v>0</v>
      </c>
      <c r="AR7" s="719">
        <v>0</v>
      </c>
      <c r="AS7" s="719">
        <v>0</v>
      </c>
      <c r="AT7" s="720">
        <v>0</v>
      </c>
      <c r="AU7" s="720">
        <v>0</v>
      </c>
      <c r="AV7" s="720">
        <v>0</v>
      </c>
    </row>
    <row r="8" spans="1:16371" s="720" customFormat="1" x14ac:dyDescent="0.25">
      <c r="A8" s="714"/>
      <c r="B8" s="714" t="s">
        <v>234</v>
      </c>
      <c r="C8" s="714" t="s">
        <v>1641</v>
      </c>
      <c r="D8" s="715" t="s">
        <v>1656</v>
      </c>
      <c r="E8" s="716" t="s">
        <v>1643</v>
      </c>
      <c r="F8" s="716" t="s">
        <v>1644</v>
      </c>
      <c r="G8" s="716" t="s">
        <v>144</v>
      </c>
      <c r="H8" s="716" t="s">
        <v>1494</v>
      </c>
      <c r="I8" s="716" t="s">
        <v>219</v>
      </c>
      <c r="J8" s="716" t="s">
        <v>149</v>
      </c>
      <c r="K8" s="716" t="s">
        <v>1495</v>
      </c>
      <c r="L8" s="716" t="s">
        <v>1496</v>
      </c>
      <c r="M8" s="716" t="s">
        <v>1497</v>
      </c>
      <c r="N8" s="716"/>
      <c r="O8" s="716" t="s">
        <v>136</v>
      </c>
      <c r="P8" s="714" t="s">
        <v>1657</v>
      </c>
      <c r="Q8" s="714"/>
      <c r="R8" s="721">
        <v>-21926</v>
      </c>
      <c r="S8" s="718">
        <v>-43232</v>
      </c>
      <c r="T8" s="718">
        <v>-55330.507216356003</v>
      </c>
      <c r="U8" s="718">
        <v>-59812.278300880796</v>
      </c>
      <c r="V8" s="718">
        <v>-62934.479228186799</v>
      </c>
      <c r="W8" s="719"/>
      <c r="X8" s="719"/>
      <c r="Y8" s="719"/>
      <c r="Z8" s="719"/>
      <c r="AA8" s="719"/>
      <c r="AB8" s="719"/>
      <c r="AC8" s="719"/>
      <c r="AD8" s="719"/>
      <c r="AE8" s="719"/>
      <c r="AF8" s="719"/>
      <c r="AG8" s="719"/>
      <c r="AH8" s="719"/>
      <c r="AI8" s="719"/>
      <c r="AJ8" s="719"/>
      <c r="AK8" s="719"/>
      <c r="AL8" s="719"/>
      <c r="AM8" s="719"/>
      <c r="AN8" s="719"/>
      <c r="AO8" s="719"/>
      <c r="AP8" s="719"/>
      <c r="AQ8" s="719">
        <v>0</v>
      </c>
      <c r="AR8" s="719">
        <v>0</v>
      </c>
      <c r="AS8" s="719">
        <v>0</v>
      </c>
      <c r="AT8" s="720">
        <v>0</v>
      </c>
      <c r="AU8" s="720">
        <v>0</v>
      </c>
      <c r="AV8" s="720">
        <v>0</v>
      </c>
    </row>
    <row r="9" spans="1:16371" s="720" customFormat="1" x14ac:dyDescent="0.25">
      <c r="A9" s="714"/>
      <c r="B9" s="714" t="s">
        <v>234</v>
      </c>
      <c r="C9" s="714" t="s">
        <v>1641</v>
      </c>
      <c r="D9" s="715" t="s">
        <v>1658</v>
      </c>
      <c r="E9" s="716" t="s">
        <v>1643</v>
      </c>
      <c r="F9" s="716" t="s">
        <v>1644</v>
      </c>
      <c r="G9" s="716" t="s">
        <v>144</v>
      </c>
      <c r="H9" s="716" t="s">
        <v>1494</v>
      </c>
      <c r="I9" s="716" t="s">
        <v>219</v>
      </c>
      <c r="J9" s="716" t="s">
        <v>150</v>
      </c>
      <c r="K9" s="716" t="s">
        <v>1495</v>
      </c>
      <c r="L9" s="716" t="s">
        <v>1496</v>
      </c>
      <c r="M9" s="716" t="s">
        <v>1497</v>
      </c>
      <c r="N9" s="716"/>
      <c r="O9" s="716" t="s">
        <v>136</v>
      </c>
      <c r="P9" s="714" t="s">
        <v>1659</v>
      </c>
      <c r="Q9" s="714"/>
      <c r="R9" s="721">
        <v>-33942</v>
      </c>
      <c r="S9" s="718">
        <v>-58728</v>
      </c>
      <c r="T9" s="718">
        <v>-46453.198693473001</v>
      </c>
      <c r="U9" s="718">
        <v>-50215.907787644297</v>
      </c>
      <c r="V9" s="718">
        <v>-52837.1781741593</v>
      </c>
      <c r="W9" s="719"/>
      <c r="X9" s="719"/>
      <c r="Y9" s="719"/>
      <c r="Z9" s="719"/>
      <c r="AA9" s="719"/>
      <c r="AB9" s="719"/>
      <c r="AC9" s="719"/>
      <c r="AD9" s="719"/>
      <c r="AE9" s="719"/>
      <c r="AF9" s="719"/>
      <c r="AG9" s="719"/>
      <c r="AH9" s="719"/>
      <c r="AI9" s="719"/>
      <c r="AJ9" s="719"/>
      <c r="AK9" s="719"/>
      <c r="AL9" s="719"/>
      <c r="AM9" s="719"/>
      <c r="AN9" s="719"/>
      <c r="AO9" s="719"/>
      <c r="AP9" s="719"/>
      <c r="AQ9" s="719">
        <v>0</v>
      </c>
      <c r="AR9" s="719">
        <v>0</v>
      </c>
      <c r="AS9" s="719">
        <v>0</v>
      </c>
      <c r="AT9" s="720">
        <v>0</v>
      </c>
      <c r="AU9" s="720">
        <v>0</v>
      </c>
      <c r="AV9" s="720">
        <v>0</v>
      </c>
    </row>
    <row r="10" spans="1:16371" s="720" customFormat="1" x14ac:dyDescent="0.25">
      <c r="A10" s="714"/>
      <c r="B10" s="714" t="s">
        <v>234</v>
      </c>
      <c r="C10" s="714" t="s">
        <v>1641</v>
      </c>
      <c r="D10" s="715" t="s">
        <v>1660</v>
      </c>
      <c r="E10" s="716" t="s">
        <v>1643</v>
      </c>
      <c r="F10" s="716" t="s">
        <v>1644</v>
      </c>
      <c r="G10" s="716" t="s">
        <v>144</v>
      </c>
      <c r="H10" s="716" t="s">
        <v>1494</v>
      </c>
      <c r="I10" s="716" t="s">
        <v>219</v>
      </c>
      <c r="J10" s="716" t="s">
        <v>151</v>
      </c>
      <c r="K10" s="716" t="s">
        <v>1495</v>
      </c>
      <c r="L10" s="716" t="s">
        <v>1496</v>
      </c>
      <c r="M10" s="716" t="s">
        <v>1497</v>
      </c>
      <c r="N10" s="716"/>
      <c r="O10" s="716" t="s">
        <v>136</v>
      </c>
      <c r="P10" s="714" t="s">
        <v>1661</v>
      </c>
      <c r="Q10" s="714"/>
      <c r="R10" s="721">
        <v>-15185</v>
      </c>
      <c r="S10" s="718">
        <v>-28432</v>
      </c>
      <c r="T10" s="718">
        <v>-31448.837520000001</v>
      </c>
      <c r="U10" s="718">
        <v>-33996.19335912</v>
      </c>
      <c r="V10" s="718">
        <v>-35770.794652466102</v>
      </c>
      <c r="W10" s="719"/>
      <c r="X10" s="719"/>
      <c r="Y10" s="719"/>
      <c r="Z10" s="719"/>
      <c r="AA10" s="719"/>
      <c r="AB10" s="719"/>
      <c r="AC10" s="719"/>
      <c r="AD10" s="719"/>
      <c r="AE10" s="719"/>
      <c r="AF10" s="719"/>
      <c r="AG10" s="719"/>
      <c r="AH10" s="719"/>
      <c r="AI10" s="719"/>
      <c r="AJ10" s="719"/>
      <c r="AK10" s="719"/>
      <c r="AL10" s="719"/>
      <c r="AM10" s="719"/>
      <c r="AN10" s="719"/>
      <c r="AO10" s="719"/>
      <c r="AP10" s="719"/>
      <c r="AQ10" s="719">
        <v>0</v>
      </c>
      <c r="AR10" s="719">
        <v>0</v>
      </c>
      <c r="AS10" s="719">
        <v>0</v>
      </c>
      <c r="AT10" s="720">
        <v>0</v>
      </c>
      <c r="AU10" s="720">
        <v>0</v>
      </c>
      <c r="AV10" s="720">
        <v>0</v>
      </c>
    </row>
    <row r="11" spans="1:16371" s="720" customFormat="1" x14ac:dyDescent="0.25">
      <c r="A11" s="714"/>
      <c r="B11" s="714" t="s">
        <v>234</v>
      </c>
      <c r="C11" s="714" t="s">
        <v>1662</v>
      </c>
      <c r="D11" s="715" t="s">
        <v>1663</v>
      </c>
      <c r="E11" s="716" t="s">
        <v>1643</v>
      </c>
      <c r="F11" s="716" t="s">
        <v>1644</v>
      </c>
      <c r="G11" s="716" t="s">
        <v>144</v>
      </c>
      <c r="H11" s="716" t="s">
        <v>1494</v>
      </c>
      <c r="I11" s="716" t="s">
        <v>220</v>
      </c>
      <c r="J11" s="716" t="s">
        <v>144</v>
      </c>
      <c r="K11" s="716" t="s">
        <v>1495</v>
      </c>
      <c r="L11" s="716" t="s">
        <v>1496</v>
      </c>
      <c r="M11" s="716" t="s">
        <v>1497</v>
      </c>
      <c r="N11" s="716"/>
      <c r="O11" s="716" t="s">
        <v>136</v>
      </c>
      <c r="P11" s="714" t="s">
        <v>1499</v>
      </c>
      <c r="Q11" s="714"/>
      <c r="R11" s="721">
        <v>-3012983</v>
      </c>
      <c r="S11" s="718">
        <v>-4910171</v>
      </c>
      <c r="T11" s="718">
        <v>-5374147.8105955599</v>
      </c>
      <c r="U11" s="718">
        <v>-5809453.7832538001</v>
      </c>
      <c r="V11" s="718">
        <v>-6112707.2707396504</v>
      </c>
      <c r="W11" s="719"/>
      <c r="X11" s="719"/>
      <c r="Y11" s="719"/>
      <c r="Z11" s="719"/>
      <c r="AA11" s="719"/>
      <c r="AB11" s="719"/>
      <c r="AC11" s="719"/>
      <c r="AD11" s="719"/>
      <c r="AE11" s="719"/>
      <c r="AF11" s="719"/>
      <c r="AG11" s="719"/>
      <c r="AH11" s="719"/>
      <c r="AI11" s="719"/>
      <c r="AJ11" s="719"/>
      <c r="AK11" s="719"/>
      <c r="AL11" s="719"/>
      <c r="AM11" s="719"/>
      <c r="AN11" s="719"/>
      <c r="AO11" s="719"/>
      <c r="AP11" s="719"/>
      <c r="AQ11" s="719">
        <v>0</v>
      </c>
      <c r="AR11" s="719">
        <v>0</v>
      </c>
      <c r="AS11" s="719">
        <v>0</v>
      </c>
      <c r="AT11" s="720">
        <v>0</v>
      </c>
      <c r="AU11" s="720">
        <v>0</v>
      </c>
      <c r="AV11" s="720">
        <v>0</v>
      </c>
    </row>
    <row r="12" spans="1:16371" s="720" customFormat="1" x14ac:dyDescent="0.25">
      <c r="A12" s="714"/>
      <c r="B12" s="714" t="s">
        <v>234</v>
      </c>
      <c r="C12" s="714" t="s">
        <v>1662</v>
      </c>
      <c r="D12" s="715" t="s">
        <v>1664</v>
      </c>
      <c r="E12" s="716" t="s">
        <v>1643</v>
      </c>
      <c r="F12" s="716" t="s">
        <v>1644</v>
      </c>
      <c r="G12" s="716" t="s">
        <v>144</v>
      </c>
      <c r="H12" s="716" t="s">
        <v>1494</v>
      </c>
      <c r="I12" s="716" t="s">
        <v>220</v>
      </c>
      <c r="J12" s="716" t="s">
        <v>155</v>
      </c>
      <c r="K12" s="716" t="s">
        <v>1495</v>
      </c>
      <c r="L12" s="716" t="s">
        <v>1496</v>
      </c>
      <c r="M12" s="716" t="s">
        <v>1497</v>
      </c>
      <c r="N12" s="716"/>
      <c r="O12" s="716" t="s">
        <v>136</v>
      </c>
      <c r="P12" s="714" t="s">
        <v>1500</v>
      </c>
      <c r="Q12" s="714"/>
      <c r="R12" s="721">
        <v>-5106814</v>
      </c>
      <c r="S12" s="718">
        <v>-7947909</v>
      </c>
      <c r="T12" s="718">
        <v>-8368386.89096897</v>
      </c>
      <c r="U12" s="718">
        <v>-9046226.2291374598</v>
      </c>
      <c r="V12" s="718">
        <v>-9518439.2382984404</v>
      </c>
      <c r="W12" s="719"/>
      <c r="X12" s="719"/>
      <c r="Y12" s="719"/>
      <c r="Z12" s="719"/>
      <c r="AA12" s="719"/>
      <c r="AB12" s="719"/>
      <c r="AC12" s="719"/>
      <c r="AD12" s="719"/>
      <c r="AE12" s="719"/>
      <c r="AF12" s="719"/>
      <c r="AG12" s="719"/>
      <c r="AH12" s="719"/>
      <c r="AI12" s="719"/>
      <c r="AJ12" s="719"/>
      <c r="AK12" s="719"/>
      <c r="AL12" s="719"/>
      <c r="AM12" s="719"/>
      <c r="AN12" s="719"/>
      <c r="AO12" s="719"/>
      <c r="AP12" s="719"/>
      <c r="AQ12" s="719">
        <v>0</v>
      </c>
      <c r="AR12" s="719">
        <v>0</v>
      </c>
      <c r="AS12" s="719">
        <v>0</v>
      </c>
      <c r="AT12" s="720">
        <v>0</v>
      </c>
      <c r="AU12" s="720">
        <v>0</v>
      </c>
      <c r="AV12" s="720">
        <v>0</v>
      </c>
    </row>
    <row r="13" spans="1:16371" s="720" customFormat="1" x14ac:dyDescent="0.25">
      <c r="A13" s="714"/>
      <c r="B13" s="714" t="s">
        <v>234</v>
      </c>
      <c r="C13" s="714" t="s">
        <v>1662</v>
      </c>
      <c r="D13" s="715" t="s">
        <v>1665</v>
      </c>
      <c r="E13" s="716" t="s">
        <v>1643</v>
      </c>
      <c r="F13" s="716" t="s">
        <v>1644</v>
      </c>
      <c r="G13" s="716" t="s">
        <v>144</v>
      </c>
      <c r="H13" s="716" t="s">
        <v>1494</v>
      </c>
      <c r="I13" s="716" t="s">
        <v>220</v>
      </c>
      <c r="J13" s="716" t="s">
        <v>145</v>
      </c>
      <c r="K13" s="716" t="s">
        <v>1495</v>
      </c>
      <c r="L13" s="716" t="s">
        <v>1496</v>
      </c>
      <c r="M13" s="716" t="s">
        <v>1497</v>
      </c>
      <c r="N13" s="716"/>
      <c r="O13" s="716" t="s">
        <v>136</v>
      </c>
      <c r="P13" s="714" t="s">
        <v>1666</v>
      </c>
      <c r="Q13" s="714"/>
      <c r="R13" s="721">
        <v>-3076565</v>
      </c>
      <c r="S13" s="718">
        <v>-4797103</v>
      </c>
      <c r="T13" s="718">
        <v>-5049029.4804480299</v>
      </c>
      <c r="U13" s="718">
        <v>-5458000.8683643201</v>
      </c>
      <c r="V13" s="718">
        <v>-5742908.5136929397</v>
      </c>
      <c r="W13" s="719"/>
      <c r="X13" s="719"/>
      <c r="Y13" s="719"/>
      <c r="Z13" s="719"/>
      <c r="AA13" s="719"/>
      <c r="AB13" s="719"/>
      <c r="AC13" s="719"/>
      <c r="AD13" s="719"/>
      <c r="AE13" s="719"/>
      <c r="AF13" s="719"/>
      <c r="AG13" s="719"/>
      <c r="AH13" s="719"/>
      <c r="AI13" s="719"/>
      <c r="AJ13" s="719"/>
      <c r="AK13" s="719"/>
      <c r="AL13" s="719"/>
      <c r="AM13" s="719"/>
      <c r="AN13" s="719"/>
      <c r="AO13" s="719"/>
      <c r="AP13" s="719"/>
      <c r="AQ13" s="719">
        <v>0</v>
      </c>
      <c r="AR13" s="719">
        <v>0</v>
      </c>
      <c r="AS13" s="719">
        <v>0</v>
      </c>
      <c r="AT13" s="720">
        <v>0</v>
      </c>
      <c r="AU13" s="720">
        <v>0</v>
      </c>
      <c r="AV13" s="720">
        <v>0</v>
      </c>
    </row>
    <row r="14" spans="1:16371" s="720" customFormat="1" x14ac:dyDescent="0.25">
      <c r="A14" s="714"/>
      <c r="B14" s="714" t="s">
        <v>234</v>
      </c>
      <c r="C14" s="714" t="s">
        <v>1662</v>
      </c>
      <c r="D14" s="715" t="s">
        <v>1667</v>
      </c>
      <c r="E14" s="716" t="s">
        <v>1643</v>
      </c>
      <c r="F14" s="716" t="s">
        <v>1644</v>
      </c>
      <c r="G14" s="716" t="s">
        <v>144</v>
      </c>
      <c r="H14" s="716" t="s">
        <v>1494</v>
      </c>
      <c r="I14" s="716" t="s">
        <v>220</v>
      </c>
      <c r="J14" s="716" t="s">
        <v>146</v>
      </c>
      <c r="K14" s="716" t="s">
        <v>1495</v>
      </c>
      <c r="L14" s="716" t="s">
        <v>1496</v>
      </c>
      <c r="M14" s="716" t="s">
        <v>1497</v>
      </c>
      <c r="N14" s="716"/>
      <c r="O14" s="716" t="s">
        <v>136</v>
      </c>
      <c r="P14" s="714" t="s">
        <v>1668</v>
      </c>
      <c r="Q14" s="714"/>
      <c r="R14" s="721">
        <v>-4186096</v>
      </c>
      <c r="S14" s="718">
        <v>-9695218</v>
      </c>
      <c r="T14" s="718">
        <v>-10997886.4448727</v>
      </c>
      <c r="U14" s="718">
        <v>-11888715.246907299</v>
      </c>
      <c r="V14" s="718">
        <v>-12509306.182795901</v>
      </c>
      <c r="W14" s="719"/>
      <c r="X14" s="719"/>
      <c r="Y14" s="719"/>
      <c r="Z14" s="719"/>
      <c r="AA14" s="719"/>
      <c r="AB14" s="719"/>
      <c r="AC14" s="719"/>
      <c r="AD14" s="719"/>
      <c r="AE14" s="719"/>
      <c r="AF14" s="719"/>
      <c r="AG14" s="719"/>
      <c r="AH14" s="719"/>
      <c r="AI14" s="719"/>
      <c r="AJ14" s="719"/>
      <c r="AK14" s="719"/>
      <c r="AL14" s="719"/>
      <c r="AM14" s="719"/>
      <c r="AN14" s="719"/>
      <c r="AO14" s="719"/>
      <c r="AP14" s="719"/>
      <c r="AQ14" s="719">
        <v>0</v>
      </c>
      <c r="AR14" s="719">
        <v>0</v>
      </c>
      <c r="AS14" s="719">
        <v>0</v>
      </c>
      <c r="AT14" s="720">
        <v>0</v>
      </c>
      <c r="AU14" s="720">
        <v>0</v>
      </c>
      <c r="AV14" s="720">
        <v>0</v>
      </c>
    </row>
    <row r="15" spans="1:16371" s="720" customFormat="1" x14ac:dyDescent="0.25">
      <c r="A15" s="714"/>
      <c r="B15" s="714" t="s">
        <v>234</v>
      </c>
      <c r="C15" s="714" t="s">
        <v>1662</v>
      </c>
      <c r="D15" s="715" t="s">
        <v>1669</v>
      </c>
      <c r="E15" s="716" t="s">
        <v>1643</v>
      </c>
      <c r="F15" s="716" t="s">
        <v>1644</v>
      </c>
      <c r="G15" s="716" t="s">
        <v>144</v>
      </c>
      <c r="H15" s="716" t="s">
        <v>1494</v>
      </c>
      <c r="I15" s="716" t="s">
        <v>220</v>
      </c>
      <c r="J15" s="716" t="s">
        <v>147</v>
      </c>
      <c r="K15" s="716" t="s">
        <v>1495</v>
      </c>
      <c r="L15" s="716" t="s">
        <v>1496</v>
      </c>
      <c r="M15" s="716" t="s">
        <v>1497</v>
      </c>
      <c r="N15" s="716"/>
      <c r="O15" s="716" t="s">
        <v>136</v>
      </c>
      <c r="P15" s="714" t="s">
        <v>1670</v>
      </c>
      <c r="Q15" s="714"/>
      <c r="R15" s="721">
        <v>-6678499</v>
      </c>
      <c r="S15" s="718">
        <v>-14841138</v>
      </c>
      <c r="T15" s="718">
        <v>-17210307.531196699</v>
      </c>
      <c r="U15" s="718">
        <v>-18604342.4412237</v>
      </c>
      <c r="V15" s="718">
        <v>-19575489.116655599</v>
      </c>
      <c r="W15" s="719"/>
      <c r="X15" s="719"/>
      <c r="Y15" s="719"/>
      <c r="Z15" s="719"/>
      <c r="AA15" s="719"/>
      <c r="AB15" s="719"/>
      <c r="AC15" s="719"/>
      <c r="AD15" s="719"/>
      <c r="AE15" s="719"/>
      <c r="AF15" s="719"/>
      <c r="AG15" s="719"/>
      <c r="AH15" s="719"/>
      <c r="AI15" s="719"/>
      <c r="AJ15" s="719"/>
      <c r="AK15" s="719"/>
      <c r="AL15" s="719"/>
      <c r="AM15" s="719"/>
      <c r="AN15" s="719"/>
      <c r="AO15" s="719"/>
      <c r="AP15" s="719"/>
      <c r="AQ15" s="719">
        <v>0</v>
      </c>
      <c r="AR15" s="719">
        <v>0</v>
      </c>
      <c r="AS15" s="719">
        <v>0</v>
      </c>
      <c r="AT15" s="720">
        <v>0</v>
      </c>
      <c r="AU15" s="720">
        <v>0</v>
      </c>
      <c r="AV15" s="720">
        <v>0</v>
      </c>
    </row>
    <row r="16" spans="1:16371" s="720" customFormat="1" x14ac:dyDescent="0.25">
      <c r="A16" s="714"/>
      <c r="B16" s="714" t="s">
        <v>234</v>
      </c>
      <c r="C16" s="714" t="s">
        <v>1662</v>
      </c>
      <c r="D16" s="715" t="s">
        <v>1671</v>
      </c>
      <c r="E16" s="716" t="s">
        <v>1643</v>
      </c>
      <c r="F16" s="716" t="s">
        <v>1644</v>
      </c>
      <c r="G16" s="716" t="s">
        <v>144</v>
      </c>
      <c r="H16" s="716" t="s">
        <v>1494</v>
      </c>
      <c r="I16" s="716" t="s">
        <v>220</v>
      </c>
      <c r="J16" s="716" t="s">
        <v>148</v>
      </c>
      <c r="K16" s="716" t="s">
        <v>1495</v>
      </c>
      <c r="L16" s="716" t="s">
        <v>1496</v>
      </c>
      <c r="M16" s="716" t="s">
        <v>1497</v>
      </c>
      <c r="N16" s="716"/>
      <c r="O16" s="716" t="s">
        <v>136</v>
      </c>
      <c r="P16" s="714" t="s">
        <v>1672</v>
      </c>
      <c r="Q16" s="714"/>
      <c r="R16" s="721">
        <v>-5442988</v>
      </c>
      <c r="S16" s="718">
        <v>-11725727</v>
      </c>
      <c r="T16" s="718">
        <v>-13437835.7344715</v>
      </c>
      <c r="U16" s="718">
        <v>-14526300.4289637</v>
      </c>
      <c r="V16" s="718">
        <v>-15284573.3113556</v>
      </c>
      <c r="W16" s="719"/>
      <c r="X16" s="719"/>
      <c r="Y16" s="719"/>
      <c r="Z16" s="719"/>
      <c r="AA16" s="719"/>
      <c r="AB16" s="719"/>
      <c r="AC16" s="719"/>
      <c r="AD16" s="719"/>
      <c r="AE16" s="719"/>
      <c r="AF16" s="719"/>
      <c r="AG16" s="719"/>
      <c r="AH16" s="719"/>
      <c r="AI16" s="719"/>
      <c r="AJ16" s="719"/>
      <c r="AK16" s="719"/>
      <c r="AL16" s="719"/>
      <c r="AM16" s="719"/>
      <c r="AN16" s="719"/>
      <c r="AO16" s="719"/>
      <c r="AP16" s="719"/>
      <c r="AQ16" s="719">
        <v>0</v>
      </c>
      <c r="AR16" s="719">
        <v>0</v>
      </c>
      <c r="AS16" s="719">
        <v>0</v>
      </c>
      <c r="AT16" s="720">
        <v>0</v>
      </c>
      <c r="AU16" s="720">
        <v>0</v>
      </c>
      <c r="AV16" s="720">
        <v>0</v>
      </c>
    </row>
    <row r="17" spans="1:48" s="720" customFormat="1" x14ac:dyDescent="0.25">
      <c r="A17" s="714"/>
      <c r="B17" s="714" t="s">
        <v>234</v>
      </c>
      <c r="C17" s="714" t="s">
        <v>1662</v>
      </c>
      <c r="D17" s="715" t="s">
        <v>1673</v>
      </c>
      <c r="E17" s="716" t="s">
        <v>1643</v>
      </c>
      <c r="F17" s="716" t="s">
        <v>1644</v>
      </c>
      <c r="G17" s="716" t="s">
        <v>144</v>
      </c>
      <c r="H17" s="716" t="s">
        <v>1494</v>
      </c>
      <c r="I17" s="716" t="s">
        <v>220</v>
      </c>
      <c r="J17" s="716" t="s">
        <v>149</v>
      </c>
      <c r="K17" s="716" t="s">
        <v>1495</v>
      </c>
      <c r="L17" s="716" t="s">
        <v>1496</v>
      </c>
      <c r="M17" s="716" t="s">
        <v>1497</v>
      </c>
      <c r="N17" s="716"/>
      <c r="O17" s="716" t="s">
        <v>136</v>
      </c>
      <c r="P17" s="714" t="s">
        <v>1501</v>
      </c>
      <c r="Q17" s="714"/>
      <c r="R17" s="721">
        <v>-1834558</v>
      </c>
      <c r="S17" s="718">
        <v>-3337704</v>
      </c>
      <c r="T17" s="718">
        <v>-3739347.445266</v>
      </c>
      <c r="U17" s="718">
        <v>-4042234.5883325501</v>
      </c>
      <c r="V17" s="718">
        <v>-4253239.23384351</v>
      </c>
      <c r="W17" s="719"/>
      <c r="X17" s="719"/>
      <c r="Y17" s="719"/>
      <c r="Z17" s="719"/>
      <c r="AA17" s="719"/>
      <c r="AB17" s="719"/>
      <c r="AC17" s="719"/>
      <c r="AD17" s="719"/>
      <c r="AE17" s="719"/>
      <c r="AF17" s="719"/>
      <c r="AG17" s="719"/>
      <c r="AH17" s="719"/>
      <c r="AI17" s="719"/>
      <c r="AJ17" s="719"/>
      <c r="AK17" s="719"/>
      <c r="AL17" s="719"/>
      <c r="AM17" s="719"/>
      <c r="AN17" s="719"/>
      <c r="AO17" s="719"/>
      <c r="AP17" s="719"/>
      <c r="AQ17" s="719">
        <v>0</v>
      </c>
      <c r="AR17" s="719">
        <v>0</v>
      </c>
      <c r="AS17" s="719">
        <v>0</v>
      </c>
      <c r="AT17" s="720">
        <v>0</v>
      </c>
      <c r="AU17" s="720">
        <v>0</v>
      </c>
      <c r="AV17" s="720">
        <v>0</v>
      </c>
    </row>
    <row r="18" spans="1:48" s="720" customFormat="1" x14ac:dyDescent="0.25">
      <c r="A18" s="714"/>
      <c r="B18" s="714" t="s">
        <v>234</v>
      </c>
      <c r="C18" s="714" t="s">
        <v>1674</v>
      </c>
      <c r="D18" s="715" t="s">
        <v>1675</v>
      </c>
      <c r="E18" s="716" t="s">
        <v>1643</v>
      </c>
      <c r="F18" s="716" t="s">
        <v>1644</v>
      </c>
      <c r="G18" s="716" t="s">
        <v>144</v>
      </c>
      <c r="H18" s="716" t="s">
        <v>1494</v>
      </c>
      <c r="I18" s="716" t="s">
        <v>221</v>
      </c>
      <c r="J18" s="716" t="s">
        <v>144</v>
      </c>
      <c r="K18" s="716" t="s">
        <v>1495</v>
      </c>
      <c r="L18" s="716" t="s">
        <v>1496</v>
      </c>
      <c r="M18" s="716" t="s">
        <v>1497</v>
      </c>
      <c r="N18" s="716"/>
      <c r="O18" s="716" t="s">
        <v>136</v>
      </c>
      <c r="P18" s="714" t="s">
        <v>1676</v>
      </c>
      <c r="Q18" s="714"/>
      <c r="R18" s="721">
        <v>-1298592</v>
      </c>
      <c r="S18" s="718">
        <v>-18906831</v>
      </c>
      <c r="T18" s="718">
        <v>-21178667.134472299</v>
      </c>
      <c r="U18" s="718">
        <v>-22894139.1723646</v>
      </c>
      <c r="V18" s="718">
        <v>-24089213.237162001</v>
      </c>
      <c r="W18" s="719"/>
      <c r="X18" s="719"/>
      <c r="Y18" s="719"/>
      <c r="Z18" s="719"/>
      <c r="AA18" s="719"/>
      <c r="AB18" s="719"/>
      <c r="AC18" s="719"/>
      <c r="AD18" s="719"/>
      <c r="AE18" s="719"/>
      <c r="AF18" s="719"/>
      <c r="AG18" s="719"/>
      <c r="AH18" s="719"/>
      <c r="AI18" s="719"/>
      <c r="AJ18" s="719"/>
      <c r="AK18" s="719"/>
      <c r="AL18" s="719"/>
      <c r="AM18" s="719"/>
      <c r="AN18" s="719"/>
      <c r="AO18" s="719"/>
      <c r="AP18" s="719"/>
      <c r="AQ18" s="719">
        <v>0</v>
      </c>
      <c r="AR18" s="719">
        <v>0</v>
      </c>
      <c r="AS18" s="719">
        <v>0</v>
      </c>
      <c r="AT18" s="720">
        <v>0</v>
      </c>
      <c r="AU18" s="720">
        <v>0</v>
      </c>
      <c r="AV18" s="720">
        <v>0</v>
      </c>
    </row>
    <row r="19" spans="1:48" s="720" customFormat="1" x14ac:dyDescent="0.25">
      <c r="A19" s="714"/>
      <c r="B19" s="714" t="s">
        <v>234</v>
      </c>
      <c r="C19" s="714" t="s">
        <v>1674</v>
      </c>
      <c r="D19" s="715" t="s">
        <v>1677</v>
      </c>
      <c r="E19" s="716" t="s">
        <v>1643</v>
      </c>
      <c r="F19" s="716" t="s">
        <v>1644</v>
      </c>
      <c r="G19" s="716" t="s">
        <v>144</v>
      </c>
      <c r="H19" s="716" t="s">
        <v>1494</v>
      </c>
      <c r="I19" s="716" t="s">
        <v>221</v>
      </c>
      <c r="J19" s="716" t="s">
        <v>155</v>
      </c>
      <c r="K19" s="716" t="s">
        <v>1495</v>
      </c>
      <c r="L19" s="716" t="s">
        <v>1496</v>
      </c>
      <c r="M19" s="716" t="s">
        <v>1497</v>
      </c>
      <c r="N19" s="716"/>
      <c r="O19" s="716" t="s">
        <v>136</v>
      </c>
      <c r="P19" s="714" t="s">
        <v>1678</v>
      </c>
      <c r="Q19" s="714"/>
      <c r="R19" s="721">
        <v>-9722528</v>
      </c>
      <c r="S19" s="718">
        <v>-52455787</v>
      </c>
      <c r="T19" s="718">
        <v>-55818892.645483397</v>
      </c>
      <c r="U19" s="718">
        <v>-60340222.949767597</v>
      </c>
      <c r="V19" s="718">
        <v>-63489982.587745503</v>
      </c>
      <c r="W19" s="719"/>
      <c r="X19" s="719"/>
      <c r="Y19" s="719"/>
      <c r="Z19" s="719"/>
      <c r="AA19" s="719"/>
      <c r="AB19" s="719"/>
      <c r="AC19" s="719"/>
      <c r="AD19" s="719"/>
      <c r="AE19" s="719"/>
      <c r="AF19" s="719"/>
      <c r="AG19" s="719"/>
      <c r="AH19" s="719"/>
      <c r="AI19" s="719"/>
      <c r="AJ19" s="719"/>
      <c r="AK19" s="719"/>
      <c r="AL19" s="719"/>
      <c r="AM19" s="719"/>
      <c r="AN19" s="719"/>
      <c r="AO19" s="719"/>
      <c r="AP19" s="719"/>
      <c r="AQ19" s="719">
        <v>0</v>
      </c>
      <c r="AR19" s="719">
        <v>0</v>
      </c>
      <c r="AS19" s="719">
        <v>0</v>
      </c>
      <c r="AT19" s="720">
        <v>0</v>
      </c>
      <c r="AU19" s="720">
        <v>0</v>
      </c>
      <c r="AV19" s="720">
        <v>0</v>
      </c>
    </row>
    <row r="20" spans="1:48" s="720" customFormat="1" x14ac:dyDescent="0.25">
      <c r="A20" s="714"/>
      <c r="B20" s="714" t="s">
        <v>234</v>
      </c>
      <c r="C20" s="714" t="s">
        <v>1679</v>
      </c>
      <c r="D20" s="715" t="s">
        <v>1680</v>
      </c>
      <c r="E20" s="716" t="s">
        <v>1643</v>
      </c>
      <c r="F20" s="716" t="s">
        <v>1644</v>
      </c>
      <c r="G20" s="716" t="s">
        <v>144</v>
      </c>
      <c r="H20" s="716" t="s">
        <v>1494</v>
      </c>
      <c r="I20" s="716" t="s">
        <v>222</v>
      </c>
      <c r="J20" s="716" t="s">
        <v>144</v>
      </c>
      <c r="K20" s="716" t="s">
        <v>1495</v>
      </c>
      <c r="L20" s="716" t="s">
        <v>1496</v>
      </c>
      <c r="M20" s="716" t="s">
        <v>1497</v>
      </c>
      <c r="N20" s="716"/>
      <c r="O20" s="716" t="s">
        <v>136</v>
      </c>
      <c r="P20" s="714" t="s">
        <v>1681</v>
      </c>
      <c r="Q20" s="714"/>
      <c r="R20" s="721">
        <v>20099537</v>
      </c>
      <c r="S20" s="718">
        <v>-43873975</v>
      </c>
      <c r="T20" s="718">
        <v>-46385497.296883002</v>
      </c>
      <c r="U20" s="718">
        <v>-50142722.577930503</v>
      </c>
      <c r="V20" s="718">
        <v>-52760172.696498498</v>
      </c>
      <c r="W20" s="719"/>
      <c r="X20" s="719"/>
      <c r="Y20" s="719"/>
      <c r="Z20" s="719"/>
      <c r="AA20" s="719"/>
      <c r="AB20" s="719"/>
      <c r="AC20" s="719"/>
      <c r="AD20" s="719"/>
      <c r="AE20" s="719"/>
      <c r="AF20" s="719"/>
      <c r="AG20" s="719"/>
      <c r="AH20" s="719"/>
      <c r="AI20" s="719"/>
      <c r="AJ20" s="719"/>
      <c r="AK20" s="719"/>
      <c r="AL20" s="719"/>
      <c r="AM20" s="719"/>
      <c r="AN20" s="719"/>
      <c r="AO20" s="719"/>
      <c r="AP20" s="719"/>
      <c r="AQ20" s="719">
        <v>0</v>
      </c>
      <c r="AR20" s="719">
        <v>0</v>
      </c>
      <c r="AS20" s="719">
        <v>0</v>
      </c>
      <c r="AT20" s="720">
        <v>0</v>
      </c>
      <c r="AU20" s="720">
        <v>0</v>
      </c>
      <c r="AV20" s="720">
        <v>0</v>
      </c>
    </row>
    <row r="21" spans="1:48" s="720" customFormat="1" x14ac:dyDescent="0.25">
      <c r="A21" s="714"/>
      <c r="B21" s="714" t="s">
        <v>234</v>
      </c>
      <c r="C21" s="714" t="s">
        <v>1687</v>
      </c>
      <c r="D21" s="715" t="s">
        <v>1688</v>
      </c>
      <c r="E21" s="716" t="s">
        <v>1643</v>
      </c>
      <c r="F21" s="716" t="s">
        <v>1644</v>
      </c>
      <c r="G21" s="716" t="s">
        <v>144</v>
      </c>
      <c r="H21" s="716" t="s">
        <v>1494</v>
      </c>
      <c r="I21" s="716" t="s">
        <v>223</v>
      </c>
      <c r="J21" s="716" t="s">
        <v>553</v>
      </c>
      <c r="K21" s="716" t="s">
        <v>1495</v>
      </c>
      <c r="L21" s="716" t="s">
        <v>1496</v>
      </c>
      <c r="M21" s="716" t="s">
        <v>1497</v>
      </c>
      <c r="N21" s="716"/>
      <c r="O21" s="716" t="s">
        <v>136</v>
      </c>
      <c r="P21" s="714" t="s">
        <v>1689</v>
      </c>
      <c r="Q21" s="714"/>
      <c r="R21" s="721">
        <v>-573417979</v>
      </c>
      <c r="S21" s="718">
        <v>-573417979</v>
      </c>
      <c r="T21" s="718">
        <v>-574381959.05239797</v>
      </c>
      <c r="U21" s="718">
        <v>-620906897.73564196</v>
      </c>
      <c r="V21" s="718">
        <v>-653318237.79744303</v>
      </c>
      <c r="W21" s="719"/>
      <c r="X21" s="719"/>
      <c r="Y21" s="719"/>
      <c r="Z21" s="719"/>
      <c r="AA21" s="719"/>
      <c r="AB21" s="719"/>
      <c r="AC21" s="719"/>
      <c r="AD21" s="719"/>
      <c r="AE21" s="719"/>
      <c r="AF21" s="719"/>
      <c r="AG21" s="719"/>
      <c r="AH21" s="719"/>
      <c r="AI21" s="719"/>
      <c r="AJ21" s="719"/>
      <c r="AK21" s="719"/>
      <c r="AL21" s="719"/>
      <c r="AM21" s="719"/>
      <c r="AN21" s="719"/>
      <c r="AO21" s="719"/>
      <c r="AP21" s="719"/>
      <c r="AQ21" s="719">
        <v>0</v>
      </c>
      <c r="AR21" s="719">
        <v>0</v>
      </c>
      <c r="AS21" s="719">
        <v>0</v>
      </c>
      <c r="AT21" s="720">
        <v>0</v>
      </c>
      <c r="AU21" s="720">
        <v>0</v>
      </c>
      <c r="AV21" s="720">
        <v>0</v>
      </c>
    </row>
    <row r="22" spans="1:48" s="720" customFormat="1" x14ac:dyDescent="0.25">
      <c r="A22" s="714"/>
      <c r="B22" s="714" t="s">
        <v>234</v>
      </c>
      <c r="C22" s="714" t="s">
        <v>1687</v>
      </c>
      <c r="D22" s="715" t="s">
        <v>1690</v>
      </c>
      <c r="E22" s="716" t="s">
        <v>1643</v>
      </c>
      <c r="F22" s="716" t="s">
        <v>1644</v>
      </c>
      <c r="G22" s="716" t="s">
        <v>144</v>
      </c>
      <c r="H22" s="716" t="s">
        <v>1494</v>
      </c>
      <c r="I22" s="716" t="s">
        <v>223</v>
      </c>
      <c r="J22" s="716" t="s">
        <v>144</v>
      </c>
      <c r="K22" s="716" t="s">
        <v>1495</v>
      </c>
      <c r="L22" s="716" t="s">
        <v>1496</v>
      </c>
      <c r="M22" s="716" t="s">
        <v>1497</v>
      </c>
      <c r="N22" s="716"/>
      <c r="O22" s="716" t="s">
        <v>136</v>
      </c>
      <c r="P22" s="714" t="s">
        <v>1691</v>
      </c>
      <c r="Q22" s="714"/>
      <c r="R22" s="721">
        <v>531354498</v>
      </c>
      <c r="S22" s="718">
        <v>-232218152</v>
      </c>
      <c r="T22" s="718">
        <v>-235763806.94922999</v>
      </c>
      <c r="U22" s="718">
        <v>-254860675.31211799</v>
      </c>
      <c r="V22" s="718">
        <v>-268164402.56341001</v>
      </c>
      <c r="W22" s="719"/>
      <c r="X22" s="719"/>
      <c r="Y22" s="719"/>
      <c r="Z22" s="719"/>
      <c r="AA22" s="719"/>
      <c r="AB22" s="719"/>
      <c r="AC22" s="719"/>
      <c r="AD22" s="719"/>
      <c r="AE22" s="719"/>
      <c r="AF22" s="719"/>
      <c r="AG22" s="719"/>
      <c r="AH22" s="719"/>
      <c r="AI22" s="719"/>
      <c r="AJ22" s="719"/>
      <c r="AK22" s="719"/>
      <c r="AL22" s="719"/>
      <c r="AM22" s="719"/>
      <c r="AN22" s="719"/>
      <c r="AO22" s="719"/>
      <c r="AP22" s="719"/>
      <c r="AQ22" s="719">
        <v>0</v>
      </c>
      <c r="AR22" s="719">
        <v>0</v>
      </c>
      <c r="AS22" s="719">
        <v>0</v>
      </c>
      <c r="AT22" s="720">
        <v>0</v>
      </c>
      <c r="AU22" s="720">
        <v>0</v>
      </c>
      <c r="AV22" s="720">
        <v>0</v>
      </c>
    </row>
    <row r="23" spans="1:48" s="720" customFormat="1" x14ac:dyDescent="0.25">
      <c r="A23" s="714"/>
      <c r="B23" s="714" t="s">
        <v>234</v>
      </c>
      <c r="C23" s="714" t="s">
        <v>1692</v>
      </c>
      <c r="D23" s="715" t="s">
        <v>1693</v>
      </c>
      <c r="E23" s="716" t="s">
        <v>1643</v>
      </c>
      <c r="F23" s="716" t="s">
        <v>1644</v>
      </c>
      <c r="G23" s="716" t="s">
        <v>144</v>
      </c>
      <c r="H23" s="716" t="s">
        <v>1494</v>
      </c>
      <c r="I23" s="716" t="s">
        <v>224</v>
      </c>
      <c r="J23" s="716" t="s">
        <v>553</v>
      </c>
      <c r="K23" s="716" t="s">
        <v>1495</v>
      </c>
      <c r="L23" s="716" t="s">
        <v>1496</v>
      </c>
      <c r="M23" s="716" t="s">
        <v>1497</v>
      </c>
      <c r="N23" s="716"/>
      <c r="O23" s="716" t="s">
        <v>136</v>
      </c>
      <c r="P23" s="714" t="s">
        <v>1694</v>
      </c>
      <c r="Q23" s="714"/>
      <c r="R23" s="717">
        <v>-48661736.359999999</v>
      </c>
      <c r="S23" s="718">
        <v>-48661736.359999999</v>
      </c>
      <c r="T23" s="718">
        <v>-47914619.847629897</v>
      </c>
      <c r="U23" s="718">
        <v>-51795704.055287898</v>
      </c>
      <c r="V23" s="718">
        <v>-54499439.806973897</v>
      </c>
      <c r="W23" s="719"/>
      <c r="X23" s="719"/>
      <c r="Y23" s="719"/>
      <c r="Z23" s="719"/>
      <c r="AA23" s="719"/>
      <c r="AB23" s="719"/>
      <c r="AC23" s="719"/>
      <c r="AD23" s="719"/>
      <c r="AE23" s="719"/>
      <c r="AF23" s="719"/>
      <c r="AG23" s="719"/>
      <c r="AH23" s="719"/>
      <c r="AI23" s="719"/>
      <c r="AJ23" s="719"/>
      <c r="AK23" s="719"/>
      <c r="AL23" s="719"/>
      <c r="AM23" s="719"/>
      <c r="AN23" s="719"/>
      <c r="AO23" s="719"/>
      <c r="AP23" s="719"/>
      <c r="AQ23" s="719">
        <v>0</v>
      </c>
      <c r="AR23" s="719">
        <v>0</v>
      </c>
      <c r="AS23" s="719">
        <v>0</v>
      </c>
      <c r="AT23" s="720">
        <v>0</v>
      </c>
      <c r="AU23" s="720">
        <v>0</v>
      </c>
      <c r="AV23" s="720">
        <v>0</v>
      </c>
    </row>
    <row r="24" spans="1:48" s="871" customFormat="1" x14ac:dyDescent="0.25">
      <c r="A24" s="866"/>
      <c r="B24" s="866" t="s">
        <v>234</v>
      </c>
      <c r="C24" s="866" t="s">
        <v>1695</v>
      </c>
      <c r="D24" s="867" t="s">
        <v>1696</v>
      </c>
      <c r="E24" s="868" t="s">
        <v>1643</v>
      </c>
      <c r="F24" s="868" t="s">
        <v>1644</v>
      </c>
      <c r="G24" s="868" t="s">
        <v>144</v>
      </c>
      <c r="H24" s="868" t="s">
        <v>1494</v>
      </c>
      <c r="I24" s="868" t="s">
        <v>225</v>
      </c>
      <c r="J24" s="868" t="s">
        <v>144</v>
      </c>
      <c r="K24" s="868" t="s">
        <v>1495</v>
      </c>
      <c r="L24" s="868" t="s">
        <v>1496</v>
      </c>
      <c r="M24" s="868" t="s">
        <v>1497</v>
      </c>
      <c r="N24" s="868"/>
      <c r="O24" s="868" t="s">
        <v>136</v>
      </c>
      <c r="P24" s="866" t="s">
        <v>1502</v>
      </c>
      <c r="Q24" s="866"/>
      <c r="R24" s="869">
        <v>-128318.55</v>
      </c>
      <c r="S24" s="865">
        <v>-128318.55</v>
      </c>
      <c r="T24" s="865">
        <v>-138540.74457496099</v>
      </c>
      <c r="U24" s="865">
        <v>-149762.54488553299</v>
      </c>
      <c r="V24" s="865">
        <v>-157580.14972855701</v>
      </c>
      <c r="W24" s="870"/>
      <c r="X24" s="870"/>
      <c r="Y24" s="870"/>
      <c r="Z24" s="870"/>
      <c r="AA24" s="870"/>
      <c r="AB24" s="870"/>
      <c r="AC24" s="870"/>
      <c r="AD24" s="870"/>
      <c r="AE24" s="870"/>
      <c r="AF24" s="870"/>
      <c r="AG24" s="870"/>
      <c r="AH24" s="870"/>
      <c r="AI24" s="870"/>
      <c r="AJ24" s="870"/>
      <c r="AK24" s="870"/>
      <c r="AL24" s="870"/>
      <c r="AM24" s="870"/>
      <c r="AN24" s="870"/>
      <c r="AO24" s="870"/>
      <c r="AP24" s="870"/>
      <c r="AQ24" s="870">
        <v>0</v>
      </c>
      <c r="AR24" s="870">
        <v>0</v>
      </c>
      <c r="AS24" s="870">
        <v>0</v>
      </c>
      <c r="AT24" s="871">
        <v>0</v>
      </c>
      <c r="AU24" s="871">
        <v>0</v>
      </c>
      <c r="AV24" s="871">
        <v>0</v>
      </c>
    </row>
    <row r="25" spans="1:48" s="871" customFormat="1" x14ac:dyDescent="0.25">
      <c r="A25" s="866"/>
      <c r="B25" s="866" t="s">
        <v>234</v>
      </c>
      <c r="C25" s="866" t="s">
        <v>1695</v>
      </c>
      <c r="D25" s="867" t="s">
        <v>1697</v>
      </c>
      <c r="E25" s="868" t="s">
        <v>1643</v>
      </c>
      <c r="F25" s="868" t="s">
        <v>1644</v>
      </c>
      <c r="G25" s="868" t="s">
        <v>144</v>
      </c>
      <c r="H25" s="868" t="s">
        <v>1494</v>
      </c>
      <c r="I25" s="868" t="s">
        <v>225</v>
      </c>
      <c r="J25" s="868" t="s">
        <v>155</v>
      </c>
      <c r="K25" s="868" t="s">
        <v>1495</v>
      </c>
      <c r="L25" s="868" t="s">
        <v>1496</v>
      </c>
      <c r="M25" s="868" t="s">
        <v>1497</v>
      </c>
      <c r="N25" s="868"/>
      <c r="O25" s="868" t="s">
        <v>136</v>
      </c>
      <c r="P25" s="866" t="s">
        <v>1503</v>
      </c>
      <c r="Q25" s="866"/>
      <c r="R25" s="869">
        <v>-384955.64</v>
      </c>
      <c r="S25" s="865">
        <v>-384955.64</v>
      </c>
      <c r="T25" s="865">
        <v>-594591.86040677305</v>
      </c>
      <c r="U25" s="865">
        <v>-642753.80109972204</v>
      </c>
      <c r="V25" s="865">
        <v>-676305.54951712699</v>
      </c>
      <c r="W25" s="870"/>
      <c r="X25" s="870"/>
      <c r="Y25" s="870"/>
      <c r="Z25" s="870"/>
      <c r="AA25" s="870"/>
      <c r="AB25" s="870"/>
      <c r="AC25" s="870"/>
      <c r="AD25" s="870"/>
      <c r="AE25" s="870"/>
      <c r="AF25" s="870"/>
      <c r="AG25" s="870"/>
      <c r="AH25" s="870"/>
      <c r="AI25" s="870"/>
      <c r="AJ25" s="870"/>
      <c r="AK25" s="870"/>
      <c r="AL25" s="870"/>
      <c r="AM25" s="870"/>
      <c r="AN25" s="870"/>
      <c r="AO25" s="870"/>
      <c r="AP25" s="870"/>
      <c r="AQ25" s="870">
        <v>0</v>
      </c>
      <c r="AR25" s="870">
        <v>0</v>
      </c>
      <c r="AS25" s="870">
        <v>0</v>
      </c>
      <c r="AT25" s="871">
        <v>0</v>
      </c>
      <c r="AU25" s="871">
        <v>0</v>
      </c>
      <c r="AV25" s="871">
        <v>0</v>
      </c>
    </row>
    <row r="26" spans="1:48" s="720" customFormat="1" x14ac:dyDescent="0.25">
      <c r="A26" s="714"/>
      <c r="B26" s="714" t="s">
        <v>234</v>
      </c>
      <c r="C26" s="714" t="s">
        <v>1698</v>
      </c>
      <c r="D26" s="715" t="s">
        <v>1699</v>
      </c>
      <c r="E26" s="716" t="s">
        <v>1643</v>
      </c>
      <c r="F26" s="716" t="s">
        <v>1644</v>
      </c>
      <c r="G26" s="716" t="s">
        <v>144</v>
      </c>
      <c r="H26" s="716" t="s">
        <v>1494</v>
      </c>
      <c r="I26" s="716" t="s">
        <v>226</v>
      </c>
      <c r="J26" s="716" t="s">
        <v>144</v>
      </c>
      <c r="K26" s="716" t="s">
        <v>1495</v>
      </c>
      <c r="L26" s="716" t="s">
        <v>1496</v>
      </c>
      <c r="M26" s="716" t="s">
        <v>1497</v>
      </c>
      <c r="N26" s="716"/>
      <c r="O26" s="716" t="s">
        <v>136</v>
      </c>
      <c r="P26" s="714" t="s">
        <v>1700</v>
      </c>
      <c r="Q26" s="714"/>
      <c r="R26" s="721">
        <v>252486861</v>
      </c>
      <c r="S26" s="718">
        <v>-22464706</v>
      </c>
      <c r="T26" s="718">
        <v>-27339892.663419001</v>
      </c>
      <c r="U26" s="718">
        <v>-29554423.969156001</v>
      </c>
      <c r="V26" s="718">
        <v>-31097164.900345899</v>
      </c>
      <c r="W26" s="719"/>
      <c r="X26" s="719"/>
      <c r="Y26" s="719"/>
      <c r="Z26" s="719"/>
      <c r="AA26" s="719"/>
      <c r="AB26" s="719"/>
      <c r="AC26" s="719"/>
      <c r="AD26" s="719"/>
      <c r="AE26" s="719"/>
      <c r="AF26" s="719"/>
      <c r="AG26" s="719"/>
      <c r="AH26" s="719"/>
      <c r="AI26" s="719"/>
      <c r="AJ26" s="719"/>
      <c r="AK26" s="719"/>
      <c r="AL26" s="719"/>
      <c r="AM26" s="719"/>
      <c r="AN26" s="719"/>
      <c r="AO26" s="719"/>
      <c r="AP26" s="719"/>
      <c r="AQ26" s="719">
        <v>0</v>
      </c>
      <c r="AR26" s="719">
        <v>0</v>
      </c>
      <c r="AS26" s="719">
        <v>0</v>
      </c>
      <c r="AT26" s="720">
        <v>0</v>
      </c>
      <c r="AU26" s="720">
        <v>0</v>
      </c>
      <c r="AV26" s="720">
        <v>0</v>
      </c>
    </row>
    <row r="27" spans="1:48" s="720" customFormat="1" x14ac:dyDescent="0.25">
      <c r="A27" s="714"/>
      <c r="B27" s="714" t="s">
        <v>234</v>
      </c>
      <c r="C27" s="714" t="s">
        <v>1701</v>
      </c>
      <c r="D27" s="715" t="s">
        <v>1702</v>
      </c>
      <c r="E27" s="716" t="s">
        <v>1643</v>
      </c>
      <c r="F27" s="716" t="s">
        <v>1644</v>
      </c>
      <c r="G27" s="716" t="s">
        <v>144</v>
      </c>
      <c r="H27" s="716" t="s">
        <v>1494</v>
      </c>
      <c r="I27" s="716" t="s">
        <v>227</v>
      </c>
      <c r="J27" s="716" t="s">
        <v>144</v>
      </c>
      <c r="K27" s="716" t="s">
        <v>1495</v>
      </c>
      <c r="L27" s="716" t="s">
        <v>1496</v>
      </c>
      <c r="M27" s="716" t="s">
        <v>1497</v>
      </c>
      <c r="N27" s="716"/>
      <c r="O27" s="716" t="s">
        <v>136</v>
      </c>
      <c r="P27" s="714" t="s">
        <v>1703</v>
      </c>
      <c r="Q27" s="714"/>
      <c r="R27" s="721">
        <v>-425734</v>
      </c>
      <c r="S27" s="718">
        <v>-2136427</v>
      </c>
      <c r="T27" s="718">
        <v>-2255587.5176070398</v>
      </c>
      <c r="U27" s="718">
        <v>-2438290.1065332098</v>
      </c>
      <c r="V27" s="718">
        <v>-2565568.8500942499</v>
      </c>
      <c r="W27" s="719"/>
      <c r="X27" s="719"/>
      <c r="Y27" s="719"/>
      <c r="Z27" s="719"/>
      <c r="AA27" s="719"/>
      <c r="AB27" s="719"/>
      <c r="AC27" s="719"/>
      <c r="AD27" s="719"/>
      <c r="AE27" s="719"/>
      <c r="AF27" s="719"/>
      <c r="AG27" s="719"/>
      <c r="AH27" s="719"/>
      <c r="AI27" s="719"/>
      <c r="AJ27" s="719"/>
      <c r="AK27" s="719"/>
      <c r="AL27" s="719"/>
      <c r="AM27" s="719"/>
      <c r="AN27" s="719"/>
      <c r="AO27" s="719"/>
      <c r="AP27" s="719"/>
      <c r="AQ27" s="719">
        <v>0</v>
      </c>
      <c r="AR27" s="719">
        <v>0</v>
      </c>
      <c r="AS27" s="719">
        <v>0</v>
      </c>
      <c r="AT27" s="720">
        <v>0</v>
      </c>
      <c r="AU27" s="720">
        <v>0</v>
      </c>
      <c r="AV27" s="720">
        <v>0</v>
      </c>
    </row>
    <row r="28" spans="1:48" s="720" customFormat="1" x14ac:dyDescent="0.25">
      <c r="A28" s="714"/>
      <c r="B28" s="714" t="s">
        <v>234</v>
      </c>
      <c r="C28" s="714" t="s">
        <v>1701</v>
      </c>
      <c r="D28" s="715" t="s">
        <v>1704</v>
      </c>
      <c r="E28" s="716" t="s">
        <v>1643</v>
      </c>
      <c r="F28" s="716" t="s">
        <v>1644</v>
      </c>
      <c r="G28" s="716" t="s">
        <v>144</v>
      </c>
      <c r="H28" s="716" t="s">
        <v>1494</v>
      </c>
      <c r="I28" s="716" t="s">
        <v>227</v>
      </c>
      <c r="J28" s="716" t="s">
        <v>155</v>
      </c>
      <c r="K28" s="716" t="s">
        <v>1495</v>
      </c>
      <c r="L28" s="716" t="s">
        <v>1496</v>
      </c>
      <c r="M28" s="716" t="s">
        <v>1497</v>
      </c>
      <c r="N28" s="716"/>
      <c r="O28" s="716" t="s">
        <v>136</v>
      </c>
      <c r="P28" s="714" t="s">
        <v>1705</v>
      </c>
      <c r="Q28" s="714"/>
      <c r="R28" s="721">
        <v>-567786</v>
      </c>
      <c r="S28" s="718">
        <v>-2466008</v>
      </c>
      <c r="T28" s="718">
        <v>-2765806.3655118002</v>
      </c>
      <c r="U28" s="718">
        <v>-2989836.6811182499</v>
      </c>
      <c r="V28" s="718">
        <v>-3145906.15587263</v>
      </c>
      <c r="W28" s="719"/>
      <c r="X28" s="719"/>
      <c r="Y28" s="719"/>
      <c r="Z28" s="719"/>
      <c r="AA28" s="719"/>
      <c r="AB28" s="719"/>
      <c r="AC28" s="719"/>
      <c r="AD28" s="719"/>
      <c r="AE28" s="719"/>
      <c r="AF28" s="719"/>
      <c r="AG28" s="719"/>
      <c r="AH28" s="719"/>
      <c r="AI28" s="719"/>
      <c r="AJ28" s="719"/>
      <c r="AK28" s="719"/>
      <c r="AL28" s="719"/>
      <c r="AM28" s="719"/>
      <c r="AN28" s="719"/>
      <c r="AO28" s="719"/>
      <c r="AP28" s="719"/>
      <c r="AQ28" s="719">
        <v>0</v>
      </c>
      <c r="AR28" s="719">
        <v>0</v>
      </c>
      <c r="AS28" s="719">
        <v>0</v>
      </c>
      <c r="AT28" s="720">
        <v>0</v>
      </c>
      <c r="AU28" s="720">
        <v>0</v>
      </c>
      <c r="AV28" s="720">
        <v>0</v>
      </c>
    </row>
    <row r="29" spans="1:48" s="720" customFormat="1" x14ac:dyDescent="0.25">
      <c r="A29" s="714"/>
      <c r="B29" s="714" t="s">
        <v>234</v>
      </c>
      <c r="C29" s="714" t="s">
        <v>1701</v>
      </c>
      <c r="D29" s="715" t="s">
        <v>1706</v>
      </c>
      <c r="E29" s="716" t="s">
        <v>1643</v>
      </c>
      <c r="F29" s="716" t="s">
        <v>1644</v>
      </c>
      <c r="G29" s="716" t="s">
        <v>144</v>
      </c>
      <c r="H29" s="716" t="s">
        <v>1494</v>
      </c>
      <c r="I29" s="716" t="s">
        <v>227</v>
      </c>
      <c r="J29" s="716" t="s">
        <v>145</v>
      </c>
      <c r="K29" s="716" t="s">
        <v>1495</v>
      </c>
      <c r="L29" s="716" t="s">
        <v>1496</v>
      </c>
      <c r="M29" s="716" t="s">
        <v>1497</v>
      </c>
      <c r="N29" s="716"/>
      <c r="O29" s="716" t="s">
        <v>136</v>
      </c>
      <c r="P29" s="714" t="s">
        <v>1707</v>
      </c>
      <c r="Q29" s="714"/>
      <c r="R29" s="721">
        <v>-581572</v>
      </c>
      <c r="S29" s="718">
        <v>-2489539</v>
      </c>
      <c r="T29" s="718">
        <v>-2577057.6737529198</v>
      </c>
      <c r="U29" s="718">
        <v>-2785799.3453269</v>
      </c>
      <c r="V29" s="718">
        <v>-2931218.0711529702</v>
      </c>
      <c r="W29" s="719"/>
      <c r="X29" s="719"/>
      <c r="Y29" s="719"/>
      <c r="Z29" s="719"/>
      <c r="AA29" s="719"/>
      <c r="AB29" s="719"/>
      <c r="AC29" s="719"/>
      <c r="AD29" s="719"/>
      <c r="AE29" s="719"/>
      <c r="AF29" s="719"/>
      <c r="AG29" s="719"/>
      <c r="AH29" s="719"/>
      <c r="AI29" s="719"/>
      <c r="AJ29" s="719"/>
      <c r="AK29" s="719"/>
      <c r="AL29" s="719"/>
      <c r="AM29" s="719"/>
      <c r="AN29" s="719"/>
      <c r="AO29" s="719"/>
      <c r="AP29" s="719"/>
      <c r="AQ29" s="719">
        <v>0</v>
      </c>
      <c r="AR29" s="719">
        <v>0</v>
      </c>
      <c r="AS29" s="719">
        <v>0</v>
      </c>
      <c r="AT29" s="720">
        <v>0</v>
      </c>
      <c r="AU29" s="720">
        <v>0</v>
      </c>
      <c r="AV29" s="720">
        <v>0</v>
      </c>
    </row>
    <row r="30" spans="1:48" s="720" customFormat="1" x14ac:dyDescent="0.25">
      <c r="A30" s="714"/>
      <c r="B30" s="714" t="s">
        <v>234</v>
      </c>
      <c r="C30" s="714" t="s">
        <v>1701</v>
      </c>
      <c r="D30" s="715" t="s">
        <v>1708</v>
      </c>
      <c r="E30" s="716" t="s">
        <v>1643</v>
      </c>
      <c r="F30" s="716" t="s">
        <v>1644</v>
      </c>
      <c r="G30" s="716" t="s">
        <v>144</v>
      </c>
      <c r="H30" s="716" t="s">
        <v>1494</v>
      </c>
      <c r="I30" s="716" t="s">
        <v>227</v>
      </c>
      <c r="J30" s="716" t="s">
        <v>146</v>
      </c>
      <c r="K30" s="716" t="s">
        <v>1495</v>
      </c>
      <c r="L30" s="716" t="s">
        <v>1496</v>
      </c>
      <c r="M30" s="716" t="s">
        <v>1497</v>
      </c>
      <c r="N30" s="716"/>
      <c r="O30" s="716" t="s">
        <v>136</v>
      </c>
      <c r="P30" s="714" t="s">
        <v>1504</v>
      </c>
      <c r="Q30" s="714"/>
      <c r="R30" s="721">
        <v>-649756</v>
      </c>
      <c r="S30" s="718">
        <v>-2607399</v>
      </c>
      <c r="T30" s="718">
        <v>-3295157.6656251298</v>
      </c>
      <c r="U30" s="718">
        <v>-3562065.4365407601</v>
      </c>
      <c r="V30" s="718">
        <v>-3748005.25232819</v>
      </c>
      <c r="W30" s="719"/>
      <c r="X30" s="719"/>
      <c r="Y30" s="719"/>
      <c r="Z30" s="719"/>
      <c r="AA30" s="719"/>
      <c r="AB30" s="719"/>
      <c r="AC30" s="719"/>
      <c r="AD30" s="719"/>
      <c r="AE30" s="719"/>
      <c r="AF30" s="719"/>
      <c r="AG30" s="719"/>
      <c r="AH30" s="719"/>
      <c r="AI30" s="719"/>
      <c r="AJ30" s="719"/>
      <c r="AK30" s="719"/>
      <c r="AL30" s="719"/>
      <c r="AM30" s="719"/>
      <c r="AN30" s="719"/>
      <c r="AO30" s="719"/>
      <c r="AP30" s="719"/>
      <c r="AQ30" s="719">
        <v>0</v>
      </c>
      <c r="AR30" s="719">
        <v>0</v>
      </c>
      <c r="AS30" s="719">
        <v>0</v>
      </c>
      <c r="AT30" s="720">
        <v>0</v>
      </c>
      <c r="AU30" s="720">
        <v>0</v>
      </c>
      <c r="AV30" s="720">
        <v>0</v>
      </c>
    </row>
    <row r="31" spans="1:48" s="720" customFormat="1" x14ac:dyDescent="0.25">
      <c r="A31" s="714"/>
      <c r="B31" s="714" t="s">
        <v>234</v>
      </c>
      <c r="C31" s="714" t="s">
        <v>1701</v>
      </c>
      <c r="D31" s="715" t="s">
        <v>1709</v>
      </c>
      <c r="E31" s="716" t="s">
        <v>1643</v>
      </c>
      <c r="F31" s="716" t="s">
        <v>1644</v>
      </c>
      <c r="G31" s="716" t="s">
        <v>144</v>
      </c>
      <c r="H31" s="716" t="s">
        <v>1494</v>
      </c>
      <c r="I31" s="716" t="s">
        <v>227</v>
      </c>
      <c r="J31" s="716" t="s">
        <v>147</v>
      </c>
      <c r="K31" s="716" t="s">
        <v>1495</v>
      </c>
      <c r="L31" s="716" t="s">
        <v>1496</v>
      </c>
      <c r="M31" s="716" t="s">
        <v>1497</v>
      </c>
      <c r="N31" s="716"/>
      <c r="O31" s="716" t="s">
        <v>136</v>
      </c>
      <c r="P31" s="714" t="s">
        <v>1710</v>
      </c>
      <c r="Q31" s="714"/>
      <c r="R31" s="721">
        <v>-1144615</v>
      </c>
      <c r="S31" s="718">
        <v>-4335848</v>
      </c>
      <c r="T31" s="718">
        <v>-5260355.1734327804</v>
      </c>
      <c r="U31" s="718">
        <v>-5686443.9424808295</v>
      </c>
      <c r="V31" s="718">
        <v>-5983276.3162783301</v>
      </c>
      <c r="W31" s="719"/>
      <c r="X31" s="719"/>
      <c r="Y31" s="719"/>
      <c r="Z31" s="719"/>
      <c r="AA31" s="719"/>
      <c r="AB31" s="719"/>
      <c r="AC31" s="719"/>
      <c r="AD31" s="719"/>
      <c r="AE31" s="719"/>
      <c r="AF31" s="719"/>
      <c r="AG31" s="719"/>
      <c r="AH31" s="719"/>
      <c r="AI31" s="719"/>
      <c r="AJ31" s="719"/>
      <c r="AK31" s="719"/>
      <c r="AL31" s="719"/>
      <c r="AM31" s="719"/>
      <c r="AN31" s="719"/>
      <c r="AO31" s="719"/>
      <c r="AP31" s="719"/>
      <c r="AQ31" s="719">
        <v>0</v>
      </c>
      <c r="AR31" s="719">
        <v>0</v>
      </c>
      <c r="AS31" s="719">
        <v>0</v>
      </c>
      <c r="AT31" s="720">
        <v>0</v>
      </c>
      <c r="AU31" s="720">
        <v>0</v>
      </c>
      <c r="AV31" s="720">
        <v>0</v>
      </c>
    </row>
    <row r="32" spans="1:48" s="720" customFormat="1" x14ac:dyDescent="0.25">
      <c r="A32" s="714"/>
      <c r="B32" s="714" t="s">
        <v>234</v>
      </c>
      <c r="C32" s="714" t="s">
        <v>1701</v>
      </c>
      <c r="D32" s="715" t="s">
        <v>1711</v>
      </c>
      <c r="E32" s="716" t="s">
        <v>1643</v>
      </c>
      <c r="F32" s="716" t="s">
        <v>1644</v>
      </c>
      <c r="G32" s="716" t="s">
        <v>144</v>
      </c>
      <c r="H32" s="716" t="s">
        <v>1494</v>
      </c>
      <c r="I32" s="716" t="s">
        <v>227</v>
      </c>
      <c r="J32" s="716" t="s">
        <v>148</v>
      </c>
      <c r="K32" s="716" t="s">
        <v>1495</v>
      </c>
      <c r="L32" s="716" t="s">
        <v>1496</v>
      </c>
      <c r="M32" s="716" t="s">
        <v>1497</v>
      </c>
      <c r="N32" s="716"/>
      <c r="O32" s="716" t="s">
        <v>136</v>
      </c>
      <c r="P32" s="714" t="s">
        <v>1712</v>
      </c>
      <c r="Q32" s="714"/>
      <c r="R32" s="721">
        <v>-995657</v>
      </c>
      <c r="S32" s="718">
        <v>-4085560</v>
      </c>
      <c r="T32" s="718">
        <v>-5113258.5117830997</v>
      </c>
      <c r="U32" s="718">
        <v>-5527432.4512375398</v>
      </c>
      <c r="V32" s="718">
        <v>-5815964.4251921298</v>
      </c>
      <c r="W32" s="719"/>
      <c r="X32" s="719"/>
      <c r="Y32" s="719"/>
      <c r="Z32" s="719"/>
      <c r="AA32" s="719"/>
      <c r="AB32" s="719"/>
      <c r="AC32" s="719"/>
      <c r="AD32" s="719"/>
      <c r="AE32" s="719"/>
      <c r="AF32" s="719"/>
      <c r="AG32" s="719"/>
      <c r="AH32" s="719"/>
      <c r="AI32" s="719"/>
      <c r="AJ32" s="719"/>
      <c r="AK32" s="719"/>
      <c r="AL32" s="719"/>
      <c r="AM32" s="719"/>
      <c r="AN32" s="719"/>
      <c r="AO32" s="719"/>
      <c r="AP32" s="719"/>
      <c r="AQ32" s="719">
        <v>0</v>
      </c>
      <c r="AR32" s="719">
        <v>0</v>
      </c>
      <c r="AS32" s="719">
        <v>0</v>
      </c>
      <c r="AT32" s="720">
        <v>0</v>
      </c>
      <c r="AU32" s="720">
        <v>0</v>
      </c>
      <c r="AV32" s="720">
        <v>0</v>
      </c>
    </row>
    <row r="33" spans="1:48" s="720" customFormat="1" x14ac:dyDescent="0.25">
      <c r="A33" s="714"/>
      <c r="B33" s="714" t="s">
        <v>234</v>
      </c>
      <c r="C33" s="714" t="s">
        <v>1701</v>
      </c>
      <c r="D33" s="715" t="s">
        <v>1713</v>
      </c>
      <c r="E33" s="716" t="s">
        <v>1643</v>
      </c>
      <c r="F33" s="716" t="s">
        <v>1644</v>
      </c>
      <c r="G33" s="716" t="s">
        <v>144</v>
      </c>
      <c r="H33" s="716" t="s">
        <v>1494</v>
      </c>
      <c r="I33" s="716" t="s">
        <v>227</v>
      </c>
      <c r="J33" s="716" t="s">
        <v>149</v>
      </c>
      <c r="K33" s="716" t="s">
        <v>1495</v>
      </c>
      <c r="L33" s="716" t="s">
        <v>1496</v>
      </c>
      <c r="M33" s="716" t="s">
        <v>1497</v>
      </c>
      <c r="N33" s="716"/>
      <c r="O33" s="716" t="s">
        <v>136</v>
      </c>
      <c r="P33" s="714" t="s">
        <v>1505</v>
      </c>
      <c r="Q33" s="714"/>
      <c r="R33" s="721">
        <v>-375876</v>
      </c>
      <c r="S33" s="718">
        <v>-828225</v>
      </c>
      <c r="T33" s="718">
        <v>-940914.82044299995</v>
      </c>
      <c r="U33" s="718">
        <v>-1017128.92089888</v>
      </c>
      <c r="V33" s="718">
        <v>-1070223.0505698</v>
      </c>
      <c r="W33" s="719"/>
      <c r="X33" s="719"/>
      <c r="Y33" s="719"/>
      <c r="Z33" s="719"/>
      <c r="AA33" s="719"/>
      <c r="AB33" s="719"/>
      <c r="AC33" s="719"/>
      <c r="AD33" s="719"/>
      <c r="AE33" s="719"/>
      <c r="AF33" s="719"/>
      <c r="AG33" s="719"/>
      <c r="AH33" s="719"/>
      <c r="AI33" s="719"/>
      <c r="AJ33" s="719"/>
      <c r="AK33" s="719"/>
      <c r="AL33" s="719"/>
      <c r="AM33" s="719"/>
      <c r="AN33" s="719"/>
      <c r="AO33" s="719"/>
      <c r="AP33" s="719"/>
      <c r="AQ33" s="719">
        <v>0</v>
      </c>
      <c r="AR33" s="719">
        <v>0</v>
      </c>
      <c r="AS33" s="719">
        <v>0</v>
      </c>
      <c r="AT33" s="720">
        <v>0</v>
      </c>
      <c r="AU33" s="720">
        <v>0</v>
      </c>
      <c r="AV33" s="720">
        <v>0</v>
      </c>
    </row>
    <row r="34" spans="1:48" s="720" customFormat="1" x14ac:dyDescent="0.25">
      <c r="A34" s="714"/>
      <c r="B34" s="714" t="s">
        <v>234</v>
      </c>
      <c r="C34" s="714" t="s">
        <v>1701</v>
      </c>
      <c r="D34" s="715" t="s">
        <v>1714</v>
      </c>
      <c r="E34" s="716" t="s">
        <v>1643</v>
      </c>
      <c r="F34" s="716" t="s">
        <v>1644</v>
      </c>
      <c r="G34" s="716" t="s">
        <v>144</v>
      </c>
      <c r="H34" s="716" t="s">
        <v>1494</v>
      </c>
      <c r="I34" s="716" t="s">
        <v>227</v>
      </c>
      <c r="J34" s="716" t="s">
        <v>150</v>
      </c>
      <c r="K34" s="716" t="s">
        <v>1495</v>
      </c>
      <c r="L34" s="716" t="s">
        <v>1496</v>
      </c>
      <c r="M34" s="716" t="s">
        <v>1497</v>
      </c>
      <c r="N34" s="716"/>
      <c r="O34" s="716" t="s">
        <v>136</v>
      </c>
      <c r="P34" s="714" t="s">
        <v>1715</v>
      </c>
      <c r="Q34" s="714"/>
      <c r="R34" s="721">
        <v>-9295</v>
      </c>
      <c r="S34" s="718">
        <v>-12423</v>
      </c>
      <c r="T34" s="718">
        <v>-13095.385189479</v>
      </c>
      <c r="U34" s="718">
        <v>-14156.111389826799</v>
      </c>
      <c r="V34" s="718">
        <v>-14895.060404375799</v>
      </c>
      <c r="W34" s="719"/>
      <c r="X34" s="719"/>
      <c r="Y34" s="719"/>
      <c r="Z34" s="719"/>
      <c r="AA34" s="719"/>
      <c r="AB34" s="719"/>
      <c r="AC34" s="719"/>
      <c r="AD34" s="719"/>
      <c r="AE34" s="719"/>
      <c r="AF34" s="719"/>
      <c r="AG34" s="719"/>
      <c r="AH34" s="719"/>
      <c r="AI34" s="719"/>
      <c r="AJ34" s="719"/>
      <c r="AK34" s="719"/>
      <c r="AL34" s="719"/>
      <c r="AM34" s="719"/>
      <c r="AN34" s="719"/>
      <c r="AO34" s="719"/>
      <c r="AP34" s="719"/>
      <c r="AQ34" s="719">
        <v>0</v>
      </c>
      <c r="AR34" s="719">
        <v>0</v>
      </c>
      <c r="AS34" s="719">
        <v>0</v>
      </c>
      <c r="AT34" s="720">
        <v>0</v>
      </c>
      <c r="AU34" s="720">
        <v>0</v>
      </c>
      <c r="AV34" s="720">
        <v>0</v>
      </c>
    </row>
    <row r="35" spans="1:48" s="720" customFormat="1" x14ac:dyDescent="0.25">
      <c r="A35" s="714"/>
      <c r="B35" s="714" t="s">
        <v>234</v>
      </c>
      <c r="C35" s="714" t="s">
        <v>1701</v>
      </c>
      <c r="D35" s="715" t="s">
        <v>1716</v>
      </c>
      <c r="E35" s="716" t="s">
        <v>1643</v>
      </c>
      <c r="F35" s="716" t="s">
        <v>1644</v>
      </c>
      <c r="G35" s="716" t="s">
        <v>144</v>
      </c>
      <c r="H35" s="716" t="s">
        <v>1494</v>
      </c>
      <c r="I35" s="716" t="s">
        <v>227</v>
      </c>
      <c r="J35" s="716" t="s">
        <v>151</v>
      </c>
      <c r="K35" s="716" t="s">
        <v>1495</v>
      </c>
      <c r="L35" s="716" t="s">
        <v>1496</v>
      </c>
      <c r="M35" s="716" t="s">
        <v>1497</v>
      </c>
      <c r="N35" s="716"/>
      <c r="O35" s="716" t="s">
        <v>136</v>
      </c>
      <c r="P35" s="714" t="s">
        <v>1717</v>
      </c>
      <c r="Q35" s="714"/>
      <c r="R35" s="721">
        <v>-12758</v>
      </c>
      <c r="S35" s="718">
        <v>-14851</v>
      </c>
      <c r="T35" s="718">
        <v>-16567.334194542</v>
      </c>
      <c r="U35" s="718">
        <v>-17909.288264299899</v>
      </c>
      <c r="V35" s="718">
        <v>-18844.1531116964</v>
      </c>
      <c r="W35" s="719"/>
      <c r="X35" s="719"/>
      <c r="Y35" s="719"/>
      <c r="Z35" s="719"/>
      <c r="AA35" s="719"/>
      <c r="AB35" s="719"/>
      <c r="AC35" s="719"/>
      <c r="AD35" s="719"/>
      <c r="AE35" s="719"/>
      <c r="AF35" s="719"/>
      <c r="AG35" s="719"/>
      <c r="AH35" s="719"/>
      <c r="AI35" s="719"/>
      <c r="AJ35" s="719"/>
      <c r="AK35" s="719"/>
      <c r="AL35" s="719"/>
      <c r="AM35" s="719"/>
      <c r="AN35" s="719"/>
      <c r="AO35" s="719"/>
      <c r="AP35" s="719"/>
      <c r="AQ35" s="719">
        <v>0</v>
      </c>
      <c r="AR35" s="719">
        <v>0</v>
      </c>
      <c r="AS35" s="719">
        <v>0</v>
      </c>
      <c r="AT35" s="720">
        <v>0</v>
      </c>
      <c r="AU35" s="720">
        <v>0</v>
      </c>
      <c r="AV35" s="720">
        <v>0</v>
      </c>
    </row>
    <row r="36" spans="1:48" s="720" customFormat="1" x14ac:dyDescent="0.25">
      <c r="A36" s="714"/>
      <c r="B36" s="714" t="s">
        <v>234</v>
      </c>
      <c r="C36" s="714" t="s">
        <v>1701</v>
      </c>
      <c r="D36" s="715" t="s">
        <v>1718</v>
      </c>
      <c r="E36" s="716" t="s">
        <v>1643</v>
      </c>
      <c r="F36" s="716" t="s">
        <v>1644</v>
      </c>
      <c r="G36" s="716" t="s">
        <v>144</v>
      </c>
      <c r="H36" s="716" t="s">
        <v>1494</v>
      </c>
      <c r="I36" s="716" t="s">
        <v>227</v>
      </c>
      <c r="J36" s="716" t="s">
        <v>1719</v>
      </c>
      <c r="K36" s="716" t="s">
        <v>1495</v>
      </c>
      <c r="L36" s="716" t="s">
        <v>1496</v>
      </c>
      <c r="M36" s="716" t="s">
        <v>1497</v>
      </c>
      <c r="N36" s="716"/>
      <c r="O36" s="716" t="s">
        <v>136</v>
      </c>
      <c r="P36" s="714" t="s">
        <v>1720</v>
      </c>
      <c r="Q36" s="714"/>
      <c r="R36" s="721">
        <v>-10509</v>
      </c>
      <c r="S36" s="718">
        <v>-15481</v>
      </c>
      <c r="T36" s="718">
        <v>-15899.491101551999</v>
      </c>
      <c r="U36" s="718">
        <v>-17187.3498807777</v>
      </c>
      <c r="V36" s="718">
        <v>-18084.529544554302</v>
      </c>
      <c r="W36" s="719"/>
      <c r="X36" s="719"/>
      <c r="Y36" s="719"/>
      <c r="Z36" s="719"/>
      <c r="AA36" s="719"/>
      <c r="AB36" s="719"/>
      <c r="AC36" s="719"/>
      <c r="AD36" s="719"/>
      <c r="AE36" s="719"/>
      <c r="AF36" s="719"/>
      <c r="AG36" s="719"/>
      <c r="AH36" s="719"/>
      <c r="AI36" s="719"/>
      <c r="AJ36" s="719"/>
      <c r="AK36" s="719"/>
      <c r="AL36" s="719"/>
      <c r="AM36" s="719"/>
      <c r="AN36" s="719"/>
      <c r="AO36" s="719"/>
      <c r="AP36" s="719"/>
      <c r="AQ36" s="719">
        <v>0</v>
      </c>
      <c r="AR36" s="719">
        <v>0</v>
      </c>
      <c r="AS36" s="719">
        <v>0</v>
      </c>
      <c r="AT36" s="720">
        <v>0</v>
      </c>
      <c r="AU36" s="720">
        <v>0</v>
      </c>
      <c r="AV36" s="720">
        <v>0</v>
      </c>
    </row>
    <row r="37" spans="1:48" s="720" customFormat="1" x14ac:dyDescent="0.25">
      <c r="A37" s="714"/>
      <c r="B37" s="714" t="s">
        <v>234</v>
      </c>
      <c r="C37" s="714" t="s">
        <v>1701</v>
      </c>
      <c r="D37" s="715" t="s">
        <v>1721</v>
      </c>
      <c r="E37" s="716" t="s">
        <v>1643</v>
      </c>
      <c r="F37" s="716" t="s">
        <v>1644</v>
      </c>
      <c r="G37" s="716" t="s">
        <v>144</v>
      </c>
      <c r="H37" s="716" t="s">
        <v>1494</v>
      </c>
      <c r="I37" s="716" t="s">
        <v>227</v>
      </c>
      <c r="J37" s="716" t="s">
        <v>1722</v>
      </c>
      <c r="K37" s="716" t="s">
        <v>1495</v>
      </c>
      <c r="L37" s="716" t="s">
        <v>1496</v>
      </c>
      <c r="M37" s="716" t="s">
        <v>1497</v>
      </c>
      <c r="N37" s="716"/>
      <c r="O37" s="716" t="s">
        <v>136</v>
      </c>
      <c r="P37" s="714" t="s">
        <v>1723</v>
      </c>
      <c r="Q37" s="714"/>
      <c r="R37" s="721">
        <v>-13854</v>
      </c>
      <c r="S37" s="718">
        <v>-19786</v>
      </c>
      <c r="T37" s="718">
        <v>-22986.462801528</v>
      </c>
      <c r="U37" s="718">
        <v>-24848.366288451802</v>
      </c>
      <c r="V37" s="718">
        <v>-26145.4510087089</v>
      </c>
      <c r="W37" s="719"/>
      <c r="X37" s="719"/>
      <c r="Y37" s="719"/>
      <c r="Z37" s="719"/>
      <c r="AA37" s="719"/>
      <c r="AB37" s="719"/>
      <c r="AC37" s="719"/>
      <c r="AD37" s="719"/>
      <c r="AE37" s="719"/>
      <c r="AF37" s="719"/>
      <c r="AG37" s="719"/>
      <c r="AH37" s="719"/>
      <c r="AI37" s="719"/>
      <c r="AJ37" s="719"/>
      <c r="AK37" s="719"/>
      <c r="AL37" s="719"/>
      <c r="AM37" s="719"/>
      <c r="AN37" s="719"/>
      <c r="AO37" s="719"/>
      <c r="AP37" s="719"/>
      <c r="AQ37" s="719">
        <v>0</v>
      </c>
      <c r="AR37" s="719">
        <v>0</v>
      </c>
      <c r="AS37" s="719">
        <v>0</v>
      </c>
      <c r="AT37" s="720">
        <v>0</v>
      </c>
      <c r="AU37" s="720">
        <v>0</v>
      </c>
      <c r="AV37" s="720">
        <v>0</v>
      </c>
    </row>
    <row r="38" spans="1:48" s="720" customFormat="1" x14ac:dyDescent="0.25">
      <c r="A38" s="714"/>
      <c r="B38" s="714" t="s">
        <v>234</v>
      </c>
      <c r="C38" s="714" t="s">
        <v>1701</v>
      </c>
      <c r="D38" s="715" t="s">
        <v>1724</v>
      </c>
      <c r="E38" s="716" t="s">
        <v>1643</v>
      </c>
      <c r="F38" s="716" t="s">
        <v>1644</v>
      </c>
      <c r="G38" s="716" t="s">
        <v>144</v>
      </c>
      <c r="H38" s="716" t="s">
        <v>1494</v>
      </c>
      <c r="I38" s="716" t="s">
        <v>227</v>
      </c>
      <c r="J38" s="716" t="s">
        <v>1725</v>
      </c>
      <c r="K38" s="716" t="s">
        <v>1495</v>
      </c>
      <c r="L38" s="716" t="s">
        <v>1496</v>
      </c>
      <c r="M38" s="716" t="s">
        <v>1497</v>
      </c>
      <c r="N38" s="716"/>
      <c r="O38" s="716" t="s">
        <v>136</v>
      </c>
      <c r="P38" s="714" t="s">
        <v>1726</v>
      </c>
      <c r="Q38" s="714"/>
      <c r="R38" s="721">
        <v>-26445</v>
      </c>
      <c r="S38" s="718">
        <v>-35483</v>
      </c>
      <c r="T38" s="718">
        <v>-38290.563148884001</v>
      </c>
      <c r="U38" s="718">
        <v>-41392.098763943599</v>
      </c>
      <c r="V38" s="718">
        <v>-43552.766319421498</v>
      </c>
      <c r="W38" s="719"/>
      <c r="X38" s="719"/>
      <c r="Y38" s="719"/>
      <c r="Z38" s="719"/>
      <c r="AA38" s="719"/>
      <c r="AB38" s="719"/>
      <c r="AC38" s="719"/>
      <c r="AD38" s="719"/>
      <c r="AE38" s="719"/>
      <c r="AF38" s="719"/>
      <c r="AG38" s="719"/>
      <c r="AH38" s="719"/>
      <c r="AI38" s="719"/>
      <c r="AJ38" s="719"/>
      <c r="AK38" s="719"/>
      <c r="AL38" s="719"/>
      <c r="AM38" s="719"/>
      <c r="AN38" s="719"/>
      <c r="AO38" s="719"/>
      <c r="AP38" s="719"/>
      <c r="AQ38" s="719">
        <v>0</v>
      </c>
      <c r="AR38" s="719">
        <v>0</v>
      </c>
      <c r="AS38" s="719">
        <v>0</v>
      </c>
      <c r="AT38" s="720">
        <v>0</v>
      </c>
      <c r="AU38" s="720">
        <v>0</v>
      </c>
      <c r="AV38" s="720">
        <v>0</v>
      </c>
    </row>
    <row r="39" spans="1:48" s="720" customFormat="1" x14ac:dyDescent="0.25">
      <c r="A39" s="714"/>
      <c r="B39" s="714" t="s">
        <v>234</v>
      </c>
      <c r="C39" s="714" t="s">
        <v>1701</v>
      </c>
      <c r="D39" s="715" t="s">
        <v>1727</v>
      </c>
      <c r="E39" s="716" t="s">
        <v>1643</v>
      </c>
      <c r="F39" s="716" t="s">
        <v>1644</v>
      </c>
      <c r="G39" s="716" t="s">
        <v>144</v>
      </c>
      <c r="H39" s="716" t="s">
        <v>1494</v>
      </c>
      <c r="I39" s="716" t="s">
        <v>227</v>
      </c>
      <c r="J39" s="716" t="s">
        <v>1728</v>
      </c>
      <c r="K39" s="716" t="s">
        <v>1495</v>
      </c>
      <c r="L39" s="716" t="s">
        <v>1496</v>
      </c>
      <c r="M39" s="716" t="s">
        <v>1497</v>
      </c>
      <c r="N39" s="716"/>
      <c r="O39" s="716" t="s">
        <v>136</v>
      </c>
      <c r="P39" s="714" t="s">
        <v>1729</v>
      </c>
      <c r="Q39" s="714"/>
      <c r="R39" s="721">
        <v>-21704</v>
      </c>
      <c r="S39" s="718">
        <v>-35236</v>
      </c>
      <c r="T39" s="718">
        <v>-38901.968708214001</v>
      </c>
      <c r="U39" s="718">
        <v>-42053.028173579303</v>
      </c>
      <c r="V39" s="718">
        <v>-44248.1962442402</v>
      </c>
      <c r="W39" s="719"/>
      <c r="X39" s="719"/>
      <c r="Y39" s="719"/>
      <c r="Z39" s="719"/>
      <c r="AA39" s="719"/>
      <c r="AB39" s="719"/>
      <c r="AC39" s="719"/>
      <c r="AD39" s="719"/>
      <c r="AE39" s="719"/>
      <c r="AF39" s="719"/>
      <c r="AG39" s="719"/>
      <c r="AH39" s="719"/>
      <c r="AI39" s="719"/>
      <c r="AJ39" s="719"/>
      <c r="AK39" s="719"/>
      <c r="AL39" s="719"/>
      <c r="AM39" s="719"/>
      <c r="AN39" s="719"/>
      <c r="AO39" s="719"/>
      <c r="AP39" s="719"/>
      <c r="AQ39" s="719">
        <v>0</v>
      </c>
      <c r="AR39" s="719">
        <v>0</v>
      </c>
      <c r="AS39" s="719">
        <v>0</v>
      </c>
      <c r="AT39" s="720">
        <v>0</v>
      </c>
      <c r="AU39" s="720">
        <v>0</v>
      </c>
      <c r="AV39" s="720">
        <v>0</v>
      </c>
    </row>
    <row r="40" spans="1:48" s="720" customFormat="1" x14ac:dyDescent="0.25">
      <c r="A40" s="714"/>
      <c r="B40" s="714" t="s">
        <v>234</v>
      </c>
      <c r="C40" s="714" t="s">
        <v>1701</v>
      </c>
      <c r="D40" s="715" t="s">
        <v>1730</v>
      </c>
      <c r="E40" s="716" t="s">
        <v>1643</v>
      </c>
      <c r="F40" s="716" t="s">
        <v>1644</v>
      </c>
      <c r="G40" s="716" t="s">
        <v>144</v>
      </c>
      <c r="H40" s="716" t="s">
        <v>1494</v>
      </c>
      <c r="I40" s="716" t="s">
        <v>227</v>
      </c>
      <c r="J40" s="716" t="s">
        <v>1731</v>
      </c>
      <c r="K40" s="716" t="s">
        <v>1495</v>
      </c>
      <c r="L40" s="716" t="s">
        <v>1496</v>
      </c>
      <c r="M40" s="716" t="s">
        <v>1497</v>
      </c>
      <c r="N40" s="716"/>
      <c r="O40" s="716" t="s">
        <v>136</v>
      </c>
      <c r="P40" s="714" t="s">
        <v>1732</v>
      </c>
      <c r="Q40" s="714"/>
      <c r="R40" s="721">
        <v>-7632</v>
      </c>
      <c r="S40" s="718">
        <v>-11581</v>
      </c>
      <c r="T40" s="718">
        <v>-11224.051847999999</v>
      </c>
      <c r="U40" s="718">
        <v>-12133.200047688</v>
      </c>
      <c r="V40" s="718">
        <v>-12766.5530901773</v>
      </c>
      <c r="W40" s="719"/>
      <c r="X40" s="719"/>
      <c r="Y40" s="719"/>
      <c r="Z40" s="719"/>
      <c r="AA40" s="719"/>
      <c r="AB40" s="719"/>
      <c r="AC40" s="719"/>
      <c r="AD40" s="719"/>
      <c r="AE40" s="719"/>
      <c r="AF40" s="719"/>
      <c r="AG40" s="719"/>
      <c r="AH40" s="719"/>
      <c r="AI40" s="719"/>
      <c r="AJ40" s="719"/>
      <c r="AK40" s="719"/>
      <c r="AL40" s="719"/>
      <c r="AM40" s="719"/>
      <c r="AN40" s="719"/>
      <c r="AO40" s="719"/>
      <c r="AP40" s="719"/>
      <c r="AQ40" s="719">
        <v>0</v>
      </c>
      <c r="AR40" s="719">
        <v>0</v>
      </c>
      <c r="AS40" s="719">
        <v>0</v>
      </c>
      <c r="AT40" s="720">
        <v>0</v>
      </c>
      <c r="AU40" s="720">
        <v>0</v>
      </c>
      <c r="AV40" s="720">
        <v>0</v>
      </c>
    </row>
    <row r="41" spans="1:48" s="720" customFormat="1" x14ac:dyDescent="0.25">
      <c r="A41" s="714"/>
      <c r="B41" s="714" t="s">
        <v>234</v>
      </c>
      <c r="C41" s="714" t="s">
        <v>1701</v>
      </c>
      <c r="D41" s="715" t="s">
        <v>1733</v>
      </c>
      <c r="E41" s="716" t="s">
        <v>1643</v>
      </c>
      <c r="F41" s="716" t="s">
        <v>1644</v>
      </c>
      <c r="G41" s="716" t="s">
        <v>144</v>
      </c>
      <c r="H41" s="716" t="s">
        <v>1494</v>
      </c>
      <c r="I41" s="716" t="s">
        <v>227</v>
      </c>
      <c r="J41" s="716" t="s">
        <v>1734</v>
      </c>
      <c r="K41" s="716" t="s">
        <v>1495</v>
      </c>
      <c r="L41" s="716" t="s">
        <v>1496</v>
      </c>
      <c r="M41" s="716" t="s">
        <v>1497</v>
      </c>
      <c r="N41" s="716"/>
      <c r="O41" s="716" t="s">
        <v>136</v>
      </c>
      <c r="P41" s="714" t="s">
        <v>1735</v>
      </c>
      <c r="Q41" s="714"/>
      <c r="R41" s="721">
        <v>343977</v>
      </c>
      <c r="S41" s="718">
        <v>-4677275</v>
      </c>
      <c r="T41" s="718">
        <v>-5206245.6957134204</v>
      </c>
      <c r="U41" s="718">
        <v>-5627951.5970662003</v>
      </c>
      <c r="V41" s="718">
        <v>-5921730.6704330603</v>
      </c>
      <c r="W41" s="719"/>
      <c r="X41" s="719"/>
      <c r="Y41" s="719"/>
      <c r="Z41" s="719"/>
      <c r="AA41" s="719"/>
      <c r="AB41" s="719"/>
      <c r="AC41" s="719"/>
      <c r="AD41" s="719"/>
      <c r="AE41" s="719"/>
      <c r="AF41" s="719"/>
      <c r="AG41" s="719"/>
      <c r="AH41" s="719"/>
      <c r="AI41" s="719"/>
      <c r="AJ41" s="719"/>
      <c r="AK41" s="719"/>
      <c r="AL41" s="719"/>
      <c r="AM41" s="719"/>
      <c r="AN41" s="719"/>
      <c r="AO41" s="719"/>
      <c r="AP41" s="719"/>
      <c r="AQ41" s="719">
        <v>0</v>
      </c>
      <c r="AR41" s="719">
        <v>0</v>
      </c>
      <c r="AS41" s="719">
        <v>0</v>
      </c>
      <c r="AT41" s="720">
        <v>0</v>
      </c>
      <c r="AU41" s="720">
        <v>0</v>
      </c>
      <c r="AV41" s="720">
        <v>0</v>
      </c>
    </row>
    <row r="42" spans="1:48" s="720" customFormat="1" x14ac:dyDescent="0.25">
      <c r="A42" s="714"/>
      <c r="B42" s="714" t="s">
        <v>234</v>
      </c>
      <c r="C42" s="714" t="s">
        <v>1701</v>
      </c>
      <c r="D42" s="715" t="s">
        <v>1736</v>
      </c>
      <c r="E42" s="716" t="s">
        <v>1643</v>
      </c>
      <c r="F42" s="716" t="s">
        <v>1644</v>
      </c>
      <c r="G42" s="716" t="s">
        <v>144</v>
      </c>
      <c r="H42" s="716" t="s">
        <v>1494</v>
      </c>
      <c r="I42" s="716" t="s">
        <v>227</v>
      </c>
      <c r="J42" s="716" t="s">
        <v>1737</v>
      </c>
      <c r="K42" s="716" t="s">
        <v>1495</v>
      </c>
      <c r="L42" s="716" t="s">
        <v>1496</v>
      </c>
      <c r="M42" s="716" t="s">
        <v>1497</v>
      </c>
      <c r="N42" s="716"/>
      <c r="O42" s="716" t="s">
        <v>136</v>
      </c>
      <c r="P42" s="714" t="s">
        <v>1738</v>
      </c>
      <c r="Q42" s="714"/>
      <c r="R42" s="721">
        <v>549654</v>
      </c>
      <c r="S42" s="718">
        <v>-6827578</v>
      </c>
      <c r="T42" s="718">
        <v>-7788068.5470673097</v>
      </c>
      <c r="U42" s="718">
        <v>-8418902.0993797593</v>
      </c>
      <c r="V42" s="718">
        <v>-8858368.7889673803</v>
      </c>
      <c r="W42" s="719"/>
      <c r="X42" s="719"/>
      <c r="Y42" s="719"/>
      <c r="Z42" s="719"/>
      <c r="AA42" s="719"/>
      <c r="AB42" s="719"/>
      <c r="AC42" s="719"/>
      <c r="AD42" s="719"/>
      <c r="AE42" s="719"/>
      <c r="AF42" s="719"/>
      <c r="AG42" s="719"/>
      <c r="AH42" s="719"/>
      <c r="AI42" s="719"/>
      <c r="AJ42" s="719"/>
      <c r="AK42" s="719"/>
      <c r="AL42" s="719"/>
      <c r="AM42" s="719"/>
      <c r="AN42" s="719"/>
      <c r="AO42" s="719"/>
      <c r="AP42" s="719"/>
      <c r="AQ42" s="719">
        <v>0</v>
      </c>
      <c r="AR42" s="719">
        <v>0</v>
      </c>
      <c r="AS42" s="719">
        <v>0</v>
      </c>
      <c r="AT42" s="720">
        <v>0</v>
      </c>
      <c r="AU42" s="720">
        <v>0</v>
      </c>
      <c r="AV42" s="720">
        <v>0</v>
      </c>
    </row>
    <row r="43" spans="1:48" s="720" customFormat="1" x14ac:dyDescent="0.25">
      <c r="A43" s="714"/>
      <c r="B43" s="714" t="s">
        <v>234</v>
      </c>
      <c r="C43" s="714" t="s">
        <v>1701</v>
      </c>
      <c r="D43" s="715" t="s">
        <v>1739</v>
      </c>
      <c r="E43" s="716" t="s">
        <v>1643</v>
      </c>
      <c r="F43" s="716" t="s">
        <v>1644</v>
      </c>
      <c r="G43" s="716" t="s">
        <v>144</v>
      </c>
      <c r="H43" s="716" t="s">
        <v>1494</v>
      </c>
      <c r="I43" s="716" t="s">
        <v>227</v>
      </c>
      <c r="J43" s="716" t="s">
        <v>242</v>
      </c>
      <c r="K43" s="716" t="s">
        <v>1495</v>
      </c>
      <c r="L43" s="716" t="s">
        <v>1496</v>
      </c>
      <c r="M43" s="716" t="s">
        <v>1497</v>
      </c>
      <c r="N43" s="716"/>
      <c r="O43" s="716" t="s">
        <v>136</v>
      </c>
      <c r="P43" s="714" t="s">
        <v>1740</v>
      </c>
      <c r="Q43" s="714"/>
      <c r="R43" s="721">
        <v>99312</v>
      </c>
      <c r="S43" s="718">
        <v>-6271448</v>
      </c>
      <c r="T43" s="718">
        <v>-6649992.0852193702</v>
      </c>
      <c r="U43" s="718">
        <v>-7188641.4441221403</v>
      </c>
      <c r="V43" s="718">
        <v>-7563888.5275053103</v>
      </c>
      <c r="W43" s="719"/>
      <c r="X43" s="719"/>
      <c r="Y43" s="719"/>
      <c r="Z43" s="719"/>
      <c r="AA43" s="719"/>
      <c r="AB43" s="719"/>
      <c r="AC43" s="719"/>
      <c r="AD43" s="719"/>
      <c r="AE43" s="719"/>
      <c r="AF43" s="719"/>
      <c r="AG43" s="719"/>
      <c r="AH43" s="719"/>
      <c r="AI43" s="719"/>
      <c r="AJ43" s="719"/>
      <c r="AK43" s="719"/>
      <c r="AL43" s="719"/>
      <c r="AM43" s="719"/>
      <c r="AN43" s="719"/>
      <c r="AO43" s="719"/>
      <c r="AP43" s="719"/>
      <c r="AQ43" s="719">
        <v>0</v>
      </c>
      <c r="AR43" s="719">
        <v>0</v>
      </c>
      <c r="AS43" s="719">
        <v>0</v>
      </c>
      <c r="AT43" s="720">
        <v>0</v>
      </c>
      <c r="AU43" s="720">
        <v>0</v>
      </c>
      <c r="AV43" s="720">
        <v>0</v>
      </c>
    </row>
    <row r="44" spans="1:48" s="720" customFormat="1" x14ac:dyDescent="0.25">
      <c r="A44" s="714"/>
      <c r="B44" s="714" t="s">
        <v>234</v>
      </c>
      <c r="C44" s="714" t="s">
        <v>1701</v>
      </c>
      <c r="D44" s="715" t="s">
        <v>1741</v>
      </c>
      <c r="E44" s="716" t="s">
        <v>1643</v>
      </c>
      <c r="F44" s="716" t="s">
        <v>1644</v>
      </c>
      <c r="G44" s="716" t="s">
        <v>144</v>
      </c>
      <c r="H44" s="716" t="s">
        <v>1494</v>
      </c>
      <c r="I44" s="716" t="s">
        <v>227</v>
      </c>
      <c r="J44" s="716" t="s">
        <v>1742</v>
      </c>
      <c r="K44" s="716" t="s">
        <v>1495</v>
      </c>
      <c r="L44" s="716" t="s">
        <v>1496</v>
      </c>
      <c r="M44" s="716" t="s">
        <v>1497</v>
      </c>
      <c r="N44" s="716"/>
      <c r="O44" s="716" t="s">
        <v>136</v>
      </c>
      <c r="P44" s="714" t="s">
        <v>1743</v>
      </c>
      <c r="Q44" s="714"/>
      <c r="R44" s="721">
        <v>201409</v>
      </c>
      <c r="S44" s="718">
        <v>-7057842</v>
      </c>
      <c r="T44" s="718">
        <v>-8589356.5889086109</v>
      </c>
      <c r="U44" s="718">
        <v>-9285094.4726102091</v>
      </c>
      <c r="V44" s="718">
        <v>-9769776.4040804598</v>
      </c>
      <c r="W44" s="719"/>
      <c r="X44" s="719"/>
      <c r="Y44" s="719"/>
      <c r="Z44" s="719"/>
      <c r="AA44" s="719"/>
      <c r="AB44" s="719"/>
      <c r="AC44" s="719"/>
      <c r="AD44" s="719"/>
      <c r="AE44" s="719"/>
      <c r="AF44" s="719"/>
      <c r="AG44" s="719"/>
      <c r="AH44" s="719"/>
      <c r="AI44" s="719"/>
      <c r="AJ44" s="719"/>
      <c r="AK44" s="719"/>
      <c r="AL44" s="719"/>
      <c r="AM44" s="719"/>
      <c r="AN44" s="719"/>
      <c r="AO44" s="719"/>
      <c r="AP44" s="719"/>
      <c r="AQ44" s="719">
        <v>0</v>
      </c>
      <c r="AR44" s="719">
        <v>0</v>
      </c>
      <c r="AS44" s="719">
        <v>0</v>
      </c>
      <c r="AT44" s="720">
        <v>0</v>
      </c>
      <c r="AU44" s="720">
        <v>0</v>
      </c>
      <c r="AV44" s="720">
        <v>0</v>
      </c>
    </row>
    <row r="45" spans="1:48" s="720" customFormat="1" x14ac:dyDescent="0.25">
      <c r="A45" s="714"/>
      <c r="B45" s="714" t="s">
        <v>234</v>
      </c>
      <c r="C45" s="714" t="s">
        <v>1701</v>
      </c>
      <c r="D45" s="715" t="s">
        <v>1744</v>
      </c>
      <c r="E45" s="716" t="s">
        <v>1643</v>
      </c>
      <c r="F45" s="716" t="s">
        <v>1644</v>
      </c>
      <c r="G45" s="716" t="s">
        <v>144</v>
      </c>
      <c r="H45" s="716" t="s">
        <v>1494</v>
      </c>
      <c r="I45" s="716" t="s">
        <v>227</v>
      </c>
      <c r="J45" s="716" t="s">
        <v>1745</v>
      </c>
      <c r="K45" s="716" t="s">
        <v>1495</v>
      </c>
      <c r="L45" s="716" t="s">
        <v>1496</v>
      </c>
      <c r="M45" s="716" t="s">
        <v>1497</v>
      </c>
      <c r="N45" s="716"/>
      <c r="O45" s="716" t="s">
        <v>136</v>
      </c>
      <c r="P45" s="714" t="s">
        <v>1746</v>
      </c>
      <c r="Q45" s="714"/>
      <c r="R45" s="721">
        <v>95961</v>
      </c>
      <c r="S45" s="718">
        <v>-12601542</v>
      </c>
      <c r="T45" s="718">
        <v>-15217073.8417078</v>
      </c>
      <c r="U45" s="718">
        <v>-16449656.8228861</v>
      </c>
      <c r="V45" s="718">
        <v>-17308328.909040801</v>
      </c>
      <c r="W45" s="719"/>
      <c r="X45" s="719"/>
      <c r="Y45" s="719"/>
      <c r="Z45" s="719"/>
      <c r="AA45" s="719"/>
      <c r="AB45" s="719"/>
      <c r="AC45" s="719"/>
      <c r="AD45" s="719"/>
      <c r="AE45" s="719"/>
      <c r="AF45" s="719"/>
      <c r="AG45" s="719"/>
      <c r="AH45" s="719"/>
      <c r="AI45" s="719"/>
      <c r="AJ45" s="719"/>
      <c r="AK45" s="719"/>
      <c r="AL45" s="719"/>
      <c r="AM45" s="719"/>
      <c r="AN45" s="719"/>
      <c r="AO45" s="719"/>
      <c r="AP45" s="719"/>
      <c r="AQ45" s="719">
        <v>0</v>
      </c>
      <c r="AR45" s="719">
        <v>0</v>
      </c>
      <c r="AS45" s="719">
        <v>0</v>
      </c>
      <c r="AT45" s="720">
        <v>0</v>
      </c>
      <c r="AU45" s="720">
        <v>0</v>
      </c>
      <c r="AV45" s="720">
        <v>0</v>
      </c>
    </row>
    <row r="46" spans="1:48" s="720" customFormat="1" x14ac:dyDescent="0.25">
      <c r="A46" s="714"/>
      <c r="B46" s="714" t="s">
        <v>234</v>
      </c>
      <c r="C46" s="714" t="s">
        <v>1701</v>
      </c>
      <c r="D46" s="715" t="s">
        <v>1747</v>
      </c>
      <c r="E46" s="716" t="s">
        <v>1643</v>
      </c>
      <c r="F46" s="716" t="s">
        <v>1644</v>
      </c>
      <c r="G46" s="716" t="s">
        <v>144</v>
      </c>
      <c r="H46" s="716" t="s">
        <v>1494</v>
      </c>
      <c r="I46" s="716" t="s">
        <v>227</v>
      </c>
      <c r="J46" s="716" t="s">
        <v>1748</v>
      </c>
      <c r="K46" s="716" t="s">
        <v>1495</v>
      </c>
      <c r="L46" s="716" t="s">
        <v>1496</v>
      </c>
      <c r="M46" s="716" t="s">
        <v>1497</v>
      </c>
      <c r="N46" s="716"/>
      <c r="O46" s="716" t="s">
        <v>136</v>
      </c>
      <c r="P46" s="714" t="s">
        <v>1506</v>
      </c>
      <c r="Q46" s="714"/>
      <c r="R46" s="721">
        <v>-51171</v>
      </c>
      <c r="S46" s="718">
        <v>-10136885</v>
      </c>
      <c r="T46" s="718">
        <v>-12991471.329742</v>
      </c>
      <c r="U46" s="718">
        <v>-14043780.5074511</v>
      </c>
      <c r="V46" s="718">
        <v>-14776865.84994</v>
      </c>
      <c r="W46" s="719"/>
      <c r="X46" s="719"/>
      <c r="Y46" s="719"/>
      <c r="Z46" s="719"/>
      <c r="AA46" s="719"/>
      <c r="AB46" s="719"/>
      <c r="AC46" s="719"/>
      <c r="AD46" s="719"/>
      <c r="AE46" s="719"/>
      <c r="AF46" s="719"/>
      <c r="AG46" s="719"/>
      <c r="AH46" s="719"/>
      <c r="AI46" s="719"/>
      <c r="AJ46" s="719"/>
      <c r="AK46" s="719"/>
      <c r="AL46" s="719"/>
      <c r="AM46" s="719"/>
      <c r="AN46" s="719"/>
      <c r="AO46" s="719"/>
      <c r="AP46" s="719"/>
      <c r="AQ46" s="719">
        <v>0</v>
      </c>
      <c r="AR46" s="719">
        <v>0</v>
      </c>
      <c r="AS46" s="719">
        <v>0</v>
      </c>
      <c r="AT46" s="720">
        <v>0</v>
      </c>
      <c r="AU46" s="720">
        <v>0</v>
      </c>
      <c r="AV46" s="720">
        <v>0</v>
      </c>
    </row>
    <row r="47" spans="1:48" s="720" customFormat="1" x14ac:dyDescent="0.25">
      <c r="A47" s="714"/>
      <c r="B47" s="714" t="s">
        <v>234</v>
      </c>
      <c r="C47" s="714" t="s">
        <v>1701</v>
      </c>
      <c r="D47" s="715" t="s">
        <v>1749</v>
      </c>
      <c r="E47" s="716" t="s">
        <v>1643</v>
      </c>
      <c r="F47" s="716" t="s">
        <v>1644</v>
      </c>
      <c r="G47" s="716" t="s">
        <v>144</v>
      </c>
      <c r="H47" s="716" t="s">
        <v>1494</v>
      </c>
      <c r="I47" s="716" t="s">
        <v>227</v>
      </c>
      <c r="J47" s="716" t="s">
        <v>1750</v>
      </c>
      <c r="K47" s="716" t="s">
        <v>1495</v>
      </c>
      <c r="L47" s="716" t="s">
        <v>1496</v>
      </c>
      <c r="M47" s="716" t="s">
        <v>1497</v>
      </c>
      <c r="N47" s="716"/>
      <c r="O47" s="716" t="s">
        <v>136</v>
      </c>
      <c r="P47" s="714" t="s">
        <v>1751</v>
      </c>
      <c r="Q47" s="714"/>
      <c r="R47" s="721">
        <v>-16843</v>
      </c>
      <c r="S47" s="718">
        <v>-973736</v>
      </c>
      <c r="T47" s="718">
        <v>-1129234.6128</v>
      </c>
      <c r="U47" s="718">
        <v>-1220702.6164368</v>
      </c>
      <c r="V47" s="718">
        <v>-1284423.2930147999</v>
      </c>
      <c r="W47" s="719"/>
      <c r="X47" s="719"/>
      <c r="Y47" s="719"/>
      <c r="Z47" s="719"/>
      <c r="AA47" s="719"/>
      <c r="AB47" s="719"/>
      <c r="AC47" s="719"/>
      <c r="AD47" s="719"/>
      <c r="AE47" s="719"/>
      <c r="AF47" s="719"/>
      <c r="AG47" s="719"/>
      <c r="AH47" s="719"/>
      <c r="AI47" s="719"/>
      <c r="AJ47" s="719"/>
      <c r="AK47" s="719"/>
      <c r="AL47" s="719"/>
      <c r="AM47" s="719"/>
      <c r="AN47" s="719"/>
      <c r="AO47" s="719"/>
      <c r="AP47" s="719"/>
      <c r="AQ47" s="719">
        <v>0</v>
      </c>
      <c r="AR47" s="719">
        <v>0</v>
      </c>
      <c r="AS47" s="719">
        <v>0</v>
      </c>
      <c r="AT47" s="720">
        <v>0</v>
      </c>
      <c r="AU47" s="720">
        <v>0</v>
      </c>
      <c r="AV47" s="720">
        <v>0</v>
      </c>
    </row>
    <row r="48" spans="1:48" s="720" customFormat="1" x14ac:dyDescent="0.25">
      <c r="A48" s="714"/>
      <c r="B48" s="714" t="s">
        <v>234</v>
      </c>
      <c r="C48" s="714" t="s">
        <v>1701</v>
      </c>
      <c r="D48" s="715" t="s">
        <v>1752</v>
      </c>
      <c r="E48" s="716" t="s">
        <v>1643</v>
      </c>
      <c r="F48" s="716" t="s">
        <v>1644</v>
      </c>
      <c r="G48" s="716" t="s">
        <v>144</v>
      </c>
      <c r="H48" s="716" t="s">
        <v>1494</v>
      </c>
      <c r="I48" s="716" t="s">
        <v>227</v>
      </c>
      <c r="J48" s="716" t="s">
        <v>1753</v>
      </c>
      <c r="K48" s="716" t="s">
        <v>1495</v>
      </c>
      <c r="L48" s="716" t="s">
        <v>1496</v>
      </c>
      <c r="M48" s="716" t="s">
        <v>1497</v>
      </c>
      <c r="N48" s="716"/>
      <c r="O48" s="716" t="s">
        <v>136</v>
      </c>
      <c r="P48" s="714" t="s">
        <v>1507</v>
      </c>
      <c r="Q48" s="714"/>
      <c r="R48" s="721">
        <v>-284959</v>
      </c>
      <c r="S48" s="718">
        <v>-2067699</v>
      </c>
      <c r="T48" s="718">
        <v>-2050378.36391334</v>
      </c>
      <c r="U48" s="718">
        <v>-2216459.01139032</v>
      </c>
      <c r="V48" s="718">
        <v>-2332158.1717849001</v>
      </c>
      <c r="W48" s="719"/>
      <c r="X48" s="719"/>
      <c r="Y48" s="719"/>
      <c r="Z48" s="719"/>
      <c r="AA48" s="719"/>
      <c r="AB48" s="719"/>
      <c r="AC48" s="719"/>
      <c r="AD48" s="719"/>
      <c r="AE48" s="719"/>
      <c r="AF48" s="719"/>
      <c r="AG48" s="719"/>
      <c r="AH48" s="719"/>
      <c r="AI48" s="719"/>
      <c r="AJ48" s="719"/>
      <c r="AK48" s="719"/>
      <c r="AL48" s="719"/>
      <c r="AM48" s="719"/>
      <c r="AN48" s="719"/>
      <c r="AO48" s="719"/>
      <c r="AP48" s="719"/>
      <c r="AQ48" s="719">
        <v>0</v>
      </c>
      <c r="AR48" s="719">
        <v>0</v>
      </c>
      <c r="AS48" s="719">
        <v>0</v>
      </c>
      <c r="AT48" s="720">
        <v>0</v>
      </c>
      <c r="AU48" s="720">
        <v>0</v>
      </c>
      <c r="AV48" s="720">
        <v>0</v>
      </c>
    </row>
    <row r="49" spans="1:48" s="720" customFormat="1" x14ac:dyDescent="0.25">
      <c r="A49" s="714"/>
      <c r="B49" s="714" t="s">
        <v>234</v>
      </c>
      <c r="C49" s="714" t="s">
        <v>1701</v>
      </c>
      <c r="D49" s="715" t="s">
        <v>1754</v>
      </c>
      <c r="E49" s="716" t="s">
        <v>1643</v>
      </c>
      <c r="F49" s="716" t="s">
        <v>1644</v>
      </c>
      <c r="G49" s="716" t="s">
        <v>144</v>
      </c>
      <c r="H49" s="716" t="s">
        <v>1494</v>
      </c>
      <c r="I49" s="716" t="s">
        <v>227</v>
      </c>
      <c r="J49" s="716" t="s">
        <v>483</v>
      </c>
      <c r="K49" s="716" t="s">
        <v>1495</v>
      </c>
      <c r="L49" s="716" t="s">
        <v>1496</v>
      </c>
      <c r="M49" s="716" t="s">
        <v>1497</v>
      </c>
      <c r="N49" s="716"/>
      <c r="O49" s="716" t="s">
        <v>136</v>
      </c>
      <c r="P49" s="714" t="s">
        <v>1508</v>
      </c>
      <c r="Q49" s="714"/>
      <c r="R49" s="721">
        <v>1320226</v>
      </c>
      <c r="S49" s="718">
        <v>-6104330</v>
      </c>
      <c r="T49" s="718">
        <v>-6675918.9773736596</v>
      </c>
      <c r="U49" s="718">
        <v>-7216668.4145409297</v>
      </c>
      <c r="V49" s="718">
        <v>-7593378.5057799602</v>
      </c>
      <c r="W49" s="719"/>
      <c r="X49" s="719"/>
      <c r="Y49" s="719"/>
      <c r="Z49" s="719"/>
      <c r="AA49" s="719"/>
      <c r="AB49" s="719"/>
      <c r="AC49" s="719"/>
      <c r="AD49" s="719"/>
      <c r="AE49" s="719"/>
      <c r="AF49" s="719"/>
      <c r="AG49" s="719"/>
      <c r="AH49" s="719"/>
      <c r="AI49" s="719"/>
      <c r="AJ49" s="719"/>
      <c r="AK49" s="719"/>
      <c r="AL49" s="719"/>
      <c r="AM49" s="719"/>
      <c r="AN49" s="719"/>
      <c r="AO49" s="719"/>
      <c r="AP49" s="719"/>
      <c r="AQ49" s="719">
        <v>0</v>
      </c>
      <c r="AR49" s="719">
        <v>0</v>
      </c>
      <c r="AS49" s="719">
        <v>0</v>
      </c>
      <c r="AT49" s="720">
        <v>0</v>
      </c>
      <c r="AU49" s="720">
        <v>0</v>
      </c>
      <c r="AV49" s="720">
        <v>0</v>
      </c>
    </row>
    <row r="50" spans="1:48" s="720" customFormat="1" x14ac:dyDescent="0.25">
      <c r="A50" s="714"/>
      <c r="B50" s="714" t="s">
        <v>234</v>
      </c>
      <c r="C50" s="714" t="s">
        <v>1701</v>
      </c>
      <c r="D50" s="715" t="s">
        <v>1755</v>
      </c>
      <c r="E50" s="716" t="s">
        <v>1643</v>
      </c>
      <c r="F50" s="716" t="s">
        <v>1644</v>
      </c>
      <c r="G50" s="716" t="s">
        <v>144</v>
      </c>
      <c r="H50" s="716" t="s">
        <v>1494</v>
      </c>
      <c r="I50" s="716" t="s">
        <v>227</v>
      </c>
      <c r="J50" s="716" t="s">
        <v>285</v>
      </c>
      <c r="K50" s="716" t="s">
        <v>1495</v>
      </c>
      <c r="L50" s="716" t="s">
        <v>1496</v>
      </c>
      <c r="M50" s="716" t="s">
        <v>1497</v>
      </c>
      <c r="N50" s="716"/>
      <c r="O50" s="716" t="s">
        <v>136</v>
      </c>
      <c r="P50" s="714" t="s">
        <v>1756</v>
      </c>
      <c r="Q50" s="714"/>
      <c r="R50" s="721">
        <v>3211416</v>
      </c>
      <c r="S50" s="718">
        <v>-10358363</v>
      </c>
      <c r="T50" s="718">
        <v>-11189810.4713278</v>
      </c>
      <c r="U50" s="718">
        <v>-12096185.1195054</v>
      </c>
      <c r="V50" s="718">
        <v>-12727605.9827435</v>
      </c>
      <c r="W50" s="719"/>
      <c r="X50" s="719"/>
      <c r="Y50" s="719"/>
      <c r="Z50" s="719"/>
      <c r="AA50" s="719"/>
      <c r="AB50" s="719"/>
      <c r="AC50" s="719"/>
      <c r="AD50" s="719"/>
      <c r="AE50" s="719"/>
      <c r="AF50" s="719"/>
      <c r="AG50" s="719"/>
      <c r="AH50" s="719"/>
      <c r="AI50" s="719"/>
      <c r="AJ50" s="719"/>
      <c r="AK50" s="719"/>
      <c r="AL50" s="719"/>
      <c r="AM50" s="719"/>
      <c r="AN50" s="719"/>
      <c r="AO50" s="719"/>
      <c r="AP50" s="719"/>
      <c r="AQ50" s="719">
        <v>0</v>
      </c>
      <c r="AR50" s="719">
        <v>0</v>
      </c>
      <c r="AS50" s="719">
        <v>0</v>
      </c>
      <c r="AT50" s="720">
        <v>0</v>
      </c>
      <c r="AU50" s="720">
        <v>0</v>
      </c>
      <c r="AV50" s="720">
        <v>0</v>
      </c>
    </row>
    <row r="51" spans="1:48" s="720" customFormat="1" x14ac:dyDescent="0.25">
      <c r="A51" s="714"/>
      <c r="B51" s="714" t="s">
        <v>234</v>
      </c>
      <c r="C51" s="714" t="s">
        <v>1701</v>
      </c>
      <c r="D51" s="715" t="s">
        <v>1757</v>
      </c>
      <c r="E51" s="716" t="s">
        <v>1643</v>
      </c>
      <c r="F51" s="716" t="s">
        <v>1644</v>
      </c>
      <c r="G51" s="716" t="s">
        <v>144</v>
      </c>
      <c r="H51" s="716" t="s">
        <v>1494</v>
      </c>
      <c r="I51" s="716" t="s">
        <v>227</v>
      </c>
      <c r="J51" s="716" t="s">
        <v>234</v>
      </c>
      <c r="K51" s="716" t="s">
        <v>1495</v>
      </c>
      <c r="L51" s="716" t="s">
        <v>1496</v>
      </c>
      <c r="M51" s="716" t="s">
        <v>1497</v>
      </c>
      <c r="N51" s="716"/>
      <c r="O51" s="716" t="s">
        <v>136</v>
      </c>
      <c r="P51" s="714" t="s">
        <v>1509</v>
      </c>
      <c r="Q51" s="714"/>
      <c r="R51" s="721">
        <v>1304038</v>
      </c>
      <c r="S51" s="718">
        <v>-7985879</v>
      </c>
      <c r="T51" s="718">
        <v>-8409172.2561933491</v>
      </c>
      <c r="U51" s="718">
        <v>-9090315.2089450099</v>
      </c>
      <c r="V51" s="718">
        <v>-9564829.6628519408</v>
      </c>
      <c r="W51" s="719"/>
      <c r="X51" s="719"/>
      <c r="Y51" s="719"/>
      <c r="Z51" s="719"/>
      <c r="AA51" s="719"/>
      <c r="AB51" s="719"/>
      <c r="AC51" s="719"/>
      <c r="AD51" s="719"/>
      <c r="AE51" s="719"/>
      <c r="AF51" s="719"/>
      <c r="AG51" s="719"/>
      <c r="AH51" s="719"/>
      <c r="AI51" s="719"/>
      <c r="AJ51" s="719"/>
      <c r="AK51" s="719"/>
      <c r="AL51" s="719"/>
      <c r="AM51" s="719"/>
      <c r="AN51" s="719"/>
      <c r="AO51" s="719"/>
      <c r="AP51" s="719"/>
      <c r="AQ51" s="719">
        <v>0</v>
      </c>
      <c r="AR51" s="719">
        <v>0</v>
      </c>
      <c r="AS51" s="719">
        <v>0</v>
      </c>
      <c r="AT51" s="720">
        <v>0</v>
      </c>
      <c r="AU51" s="720">
        <v>0</v>
      </c>
      <c r="AV51" s="720">
        <v>0</v>
      </c>
    </row>
    <row r="52" spans="1:48" s="720" customFormat="1" x14ac:dyDescent="0.25">
      <c r="A52" s="714"/>
      <c r="B52" s="714" t="s">
        <v>234</v>
      </c>
      <c r="C52" s="714" t="s">
        <v>1701</v>
      </c>
      <c r="D52" s="715" t="s">
        <v>1758</v>
      </c>
      <c r="E52" s="716" t="s">
        <v>1643</v>
      </c>
      <c r="F52" s="716" t="s">
        <v>1644</v>
      </c>
      <c r="G52" s="716" t="s">
        <v>144</v>
      </c>
      <c r="H52" s="716" t="s">
        <v>1494</v>
      </c>
      <c r="I52" s="716" t="s">
        <v>227</v>
      </c>
      <c r="J52" s="716" t="s">
        <v>1759</v>
      </c>
      <c r="K52" s="716" t="s">
        <v>1495</v>
      </c>
      <c r="L52" s="716" t="s">
        <v>1496</v>
      </c>
      <c r="M52" s="716" t="s">
        <v>1497</v>
      </c>
      <c r="N52" s="716"/>
      <c r="O52" s="716" t="s">
        <v>136</v>
      </c>
      <c r="P52" s="714" t="s">
        <v>1510</v>
      </c>
      <c r="Q52" s="714"/>
      <c r="R52" s="721">
        <v>1411443</v>
      </c>
      <c r="S52" s="718">
        <v>-9104553</v>
      </c>
      <c r="T52" s="718">
        <v>-10630137.536152201</v>
      </c>
      <c r="U52" s="718">
        <v>-11491178.6765805</v>
      </c>
      <c r="V52" s="718">
        <v>-12091018.203498</v>
      </c>
      <c r="W52" s="719"/>
      <c r="X52" s="719"/>
      <c r="Y52" s="719"/>
      <c r="Z52" s="719"/>
      <c r="AA52" s="719"/>
      <c r="AB52" s="719"/>
      <c r="AC52" s="719"/>
      <c r="AD52" s="719"/>
      <c r="AE52" s="719"/>
      <c r="AF52" s="719"/>
      <c r="AG52" s="719"/>
      <c r="AH52" s="719"/>
      <c r="AI52" s="719"/>
      <c r="AJ52" s="719"/>
      <c r="AK52" s="719"/>
      <c r="AL52" s="719"/>
      <c r="AM52" s="719"/>
      <c r="AN52" s="719"/>
      <c r="AO52" s="719"/>
      <c r="AP52" s="719"/>
      <c r="AQ52" s="719">
        <v>0</v>
      </c>
      <c r="AR52" s="719">
        <v>0</v>
      </c>
      <c r="AS52" s="719">
        <v>0</v>
      </c>
      <c r="AT52" s="720">
        <v>0</v>
      </c>
      <c r="AU52" s="720">
        <v>0</v>
      </c>
      <c r="AV52" s="720">
        <v>0</v>
      </c>
    </row>
    <row r="53" spans="1:48" s="720" customFormat="1" x14ac:dyDescent="0.25">
      <c r="A53" s="714"/>
      <c r="B53" s="714" t="s">
        <v>234</v>
      </c>
      <c r="C53" s="714" t="s">
        <v>1701</v>
      </c>
      <c r="D53" s="715" t="s">
        <v>1760</v>
      </c>
      <c r="E53" s="716" t="s">
        <v>1643</v>
      </c>
      <c r="F53" s="716" t="s">
        <v>1644</v>
      </c>
      <c r="G53" s="716" t="s">
        <v>144</v>
      </c>
      <c r="H53" s="716" t="s">
        <v>1494</v>
      </c>
      <c r="I53" s="716" t="s">
        <v>227</v>
      </c>
      <c r="J53" s="716" t="s">
        <v>232</v>
      </c>
      <c r="K53" s="716" t="s">
        <v>1495</v>
      </c>
      <c r="L53" s="716" t="s">
        <v>1496</v>
      </c>
      <c r="M53" s="716" t="s">
        <v>1497</v>
      </c>
      <c r="N53" s="716"/>
      <c r="O53" s="716" t="s">
        <v>136</v>
      </c>
      <c r="P53" s="714" t="s">
        <v>1761</v>
      </c>
      <c r="Q53" s="714"/>
      <c r="R53" s="721">
        <v>2976373</v>
      </c>
      <c r="S53" s="718">
        <v>-16085514</v>
      </c>
      <c r="T53" s="718">
        <v>-19262916.2121071</v>
      </c>
      <c r="U53" s="718">
        <v>-20823212.425287701</v>
      </c>
      <c r="V53" s="718">
        <v>-21910184.113887701</v>
      </c>
      <c r="W53" s="719"/>
      <c r="X53" s="719"/>
      <c r="Y53" s="719"/>
      <c r="Z53" s="719"/>
      <c r="AA53" s="719"/>
      <c r="AB53" s="719"/>
      <c r="AC53" s="719"/>
      <c r="AD53" s="719"/>
      <c r="AE53" s="719"/>
      <c r="AF53" s="719"/>
      <c r="AG53" s="719"/>
      <c r="AH53" s="719"/>
      <c r="AI53" s="719"/>
      <c r="AJ53" s="719"/>
      <c r="AK53" s="719"/>
      <c r="AL53" s="719"/>
      <c r="AM53" s="719"/>
      <c r="AN53" s="719"/>
      <c r="AO53" s="719"/>
      <c r="AP53" s="719"/>
      <c r="AQ53" s="719">
        <v>0</v>
      </c>
      <c r="AR53" s="719">
        <v>0</v>
      </c>
      <c r="AS53" s="719">
        <v>0</v>
      </c>
      <c r="AT53" s="720">
        <v>0</v>
      </c>
      <c r="AU53" s="720">
        <v>0</v>
      </c>
      <c r="AV53" s="720">
        <v>0</v>
      </c>
    </row>
    <row r="54" spans="1:48" s="720" customFormat="1" x14ac:dyDescent="0.25">
      <c r="A54" s="714"/>
      <c r="B54" s="714" t="s">
        <v>234</v>
      </c>
      <c r="C54" s="714" t="s">
        <v>1701</v>
      </c>
      <c r="D54" s="715" t="s">
        <v>1762</v>
      </c>
      <c r="E54" s="716" t="s">
        <v>1643</v>
      </c>
      <c r="F54" s="716" t="s">
        <v>1644</v>
      </c>
      <c r="G54" s="716" t="s">
        <v>144</v>
      </c>
      <c r="H54" s="716" t="s">
        <v>1494</v>
      </c>
      <c r="I54" s="716" t="s">
        <v>227</v>
      </c>
      <c r="J54" s="716" t="s">
        <v>231</v>
      </c>
      <c r="K54" s="716" t="s">
        <v>1495</v>
      </c>
      <c r="L54" s="716" t="s">
        <v>1496</v>
      </c>
      <c r="M54" s="716" t="s">
        <v>1497</v>
      </c>
      <c r="N54" s="716"/>
      <c r="O54" s="716" t="s">
        <v>136</v>
      </c>
      <c r="P54" s="714" t="s">
        <v>1763</v>
      </c>
      <c r="Q54" s="714"/>
      <c r="R54" s="721">
        <v>1442999</v>
      </c>
      <c r="S54" s="718">
        <v>-13212546</v>
      </c>
      <c r="T54" s="718">
        <v>-15632184.908232599</v>
      </c>
      <c r="U54" s="718">
        <v>-16898391.885799401</v>
      </c>
      <c r="V54" s="718">
        <v>-17780487.9422382</v>
      </c>
      <c r="W54" s="719"/>
      <c r="X54" s="719"/>
      <c r="Y54" s="719"/>
      <c r="Z54" s="719"/>
      <c r="AA54" s="719"/>
      <c r="AB54" s="719"/>
      <c r="AC54" s="719"/>
      <c r="AD54" s="719"/>
      <c r="AE54" s="719"/>
      <c r="AF54" s="719"/>
      <c r="AG54" s="719"/>
      <c r="AH54" s="719"/>
      <c r="AI54" s="719"/>
      <c r="AJ54" s="719"/>
      <c r="AK54" s="719"/>
      <c r="AL54" s="719"/>
      <c r="AM54" s="719"/>
      <c r="AN54" s="719"/>
      <c r="AO54" s="719"/>
      <c r="AP54" s="719"/>
      <c r="AQ54" s="719">
        <v>0</v>
      </c>
      <c r="AR54" s="719">
        <v>0</v>
      </c>
      <c r="AS54" s="719">
        <v>0</v>
      </c>
      <c r="AT54" s="720">
        <v>0</v>
      </c>
      <c r="AU54" s="720">
        <v>0</v>
      </c>
      <c r="AV54" s="720">
        <v>0</v>
      </c>
    </row>
    <row r="55" spans="1:48" s="720" customFormat="1" x14ac:dyDescent="0.25">
      <c r="A55" s="714"/>
      <c r="B55" s="714" t="s">
        <v>234</v>
      </c>
      <c r="C55" s="714" t="s">
        <v>1701</v>
      </c>
      <c r="D55" s="715" t="s">
        <v>1764</v>
      </c>
      <c r="E55" s="716" t="s">
        <v>1643</v>
      </c>
      <c r="F55" s="716" t="s">
        <v>1644</v>
      </c>
      <c r="G55" s="716" t="s">
        <v>144</v>
      </c>
      <c r="H55" s="716" t="s">
        <v>1494</v>
      </c>
      <c r="I55" s="716" t="s">
        <v>227</v>
      </c>
      <c r="J55" s="716" t="s">
        <v>1765</v>
      </c>
      <c r="K55" s="716" t="s">
        <v>1495</v>
      </c>
      <c r="L55" s="716" t="s">
        <v>1496</v>
      </c>
      <c r="M55" s="716" t="s">
        <v>1497</v>
      </c>
      <c r="N55" s="716"/>
      <c r="O55" s="716" t="s">
        <v>136</v>
      </c>
      <c r="P55" s="714" t="s">
        <v>1766</v>
      </c>
      <c r="Q55" s="714"/>
      <c r="R55" s="721">
        <v>-505858</v>
      </c>
      <c r="S55" s="718">
        <v>-6409439</v>
      </c>
      <c r="T55" s="718">
        <v>-7241277.0512849996</v>
      </c>
      <c r="U55" s="718">
        <v>-7827820.4924390903</v>
      </c>
      <c r="V55" s="718">
        <v>-8236432.72214441</v>
      </c>
      <c r="W55" s="719"/>
      <c r="X55" s="719"/>
      <c r="Y55" s="719"/>
      <c r="Z55" s="719"/>
      <c r="AA55" s="719"/>
      <c r="AB55" s="719"/>
      <c r="AC55" s="719"/>
      <c r="AD55" s="719"/>
      <c r="AE55" s="719"/>
      <c r="AF55" s="719"/>
      <c r="AG55" s="719"/>
      <c r="AH55" s="719"/>
      <c r="AI55" s="719"/>
      <c r="AJ55" s="719"/>
      <c r="AK55" s="719"/>
      <c r="AL55" s="719"/>
      <c r="AM55" s="719"/>
      <c r="AN55" s="719"/>
      <c r="AO55" s="719"/>
      <c r="AP55" s="719"/>
      <c r="AQ55" s="719">
        <v>0</v>
      </c>
      <c r="AR55" s="719">
        <v>0</v>
      </c>
      <c r="AS55" s="719">
        <v>0</v>
      </c>
      <c r="AT55" s="720">
        <v>0</v>
      </c>
      <c r="AU55" s="720">
        <v>0</v>
      </c>
      <c r="AV55" s="720">
        <v>0</v>
      </c>
    </row>
    <row r="56" spans="1:48" s="720" customFormat="1" x14ac:dyDescent="0.25">
      <c r="A56" s="714"/>
      <c r="B56" s="714" t="s">
        <v>234</v>
      </c>
      <c r="C56" s="714" t="s">
        <v>1701</v>
      </c>
      <c r="D56" s="715" t="s">
        <v>1767</v>
      </c>
      <c r="E56" s="716" t="s">
        <v>1643</v>
      </c>
      <c r="F56" s="716" t="s">
        <v>1644</v>
      </c>
      <c r="G56" s="716" t="s">
        <v>144</v>
      </c>
      <c r="H56" s="716" t="s">
        <v>1494</v>
      </c>
      <c r="I56" s="716" t="s">
        <v>227</v>
      </c>
      <c r="J56" s="716" t="s">
        <v>1768</v>
      </c>
      <c r="K56" s="716" t="s">
        <v>1495</v>
      </c>
      <c r="L56" s="716" t="s">
        <v>1496</v>
      </c>
      <c r="M56" s="716" t="s">
        <v>1497</v>
      </c>
      <c r="N56" s="716"/>
      <c r="O56" s="716" t="s">
        <v>136</v>
      </c>
      <c r="P56" s="714" t="s">
        <v>1511</v>
      </c>
      <c r="Q56" s="714"/>
      <c r="R56" s="721">
        <v>124219</v>
      </c>
      <c r="S56" s="718">
        <v>-2175077</v>
      </c>
      <c r="T56" s="718">
        <v>-2320631.6060531</v>
      </c>
      <c r="U56" s="718">
        <v>-2508602.7661434002</v>
      </c>
      <c r="V56" s="718">
        <v>-2639551.8305360898</v>
      </c>
      <c r="W56" s="719"/>
      <c r="X56" s="719"/>
      <c r="Y56" s="719"/>
      <c r="Z56" s="719"/>
      <c r="AA56" s="719"/>
      <c r="AB56" s="719"/>
      <c r="AC56" s="719"/>
      <c r="AD56" s="719"/>
      <c r="AE56" s="719"/>
      <c r="AF56" s="719"/>
      <c r="AG56" s="719"/>
      <c r="AH56" s="719"/>
      <c r="AI56" s="719"/>
      <c r="AJ56" s="719"/>
      <c r="AK56" s="719"/>
      <c r="AL56" s="719"/>
      <c r="AM56" s="719"/>
      <c r="AN56" s="719"/>
      <c r="AO56" s="719"/>
      <c r="AP56" s="719"/>
      <c r="AQ56" s="719">
        <v>0</v>
      </c>
      <c r="AR56" s="719">
        <v>0</v>
      </c>
      <c r="AS56" s="719">
        <v>0</v>
      </c>
      <c r="AT56" s="720">
        <v>0</v>
      </c>
      <c r="AU56" s="720">
        <v>0</v>
      </c>
      <c r="AV56" s="720">
        <v>0</v>
      </c>
    </row>
    <row r="57" spans="1:48" s="720" customFormat="1" x14ac:dyDescent="0.25">
      <c r="A57" s="714"/>
      <c r="B57" s="714" t="s">
        <v>234</v>
      </c>
      <c r="C57" s="714" t="s">
        <v>1769</v>
      </c>
      <c r="D57" s="715" t="s">
        <v>1770</v>
      </c>
      <c r="E57" s="716" t="s">
        <v>1643</v>
      </c>
      <c r="F57" s="716" t="s">
        <v>1644</v>
      </c>
      <c r="G57" s="716" t="s">
        <v>144</v>
      </c>
      <c r="H57" s="716" t="s">
        <v>1494</v>
      </c>
      <c r="I57" s="716" t="s">
        <v>228</v>
      </c>
      <c r="J57" s="716" t="s">
        <v>155</v>
      </c>
      <c r="K57" s="716" t="s">
        <v>1495</v>
      </c>
      <c r="L57" s="716" t="s">
        <v>1496</v>
      </c>
      <c r="M57" s="716" t="s">
        <v>1497</v>
      </c>
      <c r="N57" s="716"/>
      <c r="O57" s="716" t="s">
        <v>136</v>
      </c>
      <c r="P57" s="714" t="s">
        <v>1771</v>
      </c>
      <c r="Q57" s="714"/>
      <c r="R57" s="721">
        <v>-9595039</v>
      </c>
      <c r="S57" s="718">
        <v>-19224370</v>
      </c>
      <c r="T57" s="718">
        <v>-20847469.422151599</v>
      </c>
      <c r="U57" s="718">
        <v>-22536114.4453458</v>
      </c>
      <c r="V57" s="718">
        <v>-23712499.619392902</v>
      </c>
      <c r="W57" s="719"/>
      <c r="X57" s="719"/>
      <c r="Y57" s="719"/>
      <c r="Z57" s="719"/>
      <c r="AA57" s="719"/>
      <c r="AB57" s="719"/>
      <c r="AC57" s="719"/>
      <c r="AD57" s="719"/>
      <c r="AE57" s="719"/>
      <c r="AF57" s="719"/>
      <c r="AG57" s="719"/>
      <c r="AH57" s="719"/>
      <c r="AI57" s="719"/>
      <c r="AJ57" s="719"/>
      <c r="AK57" s="719"/>
      <c r="AL57" s="719"/>
      <c r="AM57" s="719"/>
      <c r="AN57" s="719"/>
      <c r="AO57" s="719"/>
      <c r="AP57" s="719"/>
      <c r="AQ57" s="719">
        <v>0</v>
      </c>
      <c r="AR57" s="719">
        <v>0</v>
      </c>
      <c r="AS57" s="719">
        <v>0</v>
      </c>
      <c r="AT57" s="720">
        <v>0</v>
      </c>
      <c r="AU57" s="720">
        <v>0</v>
      </c>
      <c r="AV57" s="720">
        <v>0</v>
      </c>
    </row>
    <row r="58" spans="1:48" s="720" customFormat="1" x14ac:dyDescent="0.25">
      <c r="A58" s="714"/>
      <c r="B58" s="714" t="s">
        <v>234</v>
      </c>
      <c r="C58" s="714" t="s">
        <v>1772</v>
      </c>
      <c r="D58" s="715" t="s">
        <v>1773</v>
      </c>
      <c r="E58" s="716" t="s">
        <v>1643</v>
      </c>
      <c r="F58" s="716" t="s">
        <v>1644</v>
      </c>
      <c r="G58" s="716" t="s">
        <v>144</v>
      </c>
      <c r="H58" s="716" t="s">
        <v>1494</v>
      </c>
      <c r="I58" s="716" t="s">
        <v>229</v>
      </c>
      <c r="J58" s="716" t="s">
        <v>144</v>
      </c>
      <c r="K58" s="716" t="s">
        <v>1495</v>
      </c>
      <c r="L58" s="716" t="s">
        <v>1496</v>
      </c>
      <c r="M58" s="716" t="s">
        <v>1497</v>
      </c>
      <c r="N58" s="716"/>
      <c r="O58" s="716" t="s">
        <v>136</v>
      </c>
      <c r="P58" s="714" t="s">
        <v>1774</v>
      </c>
      <c r="Q58" s="714"/>
      <c r="R58" s="721">
        <v>-3059154</v>
      </c>
      <c r="S58" s="718">
        <v>-43538818</v>
      </c>
      <c r="T58" s="718">
        <v>-34346448.283803001</v>
      </c>
      <c r="U58" s="718">
        <v>-37128510.594791003</v>
      </c>
      <c r="V58" s="718">
        <v>-39066618.847839102</v>
      </c>
      <c r="W58" s="719"/>
      <c r="X58" s="719"/>
      <c r="Y58" s="719"/>
      <c r="Z58" s="719"/>
      <c r="AA58" s="719"/>
      <c r="AB58" s="719"/>
      <c r="AC58" s="719"/>
      <c r="AD58" s="719"/>
      <c r="AE58" s="719"/>
      <c r="AF58" s="719"/>
      <c r="AG58" s="719"/>
      <c r="AH58" s="719"/>
      <c r="AI58" s="719"/>
      <c r="AJ58" s="719"/>
      <c r="AK58" s="719"/>
      <c r="AL58" s="719"/>
      <c r="AM58" s="719"/>
      <c r="AN58" s="719"/>
      <c r="AO58" s="719"/>
      <c r="AP58" s="719"/>
      <c r="AQ58" s="719">
        <v>0</v>
      </c>
      <c r="AR58" s="719">
        <v>0</v>
      </c>
      <c r="AS58" s="719">
        <v>0</v>
      </c>
      <c r="AT58" s="720">
        <v>0</v>
      </c>
      <c r="AU58" s="720">
        <v>0</v>
      </c>
      <c r="AV58" s="720">
        <v>0</v>
      </c>
    </row>
    <row r="59" spans="1:48" s="720" customFormat="1" x14ac:dyDescent="0.25">
      <c r="A59" s="714"/>
      <c r="B59" s="714" t="s">
        <v>234</v>
      </c>
      <c r="C59" s="714" t="s">
        <v>1772</v>
      </c>
      <c r="D59" s="715" t="s">
        <v>1775</v>
      </c>
      <c r="E59" s="716" t="s">
        <v>1643</v>
      </c>
      <c r="F59" s="716" t="s">
        <v>1644</v>
      </c>
      <c r="G59" s="716" t="s">
        <v>144</v>
      </c>
      <c r="H59" s="716" t="s">
        <v>1494</v>
      </c>
      <c r="I59" s="716" t="s">
        <v>229</v>
      </c>
      <c r="J59" s="716" t="s">
        <v>155</v>
      </c>
      <c r="K59" s="716" t="s">
        <v>1495</v>
      </c>
      <c r="L59" s="716" t="s">
        <v>1496</v>
      </c>
      <c r="M59" s="716" t="s">
        <v>1497</v>
      </c>
      <c r="N59" s="716"/>
      <c r="O59" s="716" t="s">
        <v>136</v>
      </c>
      <c r="P59" s="714" t="s">
        <v>1776</v>
      </c>
      <c r="Q59" s="714"/>
      <c r="R59" s="721">
        <v>-50065991</v>
      </c>
      <c r="S59" s="718">
        <v>-117569131</v>
      </c>
      <c r="T59" s="718">
        <v>-75196272.801194102</v>
      </c>
      <c r="U59" s="718">
        <v>-81287170.898090795</v>
      </c>
      <c r="V59" s="718">
        <v>-85530361.218971193</v>
      </c>
      <c r="W59" s="719"/>
      <c r="X59" s="719"/>
      <c r="Y59" s="719"/>
      <c r="Z59" s="719"/>
      <c r="AA59" s="719"/>
      <c r="AB59" s="719"/>
      <c r="AC59" s="719"/>
      <c r="AD59" s="719"/>
      <c r="AE59" s="719"/>
      <c r="AF59" s="719"/>
      <c r="AG59" s="719"/>
      <c r="AH59" s="719"/>
      <c r="AI59" s="719"/>
      <c r="AJ59" s="719"/>
      <c r="AK59" s="719"/>
      <c r="AL59" s="719"/>
      <c r="AM59" s="719"/>
      <c r="AN59" s="719"/>
      <c r="AO59" s="719"/>
      <c r="AP59" s="719"/>
      <c r="AQ59" s="719">
        <v>0</v>
      </c>
      <c r="AR59" s="719">
        <v>0</v>
      </c>
      <c r="AS59" s="719">
        <v>0</v>
      </c>
      <c r="AT59" s="720">
        <v>0</v>
      </c>
      <c r="AU59" s="720">
        <v>0</v>
      </c>
      <c r="AV59" s="720">
        <v>0</v>
      </c>
    </row>
    <row r="60" spans="1:48" s="720" customFormat="1" x14ac:dyDescent="0.25">
      <c r="A60" s="714"/>
      <c r="B60" s="714" t="s">
        <v>234</v>
      </c>
      <c r="C60" s="714" t="s">
        <v>1772</v>
      </c>
      <c r="D60" s="715" t="s">
        <v>1777</v>
      </c>
      <c r="E60" s="716" t="s">
        <v>1643</v>
      </c>
      <c r="F60" s="716" t="s">
        <v>1644</v>
      </c>
      <c r="G60" s="716" t="s">
        <v>144</v>
      </c>
      <c r="H60" s="716" t="s">
        <v>1494</v>
      </c>
      <c r="I60" s="716" t="s">
        <v>229</v>
      </c>
      <c r="J60" s="716" t="s">
        <v>145</v>
      </c>
      <c r="K60" s="716" t="s">
        <v>1495</v>
      </c>
      <c r="L60" s="716" t="s">
        <v>1496</v>
      </c>
      <c r="M60" s="716" t="s">
        <v>1497</v>
      </c>
      <c r="N60" s="716"/>
      <c r="O60" s="716" t="s">
        <v>136</v>
      </c>
      <c r="P60" s="714" t="s">
        <v>1512</v>
      </c>
      <c r="Q60" s="714"/>
      <c r="R60" s="721">
        <v>1800391</v>
      </c>
      <c r="S60" s="718">
        <v>-21830038</v>
      </c>
      <c r="T60" s="718">
        <v>-20076467.4579193</v>
      </c>
      <c r="U60" s="718">
        <v>-21702661.3220107</v>
      </c>
      <c r="V60" s="718">
        <v>-22835540.2430197</v>
      </c>
      <c r="W60" s="719"/>
      <c r="X60" s="719"/>
      <c r="Y60" s="719"/>
      <c r="Z60" s="719"/>
      <c r="AA60" s="719"/>
      <c r="AB60" s="719"/>
      <c r="AC60" s="719"/>
      <c r="AD60" s="719"/>
      <c r="AE60" s="719"/>
      <c r="AF60" s="719"/>
      <c r="AG60" s="719"/>
      <c r="AH60" s="719"/>
      <c r="AI60" s="719"/>
      <c r="AJ60" s="719"/>
      <c r="AK60" s="719"/>
      <c r="AL60" s="719"/>
      <c r="AM60" s="719"/>
      <c r="AN60" s="719"/>
      <c r="AO60" s="719"/>
      <c r="AP60" s="719"/>
      <c r="AQ60" s="719">
        <v>0</v>
      </c>
      <c r="AR60" s="719">
        <v>0</v>
      </c>
      <c r="AS60" s="719">
        <v>0</v>
      </c>
      <c r="AT60" s="720">
        <v>0</v>
      </c>
      <c r="AU60" s="720">
        <v>0</v>
      </c>
      <c r="AV60" s="720">
        <v>0</v>
      </c>
    </row>
    <row r="61" spans="1:48" s="720" customFormat="1" x14ac:dyDescent="0.25">
      <c r="A61" s="714"/>
      <c r="B61" s="714" t="s">
        <v>234</v>
      </c>
      <c r="C61" s="714" t="s">
        <v>1772</v>
      </c>
      <c r="D61" s="715" t="s">
        <v>1778</v>
      </c>
      <c r="E61" s="716" t="s">
        <v>1643</v>
      </c>
      <c r="F61" s="716" t="s">
        <v>1644</v>
      </c>
      <c r="G61" s="716" t="s">
        <v>144</v>
      </c>
      <c r="H61" s="716" t="s">
        <v>1494</v>
      </c>
      <c r="I61" s="716" t="s">
        <v>229</v>
      </c>
      <c r="J61" s="716" t="s">
        <v>146</v>
      </c>
      <c r="K61" s="716" t="s">
        <v>1495</v>
      </c>
      <c r="L61" s="716" t="s">
        <v>1496</v>
      </c>
      <c r="M61" s="716" t="s">
        <v>1497</v>
      </c>
      <c r="N61" s="716"/>
      <c r="O61" s="716" t="s">
        <v>136</v>
      </c>
      <c r="P61" s="714" t="s">
        <v>1779</v>
      </c>
      <c r="Q61" s="714"/>
      <c r="R61" s="721">
        <v>2475526</v>
      </c>
      <c r="S61" s="718">
        <v>-26179709</v>
      </c>
      <c r="T61" s="718">
        <v>-25416152.763165701</v>
      </c>
      <c r="U61" s="718">
        <v>-27474861.136982098</v>
      </c>
      <c r="V61" s="718">
        <v>-28909048.888332602</v>
      </c>
      <c r="W61" s="719"/>
      <c r="X61" s="719"/>
      <c r="Y61" s="719"/>
      <c r="Z61" s="719"/>
      <c r="AA61" s="719"/>
      <c r="AB61" s="719"/>
      <c r="AC61" s="719"/>
      <c r="AD61" s="719"/>
      <c r="AE61" s="719"/>
      <c r="AF61" s="719"/>
      <c r="AG61" s="719"/>
      <c r="AH61" s="719"/>
      <c r="AI61" s="719"/>
      <c r="AJ61" s="719"/>
      <c r="AK61" s="719"/>
      <c r="AL61" s="719"/>
      <c r="AM61" s="719"/>
      <c r="AN61" s="719"/>
      <c r="AO61" s="719"/>
      <c r="AP61" s="719"/>
      <c r="AQ61" s="719">
        <v>0</v>
      </c>
      <c r="AR61" s="719">
        <v>0</v>
      </c>
      <c r="AS61" s="719">
        <v>0</v>
      </c>
      <c r="AT61" s="720">
        <v>0</v>
      </c>
      <c r="AU61" s="720">
        <v>0</v>
      </c>
      <c r="AV61" s="720">
        <v>0</v>
      </c>
    </row>
    <row r="62" spans="1:48" s="720" customFormat="1" x14ac:dyDescent="0.25">
      <c r="A62" s="714"/>
      <c r="B62" s="714" t="s">
        <v>234</v>
      </c>
      <c r="C62" s="714" t="s">
        <v>1772</v>
      </c>
      <c r="D62" s="715" t="s">
        <v>1780</v>
      </c>
      <c r="E62" s="716" t="s">
        <v>1643</v>
      </c>
      <c r="F62" s="716" t="s">
        <v>1644</v>
      </c>
      <c r="G62" s="716" t="s">
        <v>144</v>
      </c>
      <c r="H62" s="716" t="s">
        <v>1494</v>
      </c>
      <c r="I62" s="716" t="s">
        <v>229</v>
      </c>
      <c r="J62" s="716" t="s">
        <v>147</v>
      </c>
      <c r="K62" s="716" t="s">
        <v>1495</v>
      </c>
      <c r="L62" s="716" t="s">
        <v>1496</v>
      </c>
      <c r="M62" s="716" t="s">
        <v>1497</v>
      </c>
      <c r="N62" s="716"/>
      <c r="O62" s="716" t="s">
        <v>136</v>
      </c>
      <c r="P62" s="714" t="s">
        <v>1781</v>
      </c>
      <c r="Q62" s="714"/>
      <c r="R62" s="721">
        <v>-51421</v>
      </c>
      <c r="S62" s="718">
        <v>-22591460</v>
      </c>
      <c r="T62" s="718">
        <v>-19526858.039235801</v>
      </c>
      <c r="U62" s="718">
        <v>-21108533.540413901</v>
      </c>
      <c r="V62" s="718">
        <v>-22210398.991223499</v>
      </c>
      <c r="W62" s="719"/>
      <c r="X62" s="719"/>
      <c r="Y62" s="719"/>
      <c r="Z62" s="719"/>
      <c r="AA62" s="719"/>
      <c r="AB62" s="719"/>
      <c r="AC62" s="719"/>
      <c r="AD62" s="719"/>
      <c r="AE62" s="719"/>
      <c r="AF62" s="719"/>
      <c r="AG62" s="719"/>
      <c r="AH62" s="719"/>
      <c r="AI62" s="719"/>
      <c r="AJ62" s="719"/>
      <c r="AK62" s="719"/>
      <c r="AL62" s="719"/>
      <c r="AM62" s="719"/>
      <c r="AN62" s="719"/>
      <c r="AO62" s="719"/>
      <c r="AP62" s="719"/>
      <c r="AQ62" s="719">
        <v>0</v>
      </c>
      <c r="AR62" s="719">
        <v>0</v>
      </c>
      <c r="AS62" s="719">
        <v>0</v>
      </c>
      <c r="AT62" s="720">
        <v>0</v>
      </c>
      <c r="AU62" s="720">
        <v>0</v>
      </c>
      <c r="AV62" s="720">
        <v>0</v>
      </c>
    </row>
    <row r="63" spans="1:48" s="720" customFormat="1" x14ac:dyDescent="0.25">
      <c r="A63" s="714"/>
      <c r="B63" s="714" t="s">
        <v>234</v>
      </c>
      <c r="C63" s="714" t="s">
        <v>1772</v>
      </c>
      <c r="D63" s="715" t="s">
        <v>1782</v>
      </c>
      <c r="E63" s="716" t="s">
        <v>1643</v>
      </c>
      <c r="F63" s="716" t="s">
        <v>1644</v>
      </c>
      <c r="G63" s="716" t="s">
        <v>144</v>
      </c>
      <c r="H63" s="716" t="s">
        <v>1494</v>
      </c>
      <c r="I63" s="716" t="s">
        <v>229</v>
      </c>
      <c r="J63" s="716" t="s">
        <v>148</v>
      </c>
      <c r="K63" s="716" t="s">
        <v>1495</v>
      </c>
      <c r="L63" s="716" t="s">
        <v>1496</v>
      </c>
      <c r="M63" s="716" t="s">
        <v>1497</v>
      </c>
      <c r="N63" s="716"/>
      <c r="O63" s="716" t="s">
        <v>136</v>
      </c>
      <c r="P63" s="714" t="s">
        <v>1783</v>
      </c>
      <c r="Q63" s="714"/>
      <c r="R63" s="721">
        <v>-1353708</v>
      </c>
      <c r="S63" s="718">
        <v>-32454020</v>
      </c>
      <c r="T63" s="718">
        <v>-34535980.747440301</v>
      </c>
      <c r="U63" s="718">
        <v>-37333395.187982999</v>
      </c>
      <c r="V63" s="718">
        <v>-39282198.416795701</v>
      </c>
      <c r="W63" s="719"/>
      <c r="X63" s="719"/>
      <c r="Y63" s="719"/>
      <c r="Z63" s="719"/>
      <c r="AA63" s="719"/>
      <c r="AB63" s="719"/>
      <c r="AC63" s="719"/>
      <c r="AD63" s="719"/>
      <c r="AE63" s="719"/>
      <c r="AF63" s="719"/>
      <c r="AG63" s="719"/>
      <c r="AH63" s="719"/>
      <c r="AI63" s="719"/>
      <c r="AJ63" s="719"/>
      <c r="AK63" s="719"/>
      <c r="AL63" s="719"/>
      <c r="AM63" s="719"/>
      <c r="AN63" s="719"/>
      <c r="AO63" s="719"/>
      <c r="AP63" s="719"/>
      <c r="AQ63" s="719">
        <v>0</v>
      </c>
      <c r="AR63" s="719">
        <v>0</v>
      </c>
      <c r="AS63" s="719">
        <v>0</v>
      </c>
      <c r="AT63" s="720">
        <v>0</v>
      </c>
      <c r="AU63" s="720">
        <v>0</v>
      </c>
      <c r="AV63" s="720">
        <v>0</v>
      </c>
    </row>
    <row r="64" spans="1:48" s="720" customFormat="1" x14ac:dyDescent="0.25">
      <c r="A64" s="714"/>
      <c r="B64" s="714" t="s">
        <v>234</v>
      </c>
      <c r="C64" s="714" t="s">
        <v>1772</v>
      </c>
      <c r="D64" s="715" t="s">
        <v>1784</v>
      </c>
      <c r="E64" s="716" t="s">
        <v>1643</v>
      </c>
      <c r="F64" s="716" t="s">
        <v>1644</v>
      </c>
      <c r="G64" s="716" t="s">
        <v>144</v>
      </c>
      <c r="H64" s="716" t="s">
        <v>1494</v>
      </c>
      <c r="I64" s="716" t="s">
        <v>229</v>
      </c>
      <c r="J64" s="716" t="s">
        <v>149</v>
      </c>
      <c r="K64" s="716" t="s">
        <v>1495</v>
      </c>
      <c r="L64" s="716" t="s">
        <v>1496</v>
      </c>
      <c r="M64" s="716" t="s">
        <v>1497</v>
      </c>
      <c r="N64" s="716"/>
      <c r="O64" s="716" t="s">
        <v>136</v>
      </c>
      <c r="P64" s="714" t="s">
        <v>1785</v>
      </c>
      <c r="Q64" s="714"/>
      <c r="R64" s="717">
        <v>-4477304</v>
      </c>
      <c r="S64" s="718">
        <v>-56971504</v>
      </c>
      <c r="T64" s="718">
        <v>-56200955.678428397</v>
      </c>
      <c r="U64" s="718">
        <v>-60753233.088381097</v>
      </c>
      <c r="V64" s="718">
        <v>-63924551.855594598</v>
      </c>
      <c r="W64" s="719"/>
      <c r="X64" s="719"/>
      <c r="Y64" s="719"/>
      <c r="Z64" s="719"/>
      <c r="AA64" s="719"/>
      <c r="AB64" s="719"/>
      <c r="AC64" s="719"/>
      <c r="AD64" s="719"/>
      <c r="AE64" s="719"/>
      <c r="AF64" s="719"/>
      <c r="AG64" s="719"/>
      <c r="AH64" s="719"/>
      <c r="AI64" s="719"/>
      <c r="AJ64" s="719"/>
      <c r="AK64" s="719"/>
      <c r="AL64" s="719"/>
      <c r="AM64" s="719"/>
      <c r="AN64" s="719"/>
      <c r="AO64" s="719"/>
      <c r="AP64" s="719"/>
      <c r="AQ64" s="719">
        <v>0</v>
      </c>
      <c r="AR64" s="719">
        <v>0</v>
      </c>
      <c r="AS64" s="719">
        <v>0</v>
      </c>
      <c r="AT64" s="720">
        <v>0</v>
      </c>
      <c r="AU64" s="720">
        <v>0</v>
      </c>
      <c r="AV64" s="720">
        <v>0</v>
      </c>
    </row>
    <row r="65" spans="1:48" s="720" customFormat="1" x14ac:dyDescent="0.25">
      <c r="A65" s="714"/>
      <c r="B65" s="714" t="s">
        <v>234</v>
      </c>
      <c r="C65" s="714" t="s">
        <v>1772</v>
      </c>
      <c r="D65" s="715" t="s">
        <v>1786</v>
      </c>
      <c r="E65" s="716" t="s">
        <v>1643</v>
      </c>
      <c r="F65" s="716" t="s">
        <v>1644</v>
      </c>
      <c r="G65" s="716" t="s">
        <v>144</v>
      </c>
      <c r="H65" s="716" t="s">
        <v>1494</v>
      </c>
      <c r="I65" s="716" t="s">
        <v>229</v>
      </c>
      <c r="J65" s="716" t="s">
        <v>150</v>
      </c>
      <c r="K65" s="716" t="s">
        <v>1495</v>
      </c>
      <c r="L65" s="716" t="s">
        <v>1496</v>
      </c>
      <c r="M65" s="716" t="s">
        <v>1497</v>
      </c>
      <c r="N65" s="716"/>
      <c r="O65" s="716" t="s">
        <v>136</v>
      </c>
      <c r="P65" s="714" t="s">
        <v>1787</v>
      </c>
      <c r="Q65" s="714"/>
      <c r="R65" s="717">
        <v>-8143537</v>
      </c>
      <c r="S65" s="718">
        <v>-49001305</v>
      </c>
      <c r="T65" s="718">
        <v>-44380357.555518702</v>
      </c>
      <c r="U65" s="718">
        <v>-47975166.517515697</v>
      </c>
      <c r="V65" s="718">
        <v>-50479470.209730104</v>
      </c>
      <c r="W65" s="719"/>
      <c r="X65" s="719"/>
      <c r="Y65" s="719"/>
      <c r="Z65" s="719"/>
      <c r="AA65" s="719"/>
      <c r="AB65" s="719"/>
      <c r="AC65" s="719"/>
      <c r="AD65" s="719"/>
      <c r="AE65" s="719"/>
      <c r="AF65" s="719"/>
      <c r="AG65" s="719"/>
      <c r="AH65" s="719"/>
      <c r="AI65" s="719"/>
      <c r="AJ65" s="719"/>
      <c r="AK65" s="719"/>
      <c r="AL65" s="719"/>
      <c r="AM65" s="719"/>
      <c r="AN65" s="719"/>
      <c r="AO65" s="719"/>
      <c r="AP65" s="719"/>
      <c r="AQ65" s="719">
        <v>0</v>
      </c>
      <c r="AR65" s="719">
        <v>0</v>
      </c>
      <c r="AS65" s="719">
        <v>0</v>
      </c>
      <c r="AT65" s="720">
        <v>0</v>
      </c>
      <c r="AU65" s="720">
        <v>0</v>
      </c>
      <c r="AV65" s="720">
        <v>0</v>
      </c>
    </row>
    <row r="66" spans="1:48" s="720" customFormat="1" x14ac:dyDescent="0.25">
      <c r="A66" s="714"/>
      <c r="B66" s="714" t="s">
        <v>234</v>
      </c>
      <c r="C66" s="714" t="s">
        <v>1788</v>
      </c>
      <c r="D66" s="715" t="s">
        <v>1789</v>
      </c>
      <c r="E66" s="716" t="s">
        <v>1643</v>
      </c>
      <c r="F66" s="716" t="s">
        <v>1644</v>
      </c>
      <c r="G66" s="716" t="s">
        <v>144</v>
      </c>
      <c r="H66" s="716" t="s">
        <v>1494</v>
      </c>
      <c r="I66" s="716" t="s">
        <v>230</v>
      </c>
      <c r="J66" s="716" t="s">
        <v>144</v>
      </c>
      <c r="K66" s="716" t="s">
        <v>1495</v>
      </c>
      <c r="L66" s="716" t="s">
        <v>1496</v>
      </c>
      <c r="M66" s="716" t="s">
        <v>1497</v>
      </c>
      <c r="N66" s="716"/>
      <c r="O66" s="716" t="s">
        <v>136</v>
      </c>
      <c r="P66" s="714" t="s">
        <v>1790</v>
      </c>
      <c r="Q66" s="714"/>
      <c r="R66" s="717">
        <v>-4286663</v>
      </c>
      <c r="S66" s="718">
        <v>-17851880</v>
      </c>
      <c r="T66" s="718">
        <v>-19746586.369440001</v>
      </c>
      <c r="U66" s="718">
        <v>-21346059.8653646</v>
      </c>
      <c r="V66" s="718">
        <v>-22460324.190336701</v>
      </c>
      <c r="W66" s="719"/>
      <c r="X66" s="719"/>
      <c r="Y66" s="719"/>
      <c r="Z66" s="719"/>
      <c r="AA66" s="719"/>
      <c r="AB66" s="719"/>
      <c r="AC66" s="719"/>
      <c r="AD66" s="719"/>
      <c r="AE66" s="719"/>
      <c r="AF66" s="719"/>
      <c r="AG66" s="719"/>
      <c r="AH66" s="719"/>
      <c r="AI66" s="719"/>
      <c r="AJ66" s="719"/>
      <c r="AK66" s="719"/>
      <c r="AL66" s="719"/>
      <c r="AM66" s="719"/>
      <c r="AN66" s="719"/>
      <c r="AO66" s="719"/>
      <c r="AP66" s="719"/>
      <c r="AQ66" s="719">
        <v>0</v>
      </c>
      <c r="AR66" s="719">
        <v>0</v>
      </c>
      <c r="AS66" s="719">
        <v>0</v>
      </c>
      <c r="AT66" s="720">
        <v>0</v>
      </c>
      <c r="AU66" s="720">
        <v>0</v>
      </c>
      <c r="AV66" s="720">
        <v>0</v>
      </c>
    </row>
    <row r="67" spans="1:48" s="720" customFormat="1" x14ac:dyDescent="0.25">
      <c r="A67" s="714"/>
      <c r="B67" s="714" t="s">
        <v>234</v>
      </c>
      <c r="C67" s="714" t="s">
        <v>1788</v>
      </c>
      <c r="D67" s="715" t="s">
        <v>1791</v>
      </c>
      <c r="E67" s="716" t="s">
        <v>1643</v>
      </c>
      <c r="F67" s="716" t="s">
        <v>1644</v>
      </c>
      <c r="G67" s="716" t="s">
        <v>144</v>
      </c>
      <c r="H67" s="716" t="s">
        <v>1494</v>
      </c>
      <c r="I67" s="716" t="s">
        <v>230</v>
      </c>
      <c r="J67" s="716" t="s">
        <v>155</v>
      </c>
      <c r="K67" s="716" t="s">
        <v>1495</v>
      </c>
      <c r="L67" s="716" t="s">
        <v>1496</v>
      </c>
      <c r="M67" s="716" t="s">
        <v>1497</v>
      </c>
      <c r="N67" s="716"/>
      <c r="O67" s="716" t="s">
        <v>136</v>
      </c>
      <c r="P67" s="714" t="s">
        <v>1792</v>
      </c>
      <c r="Q67" s="714"/>
      <c r="R67" s="721">
        <v>-11862026</v>
      </c>
      <c r="S67" s="718">
        <v>-40563260</v>
      </c>
      <c r="T67" s="718">
        <v>-45589056.523806602</v>
      </c>
      <c r="U67" s="718">
        <v>-49281770.1022349</v>
      </c>
      <c r="V67" s="718">
        <v>-51854278.501571603</v>
      </c>
      <c r="W67" s="719"/>
      <c r="X67" s="719"/>
      <c r="Y67" s="719"/>
      <c r="Z67" s="719"/>
      <c r="AA67" s="719"/>
      <c r="AB67" s="719"/>
      <c r="AC67" s="719"/>
      <c r="AD67" s="719"/>
      <c r="AE67" s="719"/>
      <c r="AF67" s="719"/>
      <c r="AG67" s="719"/>
      <c r="AH67" s="719"/>
      <c r="AI67" s="719"/>
      <c r="AJ67" s="719"/>
      <c r="AK67" s="719"/>
      <c r="AL67" s="719"/>
      <c r="AM67" s="719"/>
      <c r="AN67" s="719"/>
      <c r="AO67" s="719"/>
      <c r="AP67" s="719"/>
      <c r="AQ67" s="719">
        <v>0</v>
      </c>
      <c r="AR67" s="719">
        <v>0</v>
      </c>
      <c r="AS67" s="719">
        <v>0</v>
      </c>
      <c r="AT67" s="720">
        <v>0</v>
      </c>
      <c r="AU67" s="720">
        <v>0</v>
      </c>
      <c r="AV67" s="720">
        <v>0</v>
      </c>
    </row>
    <row r="68" spans="1:48" s="720" customFormat="1" x14ac:dyDescent="0.25">
      <c r="A68" s="714"/>
      <c r="B68" s="714" t="s">
        <v>234</v>
      </c>
      <c r="C68" s="714" t="s">
        <v>1788</v>
      </c>
      <c r="D68" s="715" t="s">
        <v>1793</v>
      </c>
      <c r="E68" s="716" t="s">
        <v>1643</v>
      </c>
      <c r="F68" s="716" t="s">
        <v>1644</v>
      </c>
      <c r="G68" s="716" t="s">
        <v>144</v>
      </c>
      <c r="H68" s="716" t="s">
        <v>1494</v>
      </c>
      <c r="I68" s="716" t="s">
        <v>230</v>
      </c>
      <c r="J68" s="716" t="s">
        <v>145</v>
      </c>
      <c r="K68" s="716" t="s">
        <v>1495</v>
      </c>
      <c r="L68" s="716" t="s">
        <v>1496</v>
      </c>
      <c r="M68" s="716" t="s">
        <v>1497</v>
      </c>
      <c r="N68" s="716"/>
      <c r="O68" s="716" t="s">
        <v>136</v>
      </c>
      <c r="P68" s="714" t="s">
        <v>1513</v>
      </c>
      <c r="Q68" s="714"/>
      <c r="R68" s="721">
        <v>-5310159</v>
      </c>
      <c r="S68" s="718">
        <v>-19364313</v>
      </c>
      <c r="T68" s="718">
        <v>-19229588.7080709</v>
      </c>
      <c r="U68" s="718">
        <v>-20787185.3934246</v>
      </c>
      <c r="V68" s="718">
        <v>-21872276.470961399</v>
      </c>
      <c r="W68" s="719"/>
      <c r="X68" s="719"/>
      <c r="Y68" s="719"/>
      <c r="Z68" s="719"/>
      <c r="AA68" s="719"/>
      <c r="AB68" s="719"/>
      <c r="AC68" s="719"/>
      <c r="AD68" s="719"/>
      <c r="AE68" s="719"/>
      <c r="AF68" s="719"/>
      <c r="AG68" s="719"/>
      <c r="AH68" s="719"/>
      <c r="AI68" s="719"/>
      <c r="AJ68" s="719"/>
      <c r="AK68" s="719"/>
      <c r="AL68" s="719"/>
      <c r="AM68" s="719"/>
      <c r="AN68" s="719"/>
      <c r="AO68" s="719"/>
      <c r="AP68" s="719"/>
      <c r="AQ68" s="719">
        <v>0</v>
      </c>
      <c r="AR68" s="719">
        <v>0</v>
      </c>
      <c r="AS68" s="719">
        <v>0</v>
      </c>
      <c r="AT68" s="720">
        <v>0</v>
      </c>
      <c r="AU68" s="720">
        <v>0</v>
      </c>
      <c r="AV68" s="720">
        <v>0</v>
      </c>
    </row>
    <row r="69" spans="1:48" s="720" customFormat="1" x14ac:dyDescent="0.25">
      <c r="A69" s="714"/>
      <c r="B69" s="714" t="s">
        <v>234</v>
      </c>
      <c r="C69" s="714" t="s">
        <v>1788</v>
      </c>
      <c r="D69" s="715" t="s">
        <v>1794</v>
      </c>
      <c r="E69" s="716" t="s">
        <v>1643</v>
      </c>
      <c r="F69" s="716" t="s">
        <v>1644</v>
      </c>
      <c r="G69" s="716" t="s">
        <v>144</v>
      </c>
      <c r="H69" s="716" t="s">
        <v>1494</v>
      </c>
      <c r="I69" s="716" t="s">
        <v>230</v>
      </c>
      <c r="J69" s="716" t="s">
        <v>146</v>
      </c>
      <c r="K69" s="716" t="s">
        <v>1495</v>
      </c>
      <c r="L69" s="716" t="s">
        <v>1496</v>
      </c>
      <c r="M69" s="716" t="s">
        <v>1497</v>
      </c>
      <c r="N69" s="716"/>
      <c r="O69" s="716" t="s">
        <v>136</v>
      </c>
      <c r="P69" s="714" t="s">
        <v>1795</v>
      </c>
      <c r="Q69" s="714"/>
      <c r="R69" s="721">
        <v>-5019548</v>
      </c>
      <c r="S69" s="718">
        <v>-21863455</v>
      </c>
      <c r="T69" s="718">
        <v>-22821694.0738024</v>
      </c>
      <c r="U69" s="718">
        <v>-24670251.293780401</v>
      </c>
      <c r="V69" s="718">
        <v>-25958038.411315698</v>
      </c>
      <c r="W69" s="719"/>
      <c r="X69" s="719"/>
      <c r="Y69" s="719"/>
      <c r="Z69" s="719"/>
      <c r="AA69" s="719"/>
      <c r="AB69" s="719"/>
      <c r="AC69" s="719"/>
      <c r="AD69" s="719"/>
      <c r="AE69" s="719"/>
      <c r="AF69" s="719"/>
      <c r="AG69" s="719"/>
      <c r="AH69" s="719"/>
      <c r="AI69" s="719"/>
      <c r="AJ69" s="719"/>
      <c r="AK69" s="719"/>
      <c r="AL69" s="719"/>
      <c r="AM69" s="719"/>
      <c r="AN69" s="719"/>
      <c r="AO69" s="719"/>
      <c r="AP69" s="719"/>
      <c r="AQ69" s="719">
        <v>0</v>
      </c>
      <c r="AR69" s="719">
        <v>0</v>
      </c>
      <c r="AS69" s="719">
        <v>0</v>
      </c>
      <c r="AT69" s="720">
        <v>0</v>
      </c>
      <c r="AU69" s="720">
        <v>0</v>
      </c>
      <c r="AV69" s="720">
        <v>0</v>
      </c>
    </row>
    <row r="70" spans="1:48" s="720" customFormat="1" x14ac:dyDescent="0.25">
      <c r="A70" s="714"/>
      <c r="B70" s="714" t="s">
        <v>234</v>
      </c>
      <c r="C70" s="714" t="s">
        <v>1788</v>
      </c>
      <c r="D70" s="715" t="s">
        <v>1796</v>
      </c>
      <c r="E70" s="716" t="s">
        <v>1643</v>
      </c>
      <c r="F70" s="716" t="s">
        <v>1644</v>
      </c>
      <c r="G70" s="716" t="s">
        <v>144</v>
      </c>
      <c r="H70" s="716" t="s">
        <v>1494</v>
      </c>
      <c r="I70" s="716" t="s">
        <v>230</v>
      </c>
      <c r="J70" s="716" t="s">
        <v>147</v>
      </c>
      <c r="K70" s="716" t="s">
        <v>1495</v>
      </c>
      <c r="L70" s="716" t="s">
        <v>1496</v>
      </c>
      <c r="M70" s="716" t="s">
        <v>1497</v>
      </c>
      <c r="N70" s="716"/>
      <c r="O70" s="716" t="s">
        <v>136</v>
      </c>
      <c r="P70" s="714" t="s">
        <v>1797</v>
      </c>
      <c r="Q70" s="714"/>
      <c r="R70" s="721">
        <v>-3588202</v>
      </c>
      <c r="S70" s="718">
        <v>-19364574</v>
      </c>
      <c r="T70" s="718">
        <v>-19062104.465121999</v>
      </c>
      <c r="U70" s="718">
        <v>-20606134.926796898</v>
      </c>
      <c r="V70" s="718">
        <v>-21681775.169975702</v>
      </c>
      <c r="W70" s="719"/>
      <c r="X70" s="719"/>
      <c r="Y70" s="719"/>
      <c r="Z70" s="719"/>
      <c r="AA70" s="719"/>
      <c r="AB70" s="719"/>
      <c r="AC70" s="719"/>
      <c r="AD70" s="719"/>
      <c r="AE70" s="719"/>
      <c r="AF70" s="719"/>
      <c r="AG70" s="719"/>
      <c r="AH70" s="719"/>
      <c r="AI70" s="719"/>
      <c r="AJ70" s="719"/>
      <c r="AK70" s="719"/>
      <c r="AL70" s="719"/>
      <c r="AM70" s="719"/>
      <c r="AN70" s="719"/>
      <c r="AO70" s="719"/>
      <c r="AP70" s="719"/>
      <c r="AQ70" s="719">
        <v>0</v>
      </c>
      <c r="AR70" s="719">
        <v>0</v>
      </c>
      <c r="AS70" s="719">
        <v>0</v>
      </c>
      <c r="AT70" s="720">
        <v>0</v>
      </c>
      <c r="AU70" s="720">
        <v>0</v>
      </c>
      <c r="AV70" s="720">
        <v>0</v>
      </c>
    </row>
    <row r="71" spans="1:48" s="720" customFormat="1" x14ac:dyDescent="0.25">
      <c r="A71" s="714"/>
      <c r="B71" s="714" t="s">
        <v>234</v>
      </c>
      <c r="C71" s="714" t="s">
        <v>1788</v>
      </c>
      <c r="D71" s="715" t="s">
        <v>1798</v>
      </c>
      <c r="E71" s="716" t="s">
        <v>1643</v>
      </c>
      <c r="F71" s="716" t="s">
        <v>1644</v>
      </c>
      <c r="G71" s="716" t="s">
        <v>144</v>
      </c>
      <c r="H71" s="716" t="s">
        <v>1494</v>
      </c>
      <c r="I71" s="716" t="s">
        <v>230</v>
      </c>
      <c r="J71" s="716" t="s">
        <v>148</v>
      </c>
      <c r="K71" s="716" t="s">
        <v>1495</v>
      </c>
      <c r="L71" s="716" t="s">
        <v>1496</v>
      </c>
      <c r="M71" s="716" t="s">
        <v>1497</v>
      </c>
      <c r="N71" s="716"/>
      <c r="O71" s="716" t="s">
        <v>136</v>
      </c>
      <c r="P71" s="714" t="s">
        <v>1514</v>
      </c>
      <c r="Q71" s="714"/>
      <c r="R71" s="721">
        <v>-7154008</v>
      </c>
      <c r="S71" s="718">
        <v>-22817774</v>
      </c>
      <c r="T71" s="718">
        <v>-28090897.189784199</v>
      </c>
      <c r="U71" s="718">
        <v>-30366259.8621567</v>
      </c>
      <c r="V71" s="718">
        <v>-31951378.626961298</v>
      </c>
      <c r="W71" s="719"/>
      <c r="X71" s="719"/>
      <c r="Y71" s="719"/>
      <c r="Z71" s="719"/>
      <c r="AA71" s="719"/>
      <c r="AB71" s="719"/>
      <c r="AC71" s="719"/>
      <c r="AD71" s="719"/>
      <c r="AE71" s="719"/>
      <c r="AF71" s="719"/>
      <c r="AG71" s="719"/>
      <c r="AH71" s="719"/>
      <c r="AI71" s="719"/>
      <c r="AJ71" s="719"/>
      <c r="AK71" s="719"/>
      <c r="AL71" s="719"/>
      <c r="AM71" s="719"/>
      <c r="AN71" s="719"/>
      <c r="AO71" s="719"/>
      <c r="AP71" s="719"/>
      <c r="AQ71" s="719">
        <v>0</v>
      </c>
      <c r="AR71" s="719">
        <v>0</v>
      </c>
      <c r="AS71" s="719">
        <v>0</v>
      </c>
      <c r="AT71" s="720">
        <v>0</v>
      </c>
      <c r="AU71" s="720">
        <v>0</v>
      </c>
      <c r="AV71" s="720">
        <v>0</v>
      </c>
    </row>
    <row r="72" spans="1:48" s="720" customFormat="1" x14ac:dyDescent="0.25">
      <c r="A72" s="714"/>
      <c r="B72" s="714" t="s">
        <v>234</v>
      </c>
      <c r="C72" s="714" t="s">
        <v>1788</v>
      </c>
      <c r="D72" s="715" t="s">
        <v>1799</v>
      </c>
      <c r="E72" s="716" t="s">
        <v>1643</v>
      </c>
      <c r="F72" s="716" t="s">
        <v>553</v>
      </c>
      <c r="G72" s="716" t="s">
        <v>144</v>
      </c>
      <c r="H72" s="716" t="s">
        <v>1494</v>
      </c>
      <c r="I72" s="716" t="s">
        <v>230</v>
      </c>
      <c r="J72" s="716" t="s">
        <v>149</v>
      </c>
      <c r="K72" s="716" t="s">
        <v>1495</v>
      </c>
      <c r="L72" s="716" t="s">
        <v>1496</v>
      </c>
      <c r="M72" s="716" t="s">
        <v>1497</v>
      </c>
      <c r="N72" s="716"/>
      <c r="O72" s="716" t="s">
        <v>136</v>
      </c>
      <c r="P72" s="714" t="s">
        <v>1800</v>
      </c>
      <c r="Q72" s="714"/>
      <c r="R72" s="721">
        <v>-22639295</v>
      </c>
      <c r="S72" s="718">
        <v>-47595646</v>
      </c>
      <c r="T72" s="718">
        <v>-56389883.356761903</v>
      </c>
      <c r="U72" s="718">
        <v>-60957463.9086596</v>
      </c>
      <c r="V72" s="718">
        <v>-64139443.524691701</v>
      </c>
      <c r="W72" s="719"/>
      <c r="X72" s="719"/>
      <c r="Y72" s="719"/>
      <c r="Z72" s="719"/>
      <c r="AA72" s="719"/>
      <c r="AB72" s="719"/>
      <c r="AC72" s="719"/>
      <c r="AD72" s="719"/>
      <c r="AE72" s="719"/>
      <c r="AF72" s="719"/>
      <c r="AG72" s="719"/>
      <c r="AH72" s="719"/>
      <c r="AI72" s="719"/>
      <c r="AJ72" s="719"/>
      <c r="AK72" s="719"/>
      <c r="AL72" s="719"/>
      <c r="AM72" s="719"/>
      <c r="AN72" s="719"/>
      <c r="AO72" s="719"/>
      <c r="AP72" s="719"/>
      <c r="AQ72" s="719">
        <v>0</v>
      </c>
      <c r="AR72" s="719">
        <v>0</v>
      </c>
      <c r="AS72" s="719">
        <v>0</v>
      </c>
      <c r="AT72" s="720">
        <v>0</v>
      </c>
      <c r="AU72" s="720">
        <v>0</v>
      </c>
      <c r="AV72" s="720">
        <v>0</v>
      </c>
    </row>
    <row r="73" spans="1:48" s="720" customFormat="1" x14ac:dyDescent="0.25">
      <c r="A73" s="714"/>
      <c r="B73" s="714" t="s">
        <v>234</v>
      </c>
      <c r="C73" s="714" t="s">
        <v>1788</v>
      </c>
      <c r="D73" s="715" t="s">
        <v>1801</v>
      </c>
      <c r="E73" s="716" t="s">
        <v>1643</v>
      </c>
      <c r="F73" s="716" t="s">
        <v>1644</v>
      </c>
      <c r="G73" s="716" t="s">
        <v>144</v>
      </c>
      <c r="H73" s="716" t="s">
        <v>1494</v>
      </c>
      <c r="I73" s="716" t="s">
        <v>230</v>
      </c>
      <c r="J73" s="716" t="s">
        <v>150</v>
      </c>
      <c r="K73" s="716" t="s">
        <v>1495</v>
      </c>
      <c r="L73" s="716" t="s">
        <v>1496</v>
      </c>
      <c r="M73" s="716" t="s">
        <v>1497</v>
      </c>
      <c r="N73" s="716"/>
      <c r="O73" s="716" t="s">
        <v>136</v>
      </c>
      <c r="P73" s="714" t="s">
        <v>1802</v>
      </c>
      <c r="Q73" s="714"/>
      <c r="R73" s="721">
        <v>-8418812</v>
      </c>
      <c r="S73" s="718">
        <v>-30164804</v>
      </c>
      <c r="T73" s="718">
        <v>-37116815.281621397</v>
      </c>
      <c r="U73" s="718">
        <v>-40123277.319432698</v>
      </c>
      <c r="V73" s="718">
        <v>-42217712.395507097</v>
      </c>
      <c r="W73" s="719"/>
      <c r="X73" s="719"/>
      <c r="Y73" s="719"/>
      <c r="Z73" s="719"/>
      <c r="AA73" s="719"/>
      <c r="AB73" s="719"/>
      <c r="AC73" s="719"/>
      <c r="AD73" s="719"/>
      <c r="AE73" s="719"/>
      <c r="AF73" s="719"/>
      <c r="AG73" s="719"/>
      <c r="AH73" s="719"/>
      <c r="AI73" s="719"/>
      <c r="AJ73" s="719"/>
      <c r="AK73" s="719"/>
      <c r="AL73" s="719"/>
      <c r="AM73" s="719"/>
      <c r="AN73" s="719"/>
      <c r="AO73" s="719"/>
      <c r="AP73" s="719"/>
      <c r="AQ73" s="719">
        <v>0</v>
      </c>
      <c r="AR73" s="719">
        <v>0</v>
      </c>
      <c r="AS73" s="719">
        <v>0</v>
      </c>
      <c r="AT73" s="720">
        <v>0</v>
      </c>
      <c r="AU73" s="720">
        <v>0</v>
      </c>
      <c r="AV73" s="720">
        <v>0</v>
      </c>
    </row>
    <row r="74" spans="1:48" s="720" customFormat="1" x14ac:dyDescent="0.25">
      <c r="A74" s="714"/>
      <c r="B74" s="714" t="s">
        <v>234</v>
      </c>
      <c r="C74" s="714" t="s">
        <v>1788</v>
      </c>
      <c r="D74" s="715" t="s">
        <v>1803</v>
      </c>
      <c r="E74" s="716" t="s">
        <v>1643</v>
      </c>
      <c r="F74" s="716" t="s">
        <v>1644</v>
      </c>
      <c r="G74" s="716" t="s">
        <v>144</v>
      </c>
      <c r="H74" s="716" t="s">
        <v>1494</v>
      </c>
      <c r="I74" s="716" t="s">
        <v>230</v>
      </c>
      <c r="J74" s="716" t="s">
        <v>151</v>
      </c>
      <c r="K74" s="716" t="s">
        <v>1495</v>
      </c>
      <c r="L74" s="716" t="s">
        <v>1496</v>
      </c>
      <c r="M74" s="716" t="s">
        <v>1497</v>
      </c>
      <c r="N74" s="716"/>
      <c r="O74" s="716" t="s">
        <v>136</v>
      </c>
      <c r="P74" s="714" t="s">
        <v>1804</v>
      </c>
      <c r="Q74" s="714"/>
      <c r="R74" s="721">
        <v>-2030878</v>
      </c>
      <c r="S74" s="718">
        <v>-69042442</v>
      </c>
      <c r="T74" s="718">
        <v>-69245795.458517805</v>
      </c>
      <c r="U74" s="718">
        <v>-74854704.890657693</v>
      </c>
      <c r="V74" s="718">
        <v>-78762120.485950097</v>
      </c>
      <c r="W74" s="719"/>
      <c r="X74" s="719"/>
      <c r="Y74" s="719"/>
      <c r="Z74" s="719"/>
      <c r="AA74" s="719"/>
      <c r="AB74" s="719"/>
      <c r="AC74" s="719"/>
      <c r="AD74" s="719"/>
      <c r="AE74" s="719"/>
      <c r="AF74" s="719"/>
      <c r="AG74" s="719"/>
      <c r="AH74" s="719"/>
      <c r="AI74" s="719"/>
      <c r="AJ74" s="719"/>
      <c r="AK74" s="719"/>
      <c r="AL74" s="719"/>
      <c r="AM74" s="719"/>
      <c r="AN74" s="719"/>
      <c r="AO74" s="719"/>
      <c r="AP74" s="719"/>
      <c r="AQ74" s="719">
        <v>0</v>
      </c>
      <c r="AR74" s="719">
        <v>0</v>
      </c>
      <c r="AS74" s="719">
        <v>0</v>
      </c>
      <c r="AT74" s="720">
        <v>0</v>
      </c>
      <c r="AU74" s="720">
        <v>0</v>
      </c>
      <c r="AV74" s="720">
        <v>0</v>
      </c>
    </row>
    <row r="75" spans="1:48" s="720" customFormat="1" x14ac:dyDescent="0.25">
      <c r="A75" s="714"/>
      <c r="B75" s="714" t="s">
        <v>234</v>
      </c>
      <c r="C75" s="714" t="s">
        <v>1788</v>
      </c>
      <c r="D75" s="715" t="s">
        <v>1805</v>
      </c>
      <c r="E75" s="716" t="s">
        <v>1643</v>
      </c>
      <c r="F75" s="716" t="s">
        <v>1644</v>
      </c>
      <c r="G75" s="716" t="s">
        <v>144</v>
      </c>
      <c r="H75" s="716" t="s">
        <v>1494</v>
      </c>
      <c r="I75" s="716" t="s">
        <v>230</v>
      </c>
      <c r="J75" s="716" t="s">
        <v>1719</v>
      </c>
      <c r="K75" s="716" t="s">
        <v>1495</v>
      </c>
      <c r="L75" s="716" t="s">
        <v>1496</v>
      </c>
      <c r="M75" s="716" t="s">
        <v>1497</v>
      </c>
      <c r="N75" s="716"/>
      <c r="O75" s="716" t="s">
        <v>136</v>
      </c>
      <c r="P75" s="714" t="s">
        <v>1806</v>
      </c>
      <c r="Q75" s="714"/>
      <c r="R75" s="721">
        <v>-99377298</v>
      </c>
      <c r="S75" s="718">
        <v>-157662585</v>
      </c>
      <c r="T75" s="718">
        <v>-153860622.86754501</v>
      </c>
      <c r="U75" s="718">
        <v>-166323333.31981701</v>
      </c>
      <c r="V75" s="718">
        <v>-175005411.31911099</v>
      </c>
      <c r="W75" s="719"/>
      <c r="X75" s="719"/>
      <c r="Y75" s="719"/>
      <c r="Z75" s="719"/>
      <c r="AA75" s="719"/>
      <c r="AB75" s="719"/>
      <c r="AC75" s="719"/>
      <c r="AD75" s="719"/>
      <c r="AE75" s="719"/>
      <c r="AF75" s="719"/>
      <c r="AG75" s="719"/>
      <c r="AH75" s="719"/>
      <c r="AI75" s="719"/>
      <c r="AJ75" s="719"/>
      <c r="AK75" s="719"/>
      <c r="AL75" s="719"/>
      <c r="AM75" s="719"/>
      <c r="AN75" s="719"/>
      <c r="AO75" s="719"/>
      <c r="AP75" s="719"/>
      <c r="AQ75" s="719">
        <v>0</v>
      </c>
      <c r="AR75" s="719">
        <v>0</v>
      </c>
      <c r="AS75" s="719">
        <v>0</v>
      </c>
      <c r="AT75" s="720">
        <v>0</v>
      </c>
      <c r="AU75" s="720">
        <v>0</v>
      </c>
      <c r="AV75" s="720">
        <v>0</v>
      </c>
    </row>
    <row r="76" spans="1:48" s="720" customFormat="1" x14ac:dyDescent="0.25">
      <c r="A76" s="714"/>
      <c r="B76" s="714" t="s">
        <v>234</v>
      </c>
      <c r="C76" s="714" t="s">
        <v>1788</v>
      </c>
      <c r="D76" s="715" t="s">
        <v>1807</v>
      </c>
      <c r="E76" s="716" t="s">
        <v>1643</v>
      </c>
      <c r="F76" s="716" t="s">
        <v>1644</v>
      </c>
      <c r="G76" s="716" t="s">
        <v>144</v>
      </c>
      <c r="H76" s="716" t="s">
        <v>1494</v>
      </c>
      <c r="I76" s="716" t="s">
        <v>230</v>
      </c>
      <c r="J76" s="716" t="s">
        <v>1722</v>
      </c>
      <c r="K76" s="716" t="s">
        <v>1495</v>
      </c>
      <c r="L76" s="716" t="s">
        <v>1496</v>
      </c>
      <c r="M76" s="716" t="s">
        <v>1497</v>
      </c>
      <c r="N76" s="716"/>
      <c r="O76" s="716" t="s">
        <v>136</v>
      </c>
      <c r="P76" s="714" t="s">
        <v>1515</v>
      </c>
      <c r="Q76" s="714"/>
      <c r="R76" s="721">
        <v>4741436.3817956001</v>
      </c>
      <c r="S76" s="718">
        <v>-49301505.6182044</v>
      </c>
      <c r="T76" s="718">
        <v>-47334703.638191402</v>
      </c>
      <c r="U76" s="718">
        <v>-51168814.632884897</v>
      </c>
      <c r="V76" s="718">
        <v>-53839826.756721497</v>
      </c>
      <c r="W76" s="719"/>
      <c r="X76" s="719"/>
      <c r="Y76" s="719"/>
      <c r="Z76" s="719"/>
      <c r="AA76" s="719"/>
      <c r="AB76" s="719"/>
      <c r="AC76" s="719"/>
      <c r="AD76" s="719"/>
      <c r="AE76" s="719"/>
      <c r="AF76" s="719"/>
      <c r="AG76" s="719"/>
      <c r="AH76" s="719"/>
      <c r="AI76" s="719"/>
      <c r="AJ76" s="719"/>
      <c r="AK76" s="719"/>
      <c r="AL76" s="719"/>
      <c r="AM76" s="719"/>
      <c r="AN76" s="719"/>
      <c r="AO76" s="719"/>
      <c r="AP76" s="719"/>
      <c r="AQ76" s="719">
        <v>0</v>
      </c>
      <c r="AR76" s="719">
        <v>0</v>
      </c>
      <c r="AS76" s="719">
        <v>0</v>
      </c>
      <c r="AT76" s="720">
        <v>0</v>
      </c>
      <c r="AU76" s="720">
        <v>0</v>
      </c>
      <c r="AV76" s="720">
        <v>0</v>
      </c>
    </row>
    <row r="77" spans="1:48" s="720" customFormat="1" x14ac:dyDescent="0.25">
      <c r="A77" s="714"/>
      <c r="B77" s="714" t="s">
        <v>234</v>
      </c>
      <c r="C77" s="714" t="s">
        <v>1788</v>
      </c>
      <c r="D77" s="715" t="s">
        <v>1808</v>
      </c>
      <c r="E77" s="716" t="s">
        <v>1643</v>
      </c>
      <c r="F77" s="716" t="s">
        <v>1644</v>
      </c>
      <c r="G77" s="716" t="s">
        <v>144</v>
      </c>
      <c r="H77" s="716" t="s">
        <v>1494</v>
      </c>
      <c r="I77" s="716" t="s">
        <v>230</v>
      </c>
      <c r="J77" s="716" t="s">
        <v>1725</v>
      </c>
      <c r="K77" s="716" t="s">
        <v>1495</v>
      </c>
      <c r="L77" s="716" t="s">
        <v>1496</v>
      </c>
      <c r="M77" s="716" t="s">
        <v>1497</v>
      </c>
      <c r="N77" s="716"/>
      <c r="O77" s="716" t="s">
        <v>136</v>
      </c>
      <c r="P77" s="714" t="s">
        <v>1809</v>
      </c>
      <c r="Q77" s="714"/>
      <c r="R77" s="721">
        <v>6536384.1777182594</v>
      </c>
      <c r="S77" s="718">
        <v>-61791814.822281741</v>
      </c>
      <c r="T77" s="718">
        <v>-60332063.287694</v>
      </c>
      <c r="U77" s="718">
        <v>-65218960.413997203</v>
      </c>
      <c r="V77" s="718">
        <v>-68623390.147607893</v>
      </c>
      <c r="W77" s="719"/>
      <c r="X77" s="719"/>
      <c r="Y77" s="719"/>
      <c r="Z77" s="719"/>
      <c r="AA77" s="719"/>
      <c r="AB77" s="719"/>
      <c r="AC77" s="719"/>
      <c r="AD77" s="719"/>
      <c r="AE77" s="719"/>
      <c r="AF77" s="719"/>
      <c r="AG77" s="719"/>
      <c r="AH77" s="719"/>
      <c r="AI77" s="719"/>
      <c r="AJ77" s="719"/>
      <c r="AK77" s="719"/>
      <c r="AL77" s="719"/>
      <c r="AM77" s="719"/>
      <c r="AN77" s="719"/>
      <c r="AO77" s="719"/>
      <c r="AP77" s="719"/>
      <c r="AQ77" s="719">
        <v>0</v>
      </c>
      <c r="AR77" s="719">
        <v>0</v>
      </c>
      <c r="AS77" s="719">
        <v>0</v>
      </c>
      <c r="AT77" s="720">
        <v>0</v>
      </c>
      <c r="AU77" s="720">
        <v>0</v>
      </c>
      <c r="AV77" s="720">
        <v>0</v>
      </c>
    </row>
    <row r="78" spans="1:48" s="720" customFormat="1" x14ac:dyDescent="0.25">
      <c r="A78" s="714"/>
      <c r="B78" s="714" t="s">
        <v>234</v>
      </c>
      <c r="C78" s="714" t="s">
        <v>1788</v>
      </c>
      <c r="D78" s="715" t="s">
        <v>1810</v>
      </c>
      <c r="E78" s="716" t="s">
        <v>1643</v>
      </c>
      <c r="F78" s="716" t="s">
        <v>1644</v>
      </c>
      <c r="G78" s="716" t="s">
        <v>144</v>
      </c>
      <c r="H78" s="716" t="s">
        <v>1494</v>
      </c>
      <c r="I78" s="716" t="s">
        <v>230</v>
      </c>
      <c r="J78" s="716" t="s">
        <v>1728</v>
      </c>
      <c r="K78" s="716" t="s">
        <v>1495</v>
      </c>
      <c r="L78" s="716" t="s">
        <v>1496</v>
      </c>
      <c r="M78" s="716" t="s">
        <v>1497</v>
      </c>
      <c r="N78" s="716"/>
      <c r="O78" s="716" t="s">
        <v>136</v>
      </c>
      <c r="P78" s="714" t="s">
        <v>1811</v>
      </c>
      <c r="Q78" s="714"/>
      <c r="R78" s="721">
        <v>4345016.1519468725</v>
      </c>
      <c r="S78" s="718">
        <v>-53832929.848053128</v>
      </c>
      <c r="T78" s="718">
        <v>-49946867.441949897</v>
      </c>
      <c r="U78" s="718">
        <v>-53992563.7047479</v>
      </c>
      <c r="V78" s="718">
        <v>-56810975.530135699</v>
      </c>
      <c r="W78" s="719"/>
      <c r="X78" s="719"/>
      <c r="Y78" s="719"/>
      <c r="Z78" s="719"/>
      <c r="AA78" s="719"/>
      <c r="AB78" s="719"/>
      <c r="AC78" s="719"/>
      <c r="AD78" s="719"/>
      <c r="AE78" s="719"/>
      <c r="AF78" s="719"/>
      <c r="AG78" s="719"/>
      <c r="AH78" s="719"/>
      <c r="AI78" s="719"/>
      <c r="AJ78" s="719"/>
      <c r="AK78" s="719"/>
      <c r="AL78" s="719"/>
      <c r="AM78" s="719"/>
      <c r="AN78" s="719"/>
      <c r="AO78" s="719"/>
      <c r="AP78" s="719"/>
      <c r="AQ78" s="719">
        <v>0</v>
      </c>
      <c r="AR78" s="719">
        <v>0</v>
      </c>
      <c r="AS78" s="719">
        <v>0</v>
      </c>
      <c r="AT78" s="720">
        <v>0</v>
      </c>
      <c r="AU78" s="720">
        <v>0</v>
      </c>
      <c r="AV78" s="720">
        <v>0</v>
      </c>
    </row>
    <row r="79" spans="1:48" s="720" customFormat="1" x14ac:dyDescent="0.25">
      <c r="A79" s="714"/>
      <c r="B79" s="714" t="s">
        <v>234</v>
      </c>
      <c r="C79" s="714" t="s">
        <v>1788</v>
      </c>
      <c r="D79" s="715" t="s">
        <v>1812</v>
      </c>
      <c r="E79" s="716" t="s">
        <v>1643</v>
      </c>
      <c r="F79" s="716" t="s">
        <v>1644</v>
      </c>
      <c r="G79" s="716" t="s">
        <v>144</v>
      </c>
      <c r="H79" s="716" t="s">
        <v>1494</v>
      </c>
      <c r="I79" s="716" t="s">
        <v>230</v>
      </c>
      <c r="J79" s="716" t="s">
        <v>1731</v>
      </c>
      <c r="K79" s="716" t="s">
        <v>1495</v>
      </c>
      <c r="L79" s="716" t="s">
        <v>1496</v>
      </c>
      <c r="M79" s="716" t="s">
        <v>1497</v>
      </c>
      <c r="N79" s="716"/>
      <c r="O79" s="716" t="s">
        <v>136</v>
      </c>
      <c r="P79" s="714" t="s">
        <v>1813</v>
      </c>
      <c r="Q79" s="714"/>
      <c r="R79" s="721">
        <v>3455265.7711205482</v>
      </c>
      <c r="S79" s="718">
        <v>-75530087.228879452</v>
      </c>
      <c r="T79" s="718">
        <v>-85577858.703750297</v>
      </c>
      <c r="U79" s="718">
        <v>-92509665.258754104</v>
      </c>
      <c r="V79" s="718">
        <v>-97338669.785261005</v>
      </c>
      <c r="W79" s="719"/>
      <c r="X79" s="719"/>
      <c r="Y79" s="719"/>
      <c r="Z79" s="719"/>
      <c r="AA79" s="719"/>
      <c r="AB79" s="719"/>
      <c r="AC79" s="719"/>
      <c r="AD79" s="719"/>
      <c r="AE79" s="719"/>
      <c r="AF79" s="719"/>
      <c r="AG79" s="719"/>
      <c r="AH79" s="719"/>
      <c r="AI79" s="719"/>
      <c r="AJ79" s="719"/>
      <c r="AK79" s="719"/>
      <c r="AL79" s="719"/>
      <c r="AM79" s="719"/>
      <c r="AN79" s="719"/>
      <c r="AO79" s="719"/>
      <c r="AP79" s="719"/>
      <c r="AQ79" s="719">
        <v>0</v>
      </c>
      <c r="AR79" s="719">
        <v>0</v>
      </c>
      <c r="AS79" s="719">
        <v>0</v>
      </c>
      <c r="AT79" s="720">
        <v>0</v>
      </c>
      <c r="AU79" s="720">
        <v>0</v>
      </c>
      <c r="AV79" s="720">
        <v>0</v>
      </c>
    </row>
    <row r="80" spans="1:48" s="720" customFormat="1" x14ac:dyDescent="0.25">
      <c r="A80" s="714"/>
      <c r="B80" s="714" t="s">
        <v>234</v>
      </c>
      <c r="C80" s="714" t="s">
        <v>1788</v>
      </c>
      <c r="D80" s="715" t="s">
        <v>1814</v>
      </c>
      <c r="E80" s="716" t="s">
        <v>1643</v>
      </c>
      <c r="F80" s="716" t="s">
        <v>1644</v>
      </c>
      <c r="G80" s="716" t="s">
        <v>144</v>
      </c>
      <c r="H80" s="716" t="s">
        <v>1494</v>
      </c>
      <c r="I80" s="716" t="s">
        <v>230</v>
      </c>
      <c r="J80" s="716" t="s">
        <v>1734</v>
      </c>
      <c r="K80" s="716" t="s">
        <v>1495</v>
      </c>
      <c r="L80" s="716" t="s">
        <v>1496</v>
      </c>
      <c r="M80" s="716" t="s">
        <v>1497</v>
      </c>
      <c r="N80" s="716"/>
      <c r="O80" s="716" t="s">
        <v>136</v>
      </c>
      <c r="P80" s="714" t="s">
        <v>1815</v>
      </c>
      <c r="Q80" s="714"/>
      <c r="R80" s="721">
        <v>-70816073.777467221</v>
      </c>
      <c r="S80" s="718">
        <v>-124694195.77746722</v>
      </c>
      <c r="T80" s="718">
        <v>-146707458.958709</v>
      </c>
      <c r="U80" s="718">
        <v>-158590763.13436401</v>
      </c>
      <c r="V80" s="718">
        <v>-166869200.969978</v>
      </c>
      <c r="W80" s="719"/>
      <c r="X80" s="719"/>
      <c r="Y80" s="719"/>
      <c r="Z80" s="719"/>
      <c r="AA80" s="719"/>
      <c r="AB80" s="719"/>
      <c r="AC80" s="719"/>
      <c r="AD80" s="719"/>
      <c r="AE80" s="719"/>
      <c r="AF80" s="719"/>
      <c r="AG80" s="719"/>
      <c r="AH80" s="719"/>
      <c r="AI80" s="719"/>
      <c r="AJ80" s="719"/>
      <c r="AK80" s="719"/>
      <c r="AL80" s="719"/>
      <c r="AM80" s="719"/>
      <c r="AN80" s="719"/>
      <c r="AO80" s="719"/>
      <c r="AP80" s="719"/>
      <c r="AQ80" s="719">
        <v>0</v>
      </c>
      <c r="AR80" s="719">
        <v>0</v>
      </c>
      <c r="AS80" s="719">
        <v>0</v>
      </c>
      <c r="AT80" s="720">
        <v>0</v>
      </c>
      <c r="AU80" s="720">
        <v>0</v>
      </c>
      <c r="AV80" s="720">
        <v>0</v>
      </c>
    </row>
    <row r="81" spans="1:48" s="720" customFormat="1" x14ac:dyDescent="0.25">
      <c r="A81" s="714"/>
      <c r="B81" s="714" t="s">
        <v>234</v>
      </c>
      <c r="C81" s="714" t="s">
        <v>1788</v>
      </c>
      <c r="D81" s="715" t="s">
        <v>1816</v>
      </c>
      <c r="E81" s="716" t="s">
        <v>1643</v>
      </c>
      <c r="F81" s="716" t="s">
        <v>1644</v>
      </c>
      <c r="G81" s="716" t="s">
        <v>144</v>
      </c>
      <c r="H81" s="716" t="s">
        <v>1494</v>
      </c>
      <c r="I81" s="716" t="s">
        <v>230</v>
      </c>
      <c r="J81" s="716" t="s">
        <v>1737</v>
      </c>
      <c r="K81" s="716" t="s">
        <v>1495</v>
      </c>
      <c r="L81" s="716" t="s">
        <v>1496</v>
      </c>
      <c r="M81" s="716" t="s">
        <v>1497</v>
      </c>
      <c r="N81" s="716"/>
      <c r="O81" s="716" t="s">
        <v>136</v>
      </c>
      <c r="P81" s="714" t="s">
        <v>1817</v>
      </c>
      <c r="Q81" s="714"/>
      <c r="R81" s="721">
        <v>-73465576.151987433</v>
      </c>
      <c r="S81" s="718">
        <v>-103947517.15198743</v>
      </c>
      <c r="T81" s="718">
        <v>-129934112.55931599</v>
      </c>
      <c r="U81" s="718">
        <v>-140458775.67662099</v>
      </c>
      <c r="V81" s="718">
        <v>-147790723.76694</v>
      </c>
      <c r="W81" s="719"/>
      <c r="X81" s="719"/>
      <c r="Y81" s="719"/>
      <c r="Z81" s="719"/>
      <c r="AA81" s="719"/>
      <c r="AB81" s="719"/>
      <c r="AC81" s="719"/>
      <c r="AD81" s="719"/>
      <c r="AE81" s="719"/>
      <c r="AF81" s="719"/>
      <c r="AG81" s="719"/>
      <c r="AH81" s="719"/>
      <c r="AI81" s="719"/>
      <c r="AJ81" s="719"/>
      <c r="AK81" s="719"/>
      <c r="AL81" s="719"/>
      <c r="AM81" s="719"/>
      <c r="AN81" s="719"/>
      <c r="AO81" s="719"/>
      <c r="AP81" s="719"/>
      <c r="AQ81" s="719">
        <v>0</v>
      </c>
      <c r="AR81" s="719">
        <v>0</v>
      </c>
      <c r="AS81" s="719">
        <v>0</v>
      </c>
      <c r="AT81" s="720">
        <v>0</v>
      </c>
      <c r="AU81" s="720">
        <v>0</v>
      </c>
      <c r="AV81" s="720">
        <v>0</v>
      </c>
    </row>
    <row r="82" spans="1:48" s="720" customFormat="1" x14ac:dyDescent="0.25">
      <c r="A82" s="714"/>
      <c r="B82" s="714" t="s">
        <v>234</v>
      </c>
      <c r="C82" s="714" t="s">
        <v>1818</v>
      </c>
      <c r="D82" s="715" t="s">
        <v>1819</v>
      </c>
      <c r="E82" s="716" t="s">
        <v>1643</v>
      </c>
      <c r="F82" s="716" t="s">
        <v>1644</v>
      </c>
      <c r="G82" s="716" t="s">
        <v>144</v>
      </c>
      <c r="H82" s="716" t="s">
        <v>1494</v>
      </c>
      <c r="I82" s="716" t="s">
        <v>1820</v>
      </c>
      <c r="J82" s="716" t="s">
        <v>144</v>
      </c>
      <c r="K82" s="716" t="s">
        <v>1495</v>
      </c>
      <c r="L82" s="716" t="s">
        <v>1496</v>
      </c>
      <c r="M82" s="716" t="s">
        <v>1497</v>
      </c>
      <c r="N82" s="716"/>
      <c r="O82" s="716" t="s">
        <v>136</v>
      </c>
      <c r="P82" s="714" t="s">
        <v>1516</v>
      </c>
      <c r="Q82" s="714"/>
      <c r="R82" s="721">
        <v>-119022</v>
      </c>
      <c r="S82" s="718">
        <v>-147086</v>
      </c>
      <c r="T82" s="865">
        <v>-192411.03245711399</v>
      </c>
      <c r="U82" s="718">
        <v>-207996.32608614</v>
      </c>
      <c r="V82" s="718">
        <v>-218853.734307837</v>
      </c>
      <c r="W82" s="719"/>
      <c r="X82" s="719"/>
      <c r="Y82" s="719"/>
      <c r="Z82" s="719"/>
      <c r="AA82" s="719"/>
      <c r="AB82" s="719"/>
      <c r="AC82" s="719"/>
      <c r="AD82" s="719"/>
      <c r="AE82" s="719"/>
      <c r="AF82" s="719"/>
      <c r="AG82" s="719"/>
      <c r="AH82" s="719"/>
      <c r="AI82" s="719"/>
      <c r="AJ82" s="719"/>
      <c r="AK82" s="719"/>
      <c r="AL82" s="719"/>
      <c r="AM82" s="719"/>
      <c r="AN82" s="719"/>
      <c r="AO82" s="719"/>
      <c r="AP82" s="719"/>
      <c r="AQ82" s="719">
        <v>0</v>
      </c>
      <c r="AR82" s="719">
        <v>0</v>
      </c>
      <c r="AS82" s="719">
        <v>0</v>
      </c>
      <c r="AT82" s="720">
        <v>0</v>
      </c>
      <c r="AU82" s="720">
        <v>0</v>
      </c>
      <c r="AV82" s="720">
        <v>0</v>
      </c>
    </row>
    <row r="83" spans="1:48" s="720" customFormat="1" x14ac:dyDescent="0.25">
      <c r="A83" s="714"/>
      <c r="B83" s="714" t="s">
        <v>234</v>
      </c>
      <c r="C83" s="714" t="s">
        <v>1818</v>
      </c>
      <c r="D83" s="715" t="s">
        <v>1821</v>
      </c>
      <c r="E83" s="716" t="s">
        <v>1643</v>
      </c>
      <c r="F83" s="716" t="s">
        <v>1644</v>
      </c>
      <c r="G83" s="716" t="s">
        <v>144</v>
      </c>
      <c r="H83" s="716" t="s">
        <v>1494</v>
      </c>
      <c r="I83" s="716" t="s">
        <v>1820</v>
      </c>
      <c r="J83" s="716" t="s">
        <v>155</v>
      </c>
      <c r="K83" s="716" t="s">
        <v>1495</v>
      </c>
      <c r="L83" s="716" t="s">
        <v>1496</v>
      </c>
      <c r="M83" s="716" t="s">
        <v>1497</v>
      </c>
      <c r="N83" s="716"/>
      <c r="O83" s="716" t="s">
        <v>136</v>
      </c>
      <c r="P83" s="714" t="s">
        <v>1822</v>
      </c>
      <c r="Q83" s="714"/>
      <c r="R83" s="721">
        <v>-125431</v>
      </c>
      <c r="S83" s="718">
        <v>-170796</v>
      </c>
      <c r="T83" s="865">
        <v>-230906.674068405</v>
      </c>
      <c r="U83" s="718">
        <v>-249610.11466794601</v>
      </c>
      <c r="V83" s="718">
        <v>-262639.762653613</v>
      </c>
      <c r="W83" s="719"/>
      <c r="X83" s="719"/>
      <c r="Y83" s="719"/>
      <c r="Z83" s="719"/>
      <c r="AA83" s="719"/>
      <c r="AB83" s="719"/>
      <c r="AC83" s="719"/>
      <c r="AD83" s="719"/>
      <c r="AE83" s="719"/>
      <c r="AF83" s="719"/>
      <c r="AG83" s="719"/>
      <c r="AH83" s="719"/>
      <c r="AI83" s="719"/>
      <c r="AJ83" s="719"/>
      <c r="AK83" s="719"/>
      <c r="AL83" s="719"/>
      <c r="AM83" s="719"/>
      <c r="AN83" s="719"/>
      <c r="AO83" s="719"/>
      <c r="AP83" s="719"/>
      <c r="AQ83" s="719">
        <v>0</v>
      </c>
      <c r="AR83" s="719">
        <v>0</v>
      </c>
      <c r="AS83" s="719">
        <v>0</v>
      </c>
      <c r="AT83" s="720">
        <v>0</v>
      </c>
      <c r="AU83" s="720">
        <v>0</v>
      </c>
      <c r="AV83" s="720">
        <v>0</v>
      </c>
    </row>
    <row r="84" spans="1:48" s="720" customFormat="1" x14ac:dyDescent="0.25">
      <c r="A84" s="714"/>
      <c r="B84" s="714" t="s">
        <v>234</v>
      </c>
      <c r="C84" s="714" t="s">
        <v>1818</v>
      </c>
      <c r="D84" s="715" t="s">
        <v>1823</v>
      </c>
      <c r="E84" s="716" t="s">
        <v>1643</v>
      </c>
      <c r="F84" s="716" t="s">
        <v>1644</v>
      </c>
      <c r="G84" s="716" t="s">
        <v>144</v>
      </c>
      <c r="H84" s="716" t="s">
        <v>1494</v>
      </c>
      <c r="I84" s="716" t="s">
        <v>1820</v>
      </c>
      <c r="J84" s="716" t="s">
        <v>145</v>
      </c>
      <c r="K84" s="716" t="s">
        <v>1495</v>
      </c>
      <c r="L84" s="716" t="s">
        <v>1496</v>
      </c>
      <c r="M84" s="716" t="s">
        <v>1497</v>
      </c>
      <c r="N84" s="716"/>
      <c r="O84" s="716" t="s">
        <v>136</v>
      </c>
      <c r="P84" s="714" t="s">
        <v>1824</v>
      </c>
      <c r="Q84" s="714"/>
      <c r="R84" s="721">
        <v>-96690</v>
      </c>
      <c r="S84" s="718">
        <v>-131302</v>
      </c>
      <c r="T84" s="865">
        <v>-157248.53660010299</v>
      </c>
      <c r="U84" s="718">
        <v>-169985.668064711</v>
      </c>
      <c r="V84" s="718">
        <v>-178858.919937689</v>
      </c>
      <c r="W84" s="719"/>
      <c r="X84" s="719"/>
      <c r="Y84" s="719"/>
      <c r="Z84" s="719"/>
      <c r="AA84" s="719"/>
      <c r="AB84" s="719"/>
      <c r="AC84" s="719"/>
      <c r="AD84" s="719"/>
      <c r="AE84" s="719"/>
      <c r="AF84" s="719"/>
      <c r="AG84" s="719"/>
      <c r="AH84" s="719"/>
      <c r="AI84" s="719"/>
      <c r="AJ84" s="719"/>
      <c r="AK84" s="719"/>
      <c r="AL84" s="719"/>
      <c r="AM84" s="719"/>
      <c r="AN84" s="719"/>
      <c r="AO84" s="719"/>
      <c r="AP84" s="719"/>
      <c r="AQ84" s="719">
        <v>0</v>
      </c>
      <c r="AR84" s="719">
        <v>0</v>
      </c>
      <c r="AS84" s="719">
        <v>0</v>
      </c>
      <c r="AT84" s="720">
        <v>0</v>
      </c>
      <c r="AU84" s="720">
        <v>0</v>
      </c>
      <c r="AV84" s="720">
        <v>0</v>
      </c>
    </row>
    <row r="85" spans="1:48" s="720" customFormat="1" x14ac:dyDescent="0.25">
      <c r="A85" s="714"/>
      <c r="B85" s="714" t="s">
        <v>234</v>
      </c>
      <c r="C85" s="714" t="s">
        <v>1818</v>
      </c>
      <c r="D85" s="715" t="s">
        <v>1825</v>
      </c>
      <c r="E85" s="716" t="s">
        <v>1643</v>
      </c>
      <c r="F85" s="716" t="s">
        <v>1644</v>
      </c>
      <c r="G85" s="716" t="s">
        <v>144</v>
      </c>
      <c r="H85" s="716" t="s">
        <v>1494</v>
      </c>
      <c r="I85" s="716" t="s">
        <v>1820</v>
      </c>
      <c r="J85" s="716" t="s">
        <v>146</v>
      </c>
      <c r="K85" s="716" t="s">
        <v>1495</v>
      </c>
      <c r="L85" s="716" t="s">
        <v>1496</v>
      </c>
      <c r="M85" s="716" t="s">
        <v>1497</v>
      </c>
      <c r="N85" s="716"/>
      <c r="O85" s="716" t="s">
        <v>136</v>
      </c>
      <c r="P85" s="714" t="s">
        <v>1826</v>
      </c>
      <c r="Q85" s="714"/>
      <c r="R85" s="721">
        <v>-155779</v>
      </c>
      <c r="S85" s="718">
        <v>-286896</v>
      </c>
      <c r="T85" s="865">
        <v>-280076.93841688801</v>
      </c>
      <c r="U85" s="718">
        <v>-302763.17042865598</v>
      </c>
      <c r="V85" s="718">
        <v>-318567.40792503202</v>
      </c>
      <c r="W85" s="719"/>
      <c r="X85" s="719"/>
      <c r="Y85" s="719"/>
      <c r="Z85" s="719"/>
      <c r="AA85" s="719"/>
      <c r="AB85" s="719"/>
      <c r="AC85" s="719"/>
      <c r="AD85" s="719"/>
      <c r="AE85" s="719"/>
      <c r="AF85" s="719"/>
      <c r="AG85" s="719"/>
      <c r="AH85" s="719"/>
      <c r="AI85" s="719"/>
      <c r="AJ85" s="719"/>
      <c r="AK85" s="719"/>
      <c r="AL85" s="719"/>
      <c r="AM85" s="719"/>
      <c r="AN85" s="719"/>
      <c r="AO85" s="719"/>
      <c r="AP85" s="719"/>
      <c r="AQ85" s="719">
        <v>0</v>
      </c>
      <c r="AR85" s="719">
        <v>0</v>
      </c>
      <c r="AS85" s="719">
        <v>0</v>
      </c>
      <c r="AT85" s="720">
        <v>0</v>
      </c>
      <c r="AU85" s="720">
        <v>0</v>
      </c>
      <c r="AV85" s="720">
        <v>0</v>
      </c>
    </row>
    <row r="86" spans="1:48" s="720" customFormat="1" x14ac:dyDescent="0.25">
      <c r="A86" s="714"/>
      <c r="B86" s="714" t="s">
        <v>234</v>
      </c>
      <c r="C86" s="714" t="s">
        <v>1818</v>
      </c>
      <c r="D86" s="715" t="s">
        <v>1827</v>
      </c>
      <c r="E86" s="716" t="s">
        <v>1643</v>
      </c>
      <c r="F86" s="716" t="s">
        <v>1644</v>
      </c>
      <c r="G86" s="716" t="s">
        <v>144</v>
      </c>
      <c r="H86" s="716" t="s">
        <v>1494</v>
      </c>
      <c r="I86" s="716" t="s">
        <v>1820</v>
      </c>
      <c r="J86" s="716" t="s">
        <v>147</v>
      </c>
      <c r="K86" s="716" t="s">
        <v>1495</v>
      </c>
      <c r="L86" s="716" t="s">
        <v>1496</v>
      </c>
      <c r="M86" s="716" t="s">
        <v>1497</v>
      </c>
      <c r="N86" s="716"/>
      <c r="O86" s="716" t="s">
        <v>136</v>
      </c>
      <c r="P86" s="714" t="s">
        <v>1517</v>
      </c>
      <c r="Q86" s="714"/>
      <c r="R86" s="721">
        <v>-258177</v>
      </c>
      <c r="S86" s="718">
        <v>-443245</v>
      </c>
      <c r="T86" s="865">
        <v>-415901.60870212503</v>
      </c>
      <c r="U86" s="718">
        <v>-449589.63900699699</v>
      </c>
      <c r="V86" s="718">
        <v>-473058.218163162</v>
      </c>
      <c r="W86" s="719"/>
      <c r="X86" s="719"/>
      <c r="Y86" s="719"/>
      <c r="Z86" s="719"/>
      <c r="AA86" s="719"/>
      <c r="AB86" s="719"/>
      <c r="AC86" s="719"/>
      <c r="AD86" s="719"/>
      <c r="AE86" s="719"/>
      <c r="AF86" s="719"/>
      <c r="AG86" s="719"/>
      <c r="AH86" s="719"/>
      <c r="AI86" s="719"/>
      <c r="AJ86" s="719"/>
      <c r="AK86" s="719"/>
      <c r="AL86" s="719"/>
      <c r="AM86" s="719"/>
      <c r="AN86" s="719"/>
      <c r="AO86" s="719"/>
      <c r="AP86" s="719"/>
      <c r="AQ86" s="719">
        <v>0</v>
      </c>
      <c r="AR86" s="719">
        <v>0</v>
      </c>
      <c r="AS86" s="719">
        <v>0</v>
      </c>
      <c r="AT86" s="720">
        <v>0</v>
      </c>
      <c r="AU86" s="720">
        <v>0</v>
      </c>
      <c r="AV86" s="720">
        <v>0</v>
      </c>
    </row>
    <row r="87" spans="1:48" s="720" customFormat="1" x14ac:dyDescent="0.25">
      <c r="A87" s="714"/>
      <c r="B87" s="714" t="s">
        <v>234</v>
      </c>
      <c r="C87" s="714" t="s">
        <v>1818</v>
      </c>
      <c r="D87" s="715" t="s">
        <v>1828</v>
      </c>
      <c r="E87" s="716" t="s">
        <v>1643</v>
      </c>
      <c r="F87" s="716" t="s">
        <v>1644</v>
      </c>
      <c r="G87" s="716" t="s">
        <v>144</v>
      </c>
      <c r="H87" s="716" t="s">
        <v>1494</v>
      </c>
      <c r="I87" s="716" t="s">
        <v>1820</v>
      </c>
      <c r="J87" s="716" t="s">
        <v>148</v>
      </c>
      <c r="K87" s="716" t="s">
        <v>1495</v>
      </c>
      <c r="L87" s="716" t="s">
        <v>1496</v>
      </c>
      <c r="M87" s="716" t="s">
        <v>1497</v>
      </c>
      <c r="N87" s="716"/>
      <c r="O87" s="716" t="s">
        <v>136</v>
      </c>
      <c r="P87" s="714" t="s">
        <v>1829</v>
      </c>
      <c r="Q87" s="714"/>
      <c r="R87" s="721">
        <v>1229886</v>
      </c>
      <c r="S87" s="718">
        <v>-343005</v>
      </c>
      <c r="T87" s="865">
        <v>-307344.54579824401</v>
      </c>
      <c r="U87" s="718">
        <v>-332239.45400790201</v>
      </c>
      <c r="V87" s="718">
        <v>-349582.35350711399</v>
      </c>
      <c r="W87" s="719"/>
      <c r="X87" s="719"/>
      <c r="Y87" s="719"/>
      <c r="Z87" s="719"/>
      <c r="AA87" s="719"/>
      <c r="AB87" s="719"/>
      <c r="AC87" s="719"/>
      <c r="AD87" s="719"/>
      <c r="AE87" s="719"/>
      <c r="AF87" s="719"/>
      <c r="AG87" s="719"/>
      <c r="AH87" s="719"/>
      <c r="AI87" s="719"/>
      <c r="AJ87" s="719"/>
      <c r="AK87" s="719"/>
      <c r="AL87" s="719"/>
      <c r="AM87" s="719"/>
      <c r="AN87" s="719"/>
      <c r="AO87" s="719"/>
      <c r="AP87" s="719"/>
      <c r="AQ87" s="719">
        <v>0</v>
      </c>
      <c r="AR87" s="719">
        <v>0</v>
      </c>
      <c r="AS87" s="719">
        <v>0</v>
      </c>
      <c r="AT87" s="720">
        <v>0</v>
      </c>
      <c r="AU87" s="720">
        <v>0</v>
      </c>
      <c r="AV87" s="720">
        <v>0</v>
      </c>
    </row>
    <row r="88" spans="1:48" s="720" customFormat="1" x14ac:dyDescent="0.25">
      <c r="A88" s="714"/>
      <c r="B88" s="714" t="s">
        <v>234</v>
      </c>
      <c r="C88" s="714" t="s">
        <v>1830</v>
      </c>
      <c r="D88" s="715" t="s">
        <v>1831</v>
      </c>
      <c r="E88" s="716" t="s">
        <v>1643</v>
      </c>
      <c r="F88" s="716" t="s">
        <v>1644</v>
      </c>
      <c r="G88" s="716" t="s">
        <v>144</v>
      </c>
      <c r="H88" s="716" t="s">
        <v>1494</v>
      </c>
      <c r="I88" s="716" t="s">
        <v>1832</v>
      </c>
      <c r="J88" s="716" t="s">
        <v>144</v>
      </c>
      <c r="K88" s="716" t="s">
        <v>1495</v>
      </c>
      <c r="L88" s="716" t="s">
        <v>1496</v>
      </c>
      <c r="M88" s="716" t="s">
        <v>1497</v>
      </c>
      <c r="N88" s="716"/>
      <c r="O88" s="716" t="s">
        <v>136</v>
      </c>
      <c r="P88" s="714" t="s">
        <v>1833</v>
      </c>
      <c r="Q88" s="714"/>
      <c r="R88" s="721">
        <v>665107</v>
      </c>
      <c r="S88" s="718">
        <v>-540521</v>
      </c>
      <c r="T88" s="718">
        <v>-568239.36991858506</v>
      </c>
      <c r="U88" s="718">
        <v>-614266.75888198998</v>
      </c>
      <c r="V88" s="718">
        <v>-646331.48369562998</v>
      </c>
      <c r="W88" s="719"/>
      <c r="X88" s="719"/>
      <c r="Y88" s="719"/>
      <c r="Z88" s="719"/>
      <c r="AA88" s="719"/>
      <c r="AB88" s="719"/>
      <c r="AC88" s="719"/>
      <c r="AD88" s="719"/>
      <c r="AE88" s="719"/>
      <c r="AF88" s="719"/>
      <c r="AG88" s="719"/>
      <c r="AH88" s="719"/>
      <c r="AI88" s="719"/>
      <c r="AJ88" s="719"/>
      <c r="AK88" s="719"/>
      <c r="AL88" s="719"/>
      <c r="AM88" s="719"/>
      <c r="AN88" s="719"/>
      <c r="AO88" s="719"/>
      <c r="AP88" s="719"/>
      <c r="AQ88" s="719">
        <v>0</v>
      </c>
      <c r="AR88" s="719">
        <v>0</v>
      </c>
      <c r="AS88" s="719">
        <v>0</v>
      </c>
      <c r="AT88" s="720">
        <v>0</v>
      </c>
      <c r="AU88" s="720">
        <v>0</v>
      </c>
      <c r="AV88" s="720">
        <v>0</v>
      </c>
    </row>
    <row r="89" spans="1:48" s="720" customFormat="1" x14ac:dyDescent="0.25">
      <c r="A89" s="714"/>
      <c r="B89" s="714" t="s">
        <v>234</v>
      </c>
      <c r="C89" s="714" t="s">
        <v>1830</v>
      </c>
      <c r="D89" s="715" t="s">
        <v>1834</v>
      </c>
      <c r="E89" s="716" t="s">
        <v>1643</v>
      </c>
      <c r="F89" s="716" t="s">
        <v>1644</v>
      </c>
      <c r="G89" s="716" t="s">
        <v>144</v>
      </c>
      <c r="H89" s="716" t="s">
        <v>1494</v>
      </c>
      <c r="I89" s="716" t="s">
        <v>1832</v>
      </c>
      <c r="J89" s="716" t="s">
        <v>155</v>
      </c>
      <c r="K89" s="716" t="s">
        <v>1495</v>
      </c>
      <c r="L89" s="716" t="s">
        <v>1496</v>
      </c>
      <c r="M89" s="716" t="s">
        <v>1497</v>
      </c>
      <c r="N89" s="716"/>
      <c r="O89" s="716" t="s">
        <v>136</v>
      </c>
      <c r="P89" s="714" t="s">
        <v>1835</v>
      </c>
      <c r="Q89" s="714"/>
      <c r="R89" s="721">
        <v>842284</v>
      </c>
      <c r="S89" s="718">
        <v>-739458</v>
      </c>
      <c r="T89" s="718">
        <v>-797973.54375115305</v>
      </c>
      <c r="U89" s="718">
        <v>-862609.40079499595</v>
      </c>
      <c r="V89" s="718">
        <v>-907637.611516495</v>
      </c>
      <c r="W89" s="719"/>
      <c r="X89" s="719"/>
      <c r="Y89" s="719"/>
      <c r="Z89" s="719"/>
      <c r="AA89" s="719"/>
      <c r="AB89" s="719"/>
      <c r="AC89" s="719"/>
      <c r="AD89" s="719"/>
      <c r="AE89" s="719"/>
      <c r="AF89" s="719"/>
      <c r="AG89" s="719"/>
      <c r="AH89" s="719"/>
      <c r="AI89" s="719"/>
      <c r="AJ89" s="719"/>
      <c r="AK89" s="719"/>
      <c r="AL89" s="719"/>
      <c r="AM89" s="719"/>
      <c r="AN89" s="719"/>
      <c r="AO89" s="719"/>
      <c r="AP89" s="719"/>
      <c r="AQ89" s="719">
        <v>0</v>
      </c>
      <c r="AR89" s="719">
        <v>0</v>
      </c>
      <c r="AS89" s="719">
        <v>0</v>
      </c>
      <c r="AT89" s="720">
        <v>0</v>
      </c>
      <c r="AU89" s="720">
        <v>0</v>
      </c>
      <c r="AV89" s="720">
        <v>0</v>
      </c>
    </row>
    <row r="90" spans="1:48" s="720" customFormat="1" x14ac:dyDescent="0.25">
      <c r="A90" s="714"/>
      <c r="B90" s="714" t="s">
        <v>234</v>
      </c>
      <c r="C90" s="714" t="s">
        <v>1830</v>
      </c>
      <c r="D90" s="715" t="s">
        <v>1836</v>
      </c>
      <c r="E90" s="716" t="s">
        <v>1643</v>
      </c>
      <c r="F90" s="716" t="s">
        <v>1644</v>
      </c>
      <c r="G90" s="716" t="s">
        <v>144</v>
      </c>
      <c r="H90" s="716" t="s">
        <v>1494</v>
      </c>
      <c r="I90" s="716" t="s">
        <v>1832</v>
      </c>
      <c r="J90" s="716" t="s">
        <v>145</v>
      </c>
      <c r="K90" s="716" t="s">
        <v>1495</v>
      </c>
      <c r="L90" s="716" t="s">
        <v>1496</v>
      </c>
      <c r="M90" s="716" t="s">
        <v>1497</v>
      </c>
      <c r="N90" s="716"/>
      <c r="O90" s="716" t="s">
        <v>136</v>
      </c>
      <c r="P90" s="714" t="s">
        <v>1837</v>
      </c>
      <c r="Q90" s="714"/>
      <c r="R90" s="721">
        <v>1066433</v>
      </c>
      <c r="S90" s="718">
        <v>-763219</v>
      </c>
      <c r="T90" s="718">
        <v>-772859.447989112</v>
      </c>
      <c r="U90" s="718">
        <v>-835461.06327623001</v>
      </c>
      <c r="V90" s="718">
        <v>-879072.13077924901</v>
      </c>
      <c r="W90" s="719"/>
      <c r="X90" s="719"/>
      <c r="Y90" s="719"/>
      <c r="Z90" s="719"/>
      <c r="AA90" s="719"/>
      <c r="AB90" s="719"/>
      <c r="AC90" s="719"/>
      <c r="AD90" s="719"/>
      <c r="AE90" s="719"/>
      <c r="AF90" s="719"/>
      <c r="AG90" s="719"/>
      <c r="AH90" s="719"/>
      <c r="AI90" s="719"/>
      <c r="AJ90" s="719"/>
      <c r="AK90" s="719"/>
      <c r="AL90" s="719"/>
      <c r="AM90" s="719"/>
      <c r="AN90" s="719"/>
      <c r="AO90" s="719"/>
      <c r="AP90" s="719"/>
      <c r="AQ90" s="719">
        <v>0</v>
      </c>
      <c r="AR90" s="719">
        <v>0</v>
      </c>
      <c r="AS90" s="719">
        <v>0</v>
      </c>
      <c r="AT90" s="720">
        <v>0</v>
      </c>
      <c r="AU90" s="720">
        <v>0</v>
      </c>
      <c r="AV90" s="720">
        <v>0</v>
      </c>
    </row>
    <row r="91" spans="1:48" s="720" customFormat="1" x14ac:dyDescent="0.25">
      <c r="A91" s="714"/>
      <c r="B91" s="714" t="s">
        <v>234</v>
      </c>
      <c r="C91" s="714" t="s">
        <v>1830</v>
      </c>
      <c r="D91" s="715" t="s">
        <v>1838</v>
      </c>
      <c r="E91" s="716" t="s">
        <v>1643</v>
      </c>
      <c r="F91" s="716" t="s">
        <v>1644</v>
      </c>
      <c r="G91" s="716" t="s">
        <v>144</v>
      </c>
      <c r="H91" s="716" t="s">
        <v>1494</v>
      </c>
      <c r="I91" s="716" t="s">
        <v>1832</v>
      </c>
      <c r="J91" s="716" t="s">
        <v>146</v>
      </c>
      <c r="K91" s="716" t="s">
        <v>1495</v>
      </c>
      <c r="L91" s="716" t="s">
        <v>1496</v>
      </c>
      <c r="M91" s="716" t="s">
        <v>1497</v>
      </c>
      <c r="N91" s="716"/>
      <c r="O91" s="716" t="s">
        <v>136</v>
      </c>
      <c r="P91" s="714" t="s">
        <v>1839</v>
      </c>
      <c r="Q91" s="714"/>
      <c r="R91" s="721">
        <v>98946</v>
      </c>
      <c r="S91" s="718">
        <v>-1725884</v>
      </c>
      <c r="T91" s="718">
        <v>-1355405.0831580099</v>
      </c>
      <c r="U91" s="718">
        <v>-1465192.8948938099</v>
      </c>
      <c r="V91" s="718">
        <v>-1541675.96400726</v>
      </c>
      <c r="W91" s="719"/>
      <c r="X91" s="719"/>
      <c r="Y91" s="719"/>
      <c r="Z91" s="719"/>
      <c r="AA91" s="719"/>
      <c r="AB91" s="719"/>
      <c r="AC91" s="719"/>
      <c r="AD91" s="719"/>
      <c r="AE91" s="719"/>
      <c r="AF91" s="719"/>
      <c r="AG91" s="719"/>
      <c r="AH91" s="719"/>
      <c r="AI91" s="719"/>
      <c r="AJ91" s="719"/>
      <c r="AK91" s="719"/>
      <c r="AL91" s="719"/>
      <c r="AM91" s="719"/>
      <c r="AN91" s="719"/>
      <c r="AO91" s="719"/>
      <c r="AP91" s="719"/>
      <c r="AQ91" s="719">
        <v>0</v>
      </c>
      <c r="AR91" s="719">
        <v>0</v>
      </c>
      <c r="AS91" s="719">
        <v>0</v>
      </c>
      <c r="AT91" s="720">
        <v>0</v>
      </c>
      <c r="AU91" s="720">
        <v>0</v>
      </c>
      <c r="AV91" s="720">
        <v>0</v>
      </c>
    </row>
    <row r="92" spans="1:48" s="720" customFormat="1" x14ac:dyDescent="0.25">
      <c r="A92" s="714"/>
      <c r="B92" s="714" t="s">
        <v>234</v>
      </c>
      <c r="C92" s="714" t="s">
        <v>1830</v>
      </c>
      <c r="D92" s="715" t="s">
        <v>1840</v>
      </c>
      <c r="E92" s="716" t="s">
        <v>1643</v>
      </c>
      <c r="F92" s="716" t="s">
        <v>1644</v>
      </c>
      <c r="G92" s="716" t="s">
        <v>144</v>
      </c>
      <c r="H92" s="716" t="s">
        <v>1494</v>
      </c>
      <c r="I92" s="716" t="s">
        <v>1832</v>
      </c>
      <c r="J92" s="716" t="s">
        <v>147</v>
      </c>
      <c r="K92" s="716" t="s">
        <v>1495</v>
      </c>
      <c r="L92" s="716" t="s">
        <v>1496</v>
      </c>
      <c r="M92" s="716" t="s">
        <v>1497</v>
      </c>
      <c r="N92" s="716"/>
      <c r="O92" s="716" t="s">
        <v>136</v>
      </c>
      <c r="P92" s="714" t="s">
        <v>1841</v>
      </c>
      <c r="Q92" s="714"/>
      <c r="R92" s="721">
        <v>164961</v>
      </c>
      <c r="S92" s="718">
        <v>-2652452</v>
      </c>
      <c r="T92" s="718">
        <v>-2116691.2907886999</v>
      </c>
      <c r="U92" s="718">
        <v>-2288143.28534259</v>
      </c>
      <c r="V92" s="718">
        <v>-2407584.36483747</v>
      </c>
      <c r="W92" s="719"/>
      <c r="X92" s="719"/>
      <c r="Y92" s="719"/>
      <c r="Z92" s="719"/>
      <c r="AA92" s="719"/>
      <c r="AB92" s="719"/>
      <c r="AC92" s="719"/>
      <c r="AD92" s="719"/>
      <c r="AE92" s="719"/>
      <c r="AF92" s="719"/>
      <c r="AG92" s="719"/>
      <c r="AH92" s="719"/>
      <c r="AI92" s="719"/>
      <c r="AJ92" s="719"/>
      <c r="AK92" s="719"/>
      <c r="AL92" s="719"/>
      <c r="AM92" s="719"/>
      <c r="AN92" s="719"/>
      <c r="AO92" s="719"/>
      <c r="AP92" s="719"/>
      <c r="AQ92" s="719">
        <v>0</v>
      </c>
      <c r="AR92" s="719">
        <v>0</v>
      </c>
      <c r="AS92" s="719">
        <v>0</v>
      </c>
      <c r="AT92" s="720">
        <v>0</v>
      </c>
      <c r="AU92" s="720">
        <v>0</v>
      </c>
      <c r="AV92" s="720">
        <v>0</v>
      </c>
    </row>
    <row r="93" spans="1:48" s="720" customFormat="1" x14ac:dyDescent="0.25">
      <c r="A93" s="714"/>
      <c r="B93" s="714" t="s">
        <v>234</v>
      </c>
      <c r="C93" s="714" t="s">
        <v>1830</v>
      </c>
      <c r="D93" s="715" t="s">
        <v>1842</v>
      </c>
      <c r="E93" s="716" t="s">
        <v>1643</v>
      </c>
      <c r="F93" s="716" t="s">
        <v>1644</v>
      </c>
      <c r="G93" s="716" t="s">
        <v>144</v>
      </c>
      <c r="H93" s="716" t="s">
        <v>1494</v>
      </c>
      <c r="I93" s="716" t="s">
        <v>1832</v>
      </c>
      <c r="J93" s="716" t="s">
        <v>148</v>
      </c>
      <c r="K93" s="716" t="s">
        <v>1495</v>
      </c>
      <c r="L93" s="716" t="s">
        <v>1496</v>
      </c>
      <c r="M93" s="716" t="s">
        <v>1497</v>
      </c>
      <c r="N93" s="716"/>
      <c r="O93" s="716" t="s">
        <v>136</v>
      </c>
      <c r="P93" s="714" t="s">
        <v>1843</v>
      </c>
      <c r="Q93" s="714"/>
      <c r="R93" s="721">
        <v>426735</v>
      </c>
      <c r="S93" s="718">
        <v>-2895767</v>
      </c>
      <c r="T93" s="718">
        <v>-2277693.7138118702</v>
      </c>
      <c r="U93" s="718">
        <v>-2462186.9046306401</v>
      </c>
      <c r="V93" s="718">
        <v>-2590713.0610523601</v>
      </c>
      <c r="W93" s="719"/>
      <c r="X93" s="719"/>
      <c r="Y93" s="719"/>
      <c r="Z93" s="719"/>
      <c r="AA93" s="719"/>
      <c r="AB93" s="719"/>
      <c r="AC93" s="719"/>
      <c r="AD93" s="719"/>
      <c r="AE93" s="719"/>
      <c r="AF93" s="719"/>
      <c r="AG93" s="719"/>
      <c r="AH93" s="719"/>
      <c r="AI93" s="719"/>
      <c r="AJ93" s="719"/>
      <c r="AK93" s="719"/>
      <c r="AL93" s="719"/>
      <c r="AM93" s="719"/>
      <c r="AN93" s="719"/>
      <c r="AO93" s="719"/>
      <c r="AP93" s="719"/>
      <c r="AQ93" s="719">
        <v>0</v>
      </c>
      <c r="AR93" s="719">
        <v>0</v>
      </c>
      <c r="AS93" s="719">
        <v>0</v>
      </c>
      <c r="AT93" s="720">
        <v>0</v>
      </c>
      <c r="AU93" s="720">
        <v>0</v>
      </c>
      <c r="AV93" s="720">
        <v>0</v>
      </c>
    </row>
    <row r="94" spans="1:48" x14ac:dyDescent="0.25">
      <c r="A94" s="224"/>
      <c r="B94" s="714" t="s">
        <v>234</v>
      </c>
      <c r="C94" s="722"/>
      <c r="D94" s="860" t="s">
        <v>1890</v>
      </c>
      <c r="E94" s="723" t="s">
        <v>1643</v>
      </c>
      <c r="F94" s="723" t="s">
        <v>1644</v>
      </c>
      <c r="G94" s="723" t="s">
        <v>144</v>
      </c>
      <c r="H94" s="723" t="s">
        <v>1494</v>
      </c>
      <c r="I94" s="723" t="s">
        <v>1844</v>
      </c>
      <c r="J94" s="723" t="s">
        <v>553</v>
      </c>
      <c r="K94" s="723" t="s">
        <v>1495</v>
      </c>
      <c r="L94" s="723" t="s">
        <v>1496</v>
      </c>
      <c r="M94" s="723" t="s">
        <v>1497</v>
      </c>
      <c r="N94" s="723" t="s">
        <v>1845</v>
      </c>
      <c r="O94" s="723" t="s">
        <v>136</v>
      </c>
      <c r="P94" s="722" t="s">
        <v>1611</v>
      </c>
      <c r="Q94" s="722"/>
      <c r="R94" s="724">
        <v>0</v>
      </c>
      <c r="S94" s="725">
        <v>0</v>
      </c>
      <c r="T94" s="725">
        <v>-167075.85024</v>
      </c>
      <c r="U94" s="725">
        <v>-180608.99410944001</v>
      </c>
      <c r="V94" s="725">
        <v>-190036.78360195301</v>
      </c>
      <c r="W94" s="726" t="s">
        <v>1861</v>
      </c>
      <c r="X94" s="726"/>
      <c r="Y94" s="726"/>
      <c r="Z94" s="726"/>
      <c r="AA94" s="726"/>
      <c r="AB94" s="726"/>
      <c r="AC94" s="726"/>
      <c r="AD94" s="726"/>
      <c r="AE94" s="726"/>
      <c r="AF94" s="726"/>
      <c r="AG94" s="726"/>
      <c r="AH94" s="726"/>
      <c r="AI94" s="726"/>
      <c r="AJ94" s="726"/>
      <c r="AK94" s="726"/>
      <c r="AL94" s="726"/>
      <c r="AM94" s="726"/>
      <c r="AN94" s="726"/>
      <c r="AO94" s="726"/>
      <c r="AP94" s="726"/>
      <c r="AQ94" s="726">
        <v>0</v>
      </c>
      <c r="AR94" s="726">
        <v>0</v>
      </c>
      <c r="AS94" s="726">
        <v>0</v>
      </c>
      <c r="AT94" s="220">
        <v>0</v>
      </c>
      <c r="AU94" s="220">
        <v>0</v>
      </c>
      <c r="AV94" s="220">
        <v>0</v>
      </c>
    </row>
    <row r="95" spans="1:48" x14ac:dyDescent="0.25">
      <c r="A95" s="224"/>
      <c r="B95" s="714" t="s">
        <v>234</v>
      </c>
      <c r="C95" s="722"/>
      <c r="D95" s="860" t="s">
        <v>1891</v>
      </c>
      <c r="E95" s="723" t="s">
        <v>1643</v>
      </c>
      <c r="F95" s="723" t="s">
        <v>1644</v>
      </c>
      <c r="G95" s="723" t="s">
        <v>144</v>
      </c>
      <c r="H95" s="723" t="s">
        <v>1494</v>
      </c>
      <c r="I95" s="723" t="s">
        <v>1844</v>
      </c>
      <c r="J95" s="723" t="s">
        <v>553</v>
      </c>
      <c r="K95" s="723" t="s">
        <v>1495</v>
      </c>
      <c r="L95" s="723" t="s">
        <v>1496</v>
      </c>
      <c r="M95" s="723" t="s">
        <v>1497</v>
      </c>
      <c r="N95" s="723" t="s">
        <v>1845</v>
      </c>
      <c r="O95" s="723" t="s">
        <v>136</v>
      </c>
      <c r="P95" s="722" t="s">
        <v>1586</v>
      </c>
      <c r="Q95" s="722"/>
      <c r="R95" s="724"/>
      <c r="S95" s="725">
        <v>0</v>
      </c>
      <c r="T95" s="725">
        <v>-4668134.4792719996</v>
      </c>
      <c r="U95" s="725">
        <v>-5046253.3720930303</v>
      </c>
      <c r="V95" s="725">
        <v>-5309667.79811629</v>
      </c>
      <c r="W95" s="726" t="s">
        <v>1861</v>
      </c>
      <c r="X95" s="726"/>
      <c r="Y95" s="726"/>
      <c r="Z95" s="726"/>
      <c r="AA95" s="726"/>
      <c r="AB95" s="726"/>
      <c r="AC95" s="726"/>
      <c r="AD95" s="726"/>
      <c r="AE95" s="726"/>
      <c r="AF95" s="726"/>
      <c r="AG95" s="726"/>
      <c r="AH95" s="726"/>
      <c r="AI95" s="726"/>
      <c r="AJ95" s="726"/>
      <c r="AK95" s="726"/>
      <c r="AL95" s="726"/>
      <c r="AM95" s="726"/>
      <c r="AN95" s="726"/>
      <c r="AO95" s="726"/>
      <c r="AP95" s="726"/>
      <c r="AQ95" s="726">
        <v>0</v>
      </c>
      <c r="AR95" s="726">
        <v>0</v>
      </c>
      <c r="AS95" s="726">
        <v>0</v>
      </c>
      <c r="AT95" s="220">
        <v>0</v>
      </c>
      <c r="AU95" s="220">
        <v>0</v>
      </c>
      <c r="AV95" s="220">
        <v>0</v>
      </c>
    </row>
    <row r="96" spans="1:48" x14ac:dyDescent="0.25">
      <c r="A96" s="224"/>
      <c r="B96" s="714" t="s">
        <v>234</v>
      </c>
      <c r="C96" s="722"/>
      <c r="D96" s="860" t="s">
        <v>1892</v>
      </c>
      <c r="E96" s="723" t="s">
        <v>1643</v>
      </c>
      <c r="F96" s="723" t="s">
        <v>1644</v>
      </c>
      <c r="G96" s="723" t="s">
        <v>144</v>
      </c>
      <c r="H96" s="723" t="s">
        <v>1494</v>
      </c>
      <c r="I96" s="723" t="s">
        <v>1844</v>
      </c>
      <c r="J96" s="723" t="s">
        <v>553</v>
      </c>
      <c r="K96" s="723" t="s">
        <v>1495</v>
      </c>
      <c r="L96" s="723" t="s">
        <v>1496</v>
      </c>
      <c r="M96" s="723" t="s">
        <v>1497</v>
      </c>
      <c r="N96" s="723" t="s">
        <v>1845</v>
      </c>
      <c r="O96" s="723" t="s">
        <v>136</v>
      </c>
      <c r="P96" s="722" t="s">
        <v>1605</v>
      </c>
      <c r="Q96" s="722"/>
      <c r="R96" s="724"/>
      <c r="S96" s="725">
        <v>0</v>
      </c>
      <c r="T96" s="725">
        <v>-11212959.681</v>
      </c>
      <c r="U96" s="725">
        <v>-12121209.415161001</v>
      </c>
      <c r="V96" s="725">
        <v>-12753936.5466324</v>
      </c>
      <c r="W96" s="726" t="s">
        <v>1861</v>
      </c>
      <c r="X96" s="726"/>
      <c r="Y96" s="726"/>
      <c r="Z96" s="726"/>
      <c r="AA96" s="726"/>
      <c r="AB96" s="726"/>
      <c r="AC96" s="726"/>
      <c r="AD96" s="726"/>
      <c r="AE96" s="726"/>
      <c r="AF96" s="726"/>
      <c r="AG96" s="726"/>
      <c r="AH96" s="726"/>
      <c r="AI96" s="726"/>
      <c r="AJ96" s="726"/>
      <c r="AK96" s="726"/>
      <c r="AL96" s="726"/>
      <c r="AM96" s="726"/>
      <c r="AN96" s="726"/>
      <c r="AO96" s="726"/>
      <c r="AP96" s="726"/>
      <c r="AQ96" s="726">
        <v>0</v>
      </c>
      <c r="AR96" s="726">
        <v>0</v>
      </c>
      <c r="AS96" s="726">
        <v>0</v>
      </c>
      <c r="AT96" s="220">
        <v>0</v>
      </c>
      <c r="AU96" s="220">
        <v>0</v>
      </c>
      <c r="AV96" s="220">
        <v>0</v>
      </c>
    </row>
    <row r="97" spans="1:16370" x14ac:dyDescent="0.25">
      <c r="A97" s="224"/>
      <c r="B97" s="714"/>
      <c r="C97" s="722"/>
      <c r="D97" s="860" t="s">
        <v>1893</v>
      </c>
      <c r="E97" s="723"/>
      <c r="F97" s="723"/>
      <c r="G97" s="723"/>
      <c r="H97" s="723"/>
      <c r="I97" s="723"/>
      <c r="J97" s="723"/>
      <c r="K97" s="723"/>
      <c r="L97" s="723"/>
      <c r="M97" s="723"/>
      <c r="N97" s="723"/>
      <c r="O97" s="723"/>
      <c r="P97" s="722" t="s">
        <v>1864</v>
      </c>
      <c r="Q97" s="722"/>
      <c r="R97" s="724"/>
      <c r="S97" s="725">
        <v>0</v>
      </c>
      <c r="T97" s="725">
        <v>-13509295.553481899</v>
      </c>
      <c r="U97" s="725">
        <v>-14603548.493313899</v>
      </c>
      <c r="V97" s="725">
        <v>-15365853.7246649</v>
      </c>
      <c r="W97" s="726" t="s">
        <v>1861</v>
      </c>
      <c r="X97" s="726"/>
      <c r="Y97" s="726"/>
      <c r="Z97" s="726"/>
      <c r="AA97" s="726"/>
      <c r="AB97" s="726"/>
      <c r="AC97" s="726"/>
      <c r="AD97" s="726"/>
      <c r="AE97" s="726"/>
      <c r="AF97" s="726"/>
      <c r="AG97" s="726"/>
      <c r="AH97" s="726"/>
      <c r="AI97" s="726"/>
      <c r="AJ97" s="726"/>
      <c r="AK97" s="726"/>
      <c r="AL97" s="726"/>
      <c r="AM97" s="726"/>
      <c r="AN97" s="726"/>
      <c r="AO97" s="726"/>
      <c r="AP97" s="726"/>
      <c r="AQ97" s="726"/>
      <c r="AR97" s="726"/>
      <c r="AS97" s="726"/>
    </row>
    <row r="98" spans="1:16370" x14ac:dyDescent="0.25">
      <c r="A98" s="224"/>
      <c r="B98" s="714"/>
      <c r="C98" s="722"/>
      <c r="D98" s="860" t="s">
        <v>1894</v>
      </c>
      <c r="E98" s="723"/>
      <c r="F98" s="723"/>
      <c r="G98" s="723"/>
      <c r="H98" s="723"/>
      <c r="I98" s="723"/>
      <c r="J98" s="723"/>
      <c r="K98" s="723"/>
      <c r="L98" s="723"/>
      <c r="M98" s="723"/>
      <c r="N98" s="723"/>
      <c r="O98" s="723"/>
      <c r="P98" s="722" t="s">
        <v>1865</v>
      </c>
      <c r="Q98" s="722"/>
      <c r="R98" s="724"/>
      <c r="S98" s="725">
        <v>0</v>
      </c>
      <c r="T98" s="725">
        <v>-5414768.3778369399</v>
      </c>
      <c r="U98" s="725">
        <v>-5853364.6164417304</v>
      </c>
      <c r="V98" s="725">
        <v>-6158910.24941999</v>
      </c>
      <c r="W98" s="726" t="s">
        <v>1861</v>
      </c>
      <c r="X98" s="726"/>
      <c r="Y98" s="726"/>
      <c r="Z98" s="726"/>
      <c r="AA98" s="726"/>
      <c r="AB98" s="726"/>
      <c r="AC98" s="726"/>
      <c r="AD98" s="726"/>
      <c r="AE98" s="726"/>
      <c r="AF98" s="726"/>
      <c r="AG98" s="726"/>
      <c r="AH98" s="726"/>
      <c r="AI98" s="726"/>
      <c r="AJ98" s="726"/>
      <c r="AK98" s="726"/>
      <c r="AL98" s="726"/>
      <c r="AM98" s="726"/>
      <c r="AN98" s="726"/>
      <c r="AO98" s="726"/>
      <c r="AP98" s="726"/>
      <c r="AQ98" s="726"/>
      <c r="AR98" s="726"/>
      <c r="AS98" s="726"/>
    </row>
    <row r="99" spans="1:16370" x14ac:dyDescent="0.25">
      <c r="A99" s="861"/>
      <c r="B99" s="861" t="s">
        <v>234</v>
      </c>
      <c r="C99" s="861" t="s">
        <v>1682</v>
      </c>
      <c r="D99" s="862" t="s">
        <v>1683</v>
      </c>
      <c r="E99" s="863" t="s">
        <v>1643</v>
      </c>
      <c r="F99" s="863" t="s">
        <v>1644</v>
      </c>
      <c r="G99" s="863" t="s">
        <v>144</v>
      </c>
      <c r="H99" s="716" t="s">
        <v>1494</v>
      </c>
      <c r="I99" s="716" t="s">
        <v>223</v>
      </c>
      <c r="J99" s="716" t="s">
        <v>553</v>
      </c>
      <c r="K99" s="716" t="s">
        <v>1684</v>
      </c>
      <c r="L99" s="716" t="s">
        <v>1498</v>
      </c>
      <c r="M99" s="716" t="s">
        <v>1497</v>
      </c>
      <c r="N99" s="716" t="s">
        <v>1685</v>
      </c>
      <c r="O99" s="716" t="s">
        <v>136</v>
      </c>
      <c r="P99" s="861" t="s">
        <v>1686</v>
      </c>
      <c r="Q99" s="861"/>
      <c r="R99" s="717">
        <v>0</v>
      </c>
      <c r="S99" s="864">
        <v>11391512</v>
      </c>
      <c r="T99" s="864"/>
      <c r="U99" s="864"/>
      <c r="V99" s="864"/>
      <c r="W99" s="727"/>
      <c r="X99" s="727"/>
      <c r="Y99" s="727"/>
      <c r="Z99" s="727"/>
      <c r="AA99" s="727"/>
      <c r="AB99" s="727"/>
      <c r="AC99" s="727"/>
      <c r="AD99" s="727"/>
      <c r="AE99" s="727"/>
      <c r="AF99" s="727"/>
      <c r="AG99" s="727"/>
      <c r="AH99" s="727"/>
      <c r="AI99" s="727"/>
      <c r="AJ99" s="727"/>
      <c r="AK99" s="727"/>
      <c r="AL99" s="727"/>
      <c r="AM99" s="727"/>
      <c r="AN99" s="727"/>
      <c r="AO99" s="727"/>
      <c r="AP99" s="727"/>
      <c r="AQ99" s="727">
        <v>0</v>
      </c>
      <c r="AR99" s="727">
        <v>0</v>
      </c>
      <c r="AS99" s="727">
        <v>0</v>
      </c>
      <c r="AT99" s="728">
        <v>0</v>
      </c>
      <c r="AU99" s="728">
        <v>0</v>
      </c>
      <c r="AV99" s="728">
        <v>0</v>
      </c>
      <c r="AW99" s="728"/>
      <c r="AX99" s="728"/>
      <c r="AY99" s="728"/>
      <c r="AZ99" s="728"/>
      <c r="BA99" s="728"/>
      <c r="BB99" s="728"/>
      <c r="BC99" s="728"/>
      <c r="BD99" s="728"/>
      <c r="BE99" s="728"/>
      <c r="BF99" s="728"/>
      <c r="BG99" s="728"/>
      <c r="BH99" s="728"/>
      <c r="BI99" s="728"/>
      <c r="BJ99" s="728"/>
      <c r="BK99" s="728"/>
      <c r="BL99" s="728"/>
      <c r="BM99" s="728"/>
      <c r="BN99" s="728"/>
      <c r="BO99" s="728"/>
      <c r="BP99" s="728"/>
      <c r="BQ99" s="728"/>
      <c r="BR99" s="728"/>
      <c r="BS99" s="728"/>
      <c r="BT99" s="728"/>
      <c r="BU99" s="728"/>
      <c r="BV99" s="728"/>
      <c r="BW99" s="728"/>
      <c r="BX99" s="728"/>
      <c r="BY99" s="728"/>
      <c r="BZ99" s="728"/>
      <c r="CA99" s="728"/>
      <c r="CB99" s="728"/>
      <c r="CC99" s="728"/>
      <c r="CD99" s="728"/>
      <c r="CE99" s="728"/>
      <c r="CF99" s="728"/>
      <c r="CG99" s="728"/>
      <c r="CH99" s="728"/>
      <c r="CI99" s="728"/>
      <c r="CJ99" s="728"/>
      <c r="CK99" s="728"/>
      <c r="CL99" s="728"/>
      <c r="CM99" s="728"/>
      <c r="CN99" s="728"/>
      <c r="CO99" s="728"/>
      <c r="CP99" s="728"/>
      <c r="CQ99" s="728"/>
      <c r="CR99" s="728"/>
      <c r="CS99" s="728"/>
      <c r="CT99" s="728"/>
      <c r="CU99" s="728"/>
      <c r="CV99" s="728"/>
      <c r="CW99" s="728"/>
      <c r="CX99" s="728"/>
      <c r="CY99" s="728"/>
      <c r="CZ99" s="728"/>
      <c r="DA99" s="728"/>
      <c r="DB99" s="728"/>
      <c r="DC99" s="728"/>
      <c r="DD99" s="728"/>
      <c r="DE99" s="728"/>
      <c r="DF99" s="728"/>
      <c r="DG99" s="728"/>
      <c r="DH99" s="728"/>
      <c r="DI99" s="728"/>
      <c r="DJ99" s="728"/>
      <c r="DK99" s="728"/>
      <c r="DL99" s="728"/>
      <c r="DM99" s="728"/>
      <c r="DN99" s="728"/>
      <c r="DO99" s="728"/>
      <c r="DP99" s="728"/>
      <c r="DQ99" s="728"/>
      <c r="DR99" s="728"/>
      <c r="DS99" s="728"/>
      <c r="DT99" s="728"/>
      <c r="DU99" s="728"/>
      <c r="DV99" s="728"/>
      <c r="DW99" s="728"/>
      <c r="DX99" s="728"/>
      <c r="DY99" s="728"/>
      <c r="DZ99" s="728"/>
      <c r="EA99" s="728"/>
      <c r="EB99" s="728"/>
      <c r="EC99" s="728"/>
      <c r="ED99" s="728"/>
      <c r="EE99" s="728"/>
      <c r="EF99" s="728"/>
      <c r="EG99" s="728"/>
      <c r="EH99" s="728"/>
      <c r="EI99" s="728"/>
      <c r="EJ99" s="728"/>
      <c r="EK99" s="728"/>
      <c r="EL99" s="728"/>
      <c r="EM99" s="728"/>
      <c r="EN99" s="728"/>
      <c r="EO99" s="728"/>
      <c r="EP99" s="728"/>
      <c r="EQ99" s="728"/>
      <c r="ER99" s="728"/>
      <c r="ES99" s="728"/>
      <c r="ET99" s="728"/>
      <c r="EU99" s="728"/>
      <c r="EV99" s="728"/>
      <c r="EW99" s="728"/>
      <c r="EX99" s="728"/>
      <c r="EY99" s="728"/>
      <c r="EZ99" s="728"/>
      <c r="FA99" s="728"/>
      <c r="FB99" s="728"/>
      <c r="FC99" s="728"/>
      <c r="FD99" s="728"/>
      <c r="FE99" s="728"/>
      <c r="FF99" s="728"/>
      <c r="FG99" s="728"/>
      <c r="FH99" s="728"/>
      <c r="FI99" s="728"/>
      <c r="FJ99" s="728"/>
      <c r="FK99" s="728"/>
      <c r="FL99" s="728"/>
      <c r="FM99" s="728"/>
      <c r="FN99" s="728"/>
      <c r="FO99" s="728"/>
      <c r="FP99" s="728"/>
      <c r="FQ99" s="728"/>
      <c r="FR99" s="728"/>
      <c r="FS99" s="728"/>
      <c r="FT99" s="728"/>
      <c r="FU99" s="728"/>
      <c r="FV99" s="728"/>
      <c r="FW99" s="728"/>
      <c r="FX99" s="728"/>
      <c r="FY99" s="728"/>
      <c r="FZ99" s="728"/>
      <c r="GA99" s="728"/>
      <c r="GB99" s="728"/>
      <c r="GC99" s="728"/>
      <c r="GD99" s="728"/>
      <c r="GE99" s="728"/>
      <c r="GF99" s="728"/>
      <c r="GG99" s="728"/>
      <c r="GH99" s="728"/>
      <c r="GI99" s="728"/>
      <c r="GJ99" s="728"/>
      <c r="GK99" s="728"/>
      <c r="GL99" s="728"/>
      <c r="GM99" s="728"/>
      <c r="GN99" s="728"/>
      <c r="GO99" s="728"/>
      <c r="GP99" s="728"/>
      <c r="GQ99" s="728"/>
      <c r="GR99" s="728"/>
      <c r="GS99" s="728"/>
      <c r="GT99" s="728"/>
      <c r="GU99" s="728"/>
      <c r="GV99" s="728"/>
      <c r="GW99" s="728"/>
      <c r="GX99" s="728"/>
      <c r="GY99" s="728"/>
      <c r="GZ99" s="728"/>
      <c r="HA99" s="728"/>
      <c r="HB99" s="728"/>
      <c r="HC99" s="728"/>
      <c r="HD99" s="728"/>
      <c r="HE99" s="728"/>
      <c r="HF99" s="728"/>
      <c r="HG99" s="728"/>
      <c r="HH99" s="728"/>
      <c r="HI99" s="728"/>
      <c r="HJ99" s="728"/>
      <c r="HK99" s="728"/>
      <c r="HL99" s="728"/>
      <c r="HM99" s="728"/>
      <c r="HN99" s="728"/>
      <c r="HO99" s="728"/>
      <c r="HP99" s="728"/>
      <c r="HQ99" s="728"/>
      <c r="HR99" s="728"/>
      <c r="HS99" s="728"/>
      <c r="HT99" s="728"/>
      <c r="HU99" s="728"/>
      <c r="HV99" s="728"/>
      <c r="HW99" s="728"/>
      <c r="HX99" s="728"/>
      <c r="HY99" s="728"/>
      <c r="HZ99" s="728"/>
      <c r="IA99" s="728"/>
      <c r="IB99" s="728"/>
      <c r="IC99" s="728"/>
      <c r="ID99" s="728"/>
      <c r="IE99" s="728"/>
      <c r="IF99" s="728"/>
      <c r="IG99" s="728"/>
      <c r="IH99" s="728"/>
      <c r="II99" s="728"/>
      <c r="IJ99" s="728"/>
      <c r="IK99" s="728"/>
      <c r="IL99" s="728"/>
      <c r="IM99" s="728"/>
      <c r="IN99" s="728"/>
      <c r="IO99" s="728"/>
      <c r="IP99" s="728"/>
      <c r="IQ99" s="728"/>
      <c r="IR99" s="728"/>
      <c r="IS99" s="728"/>
      <c r="IT99" s="728"/>
      <c r="IU99" s="728"/>
      <c r="IV99" s="728"/>
      <c r="IW99" s="728"/>
      <c r="IX99" s="728"/>
      <c r="IY99" s="728"/>
      <c r="IZ99" s="728"/>
      <c r="JA99" s="728"/>
      <c r="JB99" s="728"/>
      <c r="JC99" s="728"/>
      <c r="JD99" s="728"/>
      <c r="JE99" s="728"/>
      <c r="JF99" s="728"/>
      <c r="JG99" s="728"/>
      <c r="JH99" s="728"/>
      <c r="JI99" s="728"/>
      <c r="JJ99" s="728"/>
      <c r="JK99" s="728"/>
      <c r="JL99" s="728"/>
      <c r="JM99" s="728"/>
      <c r="JN99" s="728"/>
      <c r="JO99" s="728"/>
      <c r="JP99" s="728"/>
      <c r="JQ99" s="728"/>
      <c r="JR99" s="728"/>
      <c r="JS99" s="728"/>
      <c r="JT99" s="728"/>
      <c r="JU99" s="728"/>
      <c r="JV99" s="728"/>
      <c r="JW99" s="728"/>
      <c r="JX99" s="728"/>
      <c r="JY99" s="728"/>
      <c r="JZ99" s="728"/>
      <c r="KA99" s="728"/>
      <c r="KB99" s="728"/>
      <c r="KC99" s="728"/>
      <c r="KD99" s="728"/>
      <c r="KE99" s="728"/>
      <c r="KF99" s="728"/>
      <c r="KG99" s="728"/>
      <c r="KH99" s="728"/>
      <c r="KI99" s="728"/>
      <c r="KJ99" s="728"/>
      <c r="KK99" s="728"/>
      <c r="KL99" s="728"/>
      <c r="KM99" s="728"/>
      <c r="KN99" s="728"/>
      <c r="KO99" s="728"/>
      <c r="KP99" s="728"/>
      <c r="KQ99" s="728"/>
      <c r="KR99" s="728"/>
      <c r="KS99" s="728"/>
      <c r="KT99" s="728"/>
      <c r="KU99" s="728"/>
      <c r="KV99" s="728"/>
      <c r="KW99" s="728"/>
      <c r="KX99" s="728"/>
      <c r="KY99" s="728"/>
      <c r="KZ99" s="728"/>
      <c r="LA99" s="728"/>
      <c r="LB99" s="728"/>
      <c r="LC99" s="728"/>
      <c r="LD99" s="728"/>
      <c r="LE99" s="728"/>
      <c r="LF99" s="728"/>
      <c r="LG99" s="728"/>
      <c r="LH99" s="728"/>
      <c r="LI99" s="728"/>
      <c r="LJ99" s="728"/>
      <c r="LK99" s="728"/>
      <c r="LL99" s="728"/>
      <c r="LM99" s="728"/>
      <c r="LN99" s="728"/>
      <c r="LO99" s="728"/>
      <c r="LP99" s="728"/>
      <c r="LQ99" s="728"/>
      <c r="LR99" s="728"/>
      <c r="LS99" s="728"/>
      <c r="LT99" s="728"/>
      <c r="LU99" s="728"/>
      <c r="LV99" s="728"/>
      <c r="LW99" s="728"/>
      <c r="LX99" s="728"/>
      <c r="LY99" s="728"/>
      <c r="LZ99" s="728"/>
      <c r="MA99" s="728"/>
      <c r="MB99" s="728"/>
      <c r="MC99" s="728"/>
      <c r="MD99" s="728"/>
      <c r="ME99" s="728"/>
      <c r="MF99" s="728"/>
      <c r="MG99" s="728"/>
      <c r="MH99" s="728"/>
      <c r="MI99" s="728"/>
      <c r="MJ99" s="728"/>
      <c r="MK99" s="728"/>
      <c r="ML99" s="728"/>
      <c r="MM99" s="728"/>
      <c r="MN99" s="728"/>
      <c r="MO99" s="728"/>
      <c r="MP99" s="728"/>
      <c r="MQ99" s="728"/>
      <c r="MR99" s="728"/>
      <c r="MS99" s="728"/>
      <c r="MT99" s="728"/>
      <c r="MU99" s="728"/>
      <c r="MV99" s="728"/>
      <c r="MW99" s="728"/>
      <c r="MX99" s="728"/>
      <c r="MY99" s="728"/>
      <c r="MZ99" s="728"/>
      <c r="NA99" s="728"/>
      <c r="NB99" s="728"/>
      <c r="NC99" s="728"/>
      <c r="ND99" s="728"/>
      <c r="NE99" s="728"/>
      <c r="NF99" s="728"/>
      <c r="NG99" s="728"/>
      <c r="NH99" s="728"/>
      <c r="NI99" s="728"/>
      <c r="NJ99" s="728"/>
      <c r="NK99" s="728"/>
      <c r="NL99" s="728"/>
      <c r="NM99" s="728"/>
      <c r="NN99" s="728"/>
      <c r="NO99" s="728"/>
      <c r="NP99" s="728"/>
      <c r="NQ99" s="728"/>
      <c r="NR99" s="728"/>
      <c r="NS99" s="728"/>
      <c r="NT99" s="728"/>
      <c r="NU99" s="728"/>
      <c r="NV99" s="728"/>
      <c r="NW99" s="728"/>
      <c r="NX99" s="728"/>
      <c r="NY99" s="728"/>
      <c r="NZ99" s="728"/>
      <c r="OA99" s="728"/>
      <c r="OB99" s="728"/>
      <c r="OC99" s="728"/>
      <c r="OD99" s="728"/>
      <c r="OE99" s="728"/>
      <c r="OF99" s="728"/>
      <c r="OG99" s="728"/>
      <c r="OH99" s="728"/>
      <c r="OI99" s="728"/>
      <c r="OJ99" s="728"/>
      <c r="OK99" s="728"/>
      <c r="OL99" s="728"/>
      <c r="OM99" s="728"/>
      <c r="ON99" s="728"/>
      <c r="OO99" s="728"/>
      <c r="OP99" s="728"/>
      <c r="OQ99" s="728"/>
      <c r="OR99" s="728"/>
      <c r="OS99" s="728"/>
      <c r="OT99" s="728"/>
      <c r="OU99" s="728"/>
      <c r="OV99" s="728"/>
      <c r="OW99" s="728"/>
      <c r="OX99" s="728"/>
      <c r="OY99" s="728"/>
      <c r="OZ99" s="728"/>
      <c r="PA99" s="728"/>
      <c r="PB99" s="728"/>
      <c r="PC99" s="728"/>
      <c r="PD99" s="728"/>
      <c r="PE99" s="728"/>
      <c r="PF99" s="728"/>
      <c r="PG99" s="728"/>
      <c r="PH99" s="728"/>
      <c r="PI99" s="728"/>
      <c r="PJ99" s="728"/>
      <c r="PK99" s="728"/>
      <c r="PL99" s="728"/>
      <c r="PM99" s="728"/>
      <c r="PN99" s="728"/>
      <c r="PO99" s="728"/>
      <c r="PP99" s="728"/>
      <c r="PQ99" s="728"/>
      <c r="PR99" s="728"/>
      <c r="PS99" s="728"/>
      <c r="PT99" s="728"/>
      <c r="PU99" s="728"/>
      <c r="PV99" s="728"/>
      <c r="PW99" s="728"/>
      <c r="PX99" s="728"/>
      <c r="PY99" s="728"/>
      <c r="PZ99" s="728"/>
      <c r="QA99" s="728"/>
      <c r="QB99" s="728"/>
      <c r="QC99" s="728"/>
      <c r="QD99" s="728"/>
      <c r="QE99" s="728"/>
      <c r="QF99" s="728"/>
      <c r="QG99" s="728"/>
      <c r="QH99" s="728"/>
      <c r="QI99" s="728"/>
      <c r="QJ99" s="728"/>
      <c r="QK99" s="728"/>
      <c r="QL99" s="728"/>
      <c r="QM99" s="728"/>
      <c r="QN99" s="728"/>
      <c r="QO99" s="728"/>
      <c r="QP99" s="728"/>
      <c r="QQ99" s="728"/>
      <c r="QR99" s="728"/>
      <c r="QS99" s="728"/>
      <c r="QT99" s="728"/>
      <c r="QU99" s="728"/>
      <c r="QV99" s="728"/>
      <c r="QW99" s="728"/>
      <c r="QX99" s="728"/>
      <c r="QY99" s="728"/>
      <c r="QZ99" s="728"/>
      <c r="RA99" s="728"/>
      <c r="RB99" s="728"/>
      <c r="RC99" s="728"/>
      <c r="RD99" s="728"/>
      <c r="RE99" s="728"/>
      <c r="RF99" s="728"/>
      <c r="RG99" s="728"/>
      <c r="RH99" s="728"/>
      <c r="RI99" s="728"/>
      <c r="RJ99" s="728"/>
      <c r="RK99" s="728"/>
      <c r="RL99" s="728"/>
      <c r="RM99" s="728"/>
      <c r="RN99" s="728"/>
      <c r="RO99" s="728"/>
      <c r="RP99" s="728"/>
      <c r="RQ99" s="728"/>
      <c r="RR99" s="728"/>
      <c r="RS99" s="728"/>
      <c r="RT99" s="728"/>
      <c r="RU99" s="728"/>
      <c r="RV99" s="728"/>
      <c r="RW99" s="728"/>
      <c r="RX99" s="728"/>
      <c r="RY99" s="728"/>
      <c r="RZ99" s="728"/>
      <c r="SA99" s="728"/>
      <c r="SB99" s="728"/>
      <c r="SC99" s="728"/>
      <c r="SD99" s="728"/>
      <c r="SE99" s="728"/>
      <c r="SF99" s="728"/>
      <c r="SG99" s="728"/>
      <c r="SH99" s="728"/>
      <c r="SI99" s="728"/>
      <c r="SJ99" s="728"/>
      <c r="SK99" s="728"/>
      <c r="SL99" s="728"/>
      <c r="SM99" s="728"/>
      <c r="SN99" s="728"/>
      <c r="SO99" s="728"/>
      <c r="SP99" s="728"/>
      <c r="SQ99" s="728"/>
      <c r="SR99" s="728"/>
      <c r="SS99" s="728"/>
      <c r="ST99" s="728"/>
      <c r="SU99" s="728"/>
      <c r="SV99" s="728"/>
      <c r="SW99" s="728"/>
      <c r="SX99" s="728"/>
      <c r="SY99" s="728"/>
      <c r="SZ99" s="728"/>
      <c r="TA99" s="728"/>
      <c r="TB99" s="728"/>
      <c r="TC99" s="728"/>
      <c r="TD99" s="728"/>
      <c r="TE99" s="728"/>
      <c r="TF99" s="728"/>
      <c r="TG99" s="728"/>
      <c r="TH99" s="728"/>
      <c r="TI99" s="728"/>
      <c r="TJ99" s="728"/>
      <c r="TK99" s="728"/>
      <c r="TL99" s="728"/>
      <c r="TM99" s="728"/>
      <c r="TN99" s="728"/>
      <c r="TO99" s="728"/>
      <c r="TP99" s="728"/>
      <c r="TQ99" s="728"/>
      <c r="TR99" s="728"/>
      <c r="TS99" s="728"/>
      <c r="TT99" s="728"/>
      <c r="TU99" s="728"/>
      <c r="TV99" s="728"/>
      <c r="TW99" s="728"/>
      <c r="TX99" s="728"/>
      <c r="TY99" s="728"/>
      <c r="TZ99" s="728"/>
      <c r="UA99" s="728"/>
      <c r="UB99" s="728"/>
      <c r="UC99" s="728"/>
      <c r="UD99" s="728"/>
      <c r="UE99" s="728"/>
      <c r="UF99" s="728"/>
      <c r="UG99" s="728"/>
      <c r="UH99" s="728"/>
      <c r="UI99" s="728"/>
      <c r="UJ99" s="728"/>
      <c r="UK99" s="728"/>
      <c r="UL99" s="728"/>
      <c r="UM99" s="728"/>
      <c r="UN99" s="728"/>
      <c r="UO99" s="728"/>
      <c r="UP99" s="728"/>
      <c r="UQ99" s="728"/>
      <c r="UR99" s="728"/>
      <c r="US99" s="728"/>
      <c r="UT99" s="728"/>
      <c r="UU99" s="728"/>
      <c r="UV99" s="728"/>
      <c r="UW99" s="728"/>
      <c r="UX99" s="728"/>
      <c r="UY99" s="728"/>
      <c r="UZ99" s="728"/>
      <c r="VA99" s="728"/>
      <c r="VB99" s="728"/>
      <c r="VC99" s="728"/>
      <c r="VD99" s="728"/>
      <c r="VE99" s="728"/>
      <c r="VF99" s="728"/>
      <c r="VG99" s="728"/>
      <c r="VH99" s="728"/>
      <c r="VI99" s="728"/>
      <c r="VJ99" s="728"/>
      <c r="VK99" s="728"/>
      <c r="VL99" s="728"/>
      <c r="VM99" s="728"/>
      <c r="VN99" s="728"/>
      <c r="VO99" s="728"/>
      <c r="VP99" s="728"/>
      <c r="VQ99" s="728"/>
      <c r="VR99" s="728"/>
      <c r="VS99" s="728"/>
      <c r="VT99" s="728"/>
      <c r="VU99" s="728"/>
      <c r="VV99" s="728"/>
      <c r="VW99" s="728"/>
      <c r="VX99" s="728"/>
      <c r="VY99" s="728"/>
      <c r="VZ99" s="728"/>
      <c r="WA99" s="728"/>
      <c r="WB99" s="728"/>
      <c r="WC99" s="728"/>
      <c r="WD99" s="728"/>
      <c r="WE99" s="728"/>
      <c r="WF99" s="728"/>
      <c r="WG99" s="728"/>
      <c r="WH99" s="728"/>
      <c r="WI99" s="728"/>
      <c r="WJ99" s="728"/>
      <c r="WK99" s="728"/>
      <c r="WL99" s="728"/>
      <c r="WM99" s="728"/>
      <c r="WN99" s="728"/>
      <c r="WO99" s="728"/>
      <c r="WP99" s="728"/>
      <c r="WQ99" s="728"/>
      <c r="WR99" s="728"/>
      <c r="WS99" s="728"/>
      <c r="WT99" s="728"/>
      <c r="WU99" s="728"/>
      <c r="WV99" s="728"/>
      <c r="WW99" s="728"/>
      <c r="WX99" s="728"/>
      <c r="WY99" s="728"/>
      <c r="WZ99" s="728"/>
      <c r="XA99" s="728"/>
      <c r="XB99" s="728"/>
      <c r="XC99" s="728"/>
      <c r="XD99" s="728"/>
      <c r="XE99" s="728"/>
      <c r="XF99" s="728"/>
      <c r="XG99" s="728"/>
      <c r="XH99" s="728"/>
      <c r="XI99" s="728"/>
      <c r="XJ99" s="728"/>
      <c r="XK99" s="728"/>
      <c r="XL99" s="728"/>
      <c r="XM99" s="728"/>
      <c r="XN99" s="728"/>
      <c r="XO99" s="728"/>
      <c r="XP99" s="728"/>
      <c r="XQ99" s="728"/>
      <c r="XR99" s="728"/>
      <c r="XS99" s="728"/>
      <c r="XT99" s="728"/>
      <c r="XU99" s="728"/>
      <c r="XV99" s="728"/>
      <c r="XW99" s="728"/>
      <c r="XX99" s="728"/>
      <c r="XY99" s="728"/>
      <c r="XZ99" s="728"/>
      <c r="YA99" s="728"/>
      <c r="YB99" s="728"/>
      <c r="YC99" s="728"/>
      <c r="YD99" s="728"/>
      <c r="YE99" s="728"/>
      <c r="YF99" s="728"/>
      <c r="YG99" s="728"/>
      <c r="YH99" s="728"/>
      <c r="YI99" s="728"/>
      <c r="YJ99" s="728"/>
      <c r="YK99" s="728"/>
      <c r="YL99" s="728"/>
      <c r="YM99" s="728"/>
      <c r="YN99" s="728"/>
      <c r="YO99" s="728"/>
      <c r="YP99" s="728"/>
      <c r="YQ99" s="728"/>
      <c r="YR99" s="728"/>
      <c r="YS99" s="728"/>
      <c r="YT99" s="728"/>
      <c r="YU99" s="728"/>
      <c r="YV99" s="728"/>
      <c r="YW99" s="728"/>
      <c r="YX99" s="728"/>
      <c r="YY99" s="728"/>
      <c r="YZ99" s="728"/>
      <c r="ZA99" s="728"/>
      <c r="ZB99" s="728"/>
      <c r="ZC99" s="728"/>
      <c r="ZD99" s="728"/>
      <c r="ZE99" s="728"/>
      <c r="ZF99" s="728"/>
      <c r="ZG99" s="728"/>
      <c r="ZH99" s="728"/>
      <c r="ZI99" s="728"/>
      <c r="ZJ99" s="728"/>
      <c r="ZK99" s="728"/>
      <c r="ZL99" s="728"/>
      <c r="ZM99" s="728"/>
      <c r="ZN99" s="728"/>
      <c r="ZO99" s="728"/>
      <c r="ZP99" s="728"/>
      <c r="ZQ99" s="728"/>
      <c r="ZR99" s="728"/>
      <c r="ZS99" s="728"/>
      <c r="ZT99" s="728"/>
      <c r="ZU99" s="728"/>
      <c r="ZV99" s="728"/>
      <c r="ZW99" s="728"/>
      <c r="ZX99" s="728"/>
      <c r="ZY99" s="728"/>
      <c r="ZZ99" s="728"/>
      <c r="AAA99" s="728"/>
      <c r="AAB99" s="728"/>
      <c r="AAC99" s="728"/>
      <c r="AAD99" s="728"/>
      <c r="AAE99" s="728"/>
      <c r="AAF99" s="728"/>
      <c r="AAG99" s="728"/>
      <c r="AAH99" s="728"/>
      <c r="AAI99" s="728"/>
      <c r="AAJ99" s="728"/>
      <c r="AAK99" s="728"/>
      <c r="AAL99" s="728"/>
      <c r="AAM99" s="728"/>
      <c r="AAN99" s="728"/>
      <c r="AAO99" s="728"/>
      <c r="AAP99" s="728"/>
      <c r="AAQ99" s="728"/>
      <c r="AAR99" s="728"/>
      <c r="AAS99" s="728"/>
      <c r="AAT99" s="728"/>
      <c r="AAU99" s="728"/>
      <c r="AAV99" s="728"/>
      <c r="AAW99" s="728"/>
      <c r="AAX99" s="728"/>
      <c r="AAY99" s="728"/>
      <c r="AAZ99" s="728"/>
      <c r="ABA99" s="728"/>
      <c r="ABB99" s="728"/>
      <c r="ABC99" s="728"/>
      <c r="ABD99" s="728"/>
      <c r="ABE99" s="728"/>
      <c r="ABF99" s="728"/>
      <c r="ABG99" s="728"/>
      <c r="ABH99" s="728"/>
      <c r="ABI99" s="728"/>
      <c r="ABJ99" s="728"/>
      <c r="ABK99" s="728"/>
      <c r="ABL99" s="728"/>
      <c r="ABM99" s="728"/>
      <c r="ABN99" s="728"/>
      <c r="ABO99" s="728"/>
      <c r="ABP99" s="728"/>
      <c r="ABQ99" s="728"/>
      <c r="ABR99" s="728"/>
      <c r="ABS99" s="728"/>
      <c r="ABT99" s="728"/>
      <c r="ABU99" s="728"/>
      <c r="ABV99" s="728"/>
      <c r="ABW99" s="728"/>
      <c r="ABX99" s="728"/>
      <c r="ABY99" s="728"/>
      <c r="ABZ99" s="728"/>
      <c r="ACA99" s="728"/>
      <c r="ACB99" s="728"/>
      <c r="ACC99" s="728"/>
      <c r="ACD99" s="728"/>
      <c r="ACE99" s="728"/>
      <c r="ACF99" s="728"/>
      <c r="ACG99" s="728"/>
      <c r="ACH99" s="728"/>
      <c r="ACI99" s="728"/>
      <c r="ACJ99" s="728"/>
      <c r="ACK99" s="728"/>
      <c r="ACL99" s="728"/>
      <c r="ACM99" s="728"/>
      <c r="ACN99" s="728"/>
      <c r="ACO99" s="728"/>
      <c r="ACP99" s="728"/>
      <c r="ACQ99" s="728"/>
      <c r="ACR99" s="728"/>
      <c r="ACS99" s="728"/>
      <c r="ACT99" s="728"/>
      <c r="ACU99" s="728"/>
      <c r="ACV99" s="728"/>
      <c r="ACW99" s="728"/>
      <c r="ACX99" s="728"/>
      <c r="ACY99" s="728"/>
      <c r="ACZ99" s="728"/>
      <c r="ADA99" s="728"/>
      <c r="ADB99" s="728"/>
      <c r="ADC99" s="728"/>
      <c r="ADD99" s="728"/>
      <c r="ADE99" s="728"/>
      <c r="ADF99" s="728"/>
      <c r="ADG99" s="728"/>
      <c r="ADH99" s="728"/>
      <c r="ADI99" s="728"/>
      <c r="ADJ99" s="728"/>
      <c r="ADK99" s="728"/>
      <c r="ADL99" s="728"/>
      <c r="ADM99" s="728"/>
      <c r="ADN99" s="728"/>
      <c r="ADO99" s="728"/>
      <c r="ADP99" s="728"/>
      <c r="ADQ99" s="728"/>
      <c r="ADR99" s="728"/>
      <c r="ADS99" s="728"/>
      <c r="ADT99" s="728"/>
      <c r="ADU99" s="728"/>
      <c r="ADV99" s="728"/>
      <c r="ADW99" s="728"/>
      <c r="ADX99" s="728"/>
      <c r="ADY99" s="728"/>
      <c r="ADZ99" s="728"/>
      <c r="AEA99" s="728"/>
      <c r="AEB99" s="728"/>
      <c r="AEC99" s="728"/>
      <c r="AED99" s="728"/>
      <c r="AEE99" s="728"/>
      <c r="AEF99" s="728"/>
      <c r="AEG99" s="728"/>
      <c r="AEH99" s="728"/>
      <c r="AEI99" s="728"/>
      <c r="AEJ99" s="728"/>
      <c r="AEK99" s="728"/>
      <c r="AEL99" s="728"/>
      <c r="AEM99" s="728"/>
      <c r="AEN99" s="728"/>
      <c r="AEO99" s="728"/>
      <c r="AEP99" s="728"/>
      <c r="AEQ99" s="728"/>
      <c r="AER99" s="728"/>
      <c r="AES99" s="728"/>
      <c r="AET99" s="728"/>
      <c r="AEU99" s="728"/>
      <c r="AEV99" s="728"/>
      <c r="AEW99" s="728"/>
      <c r="AEX99" s="728"/>
      <c r="AEY99" s="728"/>
      <c r="AEZ99" s="728"/>
      <c r="AFA99" s="728"/>
      <c r="AFB99" s="728"/>
      <c r="AFC99" s="728"/>
      <c r="AFD99" s="728"/>
      <c r="AFE99" s="728"/>
      <c r="AFF99" s="728"/>
      <c r="AFG99" s="728"/>
      <c r="AFH99" s="728"/>
      <c r="AFI99" s="728"/>
      <c r="AFJ99" s="728"/>
      <c r="AFK99" s="728"/>
      <c r="AFL99" s="728"/>
      <c r="AFM99" s="728"/>
      <c r="AFN99" s="728"/>
      <c r="AFO99" s="728"/>
      <c r="AFP99" s="728"/>
      <c r="AFQ99" s="728"/>
      <c r="AFR99" s="728"/>
      <c r="AFS99" s="728"/>
      <c r="AFT99" s="728"/>
      <c r="AFU99" s="728"/>
      <c r="AFV99" s="728"/>
      <c r="AFW99" s="728"/>
      <c r="AFX99" s="728"/>
      <c r="AFY99" s="728"/>
      <c r="AFZ99" s="728"/>
      <c r="AGA99" s="728"/>
      <c r="AGB99" s="728"/>
      <c r="AGC99" s="728"/>
      <c r="AGD99" s="728"/>
      <c r="AGE99" s="728"/>
      <c r="AGF99" s="728"/>
      <c r="AGG99" s="728"/>
      <c r="AGH99" s="728"/>
      <c r="AGI99" s="728"/>
      <c r="AGJ99" s="728"/>
      <c r="AGK99" s="728"/>
      <c r="AGL99" s="728"/>
      <c r="AGM99" s="728"/>
      <c r="AGN99" s="728"/>
      <c r="AGO99" s="728"/>
      <c r="AGP99" s="728"/>
      <c r="AGQ99" s="728"/>
      <c r="AGR99" s="728"/>
      <c r="AGS99" s="728"/>
      <c r="AGT99" s="728"/>
      <c r="AGU99" s="728"/>
      <c r="AGV99" s="728"/>
      <c r="AGW99" s="728"/>
      <c r="AGX99" s="728"/>
      <c r="AGY99" s="728"/>
      <c r="AGZ99" s="728"/>
      <c r="AHA99" s="728"/>
      <c r="AHB99" s="728"/>
      <c r="AHC99" s="728"/>
      <c r="AHD99" s="728"/>
      <c r="AHE99" s="728"/>
      <c r="AHF99" s="728"/>
      <c r="AHG99" s="728"/>
      <c r="AHH99" s="728"/>
      <c r="AHI99" s="728"/>
      <c r="AHJ99" s="728"/>
      <c r="AHK99" s="728"/>
      <c r="AHL99" s="728"/>
      <c r="AHM99" s="728"/>
      <c r="AHN99" s="728"/>
      <c r="AHO99" s="728"/>
      <c r="AHP99" s="728"/>
      <c r="AHQ99" s="728"/>
      <c r="AHR99" s="728"/>
      <c r="AHS99" s="728"/>
      <c r="AHT99" s="728"/>
      <c r="AHU99" s="728"/>
      <c r="AHV99" s="728"/>
      <c r="AHW99" s="728"/>
      <c r="AHX99" s="728"/>
      <c r="AHY99" s="728"/>
      <c r="AHZ99" s="728"/>
      <c r="AIA99" s="728"/>
      <c r="AIB99" s="728"/>
      <c r="AIC99" s="728"/>
      <c r="AID99" s="728"/>
      <c r="AIE99" s="728"/>
      <c r="AIF99" s="728"/>
      <c r="AIG99" s="728"/>
      <c r="AIH99" s="728"/>
      <c r="AII99" s="728"/>
      <c r="AIJ99" s="728"/>
      <c r="AIK99" s="728"/>
      <c r="AIL99" s="728"/>
      <c r="AIM99" s="728"/>
      <c r="AIN99" s="728"/>
      <c r="AIO99" s="728"/>
      <c r="AIP99" s="728"/>
      <c r="AIQ99" s="728"/>
      <c r="AIR99" s="728"/>
      <c r="AIS99" s="728"/>
      <c r="AIT99" s="728"/>
      <c r="AIU99" s="728"/>
      <c r="AIV99" s="728"/>
      <c r="AIW99" s="728"/>
      <c r="AIX99" s="728"/>
      <c r="AIY99" s="728"/>
      <c r="AIZ99" s="728"/>
      <c r="AJA99" s="728"/>
      <c r="AJB99" s="728"/>
      <c r="AJC99" s="728"/>
      <c r="AJD99" s="728"/>
      <c r="AJE99" s="728"/>
      <c r="AJF99" s="728"/>
      <c r="AJG99" s="728"/>
      <c r="AJH99" s="728"/>
      <c r="AJI99" s="728"/>
      <c r="AJJ99" s="728"/>
      <c r="AJK99" s="728"/>
      <c r="AJL99" s="728"/>
      <c r="AJM99" s="728"/>
      <c r="AJN99" s="728"/>
      <c r="AJO99" s="728"/>
      <c r="AJP99" s="728"/>
      <c r="AJQ99" s="728"/>
      <c r="AJR99" s="728"/>
      <c r="AJS99" s="728"/>
      <c r="AJT99" s="728"/>
      <c r="AJU99" s="728"/>
      <c r="AJV99" s="728"/>
      <c r="AJW99" s="728"/>
      <c r="AJX99" s="728"/>
      <c r="AJY99" s="728"/>
      <c r="AJZ99" s="728"/>
      <c r="AKA99" s="728"/>
      <c r="AKB99" s="728"/>
      <c r="AKC99" s="728"/>
      <c r="AKD99" s="728"/>
      <c r="AKE99" s="728"/>
      <c r="AKF99" s="728"/>
      <c r="AKG99" s="728"/>
      <c r="AKH99" s="728"/>
      <c r="AKI99" s="728"/>
      <c r="AKJ99" s="728"/>
      <c r="AKK99" s="728"/>
      <c r="AKL99" s="728"/>
      <c r="AKM99" s="728"/>
      <c r="AKN99" s="728"/>
      <c r="AKO99" s="728"/>
      <c r="AKP99" s="728"/>
      <c r="AKQ99" s="728"/>
      <c r="AKR99" s="728"/>
      <c r="AKS99" s="728"/>
      <c r="AKT99" s="728"/>
      <c r="AKU99" s="728"/>
      <c r="AKV99" s="728"/>
      <c r="AKW99" s="728"/>
      <c r="AKX99" s="728"/>
      <c r="AKY99" s="728"/>
      <c r="AKZ99" s="728"/>
      <c r="ALA99" s="728"/>
      <c r="ALB99" s="728"/>
      <c r="ALC99" s="728"/>
      <c r="ALD99" s="728"/>
      <c r="ALE99" s="728"/>
      <c r="ALF99" s="728"/>
      <c r="ALG99" s="728"/>
      <c r="ALH99" s="728"/>
      <c r="ALI99" s="728"/>
      <c r="ALJ99" s="728"/>
      <c r="ALK99" s="728"/>
      <c r="ALL99" s="728"/>
      <c r="ALM99" s="728"/>
      <c r="ALN99" s="728"/>
      <c r="ALO99" s="728"/>
      <c r="ALP99" s="728"/>
      <c r="ALQ99" s="728"/>
      <c r="ALR99" s="728"/>
      <c r="ALS99" s="728"/>
      <c r="ALT99" s="728"/>
      <c r="ALU99" s="728"/>
      <c r="ALV99" s="728"/>
      <c r="ALW99" s="728"/>
      <c r="ALX99" s="728"/>
      <c r="ALY99" s="728"/>
      <c r="ALZ99" s="728"/>
      <c r="AMA99" s="728"/>
      <c r="AMB99" s="728"/>
      <c r="AMC99" s="728"/>
      <c r="AMD99" s="728"/>
      <c r="AME99" s="728"/>
      <c r="AMF99" s="728"/>
      <c r="AMG99" s="728"/>
      <c r="AMH99" s="728"/>
      <c r="AMI99" s="728"/>
      <c r="AMJ99" s="728"/>
      <c r="AMK99" s="728"/>
      <c r="AML99" s="728"/>
      <c r="AMM99" s="728"/>
      <c r="AMN99" s="728"/>
      <c r="AMO99" s="728"/>
      <c r="AMP99" s="728"/>
      <c r="AMQ99" s="728"/>
      <c r="AMR99" s="728"/>
      <c r="AMS99" s="728"/>
      <c r="AMT99" s="728"/>
      <c r="AMU99" s="728"/>
      <c r="AMV99" s="728"/>
      <c r="AMW99" s="728"/>
      <c r="AMX99" s="728"/>
      <c r="AMY99" s="728"/>
      <c r="AMZ99" s="728"/>
      <c r="ANA99" s="728"/>
      <c r="ANB99" s="728"/>
      <c r="ANC99" s="728"/>
      <c r="AND99" s="728"/>
      <c r="ANE99" s="728"/>
      <c r="ANF99" s="728"/>
      <c r="ANG99" s="728"/>
      <c r="ANH99" s="728"/>
      <c r="ANI99" s="728"/>
      <c r="ANJ99" s="728"/>
      <c r="ANK99" s="728"/>
      <c r="ANL99" s="728"/>
      <c r="ANM99" s="728"/>
      <c r="ANN99" s="728"/>
      <c r="ANO99" s="728"/>
      <c r="ANP99" s="728"/>
      <c r="ANQ99" s="728"/>
      <c r="ANR99" s="728"/>
      <c r="ANS99" s="728"/>
      <c r="ANT99" s="728"/>
      <c r="ANU99" s="728"/>
      <c r="ANV99" s="728"/>
      <c r="ANW99" s="728"/>
      <c r="ANX99" s="728"/>
      <c r="ANY99" s="728"/>
      <c r="ANZ99" s="728"/>
      <c r="AOA99" s="728"/>
      <c r="AOB99" s="728"/>
      <c r="AOC99" s="728"/>
      <c r="AOD99" s="728"/>
      <c r="AOE99" s="728"/>
      <c r="AOF99" s="728"/>
      <c r="AOG99" s="728"/>
      <c r="AOH99" s="728"/>
      <c r="AOI99" s="728"/>
      <c r="AOJ99" s="728"/>
      <c r="AOK99" s="728"/>
      <c r="AOL99" s="728"/>
      <c r="AOM99" s="728"/>
      <c r="AON99" s="728"/>
      <c r="AOO99" s="728"/>
      <c r="AOP99" s="728"/>
      <c r="AOQ99" s="728"/>
      <c r="AOR99" s="728"/>
      <c r="AOS99" s="728"/>
      <c r="AOT99" s="728"/>
      <c r="AOU99" s="728"/>
      <c r="AOV99" s="728"/>
      <c r="AOW99" s="728"/>
      <c r="AOX99" s="728"/>
      <c r="AOY99" s="728"/>
      <c r="AOZ99" s="728"/>
      <c r="APA99" s="728"/>
      <c r="APB99" s="728"/>
      <c r="APC99" s="728"/>
      <c r="APD99" s="728"/>
      <c r="APE99" s="728"/>
      <c r="APF99" s="728"/>
      <c r="APG99" s="728"/>
      <c r="APH99" s="728"/>
      <c r="API99" s="728"/>
      <c r="APJ99" s="728"/>
      <c r="APK99" s="728"/>
      <c r="APL99" s="728"/>
      <c r="APM99" s="728"/>
      <c r="APN99" s="728"/>
      <c r="APO99" s="728"/>
      <c r="APP99" s="728"/>
      <c r="APQ99" s="728"/>
      <c r="APR99" s="728"/>
      <c r="APS99" s="728"/>
      <c r="APT99" s="728"/>
      <c r="APU99" s="728"/>
      <c r="APV99" s="728"/>
      <c r="APW99" s="728"/>
      <c r="APX99" s="728"/>
      <c r="APY99" s="728"/>
      <c r="APZ99" s="728"/>
      <c r="AQA99" s="728"/>
      <c r="AQB99" s="728"/>
      <c r="AQC99" s="728"/>
      <c r="AQD99" s="728"/>
      <c r="AQE99" s="728"/>
      <c r="AQF99" s="728"/>
      <c r="AQG99" s="728"/>
      <c r="AQH99" s="728"/>
      <c r="AQI99" s="728"/>
      <c r="AQJ99" s="728"/>
      <c r="AQK99" s="728"/>
      <c r="AQL99" s="728"/>
      <c r="AQM99" s="728"/>
      <c r="AQN99" s="728"/>
      <c r="AQO99" s="728"/>
      <c r="AQP99" s="728"/>
      <c r="AQQ99" s="728"/>
      <c r="AQR99" s="728"/>
      <c r="AQS99" s="728"/>
      <c r="AQT99" s="728"/>
      <c r="AQU99" s="728"/>
      <c r="AQV99" s="728"/>
      <c r="AQW99" s="728"/>
      <c r="AQX99" s="728"/>
      <c r="AQY99" s="728"/>
      <c r="AQZ99" s="728"/>
      <c r="ARA99" s="728"/>
      <c r="ARB99" s="728"/>
      <c r="ARC99" s="728"/>
      <c r="ARD99" s="728"/>
      <c r="ARE99" s="728"/>
      <c r="ARF99" s="728"/>
      <c r="ARG99" s="728"/>
      <c r="ARH99" s="728"/>
      <c r="ARI99" s="728"/>
      <c r="ARJ99" s="728"/>
      <c r="ARK99" s="728"/>
      <c r="ARL99" s="728"/>
      <c r="ARM99" s="728"/>
      <c r="ARN99" s="728"/>
      <c r="ARO99" s="728"/>
      <c r="ARP99" s="728"/>
      <c r="ARQ99" s="728"/>
      <c r="ARR99" s="728"/>
      <c r="ARS99" s="728"/>
      <c r="ART99" s="728"/>
      <c r="ARU99" s="728"/>
      <c r="ARV99" s="728"/>
      <c r="ARW99" s="728"/>
      <c r="ARX99" s="728"/>
      <c r="ARY99" s="728"/>
      <c r="ARZ99" s="728"/>
      <c r="ASA99" s="728"/>
      <c r="ASB99" s="728"/>
      <c r="ASC99" s="728"/>
      <c r="ASD99" s="728"/>
      <c r="ASE99" s="728"/>
      <c r="ASF99" s="728"/>
      <c r="ASG99" s="728"/>
      <c r="ASH99" s="728"/>
      <c r="ASI99" s="728"/>
      <c r="ASJ99" s="728"/>
      <c r="ASK99" s="728"/>
      <c r="ASL99" s="728"/>
      <c r="ASM99" s="728"/>
      <c r="ASN99" s="728"/>
      <c r="ASO99" s="728"/>
      <c r="ASP99" s="728"/>
      <c r="ASQ99" s="728"/>
      <c r="ASR99" s="728"/>
      <c r="ASS99" s="728"/>
      <c r="AST99" s="728"/>
      <c r="ASU99" s="728"/>
      <c r="ASV99" s="728"/>
      <c r="ASW99" s="728"/>
      <c r="ASX99" s="728"/>
      <c r="ASY99" s="728"/>
      <c r="ASZ99" s="728"/>
      <c r="ATA99" s="728"/>
      <c r="ATB99" s="728"/>
      <c r="ATC99" s="728"/>
      <c r="ATD99" s="728"/>
      <c r="ATE99" s="728"/>
      <c r="ATF99" s="728"/>
      <c r="ATG99" s="728"/>
      <c r="ATH99" s="728"/>
      <c r="ATI99" s="728"/>
      <c r="ATJ99" s="728"/>
      <c r="ATK99" s="728"/>
      <c r="ATL99" s="728"/>
      <c r="ATM99" s="728"/>
      <c r="ATN99" s="728"/>
      <c r="ATO99" s="728"/>
      <c r="ATP99" s="728"/>
      <c r="ATQ99" s="728"/>
      <c r="ATR99" s="728"/>
      <c r="ATS99" s="728"/>
      <c r="ATT99" s="728"/>
      <c r="ATU99" s="728"/>
      <c r="ATV99" s="728"/>
      <c r="ATW99" s="728"/>
      <c r="ATX99" s="728"/>
      <c r="ATY99" s="728"/>
      <c r="ATZ99" s="728"/>
      <c r="AUA99" s="728"/>
      <c r="AUB99" s="728"/>
      <c r="AUC99" s="728"/>
      <c r="AUD99" s="728"/>
      <c r="AUE99" s="728"/>
      <c r="AUF99" s="728"/>
      <c r="AUG99" s="728"/>
      <c r="AUH99" s="728"/>
      <c r="AUI99" s="728"/>
      <c r="AUJ99" s="728"/>
      <c r="AUK99" s="728"/>
      <c r="AUL99" s="728"/>
      <c r="AUM99" s="728"/>
      <c r="AUN99" s="728"/>
      <c r="AUO99" s="728"/>
      <c r="AUP99" s="728"/>
      <c r="AUQ99" s="728"/>
      <c r="AUR99" s="728"/>
      <c r="AUS99" s="728"/>
      <c r="AUT99" s="728"/>
      <c r="AUU99" s="728"/>
      <c r="AUV99" s="728"/>
      <c r="AUW99" s="728"/>
      <c r="AUX99" s="728"/>
      <c r="AUY99" s="728"/>
      <c r="AUZ99" s="728"/>
      <c r="AVA99" s="728"/>
      <c r="AVB99" s="728"/>
      <c r="AVC99" s="728"/>
      <c r="AVD99" s="728"/>
      <c r="AVE99" s="728"/>
      <c r="AVF99" s="728"/>
      <c r="AVG99" s="728"/>
      <c r="AVH99" s="728"/>
      <c r="AVI99" s="728"/>
      <c r="AVJ99" s="728"/>
      <c r="AVK99" s="728"/>
      <c r="AVL99" s="728"/>
      <c r="AVM99" s="728"/>
      <c r="AVN99" s="728"/>
      <c r="AVO99" s="728"/>
      <c r="AVP99" s="728"/>
      <c r="AVQ99" s="728"/>
      <c r="AVR99" s="728"/>
      <c r="AVS99" s="728"/>
      <c r="AVT99" s="728"/>
      <c r="AVU99" s="728"/>
      <c r="AVV99" s="728"/>
      <c r="AVW99" s="728"/>
      <c r="AVX99" s="728"/>
      <c r="AVY99" s="728"/>
      <c r="AVZ99" s="728"/>
      <c r="AWA99" s="728"/>
      <c r="AWB99" s="728"/>
      <c r="AWC99" s="728"/>
      <c r="AWD99" s="728"/>
      <c r="AWE99" s="728"/>
      <c r="AWF99" s="728"/>
      <c r="AWG99" s="728"/>
      <c r="AWH99" s="728"/>
      <c r="AWI99" s="728"/>
      <c r="AWJ99" s="728"/>
      <c r="AWK99" s="728"/>
      <c r="AWL99" s="728"/>
      <c r="AWM99" s="728"/>
      <c r="AWN99" s="728"/>
      <c r="AWO99" s="728"/>
      <c r="AWP99" s="728"/>
      <c r="AWQ99" s="728"/>
      <c r="AWR99" s="728"/>
      <c r="AWS99" s="728"/>
      <c r="AWT99" s="728"/>
      <c r="AWU99" s="728"/>
      <c r="AWV99" s="728"/>
      <c r="AWW99" s="728"/>
      <c r="AWX99" s="728"/>
      <c r="AWY99" s="728"/>
      <c r="AWZ99" s="728"/>
      <c r="AXA99" s="728"/>
      <c r="AXB99" s="728"/>
      <c r="AXC99" s="728"/>
      <c r="AXD99" s="728"/>
      <c r="AXE99" s="728"/>
      <c r="AXF99" s="728"/>
      <c r="AXG99" s="728"/>
      <c r="AXH99" s="728"/>
      <c r="AXI99" s="728"/>
      <c r="AXJ99" s="728"/>
      <c r="AXK99" s="728"/>
      <c r="AXL99" s="728"/>
      <c r="AXM99" s="728"/>
      <c r="AXN99" s="728"/>
      <c r="AXO99" s="728"/>
      <c r="AXP99" s="728"/>
      <c r="AXQ99" s="728"/>
      <c r="AXR99" s="728"/>
      <c r="AXS99" s="728"/>
      <c r="AXT99" s="728"/>
      <c r="AXU99" s="728"/>
      <c r="AXV99" s="728"/>
      <c r="AXW99" s="728"/>
      <c r="AXX99" s="728"/>
      <c r="AXY99" s="728"/>
      <c r="AXZ99" s="728"/>
      <c r="AYA99" s="728"/>
      <c r="AYB99" s="728"/>
      <c r="AYC99" s="728"/>
      <c r="AYD99" s="728"/>
      <c r="AYE99" s="728"/>
      <c r="AYF99" s="728"/>
      <c r="AYG99" s="728"/>
      <c r="AYH99" s="728"/>
      <c r="AYI99" s="728"/>
      <c r="AYJ99" s="728"/>
      <c r="AYK99" s="728"/>
      <c r="AYL99" s="728"/>
      <c r="AYM99" s="728"/>
      <c r="AYN99" s="728"/>
      <c r="AYO99" s="728"/>
      <c r="AYP99" s="728"/>
      <c r="AYQ99" s="728"/>
      <c r="AYR99" s="728"/>
      <c r="AYS99" s="728"/>
      <c r="AYT99" s="728"/>
      <c r="AYU99" s="728"/>
      <c r="AYV99" s="728"/>
      <c r="AYW99" s="728"/>
      <c r="AYX99" s="728"/>
      <c r="AYY99" s="728"/>
      <c r="AYZ99" s="728"/>
      <c r="AZA99" s="728"/>
      <c r="AZB99" s="728"/>
      <c r="AZC99" s="728"/>
      <c r="AZD99" s="728"/>
      <c r="AZE99" s="728"/>
      <c r="AZF99" s="728"/>
      <c r="AZG99" s="728"/>
      <c r="AZH99" s="728"/>
      <c r="AZI99" s="728"/>
      <c r="AZJ99" s="728"/>
      <c r="AZK99" s="728"/>
      <c r="AZL99" s="728"/>
      <c r="AZM99" s="728"/>
      <c r="AZN99" s="728"/>
      <c r="AZO99" s="728"/>
      <c r="AZP99" s="728"/>
      <c r="AZQ99" s="728"/>
      <c r="AZR99" s="728"/>
      <c r="AZS99" s="728"/>
      <c r="AZT99" s="728"/>
      <c r="AZU99" s="728"/>
      <c r="AZV99" s="728"/>
      <c r="AZW99" s="728"/>
      <c r="AZX99" s="728"/>
      <c r="AZY99" s="728"/>
      <c r="AZZ99" s="728"/>
      <c r="BAA99" s="728"/>
      <c r="BAB99" s="728"/>
      <c r="BAC99" s="728"/>
      <c r="BAD99" s="728"/>
      <c r="BAE99" s="728"/>
      <c r="BAF99" s="728"/>
      <c r="BAG99" s="728"/>
      <c r="BAH99" s="728"/>
      <c r="BAI99" s="728"/>
      <c r="BAJ99" s="728"/>
      <c r="BAK99" s="728"/>
      <c r="BAL99" s="728"/>
      <c r="BAM99" s="728"/>
      <c r="BAN99" s="728"/>
      <c r="BAO99" s="728"/>
      <c r="BAP99" s="728"/>
      <c r="BAQ99" s="728"/>
      <c r="BAR99" s="728"/>
      <c r="BAS99" s="728"/>
      <c r="BAT99" s="728"/>
      <c r="BAU99" s="728"/>
      <c r="BAV99" s="728"/>
      <c r="BAW99" s="728"/>
      <c r="BAX99" s="728"/>
      <c r="BAY99" s="728"/>
      <c r="BAZ99" s="728"/>
      <c r="BBA99" s="728"/>
      <c r="BBB99" s="728"/>
      <c r="BBC99" s="728"/>
      <c r="BBD99" s="728"/>
      <c r="BBE99" s="728"/>
      <c r="BBF99" s="728"/>
      <c r="BBG99" s="728"/>
      <c r="BBH99" s="728"/>
      <c r="BBI99" s="728"/>
      <c r="BBJ99" s="728"/>
      <c r="BBK99" s="728"/>
      <c r="BBL99" s="728"/>
      <c r="BBM99" s="728"/>
      <c r="BBN99" s="728"/>
      <c r="BBO99" s="728"/>
      <c r="BBP99" s="728"/>
      <c r="BBQ99" s="728"/>
      <c r="BBR99" s="728"/>
      <c r="BBS99" s="728"/>
      <c r="BBT99" s="728"/>
      <c r="BBU99" s="728"/>
      <c r="BBV99" s="728"/>
      <c r="BBW99" s="728"/>
      <c r="BBX99" s="728"/>
      <c r="BBY99" s="728"/>
      <c r="BBZ99" s="728"/>
      <c r="BCA99" s="728"/>
      <c r="BCB99" s="728"/>
      <c r="BCC99" s="728"/>
      <c r="BCD99" s="728"/>
      <c r="BCE99" s="728"/>
      <c r="BCF99" s="728"/>
      <c r="BCG99" s="728"/>
      <c r="BCH99" s="728"/>
      <c r="BCI99" s="728"/>
      <c r="BCJ99" s="728"/>
      <c r="BCK99" s="728"/>
      <c r="BCL99" s="728"/>
      <c r="BCM99" s="728"/>
      <c r="BCN99" s="728"/>
      <c r="BCO99" s="728"/>
      <c r="BCP99" s="728"/>
      <c r="BCQ99" s="728"/>
      <c r="BCR99" s="728"/>
      <c r="BCS99" s="728"/>
      <c r="BCT99" s="728"/>
      <c r="BCU99" s="728"/>
      <c r="BCV99" s="728"/>
      <c r="BCW99" s="728"/>
      <c r="BCX99" s="728"/>
      <c r="BCY99" s="728"/>
      <c r="BCZ99" s="728"/>
      <c r="BDA99" s="728"/>
      <c r="BDB99" s="728"/>
      <c r="BDC99" s="728"/>
      <c r="BDD99" s="728"/>
      <c r="BDE99" s="728"/>
      <c r="BDF99" s="728"/>
      <c r="BDG99" s="728"/>
      <c r="BDH99" s="728"/>
      <c r="BDI99" s="728"/>
      <c r="BDJ99" s="728"/>
      <c r="BDK99" s="728"/>
      <c r="BDL99" s="728"/>
      <c r="BDM99" s="728"/>
      <c r="BDN99" s="728"/>
      <c r="BDO99" s="728"/>
      <c r="BDP99" s="728"/>
      <c r="BDQ99" s="728"/>
      <c r="BDR99" s="728"/>
      <c r="BDS99" s="728"/>
      <c r="BDT99" s="728"/>
      <c r="BDU99" s="728"/>
      <c r="BDV99" s="728"/>
      <c r="BDW99" s="728"/>
      <c r="BDX99" s="728"/>
      <c r="BDY99" s="728"/>
      <c r="BDZ99" s="728"/>
      <c r="BEA99" s="728"/>
      <c r="BEB99" s="728"/>
      <c r="BEC99" s="728"/>
      <c r="BED99" s="728"/>
      <c r="BEE99" s="728"/>
      <c r="BEF99" s="728"/>
      <c r="BEG99" s="728"/>
      <c r="BEH99" s="728"/>
      <c r="BEI99" s="728"/>
      <c r="BEJ99" s="728"/>
      <c r="BEK99" s="728"/>
      <c r="BEL99" s="728"/>
      <c r="BEM99" s="728"/>
      <c r="BEN99" s="728"/>
      <c r="BEO99" s="728"/>
      <c r="BEP99" s="728"/>
      <c r="BEQ99" s="728"/>
      <c r="BER99" s="728"/>
      <c r="BES99" s="728"/>
      <c r="BET99" s="728"/>
      <c r="BEU99" s="728"/>
      <c r="BEV99" s="728"/>
      <c r="BEW99" s="728"/>
      <c r="BEX99" s="728"/>
      <c r="BEY99" s="728"/>
      <c r="BEZ99" s="728"/>
      <c r="BFA99" s="728"/>
      <c r="BFB99" s="728"/>
      <c r="BFC99" s="728"/>
      <c r="BFD99" s="728"/>
      <c r="BFE99" s="728"/>
      <c r="BFF99" s="728"/>
      <c r="BFG99" s="728"/>
      <c r="BFH99" s="728"/>
      <c r="BFI99" s="728"/>
      <c r="BFJ99" s="728"/>
      <c r="BFK99" s="728"/>
      <c r="BFL99" s="728"/>
      <c r="BFM99" s="728"/>
      <c r="BFN99" s="728"/>
      <c r="BFO99" s="728"/>
      <c r="BFP99" s="728"/>
      <c r="BFQ99" s="728"/>
      <c r="BFR99" s="728"/>
      <c r="BFS99" s="728"/>
      <c r="BFT99" s="728"/>
      <c r="BFU99" s="728"/>
      <c r="BFV99" s="728"/>
      <c r="BFW99" s="728"/>
      <c r="BFX99" s="728"/>
      <c r="BFY99" s="728"/>
      <c r="BFZ99" s="728"/>
      <c r="BGA99" s="728"/>
      <c r="BGB99" s="728"/>
      <c r="BGC99" s="728"/>
      <c r="BGD99" s="728"/>
      <c r="BGE99" s="728"/>
      <c r="BGF99" s="728"/>
      <c r="BGG99" s="728"/>
      <c r="BGH99" s="728"/>
      <c r="BGI99" s="728"/>
      <c r="BGJ99" s="728"/>
      <c r="BGK99" s="728"/>
      <c r="BGL99" s="728"/>
      <c r="BGM99" s="728"/>
      <c r="BGN99" s="728"/>
      <c r="BGO99" s="728"/>
      <c r="BGP99" s="728"/>
      <c r="BGQ99" s="728"/>
      <c r="BGR99" s="728"/>
      <c r="BGS99" s="728"/>
      <c r="BGT99" s="728"/>
      <c r="BGU99" s="728"/>
      <c r="BGV99" s="728"/>
      <c r="BGW99" s="728"/>
      <c r="BGX99" s="728"/>
      <c r="BGY99" s="728"/>
      <c r="BGZ99" s="728"/>
      <c r="BHA99" s="728"/>
      <c r="BHB99" s="728"/>
      <c r="BHC99" s="728"/>
      <c r="BHD99" s="728"/>
      <c r="BHE99" s="728"/>
      <c r="BHF99" s="728"/>
      <c r="BHG99" s="728"/>
      <c r="BHH99" s="728"/>
      <c r="BHI99" s="728"/>
      <c r="BHJ99" s="728"/>
      <c r="BHK99" s="728"/>
      <c r="BHL99" s="728"/>
      <c r="BHM99" s="728"/>
      <c r="BHN99" s="728"/>
      <c r="BHO99" s="728"/>
      <c r="BHP99" s="728"/>
      <c r="BHQ99" s="728"/>
      <c r="BHR99" s="728"/>
      <c r="BHS99" s="728"/>
      <c r="BHT99" s="728"/>
      <c r="BHU99" s="728"/>
      <c r="BHV99" s="728"/>
      <c r="BHW99" s="728"/>
      <c r="BHX99" s="728"/>
      <c r="BHY99" s="728"/>
      <c r="BHZ99" s="728"/>
      <c r="BIA99" s="728"/>
      <c r="BIB99" s="728"/>
      <c r="BIC99" s="728"/>
      <c r="BID99" s="728"/>
      <c r="BIE99" s="728"/>
      <c r="BIF99" s="728"/>
      <c r="BIG99" s="728"/>
      <c r="BIH99" s="728"/>
      <c r="BII99" s="728"/>
      <c r="BIJ99" s="728"/>
      <c r="BIK99" s="728"/>
      <c r="BIL99" s="728"/>
      <c r="BIM99" s="728"/>
      <c r="BIN99" s="728"/>
      <c r="BIO99" s="728"/>
      <c r="BIP99" s="728"/>
      <c r="BIQ99" s="728"/>
      <c r="BIR99" s="728"/>
      <c r="BIS99" s="728"/>
      <c r="BIT99" s="728"/>
      <c r="BIU99" s="728"/>
      <c r="BIV99" s="728"/>
      <c r="BIW99" s="728"/>
      <c r="BIX99" s="728"/>
      <c r="BIY99" s="728"/>
      <c r="BIZ99" s="728"/>
      <c r="BJA99" s="728"/>
      <c r="BJB99" s="728"/>
      <c r="BJC99" s="728"/>
      <c r="BJD99" s="728"/>
      <c r="BJE99" s="728"/>
      <c r="BJF99" s="728"/>
      <c r="BJG99" s="728"/>
      <c r="BJH99" s="728"/>
      <c r="BJI99" s="728"/>
      <c r="BJJ99" s="728"/>
      <c r="BJK99" s="728"/>
      <c r="BJL99" s="728"/>
      <c r="BJM99" s="728"/>
      <c r="BJN99" s="728"/>
      <c r="BJO99" s="728"/>
      <c r="BJP99" s="728"/>
      <c r="BJQ99" s="728"/>
      <c r="BJR99" s="728"/>
      <c r="BJS99" s="728"/>
      <c r="BJT99" s="728"/>
      <c r="BJU99" s="728"/>
      <c r="BJV99" s="728"/>
      <c r="BJW99" s="728"/>
      <c r="BJX99" s="728"/>
      <c r="BJY99" s="728"/>
      <c r="BJZ99" s="728"/>
      <c r="BKA99" s="728"/>
      <c r="BKB99" s="728"/>
      <c r="BKC99" s="728"/>
      <c r="BKD99" s="728"/>
      <c r="BKE99" s="728"/>
      <c r="BKF99" s="728"/>
      <c r="BKG99" s="728"/>
      <c r="BKH99" s="728"/>
      <c r="BKI99" s="728"/>
      <c r="BKJ99" s="728"/>
      <c r="BKK99" s="728"/>
      <c r="BKL99" s="728"/>
      <c r="BKM99" s="728"/>
      <c r="BKN99" s="728"/>
      <c r="BKO99" s="728"/>
      <c r="BKP99" s="728"/>
      <c r="BKQ99" s="728"/>
      <c r="BKR99" s="728"/>
      <c r="BKS99" s="728"/>
      <c r="BKT99" s="728"/>
      <c r="BKU99" s="728"/>
      <c r="BKV99" s="728"/>
      <c r="BKW99" s="728"/>
      <c r="BKX99" s="728"/>
      <c r="BKY99" s="728"/>
      <c r="BKZ99" s="728"/>
      <c r="BLA99" s="728"/>
      <c r="BLB99" s="728"/>
      <c r="BLC99" s="728"/>
      <c r="BLD99" s="728"/>
      <c r="BLE99" s="728"/>
      <c r="BLF99" s="728"/>
      <c r="BLG99" s="728"/>
      <c r="BLH99" s="728"/>
      <c r="BLI99" s="728"/>
      <c r="BLJ99" s="728"/>
      <c r="BLK99" s="728"/>
      <c r="BLL99" s="728"/>
      <c r="BLM99" s="728"/>
      <c r="BLN99" s="728"/>
      <c r="BLO99" s="728"/>
      <c r="BLP99" s="728"/>
      <c r="BLQ99" s="728"/>
      <c r="BLR99" s="728"/>
      <c r="BLS99" s="728"/>
      <c r="BLT99" s="728"/>
      <c r="BLU99" s="728"/>
      <c r="BLV99" s="728"/>
      <c r="BLW99" s="728"/>
      <c r="BLX99" s="728"/>
      <c r="BLY99" s="728"/>
      <c r="BLZ99" s="728"/>
      <c r="BMA99" s="728"/>
      <c r="BMB99" s="728"/>
      <c r="BMC99" s="728"/>
      <c r="BMD99" s="728"/>
      <c r="BME99" s="728"/>
      <c r="BMF99" s="728"/>
      <c r="BMG99" s="728"/>
      <c r="BMH99" s="728"/>
      <c r="BMI99" s="728"/>
      <c r="BMJ99" s="728"/>
      <c r="BMK99" s="728"/>
      <c r="BML99" s="728"/>
      <c r="BMM99" s="728"/>
      <c r="BMN99" s="728"/>
      <c r="BMO99" s="728"/>
      <c r="BMP99" s="728"/>
      <c r="BMQ99" s="728"/>
      <c r="BMR99" s="728"/>
      <c r="BMS99" s="728"/>
      <c r="BMT99" s="728"/>
      <c r="BMU99" s="728"/>
      <c r="BMV99" s="728"/>
      <c r="BMW99" s="728"/>
      <c r="BMX99" s="728"/>
      <c r="BMY99" s="728"/>
      <c r="BMZ99" s="728"/>
      <c r="BNA99" s="728"/>
      <c r="BNB99" s="728"/>
      <c r="BNC99" s="728"/>
      <c r="BND99" s="728"/>
      <c r="BNE99" s="728"/>
      <c r="BNF99" s="728"/>
      <c r="BNG99" s="728"/>
      <c r="BNH99" s="728"/>
      <c r="BNI99" s="728"/>
      <c r="BNJ99" s="728"/>
      <c r="BNK99" s="728"/>
      <c r="BNL99" s="728"/>
      <c r="BNM99" s="728"/>
      <c r="BNN99" s="728"/>
      <c r="BNO99" s="728"/>
      <c r="BNP99" s="728"/>
      <c r="BNQ99" s="728"/>
      <c r="BNR99" s="728"/>
      <c r="BNS99" s="728"/>
      <c r="BNT99" s="728"/>
      <c r="BNU99" s="728"/>
      <c r="BNV99" s="728"/>
      <c r="BNW99" s="728"/>
      <c r="BNX99" s="728"/>
      <c r="BNY99" s="728"/>
      <c r="BNZ99" s="728"/>
      <c r="BOA99" s="728"/>
      <c r="BOB99" s="728"/>
      <c r="BOC99" s="728"/>
      <c r="BOD99" s="728"/>
      <c r="BOE99" s="728"/>
      <c r="BOF99" s="728"/>
      <c r="BOG99" s="728"/>
      <c r="BOH99" s="728"/>
      <c r="BOI99" s="728"/>
      <c r="BOJ99" s="728"/>
      <c r="BOK99" s="728"/>
      <c r="BOL99" s="728"/>
      <c r="BOM99" s="728"/>
      <c r="BON99" s="728"/>
      <c r="BOO99" s="728"/>
      <c r="BOP99" s="728"/>
      <c r="BOQ99" s="728"/>
      <c r="BOR99" s="728"/>
      <c r="BOS99" s="728"/>
      <c r="BOT99" s="728"/>
      <c r="BOU99" s="728"/>
      <c r="BOV99" s="728"/>
      <c r="BOW99" s="728"/>
      <c r="BOX99" s="728"/>
      <c r="BOY99" s="728"/>
      <c r="BOZ99" s="728"/>
      <c r="BPA99" s="728"/>
      <c r="BPB99" s="728"/>
      <c r="BPC99" s="728"/>
      <c r="BPD99" s="728"/>
      <c r="BPE99" s="728"/>
      <c r="BPF99" s="728"/>
      <c r="BPG99" s="728"/>
      <c r="BPH99" s="728"/>
      <c r="BPI99" s="728"/>
      <c r="BPJ99" s="728"/>
      <c r="BPK99" s="728"/>
      <c r="BPL99" s="728"/>
      <c r="BPM99" s="728"/>
      <c r="BPN99" s="728"/>
      <c r="BPO99" s="728"/>
      <c r="BPP99" s="728"/>
      <c r="BPQ99" s="728"/>
      <c r="BPR99" s="728"/>
      <c r="BPS99" s="728"/>
      <c r="BPT99" s="728"/>
      <c r="BPU99" s="728"/>
      <c r="BPV99" s="728"/>
      <c r="BPW99" s="728"/>
      <c r="BPX99" s="728"/>
      <c r="BPY99" s="728"/>
      <c r="BPZ99" s="728"/>
      <c r="BQA99" s="728"/>
      <c r="BQB99" s="728"/>
      <c r="BQC99" s="728"/>
      <c r="BQD99" s="728"/>
      <c r="BQE99" s="728"/>
      <c r="BQF99" s="728"/>
      <c r="BQG99" s="728"/>
      <c r="BQH99" s="728"/>
      <c r="BQI99" s="728"/>
      <c r="BQJ99" s="728"/>
      <c r="BQK99" s="728"/>
      <c r="BQL99" s="728"/>
      <c r="BQM99" s="728"/>
      <c r="BQN99" s="728"/>
      <c r="BQO99" s="728"/>
      <c r="BQP99" s="728"/>
      <c r="BQQ99" s="728"/>
      <c r="BQR99" s="728"/>
      <c r="BQS99" s="728"/>
      <c r="BQT99" s="728"/>
      <c r="BQU99" s="728"/>
      <c r="BQV99" s="728"/>
      <c r="BQW99" s="728"/>
      <c r="BQX99" s="728"/>
      <c r="BQY99" s="728"/>
      <c r="BQZ99" s="728"/>
      <c r="BRA99" s="728"/>
      <c r="BRB99" s="728"/>
      <c r="BRC99" s="728"/>
      <c r="BRD99" s="728"/>
      <c r="BRE99" s="728"/>
      <c r="BRF99" s="728"/>
      <c r="BRG99" s="728"/>
      <c r="BRH99" s="728"/>
      <c r="BRI99" s="728"/>
      <c r="BRJ99" s="728"/>
      <c r="BRK99" s="728"/>
      <c r="BRL99" s="728"/>
      <c r="BRM99" s="728"/>
      <c r="BRN99" s="728"/>
      <c r="BRO99" s="728"/>
      <c r="BRP99" s="728"/>
      <c r="BRQ99" s="728"/>
      <c r="BRR99" s="728"/>
      <c r="BRS99" s="728"/>
      <c r="BRT99" s="728"/>
      <c r="BRU99" s="728"/>
      <c r="BRV99" s="728"/>
      <c r="BRW99" s="728"/>
      <c r="BRX99" s="728"/>
      <c r="BRY99" s="728"/>
      <c r="BRZ99" s="728"/>
      <c r="BSA99" s="728"/>
      <c r="BSB99" s="728"/>
      <c r="BSC99" s="728"/>
      <c r="BSD99" s="728"/>
      <c r="BSE99" s="728"/>
      <c r="BSF99" s="728"/>
      <c r="BSG99" s="728"/>
      <c r="BSH99" s="728"/>
      <c r="BSI99" s="728"/>
      <c r="BSJ99" s="728"/>
      <c r="BSK99" s="728"/>
      <c r="BSL99" s="728"/>
      <c r="BSM99" s="728"/>
      <c r="BSN99" s="728"/>
      <c r="BSO99" s="728"/>
      <c r="BSP99" s="728"/>
      <c r="BSQ99" s="728"/>
      <c r="BSR99" s="728"/>
      <c r="BSS99" s="728"/>
      <c r="BST99" s="728"/>
      <c r="BSU99" s="728"/>
      <c r="BSV99" s="728"/>
      <c r="BSW99" s="728"/>
      <c r="BSX99" s="728"/>
      <c r="BSY99" s="728"/>
      <c r="BSZ99" s="728"/>
      <c r="BTA99" s="728"/>
      <c r="BTB99" s="728"/>
      <c r="BTC99" s="728"/>
      <c r="BTD99" s="728"/>
      <c r="BTE99" s="728"/>
      <c r="BTF99" s="728"/>
      <c r="BTG99" s="728"/>
      <c r="BTH99" s="728"/>
      <c r="BTI99" s="728"/>
      <c r="BTJ99" s="728"/>
      <c r="BTK99" s="728"/>
      <c r="BTL99" s="728"/>
      <c r="BTM99" s="728"/>
      <c r="BTN99" s="728"/>
      <c r="BTO99" s="728"/>
      <c r="BTP99" s="728"/>
      <c r="BTQ99" s="728"/>
      <c r="BTR99" s="728"/>
      <c r="BTS99" s="728"/>
      <c r="BTT99" s="728"/>
      <c r="BTU99" s="728"/>
      <c r="BTV99" s="728"/>
      <c r="BTW99" s="728"/>
      <c r="BTX99" s="728"/>
      <c r="BTY99" s="728"/>
      <c r="BTZ99" s="728"/>
      <c r="BUA99" s="728"/>
      <c r="BUB99" s="728"/>
      <c r="BUC99" s="728"/>
      <c r="BUD99" s="728"/>
      <c r="BUE99" s="728"/>
      <c r="BUF99" s="728"/>
      <c r="BUG99" s="728"/>
      <c r="BUH99" s="728"/>
      <c r="BUI99" s="728"/>
      <c r="BUJ99" s="728"/>
      <c r="BUK99" s="728"/>
      <c r="BUL99" s="728"/>
      <c r="BUM99" s="728"/>
      <c r="BUN99" s="728"/>
      <c r="BUO99" s="728"/>
      <c r="BUP99" s="728"/>
      <c r="BUQ99" s="728"/>
      <c r="BUR99" s="728"/>
      <c r="BUS99" s="728"/>
      <c r="BUT99" s="728"/>
      <c r="BUU99" s="728"/>
      <c r="BUV99" s="728"/>
      <c r="BUW99" s="728"/>
      <c r="BUX99" s="728"/>
      <c r="BUY99" s="728"/>
      <c r="BUZ99" s="728"/>
      <c r="BVA99" s="728"/>
      <c r="BVB99" s="728"/>
      <c r="BVC99" s="728"/>
      <c r="BVD99" s="728"/>
      <c r="BVE99" s="728"/>
      <c r="BVF99" s="728"/>
      <c r="BVG99" s="728"/>
      <c r="BVH99" s="728"/>
      <c r="BVI99" s="728"/>
      <c r="BVJ99" s="728"/>
      <c r="BVK99" s="728"/>
      <c r="BVL99" s="728"/>
      <c r="BVM99" s="728"/>
      <c r="BVN99" s="728"/>
      <c r="BVO99" s="728"/>
      <c r="BVP99" s="728"/>
      <c r="BVQ99" s="728"/>
      <c r="BVR99" s="728"/>
      <c r="BVS99" s="728"/>
      <c r="BVT99" s="728"/>
      <c r="BVU99" s="728"/>
      <c r="BVV99" s="728"/>
      <c r="BVW99" s="728"/>
      <c r="BVX99" s="728"/>
      <c r="BVY99" s="728"/>
      <c r="BVZ99" s="728"/>
      <c r="BWA99" s="728"/>
      <c r="BWB99" s="728"/>
      <c r="BWC99" s="728"/>
      <c r="BWD99" s="728"/>
      <c r="BWE99" s="728"/>
      <c r="BWF99" s="728"/>
      <c r="BWG99" s="728"/>
      <c r="BWH99" s="728"/>
      <c r="BWI99" s="728"/>
      <c r="BWJ99" s="728"/>
      <c r="BWK99" s="728"/>
      <c r="BWL99" s="728"/>
      <c r="BWM99" s="728"/>
      <c r="BWN99" s="728"/>
      <c r="BWO99" s="728"/>
      <c r="BWP99" s="728"/>
      <c r="BWQ99" s="728"/>
      <c r="BWR99" s="728"/>
      <c r="BWS99" s="728"/>
      <c r="BWT99" s="728"/>
      <c r="BWU99" s="728"/>
      <c r="BWV99" s="728"/>
      <c r="BWW99" s="728"/>
      <c r="BWX99" s="728"/>
      <c r="BWY99" s="728"/>
      <c r="BWZ99" s="728"/>
      <c r="BXA99" s="728"/>
      <c r="BXB99" s="728"/>
      <c r="BXC99" s="728"/>
      <c r="BXD99" s="728"/>
      <c r="BXE99" s="728"/>
      <c r="BXF99" s="728"/>
      <c r="BXG99" s="728"/>
      <c r="BXH99" s="728"/>
      <c r="BXI99" s="728"/>
      <c r="BXJ99" s="728"/>
      <c r="BXK99" s="728"/>
      <c r="BXL99" s="728"/>
      <c r="BXM99" s="728"/>
      <c r="BXN99" s="728"/>
      <c r="BXO99" s="728"/>
      <c r="BXP99" s="728"/>
      <c r="BXQ99" s="728"/>
      <c r="BXR99" s="728"/>
      <c r="BXS99" s="728"/>
      <c r="BXT99" s="728"/>
      <c r="BXU99" s="728"/>
      <c r="BXV99" s="728"/>
      <c r="BXW99" s="728"/>
      <c r="BXX99" s="728"/>
      <c r="BXY99" s="728"/>
      <c r="BXZ99" s="728"/>
      <c r="BYA99" s="728"/>
      <c r="BYB99" s="728"/>
      <c r="BYC99" s="728"/>
      <c r="BYD99" s="728"/>
      <c r="BYE99" s="728"/>
      <c r="BYF99" s="728"/>
      <c r="BYG99" s="728"/>
      <c r="BYH99" s="728"/>
      <c r="BYI99" s="728"/>
      <c r="BYJ99" s="728"/>
      <c r="BYK99" s="728"/>
      <c r="BYL99" s="728"/>
      <c r="BYM99" s="728"/>
      <c r="BYN99" s="728"/>
      <c r="BYO99" s="728"/>
      <c r="BYP99" s="728"/>
      <c r="BYQ99" s="728"/>
      <c r="BYR99" s="728"/>
      <c r="BYS99" s="728"/>
      <c r="BYT99" s="728"/>
      <c r="BYU99" s="728"/>
      <c r="BYV99" s="728"/>
      <c r="BYW99" s="728"/>
      <c r="BYX99" s="728"/>
      <c r="BYY99" s="728"/>
      <c r="BYZ99" s="728"/>
      <c r="BZA99" s="728"/>
      <c r="BZB99" s="728"/>
      <c r="BZC99" s="728"/>
      <c r="BZD99" s="728"/>
      <c r="BZE99" s="728"/>
      <c r="BZF99" s="728"/>
      <c r="BZG99" s="728"/>
      <c r="BZH99" s="728"/>
      <c r="BZI99" s="728"/>
      <c r="BZJ99" s="728"/>
      <c r="BZK99" s="728"/>
      <c r="BZL99" s="728"/>
      <c r="BZM99" s="728"/>
      <c r="BZN99" s="728"/>
      <c r="BZO99" s="728"/>
      <c r="BZP99" s="728"/>
      <c r="BZQ99" s="728"/>
      <c r="BZR99" s="728"/>
      <c r="BZS99" s="728"/>
      <c r="BZT99" s="728"/>
      <c r="BZU99" s="728"/>
      <c r="BZV99" s="728"/>
      <c r="BZW99" s="728"/>
      <c r="BZX99" s="728"/>
      <c r="BZY99" s="728"/>
      <c r="BZZ99" s="728"/>
      <c r="CAA99" s="728"/>
      <c r="CAB99" s="728"/>
      <c r="CAC99" s="728"/>
      <c r="CAD99" s="728"/>
      <c r="CAE99" s="728"/>
      <c r="CAF99" s="728"/>
      <c r="CAG99" s="728"/>
      <c r="CAH99" s="728"/>
      <c r="CAI99" s="728"/>
      <c r="CAJ99" s="728"/>
      <c r="CAK99" s="728"/>
      <c r="CAL99" s="728"/>
      <c r="CAM99" s="728"/>
      <c r="CAN99" s="728"/>
      <c r="CAO99" s="728"/>
      <c r="CAP99" s="728"/>
      <c r="CAQ99" s="728"/>
      <c r="CAR99" s="728"/>
      <c r="CAS99" s="728"/>
      <c r="CAT99" s="728"/>
      <c r="CAU99" s="728"/>
      <c r="CAV99" s="728"/>
      <c r="CAW99" s="728"/>
      <c r="CAX99" s="728"/>
      <c r="CAY99" s="728"/>
      <c r="CAZ99" s="728"/>
      <c r="CBA99" s="728"/>
      <c r="CBB99" s="728"/>
      <c r="CBC99" s="728"/>
      <c r="CBD99" s="728"/>
      <c r="CBE99" s="728"/>
      <c r="CBF99" s="728"/>
      <c r="CBG99" s="728"/>
      <c r="CBH99" s="728"/>
      <c r="CBI99" s="728"/>
      <c r="CBJ99" s="728"/>
      <c r="CBK99" s="728"/>
      <c r="CBL99" s="728"/>
      <c r="CBM99" s="728"/>
      <c r="CBN99" s="728"/>
      <c r="CBO99" s="728"/>
      <c r="CBP99" s="728"/>
      <c r="CBQ99" s="728"/>
      <c r="CBR99" s="728"/>
      <c r="CBS99" s="728"/>
      <c r="CBT99" s="728"/>
      <c r="CBU99" s="728"/>
      <c r="CBV99" s="728"/>
      <c r="CBW99" s="728"/>
      <c r="CBX99" s="728"/>
      <c r="CBY99" s="728"/>
      <c r="CBZ99" s="728"/>
      <c r="CCA99" s="728"/>
      <c r="CCB99" s="728"/>
      <c r="CCC99" s="728"/>
      <c r="CCD99" s="728"/>
      <c r="CCE99" s="728"/>
      <c r="CCF99" s="728"/>
      <c r="CCG99" s="728"/>
      <c r="CCH99" s="728"/>
      <c r="CCI99" s="728"/>
      <c r="CCJ99" s="728"/>
      <c r="CCK99" s="728"/>
      <c r="CCL99" s="728"/>
      <c r="CCM99" s="728"/>
      <c r="CCN99" s="728"/>
      <c r="CCO99" s="728"/>
      <c r="CCP99" s="728"/>
      <c r="CCQ99" s="728"/>
      <c r="CCR99" s="728"/>
      <c r="CCS99" s="728"/>
      <c r="CCT99" s="728"/>
      <c r="CCU99" s="728"/>
      <c r="CCV99" s="728"/>
      <c r="CCW99" s="728"/>
      <c r="CCX99" s="728"/>
      <c r="CCY99" s="728"/>
      <c r="CCZ99" s="728"/>
      <c r="CDA99" s="728"/>
      <c r="CDB99" s="728"/>
      <c r="CDC99" s="728"/>
      <c r="CDD99" s="728"/>
      <c r="CDE99" s="728"/>
      <c r="CDF99" s="728"/>
      <c r="CDG99" s="728"/>
      <c r="CDH99" s="728"/>
      <c r="CDI99" s="728"/>
      <c r="CDJ99" s="728"/>
      <c r="CDK99" s="728"/>
      <c r="CDL99" s="728"/>
      <c r="CDM99" s="728"/>
      <c r="CDN99" s="728"/>
      <c r="CDO99" s="728"/>
      <c r="CDP99" s="728"/>
      <c r="CDQ99" s="728"/>
      <c r="CDR99" s="728"/>
      <c r="CDS99" s="728"/>
      <c r="CDT99" s="728"/>
      <c r="CDU99" s="728"/>
      <c r="CDV99" s="728"/>
      <c r="CDW99" s="728"/>
      <c r="CDX99" s="728"/>
      <c r="CDY99" s="728"/>
      <c r="CDZ99" s="728"/>
      <c r="CEA99" s="728"/>
      <c r="CEB99" s="728"/>
      <c r="CEC99" s="728"/>
      <c r="CED99" s="728"/>
      <c r="CEE99" s="728"/>
      <c r="CEF99" s="728"/>
      <c r="CEG99" s="728"/>
      <c r="CEH99" s="728"/>
      <c r="CEI99" s="728"/>
      <c r="CEJ99" s="728"/>
      <c r="CEK99" s="728"/>
      <c r="CEL99" s="728"/>
      <c r="CEM99" s="728"/>
      <c r="CEN99" s="728"/>
      <c r="CEO99" s="728"/>
      <c r="CEP99" s="728"/>
      <c r="CEQ99" s="728"/>
      <c r="CER99" s="728"/>
      <c r="CES99" s="728"/>
      <c r="CET99" s="728"/>
      <c r="CEU99" s="728"/>
      <c r="CEV99" s="728"/>
      <c r="CEW99" s="728"/>
      <c r="CEX99" s="728"/>
      <c r="CEY99" s="728"/>
      <c r="CEZ99" s="728"/>
      <c r="CFA99" s="728"/>
      <c r="CFB99" s="728"/>
      <c r="CFC99" s="728"/>
      <c r="CFD99" s="728"/>
      <c r="CFE99" s="728"/>
      <c r="CFF99" s="728"/>
      <c r="CFG99" s="728"/>
      <c r="CFH99" s="728"/>
      <c r="CFI99" s="728"/>
      <c r="CFJ99" s="728"/>
      <c r="CFK99" s="728"/>
      <c r="CFL99" s="728"/>
      <c r="CFM99" s="728"/>
      <c r="CFN99" s="728"/>
      <c r="CFO99" s="728"/>
      <c r="CFP99" s="728"/>
      <c r="CFQ99" s="728"/>
      <c r="CFR99" s="728"/>
      <c r="CFS99" s="728"/>
      <c r="CFT99" s="728"/>
      <c r="CFU99" s="728"/>
      <c r="CFV99" s="728"/>
      <c r="CFW99" s="728"/>
      <c r="CFX99" s="728"/>
      <c r="CFY99" s="728"/>
      <c r="CFZ99" s="728"/>
      <c r="CGA99" s="728"/>
      <c r="CGB99" s="728"/>
      <c r="CGC99" s="728"/>
      <c r="CGD99" s="728"/>
      <c r="CGE99" s="728"/>
      <c r="CGF99" s="728"/>
      <c r="CGG99" s="728"/>
      <c r="CGH99" s="728"/>
      <c r="CGI99" s="728"/>
      <c r="CGJ99" s="728"/>
      <c r="CGK99" s="728"/>
      <c r="CGL99" s="728"/>
      <c r="CGM99" s="728"/>
      <c r="CGN99" s="728"/>
      <c r="CGO99" s="728"/>
      <c r="CGP99" s="728"/>
      <c r="CGQ99" s="728"/>
      <c r="CGR99" s="728"/>
      <c r="CGS99" s="728"/>
      <c r="CGT99" s="728"/>
      <c r="CGU99" s="728"/>
      <c r="CGV99" s="728"/>
      <c r="CGW99" s="728"/>
      <c r="CGX99" s="728"/>
      <c r="CGY99" s="728"/>
      <c r="CGZ99" s="728"/>
      <c r="CHA99" s="728"/>
      <c r="CHB99" s="728"/>
      <c r="CHC99" s="728"/>
      <c r="CHD99" s="728"/>
      <c r="CHE99" s="728"/>
      <c r="CHF99" s="728"/>
      <c r="CHG99" s="728"/>
      <c r="CHH99" s="728"/>
      <c r="CHI99" s="728"/>
      <c r="CHJ99" s="728"/>
      <c r="CHK99" s="728"/>
      <c r="CHL99" s="728"/>
      <c r="CHM99" s="728"/>
      <c r="CHN99" s="728"/>
      <c r="CHO99" s="728"/>
      <c r="CHP99" s="728"/>
      <c r="CHQ99" s="728"/>
      <c r="CHR99" s="728"/>
      <c r="CHS99" s="728"/>
      <c r="CHT99" s="728"/>
      <c r="CHU99" s="728"/>
      <c r="CHV99" s="728"/>
      <c r="CHW99" s="728"/>
      <c r="CHX99" s="728"/>
      <c r="CHY99" s="728"/>
      <c r="CHZ99" s="728"/>
      <c r="CIA99" s="728"/>
      <c r="CIB99" s="728"/>
      <c r="CIC99" s="728"/>
      <c r="CID99" s="728"/>
      <c r="CIE99" s="728"/>
      <c r="CIF99" s="728"/>
      <c r="CIG99" s="728"/>
      <c r="CIH99" s="728"/>
      <c r="CII99" s="728"/>
      <c r="CIJ99" s="728"/>
      <c r="CIK99" s="728"/>
      <c r="CIL99" s="728"/>
      <c r="CIM99" s="728"/>
      <c r="CIN99" s="728"/>
      <c r="CIO99" s="728"/>
      <c r="CIP99" s="728"/>
      <c r="CIQ99" s="728"/>
      <c r="CIR99" s="728"/>
      <c r="CIS99" s="728"/>
      <c r="CIT99" s="728"/>
      <c r="CIU99" s="728"/>
      <c r="CIV99" s="728"/>
      <c r="CIW99" s="728"/>
      <c r="CIX99" s="728"/>
      <c r="CIY99" s="728"/>
      <c r="CIZ99" s="728"/>
      <c r="CJA99" s="728"/>
      <c r="CJB99" s="728"/>
      <c r="CJC99" s="728"/>
      <c r="CJD99" s="728"/>
      <c r="CJE99" s="728"/>
      <c r="CJF99" s="728"/>
      <c r="CJG99" s="728"/>
      <c r="CJH99" s="728"/>
      <c r="CJI99" s="728"/>
      <c r="CJJ99" s="728"/>
      <c r="CJK99" s="728"/>
      <c r="CJL99" s="728"/>
      <c r="CJM99" s="728"/>
      <c r="CJN99" s="728"/>
      <c r="CJO99" s="728"/>
      <c r="CJP99" s="728"/>
      <c r="CJQ99" s="728"/>
      <c r="CJR99" s="728"/>
      <c r="CJS99" s="728"/>
      <c r="CJT99" s="728"/>
      <c r="CJU99" s="728"/>
      <c r="CJV99" s="728"/>
      <c r="CJW99" s="728"/>
      <c r="CJX99" s="728"/>
      <c r="CJY99" s="728"/>
      <c r="CJZ99" s="728"/>
      <c r="CKA99" s="728"/>
      <c r="CKB99" s="728"/>
      <c r="CKC99" s="728"/>
      <c r="CKD99" s="728"/>
      <c r="CKE99" s="728"/>
      <c r="CKF99" s="728"/>
      <c r="CKG99" s="728"/>
      <c r="CKH99" s="728"/>
      <c r="CKI99" s="728"/>
      <c r="CKJ99" s="728"/>
      <c r="CKK99" s="728"/>
      <c r="CKL99" s="728"/>
      <c r="CKM99" s="728"/>
      <c r="CKN99" s="728"/>
      <c r="CKO99" s="728"/>
      <c r="CKP99" s="728"/>
      <c r="CKQ99" s="728"/>
      <c r="CKR99" s="728"/>
      <c r="CKS99" s="728"/>
      <c r="CKT99" s="728"/>
      <c r="CKU99" s="728"/>
      <c r="CKV99" s="728"/>
      <c r="CKW99" s="728"/>
      <c r="CKX99" s="728"/>
      <c r="CKY99" s="728"/>
      <c r="CKZ99" s="728"/>
      <c r="CLA99" s="728"/>
      <c r="CLB99" s="728"/>
      <c r="CLC99" s="728"/>
      <c r="CLD99" s="728"/>
      <c r="CLE99" s="728"/>
      <c r="CLF99" s="728"/>
      <c r="CLG99" s="728"/>
      <c r="CLH99" s="728"/>
      <c r="CLI99" s="728"/>
      <c r="CLJ99" s="728"/>
      <c r="CLK99" s="728"/>
      <c r="CLL99" s="728"/>
      <c r="CLM99" s="728"/>
      <c r="CLN99" s="728"/>
      <c r="CLO99" s="728"/>
      <c r="CLP99" s="728"/>
      <c r="CLQ99" s="728"/>
      <c r="CLR99" s="728"/>
      <c r="CLS99" s="728"/>
      <c r="CLT99" s="728"/>
      <c r="CLU99" s="728"/>
      <c r="CLV99" s="728"/>
      <c r="CLW99" s="728"/>
      <c r="CLX99" s="728"/>
      <c r="CLY99" s="728"/>
      <c r="CLZ99" s="728"/>
      <c r="CMA99" s="728"/>
      <c r="CMB99" s="728"/>
      <c r="CMC99" s="728"/>
      <c r="CMD99" s="728"/>
      <c r="CME99" s="728"/>
      <c r="CMF99" s="728"/>
      <c r="CMG99" s="728"/>
      <c r="CMH99" s="728"/>
      <c r="CMI99" s="728"/>
      <c r="CMJ99" s="728"/>
      <c r="CMK99" s="728"/>
      <c r="CML99" s="728"/>
      <c r="CMM99" s="728"/>
      <c r="CMN99" s="728"/>
      <c r="CMO99" s="728"/>
      <c r="CMP99" s="728"/>
      <c r="CMQ99" s="728"/>
      <c r="CMR99" s="728"/>
      <c r="CMS99" s="728"/>
      <c r="CMT99" s="728"/>
      <c r="CMU99" s="728"/>
      <c r="CMV99" s="728"/>
      <c r="CMW99" s="728"/>
      <c r="CMX99" s="728"/>
      <c r="CMY99" s="728"/>
      <c r="CMZ99" s="728"/>
      <c r="CNA99" s="728"/>
      <c r="CNB99" s="728"/>
      <c r="CNC99" s="728"/>
      <c r="CND99" s="728"/>
      <c r="CNE99" s="728"/>
      <c r="CNF99" s="728"/>
      <c r="CNG99" s="728"/>
      <c r="CNH99" s="728"/>
      <c r="CNI99" s="728"/>
      <c r="CNJ99" s="728"/>
      <c r="CNK99" s="728"/>
      <c r="CNL99" s="728"/>
      <c r="CNM99" s="728"/>
      <c r="CNN99" s="728"/>
      <c r="CNO99" s="728"/>
      <c r="CNP99" s="728"/>
      <c r="CNQ99" s="728"/>
      <c r="CNR99" s="728"/>
      <c r="CNS99" s="728"/>
      <c r="CNT99" s="728"/>
      <c r="CNU99" s="728"/>
      <c r="CNV99" s="728"/>
      <c r="CNW99" s="728"/>
      <c r="CNX99" s="728"/>
      <c r="CNY99" s="728"/>
      <c r="CNZ99" s="728"/>
      <c r="COA99" s="728"/>
      <c r="COB99" s="728"/>
      <c r="COC99" s="728"/>
      <c r="COD99" s="728"/>
      <c r="COE99" s="728"/>
      <c r="COF99" s="728"/>
      <c r="COG99" s="728"/>
      <c r="COH99" s="728"/>
      <c r="COI99" s="728"/>
      <c r="COJ99" s="728"/>
      <c r="COK99" s="728"/>
      <c r="COL99" s="728"/>
      <c r="COM99" s="728"/>
      <c r="CON99" s="728"/>
      <c r="COO99" s="728"/>
      <c r="COP99" s="728"/>
      <c r="COQ99" s="728"/>
      <c r="COR99" s="728"/>
      <c r="COS99" s="728"/>
      <c r="COT99" s="728"/>
      <c r="COU99" s="728"/>
      <c r="COV99" s="728"/>
      <c r="COW99" s="728"/>
      <c r="COX99" s="728"/>
      <c r="COY99" s="728"/>
      <c r="COZ99" s="728"/>
      <c r="CPA99" s="728"/>
      <c r="CPB99" s="728"/>
      <c r="CPC99" s="728"/>
      <c r="CPD99" s="728"/>
      <c r="CPE99" s="728"/>
      <c r="CPF99" s="728"/>
      <c r="CPG99" s="728"/>
      <c r="CPH99" s="728"/>
      <c r="CPI99" s="728"/>
      <c r="CPJ99" s="728"/>
      <c r="CPK99" s="728"/>
      <c r="CPL99" s="728"/>
      <c r="CPM99" s="728"/>
      <c r="CPN99" s="728"/>
      <c r="CPO99" s="728"/>
      <c r="CPP99" s="728"/>
      <c r="CPQ99" s="728"/>
      <c r="CPR99" s="728"/>
      <c r="CPS99" s="728"/>
      <c r="CPT99" s="728"/>
      <c r="CPU99" s="728"/>
      <c r="CPV99" s="728"/>
      <c r="CPW99" s="728"/>
      <c r="CPX99" s="728"/>
      <c r="CPY99" s="728"/>
      <c r="CPZ99" s="728"/>
      <c r="CQA99" s="728"/>
      <c r="CQB99" s="728"/>
      <c r="CQC99" s="728"/>
      <c r="CQD99" s="728"/>
      <c r="CQE99" s="728"/>
      <c r="CQF99" s="728"/>
      <c r="CQG99" s="728"/>
      <c r="CQH99" s="728"/>
      <c r="CQI99" s="728"/>
      <c r="CQJ99" s="728"/>
      <c r="CQK99" s="728"/>
      <c r="CQL99" s="728"/>
      <c r="CQM99" s="728"/>
      <c r="CQN99" s="728"/>
      <c r="CQO99" s="728"/>
      <c r="CQP99" s="728"/>
      <c r="CQQ99" s="728"/>
      <c r="CQR99" s="728"/>
      <c r="CQS99" s="728"/>
      <c r="CQT99" s="728"/>
      <c r="CQU99" s="728"/>
      <c r="CQV99" s="728"/>
      <c r="CQW99" s="728"/>
      <c r="CQX99" s="728"/>
      <c r="CQY99" s="728"/>
      <c r="CQZ99" s="728"/>
      <c r="CRA99" s="728"/>
      <c r="CRB99" s="728"/>
      <c r="CRC99" s="728"/>
      <c r="CRD99" s="728"/>
      <c r="CRE99" s="728"/>
      <c r="CRF99" s="728"/>
      <c r="CRG99" s="728"/>
      <c r="CRH99" s="728"/>
      <c r="CRI99" s="728"/>
      <c r="CRJ99" s="728"/>
      <c r="CRK99" s="728"/>
      <c r="CRL99" s="728"/>
      <c r="CRM99" s="728"/>
      <c r="CRN99" s="728"/>
      <c r="CRO99" s="728"/>
      <c r="CRP99" s="728"/>
      <c r="CRQ99" s="728"/>
      <c r="CRR99" s="728"/>
      <c r="CRS99" s="728"/>
      <c r="CRT99" s="728"/>
      <c r="CRU99" s="728"/>
      <c r="CRV99" s="728"/>
      <c r="CRW99" s="728"/>
      <c r="CRX99" s="728"/>
      <c r="CRY99" s="728"/>
      <c r="CRZ99" s="728"/>
      <c r="CSA99" s="728"/>
      <c r="CSB99" s="728"/>
      <c r="CSC99" s="728"/>
      <c r="CSD99" s="728"/>
      <c r="CSE99" s="728"/>
      <c r="CSF99" s="728"/>
      <c r="CSG99" s="728"/>
      <c r="CSH99" s="728"/>
      <c r="CSI99" s="728"/>
      <c r="CSJ99" s="728"/>
      <c r="CSK99" s="728"/>
      <c r="CSL99" s="728"/>
      <c r="CSM99" s="728"/>
      <c r="CSN99" s="728"/>
      <c r="CSO99" s="728"/>
      <c r="CSP99" s="728"/>
      <c r="CSQ99" s="728"/>
      <c r="CSR99" s="728"/>
      <c r="CSS99" s="728"/>
      <c r="CST99" s="728"/>
      <c r="CSU99" s="728"/>
      <c r="CSV99" s="728"/>
      <c r="CSW99" s="728"/>
      <c r="CSX99" s="728"/>
      <c r="CSY99" s="728"/>
      <c r="CSZ99" s="728"/>
      <c r="CTA99" s="728"/>
      <c r="CTB99" s="728"/>
      <c r="CTC99" s="728"/>
      <c r="CTD99" s="728"/>
      <c r="CTE99" s="728"/>
      <c r="CTF99" s="728"/>
      <c r="CTG99" s="728"/>
      <c r="CTH99" s="728"/>
      <c r="CTI99" s="728"/>
      <c r="CTJ99" s="728"/>
      <c r="CTK99" s="728"/>
      <c r="CTL99" s="728"/>
      <c r="CTM99" s="728"/>
      <c r="CTN99" s="728"/>
      <c r="CTO99" s="728"/>
      <c r="CTP99" s="728"/>
      <c r="CTQ99" s="728"/>
      <c r="CTR99" s="728"/>
      <c r="CTS99" s="728"/>
      <c r="CTT99" s="728"/>
      <c r="CTU99" s="728"/>
      <c r="CTV99" s="728"/>
      <c r="CTW99" s="728"/>
      <c r="CTX99" s="728"/>
      <c r="CTY99" s="728"/>
      <c r="CTZ99" s="728"/>
      <c r="CUA99" s="728"/>
      <c r="CUB99" s="728"/>
      <c r="CUC99" s="728"/>
      <c r="CUD99" s="728"/>
      <c r="CUE99" s="728"/>
      <c r="CUF99" s="728"/>
      <c r="CUG99" s="728"/>
      <c r="CUH99" s="728"/>
      <c r="CUI99" s="728"/>
      <c r="CUJ99" s="728"/>
      <c r="CUK99" s="728"/>
      <c r="CUL99" s="728"/>
      <c r="CUM99" s="728"/>
      <c r="CUN99" s="728"/>
      <c r="CUO99" s="728"/>
      <c r="CUP99" s="728"/>
      <c r="CUQ99" s="728"/>
      <c r="CUR99" s="728"/>
      <c r="CUS99" s="728"/>
      <c r="CUT99" s="728"/>
      <c r="CUU99" s="728"/>
      <c r="CUV99" s="728"/>
      <c r="CUW99" s="728"/>
      <c r="CUX99" s="728"/>
      <c r="CUY99" s="728"/>
      <c r="CUZ99" s="728"/>
      <c r="CVA99" s="728"/>
      <c r="CVB99" s="728"/>
      <c r="CVC99" s="728"/>
      <c r="CVD99" s="728"/>
      <c r="CVE99" s="728"/>
      <c r="CVF99" s="728"/>
      <c r="CVG99" s="728"/>
      <c r="CVH99" s="728"/>
      <c r="CVI99" s="728"/>
      <c r="CVJ99" s="728"/>
      <c r="CVK99" s="728"/>
      <c r="CVL99" s="728"/>
      <c r="CVM99" s="728"/>
      <c r="CVN99" s="728"/>
      <c r="CVO99" s="728"/>
      <c r="CVP99" s="728"/>
      <c r="CVQ99" s="728"/>
      <c r="CVR99" s="728"/>
      <c r="CVS99" s="728"/>
      <c r="CVT99" s="728"/>
      <c r="CVU99" s="728"/>
      <c r="CVV99" s="728"/>
      <c r="CVW99" s="728"/>
      <c r="CVX99" s="728"/>
      <c r="CVY99" s="728"/>
      <c r="CVZ99" s="728"/>
      <c r="CWA99" s="728"/>
      <c r="CWB99" s="728"/>
      <c r="CWC99" s="728"/>
      <c r="CWD99" s="728"/>
      <c r="CWE99" s="728"/>
      <c r="CWF99" s="728"/>
      <c r="CWG99" s="728"/>
      <c r="CWH99" s="728"/>
      <c r="CWI99" s="728"/>
      <c r="CWJ99" s="728"/>
      <c r="CWK99" s="728"/>
      <c r="CWL99" s="728"/>
      <c r="CWM99" s="728"/>
      <c r="CWN99" s="728"/>
      <c r="CWO99" s="728"/>
      <c r="CWP99" s="728"/>
      <c r="CWQ99" s="728"/>
      <c r="CWR99" s="728"/>
      <c r="CWS99" s="728"/>
      <c r="CWT99" s="728"/>
      <c r="CWU99" s="728"/>
      <c r="CWV99" s="728"/>
      <c r="CWW99" s="728"/>
      <c r="CWX99" s="728"/>
      <c r="CWY99" s="728"/>
      <c r="CWZ99" s="728"/>
      <c r="CXA99" s="728"/>
      <c r="CXB99" s="728"/>
      <c r="CXC99" s="728"/>
      <c r="CXD99" s="728"/>
      <c r="CXE99" s="728"/>
      <c r="CXF99" s="728"/>
      <c r="CXG99" s="728"/>
      <c r="CXH99" s="728"/>
      <c r="CXI99" s="728"/>
      <c r="CXJ99" s="728"/>
      <c r="CXK99" s="728"/>
      <c r="CXL99" s="728"/>
      <c r="CXM99" s="728"/>
      <c r="CXN99" s="728"/>
      <c r="CXO99" s="728"/>
      <c r="CXP99" s="728"/>
      <c r="CXQ99" s="728"/>
      <c r="CXR99" s="728"/>
      <c r="CXS99" s="728"/>
      <c r="CXT99" s="728"/>
      <c r="CXU99" s="728"/>
      <c r="CXV99" s="728"/>
      <c r="CXW99" s="728"/>
      <c r="CXX99" s="728"/>
      <c r="CXY99" s="728"/>
      <c r="CXZ99" s="728"/>
      <c r="CYA99" s="728"/>
      <c r="CYB99" s="728"/>
      <c r="CYC99" s="728"/>
      <c r="CYD99" s="728"/>
      <c r="CYE99" s="728"/>
      <c r="CYF99" s="728"/>
      <c r="CYG99" s="728"/>
      <c r="CYH99" s="728"/>
      <c r="CYI99" s="728"/>
      <c r="CYJ99" s="728"/>
      <c r="CYK99" s="728"/>
      <c r="CYL99" s="728"/>
      <c r="CYM99" s="728"/>
      <c r="CYN99" s="728"/>
      <c r="CYO99" s="728"/>
      <c r="CYP99" s="728"/>
      <c r="CYQ99" s="728"/>
      <c r="CYR99" s="728"/>
      <c r="CYS99" s="728"/>
      <c r="CYT99" s="728"/>
      <c r="CYU99" s="728"/>
      <c r="CYV99" s="728"/>
      <c r="CYW99" s="728"/>
      <c r="CYX99" s="728"/>
      <c r="CYY99" s="728"/>
      <c r="CYZ99" s="728"/>
      <c r="CZA99" s="728"/>
      <c r="CZB99" s="728"/>
      <c r="CZC99" s="728"/>
      <c r="CZD99" s="728"/>
      <c r="CZE99" s="728"/>
      <c r="CZF99" s="728"/>
      <c r="CZG99" s="728"/>
      <c r="CZH99" s="728"/>
      <c r="CZI99" s="728"/>
      <c r="CZJ99" s="728"/>
      <c r="CZK99" s="728"/>
      <c r="CZL99" s="728"/>
      <c r="CZM99" s="728"/>
      <c r="CZN99" s="728"/>
      <c r="CZO99" s="728"/>
      <c r="CZP99" s="728"/>
      <c r="CZQ99" s="728"/>
      <c r="CZR99" s="728"/>
      <c r="CZS99" s="728"/>
      <c r="CZT99" s="728"/>
      <c r="CZU99" s="728"/>
      <c r="CZV99" s="728"/>
      <c r="CZW99" s="728"/>
      <c r="CZX99" s="728"/>
      <c r="CZY99" s="728"/>
      <c r="CZZ99" s="728"/>
      <c r="DAA99" s="728"/>
      <c r="DAB99" s="728"/>
      <c r="DAC99" s="728"/>
      <c r="DAD99" s="728"/>
      <c r="DAE99" s="728"/>
      <c r="DAF99" s="728"/>
      <c r="DAG99" s="728"/>
      <c r="DAH99" s="728"/>
      <c r="DAI99" s="728"/>
      <c r="DAJ99" s="728"/>
      <c r="DAK99" s="728"/>
      <c r="DAL99" s="728"/>
      <c r="DAM99" s="728"/>
      <c r="DAN99" s="728"/>
      <c r="DAO99" s="728"/>
      <c r="DAP99" s="728"/>
      <c r="DAQ99" s="728"/>
      <c r="DAR99" s="728"/>
      <c r="DAS99" s="728"/>
      <c r="DAT99" s="728"/>
      <c r="DAU99" s="728"/>
      <c r="DAV99" s="728"/>
      <c r="DAW99" s="728"/>
      <c r="DAX99" s="728"/>
      <c r="DAY99" s="728"/>
      <c r="DAZ99" s="728"/>
      <c r="DBA99" s="728"/>
      <c r="DBB99" s="728"/>
      <c r="DBC99" s="728"/>
      <c r="DBD99" s="728"/>
      <c r="DBE99" s="728"/>
      <c r="DBF99" s="728"/>
      <c r="DBG99" s="728"/>
      <c r="DBH99" s="728"/>
      <c r="DBI99" s="728"/>
      <c r="DBJ99" s="728"/>
      <c r="DBK99" s="728"/>
      <c r="DBL99" s="728"/>
      <c r="DBM99" s="728"/>
      <c r="DBN99" s="728"/>
      <c r="DBO99" s="728"/>
      <c r="DBP99" s="728"/>
      <c r="DBQ99" s="728"/>
      <c r="DBR99" s="728"/>
      <c r="DBS99" s="728"/>
      <c r="DBT99" s="728"/>
      <c r="DBU99" s="728"/>
      <c r="DBV99" s="728"/>
      <c r="DBW99" s="728"/>
      <c r="DBX99" s="728"/>
      <c r="DBY99" s="728"/>
      <c r="DBZ99" s="728"/>
      <c r="DCA99" s="728"/>
      <c r="DCB99" s="728"/>
      <c r="DCC99" s="728"/>
      <c r="DCD99" s="728"/>
      <c r="DCE99" s="728"/>
      <c r="DCF99" s="728"/>
      <c r="DCG99" s="728"/>
      <c r="DCH99" s="728"/>
      <c r="DCI99" s="728"/>
      <c r="DCJ99" s="728"/>
      <c r="DCK99" s="728"/>
      <c r="DCL99" s="728"/>
      <c r="DCM99" s="728"/>
      <c r="DCN99" s="728"/>
      <c r="DCO99" s="728"/>
      <c r="DCP99" s="728"/>
      <c r="DCQ99" s="728"/>
      <c r="DCR99" s="728"/>
      <c r="DCS99" s="728"/>
      <c r="DCT99" s="728"/>
      <c r="DCU99" s="728"/>
      <c r="DCV99" s="728"/>
      <c r="DCW99" s="728"/>
      <c r="DCX99" s="728"/>
      <c r="DCY99" s="728"/>
      <c r="DCZ99" s="728"/>
      <c r="DDA99" s="728"/>
      <c r="DDB99" s="728"/>
      <c r="DDC99" s="728"/>
      <c r="DDD99" s="728"/>
      <c r="DDE99" s="728"/>
      <c r="DDF99" s="728"/>
      <c r="DDG99" s="728"/>
      <c r="DDH99" s="728"/>
      <c r="DDI99" s="728"/>
      <c r="DDJ99" s="728"/>
      <c r="DDK99" s="728"/>
      <c r="DDL99" s="728"/>
      <c r="DDM99" s="728"/>
      <c r="DDN99" s="728"/>
      <c r="DDO99" s="728"/>
      <c r="DDP99" s="728"/>
      <c r="DDQ99" s="728"/>
      <c r="DDR99" s="728"/>
      <c r="DDS99" s="728"/>
      <c r="DDT99" s="728"/>
      <c r="DDU99" s="728"/>
      <c r="DDV99" s="728"/>
      <c r="DDW99" s="728"/>
      <c r="DDX99" s="728"/>
      <c r="DDY99" s="728"/>
      <c r="DDZ99" s="728"/>
      <c r="DEA99" s="728"/>
      <c r="DEB99" s="728"/>
      <c r="DEC99" s="728"/>
      <c r="DED99" s="728"/>
      <c r="DEE99" s="728"/>
      <c r="DEF99" s="728"/>
      <c r="DEG99" s="728"/>
      <c r="DEH99" s="728"/>
      <c r="DEI99" s="728"/>
      <c r="DEJ99" s="728"/>
      <c r="DEK99" s="728"/>
      <c r="DEL99" s="728"/>
      <c r="DEM99" s="728"/>
      <c r="DEN99" s="728"/>
      <c r="DEO99" s="728"/>
      <c r="DEP99" s="728"/>
      <c r="DEQ99" s="728"/>
      <c r="DER99" s="728"/>
      <c r="DES99" s="728"/>
      <c r="DET99" s="728"/>
      <c r="DEU99" s="728"/>
      <c r="DEV99" s="728"/>
      <c r="DEW99" s="728"/>
      <c r="DEX99" s="728"/>
      <c r="DEY99" s="728"/>
      <c r="DEZ99" s="728"/>
      <c r="DFA99" s="728"/>
      <c r="DFB99" s="728"/>
      <c r="DFC99" s="728"/>
      <c r="DFD99" s="728"/>
      <c r="DFE99" s="728"/>
      <c r="DFF99" s="728"/>
      <c r="DFG99" s="728"/>
      <c r="DFH99" s="728"/>
      <c r="DFI99" s="728"/>
      <c r="DFJ99" s="728"/>
      <c r="DFK99" s="728"/>
      <c r="DFL99" s="728"/>
      <c r="DFM99" s="728"/>
      <c r="DFN99" s="728"/>
      <c r="DFO99" s="728"/>
      <c r="DFP99" s="728"/>
      <c r="DFQ99" s="728"/>
      <c r="DFR99" s="728"/>
      <c r="DFS99" s="728"/>
      <c r="DFT99" s="728"/>
      <c r="DFU99" s="728"/>
      <c r="DFV99" s="728"/>
      <c r="DFW99" s="728"/>
      <c r="DFX99" s="728"/>
      <c r="DFY99" s="728"/>
      <c r="DFZ99" s="728"/>
      <c r="DGA99" s="728"/>
      <c r="DGB99" s="728"/>
      <c r="DGC99" s="728"/>
      <c r="DGD99" s="728"/>
      <c r="DGE99" s="728"/>
      <c r="DGF99" s="728"/>
      <c r="DGG99" s="728"/>
      <c r="DGH99" s="728"/>
      <c r="DGI99" s="728"/>
      <c r="DGJ99" s="728"/>
      <c r="DGK99" s="728"/>
      <c r="DGL99" s="728"/>
      <c r="DGM99" s="728"/>
      <c r="DGN99" s="728"/>
      <c r="DGO99" s="728"/>
      <c r="DGP99" s="728"/>
      <c r="DGQ99" s="728"/>
      <c r="DGR99" s="728"/>
      <c r="DGS99" s="728"/>
      <c r="DGT99" s="728"/>
      <c r="DGU99" s="728"/>
      <c r="DGV99" s="728"/>
      <c r="DGW99" s="728"/>
      <c r="DGX99" s="728"/>
      <c r="DGY99" s="728"/>
      <c r="DGZ99" s="728"/>
      <c r="DHA99" s="728"/>
      <c r="DHB99" s="728"/>
      <c r="DHC99" s="728"/>
      <c r="DHD99" s="728"/>
      <c r="DHE99" s="728"/>
      <c r="DHF99" s="728"/>
      <c r="DHG99" s="728"/>
      <c r="DHH99" s="728"/>
      <c r="DHI99" s="728"/>
      <c r="DHJ99" s="728"/>
      <c r="DHK99" s="728"/>
      <c r="DHL99" s="728"/>
      <c r="DHM99" s="728"/>
      <c r="DHN99" s="728"/>
      <c r="DHO99" s="728"/>
      <c r="DHP99" s="728"/>
      <c r="DHQ99" s="728"/>
      <c r="DHR99" s="728"/>
      <c r="DHS99" s="728"/>
      <c r="DHT99" s="728"/>
      <c r="DHU99" s="728"/>
      <c r="DHV99" s="728"/>
      <c r="DHW99" s="728"/>
      <c r="DHX99" s="728"/>
      <c r="DHY99" s="728"/>
      <c r="DHZ99" s="728"/>
      <c r="DIA99" s="728"/>
      <c r="DIB99" s="728"/>
      <c r="DIC99" s="728"/>
      <c r="DID99" s="728"/>
      <c r="DIE99" s="728"/>
      <c r="DIF99" s="728"/>
      <c r="DIG99" s="728"/>
      <c r="DIH99" s="728"/>
      <c r="DII99" s="728"/>
      <c r="DIJ99" s="728"/>
      <c r="DIK99" s="728"/>
      <c r="DIL99" s="728"/>
      <c r="DIM99" s="728"/>
      <c r="DIN99" s="728"/>
      <c r="DIO99" s="728"/>
      <c r="DIP99" s="728"/>
      <c r="DIQ99" s="728"/>
      <c r="DIR99" s="728"/>
      <c r="DIS99" s="728"/>
      <c r="DIT99" s="728"/>
      <c r="DIU99" s="728"/>
      <c r="DIV99" s="728"/>
      <c r="DIW99" s="728"/>
      <c r="DIX99" s="728"/>
      <c r="DIY99" s="728"/>
      <c r="DIZ99" s="728"/>
      <c r="DJA99" s="728"/>
      <c r="DJB99" s="728"/>
      <c r="DJC99" s="728"/>
      <c r="DJD99" s="728"/>
      <c r="DJE99" s="728"/>
      <c r="DJF99" s="728"/>
      <c r="DJG99" s="728"/>
      <c r="DJH99" s="728"/>
      <c r="DJI99" s="728"/>
      <c r="DJJ99" s="728"/>
      <c r="DJK99" s="728"/>
      <c r="DJL99" s="728"/>
      <c r="DJM99" s="728"/>
      <c r="DJN99" s="728"/>
      <c r="DJO99" s="728"/>
      <c r="DJP99" s="728"/>
      <c r="DJQ99" s="728"/>
      <c r="DJR99" s="728"/>
      <c r="DJS99" s="728"/>
      <c r="DJT99" s="728"/>
      <c r="DJU99" s="728"/>
      <c r="DJV99" s="728"/>
      <c r="DJW99" s="728"/>
      <c r="DJX99" s="728"/>
      <c r="DJY99" s="728"/>
      <c r="DJZ99" s="728"/>
      <c r="DKA99" s="728"/>
      <c r="DKB99" s="728"/>
      <c r="DKC99" s="728"/>
      <c r="DKD99" s="728"/>
      <c r="DKE99" s="728"/>
      <c r="DKF99" s="728"/>
      <c r="DKG99" s="728"/>
      <c r="DKH99" s="728"/>
      <c r="DKI99" s="728"/>
      <c r="DKJ99" s="728"/>
      <c r="DKK99" s="728"/>
      <c r="DKL99" s="728"/>
      <c r="DKM99" s="728"/>
      <c r="DKN99" s="728"/>
      <c r="DKO99" s="728"/>
      <c r="DKP99" s="728"/>
      <c r="DKQ99" s="728"/>
      <c r="DKR99" s="728"/>
      <c r="DKS99" s="728"/>
      <c r="DKT99" s="728"/>
      <c r="DKU99" s="728"/>
      <c r="DKV99" s="728"/>
      <c r="DKW99" s="728"/>
      <c r="DKX99" s="728"/>
      <c r="DKY99" s="728"/>
      <c r="DKZ99" s="728"/>
      <c r="DLA99" s="728"/>
      <c r="DLB99" s="728"/>
      <c r="DLC99" s="728"/>
      <c r="DLD99" s="728"/>
      <c r="DLE99" s="728"/>
      <c r="DLF99" s="728"/>
      <c r="DLG99" s="728"/>
      <c r="DLH99" s="728"/>
      <c r="DLI99" s="728"/>
      <c r="DLJ99" s="728"/>
      <c r="DLK99" s="728"/>
      <c r="DLL99" s="728"/>
      <c r="DLM99" s="728"/>
      <c r="DLN99" s="728"/>
      <c r="DLO99" s="728"/>
      <c r="DLP99" s="728"/>
      <c r="DLQ99" s="728"/>
      <c r="DLR99" s="728"/>
      <c r="DLS99" s="728"/>
      <c r="DLT99" s="728"/>
      <c r="DLU99" s="728"/>
      <c r="DLV99" s="728"/>
      <c r="DLW99" s="728"/>
      <c r="DLX99" s="728"/>
      <c r="DLY99" s="728"/>
      <c r="DLZ99" s="728"/>
      <c r="DMA99" s="728"/>
      <c r="DMB99" s="728"/>
      <c r="DMC99" s="728"/>
      <c r="DMD99" s="728"/>
      <c r="DME99" s="728"/>
      <c r="DMF99" s="728"/>
      <c r="DMG99" s="728"/>
      <c r="DMH99" s="728"/>
      <c r="DMI99" s="728"/>
      <c r="DMJ99" s="728"/>
      <c r="DMK99" s="728"/>
      <c r="DML99" s="728"/>
      <c r="DMM99" s="728"/>
      <c r="DMN99" s="728"/>
      <c r="DMO99" s="728"/>
      <c r="DMP99" s="728"/>
      <c r="DMQ99" s="728"/>
      <c r="DMR99" s="728"/>
      <c r="DMS99" s="728"/>
      <c r="DMT99" s="728"/>
      <c r="DMU99" s="728"/>
      <c r="DMV99" s="728"/>
      <c r="DMW99" s="728"/>
      <c r="DMX99" s="728"/>
      <c r="DMY99" s="728"/>
      <c r="DMZ99" s="728"/>
      <c r="DNA99" s="728"/>
      <c r="DNB99" s="728"/>
      <c r="DNC99" s="728"/>
      <c r="DND99" s="728"/>
      <c r="DNE99" s="728"/>
      <c r="DNF99" s="728"/>
      <c r="DNG99" s="728"/>
      <c r="DNH99" s="728"/>
      <c r="DNI99" s="728"/>
      <c r="DNJ99" s="728"/>
      <c r="DNK99" s="728"/>
      <c r="DNL99" s="728"/>
      <c r="DNM99" s="728"/>
      <c r="DNN99" s="728"/>
      <c r="DNO99" s="728"/>
      <c r="DNP99" s="728"/>
      <c r="DNQ99" s="728"/>
      <c r="DNR99" s="728"/>
      <c r="DNS99" s="728"/>
      <c r="DNT99" s="728"/>
      <c r="DNU99" s="728"/>
      <c r="DNV99" s="728"/>
      <c r="DNW99" s="728"/>
      <c r="DNX99" s="728"/>
      <c r="DNY99" s="728"/>
      <c r="DNZ99" s="728"/>
      <c r="DOA99" s="728"/>
      <c r="DOB99" s="728"/>
      <c r="DOC99" s="728"/>
      <c r="DOD99" s="728"/>
      <c r="DOE99" s="728"/>
      <c r="DOF99" s="728"/>
      <c r="DOG99" s="728"/>
      <c r="DOH99" s="728"/>
      <c r="DOI99" s="728"/>
      <c r="DOJ99" s="728"/>
      <c r="DOK99" s="728"/>
      <c r="DOL99" s="728"/>
      <c r="DOM99" s="728"/>
      <c r="DON99" s="728"/>
      <c r="DOO99" s="728"/>
      <c r="DOP99" s="728"/>
      <c r="DOQ99" s="728"/>
      <c r="DOR99" s="728"/>
      <c r="DOS99" s="728"/>
      <c r="DOT99" s="728"/>
      <c r="DOU99" s="728"/>
      <c r="DOV99" s="728"/>
      <c r="DOW99" s="728"/>
      <c r="DOX99" s="728"/>
      <c r="DOY99" s="728"/>
      <c r="DOZ99" s="728"/>
      <c r="DPA99" s="728"/>
      <c r="DPB99" s="728"/>
      <c r="DPC99" s="728"/>
      <c r="DPD99" s="728"/>
      <c r="DPE99" s="728"/>
      <c r="DPF99" s="728"/>
      <c r="DPG99" s="728"/>
      <c r="DPH99" s="728"/>
      <c r="DPI99" s="728"/>
      <c r="DPJ99" s="728"/>
      <c r="DPK99" s="728"/>
      <c r="DPL99" s="728"/>
      <c r="DPM99" s="728"/>
      <c r="DPN99" s="728"/>
      <c r="DPO99" s="728"/>
      <c r="DPP99" s="728"/>
      <c r="DPQ99" s="728"/>
      <c r="DPR99" s="728"/>
      <c r="DPS99" s="728"/>
      <c r="DPT99" s="728"/>
      <c r="DPU99" s="728"/>
      <c r="DPV99" s="728"/>
      <c r="DPW99" s="728"/>
      <c r="DPX99" s="728"/>
      <c r="DPY99" s="728"/>
      <c r="DPZ99" s="728"/>
      <c r="DQA99" s="728"/>
      <c r="DQB99" s="728"/>
      <c r="DQC99" s="728"/>
      <c r="DQD99" s="728"/>
      <c r="DQE99" s="728"/>
      <c r="DQF99" s="728"/>
      <c r="DQG99" s="728"/>
      <c r="DQH99" s="728"/>
      <c r="DQI99" s="728"/>
      <c r="DQJ99" s="728"/>
      <c r="DQK99" s="728"/>
      <c r="DQL99" s="728"/>
      <c r="DQM99" s="728"/>
      <c r="DQN99" s="728"/>
      <c r="DQO99" s="728"/>
      <c r="DQP99" s="728"/>
      <c r="DQQ99" s="728"/>
      <c r="DQR99" s="728"/>
      <c r="DQS99" s="728"/>
      <c r="DQT99" s="728"/>
      <c r="DQU99" s="728"/>
      <c r="DQV99" s="728"/>
      <c r="DQW99" s="728"/>
      <c r="DQX99" s="728"/>
      <c r="DQY99" s="728"/>
      <c r="DQZ99" s="728"/>
      <c r="DRA99" s="728"/>
      <c r="DRB99" s="728"/>
      <c r="DRC99" s="728"/>
      <c r="DRD99" s="728"/>
      <c r="DRE99" s="728"/>
      <c r="DRF99" s="728"/>
      <c r="DRG99" s="728"/>
      <c r="DRH99" s="728"/>
      <c r="DRI99" s="728"/>
      <c r="DRJ99" s="728"/>
      <c r="DRK99" s="728"/>
      <c r="DRL99" s="728"/>
      <c r="DRM99" s="728"/>
      <c r="DRN99" s="728"/>
      <c r="DRO99" s="728"/>
      <c r="DRP99" s="728"/>
      <c r="DRQ99" s="728"/>
      <c r="DRR99" s="728"/>
      <c r="DRS99" s="728"/>
      <c r="DRT99" s="728"/>
      <c r="DRU99" s="728"/>
      <c r="DRV99" s="728"/>
      <c r="DRW99" s="728"/>
      <c r="DRX99" s="728"/>
      <c r="DRY99" s="728"/>
      <c r="DRZ99" s="728"/>
      <c r="DSA99" s="728"/>
      <c r="DSB99" s="728"/>
      <c r="DSC99" s="728"/>
      <c r="DSD99" s="728"/>
      <c r="DSE99" s="728"/>
      <c r="DSF99" s="728"/>
      <c r="DSG99" s="728"/>
      <c r="DSH99" s="728"/>
      <c r="DSI99" s="728"/>
      <c r="DSJ99" s="728"/>
      <c r="DSK99" s="728"/>
      <c r="DSL99" s="728"/>
      <c r="DSM99" s="728"/>
      <c r="DSN99" s="728"/>
      <c r="DSO99" s="728"/>
      <c r="DSP99" s="728"/>
      <c r="DSQ99" s="728"/>
      <c r="DSR99" s="728"/>
      <c r="DSS99" s="728"/>
      <c r="DST99" s="728"/>
      <c r="DSU99" s="728"/>
      <c r="DSV99" s="728"/>
      <c r="DSW99" s="728"/>
      <c r="DSX99" s="728"/>
      <c r="DSY99" s="728"/>
      <c r="DSZ99" s="728"/>
      <c r="DTA99" s="728"/>
      <c r="DTB99" s="728"/>
      <c r="DTC99" s="728"/>
      <c r="DTD99" s="728"/>
      <c r="DTE99" s="728"/>
      <c r="DTF99" s="728"/>
      <c r="DTG99" s="728"/>
      <c r="DTH99" s="728"/>
      <c r="DTI99" s="728"/>
      <c r="DTJ99" s="728"/>
      <c r="DTK99" s="728"/>
      <c r="DTL99" s="728"/>
      <c r="DTM99" s="728"/>
      <c r="DTN99" s="728"/>
      <c r="DTO99" s="728"/>
      <c r="DTP99" s="728"/>
      <c r="DTQ99" s="728"/>
      <c r="DTR99" s="728"/>
      <c r="DTS99" s="728"/>
      <c r="DTT99" s="728"/>
      <c r="DTU99" s="728"/>
      <c r="DTV99" s="728"/>
      <c r="DTW99" s="728"/>
      <c r="DTX99" s="728"/>
      <c r="DTY99" s="728"/>
      <c r="DTZ99" s="728"/>
      <c r="DUA99" s="728"/>
      <c r="DUB99" s="728"/>
      <c r="DUC99" s="728"/>
      <c r="DUD99" s="728"/>
      <c r="DUE99" s="728"/>
      <c r="DUF99" s="728"/>
      <c r="DUG99" s="728"/>
      <c r="DUH99" s="728"/>
      <c r="DUI99" s="728"/>
      <c r="DUJ99" s="728"/>
      <c r="DUK99" s="728"/>
      <c r="DUL99" s="728"/>
      <c r="DUM99" s="728"/>
      <c r="DUN99" s="728"/>
      <c r="DUO99" s="728"/>
      <c r="DUP99" s="728"/>
      <c r="DUQ99" s="728"/>
      <c r="DUR99" s="728"/>
      <c r="DUS99" s="728"/>
      <c r="DUT99" s="728"/>
      <c r="DUU99" s="728"/>
      <c r="DUV99" s="728"/>
      <c r="DUW99" s="728"/>
      <c r="DUX99" s="728"/>
      <c r="DUY99" s="728"/>
      <c r="DUZ99" s="728"/>
      <c r="DVA99" s="728"/>
      <c r="DVB99" s="728"/>
      <c r="DVC99" s="728"/>
      <c r="DVD99" s="728"/>
      <c r="DVE99" s="728"/>
      <c r="DVF99" s="728"/>
      <c r="DVG99" s="728"/>
      <c r="DVH99" s="728"/>
      <c r="DVI99" s="728"/>
      <c r="DVJ99" s="728"/>
      <c r="DVK99" s="728"/>
      <c r="DVL99" s="728"/>
      <c r="DVM99" s="728"/>
      <c r="DVN99" s="728"/>
      <c r="DVO99" s="728"/>
      <c r="DVP99" s="728"/>
      <c r="DVQ99" s="728"/>
      <c r="DVR99" s="728"/>
      <c r="DVS99" s="728"/>
      <c r="DVT99" s="728"/>
      <c r="DVU99" s="728"/>
      <c r="DVV99" s="728"/>
      <c r="DVW99" s="728"/>
      <c r="DVX99" s="728"/>
      <c r="DVY99" s="728"/>
      <c r="DVZ99" s="728"/>
      <c r="DWA99" s="728"/>
      <c r="DWB99" s="728"/>
      <c r="DWC99" s="728"/>
      <c r="DWD99" s="728"/>
      <c r="DWE99" s="728"/>
      <c r="DWF99" s="728"/>
      <c r="DWG99" s="728"/>
      <c r="DWH99" s="728"/>
      <c r="DWI99" s="728"/>
      <c r="DWJ99" s="728"/>
      <c r="DWK99" s="728"/>
      <c r="DWL99" s="728"/>
      <c r="DWM99" s="728"/>
      <c r="DWN99" s="728"/>
      <c r="DWO99" s="728"/>
      <c r="DWP99" s="728"/>
      <c r="DWQ99" s="728"/>
      <c r="DWR99" s="728"/>
      <c r="DWS99" s="728"/>
      <c r="DWT99" s="728"/>
      <c r="DWU99" s="728"/>
      <c r="DWV99" s="728"/>
      <c r="DWW99" s="728"/>
      <c r="DWX99" s="728"/>
      <c r="DWY99" s="728"/>
      <c r="DWZ99" s="728"/>
      <c r="DXA99" s="728"/>
      <c r="DXB99" s="728"/>
      <c r="DXC99" s="728"/>
      <c r="DXD99" s="728"/>
      <c r="DXE99" s="728"/>
      <c r="DXF99" s="728"/>
      <c r="DXG99" s="728"/>
      <c r="DXH99" s="728"/>
      <c r="DXI99" s="728"/>
      <c r="DXJ99" s="728"/>
      <c r="DXK99" s="728"/>
      <c r="DXL99" s="728"/>
      <c r="DXM99" s="728"/>
      <c r="DXN99" s="728"/>
      <c r="DXO99" s="728"/>
      <c r="DXP99" s="728"/>
      <c r="DXQ99" s="728"/>
      <c r="DXR99" s="728"/>
      <c r="DXS99" s="728"/>
      <c r="DXT99" s="728"/>
      <c r="DXU99" s="728"/>
      <c r="DXV99" s="728"/>
      <c r="DXW99" s="728"/>
      <c r="DXX99" s="728"/>
      <c r="DXY99" s="728"/>
      <c r="DXZ99" s="728"/>
      <c r="DYA99" s="728"/>
      <c r="DYB99" s="728"/>
      <c r="DYC99" s="728"/>
      <c r="DYD99" s="728"/>
      <c r="DYE99" s="728"/>
      <c r="DYF99" s="728"/>
      <c r="DYG99" s="728"/>
      <c r="DYH99" s="728"/>
      <c r="DYI99" s="728"/>
      <c r="DYJ99" s="728"/>
      <c r="DYK99" s="728"/>
      <c r="DYL99" s="728"/>
      <c r="DYM99" s="728"/>
      <c r="DYN99" s="728"/>
      <c r="DYO99" s="728"/>
      <c r="DYP99" s="728"/>
      <c r="DYQ99" s="728"/>
      <c r="DYR99" s="728"/>
      <c r="DYS99" s="728"/>
      <c r="DYT99" s="728"/>
      <c r="DYU99" s="728"/>
      <c r="DYV99" s="728"/>
      <c r="DYW99" s="728"/>
      <c r="DYX99" s="728"/>
      <c r="DYY99" s="728"/>
      <c r="DYZ99" s="728"/>
      <c r="DZA99" s="728"/>
      <c r="DZB99" s="728"/>
      <c r="DZC99" s="728"/>
      <c r="DZD99" s="728"/>
      <c r="DZE99" s="728"/>
      <c r="DZF99" s="728"/>
      <c r="DZG99" s="728"/>
      <c r="DZH99" s="728"/>
      <c r="DZI99" s="728"/>
      <c r="DZJ99" s="728"/>
      <c r="DZK99" s="728"/>
      <c r="DZL99" s="728"/>
      <c r="DZM99" s="728"/>
      <c r="DZN99" s="728"/>
      <c r="DZO99" s="728"/>
      <c r="DZP99" s="728"/>
      <c r="DZQ99" s="728"/>
      <c r="DZR99" s="728"/>
      <c r="DZS99" s="728"/>
      <c r="DZT99" s="728"/>
      <c r="DZU99" s="728"/>
      <c r="DZV99" s="728"/>
      <c r="DZW99" s="728"/>
      <c r="DZX99" s="728"/>
      <c r="DZY99" s="728"/>
      <c r="DZZ99" s="728"/>
      <c r="EAA99" s="728"/>
      <c r="EAB99" s="728"/>
      <c r="EAC99" s="728"/>
      <c r="EAD99" s="728"/>
      <c r="EAE99" s="728"/>
      <c r="EAF99" s="728"/>
      <c r="EAG99" s="728"/>
      <c r="EAH99" s="728"/>
      <c r="EAI99" s="728"/>
      <c r="EAJ99" s="728"/>
      <c r="EAK99" s="728"/>
      <c r="EAL99" s="728"/>
      <c r="EAM99" s="728"/>
      <c r="EAN99" s="728"/>
      <c r="EAO99" s="728"/>
      <c r="EAP99" s="728"/>
      <c r="EAQ99" s="728"/>
      <c r="EAR99" s="728"/>
      <c r="EAS99" s="728"/>
      <c r="EAT99" s="728"/>
      <c r="EAU99" s="728"/>
      <c r="EAV99" s="728"/>
      <c r="EAW99" s="728"/>
      <c r="EAX99" s="728"/>
      <c r="EAY99" s="728"/>
      <c r="EAZ99" s="728"/>
      <c r="EBA99" s="728"/>
      <c r="EBB99" s="728"/>
      <c r="EBC99" s="728"/>
      <c r="EBD99" s="728"/>
      <c r="EBE99" s="728"/>
      <c r="EBF99" s="728"/>
      <c r="EBG99" s="728"/>
      <c r="EBH99" s="728"/>
      <c r="EBI99" s="728"/>
      <c r="EBJ99" s="728"/>
      <c r="EBK99" s="728"/>
      <c r="EBL99" s="728"/>
      <c r="EBM99" s="728"/>
      <c r="EBN99" s="728"/>
      <c r="EBO99" s="728"/>
      <c r="EBP99" s="728"/>
      <c r="EBQ99" s="728"/>
      <c r="EBR99" s="728"/>
      <c r="EBS99" s="728"/>
      <c r="EBT99" s="728"/>
      <c r="EBU99" s="728"/>
      <c r="EBV99" s="728"/>
      <c r="EBW99" s="728"/>
      <c r="EBX99" s="728"/>
      <c r="EBY99" s="728"/>
      <c r="EBZ99" s="728"/>
      <c r="ECA99" s="728"/>
      <c r="ECB99" s="728"/>
      <c r="ECC99" s="728"/>
      <c r="ECD99" s="728"/>
      <c r="ECE99" s="728"/>
      <c r="ECF99" s="728"/>
      <c r="ECG99" s="728"/>
      <c r="ECH99" s="728"/>
      <c r="ECI99" s="728"/>
      <c r="ECJ99" s="728"/>
      <c r="ECK99" s="728"/>
      <c r="ECL99" s="728"/>
      <c r="ECM99" s="728"/>
      <c r="ECN99" s="728"/>
      <c r="ECO99" s="728"/>
      <c r="ECP99" s="728"/>
      <c r="ECQ99" s="728"/>
      <c r="ECR99" s="728"/>
      <c r="ECS99" s="728"/>
      <c r="ECT99" s="728"/>
      <c r="ECU99" s="728"/>
      <c r="ECV99" s="728"/>
      <c r="ECW99" s="728"/>
      <c r="ECX99" s="728"/>
      <c r="ECY99" s="728"/>
      <c r="ECZ99" s="728"/>
      <c r="EDA99" s="728"/>
      <c r="EDB99" s="728"/>
      <c r="EDC99" s="728"/>
      <c r="EDD99" s="728"/>
      <c r="EDE99" s="728"/>
      <c r="EDF99" s="728"/>
      <c r="EDG99" s="728"/>
      <c r="EDH99" s="728"/>
      <c r="EDI99" s="728"/>
      <c r="EDJ99" s="728"/>
      <c r="EDK99" s="728"/>
      <c r="EDL99" s="728"/>
      <c r="EDM99" s="728"/>
      <c r="EDN99" s="728"/>
      <c r="EDO99" s="728"/>
      <c r="EDP99" s="728"/>
      <c r="EDQ99" s="728"/>
      <c r="EDR99" s="728"/>
      <c r="EDS99" s="728"/>
      <c r="EDT99" s="728"/>
      <c r="EDU99" s="728"/>
      <c r="EDV99" s="728"/>
      <c r="EDW99" s="728"/>
      <c r="EDX99" s="728"/>
      <c r="EDY99" s="728"/>
      <c r="EDZ99" s="728"/>
      <c r="EEA99" s="728"/>
      <c r="EEB99" s="728"/>
      <c r="EEC99" s="728"/>
      <c r="EED99" s="728"/>
      <c r="EEE99" s="728"/>
      <c r="EEF99" s="728"/>
      <c r="EEG99" s="728"/>
      <c r="EEH99" s="728"/>
      <c r="EEI99" s="728"/>
      <c r="EEJ99" s="728"/>
      <c r="EEK99" s="728"/>
      <c r="EEL99" s="728"/>
      <c r="EEM99" s="728"/>
      <c r="EEN99" s="728"/>
      <c r="EEO99" s="728"/>
      <c r="EEP99" s="728"/>
      <c r="EEQ99" s="728"/>
      <c r="EER99" s="728"/>
      <c r="EES99" s="728"/>
      <c r="EET99" s="728"/>
      <c r="EEU99" s="728"/>
      <c r="EEV99" s="728"/>
      <c r="EEW99" s="728"/>
      <c r="EEX99" s="728"/>
      <c r="EEY99" s="728"/>
      <c r="EEZ99" s="728"/>
      <c r="EFA99" s="728"/>
      <c r="EFB99" s="728"/>
      <c r="EFC99" s="728"/>
      <c r="EFD99" s="728"/>
      <c r="EFE99" s="728"/>
      <c r="EFF99" s="728"/>
      <c r="EFG99" s="728"/>
      <c r="EFH99" s="728"/>
      <c r="EFI99" s="728"/>
      <c r="EFJ99" s="728"/>
      <c r="EFK99" s="728"/>
      <c r="EFL99" s="728"/>
      <c r="EFM99" s="728"/>
      <c r="EFN99" s="728"/>
      <c r="EFO99" s="728"/>
      <c r="EFP99" s="728"/>
      <c r="EFQ99" s="728"/>
      <c r="EFR99" s="728"/>
      <c r="EFS99" s="728"/>
      <c r="EFT99" s="728"/>
      <c r="EFU99" s="728"/>
      <c r="EFV99" s="728"/>
      <c r="EFW99" s="728"/>
      <c r="EFX99" s="728"/>
      <c r="EFY99" s="728"/>
      <c r="EFZ99" s="728"/>
      <c r="EGA99" s="728"/>
      <c r="EGB99" s="728"/>
      <c r="EGC99" s="728"/>
      <c r="EGD99" s="728"/>
      <c r="EGE99" s="728"/>
      <c r="EGF99" s="728"/>
      <c r="EGG99" s="728"/>
      <c r="EGH99" s="728"/>
      <c r="EGI99" s="728"/>
      <c r="EGJ99" s="728"/>
      <c r="EGK99" s="728"/>
      <c r="EGL99" s="728"/>
      <c r="EGM99" s="728"/>
      <c r="EGN99" s="728"/>
      <c r="EGO99" s="728"/>
      <c r="EGP99" s="728"/>
      <c r="EGQ99" s="728"/>
      <c r="EGR99" s="728"/>
      <c r="EGS99" s="728"/>
      <c r="EGT99" s="728"/>
      <c r="EGU99" s="728"/>
      <c r="EGV99" s="728"/>
      <c r="EGW99" s="728"/>
      <c r="EGX99" s="728"/>
      <c r="EGY99" s="728"/>
      <c r="EGZ99" s="728"/>
      <c r="EHA99" s="728"/>
      <c r="EHB99" s="728"/>
      <c r="EHC99" s="728"/>
      <c r="EHD99" s="728"/>
      <c r="EHE99" s="728"/>
      <c r="EHF99" s="728"/>
      <c r="EHG99" s="728"/>
      <c r="EHH99" s="728"/>
      <c r="EHI99" s="728"/>
      <c r="EHJ99" s="728"/>
      <c r="EHK99" s="728"/>
      <c r="EHL99" s="728"/>
      <c r="EHM99" s="728"/>
      <c r="EHN99" s="728"/>
      <c r="EHO99" s="728"/>
      <c r="EHP99" s="728"/>
      <c r="EHQ99" s="728"/>
      <c r="EHR99" s="728"/>
      <c r="EHS99" s="728"/>
      <c r="EHT99" s="728"/>
      <c r="EHU99" s="728"/>
      <c r="EHV99" s="728"/>
      <c r="EHW99" s="728"/>
      <c r="EHX99" s="728"/>
      <c r="EHY99" s="728"/>
      <c r="EHZ99" s="728"/>
      <c r="EIA99" s="728"/>
      <c r="EIB99" s="728"/>
      <c r="EIC99" s="728"/>
      <c r="EID99" s="728"/>
      <c r="EIE99" s="728"/>
      <c r="EIF99" s="728"/>
      <c r="EIG99" s="728"/>
      <c r="EIH99" s="728"/>
      <c r="EII99" s="728"/>
      <c r="EIJ99" s="728"/>
      <c r="EIK99" s="728"/>
      <c r="EIL99" s="728"/>
      <c r="EIM99" s="728"/>
      <c r="EIN99" s="728"/>
      <c r="EIO99" s="728"/>
      <c r="EIP99" s="728"/>
      <c r="EIQ99" s="728"/>
      <c r="EIR99" s="728"/>
      <c r="EIS99" s="728"/>
      <c r="EIT99" s="728"/>
      <c r="EIU99" s="728"/>
      <c r="EIV99" s="728"/>
      <c r="EIW99" s="728"/>
      <c r="EIX99" s="728"/>
      <c r="EIY99" s="728"/>
      <c r="EIZ99" s="728"/>
      <c r="EJA99" s="728"/>
      <c r="EJB99" s="728"/>
      <c r="EJC99" s="728"/>
      <c r="EJD99" s="728"/>
      <c r="EJE99" s="728"/>
      <c r="EJF99" s="728"/>
      <c r="EJG99" s="728"/>
      <c r="EJH99" s="728"/>
      <c r="EJI99" s="728"/>
      <c r="EJJ99" s="728"/>
      <c r="EJK99" s="728"/>
      <c r="EJL99" s="728"/>
      <c r="EJM99" s="728"/>
      <c r="EJN99" s="728"/>
      <c r="EJO99" s="728"/>
      <c r="EJP99" s="728"/>
      <c r="EJQ99" s="728"/>
      <c r="EJR99" s="728"/>
      <c r="EJS99" s="728"/>
      <c r="EJT99" s="728"/>
      <c r="EJU99" s="728"/>
      <c r="EJV99" s="728"/>
      <c r="EJW99" s="728"/>
      <c r="EJX99" s="728"/>
      <c r="EJY99" s="728"/>
      <c r="EJZ99" s="728"/>
      <c r="EKA99" s="728"/>
      <c r="EKB99" s="728"/>
      <c r="EKC99" s="728"/>
      <c r="EKD99" s="728"/>
      <c r="EKE99" s="728"/>
      <c r="EKF99" s="728"/>
      <c r="EKG99" s="728"/>
      <c r="EKH99" s="728"/>
      <c r="EKI99" s="728"/>
      <c r="EKJ99" s="728"/>
      <c r="EKK99" s="728"/>
      <c r="EKL99" s="728"/>
      <c r="EKM99" s="728"/>
      <c r="EKN99" s="728"/>
      <c r="EKO99" s="728"/>
      <c r="EKP99" s="728"/>
      <c r="EKQ99" s="728"/>
      <c r="EKR99" s="728"/>
      <c r="EKS99" s="728"/>
      <c r="EKT99" s="728"/>
      <c r="EKU99" s="728"/>
      <c r="EKV99" s="728"/>
      <c r="EKW99" s="728"/>
      <c r="EKX99" s="728"/>
      <c r="EKY99" s="728"/>
      <c r="EKZ99" s="728"/>
      <c r="ELA99" s="728"/>
      <c r="ELB99" s="728"/>
      <c r="ELC99" s="728"/>
      <c r="ELD99" s="728"/>
      <c r="ELE99" s="728"/>
      <c r="ELF99" s="728"/>
      <c r="ELG99" s="728"/>
      <c r="ELH99" s="728"/>
      <c r="ELI99" s="728"/>
      <c r="ELJ99" s="728"/>
      <c r="ELK99" s="728"/>
      <c r="ELL99" s="728"/>
      <c r="ELM99" s="728"/>
      <c r="ELN99" s="728"/>
      <c r="ELO99" s="728"/>
      <c r="ELP99" s="728"/>
      <c r="ELQ99" s="728"/>
      <c r="ELR99" s="728"/>
      <c r="ELS99" s="728"/>
      <c r="ELT99" s="728"/>
      <c r="ELU99" s="728"/>
      <c r="ELV99" s="728"/>
      <c r="ELW99" s="728"/>
      <c r="ELX99" s="728"/>
      <c r="ELY99" s="728"/>
      <c r="ELZ99" s="728"/>
      <c r="EMA99" s="728"/>
      <c r="EMB99" s="728"/>
      <c r="EMC99" s="728"/>
      <c r="EMD99" s="728"/>
      <c r="EME99" s="728"/>
      <c r="EMF99" s="728"/>
      <c r="EMG99" s="728"/>
      <c r="EMH99" s="728"/>
      <c r="EMI99" s="728"/>
      <c r="EMJ99" s="728"/>
      <c r="EMK99" s="728"/>
      <c r="EML99" s="728"/>
      <c r="EMM99" s="728"/>
      <c r="EMN99" s="728"/>
      <c r="EMO99" s="728"/>
      <c r="EMP99" s="728"/>
      <c r="EMQ99" s="728"/>
      <c r="EMR99" s="728"/>
      <c r="EMS99" s="728"/>
      <c r="EMT99" s="728"/>
      <c r="EMU99" s="728"/>
      <c r="EMV99" s="728"/>
      <c r="EMW99" s="728"/>
      <c r="EMX99" s="728"/>
      <c r="EMY99" s="728"/>
      <c r="EMZ99" s="728"/>
      <c r="ENA99" s="728"/>
      <c r="ENB99" s="728"/>
      <c r="ENC99" s="728"/>
      <c r="END99" s="728"/>
      <c r="ENE99" s="728"/>
      <c r="ENF99" s="728"/>
      <c r="ENG99" s="728"/>
      <c r="ENH99" s="728"/>
      <c r="ENI99" s="728"/>
      <c r="ENJ99" s="728"/>
      <c r="ENK99" s="728"/>
      <c r="ENL99" s="728"/>
      <c r="ENM99" s="728"/>
      <c r="ENN99" s="728"/>
      <c r="ENO99" s="728"/>
      <c r="ENP99" s="728"/>
      <c r="ENQ99" s="728"/>
      <c r="ENR99" s="728"/>
      <c r="ENS99" s="728"/>
      <c r="ENT99" s="728"/>
      <c r="ENU99" s="728"/>
      <c r="ENV99" s="728"/>
      <c r="ENW99" s="728"/>
      <c r="ENX99" s="728"/>
      <c r="ENY99" s="728"/>
      <c r="ENZ99" s="728"/>
      <c r="EOA99" s="728"/>
      <c r="EOB99" s="728"/>
      <c r="EOC99" s="728"/>
      <c r="EOD99" s="728"/>
      <c r="EOE99" s="728"/>
      <c r="EOF99" s="728"/>
      <c r="EOG99" s="728"/>
      <c r="EOH99" s="728"/>
      <c r="EOI99" s="728"/>
      <c r="EOJ99" s="728"/>
      <c r="EOK99" s="728"/>
      <c r="EOL99" s="728"/>
      <c r="EOM99" s="728"/>
      <c r="EON99" s="728"/>
      <c r="EOO99" s="728"/>
      <c r="EOP99" s="728"/>
      <c r="EOQ99" s="728"/>
      <c r="EOR99" s="728"/>
      <c r="EOS99" s="728"/>
      <c r="EOT99" s="728"/>
      <c r="EOU99" s="728"/>
      <c r="EOV99" s="728"/>
      <c r="EOW99" s="728"/>
      <c r="EOX99" s="728"/>
      <c r="EOY99" s="728"/>
      <c r="EOZ99" s="728"/>
      <c r="EPA99" s="728"/>
      <c r="EPB99" s="728"/>
      <c r="EPC99" s="728"/>
      <c r="EPD99" s="728"/>
      <c r="EPE99" s="728"/>
      <c r="EPF99" s="728"/>
      <c r="EPG99" s="728"/>
      <c r="EPH99" s="728"/>
      <c r="EPI99" s="728"/>
      <c r="EPJ99" s="728"/>
      <c r="EPK99" s="728"/>
      <c r="EPL99" s="728"/>
      <c r="EPM99" s="728"/>
      <c r="EPN99" s="728"/>
      <c r="EPO99" s="728"/>
      <c r="EPP99" s="728"/>
      <c r="EPQ99" s="728"/>
      <c r="EPR99" s="728"/>
      <c r="EPS99" s="728"/>
      <c r="EPT99" s="728"/>
      <c r="EPU99" s="728"/>
      <c r="EPV99" s="728"/>
      <c r="EPW99" s="728"/>
      <c r="EPX99" s="728"/>
      <c r="EPY99" s="728"/>
      <c r="EPZ99" s="728"/>
      <c r="EQA99" s="728"/>
      <c r="EQB99" s="728"/>
      <c r="EQC99" s="728"/>
      <c r="EQD99" s="728"/>
      <c r="EQE99" s="728"/>
      <c r="EQF99" s="728"/>
      <c r="EQG99" s="728"/>
      <c r="EQH99" s="728"/>
      <c r="EQI99" s="728"/>
      <c r="EQJ99" s="728"/>
      <c r="EQK99" s="728"/>
      <c r="EQL99" s="728"/>
      <c r="EQM99" s="728"/>
      <c r="EQN99" s="728"/>
      <c r="EQO99" s="728"/>
      <c r="EQP99" s="728"/>
      <c r="EQQ99" s="728"/>
      <c r="EQR99" s="728"/>
      <c r="EQS99" s="728"/>
      <c r="EQT99" s="728"/>
      <c r="EQU99" s="728"/>
      <c r="EQV99" s="728"/>
      <c r="EQW99" s="728"/>
      <c r="EQX99" s="728"/>
      <c r="EQY99" s="728"/>
      <c r="EQZ99" s="728"/>
      <c r="ERA99" s="728"/>
      <c r="ERB99" s="728"/>
      <c r="ERC99" s="728"/>
      <c r="ERD99" s="728"/>
      <c r="ERE99" s="728"/>
      <c r="ERF99" s="728"/>
      <c r="ERG99" s="728"/>
      <c r="ERH99" s="728"/>
      <c r="ERI99" s="728"/>
      <c r="ERJ99" s="728"/>
      <c r="ERK99" s="728"/>
      <c r="ERL99" s="728"/>
      <c r="ERM99" s="728"/>
      <c r="ERN99" s="728"/>
      <c r="ERO99" s="728"/>
      <c r="ERP99" s="728"/>
      <c r="ERQ99" s="728"/>
      <c r="ERR99" s="728"/>
      <c r="ERS99" s="728"/>
      <c r="ERT99" s="728"/>
      <c r="ERU99" s="728"/>
      <c r="ERV99" s="728"/>
      <c r="ERW99" s="728"/>
      <c r="ERX99" s="728"/>
      <c r="ERY99" s="728"/>
      <c r="ERZ99" s="728"/>
      <c r="ESA99" s="728"/>
      <c r="ESB99" s="728"/>
      <c r="ESC99" s="728"/>
      <c r="ESD99" s="728"/>
      <c r="ESE99" s="728"/>
      <c r="ESF99" s="728"/>
      <c r="ESG99" s="728"/>
      <c r="ESH99" s="728"/>
      <c r="ESI99" s="728"/>
      <c r="ESJ99" s="728"/>
      <c r="ESK99" s="728"/>
      <c r="ESL99" s="728"/>
      <c r="ESM99" s="728"/>
      <c r="ESN99" s="728"/>
      <c r="ESO99" s="728"/>
      <c r="ESP99" s="728"/>
      <c r="ESQ99" s="728"/>
      <c r="ESR99" s="728"/>
      <c r="ESS99" s="728"/>
      <c r="EST99" s="728"/>
      <c r="ESU99" s="728"/>
      <c r="ESV99" s="728"/>
      <c r="ESW99" s="728"/>
      <c r="ESX99" s="728"/>
      <c r="ESY99" s="728"/>
      <c r="ESZ99" s="728"/>
      <c r="ETA99" s="728"/>
      <c r="ETB99" s="728"/>
      <c r="ETC99" s="728"/>
      <c r="ETD99" s="728"/>
      <c r="ETE99" s="728"/>
      <c r="ETF99" s="728"/>
      <c r="ETG99" s="728"/>
      <c r="ETH99" s="728"/>
      <c r="ETI99" s="728"/>
      <c r="ETJ99" s="728"/>
      <c r="ETK99" s="728"/>
      <c r="ETL99" s="728"/>
      <c r="ETM99" s="728"/>
      <c r="ETN99" s="728"/>
      <c r="ETO99" s="728"/>
      <c r="ETP99" s="728"/>
      <c r="ETQ99" s="728"/>
      <c r="ETR99" s="728"/>
      <c r="ETS99" s="728"/>
      <c r="ETT99" s="728"/>
      <c r="ETU99" s="728"/>
      <c r="ETV99" s="728"/>
      <c r="ETW99" s="728"/>
      <c r="ETX99" s="728"/>
      <c r="ETY99" s="728"/>
      <c r="ETZ99" s="728"/>
      <c r="EUA99" s="728"/>
      <c r="EUB99" s="728"/>
      <c r="EUC99" s="728"/>
      <c r="EUD99" s="728"/>
      <c r="EUE99" s="728"/>
      <c r="EUF99" s="728"/>
      <c r="EUG99" s="728"/>
      <c r="EUH99" s="728"/>
      <c r="EUI99" s="728"/>
      <c r="EUJ99" s="728"/>
      <c r="EUK99" s="728"/>
      <c r="EUL99" s="728"/>
      <c r="EUM99" s="728"/>
      <c r="EUN99" s="728"/>
      <c r="EUO99" s="728"/>
      <c r="EUP99" s="728"/>
      <c r="EUQ99" s="728"/>
      <c r="EUR99" s="728"/>
      <c r="EUS99" s="728"/>
      <c r="EUT99" s="728"/>
      <c r="EUU99" s="728"/>
      <c r="EUV99" s="728"/>
      <c r="EUW99" s="728"/>
      <c r="EUX99" s="728"/>
      <c r="EUY99" s="728"/>
      <c r="EUZ99" s="728"/>
      <c r="EVA99" s="728"/>
      <c r="EVB99" s="728"/>
      <c r="EVC99" s="728"/>
      <c r="EVD99" s="728"/>
      <c r="EVE99" s="728"/>
      <c r="EVF99" s="728"/>
      <c r="EVG99" s="728"/>
      <c r="EVH99" s="728"/>
      <c r="EVI99" s="728"/>
      <c r="EVJ99" s="728"/>
      <c r="EVK99" s="728"/>
      <c r="EVL99" s="728"/>
      <c r="EVM99" s="728"/>
      <c r="EVN99" s="728"/>
      <c r="EVO99" s="728"/>
      <c r="EVP99" s="728"/>
      <c r="EVQ99" s="728"/>
      <c r="EVR99" s="728"/>
      <c r="EVS99" s="728"/>
      <c r="EVT99" s="728"/>
      <c r="EVU99" s="728"/>
      <c r="EVV99" s="728"/>
      <c r="EVW99" s="728"/>
      <c r="EVX99" s="728"/>
      <c r="EVY99" s="728"/>
      <c r="EVZ99" s="728"/>
      <c r="EWA99" s="728"/>
      <c r="EWB99" s="728"/>
      <c r="EWC99" s="728"/>
      <c r="EWD99" s="728"/>
      <c r="EWE99" s="728"/>
      <c r="EWF99" s="728"/>
      <c r="EWG99" s="728"/>
      <c r="EWH99" s="728"/>
      <c r="EWI99" s="728"/>
      <c r="EWJ99" s="728"/>
      <c r="EWK99" s="728"/>
      <c r="EWL99" s="728"/>
      <c r="EWM99" s="728"/>
      <c r="EWN99" s="728"/>
      <c r="EWO99" s="728"/>
      <c r="EWP99" s="728"/>
      <c r="EWQ99" s="728"/>
      <c r="EWR99" s="728"/>
      <c r="EWS99" s="728"/>
      <c r="EWT99" s="728"/>
      <c r="EWU99" s="728"/>
      <c r="EWV99" s="728"/>
      <c r="EWW99" s="728"/>
      <c r="EWX99" s="728"/>
      <c r="EWY99" s="728"/>
      <c r="EWZ99" s="728"/>
      <c r="EXA99" s="728"/>
      <c r="EXB99" s="728"/>
      <c r="EXC99" s="728"/>
      <c r="EXD99" s="728"/>
      <c r="EXE99" s="728"/>
      <c r="EXF99" s="728"/>
      <c r="EXG99" s="728"/>
      <c r="EXH99" s="728"/>
      <c r="EXI99" s="728"/>
      <c r="EXJ99" s="728"/>
      <c r="EXK99" s="728"/>
      <c r="EXL99" s="728"/>
      <c r="EXM99" s="728"/>
      <c r="EXN99" s="728"/>
      <c r="EXO99" s="728"/>
      <c r="EXP99" s="728"/>
      <c r="EXQ99" s="728"/>
      <c r="EXR99" s="728"/>
      <c r="EXS99" s="728"/>
      <c r="EXT99" s="728"/>
      <c r="EXU99" s="728"/>
      <c r="EXV99" s="728"/>
      <c r="EXW99" s="728"/>
      <c r="EXX99" s="728"/>
      <c r="EXY99" s="728"/>
      <c r="EXZ99" s="728"/>
      <c r="EYA99" s="728"/>
      <c r="EYB99" s="728"/>
      <c r="EYC99" s="728"/>
      <c r="EYD99" s="728"/>
      <c r="EYE99" s="728"/>
      <c r="EYF99" s="728"/>
      <c r="EYG99" s="728"/>
      <c r="EYH99" s="728"/>
      <c r="EYI99" s="728"/>
      <c r="EYJ99" s="728"/>
      <c r="EYK99" s="728"/>
      <c r="EYL99" s="728"/>
      <c r="EYM99" s="728"/>
      <c r="EYN99" s="728"/>
      <c r="EYO99" s="728"/>
      <c r="EYP99" s="728"/>
      <c r="EYQ99" s="728"/>
      <c r="EYR99" s="728"/>
      <c r="EYS99" s="728"/>
      <c r="EYT99" s="728"/>
      <c r="EYU99" s="728"/>
      <c r="EYV99" s="728"/>
      <c r="EYW99" s="728"/>
      <c r="EYX99" s="728"/>
      <c r="EYY99" s="728"/>
      <c r="EYZ99" s="728"/>
      <c r="EZA99" s="728"/>
      <c r="EZB99" s="728"/>
      <c r="EZC99" s="728"/>
      <c r="EZD99" s="728"/>
      <c r="EZE99" s="728"/>
      <c r="EZF99" s="728"/>
      <c r="EZG99" s="728"/>
      <c r="EZH99" s="728"/>
      <c r="EZI99" s="728"/>
      <c r="EZJ99" s="728"/>
      <c r="EZK99" s="728"/>
      <c r="EZL99" s="728"/>
      <c r="EZM99" s="728"/>
      <c r="EZN99" s="728"/>
      <c r="EZO99" s="728"/>
      <c r="EZP99" s="728"/>
      <c r="EZQ99" s="728"/>
      <c r="EZR99" s="728"/>
      <c r="EZS99" s="728"/>
      <c r="EZT99" s="728"/>
      <c r="EZU99" s="728"/>
      <c r="EZV99" s="728"/>
      <c r="EZW99" s="728"/>
      <c r="EZX99" s="728"/>
      <c r="EZY99" s="728"/>
      <c r="EZZ99" s="728"/>
      <c r="FAA99" s="728"/>
      <c r="FAB99" s="728"/>
      <c r="FAC99" s="728"/>
      <c r="FAD99" s="728"/>
      <c r="FAE99" s="728"/>
      <c r="FAF99" s="728"/>
      <c r="FAG99" s="728"/>
      <c r="FAH99" s="728"/>
      <c r="FAI99" s="728"/>
      <c r="FAJ99" s="728"/>
      <c r="FAK99" s="728"/>
      <c r="FAL99" s="728"/>
      <c r="FAM99" s="728"/>
      <c r="FAN99" s="728"/>
      <c r="FAO99" s="728"/>
      <c r="FAP99" s="728"/>
      <c r="FAQ99" s="728"/>
      <c r="FAR99" s="728"/>
      <c r="FAS99" s="728"/>
      <c r="FAT99" s="728"/>
      <c r="FAU99" s="728"/>
      <c r="FAV99" s="728"/>
      <c r="FAW99" s="728"/>
      <c r="FAX99" s="728"/>
      <c r="FAY99" s="728"/>
      <c r="FAZ99" s="728"/>
      <c r="FBA99" s="728"/>
      <c r="FBB99" s="728"/>
      <c r="FBC99" s="728"/>
      <c r="FBD99" s="728"/>
      <c r="FBE99" s="728"/>
      <c r="FBF99" s="728"/>
      <c r="FBG99" s="728"/>
      <c r="FBH99" s="728"/>
      <c r="FBI99" s="728"/>
      <c r="FBJ99" s="728"/>
      <c r="FBK99" s="728"/>
      <c r="FBL99" s="728"/>
      <c r="FBM99" s="728"/>
      <c r="FBN99" s="728"/>
      <c r="FBO99" s="728"/>
      <c r="FBP99" s="728"/>
      <c r="FBQ99" s="728"/>
      <c r="FBR99" s="728"/>
      <c r="FBS99" s="728"/>
      <c r="FBT99" s="728"/>
      <c r="FBU99" s="728"/>
      <c r="FBV99" s="728"/>
      <c r="FBW99" s="728"/>
      <c r="FBX99" s="728"/>
      <c r="FBY99" s="728"/>
      <c r="FBZ99" s="728"/>
      <c r="FCA99" s="728"/>
      <c r="FCB99" s="728"/>
      <c r="FCC99" s="728"/>
      <c r="FCD99" s="728"/>
      <c r="FCE99" s="728"/>
      <c r="FCF99" s="728"/>
      <c r="FCG99" s="728"/>
      <c r="FCH99" s="728"/>
      <c r="FCI99" s="728"/>
      <c r="FCJ99" s="728"/>
      <c r="FCK99" s="728"/>
      <c r="FCL99" s="728"/>
      <c r="FCM99" s="728"/>
      <c r="FCN99" s="728"/>
      <c r="FCO99" s="728"/>
      <c r="FCP99" s="728"/>
      <c r="FCQ99" s="728"/>
      <c r="FCR99" s="728"/>
      <c r="FCS99" s="728"/>
      <c r="FCT99" s="728"/>
      <c r="FCU99" s="728"/>
      <c r="FCV99" s="728"/>
      <c r="FCW99" s="728"/>
      <c r="FCX99" s="728"/>
      <c r="FCY99" s="728"/>
      <c r="FCZ99" s="728"/>
      <c r="FDA99" s="728"/>
      <c r="FDB99" s="728"/>
      <c r="FDC99" s="728"/>
      <c r="FDD99" s="728"/>
      <c r="FDE99" s="728"/>
      <c r="FDF99" s="728"/>
      <c r="FDG99" s="728"/>
      <c r="FDH99" s="728"/>
      <c r="FDI99" s="728"/>
      <c r="FDJ99" s="728"/>
      <c r="FDK99" s="728"/>
      <c r="FDL99" s="728"/>
      <c r="FDM99" s="728"/>
      <c r="FDN99" s="728"/>
      <c r="FDO99" s="728"/>
      <c r="FDP99" s="728"/>
      <c r="FDQ99" s="728"/>
      <c r="FDR99" s="728"/>
      <c r="FDS99" s="728"/>
      <c r="FDT99" s="728"/>
      <c r="FDU99" s="728"/>
      <c r="FDV99" s="728"/>
      <c r="FDW99" s="728"/>
      <c r="FDX99" s="728"/>
      <c r="FDY99" s="728"/>
      <c r="FDZ99" s="728"/>
      <c r="FEA99" s="728"/>
      <c r="FEB99" s="728"/>
      <c r="FEC99" s="728"/>
      <c r="FED99" s="728"/>
      <c r="FEE99" s="728"/>
      <c r="FEF99" s="728"/>
      <c r="FEG99" s="728"/>
      <c r="FEH99" s="728"/>
      <c r="FEI99" s="728"/>
      <c r="FEJ99" s="728"/>
      <c r="FEK99" s="728"/>
      <c r="FEL99" s="728"/>
      <c r="FEM99" s="728"/>
      <c r="FEN99" s="728"/>
      <c r="FEO99" s="728"/>
      <c r="FEP99" s="728"/>
      <c r="FEQ99" s="728"/>
      <c r="FER99" s="728"/>
      <c r="FES99" s="728"/>
      <c r="FET99" s="728"/>
      <c r="FEU99" s="728"/>
      <c r="FEV99" s="728"/>
      <c r="FEW99" s="728"/>
      <c r="FEX99" s="728"/>
      <c r="FEY99" s="728"/>
      <c r="FEZ99" s="728"/>
      <c r="FFA99" s="728"/>
      <c r="FFB99" s="728"/>
      <c r="FFC99" s="728"/>
      <c r="FFD99" s="728"/>
      <c r="FFE99" s="728"/>
      <c r="FFF99" s="728"/>
      <c r="FFG99" s="728"/>
      <c r="FFH99" s="728"/>
      <c r="FFI99" s="728"/>
      <c r="FFJ99" s="728"/>
      <c r="FFK99" s="728"/>
      <c r="FFL99" s="728"/>
      <c r="FFM99" s="728"/>
      <c r="FFN99" s="728"/>
      <c r="FFO99" s="728"/>
      <c r="FFP99" s="728"/>
      <c r="FFQ99" s="728"/>
      <c r="FFR99" s="728"/>
      <c r="FFS99" s="728"/>
      <c r="FFT99" s="728"/>
      <c r="FFU99" s="728"/>
      <c r="FFV99" s="728"/>
      <c r="FFW99" s="728"/>
      <c r="FFX99" s="728"/>
      <c r="FFY99" s="728"/>
      <c r="FFZ99" s="728"/>
      <c r="FGA99" s="728"/>
      <c r="FGB99" s="728"/>
      <c r="FGC99" s="728"/>
      <c r="FGD99" s="728"/>
      <c r="FGE99" s="728"/>
      <c r="FGF99" s="728"/>
      <c r="FGG99" s="728"/>
      <c r="FGH99" s="728"/>
      <c r="FGI99" s="728"/>
      <c r="FGJ99" s="728"/>
      <c r="FGK99" s="728"/>
      <c r="FGL99" s="728"/>
      <c r="FGM99" s="728"/>
      <c r="FGN99" s="728"/>
      <c r="FGO99" s="728"/>
      <c r="FGP99" s="728"/>
      <c r="FGQ99" s="728"/>
      <c r="FGR99" s="728"/>
      <c r="FGS99" s="728"/>
      <c r="FGT99" s="728"/>
      <c r="FGU99" s="728"/>
      <c r="FGV99" s="728"/>
      <c r="FGW99" s="728"/>
      <c r="FGX99" s="728"/>
      <c r="FGY99" s="728"/>
      <c r="FGZ99" s="728"/>
      <c r="FHA99" s="728"/>
      <c r="FHB99" s="728"/>
      <c r="FHC99" s="728"/>
      <c r="FHD99" s="728"/>
      <c r="FHE99" s="728"/>
      <c r="FHF99" s="728"/>
      <c r="FHG99" s="728"/>
      <c r="FHH99" s="728"/>
      <c r="FHI99" s="728"/>
      <c r="FHJ99" s="728"/>
      <c r="FHK99" s="728"/>
      <c r="FHL99" s="728"/>
      <c r="FHM99" s="728"/>
      <c r="FHN99" s="728"/>
      <c r="FHO99" s="728"/>
      <c r="FHP99" s="728"/>
      <c r="FHQ99" s="728"/>
      <c r="FHR99" s="728"/>
      <c r="FHS99" s="728"/>
      <c r="FHT99" s="728"/>
      <c r="FHU99" s="728"/>
      <c r="FHV99" s="728"/>
      <c r="FHW99" s="728"/>
      <c r="FHX99" s="728"/>
      <c r="FHY99" s="728"/>
      <c r="FHZ99" s="728"/>
      <c r="FIA99" s="728"/>
      <c r="FIB99" s="728"/>
      <c r="FIC99" s="728"/>
      <c r="FID99" s="728"/>
      <c r="FIE99" s="728"/>
      <c r="FIF99" s="728"/>
      <c r="FIG99" s="728"/>
      <c r="FIH99" s="728"/>
      <c r="FII99" s="728"/>
      <c r="FIJ99" s="728"/>
      <c r="FIK99" s="728"/>
      <c r="FIL99" s="728"/>
      <c r="FIM99" s="728"/>
      <c r="FIN99" s="728"/>
      <c r="FIO99" s="728"/>
      <c r="FIP99" s="728"/>
      <c r="FIQ99" s="728"/>
      <c r="FIR99" s="728"/>
      <c r="FIS99" s="728"/>
      <c r="FIT99" s="728"/>
      <c r="FIU99" s="728"/>
      <c r="FIV99" s="728"/>
      <c r="FIW99" s="728"/>
      <c r="FIX99" s="728"/>
      <c r="FIY99" s="728"/>
      <c r="FIZ99" s="728"/>
      <c r="FJA99" s="728"/>
      <c r="FJB99" s="728"/>
      <c r="FJC99" s="728"/>
      <c r="FJD99" s="728"/>
      <c r="FJE99" s="728"/>
      <c r="FJF99" s="728"/>
      <c r="FJG99" s="728"/>
      <c r="FJH99" s="728"/>
      <c r="FJI99" s="728"/>
      <c r="FJJ99" s="728"/>
      <c r="FJK99" s="728"/>
      <c r="FJL99" s="728"/>
      <c r="FJM99" s="728"/>
      <c r="FJN99" s="728"/>
      <c r="FJO99" s="728"/>
      <c r="FJP99" s="728"/>
      <c r="FJQ99" s="728"/>
      <c r="FJR99" s="728"/>
      <c r="FJS99" s="728"/>
      <c r="FJT99" s="728"/>
      <c r="FJU99" s="728"/>
      <c r="FJV99" s="728"/>
      <c r="FJW99" s="728"/>
      <c r="FJX99" s="728"/>
      <c r="FJY99" s="728"/>
      <c r="FJZ99" s="728"/>
      <c r="FKA99" s="728"/>
      <c r="FKB99" s="728"/>
      <c r="FKC99" s="728"/>
      <c r="FKD99" s="728"/>
      <c r="FKE99" s="728"/>
      <c r="FKF99" s="728"/>
      <c r="FKG99" s="728"/>
      <c r="FKH99" s="728"/>
      <c r="FKI99" s="728"/>
      <c r="FKJ99" s="728"/>
      <c r="FKK99" s="728"/>
      <c r="FKL99" s="728"/>
      <c r="FKM99" s="728"/>
      <c r="FKN99" s="728"/>
      <c r="FKO99" s="728"/>
      <c r="FKP99" s="728"/>
      <c r="FKQ99" s="728"/>
      <c r="FKR99" s="728"/>
      <c r="FKS99" s="728"/>
      <c r="FKT99" s="728"/>
      <c r="FKU99" s="728"/>
      <c r="FKV99" s="728"/>
      <c r="FKW99" s="728"/>
      <c r="FKX99" s="728"/>
      <c r="FKY99" s="728"/>
      <c r="FKZ99" s="728"/>
      <c r="FLA99" s="728"/>
      <c r="FLB99" s="728"/>
      <c r="FLC99" s="728"/>
      <c r="FLD99" s="728"/>
      <c r="FLE99" s="728"/>
      <c r="FLF99" s="728"/>
      <c r="FLG99" s="728"/>
      <c r="FLH99" s="728"/>
      <c r="FLI99" s="728"/>
      <c r="FLJ99" s="728"/>
      <c r="FLK99" s="728"/>
      <c r="FLL99" s="728"/>
      <c r="FLM99" s="728"/>
      <c r="FLN99" s="728"/>
      <c r="FLO99" s="728"/>
      <c r="FLP99" s="728"/>
      <c r="FLQ99" s="728"/>
      <c r="FLR99" s="728"/>
      <c r="FLS99" s="728"/>
      <c r="FLT99" s="728"/>
      <c r="FLU99" s="728"/>
      <c r="FLV99" s="728"/>
      <c r="FLW99" s="728"/>
      <c r="FLX99" s="728"/>
      <c r="FLY99" s="728"/>
      <c r="FLZ99" s="728"/>
      <c r="FMA99" s="728"/>
      <c r="FMB99" s="728"/>
      <c r="FMC99" s="728"/>
      <c r="FMD99" s="728"/>
      <c r="FME99" s="728"/>
      <c r="FMF99" s="728"/>
      <c r="FMG99" s="728"/>
      <c r="FMH99" s="728"/>
      <c r="FMI99" s="728"/>
      <c r="FMJ99" s="728"/>
      <c r="FMK99" s="728"/>
      <c r="FML99" s="728"/>
      <c r="FMM99" s="728"/>
      <c r="FMN99" s="728"/>
      <c r="FMO99" s="728"/>
      <c r="FMP99" s="728"/>
      <c r="FMQ99" s="728"/>
      <c r="FMR99" s="728"/>
      <c r="FMS99" s="728"/>
      <c r="FMT99" s="728"/>
      <c r="FMU99" s="728"/>
      <c r="FMV99" s="728"/>
      <c r="FMW99" s="728"/>
      <c r="FMX99" s="728"/>
      <c r="FMY99" s="728"/>
      <c r="FMZ99" s="728"/>
      <c r="FNA99" s="728"/>
      <c r="FNB99" s="728"/>
      <c r="FNC99" s="728"/>
      <c r="FND99" s="728"/>
      <c r="FNE99" s="728"/>
      <c r="FNF99" s="728"/>
      <c r="FNG99" s="728"/>
      <c r="FNH99" s="728"/>
      <c r="FNI99" s="728"/>
      <c r="FNJ99" s="728"/>
      <c r="FNK99" s="728"/>
      <c r="FNL99" s="728"/>
      <c r="FNM99" s="728"/>
      <c r="FNN99" s="728"/>
      <c r="FNO99" s="728"/>
      <c r="FNP99" s="728"/>
      <c r="FNQ99" s="728"/>
      <c r="FNR99" s="728"/>
      <c r="FNS99" s="728"/>
      <c r="FNT99" s="728"/>
      <c r="FNU99" s="728"/>
      <c r="FNV99" s="728"/>
      <c r="FNW99" s="728"/>
      <c r="FNX99" s="728"/>
      <c r="FNY99" s="728"/>
      <c r="FNZ99" s="728"/>
      <c r="FOA99" s="728"/>
      <c r="FOB99" s="728"/>
      <c r="FOC99" s="728"/>
      <c r="FOD99" s="728"/>
      <c r="FOE99" s="728"/>
      <c r="FOF99" s="728"/>
      <c r="FOG99" s="728"/>
      <c r="FOH99" s="728"/>
      <c r="FOI99" s="728"/>
      <c r="FOJ99" s="728"/>
      <c r="FOK99" s="728"/>
      <c r="FOL99" s="728"/>
      <c r="FOM99" s="728"/>
      <c r="FON99" s="728"/>
      <c r="FOO99" s="728"/>
      <c r="FOP99" s="728"/>
      <c r="FOQ99" s="728"/>
      <c r="FOR99" s="728"/>
      <c r="FOS99" s="728"/>
      <c r="FOT99" s="728"/>
      <c r="FOU99" s="728"/>
      <c r="FOV99" s="728"/>
      <c r="FOW99" s="728"/>
      <c r="FOX99" s="728"/>
      <c r="FOY99" s="728"/>
      <c r="FOZ99" s="728"/>
      <c r="FPA99" s="728"/>
      <c r="FPB99" s="728"/>
      <c r="FPC99" s="728"/>
      <c r="FPD99" s="728"/>
      <c r="FPE99" s="728"/>
      <c r="FPF99" s="728"/>
      <c r="FPG99" s="728"/>
      <c r="FPH99" s="728"/>
      <c r="FPI99" s="728"/>
      <c r="FPJ99" s="728"/>
      <c r="FPK99" s="728"/>
      <c r="FPL99" s="728"/>
      <c r="FPM99" s="728"/>
      <c r="FPN99" s="728"/>
      <c r="FPO99" s="728"/>
      <c r="FPP99" s="728"/>
      <c r="FPQ99" s="728"/>
      <c r="FPR99" s="728"/>
      <c r="FPS99" s="728"/>
      <c r="FPT99" s="728"/>
      <c r="FPU99" s="728"/>
      <c r="FPV99" s="728"/>
      <c r="FPW99" s="728"/>
      <c r="FPX99" s="728"/>
      <c r="FPY99" s="728"/>
      <c r="FPZ99" s="728"/>
      <c r="FQA99" s="728"/>
      <c r="FQB99" s="728"/>
      <c r="FQC99" s="728"/>
      <c r="FQD99" s="728"/>
      <c r="FQE99" s="728"/>
      <c r="FQF99" s="728"/>
      <c r="FQG99" s="728"/>
      <c r="FQH99" s="728"/>
      <c r="FQI99" s="728"/>
      <c r="FQJ99" s="728"/>
      <c r="FQK99" s="728"/>
      <c r="FQL99" s="728"/>
      <c r="FQM99" s="728"/>
      <c r="FQN99" s="728"/>
      <c r="FQO99" s="728"/>
      <c r="FQP99" s="728"/>
      <c r="FQQ99" s="728"/>
      <c r="FQR99" s="728"/>
      <c r="FQS99" s="728"/>
      <c r="FQT99" s="728"/>
      <c r="FQU99" s="728"/>
      <c r="FQV99" s="728"/>
      <c r="FQW99" s="728"/>
      <c r="FQX99" s="728"/>
      <c r="FQY99" s="728"/>
      <c r="FQZ99" s="728"/>
      <c r="FRA99" s="728"/>
      <c r="FRB99" s="728"/>
      <c r="FRC99" s="728"/>
      <c r="FRD99" s="728"/>
      <c r="FRE99" s="728"/>
      <c r="FRF99" s="728"/>
      <c r="FRG99" s="728"/>
      <c r="FRH99" s="728"/>
      <c r="FRI99" s="728"/>
      <c r="FRJ99" s="728"/>
      <c r="FRK99" s="728"/>
      <c r="FRL99" s="728"/>
      <c r="FRM99" s="728"/>
      <c r="FRN99" s="728"/>
      <c r="FRO99" s="728"/>
      <c r="FRP99" s="728"/>
      <c r="FRQ99" s="728"/>
      <c r="FRR99" s="728"/>
      <c r="FRS99" s="728"/>
      <c r="FRT99" s="728"/>
      <c r="FRU99" s="728"/>
      <c r="FRV99" s="728"/>
      <c r="FRW99" s="728"/>
      <c r="FRX99" s="728"/>
      <c r="FRY99" s="728"/>
      <c r="FRZ99" s="728"/>
      <c r="FSA99" s="728"/>
      <c r="FSB99" s="728"/>
      <c r="FSC99" s="728"/>
      <c r="FSD99" s="728"/>
      <c r="FSE99" s="728"/>
      <c r="FSF99" s="728"/>
      <c r="FSG99" s="728"/>
      <c r="FSH99" s="728"/>
      <c r="FSI99" s="728"/>
      <c r="FSJ99" s="728"/>
      <c r="FSK99" s="728"/>
      <c r="FSL99" s="728"/>
      <c r="FSM99" s="728"/>
      <c r="FSN99" s="728"/>
      <c r="FSO99" s="728"/>
      <c r="FSP99" s="728"/>
      <c r="FSQ99" s="728"/>
      <c r="FSR99" s="728"/>
      <c r="FSS99" s="728"/>
      <c r="FST99" s="728"/>
      <c r="FSU99" s="728"/>
      <c r="FSV99" s="728"/>
      <c r="FSW99" s="728"/>
      <c r="FSX99" s="728"/>
      <c r="FSY99" s="728"/>
      <c r="FSZ99" s="728"/>
      <c r="FTA99" s="728"/>
      <c r="FTB99" s="728"/>
      <c r="FTC99" s="728"/>
      <c r="FTD99" s="728"/>
      <c r="FTE99" s="728"/>
      <c r="FTF99" s="728"/>
      <c r="FTG99" s="728"/>
      <c r="FTH99" s="728"/>
      <c r="FTI99" s="728"/>
      <c r="FTJ99" s="728"/>
      <c r="FTK99" s="728"/>
      <c r="FTL99" s="728"/>
      <c r="FTM99" s="728"/>
      <c r="FTN99" s="728"/>
      <c r="FTO99" s="728"/>
      <c r="FTP99" s="728"/>
      <c r="FTQ99" s="728"/>
      <c r="FTR99" s="728"/>
      <c r="FTS99" s="728"/>
      <c r="FTT99" s="728"/>
      <c r="FTU99" s="728"/>
      <c r="FTV99" s="728"/>
      <c r="FTW99" s="728"/>
      <c r="FTX99" s="728"/>
      <c r="FTY99" s="728"/>
      <c r="FTZ99" s="728"/>
      <c r="FUA99" s="728"/>
      <c r="FUB99" s="728"/>
      <c r="FUC99" s="728"/>
      <c r="FUD99" s="728"/>
      <c r="FUE99" s="728"/>
      <c r="FUF99" s="728"/>
      <c r="FUG99" s="728"/>
      <c r="FUH99" s="728"/>
      <c r="FUI99" s="728"/>
      <c r="FUJ99" s="728"/>
      <c r="FUK99" s="728"/>
      <c r="FUL99" s="728"/>
      <c r="FUM99" s="728"/>
      <c r="FUN99" s="728"/>
      <c r="FUO99" s="728"/>
      <c r="FUP99" s="728"/>
      <c r="FUQ99" s="728"/>
      <c r="FUR99" s="728"/>
      <c r="FUS99" s="728"/>
      <c r="FUT99" s="728"/>
      <c r="FUU99" s="728"/>
      <c r="FUV99" s="728"/>
      <c r="FUW99" s="728"/>
      <c r="FUX99" s="728"/>
      <c r="FUY99" s="728"/>
      <c r="FUZ99" s="728"/>
      <c r="FVA99" s="728"/>
      <c r="FVB99" s="728"/>
      <c r="FVC99" s="728"/>
      <c r="FVD99" s="728"/>
      <c r="FVE99" s="728"/>
      <c r="FVF99" s="728"/>
      <c r="FVG99" s="728"/>
      <c r="FVH99" s="728"/>
      <c r="FVI99" s="728"/>
      <c r="FVJ99" s="728"/>
      <c r="FVK99" s="728"/>
      <c r="FVL99" s="728"/>
      <c r="FVM99" s="728"/>
      <c r="FVN99" s="728"/>
      <c r="FVO99" s="728"/>
      <c r="FVP99" s="728"/>
      <c r="FVQ99" s="728"/>
      <c r="FVR99" s="728"/>
      <c r="FVS99" s="728"/>
      <c r="FVT99" s="728"/>
      <c r="FVU99" s="728"/>
      <c r="FVV99" s="728"/>
      <c r="FVW99" s="728"/>
      <c r="FVX99" s="728"/>
      <c r="FVY99" s="728"/>
      <c r="FVZ99" s="728"/>
      <c r="FWA99" s="728"/>
      <c r="FWB99" s="728"/>
      <c r="FWC99" s="728"/>
      <c r="FWD99" s="728"/>
      <c r="FWE99" s="728"/>
      <c r="FWF99" s="728"/>
      <c r="FWG99" s="728"/>
      <c r="FWH99" s="728"/>
      <c r="FWI99" s="728"/>
      <c r="FWJ99" s="728"/>
      <c r="FWK99" s="728"/>
      <c r="FWL99" s="728"/>
      <c r="FWM99" s="728"/>
      <c r="FWN99" s="728"/>
      <c r="FWO99" s="728"/>
      <c r="FWP99" s="728"/>
      <c r="FWQ99" s="728"/>
      <c r="FWR99" s="728"/>
      <c r="FWS99" s="728"/>
      <c r="FWT99" s="728"/>
      <c r="FWU99" s="728"/>
      <c r="FWV99" s="728"/>
      <c r="FWW99" s="728"/>
      <c r="FWX99" s="728"/>
      <c r="FWY99" s="728"/>
      <c r="FWZ99" s="728"/>
      <c r="FXA99" s="728"/>
      <c r="FXB99" s="728"/>
      <c r="FXC99" s="728"/>
      <c r="FXD99" s="728"/>
      <c r="FXE99" s="728"/>
      <c r="FXF99" s="728"/>
      <c r="FXG99" s="728"/>
      <c r="FXH99" s="728"/>
      <c r="FXI99" s="728"/>
      <c r="FXJ99" s="728"/>
      <c r="FXK99" s="728"/>
      <c r="FXL99" s="728"/>
      <c r="FXM99" s="728"/>
      <c r="FXN99" s="728"/>
      <c r="FXO99" s="728"/>
      <c r="FXP99" s="728"/>
      <c r="FXQ99" s="728"/>
      <c r="FXR99" s="728"/>
      <c r="FXS99" s="728"/>
      <c r="FXT99" s="728"/>
      <c r="FXU99" s="728"/>
      <c r="FXV99" s="728"/>
      <c r="FXW99" s="728"/>
      <c r="FXX99" s="728"/>
      <c r="FXY99" s="728"/>
      <c r="FXZ99" s="728"/>
      <c r="FYA99" s="728"/>
      <c r="FYB99" s="728"/>
      <c r="FYC99" s="728"/>
      <c r="FYD99" s="728"/>
      <c r="FYE99" s="728"/>
      <c r="FYF99" s="728"/>
      <c r="FYG99" s="728"/>
      <c r="FYH99" s="728"/>
      <c r="FYI99" s="728"/>
      <c r="FYJ99" s="728"/>
      <c r="FYK99" s="728"/>
      <c r="FYL99" s="728"/>
      <c r="FYM99" s="728"/>
      <c r="FYN99" s="728"/>
      <c r="FYO99" s="728"/>
      <c r="FYP99" s="728"/>
      <c r="FYQ99" s="728"/>
      <c r="FYR99" s="728"/>
      <c r="FYS99" s="728"/>
      <c r="FYT99" s="728"/>
      <c r="FYU99" s="728"/>
      <c r="FYV99" s="728"/>
      <c r="FYW99" s="728"/>
      <c r="FYX99" s="728"/>
      <c r="FYY99" s="728"/>
      <c r="FYZ99" s="728"/>
      <c r="FZA99" s="728"/>
      <c r="FZB99" s="728"/>
      <c r="FZC99" s="728"/>
      <c r="FZD99" s="728"/>
      <c r="FZE99" s="728"/>
      <c r="FZF99" s="728"/>
      <c r="FZG99" s="728"/>
      <c r="FZH99" s="728"/>
      <c r="FZI99" s="728"/>
      <c r="FZJ99" s="728"/>
      <c r="FZK99" s="728"/>
      <c r="FZL99" s="728"/>
      <c r="FZM99" s="728"/>
      <c r="FZN99" s="728"/>
      <c r="FZO99" s="728"/>
      <c r="FZP99" s="728"/>
      <c r="FZQ99" s="728"/>
      <c r="FZR99" s="728"/>
      <c r="FZS99" s="728"/>
      <c r="FZT99" s="728"/>
      <c r="FZU99" s="728"/>
      <c r="FZV99" s="728"/>
      <c r="FZW99" s="728"/>
      <c r="FZX99" s="728"/>
      <c r="FZY99" s="728"/>
      <c r="FZZ99" s="728"/>
      <c r="GAA99" s="728"/>
      <c r="GAB99" s="728"/>
      <c r="GAC99" s="728"/>
      <c r="GAD99" s="728"/>
      <c r="GAE99" s="728"/>
      <c r="GAF99" s="728"/>
      <c r="GAG99" s="728"/>
      <c r="GAH99" s="728"/>
      <c r="GAI99" s="728"/>
      <c r="GAJ99" s="728"/>
      <c r="GAK99" s="728"/>
      <c r="GAL99" s="728"/>
      <c r="GAM99" s="728"/>
      <c r="GAN99" s="728"/>
      <c r="GAO99" s="728"/>
      <c r="GAP99" s="728"/>
      <c r="GAQ99" s="728"/>
      <c r="GAR99" s="728"/>
      <c r="GAS99" s="728"/>
      <c r="GAT99" s="728"/>
      <c r="GAU99" s="728"/>
      <c r="GAV99" s="728"/>
      <c r="GAW99" s="728"/>
      <c r="GAX99" s="728"/>
      <c r="GAY99" s="728"/>
      <c r="GAZ99" s="728"/>
      <c r="GBA99" s="728"/>
      <c r="GBB99" s="728"/>
      <c r="GBC99" s="728"/>
      <c r="GBD99" s="728"/>
      <c r="GBE99" s="728"/>
      <c r="GBF99" s="728"/>
      <c r="GBG99" s="728"/>
      <c r="GBH99" s="728"/>
      <c r="GBI99" s="728"/>
      <c r="GBJ99" s="728"/>
      <c r="GBK99" s="728"/>
      <c r="GBL99" s="728"/>
      <c r="GBM99" s="728"/>
      <c r="GBN99" s="728"/>
      <c r="GBO99" s="728"/>
      <c r="GBP99" s="728"/>
      <c r="GBQ99" s="728"/>
      <c r="GBR99" s="728"/>
      <c r="GBS99" s="728"/>
      <c r="GBT99" s="728"/>
      <c r="GBU99" s="728"/>
      <c r="GBV99" s="728"/>
      <c r="GBW99" s="728"/>
      <c r="GBX99" s="728"/>
      <c r="GBY99" s="728"/>
      <c r="GBZ99" s="728"/>
      <c r="GCA99" s="728"/>
      <c r="GCB99" s="728"/>
      <c r="GCC99" s="728"/>
      <c r="GCD99" s="728"/>
      <c r="GCE99" s="728"/>
      <c r="GCF99" s="728"/>
      <c r="GCG99" s="728"/>
      <c r="GCH99" s="728"/>
      <c r="GCI99" s="728"/>
      <c r="GCJ99" s="728"/>
      <c r="GCK99" s="728"/>
      <c r="GCL99" s="728"/>
      <c r="GCM99" s="728"/>
      <c r="GCN99" s="728"/>
      <c r="GCO99" s="728"/>
      <c r="GCP99" s="728"/>
      <c r="GCQ99" s="728"/>
      <c r="GCR99" s="728"/>
      <c r="GCS99" s="728"/>
      <c r="GCT99" s="728"/>
      <c r="GCU99" s="728"/>
      <c r="GCV99" s="728"/>
      <c r="GCW99" s="728"/>
      <c r="GCX99" s="728"/>
      <c r="GCY99" s="728"/>
      <c r="GCZ99" s="728"/>
      <c r="GDA99" s="728"/>
      <c r="GDB99" s="728"/>
      <c r="GDC99" s="728"/>
      <c r="GDD99" s="728"/>
      <c r="GDE99" s="728"/>
      <c r="GDF99" s="728"/>
      <c r="GDG99" s="728"/>
      <c r="GDH99" s="728"/>
      <c r="GDI99" s="728"/>
      <c r="GDJ99" s="728"/>
      <c r="GDK99" s="728"/>
      <c r="GDL99" s="728"/>
      <c r="GDM99" s="728"/>
      <c r="GDN99" s="728"/>
      <c r="GDO99" s="728"/>
      <c r="GDP99" s="728"/>
      <c r="GDQ99" s="728"/>
      <c r="GDR99" s="728"/>
      <c r="GDS99" s="728"/>
      <c r="GDT99" s="728"/>
      <c r="GDU99" s="728"/>
      <c r="GDV99" s="728"/>
      <c r="GDW99" s="728"/>
      <c r="GDX99" s="728"/>
      <c r="GDY99" s="728"/>
      <c r="GDZ99" s="728"/>
      <c r="GEA99" s="728"/>
      <c r="GEB99" s="728"/>
      <c r="GEC99" s="728"/>
      <c r="GED99" s="728"/>
      <c r="GEE99" s="728"/>
      <c r="GEF99" s="728"/>
      <c r="GEG99" s="728"/>
      <c r="GEH99" s="728"/>
      <c r="GEI99" s="728"/>
      <c r="GEJ99" s="728"/>
      <c r="GEK99" s="728"/>
      <c r="GEL99" s="728"/>
      <c r="GEM99" s="728"/>
      <c r="GEN99" s="728"/>
      <c r="GEO99" s="728"/>
      <c r="GEP99" s="728"/>
      <c r="GEQ99" s="728"/>
      <c r="GER99" s="728"/>
      <c r="GES99" s="728"/>
      <c r="GET99" s="728"/>
      <c r="GEU99" s="728"/>
      <c r="GEV99" s="728"/>
      <c r="GEW99" s="728"/>
      <c r="GEX99" s="728"/>
      <c r="GEY99" s="728"/>
      <c r="GEZ99" s="728"/>
      <c r="GFA99" s="728"/>
      <c r="GFB99" s="728"/>
      <c r="GFC99" s="728"/>
      <c r="GFD99" s="728"/>
      <c r="GFE99" s="728"/>
      <c r="GFF99" s="728"/>
      <c r="GFG99" s="728"/>
      <c r="GFH99" s="728"/>
      <c r="GFI99" s="728"/>
      <c r="GFJ99" s="728"/>
      <c r="GFK99" s="728"/>
      <c r="GFL99" s="728"/>
      <c r="GFM99" s="728"/>
      <c r="GFN99" s="728"/>
      <c r="GFO99" s="728"/>
      <c r="GFP99" s="728"/>
      <c r="GFQ99" s="728"/>
      <c r="GFR99" s="728"/>
      <c r="GFS99" s="728"/>
      <c r="GFT99" s="728"/>
      <c r="GFU99" s="728"/>
      <c r="GFV99" s="728"/>
      <c r="GFW99" s="728"/>
      <c r="GFX99" s="728"/>
      <c r="GFY99" s="728"/>
      <c r="GFZ99" s="728"/>
      <c r="GGA99" s="728"/>
      <c r="GGB99" s="728"/>
      <c r="GGC99" s="728"/>
      <c r="GGD99" s="728"/>
      <c r="GGE99" s="728"/>
      <c r="GGF99" s="728"/>
      <c r="GGG99" s="728"/>
      <c r="GGH99" s="728"/>
      <c r="GGI99" s="728"/>
      <c r="GGJ99" s="728"/>
      <c r="GGK99" s="728"/>
      <c r="GGL99" s="728"/>
      <c r="GGM99" s="728"/>
      <c r="GGN99" s="728"/>
      <c r="GGO99" s="728"/>
      <c r="GGP99" s="728"/>
      <c r="GGQ99" s="728"/>
      <c r="GGR99" s="728"/>
      <c r="GGS99" s="728"/>
      <c r="GGT99" s="728"/>
      <c r="GGU99" s="728"/>
      <c r="GGV99" s="728"/>
      <c r="GGW99" s="728"/>
      <c r="GGX99" s="728"/>
      <c r="GGY99" s="728"/>
      <c r="GGZ99" s="728"/>
      <c r="GHA99" s="728"/>
      <c r="GHB99" s="728"/>
      <c r="GHC99" s="728"/>
      <c r="GHD99" s="728"/>
      <c r="GHE99" s="728"/>
      <c r="GHF99" s="728"/>
      <c r="GHG99" s="728"/>
      <c r="GHH99" s="728"/>
      <c r="GHI99" s="728"/>
      <c r="GHJ99" s="728"/>
      <c r="GHK99" s="728"/>
      <c r="GHL99" s="728"/>
      <c r="GHM99" s="728"/>
      <c r="GHN99" s="728"/>
      <c r="GHO99" s="728"/>
      <c r="GHP99" s="728"/>
      <c r="GHQ99" s="728"/>
      <c r="GHR99" s="728"/>
      <c r="GHS99" s="728"/>
      <c r="GHT99" s="728"/>
      <c r="GHU99" s="728"/>
      <c r="GHV99" s="728"/>
      <c r="GHW99" s="728"/>
      <c r="GHX99" s="728"/>
      <c r="GHY99" s="728"/>
      <c r="GHZ99" s="728"/>
      <c r="GIA99" s="728"/>
      <c r="GIB99" s="728"/>
      <c r="GIC99" s="728"/>
      <c r="GID99" s="728"/>
      <c r="GIE99" s="728"/>
      <c r="GIF99" s="728"/>
      <c r="GIG99" s="728"/>
      <c r="GIH99" s="728"/>
      <c r="GII99" s="728"/>
      <c r="GIJ99" s="728"/>
      <c r="GIK99" s="728"/>
      <c r="GIL99" s="728"/>
      <c r="GIM99" s="728"/>
      <c r="GIN99" s="728"/>
      <c r="GIO99" s="728"/>
      <c r="GIP99" s="728"/>
      <c r="GIQ99" s="728"/>
      <c r="GIR99" s="728"/>
      <c r="GIS99" s="728"/>
      <c r="GIT99" s="728"/>
      <c r="GIU99" s="728"/>
      <c r="GIV99" s="728"/>
      <c r="GIW99" s="728"/>
      <c r="GIX99" s="728"/>
      <c r="GIY99" s="728"/>
      <c r="GIZ99" s="728"/>
      <c r="GJA99" s="728"/>
      <c r="GJB99" s="728"/>
      <c r="GJC99" s="728"/>
      <c r="GJD99" s="728"/>
      <c r="GJE99" s="728"/>
      <c r="GJF99" s="728"/>
      <c r="GJG99" s="728"/>
      <c r="GJH99" s="728"/>
      <c r="GJI99" s="728"/>
      <c r="GJJ99" s="728"/>
      <c r="GJK99" s="728"/>
      <c r="GJL99" s="728"/>
      <c r="GJM99" s="728"/>
      <c r="GJN99" s="728"/>
      <c r="GJO99" s="728"/>
      <c r="GJP99" s="728"/>
      <c r="GJQ99" s="728"/>
      <c r="GJR99" s="728"/>
      <c r="GJS99" s="728"/>
      <c r="GJT99" s="728"/>
      <c r="GJU99" s="728"/>
      <c r="GJV99" s="728"/>
      <c r="GJW99" s="728"/>
      <c r="GJX99" s="728"/>
      <c r="GJY99" s="728"/>
      <c r="GJZ99" s="728"/>
      <c r="GKA99" s="728"/>
      <c r="GKB99" s="728"/>
      <c r="GKC99" s="728"/>
      <c r="GKD99" s="728"/>
      <c r="GKE99" s="728"/>
      <c r="GKF99" s="728"/>
      <c r="GKG99" s="728"/>
      <c r="GKH99" s="728"/>
      <c r="GKI99" s="728"/>
      <c r="GKJ99" s="728"/>
      <c r="GKK99" s="728"/>
      <c r="GKL99" s="728"/>
      <c r="GKM99" s="728"/>
      <c r="GKN99" s="728"/>
      <c r="GKO99" s="728"/>
      <c r="GKP99" s="728"/>
      <c r="GKQ99" s="728"/>
      <c r="GKR99" s="728"/>
      <c r="GKS99" s="728"/>
      <c r="GKT99" s="728"/>
      <c r="GKU99" s="728"/>
      <c r="GKV99" s="728"/>
      <c r="GKW99" s="728"/>
      <c r="GKX99" s="728"/>
      <c r="GKY99" s="728"/>
      <c r="GKZ99" s="728"/>
      <c r="GLA99" s="728"/>
      <c r="GLB99" s="728"/>
      <c r="GLC99" s="728"/>
      <c r="GLD99" s="728"/>
      <c r="GLE99" s="728"/>
      <c r="GLF99" s="728"/>
      <c r="GLG99" s="728"/>
      <c r="GLH99" s="728"/>
      <c r="GLI99" s="728"/>
      <c r="GLJ99" s="728"/>
      <c r="GLK99" s="728"/>
      <c r="GLL99" s="728"/>
      <c r="GLM99" s="728"/>
      <c r="GLN99" s="728"/>
      <c r="GLO99" s="728"/>
      <c r="GLP99" s="728"/>
      <c r="GLQ99" s="728"/>
      <c r="GLR99" s="728"/>
      <c r="GLS99" s="728"/>
      <c r="GLT99" s="728"/>
      <c r="GLU99" s="728"/>
      <c r="GLV99" s="728"/>
      <c r="GLW99" s="728"/>
      <c r="GLX99" s="728"/>
      <c r="GLY99" s="728"/>
      <c r="GLZ99" s="728"/>
      <c r="GMA99" s="728"/>
      <c r="GMB99" s="728"/>
      <c r="GMC99" s="728"/>
      <c r="GMD99" s="728"/>
      <c r="GME99" s="728"/>
      <c r="GMF99" s="728"/>
      <c r="GMG99" s="728"/>
      <c r="GMH99" s="728"/>
      <c r="GMI99" s="728"/>
      <c r="GMJ99" s="728"/>
      <c r="GMK99" s="728"/>
      <c r="GML99" s="728"/>
      <c r="GMM99" s="728"/>
      <c r="GMN99" s="728"/>
      <c r="GMO99" s="728"/>
      <c r="GMP99" s="728"/>
      <c r="GMQ99" s="728"/>
      <c r="GMR99" s="728"/>
      <c r="GMS99" s="728"/>
      <c r="GMT99" s="728"/>
      <c r="GMU99" s="728"/>
      <c r="GMV99" s="728"/>
      <c r="GMW99" s="728"/>
      <c r="GMX99" s="728"/>
      <c r="GMY99" s="728"/>
      <c r="GMZ99" s="728"/>
      <c r="GNA99" s="728"/>
      <c r="GNB99" s="728"/>
      <c r="GNC99" s="728"/>
      <c r="GND99" s="728"/>
      <c r="GNE99" s="728"/>
      <c r="GNF99" s="728"/>
      <c r="GNG99" s="728"/>
      <c r="GNH99" s="728"/>
      <c r="GNI99" s="728"/>
      <c r="GNJ99" s="728"/>
      <c r="GNK99" s="728"/>
      <c r="GNL99" s="728"/>
      <c r="GNM99" s="728"/>
      <c r="GNN99" s="728"/>
      <c r="GNO99" s="728"/>
      <c r="GNP99" s="728"/>
      <c r="GNQ99" s="728"/>
      <c r="GNR99" s="728"/>
      <c r="GNS99" s="728"/>
      <c r="GNT99" s="728"/>
      <c r="GNU99" s="728"/>
      <c r="GNV99" s="728"/>
      <c r="GNW99" s="728"/>
      <c r="GNX99" s="728"/>
      <c r="GNY99" s="728"/>
      <c r="GNZ99" s="728"/>
      <c r="GOA99" s="728"/>
      <c r="GOB99" s="728"/>
      <c r="GOC99" s="728"/>
      <c r="GOD99" s="728"/>
      <c r="GOE99" s="728"/>
      <c r="GOF99" s="728"/>
      <c r="GOG99" s="728"/>
      <c r="GOH99" s="728"/>
      <c r="GOI99" s="728"/>
      <c r="GOJ99" s="728"/>
      <c r="GOK99" s="728"/>
      <c r="GOL99" s="728"/>
      <c r="GOM99" s="728"/>
      <c r="GON99" s="728"/>
      <c r="GOO99" s="728"/>
      <c r="GOP99" s="728"/>
      <c r="GOQ99" s="728"/>
      <c r="GOR99" s="728"/>
      <c r="GOS99" s="728"/>
      <c r="GOT99" s="728"/>
      <c r="GOU99" s="728"/>
      <c r="GOV99" s="728"/>
      <c r="GOW99" s="728"/>
      <c r="GOX99" s="728"/>
      <c r="GOY99" s="728"/>
      <c r="GOZ99" s="728"/>
      <c r="GPA99" s="728"/>
      <c r="GPB99" s="728"/>
      <c r="GPC99" s="728"/>
      <c r="GPD99" s="728"/>
      <c r="GPE99" s="728"/>
      <c r="GPF99" s="728"/>
      <c r="GPG99" s="728"/>
      <c r="GPH99" s="728"/>
      <c r="GPI99" s="728"/>
      <c r="GPJ99" s="728"/>
      <c r="GPK99" s="728"/>
      <c r="GPL99" s="728"/>
      <c r="GPM99" s="728"/>
      <c r="GPN99" s="728"/>
      <c r="GPO99" s="728"/>
      <c r="GPP99" s="728"/>
      <c r="GPQ99" s="728"/>
      <c r="GPR99" s="728"/>
      <c r="GPS99" s="728"/>
      <c r="GPT99" s="728"/>
      <c r="GPU99" s="728"/>
      <c r="GPV99" s="728"/>
      <c r="GPW99" s="728"/>
      <c r="GPX99" s="728"/>
      <c r="GPY99" s="728"/>
      <c r="GPZ99" s="728"/>
      <c r="GQA99" s="728"/>
      <c r="GQB99" s="728"/>
      <c r="GQC99" s="728"/>
      <c r="GQD99" s="728"/>
      <c r="GQE99" s="728"/>
      <c r="GQF99" s="728"/>
      <c r="GQG99" s="728"/>
      <c r="GQH99" s="728"/>
      <c r="GQI99" s="728"/>
      <c r="GQJ99" s="728"/>
      <c r="GQK99" s="728"/>
      <c r="GQL99" s="728"/>
      <c r="GQM99" s="728"/>
      <c r="GQN99" s="728"/>
      <c r="GQO99" s="728"/>
      <c r="GQP99" s="728"/>
      <c r="GQQ99" s="728"/>
      <c r="GQR99" s="728"/>
      <c r="GQS99" s="728"/>
      <c r="GQT99" s="728"/>
      <c r="GQU99" s="728"/>
      <c r="GQV99" s="728"/>
      <c r="GQW99" s="728"/>
      <c r="GQX99" s="728"/>
      <c r="GQY99" s="728"/>
      <c r="GQZ99" s="728"/>
      <c r="GRA99" s="728"/>
      <c r="GRB99" s="728"/>
      <c r="GRC99" s="728"/>
      <c r="GRD99" s="728"/>
      <c r="GRE99" s="728"/>
      <c r="GRF99" s="728"/>
      <c r="GRG99" s="728"/>
      <c r="GRH99" s="728"/>
      <c r="GRI99" s="728"/>
      <c r="GRJ99" s="728"/>
      <c r="GRK99" s="728"/>
      <c r="GRL99" s="728"/>
      <c r="GRM99" s="728"/>
      <c r="GRN99" s="728"/>
      <c r="GRO99" s="728"/>
      <c r="GRP99" s="728"/>
      <c r="GRQ99" s="728"/>
      <c r="GRR99" s="728"/>
      <c r="GRS99" s="728"/>
      <c r="GRT99" s="728"/>
      <c r="GRU99" s="728"/>
      <c r="GRV99" s="728"/>
      <c r="GRW99" s="728"/>
      <c r="GRX99" s="728"/>
      <c r="GRY99" s="728"/>
      <c r="GRZ99" s="728"/>
      <c r="GSA99" s="728"/>
      <c r="GSB99" s="728"/>
      <c r="GSC99" s="728"/>
      <c r="GSD99" s="728"/>
      <c r="GSE99" s="728"/>
      <c r="GSF99" s="728"/>
      <c r="GSG99" s="728"/>
      <c r="GSH99" s="728"/>
      <c r="GSI99" s="728"/>
      <c r="GSJ99" s="728"/>
      <c r="GSK99" s="728"/>
      <c r="GSL99" s="728"/>
      <c r="GSM99" s="728"/>
      <c r="GSN99" s="728"/>
      <c r="GSO99" s="728"/>
      <c r="GSP99" s="728"/>
      <c r="GSQ99" s="728"/>
      <c r="GSR99" s="728"/>
      <c r="GSS99" s="728"/>
      <c r="GST99" s="728"/>
      <c r="GSU99" s="728"/>
      <c r="GSV99" s="728"/>
      <c r="GSW99" s="728"/>
      <c r="GSX99" s="728"/>
      <c r="GSY99" s="728"/>
      <c r="GSZ99" s="728"/>
      <c r="GTA99" s="728"/>
      <c r="GTB99" s="728"/>
      <c r="GTC99" s="728"/>
      <c r="GTD99" s="728"/>
      <c r="GTE99" s="728"/>
      <c r="GTF99" s="728"/>
      <c r="GTG99" s="728"/>
      <c r="GTH99" s="728"/>
      <c r="GTI99" s="728"/>
      <c r="GTJ99" s="728"/>
      <c r="GTK99" s="728"/>
      <c r="GTL99" s="728"/>
      <c r="GTM99" s="728"/>
      <c r="GTN99" s="728"/>
      <c r="GTO99" s="728"/>
      <c r="GTP99" s="728"/>
      <c r="GTQ99" s="728"/>
      <c r="GTR99" s="728"/>
      <c r="GTS99" s="728"/>
      <c r="GTT99" s="728"/>
      <c r="GTU99" s="728"/>
      <c r="GTV99" s="728"/>
      <c r="GTW99" s="728"/>
      <c r="GTX99" s="728"/>
      <c r="GTY99" s="728"/>
      <c r="GTZ99" s="728"/>
      <c r="GUA99" s="728"/>
      <c r="GUB99" s="728"/>
      <c r="GUC99" s="728"/>
      <c r="GUD99" s="728"/>
      <c r="GUE99" s="728"/>
      <c r="GUF99" s="728"/>
      <c r="GUG99" s="728"/>
      <c r="GUH99" s="728"/>
      <c r="GUI99" s="728"/>
      <c r="GUJ99" s="728"/>
      <c r="GUK99" s="728"/>
      <c r="GUL99" s="728"/>
      <c r="GUM99" s="728"/>
      <c r="GUN99" s="728"/>
      <c r="GUO99" s="728"/>
      <c r="GUP99" s="728"/>
      <c r="GUQ99" s="728"/>
      <c r="GUR99" s="728"/>
      <c r="GUS99" s="728"/>
      <c r="GUT99" s="728"/>
      <c r="GUU99" s="728"/>
      <c r="GUV99" s="728"/>
      <c r="GUW99" s="728"/>
      <c r="GUX99" s="728"/>
      <c r="GUY99" s="728"/>
      <c r="GUZ99" s="728"/>
      <c r="GVA99" s="728"/>
      <c r="GVB99" s="728"/>
      <c r="GVC99" s="728"/>
      <c r="GVD99" s="728"/>
      <c r="GVE99" s="728"/>
      <c r="GVF99" s="728"/>
      <c r="GVG99" s="728"/>
      <c r="GVH99" s="728"/>
      <c r="GVI99" s="728"/>
      <c r="GVJ99" s="728"/>
      <c r="GVK99" s="728"/>
      <c r="GVL99" s="728"/>
      <c r="GVM99" s="728"/>
      <c r="GVN99" s="728"/>
      <c r="GVO99" s="728"/>
      <c r="GVP99" s="728"/>
      <c r="GVQ99" s="728"/>
      <c r="GVR99" s="728"/>
      <c r="GVS99" s="728"/>
      <c r="GVT99" s="728"/>
      <c r="GVU99" s="728"/>
      <c r="GVV99" s="728"/>
      <c r="GVW99" s="728"/>
      <c r="GVX99" s="728"/>
      <c r="GVY99" s="728"/>
      <c r="GVZ99" s="728"/>
      <c r="GWA99" s="728"/>
      <c r="GWB99" s="728"/>
      <c r="GWC99" s="728"/>
      <c r="GWD99" s="728"/>
      <c r="GWE99" s="728"/>
      <c r="GWF99" s="728"/>
      <c r="GWG99" s="728"/>
      <c r="GWH99" s="728"/>
      <c r="GWI99" s="728"/>
      <c r="GWJ99" s="728"/>
      <c r="GWK99" s="728"/>
      <c r="GWL99" s="728"/>
      <c r="GWM99" s="728"/>
      <c r="GWN99" s="728"/>
      <c r="GWO99" s="728"/>
      <c r="GWP99" s="728"/>
      <c r="GWQ99" s="728"/>
      <c r="GWR99" s="728"/>
      <c r="GWS99" s="728"/>
      <c r="GWT99" s="728"/>
      <c r="GWU99" s="728"/>
      <c r="GWV99" s="728"/>
      <c r="GWW99" s="728"/>
      <c r="GWX99" s="728"/>
      <c r="GWY99" s="728"/>
      <c r="GWZ99" s="728"/>
      <c r="GXA99" s="728"/>
      <c r="GXB99" s="728"/>
      <c r="GXC99" s="728"/>
      <c r="GXD99" s="728"/>
      <c r="GXE99" s="728"/>
      <c r="GXF99" s="728"/>
      <c r="GXG99" s="728"/>
      <c r="GXH99" s="728"/>
      <c r="GXI99" s="728"/>
      <c r="GXJ99" s="728"/>
      <c r="GXK99" s="728"/>
      <c r="GXL99" s="728"/>
      <c r="GXM99" s="728"/>
      <c r="GXN99" s="728"/>
      <c r="GXO99" s="728"/>
      <c r="GXP99" s="728"/>
      <c r="GXQ99" s="728"/>
      <c r="GXR99" s="728"/>
      <c r="GXS99" s="728"/>
      <c r="GXT99" s="728"/>
      <c r="GXU99" s="728"/>
      <c r="GXV99" s="728"/>
      <c r="GXW99" s="728"/>
      <c r="GXX99" s="728"/>
      <c r="GXY99" s="728"/>
      <c r="GXZ99" s="728"/>
      <c r="GYA99" s="728"/>
      <c r="GYB99" s="728"/>
      <c r="GYC99" s="728"/>
      <c r="GYD99" s="728"/>
      <c r="GYE99" s="728"/>
      <c r="GYF99" s="728"/>
      <c r="GYG99" s="728"/>
      <c r="GYH99" s="728"/>
      <c r="GYI99" s="728"/>
      <c r="GYJ99" s="728"/>
      <c r="GYK99" s="728"/>
      <c r="GYL99" s="728"/>
      <c r="GYM99" s="728"/>
      <c r="GYN99" s="728"/>
      <c r="GYO99" s="728"/>
      <c r="GYP99" s="728"/>
      <c r="GYQ99" s="728"/>
      <c r="GYR99" s="728"/>
      <c r="GYS99" s="728"/>
      <c r="GYT99" s="728"/>
      <c r="GYU99" s="728"/>
      <c r="GYV99" s="728"/>
      <c r="GYW99" s="728"/>
      <c r="GYX99" s="728"/>
      <c r="GYY99" s="728"/>
      <c r="GYZ99" s="728"/>
      <c r="GZA99" s="728"/>
      <c r="GZB99" s="728"/>
      <c r="GZC99" s="728"/>
      <c r="GZD99" s="728"/>
      <c r="GZE99" s="728"/>
      <c r="GZF99" s="728"/>
      <c r="GZG99" s="728"/>
      <c r="GZH99" s="728"/>
      <c r="GZI99" s="728"/>
      <c r="GZJ99" s="728"/>
      <c r="GZK99" s="728"/>
      <c r="GZL99" s="728"/>
      <c r="GZM99" s="728"/>
      <c r="GZN99" s="728"/>
      <c r="GZO99" s="728"/>
      <c r="GZP99" s="728"/>
      <c r="GZQ99" s="728"/>
      <c r="GZR99" s="728"/>
      <c r="GZS99" s="728"/>
      <c r="GZT99" s="728"/>
      <c r="GZU99" s="728"/>
      <c r="GZV99" s="728"/>
      <c r="GZW99" s="728"/>
      <c r="GZX99" s="728"/>
      <c r="GZY99" s="728"/>
      <c r="GZZ99" s="728"/>
      <c r="HAA99" s="728"/>
      <c r="HAB99" s="728"/>
      <c r="HAC99" s="728"/>
      <c r="HAD99" s="728"/>
      <c r="HAE99" s="728"/>
      <c r="HAF99" s="728"/>
      <c r="HAG99" s="728"/>
      <c r="HAH99" s="728"/>
      <c r="HAI99" s="728"/>
      <c r="HAJ99" s="728"/>
      <c r="HAK99" s="728"/>
      <c r="HAL99" s="728"/>
      <c r="HAM99" s="728"/>
      <c r="HAN99" s="728"/>
      <c r="HAO99" s="728"/>
      <c r="HAP99" s="728"/>
      <c r="HAQ99" s="728"/>
      <c r="HAR99" s="728"/>
      <c r="HAS99" s="728"/>
      <c r="HAT99" s="728"/>
      <c r="HAU99" s="728"/>
      <c r="HAV99" s="728"/>
      <c r="HAW99" s="728"/>
      <c r="HAX99" s="728"/>
      <c r="HAY99" s="728"/>
      <c r="HAZ99" s="728"/>
      <c r="HBA99" s="728"/>
      <c r="HBB99" s="728"/>
      <c r="HBC99" s="728"/>
      <c r="HBD99" s="728"/>
      <c r="HBE99" s="728"/>
      <c r="HBF99" s="728"/>
      <c r="HBG99" s="728"/>
      <c r="HBH99" s="728"/>
      <c r="HBI99" s="728"/>
      <c r="HBJ99" s="728"/>
      <c r="HBK99" s="728"/>
      <c r="HBL99" s="728"/>
      <c r="HBM99" s="728"/>
      <c r="HBN99" s="728"/>
      <c r="HBO99" s="728"/>
      <c r="HBP99" s="728"/>
      <c r="HBQ99" s="728"/>
      <c r="HBR99" s="728"/>
      <c r="HBS99" s="728"/>
      <c r="HBT99" s="728"/>
      <c r="HBU99" s="728"/>
      <c r="HBV99" s="728"/>
      <c r="HBW99" s="728"/>
      <c r="HBX99" s="728"/>
      <c r="HBY99" s="728"/>
      <c r="HBZ99" s="728"/>
      <c r="HCA99" s="728"/>
      <c r="HCB99" s="728"/>
      <c r="HCC99" s="728"/>
      <c r="HCD99" s="728"/>
      <c r="HCE99" s="728"/>
      <c r="HCF99" s="728"/>
      <c r="HCG99" s="728"/>
      <c r="HCH99" s="728"/>
      <c r="HCI99" s="728"/>
      <c r="HCJ99" s="728"/>
      <c r="HCK99" s="728"/>
      <c r="HCL99" s="728"/>
      <c r="HCM99" s="728"/>
      <c r="HCN99" s="728"/>
      <c r="HCO99" s="728"/>
      <c r="HCP99" s="728"/>
      <c r="HCQ99" s="728"/>
      <c r="HCR99" s="728"/>
      <c r="HCS99" s="728"/>
      <c r="HCT99" s="728"/>
      <c r="HCU99" s="728"/>
      <c r="HCV99" s="728"/>
      <c r="HCW99" s="728"/>
      <c r="HCX99" s="728"/>
      <c r="HCY99" s="728"/>
      <c r="HCZ99" s="728"/>
      <c r="HDA99" s="728"/>
      <c r="HDB99" s="728"/>
      <c r="HDC99" s="728"/>
      <c r="HDD99" s="728"/>
      <c r="HDE99" s="728"/>
      <c r="HDF99" s="728"/>
      <c r="HDG99" s="728"/>
      <c r="HDH99" s="728"/>
      <c r="HDI99" s="728"/>
      <c r="HDJ99" s="728"/>
      <c r="HDK99" s="728"/>
      <c r="HDL99" s="728"/>
      <c r="HDM99" s="728"/>
      <c r="HDN99" s="728"/>
      <c r="HDO99" s="728"/>
      <c r="HDP99" s="728"/>
      <c r="HDQ99" s="728"/>
      <c r="HDR99" s="728"/>
      <c r="HDS99" s="728"/>
      <c r="HDT99" s="728"/>
      <c r="HDU99" s="728"/>
      <c r="HDV99" s="728"/>
      <c r="HDW99" s="728"/>
      <c r="HDX99" s="728"/>
      <c r="HDY99" s="728"/>
      <c r="HDZ99" s="728"/>
      <c r="HEA99" s="728"/>
      <c r="HEB99" s="728"/>
      <c r="HEC99" s="728"/>
      <c r="HED99" s="728"/>
      <c r="HEE99" s="728"/>
      <c r="HEF99" s="728"/>
      <c r="HEG99" s="728"/>
      <c r="HEH99" s="728"/>
      <c r="HEI99" s="728"/>
      <c r="HEJ99" s="728"/>
      <c r="HEK99" s="728"/>
      <c r="HEL99" s="728"/>
      <c r="HEM99" s="728"/>
      <c r="HEN99" s="728"/>
      <c r="HEO99" s="728"/>
      <c r="HEP99" s="728"/>
      <c r="HEQ99" s="728"/>
      <c r="HER99" s="728"/>
      <c r="HES99" s="728"/>
      <c r="HET99" s="728"/>
      <c r="HEU99" s="728"/>
      <c r="HEV99" s="728"/>
      <c r="HEW99" s="728"/>
      <c r="HEX99" s="728"/>
      <c r="HEY99" s="728"/>
      <c r="HEZ99" s="728"/>
      <c r="HFA99" s="728"/>
      <c r="HFB99" s="728"/>
      <c r="HFC99" s="728"/>
      <c r="HFD99" s="728"/>
      <c r="HFE99" s="728"/>
      <c r="HFF99" s="728"/>
      <c r="HFG99" s="728"/>
      <c r="HFH99" s="728"/>
      <c r="HFI99" s="728"/>
      <c r="HFJ99" s="728"/>
      <c r="HFK99" s="728"/>
      <c r="HFL99" s="728"/>
      <c r="HFM99" s="728"/>
      <c r="HFN99" s="728"/>
      <c r="HFO99" s="728"/>
      <c r="HFP99" s="728"/>
      <c r="HFQ99" s="728"/>
      <c r="HFR99" s="728"/>
      <c r="HFS99" s="728"/>
      <c r="HFT99" s="728"/>
      <c r="HFU99" s="728"/>
      <c r="HFV99" s="728"/>
      <c r="HFW99" s="728"/>
      <c r="HFX99" s="728"/>
      <c r="HFY99" s="728"/>
      <c r="HFZ99" s="728"/>
      <c r="HGA99" s="728"/>
      <c r="HGB99" s="728"/>
      <c r="HGC99" s="728"/>
      <c r="HGD99" s="728"/>
      <c r="HGE99" s="728"/>
      <c r="HGF99" s="728"/>
      <c r="HGG99" s="728"/>
      <c r="HGH99" s="728"/>
      <c r="HGI99" s="728"/>
      <c r="HGJ99" s="728"/>
      <c r="HGK99" s="728"/>
      <c r="HGL99" s="728"/>
      <c r="HGM99" s="728"/>
      <c r="HGN99" s="728"/>
      <c r="HGO99" s="728"/>
      <c r="HGP99" s="728"/>
      <c r="HGQ99" s="728"/>
      <c r="HGR99" s="728"/>
      <c r="HGS99" s="728"/>
      <c r="HGT99" s="728"/>
      <c r="HGU99" s="728"/>
      <c r="HGV99" s="728"/>
      <c r="HGW99" s="728"/>
      <c r="HGX99" s="728"/>
      <c r="HGY99" s="728"/>
      <c r="HGZ99" s="728"/>
      <c r="HHA99" s="728"/>
      <c r="HHB99" s="728"/>
      <c r="HHC99" s="728"/>
      <c r="HHD99" s="728"/>
      <c r="HHE99" s="728"/>
      <c r="HHF99" s="728"/>
      <c r="HHG99" s="728"/>
      <c r="HHH99" s="728"/>
      <c r="HHI99" s="728"/>
      <c r="HHJ99" s="728"/>
      <c r="HHK99" s="728"/>
      <c r="HHL99" s="728"/>
      <c r="HHM99" s="728"/>
      <c r="HHN99" s="728"/>
      <c r="HHO99" s="728"/>
      <c r="HHP99" s="728"/>
      <c r="HHQ99" s="728"/>
      <c r="HHR99" s="728"/>
      <c r="HHS99" s="728"/>
      <c r="HHT99" s="728"/>
      <c r="HHU99" s="728"/>
      <c r="HHV99" s="728"/>
      <c r="HHW99" s="728"/>
      <c r="HHX99" s="728"/>
      <c r="HHY99" s="728"/>
      <c r="HHZ99" s="728"/>
      <c r="HIA99" s="728"/>
      <c r="HIB99" s="728"/>
      <c r="HIC99" s="728"/>
      <c r="HID99" s="728"/>
      <c r="HIE99" s="728"/>
      <c r="HIF99" s="728"/>
      <c r="HIG99" s="728"/>
      <c r="HIH99" s="728"/>
      <c r="HII99" s="728"/>
      <c r="HIJ99" s="728"/>
      <c r="HIK99" s="728"/>
      <c r="HIL99" s="728"/>
      <c r="HIM99" s="728"/>
      <c r="HIN99" s="728"/>
      <c r="HIO99" s="728"/>
      <c r="HIP99" s="728"/>
      <c r="HIQ99" s="728"/>
      <c r="HIR99" s="728"/>
      <c r="HIS99" s="728"/>
      <c r="HIT99" s="728"/>
      <c r="HIU99" s="728"/>
      <c r="HIV99" s="728"/>
      <c r="HIW99" s="728"/>
      <c r="HIX99" s="728"/>
      <c r="HIY99" s="728"/>
      <c r="HIZ99" s="728"/>
      <c r="HJA99" s="728"/>
      <c r="HJB99" s="728"/>
      <c r="HJC99" s="728"/>
      <c r="HJD99" s="728"/>
      <c r="HJE99" s="728"/>
      <c r="HJF99" s="728"/>
      <c r="HJG99" s="728"/>
      <c r="HJH99" s="728"/>
      <c r="HJI99" s="728"/>
      <c r="HJJ99" s="728"/>
      <c r="HJK99" s="728"/>
      <c r="HJL99" s="728"/>
      <c r="HJM99" s="728"/>
      <c r="HJN99" s="728"/>
      <c r="HJO99" s="728"/>
      <c r="HJP99" s="728"/>
      <c r="HJQ99" s="728"/>
      <c r="HJR99" s="728"/>
      <c r="HJS99" s="728"/>
      <c r="HJT99" s="728"/>
      <c r="HJU99" s="728"/>
      <c r="HJV99" s="728"/>
      <c r="HJW99" s="728"/>
      <c r="HJX99" s="728"/>
      <c r="HJY99" s="728"/>
      <c r="HJZ99" s="728"/>
      <c r="HKA99" s="728"/>
      <c r="HKB99" s="728"/>
      <c r="HKC99" s="728"/>
      <c r="HKD99" s="728"/>
      <c r="HKE99" s="728"/>
      <c r="HKF99" s="728"/>
      <c r="HKG99" s="728"/>
      <c r="HKH99" s="728"/>
      <c r="HKI99" s="728"/>
      <c r="HKJ99" s="728"/>
      <c r="HKK99" s="728"/>
      <c r="HKL99" s="728"/>
      <c r="HKM99" s="728"/>
      <c r="HKN99" s="728"/>
      <c r="HKO99" s="728"/>
      <c r="HKP99" s="728"/>
      <c r="HKQ99" s="728"/>
      <c r="HKR99" s="728"/>
      <c r="HKS99" s="728"/>
      <c r="HKT99" s="728"/>
      <c r="HKU99" s="728"/>
      <c r="HKV99" s="728"/>
      <c r="HKW99" s="728"/>
      <c r="HKX99" s="728"/>
      <c r="HKY99" s="728"/>
      <c r="HKZ99" s="728"/>
      <c r="HLA99" s="728"/>
      <c r="HLB99" s="728"/>
      <c r="HLC99" s="728"/>
      <c r="HLD99" s="728"/>
      <c r="HLE99" s="728"/>
      <c r="HLF99" s="728"/>
      <c r="HLG99" s="728"/>
      <c r="HLH99" s="728"/>
      <c r="HLI99" s="728"/>
      <c r="HLJ99" s="728"/>
      <c r="HLK99" s="728"/>
      <c r="HLL99" s="728"/>
      <c r="HLM99" s="728"/>
      <c r="HLN99" s="728"/>
      <c r="HLO99" s="728"/>
      <c r="HLP99" s="728"/>
      <c r="HLQ99" s="728"/>
      <c r="HLR99" s="728"/>
      <c r="HLS99" s="728"/>
      <c r="HLT99" s="728"/>
      <c r="HLU99" s="728"/>
      <c r="HLV99" s="728"/>
      <c r="HLW99" s="728"/>
      <c r="HLX99" s="728"/>
      <c r="HLY99" s="728"/>
      <c r="HLZ99" s="728"/>
      <c r="HMA99" s="728"/>
      <c r="HMB99" s="728"/>
      <c r="HMC99" s="728"/>
      <c r="HMD99" s="728"/>
      <c r="HME99" s="728"/>
      <c r="HMF99" s="728"/>
      <c r="HMG99" s="728"/>
      <c r="HMH99" s="728"/>
      <c r="HMI99" s="728"/>
      <c r="HMJ99" s="728"/>
      <c r="HMK99" s="728"/>
      <c r="HML99" s="728"/>
      <c r="HMM99" s="728"/>
      <c r="HMN99" s="728"/>
      <c r="HMO99" s="728"/>
      <c r="HMP99" s="728"/>
      <c r="HMQ99" s="728"/>
      <c r="HMR99" s="728"/>
      <c r="HMS99" s="728"/>
      <c r="HMT99" s="728"/>
      <c r="HMU99" s="728"/>
      <c r="HMV99" s="728"/>
      <c r="HMW99" s="728"/>
      <c r="HMX99" s="728"/>
      <c r="HMY99" s="728"/>
      <c r="HMZ99" s="728"/>
      <c r="HNA99" s="728"/>
      <c r="HNB99" s="728"/>
      <c r="HNC99" s="728"/>
      <c r="HND99" s="728"/>
      <c r="HNE99" s="728"/>
      <c r="HNF99" s="728"/>
      <c r="HNG99" s="728"/>
      <c r="HNH99" s="728"/>
      <c r="HNI99" s="728"/>
      <c r="HNJ99" s="728"/>
      <c r="HNK99" s="728"/>
      <c r="HNL99" s="728"/>
      <c r="HNM99" s="728"/>
      <c r="HNN99" s="728"/>
      <c r="HNO99" s="728"/>
      <c r="HNP99" s="728"/>
      <c r="HNQ99" s="728"/>
      <c r="HNR99" s="728"/>
      <c r="HNS99" s="728"/>
      <c r="HNT99" s="728"/>
      <c r="HNU99" s="728"/>
      <c r="HNV99" s="728"/>
      <c r="HNW99" s="728"/>
      <c r="HNX99" s="728"/>
      <c r="HNY99" s="728"/>
      <c r="HNZ99" s="728"/>
      <c r="HOA99" s="728"/>
      <c r="HOB99" s="728"/>
      <c r="HOC99" s="728"/>
      <c r="HOD99" s="728"/>
      <c r="HOE99" s="728"/>
      <c r="HOF99" s="728"/>
      <c r="HOG99" s="728"/>
      <c r="HOH99" s="728"/>
      <c r="HOI99" s="728"/>
      <c r="HOJ99" s="728"/>
      <c r="HOK99" s="728"/>
      <c r="HOL99" s="728"/>
      <c r="HOM99" s="728"/>
      <c r="HON99" s="728"/>
      <c r="HOO99" s="728"/>
      <c r="HOP99" s="728"/>
      <c r="HOQ99" s="728"/>
      <c r="HOR99" s="728"/>
      <c r="HOS99" s="728"/>
      <c r="HOT99" s="728"/>
      <c r="HOU99" s="728"/>
      <c r="HOV99" s="728"/>
      <c r="HOW99" s="728"/>
      <c r="HOX99" s="728"/>
      <c r="HOY99" s="728"/>
      <c r="HOZ99" s="728"/>
      <c r="HPA99" s="728"/>
      <c r="HPB99" s="728"/>
      <c r="HPC99" s="728"/>
      <c r="HPD99" s="728"/>
      <c r="HPE99" s="728"/>
      <c r="HPF99" s="728"/>
      <c r="HPG99" s="728"/>
      <c r="HPH99" s="728"/>
      <c r="HPI99" s="728"/>
      <c r="HPJ99" s="728"/>
      <c r="HPK99" s="728"/>
      <c r="HPL99" s="728"/>
      <c r="HPM99" s="728"/>
      <c r="HPN99" s="728"/>
      <c r="HPO99" s="728"/>
      <c r="HPP99" s="728"/>
      <c r="HPQ99" s="728"/>
      <c r="HPR99" s="728"/>
      <c r="HPS99" s="728"/>
      <c r="HPT99" s="728"/>
      <c r="HPU99" s="728"/>
      <c r="HPV99" s="728"/>
      <c r="HPW99" s="728"/>
      <c r="HPX99" s="728"/>
      <c r="HPY99" s="728"/>
      <c r="HPZ99" s="728"/>
      <c r="HQA99" s="728"/>
      <c r="HQB99" s="728"/>
      <c r="HQC99" s="728"/>
      <c r="HQD99" s="728"/>
      <c r="HQE99" s="728"/>
      <c r="HQF99" s="728"/>
      <c r="HQG99" s="728"/>
      <c r="HQH99" s="728"/>
      <c r="HQI99" s="728"/>
      <c r="HQJ99" s="728"/>
      <c r="HQK99" s="728"/>
      <c r="HQL99" s="728"/>
      <c r="HQM99" s="728"/>
      <c r="HQN99" s="728"/>
      <c r="HQO99" s="728"/>
      <c r="HQP99" s="728"/>
      <c r="HQQ99" s="728"/>
      <c r="HQR99" s="728"/>
      <c r="HQS99" s="728"/>
      <c r="HQT99" s="728"/>
      <c r="HQU99" s="728"/>
      <c r="HQV99" s="728"/>
      <c r="HQW99" s="728"/>
      <c r="HQX99" s="728"/>
      <c r="HQY99" s="728"/>
      <c r="HQZ99" s="728"/>
      <c r="HRA99" s="728"/>
      <c r="HRB99" s="728"/>
      <c r="HRC99" s="728"/>
      <c r="HRD99" s="728"/>
      <c r="HRE99" s="728"/>
      <c r="HRF99" s="728"/>
      <c r="HRG99" s="728"/>
      <c r="HRH99" s="728"/>
      <c r="HRI99" s="728"/>
      <c r="HRJ99" s="728"/>
      <c r="HRK99" s="728"/>
      <c r="HRL99" s="728"/>
      <c r="HRM99" s="728"/>
      <c r="HRN99" s="728"/>
      <c r="HRO99" s="728"/>
      <c r="HRP99" s="728"/>
      <c r="HRQ99" s="728"/>
      <c r="HRR99" s="728"/>
      <c r="HRS99" s="728"/>
      <c r="HRT99" s="728"/>
      <c r="HRU99" s="728"/>
      <c r="HRV99" s="728"/>
      <c r="HRW99" s="728"/>
      <c r="HRX99" s="728"/>
      <c r="HRY99" s="728"/>
      <c r="HRZ99" s="728"/>
      <c r="HSA99" s="728"/>
      <c r="HSB99" s="728"/>
      <c r="HSC99" s="728"/>
      <c r="HSD99" s="728"/>
      <c r="HSE99" s="728"/>
      <c r="HSF99" s="728"/>
      <c r="HSG99" s="728"/>
      <c r="HSH99" s="728"/>
      <c r="HSI99" s="728"/>
      <c r="HSJ99" s="728"/>
      <c r="HSK99" s="728"/>
      <c r="HSL99" s="728"/>
      <c r="HSM99" s="728"/>
      <c r="HSN99" s="728"/>
      <c r="HSO99" s="728"/>
      <c r="HSP99" s="728"/>
      <c r="HSQ99" s="728"/>
      <c r="HSR99" s="728"/>
      <c r="HSS99" s="728"/>
      <c r="HST99" s="728"/>
      <c r="HSU99" s="728"/>
      <c r="HSV99" s="728"/>
      <c r="HSW99" s="728"/>
      <c r="HSX99" s="728"/>
      <c r="HSY99" s="728"/>
      <c r="HSZ99" s="728"/>
      <c r="HTA99" s="728"/>
      <c r="HTB99" s="728"/>
      <c r="HTC99" s="728"/>
      <c r="HTD99" s="728"/>
      <c r="HTE99" s="728"/>
      <c r="HTF99" s="728"/>
      <c r="HTG99" s="728"/>
      <c r="HTH99" s="728"/>
      <c r="HTI99" s="728"/>
      <c r="HTJ99" s="728"/>
      <c r="HTK99" s="728"/>
      <c r="HTL99" s="728"/>
      <c r="HTM99" s="728"/>
      <c r="HTN99" s="728"/>
      <c r="HTO99" s="728"/>
      <c r="HTP99" s="728"/>
      <c r="HTQ99" s="728"/>
      <c r="HTR99" s="728"/>
      <c r="HTS99" s="728"/>
      <c r="HTT99" s="728"/>
      <c r="HTU99" s="728"/>
      <c r="HTV99" s="728"/>
      <c r="HTW99" s="728"/>
      <c r="HTX99" s="728"/>
      <c r="HTY99" s="728"/>
      <c r="HTZ99" s="728"/>
      <c r="HUA99" s="728"/>
      <c r="HUB99" s="728"/>
      <c r="HUC99" s="728"/>
      <c r="HUD99" s="728"/>
      <c r="HUE99" s="728"/>
      <c r="HUF99" s="728"/>
      <c r="HUG99" s="728"/>
      <c r="HUH99" s="728"/>
      <c r="HUI99" s="728"/>
      <c r="HUJ99" s="728"/>
      <c r="HUK99" s="728"/>
      <c r="HUL99" s="728"/>
      <c r="HUM99" s="728"/>
      <c r="HUN99" s="728"/>
      <c r="HUO99" s="728"/>
      <c r="HUP99" s="728"/>
      <c r="HUQ99" s="728"/>
      <c r="HUR99" s="728"/>
      <c r="HUS99" s="728"/>
      <c r="HUT99" s="728"/>
      <c r="HUU99" s="728"/>
      <c r="HUV99" s="728"/>
      <c r="HUW99" s="728"/>
      <c r="HUX99" s="728"/>
      <c r="HUY99" s="728"/>
      <c r="HUZ99" s="728"/>
      <c r="HVA99" s="728"/>
      <c r="HVB99" s="728"/>
      <c r="HVC99" s="728"/>
      <c r="HVD99" s="728"/>
      <c r="HVE99" s="728"/>
      <c r="HVF99" s="728"/>
      <c r="HVG99" s="728"/>
      <c r="HVH99" s="728"/>
      <c r="HVI99" s="728"/>
      <c r="HVJ99" s="728"/>
      <c r="HVK99" s="728"/>
      <c r="HVL99" s="728"/>
      <c r="HVM99" s="728"/>
      <c r="HVN99" s="728"/>
      <c r="HVO99" s="728"/>
      <c r="HVP99" s="728"/>
      <c r="HVQ99" s="728"/>
      <c r="HVR99" s="728"/>
      <c r="HVS99" s="728"/>
      <c r="HVT99" s="728"/>
      <c r="HVU99" s="728"/>
      <c r="HVV99" s="728"/>
      <c r="HVW99" s="728"/>
      <c r="HVX99" s="728"/>
      <c r="HVY99" s="728"/>
      <c r="HVZ99" s="728"/>
      <c r="HWA99" s="728"/>
      <c r="HWB99" s="728"/>
      <c r="HWC99" s="728"/>
      <c r="HWD99" s="728"/>
      <c r="HWE99" s="728"/>
      <c r="HWF99" s="728"/>
      <c r="HWG99" s="728"/>
      <c r="HWH99" s="728"/>
      <c r="HWI99" s="728"/>
      <c r="HWJ99" s="728"/>
      <c r="HWK99" s="728"/>
      <c r="HWL99" s="728"/>
      <c r="HWM99" s="728"/>
      <c r="HWN99" s="728"/>
      <c r="HWO99" s="728"/>
      <c r="HWP99" s="728"/>
      <c r="HWQ99" s="728"/>
      <c r="HWR99" s="728"/>
      <c r="HWS99" s="728"/>
      <c r="HWT99" s="728"/>
      <c r="HWU99" s="728"/>
      <c r="HWV99" s="728"/>
      <c r="HWW99" s="728"/>
      <c r="HWX99" s="728"/>
      <c r="HWY99" s="728"/>
      <c r="HWZ99" s="728"/>
      <c r="HXA99" s="728"/>
      <c r="HXB99" s="728"/>
      <c r="HXC99" s="728"/>
      <c r="HXD99" s="728"/>
      <c r="HXE99" s="728"/>
      <c r="HXF99" s="728"/>
      <c r="HXG99" s="728"/>
      <c r="HXH99" s="728"/>
      <c r="HXI99" s="728"/>
      <c r="HXJ99" s="728"/>
      <c r="HXK99" s="728"/>
      <c r="HXL99" s="728"/>
      <c r="HXM99" s="728"/>
      <c r="HXN99" s="728"/>
      <c r="HXO99" s="728"/>
      <c r="HXP99" s="728"/>
      <c r="HXQ99" s="728"/>
      <c r="HXR99" s="728"/>
      <c r="HXS99" s="728"/>
      <c r="HXT99" s="728"/>
      <c r="HXU99" s="728"/>
      <c r="HXV99" s="728"/>
      <c r="HXW99" s="728"/>
      <c r="HXX99" s="728"/>
      <c r="HXY99" s="728"/>
      <c r="HXZ99" s="728"/>
      <c r="HYA99" s="728"/>
      <c r="HYB99" s="728"/>
      <c r="HYC99" s="728"/>
      <c r="HYD99" s="728"/>
      <c r="HYE99" s="728"/>
      <c r="HYF99" s="728"/>
      <c r="HYG99" s="728"/>
      <c r="HYH99" s="728"/>
      <c r="HYI99" s="728"/>
      <c r="HYJ99" s="728"/>
      <c r="HYK99" s="728"/>
      <c r="HYL99" s="728"/>
      <c r="HYM99" s="728"/>
      <c r="HYN99" s="728"/>
      <c r="HYO99" s="728"/>
      <c r="HYP99" s="728"/>
      <c r="HYQ99" s="728"/>
      <c r="HYR99" s="728"/>
      <c r="HYS99" s="728"/>
      <c r="HYT99" s="728"/>
      <c r="HYU99" s="728"/>
      <c r="HYV99" s="728"/>
      <c r="HYW99" s="728"/>
      <c r="HYX99" s="728"/>
      <c r="HYY99" s="728"/>
      <c r="HYZ99" s="728"/>
      <c r="HZA99" s="728"/>
      <c r="HZB99" s="728"/>
      <c r="HZC99" s="728"/>
      <c r="HZD99" s="728"/>
      <c r="HZE99" s="728"/>
      <c r="HZF99" s="728"/>
      <c r="HZG99" s="728"/>
      <c r="HZH99" s="728"/>
      <c r="HZI99" s="728"/>
      <c r="HZJ99" s="728"/>
      <c r="HZK99" s="728"/>
      <c r="HZL99" s="728"/>
      <c r="HZM99" s="728"/>
      <c r="HZN99" s="728"/>
      <c r="HZO99" s="728"/>
      <c r="HZP99" s="728"/>
      <c r="HZQ99" s="728"/>
      <c r="HZR99" s="728"/>
      <c r="HZS99" s="728"/>
      <c r="HZT99" s="728"/>
      <c r="HZU99" s="728"/>
      <c r="HZV99" s="728"/>
      <c r="HZW99" s="728"/>
      <c r="HZX99" s="728"/>
      <c r="HZY99" s="728"/>
      <c r="HZZ99" s="728"/>
      <c r="IAA99" s="728"/>
      <c r="IAB99" s="728"/>
      <c r="IAC99" s="728"/>
      <c r="IAD99" s="728"/>
      <c r="IAE99" s="728"/>
      <c r="IAF99" s="728"/>
      <c r="IAG99" s="728"/>
      <c r="IAH99" s="728"/>
      <c r="IAI99" s="728"/>
      <c r="IAJ99" s="728"/>
      <c r="IAK99" s="728"/>
      <c r="IAL99" s="728"/>
      <c r="IAM99" s="728"/>
      <c r="IAN99" s="728"/>
      <c r="IAO99" s="728"/>
      <c r="IAP99" s="728"/>
      <c r="IAQ99" s="728"/>
      <c r="IAR99" s="728"/>
      <c r="IAS99" s="728"/>
      <c r="IAT99" s="728"/>
      <c r="IAU99" s="728"/>
      <c r="IAV99" s="728"/>
      <c r="IAW99" s="728"/>
      <c r="IAX99" s="728"/>
      <c r="IAY99" s="728"/>
      <c r="IAZ99" s="728"/>
      <c r="IBA99" s="728"/>
      <c r="IBB99" s="728"/>
      <c r="IBC99" s="728"/>
      <c r="IBD99" s="728"/>
      <c r="IBE99" s="728"/>
      <c r="IBF99" s="728"/>
      <c r="IBG99" s="728"/>
      <c r="IBH99" s="728"/>
      <c r="IBI99" s="728"/>
      <c r="IBJ99" s="728"/>
      <c r="IBK99" s="728"/>
      <c r="IBL99" s="728"/>
      <c r="IBM99" s="728"/>
      <c r="IBN99" s="728"/>
      <c r="IBO99" s="728"/>
      <c r="IBP99" s="728"/>
      <c r="IBQ99" s="728"/>
      <c r="IBR99" s="728"/>
      <c r="IBS99" s="728"/>
      <c r="IBT99" s="728"/>
      <c r="IBU99" s="728"/>
      <c r="IBV99" s="728"/>
      <c r="IBW99" s="728"/>
      <c r="IBX99" s="728"/>
      <c r="IBY99" s="728"/>
      <c r="IBZ99" s="728"/>
      <c r="ICA99" s="728"/>
      <c r="ICB99" s="728"/>
      <c r="ICC99" s="728"/>
      <c r="ICD99" s="728"/>
      <c r="ICE99" s="728"/>
      <c r="ICF99" s="728"/>
      <c r="ICG99" s="728"/>
      <c r="ICH99" s="728"/>
      <c r="ICI99" s="728"/>
      <c r="ICJ99" s="728"/>
      <c r="ICK99" s="728"/>
      <c r="ICL99" s="728"/>
      <c r="ICM99" s="728"/>
      <c r="ICN99" s="728"/>
      <c r="ICO99" s="728"/>
      <c r="ICP99" s="728"/>
      <c r="ICQ99" s="728"/>
      <c r="ICR99" s="728"/>
      <c r="ICS99" s="728"/>
      <c r="ICT99" s="728"/>
      <c r="ICU99" s="728"/>
      <c r="ICV99" s="728"/>
      <c r="ICW99" s="728"/>
      <c r="ICX99" s="728"/>
      <c r="ICY99" s="728"/>
      <c r="ICZ99" s="728"/>
      <c r="IDA99" s="728"/>
      <c r="IDB99" s="728"/>
      <c r="IDC99" s="728"/>
      <c r="IDD99" s="728"/>
      <c r="IDE99" s="728"/>
      <c r="IDF99" s="728"/>
      <c r="IDG99" s="728"/>
      <c r="IDH99" s="728"/>
      <c r="IDI99" s="728"/>
      <c r="IDJ99" s="728"/>
      <c r="IDK99" s="728"/>
      <c r="IDL99" s="728"/>
      <c r="IDM99" s="728"/>
      <c r="IDN99" s="728"/>
      <c r="IDO99" s="728"/>
      <c r="IDP99" s="728"/>
      <c r="IDQ99" s="728"/>
      <c r="IDR99" s="728"/>
      <c r="IDS99" s="728"/>
      <c r="IDT99" s="728"/>
      <c r="IDU99" s="728"/>
      <c r="IDV99" s="728"/>
      <c r="IDW99" s="728"/>
      <c r="IDX99" s="728"/>
      <c r="IDY99" s="728"/>
      <c r="IDZ99" s="728"/>
      <c r="IEA99" s="728"/>
      <c r="IEB99" s="728"/>
      <c r="IEC99" s="728"/>
      <c r="IED99" s="728"/>
      <c r="IEE99" s="728"/>
      <c r="IEF99" s="728"/>
      <c r="IEG99" s="728"/>
      <c r="IEH99" s="728"/>
      <c r="IEI99" s="728"/>
      <c r="IEJ99" s="728"/>
      <c r="IEK99" s="728"/>
      <c r="IEL99" s="728"/>
      <c r="IEM99" s="728"/>
      <c r="IEN99" s="728"/>
      <c r="IEO99" s="728"/>
      <c r="IEP99" s="728"/>
      <c r="IEQ99" s="728"/>
      <c r="IER99" s="728"/>
      <c r="IES99" s="728"/>
      <c r="IET99" s="728"/>
      <c r="IEU99" s="728"/>
      <c r="IEV99" s="728"/>
      <c r="IEW99" s="728"/>
      <c r="IEX99" s="728"/>
      <c r="IEY99" s="728"/>
      <c r="IEZ99" s="728"/>
      <c r="IFA99" s="728"/>
      <c r="IFB99" s="728"/>
      <c r="IFC99" s="728"/>
      <c r="IFD99" s="728"/>
      <c r="IFE99" s="728"/>
      <c r="IFF99" s="728"/>
      <c r="IFG99" s="728"/>
      <c r="IFH99" s="728"/>
      <c r="IFI99" s="728"/>
      <c r="IFJ99" s="728"/>
      <c r="IFK99" s="728"/>
      <c r="IFL99" s="728"/>
      <c r="IFM99" s="728"/>
      <c r="IFN99" s="728"/>
      <c r="IFO99" s="728"/>
      <c r="IFP99" s="728"/>
      <c r="IFQ99" s="728"/>
      <c r="IFR99" s="728"/>
      <c r="IFS99" s="728"/>
      <c r="IFT99" s="728"/>
      <c r="IFU99" s="728"/>
      <c r="IFV99" s="728"/>
      <c r="IFW99" s="728"/>
      <c r="IFX99" s="728"/>
      <c r="IFY99" s="728"/>
      <c r="IFZ99" s="728"/>
      <c r="IGA99" s="728"/>
      <c r="IGB99" s="728"/>
      <c r="IGC99" s="728"/>
      <c r="IGD99" s="728"/>
      <c r="IGE99" s="728"/>
      <c r="IGF99" s="728"/>
      <c r="IGG99" s="728"/>
      <c r="IGH99" s="728"/>
      <c r="IGI99" s="728"/>
      <c r="IGJ99" s="728"/>
      <c r="IGK99" s="728"/>
      <c r="IGL99" s="728"/>
      <c r="IGM99" s="728"/>
      <c r="IGN99" s="728"/>
      <c r="IGO99" s="728"/>
      <c r="IGP99" s="728"/>
      <c r="IGQ99" s="728"/>
      <c r="IGR99" s="728"/>
      <c r="IGS99" s="728"/>
      <c r="IGT99" s="728"/>
      <c r="IGU99" s="728"/>
      <c r="IGV99" s="728"/>
      <c r="IGW99" s="728"/>
      <c r="IGX99" s="728"/>
      <c r="IGY99" s="728"/>
      <c r="IGZ99" s="728"/>
      <c r="IHA99" s="728"/>
      <c r="IHB99" s="728"/>
      <c r="IHC99" s="728"/>
      <c r="IHD99" s="728"/>
      <c r="IHE99" s="728"/>
      <c r="IHF99" s="728"/>
      <c r="IHG99" s="728"/>
      <c r="IHH99" s="728"/>
      <c r="IHI99" s="728"/>
      <c r="IHJ99" s="728"/>
      <c r="IHK99" s="728"/>
      <c r="IHL99" s="728"/>
      <c r="IHM99" s="728"/>
      <c r="IHN99" s="728"/>
      <c r="IHO99" s="728"/>
      <c r="IHP99" s="728"/>
      <c r="IHQ99" s="728"/>
      <c r="IHR99" s="728"/>
      <c r="IHS99" s="728"/>
      <c r="IHT99" s="728"/>
      <c r="IHU99" s="728"/>
      <c r="IHV99" s="728"/>
      <c r="IHW99" s="728"/>
      <c r="IHX99" s="728"/>
      <c r="IHY99" s="728"/>
      <c r="IHZ99" s="728"/>
      <c r="IIA99" s="728"/>
      <c r="IIB99" s="728"/>
      <c r="IIC99" s="728"/>
      <c r="IID99" s="728"/>
      <c r="IIE99" s="728"/>
      <c r="IIF99" s="728"/>
      <c r="IIG99" s="728"/>
      <c r="IIH99" s="728"/>
      <c r="III99" s="728"/>
      <c r="IIJ99" s="728"/>
      <c r="IIK99" s="728"/>
      <c r="IIL99" s="728"/>
      <c r="IIM99" s="728"/>
      <c r="IIN99" s="728"/>
      <c r="IIO99" s="728"/>
      <c r="IIP99" s="728"/>
      <c r="IIQ99" s="728"/>
      <c r="IIR99" s="728"/>
      <c r="IIS99" s="728"/>
      <c r="IIT99" s="728"/>
      <c r="IIU99" s="728"/>
      <c r="IIV99" s="728"/>
      <c r="IIW99" s="728"/>
      <c r="IIX99" s="728"/>
      <c r="IIY99" s="728"/>
      <c r="IIZ99" s="728"/>
      <c r="IJA99" s="728"/>
      <c r="IJB99" s="728"/>
      <c r="IJC99" s="728"/>
      <c r="IJD99" s="728"/>
      <c r="IJE99" s="728"/>
      <c r="IJF99" s="728"/>
      <c r="IJG99" s="728"/>
      <c r="IJH99" s="728"/>
      <c r="IJI99" s="728"/>
      <c r="IJJ99" s="728"/>
      <c r="IJK99" s="728"/>
      <c r="IJL99" s="728"/>
      <c r="IJM99" s="728"/>
      <c r="IJN99" s="728"/>
      <c r="IJO99" s="728"/>
      <c r="IJP99" s="728"/>
      <c r="IJQ99" s="728"/>
      <c r="IJR99" s="728"/>
      <c r="IJS99" s="728"/>
      <c r="IJT99" s="728"/>
      <c r="IJU99" s="728"/>
      <c r="IJV99" s="728"/>
      <c r="IJW99" s="728"/>
      <c r="IJX99" s="728"/>
      <c r="IJY99" s="728"/>
      <c r="IJZ99" s="728"/>
      <c r="IKA99" s="728"/>
      <c r="IKB99" s="728"/>
      <c r="IKC99" s="728"/>
      <c r="IKD99" s="728"/>
      <c r="IKE99" s="728"/>
      <c r="IKF99" s="728"/>
      <c r="IKG99" s="728"/>
      <c r="IKH99" s="728"/>
      <c r="IKI99" s="728"/>
      <c r="IKJ99" s="728"/>
      <c r="IKK99" s="728"/>
      <c r="IKL99" s="728"/>
      <c r="IKM99" s="728"/>
      <c r="IKN99" s="728"/>
      <c r="IKO99" s="728"/>
      <c r="IKP99" s="728"/>
      <c r="IKQ99" s="728"/>
      <c r="IKR99" s="728"/>
      <c r="IKS99" s="728"/>
      <c r="IKT99" s="728"/>
      <c r="IKU99" s="728"/>
      <c r="IKV99" s="728"/>
      <c r="IKW99" s="728"/>
      <c r="IKX99" s="728"/>
      <c r="IKY99" s="728"/>
      <c r="IKZ99" s="728"/>
      <c r="ILA99" s="728"/>
      <c r="ILB99" s="728"/>
      <c r="ILC99" s="728"/>
      <c r="ILD99" s="728"/>
      <c r="ILE99" s="728"/>
      <c r="ILF99" s="728"/>
      <c r="ILG99" s="728"/>
      <c r="ILH99" s="728"/>
      <c r="ILI99" s="728"/>
      <c r="ILJ99" s="728"/>
      <c r="ILK99" s="728"/>
      <c r="ILL99" s="728"/>
      <c r="ILM99" s="728"/>
      <c r="ILN99" s="728"/>
      <c r="ILO99" s="728"/>
      <c r="ILP99" s="728"/>
      <c r="ILQ99" s="728"/>
      <c r="ILR99" s="728"/>
      <c r="ILS99" s="728"/>
      <c r="ILT99" s="728"/>
      <c r="ILU99" s="728"/>
      <c r="ILV99" s="728"/>
      <c r="ILW99" s="728"/>
      <c r="ILX99" s="728"/>
      <c r="ILY99" s="728"/>
      <c r="ILZ99" s="728"/>
      <c r="IMA99" s="728"/>
      <c r="IMB99" s="728"/>
      <c r="IMC99" s="728"/>
      <c r="IMD99" s="728"/>
      <c r="IME99" s="728"/>
      <c r="IMF99" s="728"/>
      <c r="IMG99" s="728"/>
      <c r="IMH99" s="728"/>
      <c r="IMI99" s="728"/>
      <c r="IMJ99" s="728"/>
      <c r="IMK99" s="728"/>
      <c r="IML99" s="728"/>
      <c r="IMM99" s="728"/>
      <c r="IMN99" s="728"/>
      <c r="IMO99" s="728"/>
      <c r="IMP99" s="728"/>
      <c r="IMQ99" s="728"/>
      <c r="IMR99" s="728"/>
      <c r="IMS99" s="728"/>
      <c r="IMT99" s="728"/>
      <c r="IMU99" s="728"/>
      <c r="IMV99" s="728"/>
      <c r="IMW99" s="728"/>
      <c r="IMX99" s="728"/>
      <c r="IMY99" s="728"/>
      <c r="IMZ99" s="728"/>
      <c r="INA99" s="728"/>
      <c r="INB99" s="728"/>
      <c r="INC99" s="728"/>
      <c r="IND99" s="728"/>
      <c r="INE99" s="728"/>
      <c r="INF99" s="728"/>
      <c r="ING99" s="728"/>
      <c r="INH99" s="728"/>
      <c r="INI99" s="728"/>
      <c r="INJ99" s="728"/>
      <c r="INK99" s="728"/>
      <c r="INL99" s="728"/>
      <c r="INM99" s="728"/>
      <c r="INN99" s="728"/>
      <c r="INO99" s="728"/>
      <c r="INP99" s="728"/>
      <c r="INQ99" s="728"/>
      <c r="INR99" s="728"/>
      <c r="INS99" s="728"/>
      <c r="INT99" s="728"/>
      <c r="INU99" s="728"/>
      <c r="INV99" s="728"/>
      <c r="INW99" s="728"/>
      <c r="INX99" s="728"/>
      <c r="INY99" s="728"/>
      <c r="INZ99" s="728"/>
      <c r="IOA99" s="728"/>
      <c r="IOB99" s="728"/>
      <c r="IOC99" s="728"/>
      <c r="IOD99" s="728"/>
      <c r="IOE99" s="728"/>
      <c r="IOF99" s="728"/>
      <c r="IOG99" s="728"/>
      <c r="IOH99" s="728"/>
      <c r="IOI99" s="728"/>
      <c r="IOJ99" s="728"/>
      <c r="IOK99" s="728"/>
      <c r="IOL99" s="728"/>
      <c r="IOM99" s="728"/>
      <c r="ION99" s="728"/>
      <c r="IOO99" s="728"/>
      <c r="IOP99" s="728"/>
      <c r="IOQ99" s="728"/>
      <c r="IOR99" s="728"/>
      <c r="IOS99" s="728"/>
      <c r="IOT99" s="728"/>
      <c r="IOU99" s="728"/>
      <c r="IOV99" s="728"/>
      <c r="IOW99" s="728"/>
      <c r="IOX99" s="728"/>
      <c r="IOY99" s="728"/>
      <c r="IOZ99" s="728"/>
      <c r="IPA99" s="728"/>
      <c r="IPB99" s="728"/>
      <c r="IPC99" s="728"/>
      <c r="IPD99" s="728"/>
      <c r="IPE99" s="728"/>
      <c r="IPF99" s="728"/>
      <c r="IPG99" s="728"/>
      <c r="IPH99" s="728"/>
      <c r="IPI99" s="728"/>
      <c r="IPJ99" s="728"/>
      <c r="IPK99" s="728"/>
      <c r="IPL99" s="728"/>
      <c r="IPM99" s="728"/>
      <c r="IPN99" s="728"/>
      <c r="IPO99" s="728"/>
      <c r="IPP99" s="728"/>
      <c r="IPQ99" s="728"/>
      <c r="IPR99" s="728"/>
      <c r="IPS99" s="728"/>
      <c r="IPT99" s="728"/>
      <c r="IPU99" s="728"/>
      <c r="IPV99" s="728"/>
      <c r="IPW99" s="728"/>
      <c r="IPX99" s="728"/>
      <c r="IPY99" s="728"/>
      <c r="IPZ99" s="728"/>
      <c r="IQA99" s="728"/>
      <c r="IQB99" s="728"/>
      <c r="IQC99" s="728"/>
      <c r="IQD99" s="728"/>
      <c r="IQE99" s="728"/>
      <c r="IQF99" s="728"/>
      <c r="IQG99" s="728"/>
      <c r="IQH99" s="728"/>
      <c r="IQI99" s="728"/>
      <c r="IQJ99" s="728"/>
      <c r="IQK99" s="728"/>
      <c r="IQL99" s="728"/>
      <c r="IQM99" s="728"/>
      <c r="IQN99" s="728"/>
      <c r="IQO99" s="728"/>
      <c r="IQP99" s="728"/>
      <c r="IQQ99" s="728"/>
      <c r="IQR99" s="728"/>
      <c r="IQS99" s="728"/>
      <c r="IQT99" s="728"/>
      <c r="IQU99" s="728"/>
      <c r="IQV99" s="728"/>
      <c r="IQW99" s="728"/>
      <c r="IQX99" s="728"/>
      <c r="IQY99" s="728"/>
      <c r="IQZ99" s="728"/>
      <c r="IRA99" s="728"/>
      <c r="IRB99" s="728"/>
      <c r="IRC99" s="728"/>
      <c r="IRD99" s="728"/>
      <c r="IRE99" s="728"/>
      <c r="IRF99" s="728"/>
      <c r="IRG99" s="728"/>
      <c r="IRH99" s="728"/>
      <c r="IRI99" s="728"/>
      <c r="IRJ99" s="728"/>
      <c r="IRK99" s="728"/>
      <c r="IRL99" s="728"/>
      <c r="IRM99" s="728"/>
      <c r="IRN99" s="728"/>
      <c r="IRO99" s="728"/>
      <c r="IRP99" s="728"/>
      <c r="IRQ99" s="728"/>
      <c r="IRR99" s="728"/>
      <c r="IRS99" s="728"/>
      <c r="IRT99" s="728"/>
      <c r="IRU99" s="728"/>
      <c r="IRV99" s="728"/>
      <c r="IRW99" s="728"/>
      <c r="IRX99" s="728"/>
      <c r="IRY99" s="728"/>
      <c r="IRZ99" s="728"/>
      <c r="ISA99" s="728"/>
      <c r="ISB99" s="728"/>
      <c r="ISC99" s="728"/>
      <c r="ISD99" s="728"/>
      <c r="ISE99" s="728"/>
      <c r="ISF99" s="728"/>
      <c r="ISG99" s="728"/>
      <c r="ISH99" s="728"/>
      <c r="ISI99" s="728"/>
      <c r="ISJ99" s="728"/>
      <c r="ISK99" s="728"/>
      <c r="ISL99" s="728"/>
      <c r="ISM99" s="728"/>
      <c r="ISN99" s="728"/>
      <c r="ISO99" s="728"/>
      <c r="ISP99" s="728"/>
      <c r="ISQ99" s="728"/>
      <c r="ISR99" s="728"/>
      <c r="ISS99" s="728"/>
      <c r="IST99" s="728"/>
      <c r="ISU99" s="728"/>
      <c r="ISV99" s="728"/>
      <c r="ISW99" s="728"/>
      <c r="ISX99" s="728"/>
      <c r="ISY99" s="728"/>
      <c r="ISZ99" s="728"/>
      <c r="ITA99" s="728"/>
      <c r="ITB99" s="728"/>
      <c r="ITC99" s="728"/>
      <c r="ITD99" s="728"/>
      <c r="ITE99" s="728"/>
      <c r="ITF99" s="728"/>
      <c r="ITG99" s="728"/>
      <c r="ITH99" s="728"/>
      <c r="ITI99" s="728"/>
      <c r="ITJ99" s="728"/>
      <c r="ITK99" s="728"/>
      <c r="ITL99" s="728"/>
      <c r="ITM99" s="728"/>
      <c r="ITN99" s="728"/>
      <c r="ITO99" s="728"/>
      <c r="ITP99" s="728"/>
      <c r="ITQ99" s="728"/>
      <c r="ITR99" s="728"/>
      <c r="ITS99" s="728"/>
      <c r="ITT99" s="728"/>
      <c r="ITU99" s="728"/>
      <c r="ITV99" s="728"/>
      <c r="ITW99" s="728"/>
      <c r="ITX99" s="728"/>
      <c r="ITY99" s="728"/>
      <c r="ITZ99" s="728"/>
      <c r="IUA99" s="728"/>
      <c r="IUB99" s="728"/>
      <c r="IUC99" s="728"/>
      <c r="IUD99" s="728"/>
      <c r="IUE99" s="728"/>
      <c r="IUF99" s="728"/>
      <c r="IUG99" s="728"/>
      <c r="IUH99" s="728"/>
      <c r="IUI99" s="728"/>
      <c r="IUJ99" s="728"/>
      <c r="IUK99" s="728"/>
      <c r="IUL99" s="728"/>
      <c r="IUM99" s="728"/>
      <c r="IUN99" s="728"/>
      <c r="IUO99" s="728"/>
      <c r="IUP99" s="728"/>
      <c r="IUQ99" s="728"/>
      <c r="IUR99" s="728"/>
      <c r="IUS99" s="728"/>
      <c r="IUT99" s="728"/>
      <c r="IUU99" s="728"/>
      <c r="IUV99" s="728"/>
      <c r="IUW99" s="728"/>
      <c r="IUX99" s="728"/>
      <c r="IUY99" s="728"/>
      <c r="IUZ99" s="728"/>
      <c r="IVA99" s="728"/>
      <c r="IVB99" s="728"/>
      <c r="IVC99" s="728"/>
      <c r="IVD99" s="728"/>
      <c r="IVE99" s="728"/>
      <c r="IVF99" s="728"/>
      <c r="IVG99" s="728"/>
      <c r="IVH99" s="728"/>
      <c r="IVI99" s="728"/>
      <c r="IVJ99" s="728"/>
      <c r="IVK99" s="728"/>
      <c r="IVL99" s="728"/>
      <c r="IVM99" s="728"/>
      <c r="IVN99" s="728"/>
      <c r="IVO99" s="728"/>
      <c r="IVP99" s="728"/>
      <c r="IVQ99" s="728"/>
      <c r="IVR99" s="728"/>
      <c r="IVS99" s="728"/>
      <c r="IVT99" s="728"/>
      <c r="IVU99" s="728"/>
      <c r="IVV99" s="728"/>
      <c r="IVW99" s="728"/>
      <c r="IVX99" s="728"/>
      <c r="IVY99" s="728"/>
      <c r="IVZ99" s="728"/>
      <c r="IWA99" s="728"/>
      <c r="IWB99" s="728"/>
      <c r="IWC99" s="728"/>
      <c r="IWD99" s="728"/>
      <c r="IWE99" s="728"/>
      <c r="IWF99" s="728"/>
      <c r="IWG99" s="728"/>
      <c r="IWH99" s="728"/>
      <c r="IWI99" s="728"/>
      <c r="IWJ99" s="728"/>
      <c r="IWK99" s="728"/>
      <c r="IWL99" s="728"/>
      <c r="IWM99" s="728"/>
      <c r="IWN99" s="728"/>
      <c r="IWO99" s="728"/>
      <c r="IWP99" s="728"/>
      <c r="IWQ99" s="728"/>
      <c r="IWR99" s="728"/>
      <c r="IWS99" s="728"/>
      <c r="IWT99" s="728"/>
      <c r="IWU99" s="728"/>
      <c r="IWV99" s="728"/>
      <c r="IWW99" s="728"/>
      <c r="IWX99" s="728"/>
      <c r="IWY99" s="728"/>
      <c r="IWZ99" s="728"/>
      <c r="IXA99" s="728"/>
      <c r="IXB99" s="728"/>
      <c r="IXC99" s="728"/>
      <c r="IXD99" s="728"/>
      <c r="IXE99" s="728"/>
      <c r="IXF99" s="728"/>
      <c r="IXG99" s="728"/>
      <c r="IXH99" s="728"/>
      <c r="IXI99" s="728"/>
      <c r="IXJ99" s="728"/>
      <c r="IXK99" s="728"/>
      <c r="IXL99" s="728"/>
      <c r="IXM99" s="728"/>
      <c r="IXN99" s="728"/>
      <c r="IXO99" s="728"/>
      <c r="IXP99" s="728"/>
      <c r="IXQ99" s="728"/>
      <c r="IXR99" s="728"/>
      <c r="IXS99" s="728"/>
      <c r="IXT99" s="728"/>
      <c r="IXU99" s="728"/>
      <c r="IXV99" s="728"/>
      <c r="IXW99" s="728"/>
      <c r="IXX99" s="728"/>
      <c r="IXY99" s="728"/>
      <c r="IXZ99" s="728"/>
      <c r="IYA99" s="728"/>
      <c r="IYB99" s="728"/>
      <c r="IYC99" s="728"/>
      <c r="IYD99" s="728"/>
      <c r="IYE99" s="728"/>
      <c r="IYF99" s="728"/>
      <c r="IYG99" s="728"/>
      <c r="IYH99" s="728"/>
      <c r="IYI99" s="728"/>
      <c r="IYJ99" s="728"/>
      <c r="IYK99" s="728"/>
      <c r="IYL99" s="728"/>
      <c r="IYM99" s="728"/>
      <c r="IYN99" s="728"/>
      <c r="IYO99" s="728"/>
      <c r="IYP99" s="728"/>
      <c r="IYQ99" s="728"/>
      <c r="IYR99" s="728"/>
      <c r="IYS99" s="728"/>
      <c r="IYT99" s="728"/>
      <c r="IYU99" s="728"/>
      <c r="IYV99" s="728"/>
      <c r="IYW99" s="728"/>
      <c r="IYX99" s="728"/>
      <c r="IYY99" s="728"/>
      <c r="IYZ99" s="728"/>
      <c r="IZA99" s="728"/>
      <c r="IZB99" s="728"/>
      <c r="IZC99" s="728"/>
      <c r="IZD99" s="728"/>
      <c r="IZE99" s="728"/>
      <c r="IZF99" s="728"/>
      <c r="IZG99" s="728"/>
      <c r="IZH99" s="728"/>
      <c r="IZI99" s="728"/>
      <c r="IZJ99" s="728"/>
      <c r="IZK99" s="728"/>
      <c r="IZL99" s="728"/>
      <c r="IZM99" s="728"/>
      <c r="IZN99" s="728"/>
      <c r="IZO99" s="728"/>
      <c r="IZP99" s="728"/>
      <c r="IZQ99" s="728"/>
      <c r="IZR99" s="728"/>
      <c r="IZS99" s="728"/>
      <c r="IZT99" s="728"/>
      <c r="IZU99" s="728"/>
      <c r="IZV99" s="728"/>
      <c r="IZW99" s="728"/>
      <c r="IZX99" s="728"/>
      <c r="IZY99" s="728"/>
      <c r="IZZ99" s="728"/>
      <c r="JAA99" s="728"/>
      <c r="JAB99" s="728"/>
      <c r="JAC99" s="728"/>
      <c r="JAD99" s="728"/>
      <c r="JAE99" s="728"/>
      <c r="JAF99" s="728"/>
      <c r="JAG99" s="728"/>
      <c r="JAH99" s="728"/>
      <c r="JAI99" s="728"/>
      <c r="JAJ99" s="728"/>
      <c r="JAK99" s="728"/>
      <c r="JAL99" s="728"/>
      <c r="JAM99" s="728"/>
      <c r="JAN99" s="728"/>
      <c r="JAO99" s="728"/>
      <c r="JAP99" s="728"/>
      <c r="JAQ99" s="728"/>
      <c r="JAR99" s="728"/>
      <c r="JAS99" s="728"/>
      <c r="JAT99" s="728"/>
      <c r="JAU99" s="728"/>
      <c r="JAV99" s="728"/>
      <c r="JAW99" s="728"/>
      <c r="JAX99" s="728"/>
      <c r="JAY99" s="728"/>
      <c r="JAZ99" s="728"/>
      <c r="JBA99" s="728"/>
      <c r="JBB99" s="728"/>
      <c r="JBC99" s="728"/>
      <c r="JBD99" s="728"/>
      <c r="JBE99" s="728"/>
      <c r="JBF99" s="728"/>
      <c r="JBG99" s="728"/>
      <c r="JBH99" s="728"/>
      <c r="JBI99" s="728"/>
      <c r="JBJ99" s="728"/>
      <c r="JBK99" s="728"/>
      <c r="JBL99" s="728"/>
      <c r="JBM99" s="728"/>
      <c r="JBN99" s="728"/>
      <c r="JBO99" s="728"/>
      <c r="JBP99" s="728"/>
      <c r="JBQ99" s="728"/>
      <c r="JBR99" s="728"/>
      <c r="JBS99" s="728"/>
      <c r="JBT99" s="728"/>
      <c r="JBU99" s="728"/>
      <c r="JBV99" s="728"/>
      <c r="JBW99" s="728"/>
      <c r="JBX99" s="728"/>
      <c r="JBY99" s="728"/>
      <c r="JBZ99" s="728"/>
      <c r="JCA99" s="728"/>
      <c r="JCB99" s="728"/>
      <c r="JCC99" s="728"/>
      <c r="JCD99" s="728"/>
      <c r="JCE99" s="728"/>
      <c r="JCF99" s="728"/>
      <c r="JCG99" s="728"/>
      <c r="JCH99" s="728"/>
      <c r="JCI99" s="728"/>
      <c r="JCJ99" s="728"/>
      <c r="JCK99" s="728"/>
      <c r="JCL99" s="728"/>
      <c r="JCM99" s="728"/>
      <c r="JCN99" s="728"/>
      <c r="JCO99" s="728"/>
      <c r="JCP99" s="728"/>
      <c r="JCQ99" s="728"/>
      <c r="JCR99" s="728"/>
      <c r="JCS99" s="728"/>
      <c r="JCT99" s="728"/>
      <c r="JCU99" s="728"/>
      <c r="JCV99" s="728"/>
      <c r="JCW99" s="728"/>
      <c r="JCX99" s="728"/>
      <c r="JCY99" s="728"/>
      <c r="JCZ99" s="728"/>
      <c r="JDA99" s="728"/>
      <c r="JDB99" s="728"/>
      <c r="JDC99" s="728"/>
      <c r="JDD99" s="728"/>
      <c r="JDE99" s="728"/>
      <c r="JDF99" s="728"/>
      <c r="JDG99" s="728"/>
      <c r="JDH99" s="728"/>
      <c r="JDI99" s="728"/>
      <c r="JDJ99" s="728"/>
      <c r="JDK99" s="728"/>
      <c r="JDL99" s="728"/>
      <c r="JDM99" s="728"/>
      <c r="JDN99" s="728"/>
      <c r="JDO99" s="728"/>
      <c r="JDP99" s="728"/>
      <c r="JDQ99" s="728"/>
      <c r="JDR99" s="728"/>
      <c r="JDS99" s="728"/>
      <c r="JDT99" s="728"/>
      <c r="JDU99" s="728"/>
      <c r="JDV99" s="728"/>
      <c r="JDW99" s="728"/>
      <c r="JDX99" s="728"/>
      <c r="JDY99" s="728"/>
      <c r="JDZ99" s="728"/>
      <c r="JEA99" s="728"/>
      <c r="JEB99" s="728"/>
      <c r="JEC99" s="728"/>
      <c r="JED99" s="728"/>
      <c r="JEE99" s="728"/>
      <c r="JEF99" s="728"/>
      <c r="JEG99" s="728"/>
      <c r="JEH99" s="728"/>
      <c r="JEI99" s="728"/>
      <c r="JEJ99" s="728"/>
      <c r="JEK99" s="728"/>
      <c r="JEL99" s="728"/>
      <c r="JEM99" s="728"/>
      <c r="JEN99" s="728"/>
      <c r="JEO99" s="728"/>
      <c r="JEP99" s="728"/>
      <c r="JEQ99" s="728"/>
      <c r="JER99" s="728"/>
      <c r="JES99" s="728"/>
      <c r="JET99" s="728"/>
      <c r="JEU99" s="728"/>
      <c r="JEV99" s="728"/>
      <c r="JEW99" s="728"/>
      <c r="JEX99" s="728"/>
      <c r="JEY99" s="728"/>
      <c r="JEZ99" s="728"/>
      <c r="JFA99" s="728"/>
      <c r="JFB99" s="728"/>
      <c r="JFC99" s="728"/>
      <c r="JFD99" s="728"/>
      <c r="JFE99" s="728"/>
      <c r="JFF99" s="728"/>
      <c r="JFG99" s="728"/>
      <c r="JFH99" s="728"/>
      <c r="JFI99" s="728"/>
      <c r="JFJ99" s="728"/>
      <c r="JFK99" s="728"/>
      <c r="JFL99" s="728"/>
      <c r="JFM99" s="728"/>
      <c r="JFN99" s="728"/>
      <c r="JFO99" s="728"/>
      <c r="JFP99" s="728"/>
      <c r="JFQ99" s="728"/>
      <c r="JFR99" s="728"/>
      <c r="JFS99" s="728"/>
      <c r="JFT99" s="728"/>
      <c r="JFU99" s="728"/>
      <c r="JFV99" s="728"/>
      <c r="JFW99" s="728"/>
      <c r="JFX99" s="728"/>
      <c r="JFY99" s="728"/>
      <c r="JFZ99" s="728"/>
      <c r="JGA99" s="728"/>
      <c r="JGB99" s="728"/>
      <c r="JGC99" s="728"/>
      <c r="JGD99" s="728"/>
      <c r="JGE99" s="728"/>
      <c r="JGF99" s="728"/>
      <c r="JGG99" s="728"/>
      <c r="JGH99" s="728"/>
      <c r="JGI99" s="728"/>
      <c r="JGJ99" s="728"/>
      <c r="JGK99" s="728"/>
      <c r="JGL99" s="728"/>
      <c r="JGM99" s="728"/>
      <c r="JGN99" s="728"/>
      <c r="JGO99" s="728"/>
      <c r="JGP99" s="728"/>
      <c r="JGQ99" s="728"/>
      <c r="JGR99" s="728"/>
      <c r="JGS99" s="728"/>
      <c r="JGT99" s="728"/>
      <c r="JGU99" s="728"/>
      <c r="JGV99" s="728"/>
      <c r="JGW99" s="728"/>
      <c r="JGX99" s="728"/>
      <c r="JGY99" s="728"/>
      <c r="JGZ99" s="728"/>
      <c r="JHA99" s="728"/>
      <c r="JHB99" s="728"/>
      <c r="JHC99" s="728"/>
      <c r="JHD99" s="728"/>
      <c r="JHE99" s="728"/>
      <c r="JHF99" s="728"/>
      <c r="JHG99" s="728"/>
      <c r="JHH99" s="728"/>
      <c r="JHI99" s="728"/>
      <c r="JHJ99" s="728"/>
      <c r="JHK99" s="728"/>
      <c r="JHL99" s="728"/>
      <c r="JHM99" s="728"/>
      <c r="JHN99" s="728"/>
      <c r="JHO99" s="728"/>
      <c r="JHP99" s="728"/>
      <c r="JHQ99" s="728"/>
      <c r="JHR99" s="728"/>
      <c r="JHS99" s="728"/>
      <c r="JHT99" s="728"/>
      <c r="JHU99" s="728"/>
      <c r="JHV99" s="728"/>
      <c r="JHW99" s="728"/>
      <c r="JHX99" s="728"/>
      <c r="JHY99" s="728"/>
      <c r="JHZ99" s="728"/>
      <c r="JIA99" s="728"/>
      <c r="JIB99" s="728"/>
      <c r="JIC99" s="728"/>
      <c r="JID99" s="728"/>
      <c r="JIE99" s="728"/>
      <c r="JIF99" s="728"/>
      <c r="JIG99" s="728"/>
      <c r="JIH99" s="728"/>
      <c r="JII99" s="728"/>
      <c r="JIJ99" s="728"/>
      <c r="JIK99" s="728"/>
      <c r="JIL99" s="728"/>
      <c r="JIM99" s="728"/>
      <c r="JIN99" s="728"/>
      <c r="JIO99" s="728"/>
      <c r="JIP99" s="728"/>
      <c r="JIQ99" s="728"/>
      <c r="JIR99" s="728"/>
      <c r="JIS99" s="728"/>
      <c r="JIT99" s="728"/>
      <c r="JIU99" s="728"/>
      <c r="JIV99" s="728"/>
      <c r="JIW99" s="728"/>
      <c r="JIX99" s="728"/>
      <c r="JIY99" s="728"/>
      <c r="JIZ99" s="728"/>
      <c r="JJA99" s="728"/>
      <c r="JJB99" s="728"/>
      <c r="JJC99" s="728"/>
      <c r="JJD99" s="728"/>
      <c r="JJE99" s="728"/>
      <c r="JJF99" s="728"/>
      <c r="JJG99" s="728"/>
      <c r="JJH99" s="728"/>
      <c r="JJI99" s="728"/>
      <c r="JJJ99" s="728"/>
      <c r="JJK99" s="728"/>
      <c r="JJL99" s="728"/>
      <c r="JJM99" s="728"/>
      <c r="JJN99" s="728"/>
      <c r="JJO99" s="728"/>
      <c r="JJP99" s="728"/>
      <c r="JJQ99" s="728"/>
      <c r="JJR99" s="728"/>
      <c r="JJS99" s="728"/>
      <c r="JJT99" s="728"/>
      <c r="JJU99" s="728"/>
      <c r="JJV99" s="728"/>
      <c r="JJW99" s="728"/>
      <c r="JJX99" s="728"/>
      <c r="JJY99" s="728"/>
      <c r="JJZ99" s="728"/>
      <c r="JKA99" s="728"/>
      <c r="JKB99" s="728"/>
      <c r="JKC99" s="728"/>
      <c r="JKD99" s="728"/>
      <c r="JKE99" s="728"/>
      <c r="JKF99" s="728"/>
      <c r="JKG99" s="728"/>
      <c r="JKH99" s="728"/>
      <c r="JKI99" s="728"/>
      <c r="JKJ99" s="728"/>
      <c r="JKK99" s="728"/>
      <c r="JKL99" s="728"/>
      <c r="JKM99" s="728"/>
      <c r="JKN99" s="728"/>
      <c r="JKO99" s="728"/>
      <c r="JKP99" s="728"/>
      <c r="JKQ99" s="728"/>
      <c r="JKR99" s="728"/>
      <c r="JKS99" s="728"/>
      <c r="JKT99" s="728"/>
      <c r="JKU99" s="728"/>
      <c r="JKV99" s="728"/>
      <c r="JKW99" s="728"/>
      <c r="JKX99" s="728"/>
      <c r="JKY99" s="728"/>
      <c r="JKZ99" s="728"/>
      <c r="JLA99" s="728"/>
      <c r="JLB99" s="728"/>
      <c r="JLC99" s="728"/>
      <c r="JLD99" s="728"/>
      <c r="JLE99" s="728"/>
      <c r="JLF99" s="728"/>
      <c r="JLG99" s="728"/>
      <c r="JLH99" s="728"/>
      <c r="JLI99" s="728"/>
      <c r="JLJ99" s="728"/>
      <c r="JLK99" s="728"/>
      <c r="JLL99" s="728"/>
      <c r="JLM99" s="728"/>
      <c r="JLN99" s="728"/>
      <c r="JLO99" s="728"/>
      <c r="JLP99" s="728"/>
      <c r="JLQ99" s="728"/>
      <c r="JLR99" s="728"/>
      <c r="JLS99" s="728"/>
      <c r="JLT99" s="728"/>
      <c r="JLU99" s="728"/>
      <c r="JLV99" s="728"/>
      <c r="JLW99" s="728"/>
      <c r="JLX99" s="728"/>
      <c r="JLY99" s="728"/>
      <c r="JLZ99" s="728"/>
      <c r="JMA99" s="728"/>
      <c r="JMB99" s="728"/>
      <c r="JMC99" s="728"/>
      <c r="JMD99" s="728"/>
      <c r="JME99" s="728"/>
      <c r="JMF99" s="728"/>
      <c r="JMG99" s="728"/>
      <c r="JMH99" s="728"/>
      <c r="JMI99" s="728"/>
      <c r="JMJ99" s="728"/>
      <c r="JMK99" s="728"/>
      <c r="JML99" s="728"/>
      <c r="JMM99" s="728"/>
      <c r="JMN99" s="728"/>
      <c r="JMO99" s="728"/>
      <c r="JMP99" s="728"/>
      <c r="JMQ99" s="728"/>
      <c r="JMR99" s="728"/>
      <c r="JMS99" s="728"/>
      <c r="JMT99" s="728"/>
      <c r="JMU99" s="728"/>
      <c r="JMV99" s="728"/>
      <c r="JMW99" s="728"/>
      <c r="JMX99" s="728"/>
      <c r="JMY99" s="728"/>
      <c r="JMZ99" s="728"/>
      <c r="JNA99" s="728"/>
      <c r="JNB99" s="728"/>
      <c r="JNC99" s="728"/>
      <c r="JND99" s="728"/>
      <c r="JNE99" s="728"/>
      <c r="JNF99" s="728"/>
      <c r="JNG99" s="728"/>
      <c r="JNH99" s="728"/>
      <c r="JNI99" s="728"/>
      <c r="JNJ99" s="728"/>
      <c r="JNK99" s="728"/>
      <c r="JNL99" s="728"/>
      <c r="JNM99" s="728"/>
      <c r="JNN99" s="728"/>
      <c r="JNO99" s="728"/>
      <c r="JNP99" s="728"/>
      <c r="JNQ99" s="728"/>
      <c r="JNR99" s="728"/>
      <c r="JNS99" s="728"/>
      <c r="JNT99" s="728"/>
      <c r="JNU99" s="728"/>
      <c r="JNV99" s="728"/>
      <c r="JNW99" s="728"/>
      <c r="JNX99" s="728"/>
      <c r="JNY99" s="728"/>
      <c r="JNZ99" s="728"/>
      <c r="JOA99" s="728"/>
      <c r="JOB99" s="728"/>
      <c r="JOC99" s="728"/>
      <c r="JOD99" s="728"/>
      <c r="JOE99" s="728"/>
      <c r="JOF99" s="728"/>
      <c r="JOG99" s="728"/>
      <c r="JOH99" s="728"/>
      <c r="JOI99" s="728"/>
      <c r="JOJ99" s="728"/>
      <c r="JOK99" s="728"/>
      <c r="JOL99" s="728"/>
      <c r="JOM99" s="728"/>
      <c r="JON99" s="728"/>
      <c r="JOO99" s="728"/>
      <c r="JOP99" s="728"/>
      <c r="JOQ99" s="728"/>
      <c r="JOR99" s="728"/>
      <c r="JOS99" s="728"/>
      <c r="JOT99" s="728"/>
      <c r="JOU99" s="728"/>
      <c r="JOV99" s="728"/>
      <c r="JOW99" s="728"/>
      <c r="JOX99" s="728"/>
      <c r="JOY99" s="728"/>
      <c r="JOZ99" s="728"/>
      <c r="JPA99" s="728"/>
      <c r="JPB99" s="728"/>
      <c r="JPC99" s="728"/>
      <c r="JPD99" s="728"/>
      <c r="JPE99" s="728"/>
      <c r="JPF99" s="728"/>
      <c r="JPG99" s="728"/>
      <c r="JPH99" s="728"/>
      <c r="JPI99" s="728"/>
      <c r="JPJ99" s="728"/>
      <c r="JPK99" s="728"/>
      <c r="JPL99" s="728"/>
      <c r="JPM99" s="728"/>
      <c r="JPN99" s="728"/>
      <c r="JPO99" s="728"/>
      <c r="JPP99" s="728"/>
      <c r="JPQ99" s="728"/>
      <c r="JPR99" s="728"/>
      <c r="JPS99" s="728"/>
      <c r="JPT99" s="728"/>
      <c r="JPU99" s="728"/>
      <c r="JPV99" s="728"/>
      <c r="JPW99" s="728"/>
      <c r="JPX99" s="728"/>
      <c r="JPY99" s="728"/>
      <c r="JPZ99" s="728"/>
      <c r="JQA99" s="728"/>
      <c r="JQB99" s="728"/>
      <c r="JQC99" s="728"/>
      <c r="JQD99" s="728"/>
      <c r="JQE99" s="728"/>
      <c r="JQF99" s="728"/>
      <c r="JQG99" s="728"/>
      <c r="JQH99" s="728"/>
      <c r="JQI99" s="728"/>
      <c r="JQJ99" s="728"/>
      <c r="JQK99" s="728"/>
      <c r="JQL99" s="728"/>
      <c r="JQM99" s="728"/>
      <c r="JQN99" s="728"/>
      <c r="JQO99" s="728"/>
      <c r="JQP99" s="728"/>
      <c r="JQQ99" s="728"/>
      <c r="JQR99" s="728"/>
      <c r="JQS99" s="728"/>
      <c r="JQT99" s="728"/>
      <c r="JQU99" s="728"/>
      <c r="JQV99" s="728"/>
      <c r="JQW99" s="728"/>
      <c r="JQX99" s="728"/>
      <c r="JQY99" s="728"/>
      <c r="JQZ99" s="728"/>
      <c r="JRA99" s="728"/>
      <c r="JRB99" s="728"/>
      <c r="JRC99" s="728"/>
      <c r="JRD99" s="728"/>
      <c r="JRE99" s="728"/>
      <c r="JRF99" s="728"/>
      <c r="JRG99" s="728"/>
      <c r="JRH99" s="728"/>
      <c r="JRI99" s="728"/>
      <c r="JRJ99" s="728"/>
      <c r="JRK99" s="728"/>
      <c r="JRL99" s="728"/>
      <c r="JRM99" s="728"/>
      <c r="JRN99" s="728"/>
      <c r="JRO99" s="728"/>
      <c r="JRP99" s="728"/>
      <c r="JRQ99" s="728"/>
      <c r="JRR99" s="728"/>
      <c r="JRS99" s="728"/>
      <c r="JRT99" s="728"/>
      <c r="JRU99" s="728"/>
      <c r="JRV99" s="728"/>
      <c r="JRW99" s="728"/>
      <c r="JRX99" s="728"/>
      <c r="JRY99" s="728"/>
      <c r="JRZ99" s="728"/>
      <c r="JSA99" s="728"/>
      <c r="JSB99" s="728"/>
      <c r="JSC99" s="728"/>
      <c r="JSD99" s="728"/>
      <c r="JSE99" s="728"/>
      <c r="JSF99" s="728"/>
      <c r="JSG99" s="728"/>
      <c r="JSH99" s="728"/>
      <c r="JSI99" s="728"/>
      <c r="JSJ99" s="728"/>
      <c r="JSK99" s="728"/>
      <c r="JSL99" s="728"/>
      <c r="JSM99" s="728"/>
      <c r="JSN99" s="728"/>
      <c r="JSO99" s="728"/>
      <c r="JSP99" s="728"/>
      <c r="JSQ99" s="728"/>
      <c r="JSR99" s="728"/>
      <c r="JSS99" s="728"/>
      <c r="JST99" s="728"/>
      <c r="JSU99" s="728"/>
      <c r="JSV99" s="728"/>
      <c r="JSW99" s="728"/>
      <c r="JSX99" s="728"/>
      <c r="JSY99" s="728"/>
      <c r="JSZ99" s="728"/>
      <c r="JTA99" s="728"/>
      <c r="JTB99" s="728"/>
      <c r="JTC99" s="728"/>
      <c r="JTD99" s="728"/>
      <c r="JTE99" s="728"/>
      <c r="JTF99" s="728"/>
      <c r="JTG99" s="728"/>
      <c r="JTH99" s="728"/>
      <c r="JTI99" s="728"/>
      <c r="JTJ99" s="728"/>
      <c r="JTK99" s="728"/>
      <c r="JTL99" s="728"/>
      <c r="JTM99" s="728"/>
      <c r="JTN99" s="728"/>
      <c r="JTO99" s="728"/>
      <c r="JTP99" s="728"/>
      <c r="JTQ99" s="728"/>
      <c r="JTR99" s="728"/>
      <c r="JTS99" s="728"/>
      <c r="JTT99" s="728"/>
      <c r="JTU99" s="728"/>
      <c r="JTV99" s="728"/>
      <c r="JTW99" s="728"/>
      <c r="JTX99" s="728"/>
      <c r="JTY99" s="728"/>
      <c r="JTZ99" s="728"/>
      <c r="JUA99" s="728"/>
      <c r="JUB99" s="728"/>
      <c r="JUC99" s="728"/>
      <c r="JUD99" s="728"/>
      <c r="JUE99" s="728"/>
      <c r="JUF99" s="728"/>
      <c r="JUG99" s="728"/>
      <c r="JUH99" s="728"/>
      <c r="JUI99" s="728"/>
      <c r="JUJ99" s="728"/>
      <c r="JUK99" s="728"/>
      <c r="JUL99" s="728"/>
      <c r="JUM99" s="728"/>
      <c r="JUN99" s="728"/>
      <c r="JUO99" s="728"/>
      <c r="JUP99" s="728"/>
      <c r="JUQ99" s="728"/>
      <c r="JUR99" s="728"/>
      <c r="JUS99" s="728"/>
      <c r="JUT99" s="728"/>
      <c r="JUU99" s="728"/>
      <c r="JUV99" s="728"/>
      <c r="JUW99" s="728"/>
      <c r="JUX99" s="728"/>
      <c r="JUY99" s="728"/>
      <c r="JUZ99" s="728"/>
      <c r="JVA99" s="728"/>
      <c r="JVB99" s="728"/>
      <c r="JVC99" s="728"/>
      <c r="JVD99" s="728"/>
      <c r="JVE99" s="728"/>
      <c r="JVF99" s="728"/>
      <c r="JVG99" s="728"/>
      <c r="JVH99" s="728"/>
      <c r="JVI99" s="728"/>
      <c r="JVJ99" s="728"/>
      <c r="JVK99" s="728"/>
      <c r="JVL99" s="728"/>
      <c r="JVM99" s="728"/>
      <c r="JVN99" s="728"/>
      <c r="JVO99" s="728"/>
      <c r="JVP99" s="728"/>
      <c r="JVQ99" s="728"/>
      <c r="JVR99" s="728"/>
      <c r="JVS99" s="728"/>
      <c r="JVT99" s="728"/>
      <c r="JVU99" s="728"/>
      <c r="JVV99" s="728"/>
      <c r="JVW99" s="728"/>
      <c r="JVX99" s="728"/>
      <c r="JVY99" s="728"/>
      <c r="JVZ99" s="728"/>
      <c r="JWA99" s="728"/>
      <c r="JWB99" s="728"/>
      <c r="JWC99" s="728"/>
      <c r="JWD99" s="728"/>
      <c r="JWE99" s="728"/>
      <c r="JWF99" s="728"/>
      <c r="JWG99" s="728"/>
      <c r="JWH99" s="728"/>
      <c r="JWI99" s="728"/>
      <c r="JWJ99" s="728"/>
      <c r="JWK99" s="728"/>
      <c r="JWL99" s="728"/>
      <c r="JWM99" s="728"/>
      <c r="JWN99" s="728"/>
      <c r="JWO99" s="728"/>
      <c r="JWP99" s="728"/>
      <c r="JWQ99" s="728"/>
      <c r="JWR99" s="728"/>
      <c r="JWS99" s="728"/>
      <c r="JWT99" s="728"/>
      <c r="JWU99" s="728"/>
      <c r="JWV99" s="728"/>
      <c r="JWW99" s="728"/>
      <c r="JWX99" s="728"/>
      <c r="JWY99" s="728"/>
      <c r="JWZ99" s="728"/>
      <c r="JXA99" s="728"/>
      <c r="JXB99" s="728"/>
      <c r="JXC99" s="728"/>
      <c r="JXD99" s="728"/>
      <c r="JXE99" s="728"/>
      <c r="JXF99" s="728"/>
      <c r="JXG99" s="728"/>
      <c r="JXH99" s="728"/>
      <c r="JXI99" s="728"/>
      <c r="JXJ99" s="728"/>
      <c r="JXK99" s="728"/>
      <c r="JXL99" s="728"/>
      <c r="JXM99" s="728"/>
      <c r="JXN99" s="728"/>
      <c r="JXO99" s="728"/>
      <c r="JXP99" s="728"/>
      <c r="JXQ99" s="728"/>
      <c r="JXR99" s="728"/>
      <c r="JXS99" s="728"/>
      <c r="JXT99" s="728"/>
      <c r="JXU99" s="728"/>
      <c r="JXV99" s="728"/>
      <c r="JXW99" s="728"/>
      <c r="JXX99" s="728"/>
      <c r="JXY99" s="728"/>
      <c r="JXZ99" s="728"/>
      <c r="JYA99" s="728"/>
      <c r="JYB99" s="728"/>
      <c r="JYC99" s="728"/>
      <c r="JYD99" s="728"/>
      <c r="JYE99" s="728"/>
      <c r="JYF99" s="728"/>
      <c r="JYG99" s="728"/>
      <c r="JYH99" s="728"/>
      <c r="JYI99" s="728"/>
      <c r="JYJ99" s="728"/>
      <c r="JYK99" s="728"/>
      <c r="JYL99" s="728"/>
      <c r="JYM99" s="728"/>
      <c r="JYN99" s="728"/>
      <c r="JYO99" s="728"/>
      <c r="JYP99" s="728"/>
      <c r="JYQ99" s="728"/>
      <c r="JYR99" s="728"/>
      <c r="JYS99" s="728"/>
      <c r="JYT99" s="728"/>
      <c r="JYU99" s="728"/>
      <c r="JYV99" s="728"/>
      <c r="JYW99" s="728"/>
      <c r="JYX99" s="728"/>
      <c r="JYY99" s="728"/>
      <c r="JYZ99" s="728"/>
      <c r="JZA99" s="728"/>
      <c r="JZB99" s="728"/>
      <c r="JZC99" s="728"/>
      <c r="JZD99" s="728"/>
      <c r="JZE99" s="728"/>
      <c r="JZF99" s="728"/>
      <c r="JZG99" s="728"/>
      <c r="JZH99" s="728"/>
      <c r="JZI99" s="728"/>
      <c r="JZJ99" s="728"/>
      <c r="JZK99" s="728"/>
      <c r="JZL99" s="728"/>
      <c r="JZM99" s="728"/>
      <c r="JZN99" s="728"/>
      <c r="JZO99" s="728"/>
      <c r="JZP99" s="728"/>
      <c r="JZQ99" s="728"/>
      <c r="JZR99" s="728"/>
      <c r="JZS99" s="728"/>
      <c r="JZT99" s="728"/>
      <c r="JZU99" s="728"/>
      <c r="JZV99" s="728"/>
      <c r="JZW99" s="728"/>
      <c r="JZX99" s="728"/>
      <c r="JZY99" s="728"/>
      <c r="JZZ99" s="728"/>
      <c r="KAA99" s="728"/>
      <c r="KAB99" s="728"/>
      <c r="KAC99" s="728"/>
      <c r="KAD99" s="728"/>
      <c r="KAE99" s="728"/>
      <c r="KAF99" s="728"/>
      <c r="KAG99" s="728"/>
      <c r="KAH99" s="728"/>
      <c r="KAI99" s="728"/>
      <c r="KAJ99" s="728"/>
      <c r="KAK99" s="728"/>
      <c r="KAL99" s="728"/>
      <c r="KAM99" s="728"/>
      <c r="KAN99" s="728"/>
      <c r="KAO99" s="728"/>
      <c r="KAP99" s="728"/>
      <c r="KAQ99" s="728"/>
      <c r="KAR99" s="728"/>
      <c r="KAS99" s="728"/>
      <c r="KAT99" s="728"/>
      <c r="KAU99" s="728"/>
      <c r="KAV99" s="728"/>
      <c r="KAW99" s="728"/>
      <c r="KAX99" s="728"/>
      <c r="KAY99" s="728"/>
      <c r="KAZ99" s="728"/>
      <c r="KBA99" s="728"/>
      <c r="KBB99" s="728"/>
      <c r="KBC99" s="728"/>
      <c r="KBD99" s="728"/>
      <c r="KBE99" s="728"/>
      <c r="KBF99" s="728"/>
      <c r="KBG99" s="728"/>
      <c r="KBH99" s="728"/>
      <c r="KBI99" s="728"/>
      <c r="KBJ99" s="728"/>
      <c r="KBK99" s="728"/>
      <c r="KBL99" s="728"/>
      <c r="KBM99" s="728"/>
      <c r="KBN99" s="728"/>
      <c r="KBO99" s="728"/>
      <c r="KBP99" s="728"/>
      <c r="KBQ99" s="728"/>
      <c r="KBR99" s="728"/>
      <c r="KBS99" s="728"/>
      <c r="KBT99" s="728"/>
      <c r="KBU99" s="728"/>
      <c r="KBV99" s="728"/>
      <c r="KBW99" s="728"/>
      <c r="KBX99" s="728"/>
      <c r="KBY99" s="728"/>
      <c r="KBZ99" s="728"/>
      <c r="KCA99" s="728"/>
      <c r="KCB99" s="728"/>
      <c r="KCC99" s="728"/>
      <c r="KCD99" s="728"/>
      <c r="KCE99" s="728"/>
      <c r="KCF99" s="728"/>
      <c r="KCG99" s="728"/>
      <c r="KCH99" s="728"/>
      <c r="KCI99" s="728"/>
      <c r="KCJ99" s="728"/>
      <c r="KCK99" s="728"/>
      <c r="KCL99" s="728"/>
      <c r="KCM99" s="728"/>
      <c r="KCN99" s="728"/>
      <c r="KCO99" s="728"/>
      <c r="KCP99" s="728"/>
      <c r="KCQ99" s="728"/>
      <c r="KCR99" s="728"/>
      <c r="KCS99" s="728"/>
      <c r="KCT99" s="728"/>
      <c r="KCU99" s="728"/>
      <c r="KCV99" s="728"/>
      <c r="KCW99" s="728"/>
      <c r="KCX99" s="728"/>
      <c r="KCY99" s="728"/>
      <c r="KCZ99" s="728"/>
      <c r="KDA99" s="728"/>
      <c r="KDB99" s="728"/>
      <c r="KDC99" s="728"/>
      <c r="KDD99" s="728"/>
      <c r="KDE99" s="728"/>
      <c r="KDF99" s="728"/>
      <c r="KDG99" s="728"/>
      <c r="KDH99" s="728"/>
      <c r="KDI99" s="728"/>
      <c r="KDJ99" s="728"/>
      <c r="KDK99" s="728"/>
      <c r="KDL99" s="728"/>
      <c r="KDM99" s="728"/>
      <c r="KDN99" s="728"/>
      <c r="KDO99" s="728"/>
      <c r="KDP99" s="728"/>
      <c r="KDQ99" s="728"/>
      <c r="KDR99" s="728"/>
      <c r="KDS99" s="728"/>
      <c r="KDT99" s="728"/>
      <c r="KDU99" s="728"/>
      <c r="KDV99" s="728"/>
      <c r="KDW99" s="728"/>
      <c r="KDX99" s="728"/>
      <c r="KDY99" s="728"/>
      <c r="KDZ99" s="728"/>
      <c r="KEA99" s="728"/>
      <c r="KEB99" s="728"/>
      <c r="KEC99" s="728"/>
      <c r="KED99" s="728"/>
      <c r="KEE99" s="728"/>
      <c r="KEF99" s="728"/>
      <c r="KEG99" s="728"/>
      <c r="KEH99" s="728"/>
      <c r="KEI99" s="728"/>
      <c r="KEJ99" s="728"/>
      <c r="KEK99" s="728"/>
      <c r="KEL99" s="728"/>
      <c r="KEM99" s="728"/>
      <c r="KEN99" s="728"/>
      <c r="KEO99" s="728"/>
      <c r="KEP99" s="728"/>
      <c r="KEQ99" s="728"/>
      <c r="KER99" s="728"/>
      <c r="KES99" s="728"/>
      <c r="KET99" s="728"/>
      <c r="KEU99" s="728"/>
      <c r="KEV99" s="728"/>
      <c r="KEW99" s="728"/>
      <c r="KEX99" s="728"/>
      <c r="KEY99" s="728"/>
      <c r="KEZ99" s="728"/>
      <c r="KFA99" s="728"/>
      <c r="KFB99" s="728"/>
      <c r="KFC99" s="728"/>
      <c r="KFD99" s="728"/>
      <c r="KFE99" s="728"/>
      <c r="KFF99" s="728"/>
      <c r="KFG99" s="728"/>
      <c r="KFH99" s="728"/>
      <c r="KFI99" s="728"/>
      <c r="KFJ99" s="728"/>
      <c r="KFK99" s="728"/>
      <c r="KFL99" s="728"/>
      <c r="KFM99" s="728"/>
      <c r="KFN99" s="728"/>
      <c r="KFO99" s="728"/>
      <c r="KFP99" s="728"/>
      <c r="KFQ99" s="728"/>
      <c r="KFR99" s="728"/>
      <c r="KFS99" s="728"/>
      <c r="KFT99" s="728"/>
      <c r="KFU99" s="728"/>
      <c r="KFV99" s="728"/>
      <c r="KFW99" s="728"/>
      <c r="KFX99" s="728"/>
      <c r="KFY99" s="728"/>
      <c r="KFZ99" s="728"/>
      <c r="KGA99" s="728"/>
      <c r="KGB99" s="728"/>
      <c r="KGC99" s="728"/>
      <c r="KGD99" s="728"/>
      <c r="KGE99" s="728"/>
      <c r="KGF99" s="728"/>
      <c r="KGG99" s="728"/>
      <c r="KGH99" s="728"/>
      <c r="KGI99" s="728"/>
      <c r="KGJ99" s="728"/>
      <c r="KGK99" s="728"/>
      <c r="KGL99" s="728"/>
      <c r="KGM99" s="728"/>
      <c r="KGN99" s="728"/>
      <c r="KGO99" s="728"/>
      <c r="KGP99" s="728"/>
      <c r="KGQ99" s="728"/>
      <c r="KGR99" s="728"/>
      <c r="KGS99" s="728"/>
      <c r="KGT99" s="728"/>
      <c r="KGU99" s="728"/>
      <c r="KGV99" s="728"/>
      <c r="KGW99" s="728"/>
      <c r="KGX99" s="728"/>
      <c r="KGY99" s="728"/>
      <c r="KGZ99" s="728"/>
      <c r="KHA99" s="728"/>
      <c r="KHB99" s="728"/>
      <c r="KHC99" s="728"/>
      <c r="KHD99" s="728"/>
      <c r="KHE99" s="728"/>
      <c r="KHF99" s="728"/>
      <c r="KHG99" s="728"/>
      <c r="KHH99" s="728"/>
      <c r="KHI99" s="728"/>
      <c r="KHJ99" s="728"/>
      <c r="KHK99" s="728"/>
      <c r="KHL99" s="728"/>
      <c r="KHM99" s="728"/>
      <c r="KHN99" s="728"/>
      <c r="KHO99" s="728"/>
      <c r="KHP99" s="728"/>
      <c r="KHQ99" s="728"/>
      <c r="KHR99" s="728"/>
      <c r="KHS99" s="728"/>
      <c r="KHT99" s="728"/>
      <c r="KHU99" s="728"/>
      <c r="KHV99" s="728"/>
      <c r="KHW99" s="728"/>
      <c r="KHX99" s="728"/>
      <c r="KHY99" s="728"/>
      <c r="KHZ99" s="728"/>
      <c r="KIA99" s="728"/>
      <c r="KIB99" s="728"/>
      <c r="KIC99" s="728"/>
      <c r="KID99" s="728"/>
      <c r="KIE99" s="728"/>
      <c r="KIF99" s="728"/>
      <c r="KIG99" s="728"/>
      <c r="KIH99" s="728"/>
      <c r="KII99" s="728"/>
      <c r="KIJ99" s="728"/>
      <c r="KIK99" s="728"/>
      <c r="KIL99" s="728"/>
      <c r="KIM99" s="728"/>
      <c r="KIN99" s="728"/>
      <c r="KIO99" s="728"/>
      <c r="KIP99" s="728"/>
      <c r="KIQ99" s="728"/>
      <c r="KIR99" s="728"/>
      <c r="KIS99" s="728"/>
      <c r="KIT99" s="728"/>
      <c r="KIU99" s="728"/>
      <c r="KIV99" s="728"/>
      <c r="KIW99" s="728"/>
      <c r="KIX99" s="728"/>
      <c r="KIY99" s="728"/>
      <c r="KIZ99" s="728"/>
      <c r="KJA99" s="728"/>
      <c r="KJB99" s="728"/>
      <c r="KJC99" s="728"/>
      <c r="KJD99" s="728"/>
      <c r="KJE99" s="728"/>
      <c r="KJF99" s="728"/>
      <c r="KJG99" s="728"/>
      <c r="KJH99" s="728"/>
      <c r="KJI99" s="728"/>
      <c r="KJJ99" s="728"/>
      <c r="KJK99" s="728"/>
      <c r="KJL99" s="728"/>
      <c r="KJM99" s="728"/>
      <c r="KJN99" s="728"/>
      <c r="KJO99" s="728"/>
      <c r="KJP99" s="728"/>
      <c r="KJQ99" s="728"/>
      <c r="KJR99" s="728"/>
      <c r="KJS99" s="728"/>
      <c r="KJT99" s="728"/>
      <c r="KJU99" s="728"/>
      <c r="KJV99" s="728"/>
      <c r="KJW99" s="728"/>
      <c r="KJX99" s="728"/>
      <c r="KJY99" s="728"/>
      <c r="KJZ99" s="728"/>
      <c r="KKA99" s="728"/>
      <c r="KKB99" s="728"/>
      <c r="KKC99" s="728"/>
      <c r="KKD99" s="728"/>
      <c r="KKE99" s="728"/>
      <c r="KKF99" s="728"/>
      <c r="KKG99" s="728"/>
      <c r="KKH99" s="728"/>
      <c r="KKI99" s="728"/>
      <c r="KKJ99" s="728"/>
      <c r="KKK99" s="728"/>
      <c r="KKL99" s="728"/>
      <c r="KKM99" s="728"/>
      <c r="KKN99" s="728"/>
      <c r="KKO99" s="728"/>
      <c r="KKP99" s="728"/>
      <c r="KKQ99" s="728"/>
      <c r="KKR99" s="728"/>
      <c r="KKS99" s="728"/>
      <c r="KKT99" s="728"/>
      <c r="KKU99" s="728"/>
      <c r="KKV99" s="728"/>
      <c r="KKW99" s="728"/>
      <c r="KKX99" s="728"/>
      <c r="KKY99" s="728"/>
      <c r="KKZ99" s="728"/>
      <c r="KLA99" s="728"/>
      <c r="KLB99" s="728"/>
      <c r="KLC99" s="728"/>
      <c r="KLD99" s="728"/>
      <c r="KLE99" s="728"/>
      <c r="KLF99" s="728"/>
      <c r="KLG99" s="728"/>
      <c r="KLH99" s="728"/>
      <c r="KLI99" s="728"/>
      <c r="KLJ99" s="728"/>
      <c r="KLK99" s="728"/>
      <c r="KLL99" s="728"/>
      <c r="KLM99" s="728"/>
      <c r="KLN99" s="728"/>
      <c r="KLO99" s="728"/>
      <c r="KLP99" s="728"/>
      <c r="KLQ99" s="728"/>
      <c r="KLR99" s="728"/>
      <c r="KLS99" s="728"/>
      <c r="KLT99" s="728"/>
      <c r="KLU99" s="728"/>
      <c r="KLV99" s="728"/>
      <c r="KLW99" s="728"/>
      <c r="KLX99" s="728"/>
      <c r="KLY99" s="728"/>
      <c r="KLZ99" s="728"/>
      <c r="KMA99" s="728"/>
      <c r="KMB99" s="728"/>
      <c r="KMC99" s="728"/>
      <c r="KMD99" s="728"/>
      <c r="KME99" s="728"/>
      <c r="KMF99" s="728"/>
      <c r="KMG99" s="728"/>
      <c r="KMH99" s="728"/>
      <c r="KMI99" s="728"/>
      <c r="KMJ99" s="728"/>
      <c r="KMK99" s="728"/>
      <c r="KML99" s="728"/>
      <c r="KMM99" s="728"/>
      <c r="KMN99" s="728"/>
      <c r="KMO99" s="728"/>
      <c r="KMP99" s="728"/>
      <c r="KMQ99" s="728"/>
      <c r="KMR99" s="728"/>
      <c r="KMS99" s="728"/>
      <c r="KMT99" s="728"/>
      <c r="KMU99" s="728"/>
      <c r="KMV99" s="728"/>
      <c r="KMW99" s="728"/>
      <c r="KMX99" s="728"/>
      <c r="KMY99" s="728"/>
      <c r="KMZ99" s="728"/>
      <c r="KNA99" s="728"/>
      <c r="KNB99" s="728"/>
      <c r="KNC99" s="728"/>
      <c r="KND99" s="728"/>
      <c r="KNE99" s="728"/>
      <c r="KNF99" s="728"/>
      <c r="KNG99" s="728"/>
      <c r="KNH99" s="728"/>
      <c r="KNI99" s="728"/>
      <c r="KNJ99" s="728"/>
      <c r="KNK99" s="728"/>
      <c r="KNL99" s="728"/>
      <c r="KNM99" s="728"/>
      <c r="KNN99" s="728"/>
      <c r="KNO99" s="728"/>
      <c r="KNP99" s="728"/>
      <c r="KNQ99" s="728"/>
      <c r="KNR99" s="728"/>
      <c r="KNS99" s="728"/>
      <c r="KNT99" s="728"/>
      <c r="KNU99" s="728"/>
      <c r="KNV99" s="728"/>
      <c r="KNW99" s="728"/>
      <c r="KNX99" s="728"/>
      <c r="KNY99" s="728"/>
      <c r="KNZ99" s="728"/>
      <c r="KOA99" s="728"/>
      <c r="KOB99" s="728"/>
      <c r="KOC99" s="728"/>
      <c r="KOD99" s="728"/>
      <c r="KOE99" s="728"/>
      <c r="KOF99" s="728"/>
      <c r="KOG99" s="728"/>
      <c r="KOH99" s="728"/>
      <c r="KOI99" s="728"/>
      <c r="KOJ99" s="728"/>
      <c r="KOK99" s="728"/>
      <c r="KOL99" s="728"/>
      <c r="KOM99" s="728"/>
      <c r="KON99" s="728"/>
      <c r="KOO99" s="728"/>
      <c r="KOP99" s="728"/>
      <c r="KOQ99" s="728"/>
      <c r="KOR99" s="728"/>
      <c r="KOS99" s="728"/>
      <c r="KOT99" s="728"/>
      <c r="KOU99" s="728"/>
      <c r="KOV99" s="728"/>
      <c r="KOW99" s="728"/>
      <c r="KOX99" s="728"/>
      <c r="KOY99" s="728"/>
      <c r="KOZ99" s="728"/>
      <c r="KPA99" s="728"/>
      <c r="KPB99" s="728"/>
      <c r="KPC99" s="728"/>
      <c r="KPD99" s="728"/>
      <c r="KPE99" s="728"/>
      <c r="KPF99" s="728"/>
      <c r="KPG99" s="728"/>
      <c r="KPH99" s="728"/>
      <c r="KPI99" s="728"/>
      <c r="KPJ99" s="728"/>
      <c r="KPK99" s="728"/>
      <c r="KPL99" s="728"/>
      <c r="KPM99" s="728"/>
      <c r="KPN99" s="728"/>
      <c r="KPO99" s="728"/>
      <c r="KPP99" s="728"/>
      <c r="KPQ99" s="728"/>
      <c r="KPR99" s="728"/>
      <c r="KPS99" s="728"/>
      <c r="KPT99" s="728"/>
      <c r="KPU99" s="728"/>
      <c r="KPV99" s="728"/>
      <c r="KPW99" s="728"/>
      <c r="KPX99" s="728"/>
      <c r="KPY99" s="728"/>
      <c r="KPZ99" s="728"/>
      <c r="KQA99" s="728"/>
      <c r="KQB99" s="728"/>
      <c r="KQC99" s="728"/>
      <c r="KQD99" s="728"/>
      <c r="KQE99" s="728"/>
      <c r="KQF99" s="728"/>
      <c r="KQG99" s="728"/>
      <c r="KQH99" s="728"/>
      <c r="KQI99" s="728"/>
      <c r="KQJ99" s="728"/>
      <c r="KQK99" s="728"/>
      <c r="KQL99" s="728"/>
      <c r="KQM99" s="728"/>
      <c r="KQN99" s="728"/>
      <c r="KQO99" s="728"/>
      <c r="KQP99" s="728"/>
      <c r="KQQ99" s="728"/>
      <c r="KQR99" s="728"/>
      <c r="KQS99" s="728"/>
      <c r="KQT99" s="728"/>
      <c r="KQU99" s="728"/>
      <c r="KQV99" s="728"/>
      <c r="KQW99" s="728"/>
      <c r="KQX99" s="728"/>
      <c r="KQY99" s="728"/>
      <c r="KQZ99" s="728"/>
      <c r="KRA99" s="728"/>
      <c r="KRB99" s="728"/>
      <c r="KRC99" s="728"/>
      <c r="KRD99" s="728"/>
      <c r="KRE99" s="728"/>
      <c r="KRF99" s="728"/>
      <c r="KRG99" s="728"/>
      <c r="KRH99" s="728"/>
      <c r="KRI99" s="728"/>
      <c r="KRJ99" s="728"/>
      <c r="KRK99" s="728"/>
      <c r="KRL99" s="728"/>
      <c r="KRM99" s="728"/>
      <c r="KRN99" s="728"/>
      <c r="KRO99" s="728"/>
      <c r="KRP99" s="728"/>
      <c r="KRQ99" s="728"/>
      <c r="KRR99" s="728"/>
      <c r="KRS99" s="728"/>
      <c r="KRT99" s="728"/>
      <c r="KRU99" s="728"/>
      <c r="KRV99" s="728"/>
      <c r="KRW99" s="728"/>
      <c r="KRX99" s="728"/>
      <c r="KRY99" s="728"/>
      <c r="KRZ99" s="728"/>
      <c r="KSA99" s="728"/>
      <c r="KSB99" s="728"/>
      <c r="KSC99" s="728"/>
      <c r="KSD99" s="728"/>
      <c r="KSE99" s="728"/>
      <c r="KSF99" s="728"/>
      <c r="KSG99" s="728"/>
      <c r="KSH99" s="728"/>
      <c r="KSI99" s="728"/>
      <c r="KSJ99" s="728"/>
      <c r="KSK99" s="728"/>
      <c r="KSL99" s="728"/>
      <c r="KSM99" s="728"/>
      <c r="KSN99" s="728"/>
      <c r="KSO99" s="728"/>
      <c r="KSP99" s="728"/>
      <c r="KSQ99" s="728"/>
      <c r="KSR99" s="728"/>
      <c r="KSS99" s="728"/>
      <c r="KST99" s="728"/>
      <c r="KSU99" s="728"/>
      <c r="KSV99" s="728"/>
      <c r="KSW99" s="728"/>
      <c r="KSX99" s="728"/>
      <c r="KSY99" s="728"/>
      <c r="KSZ99" s="728"/>
      <c r="KTA99" s="728"/>
      <c r="KTB99" s="728"/>
      <c r="KTC99" s="728"/>
      <c r="KTD99" s="728"/>
      <c r="KTE99" s="728"/>
      <c r="KTF99" s="728"/>
      <c r="KTG99" s="728"/>
      <c r="KTH99" s="728"/>
      <c r="KTI99" s="728"/>
      <c r="KTJ99" s="728"/>
      <c r="KTK99" s="728"/>
      <c r="KTL99" s="728"/>
      <c r="KTM99" s="728"/>
      <c r="KTN99" s="728"/>
      <c r="KTO99" s="728"/>
      <c r="KTP99" s="728"/>
      <c r="KTQ99" s="728"/>
      <c r="KTR99" s="728"/>
      <c r="KTS99" s="728"/>
      <c r="KTT99" s="728"/>
      <c r="KTU99" s="728"/>
      <c r="KTV99" s="728"/>
      <c r="KTW99" s="728"/>
      <c r="KTX99" s="728"/>
      <c r="KTY99" s="728"/>
      <c r="KTZ99" s="728"/>
      <c r="KUA99" s="728"/>
      <c r="KUB99" s="728"/>
      <c r="KUC99" s="728"/>
      <c r="KUD99" s="728"/>
      <c r="KUE99" s="728"/>
      <c r="KUF99" s="728"/>
      <c r="KUG99" s="728"/>
      <c r="KUH99" s="728"/>
      <c r="KUI99" s="728"/>
      <c r="KUJ99" s="728"/>
      <c r="KUK99" s="728"/>
      <c r="KUL99" s="728"/>
      <c r="KUM99" s="728"/>
      <c r="KUN99" s="728"/>
      <c r="KUO99" s="728"/>
      <c r="KUP99" s="728"/>
      <c r="KUQ99" s="728"/>
      <c r="KUR99" s="728"/>
      <c r="KUS99" s="728"/>
      <c r="KUT99" s="728"/>
      <c r="KUU99" s="728"/>
      <c r="KUV99" s="728"/>
      <c r="KUW99" s="728"/>
      <c r="KUX99" s="728"/>
      <c r="KUY99" s="728"/>
      <c r="KUZ99" s="728"/>
      <c r="KVA99" s="728"/>
      <c r="KVB99" s="728"/>
      <c r="KVC99" s="728"/>
      <c r="KVD99" s="728"/>
      <c r="KVE99" s="728"/>
      <c r="KVF99" s="728"/>
      <c r="KVG99" s="728"/>
      <c r="KVH99" s="728"/>
      <c r="KVI99" s="728"/>
      <c r="KVJ99" s="728"/>
      <c r="KVK99" s="728"/>
      <c r="KVL99" s="728"/>
      <c r="KVM99" s="728"/>
      <c r="KVN99" s="728"/>
      <c r="KVO99" s="728"/>
      <c r="KVP99" s="728"/>
      <c r="KVQ99" s="728"/>
      <c r="KVR99" s="728"/>
      <c r="KVS99" s="728"/>
      <c r="KVT99" s="728"/>
      <c r="KVU99" s="728"/>
      <c r="KVV99" s="728"/>
      <c r="KVW99" s="728"/>
      <c r="KVX99" s="728"/>
      <c r="KVY99" s="728"/>
      <c r="KVZ99" s="728"/>
      <c r="KWA99" s="728"/>
      <c r="KWB99" s="728"/>
      <c r="KWC99" s="728"/>
      <c r="KWD99" s="728"/>
      <c r="KWE99" s="728"/>
      <c r="KWF99" s="728"/>
      <c r="KWG99" s="728"/>
      <c r="KWH99" s="728"/>
      <c r="KWI99" s="728"/>
      <c r="KWJ99" s="728"/>
      <c r="KWK99" s="728"/>
      <c r="KWL99" s="728"/>
      <c r="KWM99" s="728"/>
      <c r="KWN99" s="728"/>
      <c r="KWO99" s="728"/>
      <c r="KWP99" s="728"/>
      <c r="KWQ99" s="728"/>
      <c r="KWR99" s="728"/>
      <c r="KWS99" s="728"/>
      <c r="KWT99" s="728"/>
      <c r="KWU99" s="728"/>
      <c r="KWV99" s="728"/>
      <c r="KWW99" s="728"/>
      <c r="KWX99" s="728"/>
      <c r="KWY99" s="728"/>
      <c r="KWZ99" s="728"/>
      <c r="KXA99" s="728"/>
      <c r="KXB99" s="728"/>
      <c r="KXC99" s="728"/>
      <c r="KXD99" s="728"/>
      <c r="KXE99" s="728"/>
      <c r="KXF99" s="728"/>
      <c r="KXG99" s="728"/>
      <c r="KXH99" s="728"/>
      <c r="KXI99" s="728"/>
      <c r="KXJ99" s="728"/>
      <c r="KXK99" s="728"/>
      <c r="KXL99" s="728"/>
      <c r="KXM99" s="728"/>
      <c r="KXN99" s="728"/>
      <c r="KXO99" s="728"/>
      <c r="KXP99" s="728"/>
      <c r="KXQ99" s="728"/>
      <c r="KXR99" s="728"/>
      <c r="KXS99" s="728"/>
      <c r="KXT99" s="728"/>
      <c r="KXU99" s="728"/>
      <c r="KXV99" s="728"/>
      <c r="KXW99" s="728"/>
      <c r="KXX99" s="728"/>
      <c r="KXY99" s="728"/>
      <c r="KXZ99" s="728"/>
      <c r="KYA99" s="728"/>
      <c r="KYB99" s="728"/>
      <c r="KYC99" s="728"/>
      <c r="KYD99" s="728"/>
      <c r="KYE99" s="728"/>
      <c r="KYF99" s="728"/>
      <c r="KYG99" s="728"/>
      <c r="KYH99" s="728"/>
      <c r="KYI99" s="728"/>
      <c r="KYJ99" s="728"/>
      <c r="KYK99" s="728"/>
      <c r="KYL99" s="728"/>
      <c r="KYM99" s="728"/>
      <c r="KYN99" s="728"/>
      <c r="KYO99" s="728"/>
      <c r="KYP99" s="728"/>
      <c r="KYQ99" s="728"/>
      <c r="KYR99" s="728"/>
      <c r="KYS99" s="728"/>
      <c r="KYT99" s="728"/>
      <c r="KYU99" s="728"/>
      <c r="KYV99" s="728"/>
      <c r="KYW99" s="728"/>
      <c r="KYX99" s="728"/>
      <c r="KYY99" s="728"/>
      <c r="KYZ99" s="728"/>
      <c r="KZA99" s="728"/>
      <c r="KZB99" s="728"/>
      <c r="KZC99" s="728"/>
      <c r="KZD99" s="728"/>
      <c r="KZE99" s="728"/>
      <c r="KZF99" s="728"/>
      <c r="KZG99" s="728"/>
      <c r="KZH99" s="728"/>
      <c r="KZI99" s="728"/>
      <c r="KZJ99" s="728"/>
      <c r="KZK99" s="728"/>
      <c r="KZL99" s="728"/>
      <c r="KZM99" s="728"/>
      <c r="KZN99" s="728"/>
      <c r="KZO99" s="728"/>
      <c r="KZP99" s="728"/>
      <c r="KZQ99" s="728"/>
      <c r="KZR99" s="728"/>
      <c r="KZS99" s="728"/>
      <c r="KZT99" s="728"/>
      <c r="KZU99" s="728"/>
      <c r="KZV99" s="728"/>
      <c r="KZW99" s="728"/>
      <c r="KZX99" s="728"/>
      <c r="KZY99" s="728"/>
      <c r="KZZ99" s="728"/>
      <c r="LAA99" s="728"/>
      <c r="LAB99" s="728"/>
      <c r="LAC99" s="728"/>
      <c r="LAD99" s="728"/>
      <c r="LAE99" s="728"/>
      <c r="LAF99" s="728"/>
      <c r="LAG99" s="728"/>
      <c r="LAH99" s="728"/>
      <c r="LAI99" s="728"/>
      <c r="LAJ99" s="728"/>
      <c r="LAK99" s="728"/>
      <c r="LAL99" s="728"/>
      <c r="LAM99" s="728"/>
      <c r="LAN99" s="728"/>
      <c r="LAO99" s="728"/>
      <c r="LAP99" s="728"/>
      <c r="LAQ99" s="728"/>
      <c r="LAR99" s="728"/>
      <c r="LAS99" s="728"/>
      <c r="LAT99" s="728"/>
      <c r="LAU99" s="728"/>
      <c r="LAV99" s="728"/>
      <c r="LAW99" s="728"/>
      <c r="LAX99" s="728"/>
      <c r="LAY99" s="728"/>
      <c r="LAZ99" s="728"/>
      <c r="LBA99" s="728"/>
      <c r="LBB99" s="728"/>
      <c r="LBC99" s="728"/>
      <c r="LBD99" s="728"/>
      <c r="LBE99" s="728"/>
      <c r="LBF99" s="728"/>
      <c r="LBG99" s="728"/>
      <c r="LBH99" s="728"/>
      <c r="LBI99" s="728"/>
      <c r="LBJ99" s="728"/>
      <c r="LBK99" s="728"/>
      <c r="LBL99" s="728"/>
      <c r="LBM99" s="728"/>
      <c r="LBN99" s="728"/>
      <c r="LBO99" s="728"/>
      <c r="LBP99" s="728"/>
      <c r="LBQ99" s="728"/>
      <c r="LBR99" s="728"/>
      <c r="LBS99" s="728"/>
      <c r="LBT99" s="728"/>
      <c r="LBU99" s="728"/>
      <c r="LBV99" s="728"/>
      <c r="LBW99" s="728"/>
      <c r="LBX99" s="728"/>
      <c r="LBY99" s="728"/>
      <c r="LBZ99" s="728"/>
      <c r="LCA99" s="728"/>
      <c r="LCB99" s="728"/>
      <c r="LCC99" s="728"/>
      <c r="LCD99" s="728"/>
      <c r="LCE99" s="728"/>
      <c r="LCF99" s="728"/>
      <c r="LCG99" s="728"/>
      <c r="LCH99" s="728"/>
      <c r="LCI99" s="728"/>
      <c r="LCJ99" s="728"/>
      <c r="LCK99" s="728"/>
      <c r="LCL99" s="728"/>
      <c r="LCM99" s="728"/>
      <c r="LCN99" s="728"/>
      <c r="LCO99" s="728"/>
      <c r="LCP99" s="728"/>
      <c r="LCQ99" s="728"/>
      <c r="LCR99" s="728"/>
      <c r="LCS99" s="728"/>
      <c r="LCT99" s="728"/>
      <c r="LCU99" s="728"/>
      <c r="LCV99" s="728"/>
      <c r="LCW99" s="728"/>
      <c r="LCX99" s="728"/>
      <c r="LCY99" s="728"/>
      <c r="LCZ99" s="728"/>
      <c r="LDA99" s="728"/>
      <c r="LDB99" s="728"/>
      <c r="LDC99" s="728"/>
      <c r="LDD99" s="728"/>
      <c r="LDE99" s="728"/>
      <c r="LDF99" s="728"/>
      <c r="LDG99" s="728"/>
      <c r="LDH99" s="728"/>
      <c r="LDI99" s="728"/>
      <c r="LDJ99" s="728"/>
      <c r="LDK99" s="728"/>
      <c r="LDL99" s="728"/>
      <c r="LDM99" s="728"/>
      <c r="LDN99" s="728"/>
      <c r="LDO99" s="728"/>
      <c r="LDP99" s="728"/>
      <c r="LDQ99" s="728"/>
      <c r="LDR99" s="728"/>
      <c r="LDS99" s="728"/>
      <c r="LDT99" s="728"/>
      <c r="LDU99" s="728"/>
      <c r="LDV99" s="728"/>
      <c r="LDW99" s="728"/>
      <c r="LDX99" s="728"/>
      <c r="LDY99" s="728"/>
      <c r="LDZ99" s="728"/>
      <c r="LEA99" s="728"/>
      <c r="LEB99" s="728"/>
      <c r="LEC99" s="728"/>
      <c r="LED99" s="728"/>
      <c r="LEE99" s="728"/>
      <c r="LEF99" s="728"/>
      <c r="LEG99" s="728"/>
      <c r="LEH99" s="728"/>
      <c r="LEI99" s="728"/>
      <c r="LEJ99" s="728"/>
      <c r="LEK99" s="728"/>
      <c r="LEL99" s="728"/>
      <c r="LEM99" s="728"/>
      <c r="LEN99" s="728"/>
      <c r="LEO99" s="728"/>
      <c r="LEP99" s="728"/>
      <c r="LEQ99" s="728"/>
      <c r="LER99" s="728"/>
      <c r="LES99" s="728"/>
      <c r="LET99" s="728"/>
      <c r="LEU99" s="728"/>
      <c r="LEV99" s="728"/>
      <c r="LEW99" s="728"/>
      <c r="LEX99" s="728"/>
      <c r="LEY99" s="728"/>
      <c r="LEZ99" s="728"/>
      <c r="LFA99" s="728"/>
      <c r="LFB99" s="728"/>
      <c r="LFC99" s="728"/>
      <c r="LFD99" s="728"/>
      <c r="LFE99" s="728"/>
      <c r="LFF99" s="728"/>
      <c r="LFG99" s="728"/>
      <c r="LFH99" s="728"/>
      <c r="LFI99" s="728"/>
      <c r="LFJ99" s="728"/>
      <c r="LFK99" s="728"/>
      <c r="LFL99" s="728"/>
      <c r="LFM99" s="728"/>
      <c r="LFN99" s="728"/>
      <c r="LFO99" s="728"/>
      <c r="LFP99" s="728"/>
      <c r="LFQ99" s="728"/>
      <c r="LFR99" s="728"/>
      <c r="LFS99" s="728"/>
      <c r="LFT99" s="728"/>
      <c r="LFU99" s="728"/>
      <c r="LFV99" s="728"/>
      <c r="LFW99" s="728"/>
      <c r="LFX99" s="728"/>
      <c r="LFY99" s="728"/>
      <c r="LFZ99" s="728"/>
      <c r="LGA99" s="728"/>
      <c r="LGB99" s="728"/>
      <c r="LGC99" s="728"/>
      <c r="LGD99" s="728"/>
      <c r="LGE99" s="728"/>
      <c r="LGF99" s="728"/>
      <c r="LGG99" s="728"/>
      <c r="LGH99" s="728"/>
      <c r="LGI99" s="728"/>
      <c r="LGJ99" s="728"/>
      <c r="LGK99" s="728"/>
      <c r="LGL99" s="728"/>
      <c r="LGM99" s="728"/>
      <c r="LGN99" s="728"/>
      <c r="LGO99" s="728"/>
      <c r="LGP99" s="728"/>
      <c r="LGQ99" s="728"/>
      <c r="LGR99" s="728"/>
      <c r="LGS99" s="728"/>
      <c r="LGT99" s="728"/>
      <c r="LGU99" s="728"/>
      <c r="LGV99" s="728"/>
      <c r="LGW99" s="728"/>
      <c r="LGX99" s="728"/>
      <c r="LGY99" s="728"/>
      <c r="LGZ99" s="728"/>
      <c r="LHA99" s="728"/>
      <c r="LHB99" s="728"/>
      <c r="LHC99" s="728"/>
      <c r="LHD99" s="728"/>
      <c r="LHE99" s="728"/>
      <c r="LHF99" s="728"/>
      <c r="LHG99" s="728"/>
      <c r="LHH99" s="728"/>
      <c r="LHI99" s="728"/>
      <c r="LHJ99" s="728"/>
      <c r="LHK99" s="728"/>
      <c r="LHL99" s="728"/>
      <c r="LHM99" s="728"/>
      <c r="LHN99" s="728"/>
      <c r="LHO99" s="728"/>
      <c r="LHP99" s="728"/>
      <c r="LHQ99" s="728"/>
      <c r="LHR99" s="728"/>
      <c r="LHS99" s="728"/>
      <c r="LHT99" s="728"/>
      <c r="LHU99" s="728"/>
      <c r="LHV99" s="728"/>
      <c r="LHW99" s="728"/>
      <c r="LHX99" s="728"/>
      <c r="LHY99" s="728"/>
      <c r="LHZ99" s="728"/>
      <c r="LIA99" s="728"/>
      <c r="LIB99" s="728"/>
      <c r="LIC99" s="728"/>
      <c r="LID99" s="728"/>
      <c r="LIE99" s="728"/>
      <c r="LIF99" s="728"/>
      <c r="LIG99" s="728"/>
      <c r="LIH99" s="728"/>
      <c r="LII99" s="728"/>
      <c r="LIJ99" s="728"/>
      <c r="LIK99" s="728"/>
      <c r="LIL99" s="728"/>
      <c r="LIM99" s="728"/>
      <c r="LIN99" s="728"/>
      <c r="LIO99" s="728"/>
      <c r="LIP99" s="728"/>
      <c r="LIQ99" s="728"/>
      <c r="LIR99" s="728"/>
      <c r="LIS99" s="728"/>
      <c r="LIT99" s="728"/>
      <c r="LIU99" s="728"/>
      <c r="LIV99" s="728"/>
      <c r="LIW99" s="728"/>
      <c r="LIX99" s="728"/>
      <c r="LIY99" s="728"/>
      <c r="LIZ99" s="728"/>
      <c r="LJA99" s="728"/>
      <c r="LJB99" s="728"/>
      <c r="LJC99" s="728"/>
      <c r="LJD99" s="728"/>
      <c r="LJE99" s="728"/>
      <c r="LJF99" s="728"/>
      <c r="LJG99" s="728"/>
      <c r="LJH99" s="728"/>
      <c r="LJI99" s="728"/>
      <c r="LJJ99" s="728"/>
      <c r="LJK99" s="728"/>
      <c r="LJL99" s="728"/>
      <c r="LJM99" s="728"/>
      <c r="LJN99" s="728"/>
      <c r="LJO99" s="728"/>
      <c r="LJP99" s="728"/>
      <c r="LJQ99" s="728"/>
      <c r="LJR99" s="728"/>
      <c r="LJS99" s="728"/>
      <c r="LJT99" s="728"/>
      <c r="LJU99" s="728"/>
      <c r="LJV99" s="728"/>
      <c r="LJW99" s="728"/>
      <c r="LJX99" s="728"/>
      <c r="LJY99" s="728"/>
      <c r="LJZ99" s="728"/>
      <c r="LKA99" s="728"/>
      <c r="LKB99" s="728"/>
      <c r="LKC99" s="728"/>
      <c r="LKD99" s="728"/>
      <c r="LKE99" s="728"/>
      <c r="LKF99" s="728"/>
      <c r="LKG99" s="728"/>
      <c r="LKH99" s="728"/>
      <c r="LKI99" s="728"/>
      <c r="LKJ99" s="728"/>
      <c r="LKK99" s="728"/>
      <c r="LKL99" s="728"/>
      <c r="LKM99" s="728"/>
      <c r="LKN99" s="728"/>
      <c r="LKO99" s="728"/>
      <c r="LKP99" s="728"/>
      <c r="LKQ99" s="728"/>
      <c r="LKR99" s="728"/>
      <c r="LKS99" s="728"/>
      <c r="LKT99" s="728"/>
      <c r="LKU99" s="728"/>
      <c r="LKV99" s="728"/>
      <c r="LKW99" s="728"/>
      <c r="LKX99" s="728"/>
      <c r="LKY99" s="728"/>
      <c r="LKZ99" s="728"/>
      <c r="LLA99" s="728"/>
      <c r="LLB99" s="728"/>
      <c r="LLC99" s="728"/>
      <c r="LLD99" s="728"/>
      <c r="LLE99" s="728"/>
      <c r="LLF99" s="728"/>
      <c r="LLG99" s="728"/>
      <c r="LLH99" s="728"/>
      <c r="LLI99" s="728"/>
      <c r="LLJ99" s="728"/>
      <c r="LLK99" s="728"/>
      <c r="LLL99" s="728"/>
      <c r="LLM99" s="728"/>
      <c r="LLN99" s="728"/>
      <c r="LLO99" s="728"/>
      <c r="LLP99" s="728"/>
      <c r="LLQ99" s="728"/>
      <c r="LLR99" s="728"/>
      <c r="LLS99" s="728"/>
      <c r="LLT99" s="728"/>
      <c r="LLU99" s="728"/>
      <c r="LLV99" s="728"/>
      <c r="LLW99" s="728"/>
      <c r="LLX99" s="728"/>
      <c r="LLY99" s="728"/>
      <c r="LLZ99" s="728"/>
      <c r="LMA99" s="728"/>
      <c r="LMB99" s="728"/>
      <c r="LMC99" s="728"/>
      <c r="LMD99" s="728"/>
      <c r="LME99" s="728"/>
      <c r="LMF99" s="728"/>
      <c r="LMG99" s="728"/>
      <c r="LMH99" s="728"/>
      <c r="LMI99" s="728"/>
      <c r="LMJ99" s="728"/>
      <c r="LMK99" s="728"/>
      <c r="LML99" s="728"/>
      <c r="LMM99" s="728"/>
      <c r="LMN99" s="728"/>
      <c r="LMO99" s="728"/>
      <c r="LMP99" s="728"/>
      <c r="LMQ99" s="728"/>
      <c r="LMR99" s="728"/>
      <c r="LMS99" s="728"/>
      <c r="LMT99" s="728"/>
      <c r="LMU99" s="728"/>
      <c r="LMV99" s="728"/>
      <c r="LMW99" s="728"/>
      <c r="LMX99" s="728"/>
      <c r="LMY99" s="728"/>
      <c r="LMZ99" s="728"/>
      <c r="LNA99" s="728"/>
      <c r="LNB99" s="728"/>
      <c r="LNC99" s="728"/>
      <c r="LND99" s="728"/>
      <c r="LNE99" s="728"/>
      <c r="LNF99" s="728"/>
      <c r="LNG99" s="728"/>
      <c r="LNH99" s="728"/>
      <c r="LNI99" s="728"/>
      <c r="LNJ99" s="728"/>
      <c r="LNK99" s="728"/>
      <c r="LNL99" s="728"/>
      <c r="LNM99" s="728"/>
      <c r="LNN99" s="728"/>
      <c r="LNO99" s="728"/>
      <c r="LNP99" s="728"/>
      <c r="LNQ99" s="728"/>
      <c r="LNR99" s="728"/>
      <c r="LNS99" s="728"/>
      <c r="LNT99" s="728"/>
      <c r="LNU99" s="728"/>
      <c r="LNV99" s="728"/>
      <c r="LNW99" s="728"/>
      <c r="LNX99" s="728"/>
      <c r="LNY99" s="728"/>
      <c r="LNZ99" s="728"/>
      <c r="LOA99" s="728"/>
      <c r="LOB99" s="728"/>
      <c r="LOC99" s="728"/>
      <c r="LOD99" s="728"/>
      <c r="LOE99" s="728"/>
      <c r="LOF99" s="728"/>
      <c r="LOG99" s="728"/>
      <c r="LOH99" s="728"/>
      <c r="LOI99" s="728"/>
      <c r="LOJ99" s="728"/>
      <c r="LOK99" s="728"/>
      <c r="LOL99" s="728"/>
      <c r="LOM99" s="728"/>
      <c r="LON99" s="728"/>
      <c r="LOO99" s="728"/>
      <c r="LOP99" s="728"/>
      <c r="LOQ99" s="728"/>
      <c r="LOR99" s="728"/>
      <c r="LOS99" s="728"/>
      <c r="LOT99" s="728"/>
      <c r="LOU99" s="728"/>
      <c r="LOV99" s="728"/>
      <c r="LOW99" s="728"/>
      <c r="LOX99" s="728"/>
      <c r="LOY99" s="728"/>
      <c r="LOZ99" s="728"/>
      <c r="LPA99" s="728"/>
      <c r="LPB99" s="728"/>
      <c r="LPC99" s="728"/>
      <c r="LPD99" s="728"/>
      <c r="LPE99" s="728"/>
      <c r="LPF99" s="728"/>
      <c r="LPG99" s="728"/>
      <c r="LPH99" s="728"/>
      <c r="LPI99" s="728"/>
      <c r="LPJ99" s="728"/>
      <c r="LPK99" s="728"/>
      <c r="LPL99" s="728"/>
      <c r="LPM99" s="728"/>
      <c r="LPN99" s="728"/>
      <c r="LPO99" s="728"/>
      <c r="LPP99" s="728"/>
      <c r="LPQ99" s="728"/>
      <c r="LPR99" s="728"/>
      <c r="LPS99" s="728"/>
      <c r="LPT99" s="728"/>
      <c r="LPU99" s="728"/>
      <c r="LPV99" s="728"/>
      <c r="LPW99" s="728"/>
      <c r="LPX99" s="728"/>
      <c r="LPY99" s="728"/>
      <c r="LPZ99" s="728"/>
      <c r="LQA99" s="728"/>
      <c r="LQB99" s="728"/>
      <c r="LQC99" s="728"/>
      <c r="LQD99" s="728"/>
      <c r="LQE99" s="728"/>
      <c r="LQF99" s="728"/>
      <c r="LQG99" s="728"/>
      <c r="LQH99" s="728"/>
      <c r="LQI99" s="728"/>
      <c r="LQJ99" s="728"/>
      <c r="LQK99" s="728"/>
      <c r="LQL99" s="728"/>
      <c r="LQM99" s="728"/>
      <c r="LQN99" s="728"/>
      <c r="LQO99" s="728"/>
      <c r="LQP99" s="728"/>
      <c r="LQQ99" s="728"/>
      <c r="LQR99" s="728"/>
      <c r="LQS99" s="728"/>
      <c r="LQT99" s="728"/>
      <c r="LQU99" s="728"/>
      <c r="LQV99" s="728"/>
      <c r="LQW99" s="728"/>
      <c r="LQX99" s="728"/>
      <c r="LQY99" s="728"/>
      <c r="LQZ99" s="728"/>
      <c r="LRA99" s="728"/>
      <c r="LRB99" s="728"/>
      <c r="LRC99" s="728"/>
      <c r="LRD99" s="728"/>
      <c r="LRE99" s="728"/>
      <c r="LRF99" s="728"/>
      <c r="LRG99" s="728"/>
      <c r="LRH99" s="728"/>
      <c r="LRI99" s="728"/>
      <c r="LRJ99" s="728"/>
      <c r="LRK99" s="728"/>
      <c r="LRL99" s="728"/>
      <c r="LRM99" s="728"/>
      <c r="LRN99" s="728"/>
      <c r="LRO99" s="728"/>
      <c r="LRP99" s="728"/>
      <c r="LRQ99" s="728"/>
      <c r="LRR99" s="728"/>
      <c r="LRS99" s="728"/>
      <c r="LRT99" s="728"/>
      <c r="LRU99" s="728"/>
      <c r="LRV99" s="728"/>
      <c r="LRW99" s="728"/>
      <c r="LRX99" s="728"/>
      <c r="LRY99" s="728"/>
      <c r="LRZ99" s="728"/>
      <c r="LSA99" s="728"/>
      <c r="LSB99" s="728"/>
      <c r="LSC99" s="728"/>
      <c r="LSD99" s="728"/>
      <c r="LSE99" s="728"/>
      <c r="LSF99" s="728"/>
      <c r="LSG99" s="728"/>
      <c r="LSH99" s="728"/>
      <c r="LSI99" s="728"/>
      <c r="LSJ99" s="728"/>
      <c r="LSK99" s="728"/>
      <c r="LSL99" s="728"/>
      <c r="LSM99" s="728"/>
      <c r="LSN99" s="728"/>
      <c r="LSO99" s="728"/>
      <c r="LSP99" s="728"/>
      <c r="LSQ99" s="728"/>
      <c r="LSR99" s="728"/>
      <c r="LSS99" s="728"/>
      <c r="LST99" s="728"/>
      <c r="LSU99" s="728"/>
      <c r="LSV99" s="728"/>
      <c r="LSW99" s="728"/>
      <c r="LSX99" s="728"/>
      <c r="LSY99" s="728"/>
      <c r="LSZ99" s="728"/>
      <c r="LTA99" s="728"/>
      <c r="LTB99" s="728"/>
      <c r="LTC99" s="728"/>
      <c r="LTD99" s="728"/>
      <c r="LTE99" s="728"/>
      <c r="LTF99" s="728"/>
      <c r="LTG99" s="728"/>
      <c r="LTH99" s="728"/>
      <c r="LTI99" s="728"/>
      <c r="LTJ99" s="728"/>
      <c r="LTK99" s="728"/>
      <c r="LTL99" s="728"/>
      <c r="LTM99" s="728"/>
      <c r="LTN99" s="728"/>
      <c r="LTO99" s="728"/>
      <c r="LTP99" s="728"/>
      <c r="LTQ99" s="728"/>
      <c r="LTR99" s="728"/>
      <c r="LTS99" s="728"/>
      <c r="LTT99" s="728"/>
      <c r="LTU99" s="728"/>
      <c r="LTV99" s="728"/>
      <c r="LTW99" s="728"/>
      <c r="LTX99" s="728"/>
      <c r="LTY99" s="728"/>
      <c r="LTZ99" s="728"/>
      <c r="LUA99" s="728"/>
      <c r="LUB99" s="728"/>
      <c r="LUC99" s="728"/>
      <c r="LUD99" s="728"/>
      <c r="LUE99" s="728"/>
      <c r="LUF99" s="728"/>
      <c r="LUG99" s="728"/>
      <c r="LUH99" s="728"/>
      <c r="LUI99" s="728"/>
      <c r="LUJ99" s="728"/>
      <c r="LUK99" s="728"/>
      <c r="LUL99" s="728"/>
      <c r="LUM99" s="728"/>
      <c r="LUN99" s="728"/>
      <c r="LUO99" s="728"/>
      <c r="LUP99" s="728"/>
      <c r="LUQ99" s="728"/>
      <c r="LUR99" s="728"/>
      <c r="LUS99" s="728"/>
      <c r="LUT99" s="728"/>
      <c r="LUU99" s="728"/>
      <c r="LUV99" s="728"/>
      <c r="LUW99" s="728"/>
      <c r="LUX99" s="728"/>
      <c r="LUY99" s="728"/>
      <c r="LUZ99" s="728"/>
      <c r="LVA99" s="728"/>
      <c r="LVB99" s="728"/>
      <c r="LVC99" s="728"/>
      <c r="LVD99" s="728"/>
      <c r="LVE99" s="728"/>
      <c r="LVF99" s="728"/>
      <c r="LVG99" s="728"/>
      <c r="LVH99" s="728"/>
      <c r="LVI99" s="728"/>
      <c r="LVJ99" s="728"/>
      <c r="LVK99" s="728"/>
      <c r="LVL99" s="728"/>
      <c r="LVM99" s="728"/>
      <c r="LVN99" s="728"/>
      <c r="LVO99" s="728"/>
      <c r="LVP99" s="728"/>
      <c r="LVQ99" s="728"/>
      <c r="LVR99" s="728"/>
      <c r="LVS99" s="728"/>
      <c r="LVT99" s="728"/>
      <c r="LVU99" s="728"/>
      <c r="LVV99" s="728"/>
      <c r="LVW99" s="728"/>
      <c r="LVX99" s="728"/>
      <c r="LVY99" s="728"/>
      <c r="LVZ99" s="728"/>
      <c r="LWA99" s="728"/>
      <c r="LWB99" s="728"/>
      <c r="LWC99" s="728"/>
      <c r="LWD99" s="728"/>
      <c r="LWE99" s="728"/>
      <c r="LWF99" s="728"/>
      <c r="LWG99" s="728"/>
      <c r="LWH99" s="728"/>
      <c r="LWI99" s="728"/>
      <c r="LWJ99" s="728"/>
      <c r="LWK99" s="728"/>
      <c r="LWL99" s="728"/>
      <c r="LWM99" s="728"/>
      <c r="LWN99" s="728"/>
      <c r="LWO99" s="728"/>
      <c r="LWP99" s="728"/>
      <c r="LWQ99" s="728"/>
      <c r="LWR99" s="728"/>
      <c r="LWS99" s="728"/>
      <c r="LWT99" s="728"/>
      <c r="LWU99" s="728"/>
      <c r="LWV99" s="728"/>
      <c r="LWW99" s="728"/>
      <c r="LWX99" s="728"/>
      <c r="LWY99" s="728"/>
      <c r="LWZ99" s="728"/>
      <c r="LXA99" s="728"/>
      <c r="LXB99" s="728"/>
      <c r="LXC99" s="728"/>
      <c r="LXD99" s="728"/>
      <c r="LXE99" s="728"/>
      <c r="LXF99" s="728"/>
      <c r="LXG99" s="728"/>
      <c r="LXH99" s="728"/>
      <c r="LXI99" s="728"/>
      <c r="LXJ99" s="728"/>
      <c r="LXK99" s="728"/>
      <c r="LXL99" s="728"/>
      <c r="LXM99" s="728"/>
      <c r="LXN99" s="728"/>
      <c r="LXO99" s="728"/>
      <c r="LXP99" s="728"/>
      <c r="LXQ99" s="728"/>
      <c r="LXR99" s="728"/>
      <c r="LXS99" s="728"/>
      <c r="LXT99" s="728"/>
      <c r="LXU99" s="728"/>
      <c r="LXV99" s="728"/>
      <c r="LXW99" s="728"/>
      <c r="LXX99" s="728"/>
      <c r="LXY99" s="728"/>
      <c r="LXZ99" s="728"/>
      <c r="LYA99" s="728"/>
      <c r="LYB99" s="728"/>
      <c r="LYC99" s="728"/>
      <c r="LYD99" s="728"/>
      <c r="LYE99" s="728"/>
      <c r="LYF99" s="728"/>
      <c r="LYG99" s="728"/>
      <c r="LYH99" s="728"/>
      <c r="LYI99" s="728"/>
      <c r="LYJ99" s="728"/>
      <c r="LYK99" s="728"/>
      <c r="LYL99" s="728"/>
      <c r="LYM99" s="728"/>
      <c r="LYN99" s="728"/>
      <c r="LYO99" s="728"/>
      <c r="LYP99" s="728"/>
      <c r="LYQ99" s="728"/>
      <c r="LYR99" s="728"/>
      <c r="LYS99" s="728"/>
      <c r="LYT99" s="728"/>
      <c r="LYU99" s="728"/>
      <c r="LYV99" s="728"/>
      <c r="LYW99" s="728"/>
      <c r="LYX99" s="728"/>
      <c r="LYY99" s="728"/>
      <c r="LYZ99" s="728"/>
      <c r="LZA99" s="728"/>
      <c r="LZB99" s="728"/>
      <c r="LZC99" s="728"/>
      <c r="LZD99" s="728"/>
      <c r="LZE99" s="728"/>
      <c r="LZF99" s="728"/>
      <c r="LZG99" s="728"/>
      <c r="LZH99" s="728"/>
      <c r="LZI99" s="728"/>
      <c r="LZJ99" s="728"/>
      <c r="LZK99" s="728"/>
      <c r="LZL99" s="728"/>
      <c r="LZM99" s="728"/>
      <c r="LZN99" s="728"/>
      <c r="LZO99" s="728"/>
      <c r="LZP99" s="728"/>
      <c r="LZQ99" s="728"/>
      <c r="LZR99" s="728"/>
      <c r="LZS99" s="728"/>
      <c r="LZT99" s="728"/>
      <c r="LZU99" s="728"/>
      <c r="LZV99" s="728"/>
      <c r="LZW99" s="728"/>
      <c r="LZX99" s="728"/>
      <c r="LZY99" s="728"/>
      <c r="LZZ99" s="728"/>
      <c r="MAA99" s="728"/>
      <c r="MAB99" s="728"/>
      <c r="MAC99" s="728"/>
      <c r="MAD99" s="728"/>
      <c r="MAE99" s="728"/>
      <c r="MAF99" s="728"/>
      <c r="MAG99" s="728"/>
      <c r="MAH99" s="728"/>
      <c r="MAI99" s="728"/>
      <c r="MAJ99" s="728"/>
      <c r="MAK99" s="728"/>
      <c r="MAL99" s="728"/>
      <c r="MAM99" s="728"/>
      <c r="MAN99" s="728"/>
      <c r="MAO99" s="728"/>
      <c r="MAP99" s="728"/>
      <c r="MAQ99" s="728"/>
      <c r="MAR99" s="728"/>
      <c r="MAS99" s="728"/>
      <c r="MAT99" s="728"/>
      <c r="MAU99" s="728"/>
      <c r="MAV99" s="728"/>
      <c r="MAW99" s="728"/>
      <c r="MAX99" s="728"/>
      <c r="MAY99" s="728"/>
      <c r="MAZ99" s="728"/>
      <c r="MBA99" s="728"/>
      <c r="MBB99" s="728"/>
      <c r="MBC99" s="728"/>
      <c r="MBD99" s="728"/>
      <c r="MBE99" s="728"/>
      <c r="MBF99" s="728"/>
      <c r="MBG99" s="728"/>
      <c r="MBH99" s="728"/>
      <c r="MBI99" s="728"/>
      <c r="MBJ99" s="728"/>
      <c r="MBK99" s="728"/>
      <c r="MBL99" s="728"/>
      <c r="MBM99" s="728"/>
      <c r="MBN99" s="728"/>
      <c r="MBO99" s="728"/>
      <c r="MBP99" s="728"/>
      <c r="MBQ99" s="728"/>
      <c r="MBR99" s="728"/>
      <c r="MBS99" s="728"/>
      <c r="MBT99" s="728"/>
      <c r="MBU99" s="728"/>
      <c r="MBV99" s="728"/>
      <c r="MBW99" s="728"/>
      <c r="MBX99" s="728"/>
      <c r="MBY99" s="728"/>
      <c r="MBZ99" s="728"/>
      <c r="MCA99" s="728"/>
      <c r="MCB99" s="728"/>
      <c r="MCC99" s="728"/>
      <c r="MCD99" s="728"/>
      <c r="MCE99" s="728"/>
      <c r="MCF99" s="728"/>
      <c r="MCG99" s="728"/>
      <c r="MCH99" s="728"/>
      <c r="MCI99" s="728"/>
      <c r="MCJ99" s="728"/>
      <c r="MCK99" s="728"/>
      <c r="MCL99" s="728"/>
      <c r="MCM99" s="728"/>
      <c r="MCN99" s="728"/>
      <c r="MCO99" s="728"/>
      <c r="MCP99" s="728"/>
      <c r="MCQ99" s="728"/>
      <c r="MCR99" s="728"/>
      <c r="MCS99" s="728"/>
      <c r="MCT99" s="728"/>
      <c r="MCU99" s="728"/>
      <c r="MCV99" s="728"/>
      <c r="MCW99" s="728"/>
      <c r="MCX99" s="728"/>
      <c r="MCY99" s="728"/>
      <c r="MCZ99" s="728"/>
      <c r="MDA99" s="728"/>
      <c r="MDB99" s="728"/>
      <c r="MDC99" s="728"/>
      <c r="MDD99" s="728"/>
      <c r="MDE99" s="728"/>
      <c r="MDF99" s="728"/>
      <c r="MDG99" s="728"/>
      <c r="MDH99" s="728"/>
      <c r="MDI99" s="728"/>
      <c r="MDJ99" s="728"/>
      <c r="MDK99" s="728"/>
      <c r="MDL99" s="728"/>
      <c r="MDM99" s="728"/>
      <c r="MDN99" s="728"/>
      <c r="MDO99" s="728"/>
      <c r="MDP99" s="728"/>
      <c r="MDQ99" s="728"/>
      <c r="MDR99" s="728"/>
      <c r="MDS99" s="728"/>
      <c r="MDT99" s="728"/>
      <c r="MDU99" s="728"/>
      <c r="MDV99" s="728"/>
      <c r="MDW99" s="728"/>
      <c r="MDX99" s="728"/>
      <c r="MDY99" s="728"/>
      <c r="MDZ99" s="728"/>
      <c r="MEA99" s="728"/>
      <c r="MEB99" s="728"/>
      <c r="MEC99" s="728"/>
      <c r="MED99" s="728"/>
      <c r="MEE99" s="728"/>
      <c r="MEF99" s="728"/>
      <c r="MEG99" s="728"/>
      <c r="MEH99" s="728"/>
      <c r="MEI99" s="728"/>
      <c r="MEJ99" s="728"/>
      <c r="MEK99" s="728"/>
      <c r="MEL99" s="728"/>
      <c r="MEM99" s="728"/>
      <c r="MEN99" s="728"/>
      <c r="MEO99" s="728"/>
      <c r="MEP99" s="728"/>
      <c r="MEQ99" s="728"/>
      <c r="MER99" s="728"/>
      <c r="MES99" s="728"/>
      <c r="MET99" s="728"/>
      <c r="MEU99" s="728"/>
      <c r="MEV99" s="728"/>
      <c r="MEW99" s="728"/>
      <c r="MEX99" s="728"/>
      <c r="MEY99" s="728"/>
      <c r="MEZ99" s="728"/>
      <c r="MFA99" s="728"/>
      <c r="MFB99" s="728"/>
      <c r="MFC99" s="728"/>
      <c r="MFD99" s="728"/>
      <c r="MFE99" s="728"/>
      <c r="MFF99" s="728"/>
      <c r="MFG99" s="728"/>
      <c r="MFH99" s="728"/>
      <c r="MFI99" s="728"/>
      <c r="MFJ99" s="728"/>
      <c r="MFK99" s="728"/>
      <c r="MFL99" s="728"/>
      <c r="MFM99" s="728"/>
      <c r="MFN99" s="728"/>
      <c r="MFO99" s="728"/>
      <c r="MFP99" s="728"/>
      <c r="MFQ99" s="728"/>
      <c r="MFR99" s="728"/>
      <c r="MFS99" s="728"/>
      <c r="MFT99" s="728"/>
      <c r="MFU99" s="728"/>
      <c r="MFV99" s="728"/>
      <c r="MFW99" s="728"/>
      <c r="MFX99" s="728"/>
      <c r="MFY99" s="728"/>
      <c r="MFZ99" s="728"/>
      <c r="MGA99" s="728"/>
      <c r="MGB99" s="728"/>
      <c r="MGC99" s="728"/>
      <c r="MGD99" s="728"/>
      <c r="MGE99" s="728"/>
      <c r="MGF99" s="728"/>
      <c r="MGG99" s="728"/>
      <c r="MGH99" s="728"/>
      <c r="MGI99" s="728"/>
      <c r="MGJ99" s="728"/>
      <c r="MGK99" s="728"/>
      <c r="MGL99" s="728"/>
      <c r="MGM99" s="728"/>
      <c r="MGN99" s="728"/>
      <c r="MGO99" s="728"/>
      <c r="MGP99" s="728"/>
      <c r="MGQ99" s="728"/>
      <c r="MGR99" s="728"/>
      <c r="MGS99" s="728"/>
      <c r="MGT99" s="728"/>
      <c r="MGU99" s="728"/>
      <c r="MGV99" s="728"/>
      <c r="MGW99" s="728"/>
      <c r="MGX99" s="728"/>
      <c r="MGY99" s="728"/>
      <c r="MGZ99" s="728"/>
      <c r="MHA99" s="728"/>
      <c r="MHB99" s="728"/>
      <c r="MHC99" s="728"/>
      <c r="MHD99" s="728"/>
      <c r="MHE99" s="728"/>
      <c r="MHF99" s="728"/>
      <c r="MHG99" s="728"/>
      <c r="MHH99" s="728"/>
      <c r="MHI99" s="728"/>
      <c r="MHJ99" s="728"/>
      <c r="MHK99" s="728"/>
      <c r="MHL99" s="728"/>
      <c r="MHM99" s="728"/>
      <c r="MHN99" s="728"/>
      <c r="MHO99" s="728"/>
      <c r="MHP99" s="728"/>
      <c r="MHQ99" s="728"/>
      <c r="MHR99" s="728"/>
      <c r="MHS99" s="728"/>
      <c r="MHT99" s="728"/>
      <c r="MHU99" s="728"/>
      <c r="MHV99" s="728"/>
      <c r="MHW99" s="728"/>
      <c r="MHX99" s="728"/>
      <c r="MHY99" s="728"/>
      <c r="MHZ99" s="728"/>
      <c r="MIA99" s="728"/>
      <c r="MIB99" s="728"/>
      <c r="MIC99" s="728"/>
      <c r="MID99" s="728"/>
      <c r="MIE99" s="728"/>
      <c r="MIF99" s="728"/>
      <c r="MIG99" s="728"/>
      <c r="MIH99" s="728"/>
      <c r="MII99" s="728"/>
      <c r="MIJ99" s="728"/>
      <c r="MIK99" s="728"/>
      <c r="MIL99" s="728"/>
      <c r="MIM99" s="728"/>
      <c r="MIN99" s="728"/>
      <c r="MIO99" s="728"/>
      <c r="MIP99" s="728"/>
      <c r="MIQ99" s="728"/>
      <c r="MIR99" s="728"/>
      <c r="MIS99" s="728"/>
      <c r="MIT99" s="728"/>
      <c r="MIU99" s="728"/>
      <c r="MIV99" s="728"/>
      <c r="MIW99" s="728"/>
      <c r="MIX99" s="728"/>
      <c r="MIY99" s="728"/>
      <c r="MIZ99" s="728"/>
      <c r="MJA99" s="728"/>
      <c r="MJB99" s="728"/>
      <c r="MJC99" s="728"/>
      <c r="MJD99" s="728"/>
      <c r="MJE99" s="728"/>
      <c r="MJF99" s="728"/>
      <c r="MJG99" s="728"/>
      <c r="MJH99" s="728"/>
      <c r="MJI99" s="728"/>
      <c r="MJJ99" s="728"/>
      <c r="MJK99" s="728"/>
      <c r="MJL99" s="728"/>
      <c r="MJM99" s="728"/>
      <c r="MJN99" s="728"/>
      <c r="MJO99" s="728"/>
      <c r="MJP99" s="728"/>
      <c r="MJQ99" s="728"/>
      <c r="MJR99" s="728"/>
      <c r="MJS99" s="728"/>
      <c r="MJT99" s="728"/>
      <c r="MJU99" s="728"/>
      <c r="MJV99" s="728"/>
      <c r="MJW99" s="728"/>
      <c r="MJX99" s="728"/>
      <c r="MJY99" s="728"/>
      <c r="MJZ99" s="728"/>
      <c r="MKA99" s="728"/>
      <c r="MKB99" s="728"/>
      <c r="MKC99" s="728"/>
      <c r="MKD99" s="728"/>
      <c r="MKE99" s="728"/>
      <c r="MKF99" s="728"/>
      <c r="MKG99" s="728"/>
      <c r="MKH99" s="728"/>
      <c r="MKI99" s="728"/>
      <c r="MKJ99" s="728"/>
      <c r="MKK99" s="728"/>
      <c r="MKL99" s="728"/>
      <c r="MKM99" s="728"/>
      <c r="MKN99" s="728"/>
      <c r="MKO99" s="728"/>
      <c r="MKP99" s="728"/>
      <c r="MKQ99" s="728"/>
      <c r="MKR99" s="728"/>
      <c r="MKS99" s="728"/>
      <c r="MKT99" s="728"/>
      <c r="MKU99" s="728"/>
      <c r="MKV99" s="728"/>
      <c r="MKW99" s="728"/>
      <c r="MKX99" s="728"/>
      <c r="MKY99" s="728"/>
      <c r="MKZ99" s="728"/>
      <c r="MLA99" s="728"/>
      <c r="MLB99" s="728"/>
      <c r="MLC99" s="728"/>
      <c r="MLD99" s="728"/>
      <c r="MLE99" s="728"/>
      <c r="MLF99" s="728"/>
      <c r="MLG99" s="728"/>
      <c r="MLH99" s="728"/>
      <c r="MLI99" s="728"/>
      <c r="MLJ99" s="728"/>
      <c r="MLK99" s="728"/>
      <c r="MLL99" s="728"/>
      <c r="MLM99" s="728"/>
      <c r="MLN99" s="728"/>
      <c r="MLO99" s="728"/>
      <c r="MLP99" s="728"/>
      <c r="MLQ99" s="728"/>
      <c r="MLR99" s="728"/>
      <c r="MLS99" s="728"/>
      <c r="MLT99" s="728"/>
      <c r="MLU99" s="728"/>
      <c r="MLV99" s="728"/>
      <c r="MLW99" s="728"/>
      <c r="MLX99" s="728"/>
      <c r="MLY99" s="728"/>
      <c r="MLZ99" s="728"/>
      <c r="MMA99" s="728"/>
      <c r="MMB99" s="728"/>
      <c r="MMC99" s="728"/>
      <c r="MMD99" s="728"/>
      <c r="MME99" s="728"/>
      <c r="MMF99" s="728"/>
      <c r="MMG99" s="728"/>
      <c r="MMH99" s="728"/>
      <c r="MMI99" s="728"/>
      <c r="MMJ99" s="728"/>
      <c r="MMK99" s="728"/>
      <c r="MML99" s="728"/>
      <c r="MMM99" s="728"/>
      <c r="MMN99" s="728"/>
      <c r="MMO99" s="728"/>
      <c r="MMP99" s="728"/>
      <c r="MMQ99" s="728"/>
      <c r="MMR99" s="728"/>
      <c r="MMS99" s="728"/>
      <c r="MMT99" s="728"/>
      <c r="MMU99" s="728"/>
      <c r="MMV99" s="728"/>
      <c r="MMW99" s="728"/>
      <c r="MMX99" s="728"/>
      <c r="MMY99" s="728"/>
      <c r="MMZ99" s="728"/>
      <c r="MNA99" s="728"/>
      <c r="MNB99" s="728"/>
      <c r="MNC99" s="728"/>
      <c r="MND99" s="728"/>
      <c r="MNE99" s="728"/>
      <c r="MNF99" s="728"/>
      <c r="MNG99" s="728"/>
      <c r="MNH99" s="728"/>
      <c r="MNI99" s="728"/>
      <c r="MNJ99" s="728"/>
      <c r="MNK99" s="728"/>
      <c r="MNL99" s="728"/>
      <c r="MNM99" s="728"/>
      <c r="MNN99" s="728"/>
      <c r="MNO99" s="728"/>
      <c r="MNP99" s="728"/>
      <c r="MNQ99" s="728"/>
      <c r="MNR99" s="728"/>
      <c r="MNS99" s="728"/>
      <c r="MNT99" s="728"/>
      <c r="MNU99" s="728"/>
      <c r="MNV99" s="728"/>
      <c r="MNW99" s="728"/>
      <c r="MNX99" s="728"/>
      <c r="MNY99" s="728"/>
      <c r="MNZ99" s="728"/>
      <c r="MOA99" s="728"/>
      <c r="MOB99" s="728"/>
      <c r="MOC99" s="728"/>
      <c r="MOD99" s="728"/>
      <c r="MOE99" s="728"/>
      <c r="MOF99" s="728"/>
      <c r="MOG99" s="728"/>
      <c r="MOH99" s="728"/>
      <c r="MOI99" s="728"/>
      <c r="MOJ99" s="728"/>
      <c r="MOK99" s="728"/>
      <c r="MOL99" s="728"/>
      <c r="MOM99" s="728"/>
      <c r="MON99" s="728"/>
      <c r="MOO99" s="728"/>
      <c r="MOP99" s="728"/>
      <c r="MOQ99" s="728"/>
      <c r="MOR99" s="728"/>
      <c r="MOS99" s="728"/>
      <c r="MOT99" s="728"/>
      <c r="MOU99" s="728"/>
      <c r="MOV99" s="728"/>
      <c r="MOW99" s="728"/>
      <c r="MOX99" s="728"/>
      <c r="MOY99" s="728"/>
      <c r="MOZ99" s="728"/>
      <c r="MPA99" s="728"/>
      <c r="MPB99" s="728"/>
      <c r="MPC99" s="728"/>
      <c r="MPD99" s="728"/>
      <c r="MPE99" s="728"/>
      <c r="MPF99" s="728"/>
      <c r="MPG99" s="728"/>
      <c r="MPH99" s="728"/>
      <c r="MPI99" s="728"/>
      <c r="MPJ99" s="728"/>
      <c r="MPK99" s="728"/>
      <c r="MPL99" s="728"/>
      <c r="MPM99" s="728"/>
      <c r="MPN99" s="728"/>
      <c r="MPO99" s="728"/>
      <c r="MPP99" s="728"/>
      <c r="MPQ99" s="728"/>
      <c r="MPR99" s="728"/>
      <c r="MPS99" s="728"/>
      <c r="MPT99" s="728"/>
      <c r="MPU99" s="728"/>
      <c r="MPV99" s="728"/>
      <c r="MPW99" s="728"/>
      <c r="MPX99" s="728"/>
      <c r="MPY99" s="728"/>
      <c r="MPZ99" s="728"/>
      <c r="MQA99" s="728"/>
      <c r="MQB99" s="728"/>
      <c r="MQC99" s="728"/>
      <c r="MQD99" s="728"/>
      <c r="MQE99" s="728"/>
      <c r="MQF99" s="728"/>
      <c r="MQG99" s="728"/>
      <c r="MQH99" s="728"/>
      <c r="MQI99" s="728"/>
      <c r="MQJ99" s="728"/>
      <c r="MQK99" s="728"/>
      <c r="MQL99" s="728"/>
      <c r="MQM99" s="728"/>
      <c r="MQN99" s="728"/>
      <c r="MQO99" s="728"/>
      <c r="MQP99" s="728"/>
      <c r="MQQ99" s="728"/>
      <c r="MQR99" s="728"/>
      <c r="MQS99" s="728"/>
      <c r="MQT99" s="728"/>
      <c r="MQU99" s="728"/>
      <c r="MQV99" s="728"/>
      <c r="MQW99" s="728"/>
      <c r="MQX99" s="728"/>
      <c r="MQY99" s="728"/>
      <c r="MQZ99" s="728"/>
      <c r="MRA99" s="728"/>
      <c r="MRB99" s="728"/>
      <c r="MRC99" s="728"/>
      <c r="MRD99" s="728"/>
      <c r="MRE99" s="728"/>
      <c r="MRF99" s="728"/>
      <c r="MRG99" s="728"/>
      <c r="MRH99" s="728"/>
      <c r="MRI99" s="728"/>
      <c r="MRJ99" s="728"/>
      <c r="MRK99" s="728"/>
      <c r="MRL99" s="728"/>
      <c r="MRM99" s="728"/>
      <c r="MRN99" s="728"/>
      <c r="MRO99" s="728"/>
      <c r="MRP99" s="728"/>
      <c r="MRQ99" s="728"/>
      <c r="MRR99" s="728"/>
      <c r="MRS99" s="728"/>
      <c r="MRT99" s="728"/>
      <c r="MRU99" s="728"/>
      <c r="MRV99" s="728"/>
      <c r="MRW99" s="728"/>
      <c r="MRX99" s="728"/>
      <c r="MRY99" s="728"/>
      <c r="MRZ99" s="728"/>
      <c r="MSA99" s="728"/>
      <c r="MSB99" s="728"/>
      <c r="MSC99" s="728"/>
      <c r="MSD99" s="728"/>
      <c r="MSE99" s="728"/>
      <c r="MSF99" s="728"/>
      <c r="MSG99" s="728"/>
      <c r="MSH99" s="728"/>
      <c r="MSI99" s="728"/>
      <c r="MSJ99" s="728"/>
      <c r="MSK99" s="728"/>
      <c r="MSL99" s="728"/>
      <c r="MSM99" s="728"/>
      <c r="MSN99" s="728"/>
      <c r="MSO99" s="728"/>
      <c r="MSP99" s="728"/>
      <c r="MSQ99" s="728"/>
      <c r="MSR99" s="728"/>
      <c r="MSS99" s="728"/>
      <c r="MST99" s="728"/>
      <c r="MSU99" s="728"/>
      <c r="MSV99" s="728"/>
      <c r="MSW99" s="728"/>
      <c r="MSX99" s="728"/>
      <c r="MSY99" s="728"/>
      <c r="MSZ99" s="728"/>
      <c r="MTA99" s="728"/>
      <c r="MTB99" s="728"/>
      <c r="MTC99" s="728"/>
      <c r="MTD99" s="728"/>
      <c r="MTE99" s="728"/>
      <c r="MTF99" s="728"/>
      <c r="MTG99" s="728"/>
      <c r="MTH99" s="728"/>
      <c r="MTI99" s="728"/>
      <c r="MTJ99" s="728"/>
      <c r="MTK99" s="728"/>
      <c r="MTL99" s="728"/>
      <c r="MTM99" s="728"/>
      <c r="MTN99" s="728"/>
      <c r="MTO99" s="728"/>
      <c r="MTP99" s="728"/>
      <c r="MTQ99" s="728"/>
      <c r="MTR99" s="728"/>
      <c r="MTS99" s="728"/>
      <c r="MTT99" s="728"/>
      <c r="MTU99" s="728"/>
      <c r="MTV99" s="728"/>
      <c r="MTW99" s="728"/>
      <c r="MTX99" s="728"/>
      <c r="MTY99" s="728"/>
      <c r="MTZ99" s="728"/>
      <c r="MUA99" s="728"/>
      <c r="MUB99" s="728"/>
      <c r="MUC99" s="728"/>
      <c r="MUD99" s="728"/>
      <c r="MUE99" s="728"/>
      <c r="MUF99" s="728"/>
      <c r="MUG99" s="728"/>
      <c r="MUH99" s="728"/>
      <c r="MUI99" s="728"/>
      <c r="MUJ99" s="728"/>
      <c r="MUK99" s="728"/>
      <c r="MUL99" s="728"/>
      <c r="MUM99" s="728"/>
      <c r="MUN99" s="728"/>
      <c r="MUO99" s="728"/>
      <c r="MUP99" s="728"/>
      <c r="MUQ99" s="728"/>
      <c r="MUR99" s="728"/>
      <c r="MUS99" s="728"/>
      <c r="MUT99" s="728"/>
      <c r="MUU99" s="728"/>
      <c r="MUV99" s="728"/>
      <c r="MUW99" s="728"/>
      <c r="MUX99" s="728"/>
      <c r="MUY99" s="728"/>
      <c r="MUZ99" s="728"/>
      <c r="MVA99" s="728"/>
      <c r="MVB99" s="728"/>
      <c r="MVC99" s="728"/>
      <c r="MVD99" s="728"/>
      <c r="MVE99" s="728"/>
      <c r="MVF99" s="728"/>
      <c r="MVG99" s="728"/>
      <c r="MVH99" s="728"/>
      <c r="MVI99" s="728"/>
      <c r="MVJ99" s="728"/>
      <c r="MVK99" s="728"/>
      <c r="MVL99" s="728"/>
      <c r="MVM99" s="728"/>
      <c r="MVN99" s="728"/>
      <c r="MVO99" s="728"/>
      <c r="MVP99" s="728"/>
      <c r="MVQ99" s="728"/>
      <c r="MVR99" s="728"/>
      <c r="MVS99" s="728"/>
      <c r="MVT99" s="728"/>
      <c r="MVU99" s="728"/>
      <c r="MVV99" s="728"/>
      <c r="MVW99" s="728"/>
      <c r="MVX99" s="728"/>
      <c r="MVY99" s="728"/>
      <c r="MVZ99" s="728"/>
      <c r="MWA99" s="728"/>
      <c r="MWB99" s="728"/>
      <c r="MWC99" s="728"/>
      <c r="MWD99" s="728"/>
      <c r="MWE99" s="728"/>
      <c r="MWF99" s="728"/>
      <c r="MWG99" s="728"/>
      <c r="MWH99" s="728"/>
      <c r="MWI99" s="728"/>
      <c r="MWJ99" s="728"/>
      <c r="MWK99" s="728"/>
      <c r="MWL99" s="728"/>
      <c r="MWM99" s="728"/>
      <c r="MWN99" s="728"/>
      <c r="MWO99" s="728"/>
      <c r="MWP99" s="728"/>
      <c r="MWQ99" s="728"/>
      <c r="MWR99" s="728"/>
      <c r="MWS99" s="728"/>
      <c r="MWT99" s="728"/>
      <c r="MWU99" s="728"/>
      <c r="MWV99" s="728"/>
      <c r="MWW99" s="728"/>
      <c r="MWX99" s="728"/>
      <c r="MWY99" s="728"/>
      <c r="MWZ99" s="728"/>
      <c r="MXA99" s="728"/>
      <c r="MXB99" s="728"/>
      <c r="MXC99" s="728"/>
      <c r="MXD99" s="728"/>
      <c r="MXE99" s="728"/>
      <c r="MXF99" s="728"/>
      <c r="MXG99" s="728"/>
      <c r="MXH99" s="728"/>
      <c r="MXI99" s="728"/>
      <c r="MXJ99" s="728"/>
      <c r="MXK99" s="728"/>
      <c r="MXL99" s="728"/>
      <c r="MXM99" s="728"/>
      <c r="MXN99" s="728"/>
      <c r="MXO99" s="728"/>
      <c r="MXP99" s="728"/>
      <c r="MXQ99" s="728"/>
      <c r="MXR99" s="728"/>
      <c r="MXS99" s="728"/>
      <c r="MXT99" s="728"/>
      <c r="MXU99" s="728"/>
      <c r="MXV99" s="728"/>
      <c r="MXW99" s="728"/>
      <c r="MXX99" s="728"/>
      <c r="MXY99" s="728"/>
      <c r="MXZ99" s="728"/>
      <c r="MYA99" s="728"/>
      <c r="MYB99" s="728"/>
      <c r="MYC99" s="728"/>
      <c r="MYD99" s="728"/>
      <c r="MYE99" s="728"/>
      <c r="MYF99" s="728"/>
      <c r="MYG99" s="728"/>
      <c r="MYH99" s="728"/>
      <c r="MYI99" s="728"/>
      <c r="MYJ99" s="728"/>
      <c r="MYK99" s="728"/>
      <c r="MYL99" s="728"/>
      <c r="MYM99" s="728"/>
      <c r="MYN99" s="728"/>
      <c r="MYO99" s="728"/>
      <c r="MYP99" s="728"/>
      <c r="MYQ99" s="728"/>
      <c r="MYR99" s="728"/>
      <c r="MYS99" s="728"/>
      <c r="MYT99" s="728"/>
      <c r="MYU99" s="728"/>
      <c r="MYV99" s="728"/>
      <c r="MYW99" s="728"/>
      <c r="MYX99" s="728"/>
      <c r="MYY99" s="728"/>
      <c r="MYZ99" s="728"/>
      <c r="MZA99" s="728"/>
      <c r="MZB99" s="728"/>
      <c r="MZC99" s="728"/>
      <c r="MZD99" s="728"/>
      <c r="MZE99" s="728"/>
      <c r="MZF99" s="728"/>
      <c r="MZG99" s="728"/>
      <c r="MZH99" s="728"/>
      <c r="MZI99" s="728"/>
      <c r="MZJ99" s="728"/>
      <c r="MZK99" s="728"/>
      <c r="MZL99" s="728"/>
      <c r="MZM99" s="728"/>
      <c r="MZN99" s="728"/>
      <c r="MZO99" s="728"/>
      <c r="MZP99" s="728"/>
      <c r="MZQ99" s="728"/>
      <c r="MZR99" s="728"/>
      <c r="MZS99" s="728"/>
      <c r="MZT99" s="728"/>
      <c r="MZU99" s="728"/>
      <c r="MZV99" s="728"/>
      <c r="MZW99" s="728"/>
      <c r="MZX99" s="728"/>
      <c r="MZY99" s="728"/>
      <c r="MZZ99" s="728"/>
      <c r="NAA99" s="728"/>
      <c r="NAB99" s="728"/>
      <c r="NAC99" s="728"/>
      <c r="NAD99" s="728"/>
      <c r="NAE99" s="728"/>
      <c r="NAF99" s="728"/>
      <c r="NAG99" s="728"/>
      <c r="NAH99" s="728"/>
      <c r="NAI99" s="728"/>
      <c r="NAJ99" s="728"/>
      <c r="NAK99" s="728"/>
      <c r="NAL99" s="728"/>
      <c r="NAM99" s="728"/>
      <c r="NAN99" s="728"/>
      <c r="NAO99" s="728"/>
      <c r="NAP99" s="728"/>
      <c r="NAQ99" s="728"/>
      <c r="NAR99" s="728"/>
      <c r="NAS99" s="728"/>
      <c r="NAT99" s="728"/>
      <c r="NAU99" s="728"/>
      <c r="NAV99" s="728"/>
      <c r="NAW99" s="728"/>
      <c r="NAX99" s="728"/>
      <c r="NAY99" s="728"/>
      <c r="NAZ99" s="728"/>
      <c r="NBA99" s="728"/>
      <c r="NBB99" s="728"/>
      <c r="NBC99" s="728"/>
      <c r="NBD99" s="728"/>
      <c r="NBE99" s="728"/>
      <c r="NBF99" s="728"/>
      <c r="NBG99" s="728"/>
      <c r="NBH99" s="728"/>
      <c r="NBI99" s="728"/>
      <c r="NBJ99" s="728"/>
      <c r="NBK99" s="728"/>
      <c r="NBL99" s="728"/>
      <c r="NBM99" s="728"/>
      <c r="NBN99" s="728"/>
      <c r="NBO99" s="728"/>
      <c r="NBP99" s="728"/>
      <c r="NBQ99" s="728"/>
      <c r="NBR99" s="728"/>
      <c r="NBS99" s="728"/>
      <c r="NBT99" s="728"/>
      <c r="NBU99" s="728"/>
      <c r="NBV99" s="728"/>
      <c r="NBW99" s="728"/>
      <c r="NBX99" s="728"/>
      <c r="NBY99" s="728"/>
      <c r="NBZ99" s="728"/>
      <c r="NCA99" s="728"/>
      <c r="NCB99" s="728"/>
      <c r="NCC99" s="728"/>
      <c r="NCD99" s="728"/>
      <c r="NCE99" s="728"/>
      <c r="NCF99" s="728"/>
      <c r="NCG99" s="728"/>
      <c r="NCH99" s="728"/>
      <c r="NCI99" s="728"/>
      <c r="NCJ99" s="728"/>
      <c r="NCK99" s="728"/>
      <c r="NCL99" s="728"/>
      <c r="NCM99" s="728"/>
      <c r="NCN99" s="728"/>
      <c r="NCO99" s="728"/>
      <c r="NCP99" s="728"/>
      <c r="NCQ99" s="728"/>
      <c r="NCR99" s="728"/>
      <c r="NCS99" s="728"/>
      <c r="NCT99" s="728"/>
      <c r="NCU99" s="728"/>
      <c r="NCV99" s="728"/>
      <c r="NCW99" s="728"/>
      <c r="NCX99" s="728"/>
      <c r="NCY99" s="728"/>
      <c r="NCZ99" s="728"/>
      <c r="NDA99" s="728"/>
      <c r="NDB99" s="728"/>
      <c r="NDC99" s="728"/>
      <c r="NDD99" s="728"/>
      <c r="NDE99" s="728"/>
      <c r="NDF99" s="728"/>
      <c r="NDG99" s="728"/>
      <c r="NDH99" s="728"/>
      <c r="NDI99" s="728"/>
      <c r="NDJ99" s="728"/>
      <c r="NDK99" s="728"/>
      <c r="NDL99" s="728"/>
      <c r="NDM99" s="728"/>
      <c r="NDN99" s="728"/>
      <c r="NDO99" s="728"/>
      <c r="NDP99" s="728"/>
      <c r="NDQ99" s="728"/>
      <c r="NDR99" s="728"/>
      <c r="NDS99" s="728"/>
      <c r="NDT99" s="728"/>
      <c r="NDU99" s="728"/>
      <c r="NDV99" s="728"/>
      <c r="NDW99" s="728"/>
      <c r="NDX99" s="728"/>
      <c r="NDY99" s="728"/>
      <c r="NDZ99" s="728"/>
      <c r="NEA99" s="728"/>
      <c r="NEB99" s="728"/>
      <c r="NEC99" s="728"/>
      <c r="NED99" s="728"/>
      <c r="NEE99" s="728"/>
      <c r="NEF99" s="728"/>
      <c r="NEG99" s="728"/>
      <c r="NEH99" s="728"/>
      <c r="NEI99" s="728"/>
      <c r="NEJ99" s="728"/>
      <c r="NEK99" s="728"/>
      <c r="NEL99" s="728"/>
      <c r="NEM99" s="728"/>
      <c r="NEN99" s="728"/>
      <c r="NEO99" s="728"/>
      <c r="NEP99" s="728"/>
      <c r="NEQ99" s="728"/>
      <c r="NER99" s="728"/>
      <c r="NES99" s="728"/>
      <c r="NET99" s="728"/>
      <c r="NEU99" s="728"/>
      <c r="NEV99" s="728"/>
      <c r="NEW99" s="728"/>
      <c r="NEX99" s="728"/>
      <c r="NEY99" s="728"/>
      <c r="NEZ99" s="728"/>
      <c r="NFA99" s="728"/>
      <c r="NFB99" s="728"/>
      <c r="NFC99" s="728"/>
      <c r="NFD99" s="728"/>
      <c r="NFE99" s="728"/>
      <c r="NFF99" s="728"/>
      <c r="NFG99" s="728"/>
      <c r="NFH99" s="728"/>
      <c r="NFI99" s="728"/>
      <c r="NFJ99" s="728"/>
      <c r="NFK99" s="728"/>
      <c r="NFL99" s="728"/>
      <c r="NFM99" s="728"/>
      <c r="NFN99" s="728"/>
      <c r="NFO99" s="728"/>
      <c r="NFP99" s="728"/>
      <c r="NFQ99" s="728"/>
      <c r="NFR99" s="728"/>
      <c r="NFS99" s="728"/>
      <c r="NFT99" s="728"/>
      <c r="NFU99" s="728"/>
      <c r="NFV99" s="728"/>
      <c r="NFW99" s="728"/>
      <c r="NFX99" s="728"/>
      <c r="NFY99" s="728"/>
      <c r="NFZ99" s="728"/>
      <c r="NGA99" s="728"/>
      <c r="NGB99" s="728"/>
      <c r="NGC99" s="728"/>
      <c r="NGD99" s="728"/>
      <c r="NGE99" s="728"/>
      <c r="NGF99" s="728"/>
      <c r="NGG99" s="728"/>
      <c r="NGH99" s="728"/>
      <c r="NGI99" s="728"/>
      <c r="NGJ99" s="728"/>
      <c r="NGK99" s="728"/>
      <c r="NGL99" s="728"/>
      <c r="NGM99" s="728"/>
      <c r="NGN99" s="728"/>
      <c r="NGO99" s="728"/>
      <c r="NGP99" s="728"/>
      <c r="NGQ99" s="728"/>
      <c r="NGR99" s="728"/>
      <c r="NGS99" s="728"/>
      <c r="NGT99" s="728"/>
      <c r="NGU99" s="728"/>
      <c r="NGV99" s="728"/>
      <c r="NGW99" s="728"/>
      <c r="NGX99" s="728"/>
      <c r="NGY99" s="728"/>
      <c r="NGZ99" s="728"/>
      <c r="NHA99" s="728"/>
      <c r="NHB99" s="728"/>
      <c r="NHC99" s="728"/>
      <c r="NHD99" s="728"/>
      <c r="NHE99" s="728"/>
      <c r="NHF99" s="728"/>
      <c r="NHG99" s="728"/>
      <c r="NHH99" s="728"/>
      <c r="NHI99" s="728"/>
      <c r="NHJ99" s="728"/>
      <c r="NHK99" s="728"/>
      <c r="NHL99" s="728"/>
      <c r="NHM99" s="728"/>
      <c r="NHN99" s="728"/>
      <c r="NHO99" s="728"/>
      <c r="NHP99" s="728"/>
      <c r="NHQ99" s="728"/>
      <c r="NHR99" s="728"/>
      <c r="NHS99" s="728"/>
      <c r="NHT99" s="728"/>
      <c r="NHU99" s="728"/>
      <c r="NHV99" s="728"/>
      <c r="NHW99" s="728"/>
      <c r="NHX99" s="728"/>
      <c r="NHY99" s="728"/>
      <c r="NHZ99" s="728"/>
      <c r="NIA99" s="728"/>
      <c r="NIB99" s="728"/>
      <c r="NIC99" s="728"/>
      <c r="NID99" s="728"/>
      <c r="NIE99" s="728"/>
      <c r="NIF99" s="728"/>
      <c r="NIG99" s="728"/>
      <c r="NIH99" s="728"/>
      <c r="NII99" s="728"/>
      <c r="NIJ99" s="728"/>
      <c r="NIK99" s="728"/>
      <c r="NIL99" s="728"/>
      <c r="NIM99" s="728"/>
      <c r="NIN99" s="728"/>
      <c r="NIO99" s="728"/>
      <c r="NIP99" s="728"/>
      <c r="NIQ99" s="728"/>
      <c r="NIR99" s="728"/>
      <c r="NIS99" s="728"/>
      <c r="NIT99" s="728"/>
      <c r="NIU99" s="728"/>
      <c r="NIV99" s="728"/>
      <c r="NIW99" s="728"/>
      <c r="NIX99" s="728"/>
      <c r="NIY99" s="728"/>
      <c r="NIZ99" s="728"/>
      <c r="NJA99" s="728"/>
      <c r="NJB99" s="728"/>
      <c r="NJC99" s="728"/>
      <c r="NJD99" s="728"/>
      <c r="NJE99" s="728"/>
      <c r="NJF99" s="728"/>
      <c r="NJG99" s="728"/>
      <c r="NJH99" s="728"/>
      <c r="NJI99" s="728"/>
      <c r="NJJ99" s="728"/>
      <c r="NJK99" s="728"/>
      <c r="NJL99" s="728"/>
      <c r="NJM99" s="728"/>
      <c r="NJN99" s="728"/>
      <c r="NJO99" s="728"/>
      <c r="NJP99" s="728"/>
      <c r="NJQ99" s="728"/>
      <c r="NJR99" s="728"/>
      <c r="NJS99" s="728"/>
      <c r="NJT99" s="728"/>
      <c r="NJU99" s="728"/>
      <c r="NJV99" s="728"/>
      <c r="NJW99" s="728"/>
      <c r="NJX99" s="728"/>
      <c r="NJY99" s="728"/>
      <c r="NJZ99" s="728"/>
      <c r="NKA99" s="728"/>
      <c r="NKB99" s="728"/>
      <c r="NKC99" s="728"/>
      <c r="NKD99" s="728"/>
      <c r="NKE99" s="728"/>
      <c r="NKF99" s="728"/>
      <c r="NKG99" s="728"/>
      <c r="NKH99" s="728"/>
      <c r="NKI99" s="728"/>
      <c r="NKJ99" s="728"/>
      <c r="NKK99" s="728"/>
      <c r="NKL99" s="728"/>
      <c r="NKM99" s="728"/>
      <c r="NKN99" s="728"/>
      <c r="NKO99" s="728"/>
      <c r="NKP99" s="728"/>
      <c r="NKQ99" s="728"/>
      <c r="NKR99" s="728"/>
      <c r="NKS99" s="728"/>
      <c r="NKT99" s="728"/>
      <c r="NKU99" s="728"/>
      <c r="NKV99" s="728"/>
      <c r="NKW99" s="728"/>
      <c r="NKX99" s="728"/>
      <c r="NKY99" s="728"/>
      <c r="NKZ99" s="728"/>
      <c r="NLA99" s="728"/>
      <c r="NLB99" s="728"/>
      <c r="NLC99" s="728"/>
      <c r="NLD99" s="728"/>
      <c r="NLE99" s="728"/>
      <c r="NLF99" s="728"/>
      <c r="NLG99" s="728"/>
      <c r="NLH99" s="728"/>
      <c r="NLI99" s="728"/>
      <c r="NLJ99" s="728"/>
      <c r="NLK99" s="728"/>
      <c r="NLL99" s="728"/>
      <c r="NLM99" s="728"/>
      <c r="NLN99" s="728"/>
      <c r="NLO99" s="728"/>
      <c r="NLP99" s="728"/>
      <c r="NLQ99" s="728"/>
      <c r="NLR99" s="728"/>
      <c r="NLS99" s="728"/>
      <c r="NLT99" s="728"/>
      <c r="NLU99" s="728"/>
      <c r="NLV99" s="728"/>
      <c r="NLW99" s="728"/>
      <c r="NLX99" s="728"/>
      <c r="NLY99" s="728"/>
      <c r="NLZ99" s="728"/>
      <c r="NMA99" s="728"/>
      <c r="NMB99" s="728"/>
      <c r="NMC99" s="728"/>
      <c r="NMD99" s="728"/>
      <c r="NME99" s="728"/>
      <c r="NMF99" s="728"/>
      <c r="NMG99" s="728"/>
      <c r="NMH99" s="728"/>
      <c r="NMI99" s="728"/>
      <c r="NMJ99" s="728"/>
      <c r="NMK99" s="728"/>
      <c r="NML99" s="728"/>
      <c r="NMM99" s="728"/>
      <c r="NMN99" s="728"/>
      <c r="NMO99" s="728"/>
      <c r="NMP99" s="728"/>
      <c r="NMQ99" s="728"/>
      <c r="NMR99" s="728"/>
      <c r="NMS99" s="728"/>
      <c r="NMT99" s="728"/>
      <c r="NMU99" s="728"/>
      <c r="NMV99" s="728"/>
      <c r="NMW99" s="728"/>
      <c r="NMX99" s="728"/>
      <c r="NMY99" s="728"/>
      <c r="NMZ99" s="728"/>
      <c r="NNA99" s="728"/>
      <c r="NNB99" s="728"/>
      <c r="NNC99" s="728"/>
      <c r="NND99" s="728"/>
      <c r="NNE99" s="728"/>
      <c r="NNF99" s="728"/>
      <c r="NNG99" s="728"/>
      <c r="NNH99" s="728"/>
      <c r="NNI99" s="728"/>
      <c r="NNJ99" s="728"/>
      <c r="NNK99" s="728"/>
      <c r="NNL99" s="728"/>
      <c r="NNM99" s="728"/>
      <c r="NNN99" s="728"/>
      <c r="NNO99" s="728"/>
      <c r="NNP99" s="728"/>
      <c r="NNQ99" s="728"/>
      <c r="NNR99" s="728"/>
      <c r="NNS99" s="728"/>
      <c r="NNT99" s="728"/>
      <c r="NNU99" s="728"/>
      <c r="NNV99" s="728"/>
      <c r="NNW99" s="728"/>
      <c r="NNX99" s="728"/>
      <c r="NNY99" s="728"/>
      <c r="NNZ99" s="728"/>
      <c r="NOA99" s="728"/>
      <c r="NOB99" s="728"/>
      <c r="NOC99" s="728"/>
      <c r="NOD99" s="728"/>
      <c r="NOE99" s="728"/>
      <c r="NOF99" s="728"/>
      <c r="NOG99" s="728"/>
      <c r="NOH99" s="728"/>
      <c r="NOI99" s="728"/>
      <c r="NOJ99" s="728"/>
      <c r="NOK99" s="728"/>
      <c r="NOL99" s="728"/>
      <c r="NOM99" s="728"/>
      <c r="NON99" s="728"/>
      <c r="NOO99" s="728"/>
      <c r="NOP99" s="728"/>
      <c r="NOQ99" s="728"/>
      <c r="NOR99" s="728"/>
      <c r="NOS99" s="728"/>
      <c r="NOT99" s="728"/>
      <c r="NOU99" s="728"/>
      <c r="NOV99" s="728"/>
      <c r="NOW99" s="728"/>
      <c r="NOX99" s="728"/>
      <c r="NOY99" s="728"/>
      <c r="NOZ99" s="728"/>
      <c r="NPA99" s="728"/>
      <c r="NPB99" s="728"/>
      <c r="NPC99" s="728"/>
      <c r="NPD99" s="728"/>
      <c r="NPE99" s="728"/>
      <c r="NPF99" s="728"/>
      <c r="NPG99" s="728"/>
      <c r="NPH99" s="728"/>
      <c r="NPI99" s="728"/>
      <c r="NPJ99" s="728"/>
      <c r="NPK99" s="728"/>
      <c r="NPL99" s="728"/>
      <c r="NPM99" s="728"/>
      <c r="NPN99" s="728"/>
      <c r="NPO99" s="728"/>
      <c r="NPP99" s="728"/>
      <c r="NPQ99" s="728"/>
      <c r="NPR99" s="728"/>
      <c r="NPS99" s="728"/>
      <c r="NPT99" s="728"/>
      <c r="NPU99" s="728"/>
      <c r="NPV99" s="728"/>
      <c r="NPW99" s="728"/>
      <c r="NPX99" s="728"/>
      <c r="NPY99" s="728"/>
      <c r="NPZ99" s="728"/>
      <c r="NQA99" s="728"/>
      <c r="NQB99" s="728"/>
      <c r="NQC99" s="728"/>
      <c r="NQD99" s="728"/>
      <c r="NQE99" s="728"/>
      <c r="NQF99" s="728"/>
      <c r="NQG99" s="728"/>
      <c r="NQH99" s="728"/>
      <c r="NQI99" s="728"/>
      <c r="NQJ99" s="728"/>
      <c r="NQK99" s="728"/>
      <c r="NQL99" s="728"/>
      <c r="NQM99" s="728"/>
      <c r="NQN99" s="728"/>
      <c r="NQO99" s="728"/>
      <c r="NQP99" s="728"/>
      <c r="NQQ99" s="728"/>
      <c r="NQR99" s="728"/>
      <c r="NQS99" s="728"/>
      <c r="NQT99" s="728"/>
      <c r="NQU99" s="728"/>
      <c r="NQV99" s="728"/>
      <c r="NQW99" s="728"/>
      <c r="NQX99" s="728"/>
      <c r="NQY99" s="728"/>
      <c r="NQZ99" s="728"/>
      <c r="NRA99" s="728"/>
      <c r="NRB99" s="728"/>
      <c r="NRC99" s="728"/>
      <c r="NRD99" s="728"/>
      <c r="NRE99" s="728"/>
      <c r="NRF99" s="728"/>
      <c r="NRG99" s="728"/>
      <c r="NRH99" s="728"/>
      <c r="NRI99" s="728"/>
      <c r="NRJ99" s="728"/>
      <c r="NRK99" s="728"/>
      <c r="NRL99" s="728"/>
      <c r="NRM99" s="728"/>
      <c r="NRN99" s="728"/>
      <c r="NRO99" s="728"/>
      <c r="NRP99" s="728"/>
      <c r="NRQ99" s="728"/>
      <c r="NRR99" s="728"/>
      <c r="NRS99" s="728"/>
      <c r="NRT99" s="728"/>
      <c r="NRU99" s="728"/>
      <c r="NRV99" s="728"/>
      <c r="NRW99" s="728"/>
      <c r="NRX99" s="728"/>
      <c r="NRY99" s="728"/>
      <c r="NRZ99" s="728"/>
      <c r="NSA99" s="728"/>
      <c r="NSB99" s="728"/>
      <c r="NSC99" s="728"/>
      <c r="NSD99" s="728"/>
      <c r="NSE99" s="728"/>
      <c r="NSF99" s="728"/>
      <c r="NSG99" s="728"/>
      <c r="NSH99" s="728"/>
      <c r="NSI99" s="728"/>
      <c r="NSJ99" s="728"/>
      <c r="NSK99" s="728"/>
      <c r="NSL99" s="728"/>
      <c r="NSM99" s="728"/>
      <c r="NSN99" s="728"/>
      <c r="NSO99" s="728"/>
      <c r="NSP99" s="728"/>
      <c r="NSQ99" s="728"/>
      <c r="NSR99" s="728"/>
      <c r="NSS99" s="728"/>
      <c r="NST99" s="728"/>
      <c r="NSU99" s="728"/>
      <c r="NSV99" s="728"/>
      <c r="NSW99" s="728"/>
      <c r="NSX99" s="728"/>
      <c r="NSY99" s="728"/>
      <c r="NSZ99" s="728"/>
      <c r="NTA99" s="728"/>
      <c r="NTB99" s="728"/>
      <c r="NTC99" s="728"/>
      <c r="NTD99" s="728"/>
      <c r="NTE99" s="728"/>
      <c r="NTF99" s="728"/>
      <c r="NTG99" s="728"/>
      <c r="NTH99" s="728"/>
      <c r="NTI99" s="728"/>
      <c r="NTJ99" s="728"/>
      <c r="NTK99" s="728"/>
      <c r="NTL99" s="728"/>
      <c r="NTM99" s="728"/>
      <c r="NTN99" s="728"/>
      <c r="NTO99" s="728"/>
      <c r="NTP99" s="728"/>
      <c r="NTQ99" s="728"/>
      <c r="NTR99" s="728"/>
      <c r="NTS99" s="728"/>
      <c r="NTT99" s="728"/>
      <c r="NTU99" s="728"/>
      <c r="NTV99" s="728"/>
      <c r="NTW99" s="728"/>
      <c r="NTX99" s="728"/>
      <c r="NTY99" s="728"/>
      <c r="NTZ99" s="728"/>
      <c r="NUA99" s="728"/>
      <c r="NUB99" s="728"/>
      <c r="NUC99" s="728"/>
      <c r="NUD99" s="728"/>
      <c r="NUE99" s="728"/>
      <c r="NUF99" s="728"/>
      <c r="NUG99" s="728"/>
      <c r="NUH99" s="728"/>
      <c r="NUI99" s="728"/>
      <c r="NUJ99" s="728"/>
      <c r="NUK99" s="728"/>
      <c r="NUL99" s="728"/>
      <c r="NUM99" s="728"/>
      <c r="NUN99" s="728"/>
      <c r="NUO99" s="728"/>
      <c r="NUP99" s="728"/>
      <c r="NUQ99" s="728"/>
      <c r="NUR99" s="728"/>
      <c r="NUS99" s="728"/>
      <c r="NUT99" s="728"/>
      <c r="NUU99" s="728"/>
      <c r="NUV99" s="728"/>
      <c r="NUW99" s="728"/>
      <c r="NUX99" s="728"/>
      <c r="NUY99" s="728"/>
      <c r="NUZ99" s="728"/>
      <c r="NVA99" s="728"/>
      <c r="NVB99" s="728"/>
      <c r="NVC99" s="728"/>
      <c r="NVD99" s="728"/>
      <c r="NVE99" s="728"/>
      <c r="NVF99" s="728"/>
      <c r="NVG99" s="728"/>
      <c r="NVH99" s="728"/>
      <c r="NVI99" s="728"/>
      <c r="NVJ99" s="728"/>
      <c r="NVK99" s="728"/>
      <c r="NVL99" s="728"/>
      <c r="NVM99" s="728"/>
      <c r="NVN99" s="728"/>
      <c r="NVO99" s="728"/>
      <c r="NVP99" s="728"/>
      <c r="NVQ99" s="728"/>
      <c r="NVR99" s="728"/>
      <c r="NVS99" s="728"/>
      <c r="NVT99" s="728"/>
      <c r="NVU99" s="728"/>
      <c r="NVV99" s="728"/>
      <c r="NVW99" s="728"/>
      <c r="NVX99" s="728"/>
      <c r="NVY99" s="728"/>
      <c r="NVZ99" s="728"/>
      <c r="NWA99" s="728"/>
      <c r="NWB99" s="728"/>
      <c r="NWC99" s="728"/>
      <c r="NWD99" s="728"/>
      <c r="NWE99" s="728"/>
      <c r="NWF99" s="728"/>
      <c r="NWG99" s="728"/>
      <c r="NWH99" s="728"/>
      <c r="NWI99" s="728"/>
      <c r="NWJ99" s="728"/>
      <c r="NWK99" s="728"/>
      <c r="NWL99" s="728"/>
      <c r="NWM99" s="728"/>
      <c r="NWN99" s="728"/>
      <c r="NWO99" s="728"/>
      <c r="NWP99" s="728"/>
      <c r="NWQ99" s="728"/>
      <c r="NWR99" s="728"/>
      <c r="NWS99" s="728"/>
      <c r="NWT99" s="728"/>
      <c r="NWU99" s="728"/>
      <c r="NWV99" s="728"/>
      <c r="NWW99" s="728"/>
      <c r="NWX99" s="728"/>
      <c r="NWY99" s="728"/>
      <c r="NWZ99" s="728"/>
      <c r="NXA99" s="728"/>
      <c r="NXB99" s="728"/>
      <c r="NXC99" s="728"/>
      <c r="NXD99" s="728"/>
      <c r="NXE99" s="728"/>
      <c r="NXF99" s="728"/>
      <c r="NXG99" s="728"/>
      <c r="NXH99" s="728"/>
      <c r="NXI99" s="728"/>
      <c r="NXJ99" s="728"/>
      <c r="NXK99" s="728"/>
      <c r="NXL99" s="728"/>
      <c r="NXM99" s="728"/>
      <c r="NXN99" s="728"/>
      <c r="NXO99" s="728"/>
      <c r="NXP99" s="728"/>
      <c r="NXQ99" s="728"/>
      <c r="NXR99" s="728"/>
      <c r="NXS99" s="728"/>
      <c r="NXT99" s="728"/>
      <c r="NXU99" s="728"/>
      <c r="NXV99" s="728"/>
      <c r="NXW99" s="728"/>
      <c r="NXX99" s="728"/>
      <c r="NXY99" s="728"/>
      <c r="NXZ99" s="728"/>
      <c r="NYA99" s="728"/>
      <c r="NYB99" s="728"/>
      <c r="NYC99" s="728"/>
      <c r="NYD99" s="728"/>
      <c r="NYE99" s="728"/>
      <c r="NYF99" s="728"/>
      <c r="NYG99" s="728"/>
      <c r="NYH99" s="728"/>
      <c r="NYI99" s="728"/>
      <c r="NYJ99" s="728"/>
      <c r="NYK99" s="728"/>
      <c r="NYL99" s="728"/>
      <c r="NYM99" s="728"/>
      <c r="NYN99" s="728"/>
      <c r="NYO99" s="728"/>
      <c r="NYP99" s="728"/>
      <c r="NYQ99" s="728"/>
      <c r="NYR99" s="728"/>
      <c r="NYS99" s="728"/>
      <c r="NYT99" s="728"/>
      <c r="NYU99" s="728"/>
      <c r="NYV99" s="728"/>
      <c r="NYW99" s="728"/>
      <c r="NYX99" s="728"/>
      <c r="NYY99" s="728"/>
      <c r="NYZ99" s="728"/>
      <c r="NZA99" s="728"/>
      <c r="NZB99" s="728"/>
      <c r="NZC99" s="728"/>
      <c r="NZD99" s="728"/>
      <c r="NZE99" s="728"/>
      <c r="NZF99" s="728"/>
      <c r="NZG99" s="728"/>
      <c r="NZH99" s="728"/>
      <c r="NZI99" s="728"/>
      <c r="NZJ99" s="728"/>
      <c r="NZK99" s="728"/>
      <c r="NZL99" s="728"/>
      <c r="NZM99" s="728"/>
      <c r="NZN99" s="728"/>
      <c r="NZO99" s="728"/>
      <c r="NZP99" s="728"/>
      <c r="NZQ99" s="728"/>
      <c r="NZR99" s="728"/>
      <c r="NZS99" s="728"/>
      <c r="NZT99" s="728"/>
      <c r="NZU99" s="728"/>
      <c r="NZV99" s="728"/>
      <c r="NZW99" s="728"/>
      <c r="NZX99" s="728"/>
      <c r="NZY99" s="728"/>
      <c r="NZZ99" s="728"/>
      <c r="OAA99" s="728"/>
      <c r="OAB99" s="728"/>
      <c r="OAC99" s="728"/>
      <c r="OAD99" s="728"/>
      <c r="OAE99" s="728"/>
      <c r="OAF99" s="728"/>
      <c r="OAG99" s="728"/>
      <c r="OAH99" s="728"/>
      <c r="OAI99" s="728"/>
      <c r="OAJ99" s="728"/>
      <c r="OAK99" s="728"/>
      <c r="OAL99" s="728"/>
      <c r="OAM99" s="728"/>
      <c r="OAN99" s="728"/>
      <c r="OAO99" s="728"/>
      <c r="OAP99" s="728"/>
      <c r="OAQ99" s="728"/>
      <c r="OAR99" s="728"/>
      <c r="OAS99" s="728"/>
      <c r="OAT99" s="728"/>
      <c r="OAU99" s="728"/>
      <c r="OAV99" s="728"/>
      <c r="OAW99" s="728"/>
      <c r="OAX99" s="728"/>
      <c r="OAY99" s="728"/>
      <c r="OAZ99" s="728"/>
      <c r="OBA99" s="728"/>
      <c r="OBB99" s="728"/>
      <c r="OBC99" s="728"/>
      <c r="OBD99" s="728"/>
      <c r="OBE99" s="728"/>
      <c r="OBF99" s="728"/>
      <c r="OBG99" s="728"/>
      <c r="OBH99" s="728"/>
      <c r="OBI99" s="728"/>
      <c r="OBJ99" s="728"/>
      <c r="OBK99" s="728"/>
      <c r="OBL99" s="728"/>
      <c r="OBM99" s="728"/>
      <c r="OBN99" s="728"/>
      <c r="OBO99" s="728"/>
      <c r="OBP99" s="728"/>
      <c r="OBQ99" s="728"/>
      <c r="OBR99" s="728"/>
      <c r="OBS99" s="728"/>
      <c r="OBT99" s="728"/>
      <c r="OBU99" s="728"/>
      <c r="OBV99" s="728"/>
      <c r="OBW99" s="728"/>
      <c r="OBX99" s="728"/>
      <c r="OBY99" s="728"/>
      <c r="OBZ99" s="728"/>
      <c r="OCA99" s="728"/>
      <c r="OCB99" s="728"/>
      <c r="OCC99" s="728"/>
      <c r="OCD99" s="728"/>
      <c r="OCE99" s="728"/>
      <c r="OCF99" s="728"/>
      <c r="OCG99" s="728"/>
      <c r="OCH99" s="728"/>
      <c r="OCI99" s="728"/>
      <c r="OCJ99" s="728"/>
      <c r="OCK99" s="728"/>
      <c r="OCL99" s="728"/>
      <c r="OCM99" s="728"/>
      <c r="OCN99" s="728"/>
      <c r="OCO99" s="728"/>
      <c r="OCP99" s="728"/>
      <c r="OCQ99" s="728"/>
      <c r="OCR99" s="728"/>
      <c r="OCS99" s="728"/>
      <c r="OCT99" s="728"/>
      <c r="OCU99" s="728"/>
      <c r="OCV99" s="728"/>
      <c r="OCW99" s="728"/>
      <c r="OCX99" s="728"/>
      <c r="OCY99" s="728"/>
      <c r="OCZ99" s="728"/>
      <c r="ODA99" s="728"/>
      <c r="ODB99" s="728"/>
      <c r="ODC99" s="728"/>
      <c r="ODD99" s="728"/>
      <c r="ODE99" s="728"/>
      <c r="ODF99" s="728"/>
      <c r="ODG99" s="728"/>
      <c r="ODH99" s="728"/>
      <c r="ODI99" s="728"/>
      <c r="ODJ99" s="728"/>
      <c r="ODK99" s="728"/>
      <c r="ODL99" s="728"/>
      <c r="ODM99" s="728"/>
      <c r="ODN99" s="728"/>
      <c r="ODO99" s="728"/>
      <c r="ODP99" s="728"/>
      <c r="ODQ99" s="728"/>
      <c r="ODR99" s="728"/>
      <c r="ODS99" s="728"/>
      <c r="ODT99" s="728"/>
      <c r="ODU99" s="728"/>
      <c r="ODV99" s="728"/>
      <c r="ODW99" s="728"/>
      <c r="ODX99" s="728"/>
      <c r="ODY99" s="728"/>
      <c r="ODZ99" s="728"/>
      <c r="OEA99" s="728"/>
      <c r="OEB99" s="728"/>
      <c r="OEC99" s="728"/>
      <c r="OED99" s="728"/>
      <c r="OEE99" s="728"/>
      <c r="OEF99" s="728"/>
      <c r="OEG99" s="728"/>
      <c r="OEH99" s="728"/>
      <c r="OEI99" s="728"/>
      <c r="OEJ99" s="728"/>
      <c r="OEK99" s="728"/>
      <c r="OEL99" s="728"/>
      <c r="OEM99" s="728"/>
      <c r="OEN99" s="728"/>
      <c r="OEO99" s="728"/>
      <c r="OEP99" s="728"/>
      <c r="OEQ99" s="728"/>
      <c r="OER99" s="728"/>
      <c r="OES99" s="728"/>
      <c r="OET99" s="728"/>
      <c r="OEU99" s="728"/>
      <c r="OEV99" s="728"/>
      <c r="OEW99" s="728"/>
      <c r="OEX99" s="728"/>
      <c r="OEY99" s="728"/>
      <c r="OEZ99" s="728"/>
      <c r="OFA99" s="728"/>
      <c r="OFB99" s="728"/>
      <c r="OFC99" s="728"/>
      <c r="OFD99" s="728"/>
      <c r="OFE99" s="728"/>
      <c r="OFF99" s="728"/>
      <c r="OFG99" s="728"/>
      <c r="OFH99" s="728"/>
      <c r="OFI99" s="728"/>
      <c r="OFJ99" s="728"/>
      <c r="OFK99" s="728"/>
      <c r="OFL99" s="728"/>
      <c r="OFM99" s="728"/>
      <c r="OFN99" s="728"/>
      <c r="OFO99" s="728"/>
      <c r="OFP99" s="728"/>
      <c r="OFQ99" s="728"/>
      <c r="OFR99" s="728"/>
      <c r="OFS99" s="728"/>
      <c r="OFT99" s="728"/>
      <c r="OFU99" s="728"/>
      <c r="OFV99" s="728"/>
      <c r="OFW99" s="728"/>
      <c r="OFX99" s="728"/>
      <c r="OFY99" s="728"/>
      <c r="OFZ99" s="728"/>
      <c r="OGA99" s="728"/>
      <c r="OGB99" s="728"/>
      <c r="OGC99" s="728"/>
      <c r="OGD99" s="728"/>
      <c r="OGE99" s="728"/>
      <c r="OGF99" s="728"/>
      <c r="OGG99" s="728"/>
      <c r="OGH99" s="728"/>
      <c r="OGI99" s="728"/>
      <c r="OGJ99" s="728"/>
      <c r="OGK99" s="728"/>
      <c r="OGL99" s="728"/>
      <c r="OGM99" s="728"/>
      <c r="OGN99" s="728"/>
      <c r="OGO99" s="728"/>
      <c r="OGP99" s="728"/>
      <c r="OGQ99" s="728"/>
      <c r="OGR99" s="728"/>
      <c r="OGS99" s="728"/>
      <c r="OGT99" s="728"/>
      <c r="OGU99" s="728"/>
      <c r="OGV99" s="728"/>
      <c r="OGW99" s="728"/>
      <c r="OGX99" s="728"/>
      <c r="OGY99" s="728"/>
      <c r="OGZ99" s="728"/>
      <c r="OHA99" s="728"/>
      <c r="OHB99" s="728"/>
      <c r="OHC99" s="728"/>
      <c r="OHD99" s="728"/>
      <c r="OHE99" s="728"/>
      <c r="OHF99" s="728"/>
      <c r="OHG99" s="728"/>
      <c r="OHH99" s="728"/>
      <c r="OHI99" s="728"/>
      <c r="OHJ99" s="728"/>
      <c r="OHK99" s="728"/>
      <c r="OHL99" s="728"/>
      <c r="OHM99" s="728"/>
      <c r="OHN99" s="728"/>
      <c r="OHO99" s="728"/>
      <c r="OHP99" s="728"/>
      <c r="OHQ99" s="728"/>
      <c r="OHR99" s="728"/>
      <c r="OHS99" s="728"/>
      <c r="OHT99" s="728"/>
      <c r="OHU99" s="728"/>
      <c r="OHV99" s="728"/>
      <c r="OHW99" s="728"/>
      <c r="OHX99" s="728"/>
      <c r="OHY99" s="728"/>
      <c r="OHZ99" s="728"/>
      <c r="OIA99" s="728"/>
      <c r="OIB99" s="728"/>
      <c r="OIC99" s="728"/>
      <c r="OID99" s="728"/>
      <c r="OIE99" s="728"/>
      <c r="OIF99" s="728"/>
      <c r="OIG99" s="728"/>
      <c r="OIH99" s="728"/>
      <c r="OII99" s="728"/>
      <c r="OIJ99" s="728"/>
      <c r="OIK99" s="728"/>
      <c r="OIL99" s="728"/>
      <c r="OIM99" s="728"/>
      <c r="OIN99" s="728"/>
      <c r="OIO99" s="728"/>
      <c r="OIP99" s="728"/>
      <c r="OIQ99" s="728"/>
      <c r="OIR99" s="728"/>
      <c r="OIS99" s="728"/>
      <c r="OIT99" s="728"/>
      <c r="OIU99" s="728"/>
      <c r="OIV99" s="728"/>
      <c r="OIW99" s="728"/>
      <c r="OIX99" s="728"/>
      <c r="OIY99" s="728"/>
      <c r="OIZ99" s="728"/>
      <c r="OJA99" s="728"/>
      <c r="OJB99" s="728"/>
      <c r="OJC99" s="728"/>
      <c r="OJD99" s="728"/>
      <c r="OJE99" s="728"/>
      <c r="OJF99" s="728"/>
      <c r="OJG99" s="728"/>
      <c r="OJH99" s="728"/>
      <c r="OJI99" s="728"/>
      <c r="OJJ99" s="728"/>
      <c r="OJK99" s="728"/>
      <c r="OJL99" s="728"/>
      <c r="OJM99" s="728"/>
      <c r="OJN99" s="728"/>
      <c r="OJO99" s="728"/>
      <c r="OJP99" s="728"/>
      <c r="OJQ99" s="728"/>
      <c r="OJR99" s="728"/>
      <c r="OJS99" s="728"/>
      <c r="OJT99" s="728"/>
      <c r="OJU99" s="728"/>
      <c r="OJV99" s="728"/>
      <c r="OJW99" s="728"/>
      <c r="OJX99" s="728"/>
      <c r="OJY99" s="728"/>
      <c r="OJZ99" s="728"/>
      <c r="OKA99" s="728"/>
      <c r="OKB99" s="728"/>
      <c r="OKC99" s="728"/>
      <c r="OKD99" s="728"/>
      <c r="OKE99" s="728"/>
      <c r="OKF99" s="728"/>
      <c r="OKG99" s="728"/>
      <c r="OKH99" s="728"/>
      <c r="OKI99" s="728"/>
      <c r="OKJ99" s="728"/>
      <c r="OKK99" s="728"/>
      <c r="OKL99" s="728"/>
      <c r="OKM99" s="728"/>
      <c r="OKN99" s="728"/>
      <c r="OKO99" s="728"/>
      <c r="OKP99" s="728"/>
      <c r="OKQ99" s="728"/>
      <c r="OKR99" s="728"/>
      <c r="OKS99" s="728"/>
      <c r="OKT99" s="728"/>
      <c r="OKU99" s="728"/>
      <c r="OKV99" s="728"/>
      <c r="OKW99" s="728"/>
      <c r="OKX99" s="728"/>
      <c r="OKY99" s="728"/>
      <c r="OKZ99" s="728"/>
      <c r="OLA99" s="728"/>
      <c r="OLB99" s="728"/>
      <c r="OLC99" s="728"/>
      <c r="OLD99" s="728"/>
      <c r="OLE99" s="728"/>
      <c r="OLF99" s="728"/>
      <c r="OLG99" s="728"/>
      <c r="OLH99" s="728"/>
      <c r="OLI99" s="728"/>
      <c r="OLJ99" s="728"/>
      <c r="OLK99" s="728"/>
      <c r="OLL99" s="728"/>
      <c r="OLM99" s="728"/>
      <c r="OLN99" s="728"/>
      <c r="OLO99" s="728"/>
      <c r="OLP99" s="728"/>
      <c r="OLQ99" s="728"/>
      <c r="OLR99" s="728"/>
      <c r="OLS99" s="728"/>
      <c r="OLT99" s="728"/>
      <c r="OLU99" s="728"/>
      <c r="OLV99" s="728"/>
      <c r="OLW99" s="728"/>
      <c r="OLX99" s="728"/>
      <c r="OLY99" s="728"/>
      <c r="OLZ99" s="728"/>
      <c r="OMA99" s="728"/>
      <c r="OMB99" s="728"/>
      <c r="OMC99" s="728"/>
      <c r="OMD99" s="728"/>
      <c r="OME99" s="728"/>
      <c r="OMF99" s="728"/>
      <c r="OMG99" s="728"/>
      <c r="OMH99" s="728"/>
      <c r="OMI99" s="728"/>
      <c r="OMJ99" s="728"/>
      <c r="OMK99" s="728"/>
      <c r="OML99" s="728"/>
      <c r="OMM99" s="728"/>
      <c r="OMN99" s="728"/>
      <c r="OMO99" s="728"/>
      <c r="OMP99" s="728"/>
      <c r="OMQ99" s="728"/>
      <c r="OMR99" s="728"/>
      <c r="OMS99" s="728"/>
      <c r="OMT99" s="728"/>
      <c r="OMU99" s="728"/>
      <c r="OMV99" s="728"/>
      <c r="OMW99" s="728"/>
      <c r="OMX99" s="728"/>
      <c r="OMY99" s="728"/>
      <c r="OMZ99" s="728"/>
      <c r="ONA99" s="728"/>
      <c r="ONB99" s="728"/>
      <c r="ONC99" s="728"/>
      <c r="OND99" s="728"/>
      <c r="ONE99" s="728"/>
      <c r="ONF99" s="728"/>
      <c r="ONG99" s="728"/>
      <c r="ONH99" s="728"/>
      <c r="ONI99" s="728"/>
      <c r="ONJ99" s="728"/>
      <c r="ONK99" s="728"/>
      <c r="ONL99" s="728"/>
      <c r="ONM99" s="728"/>
      <c r="ONN99" s="728"/>
      <c r="ONO99" s="728"/>
      <c r="ONP99" s="728"/>
      <c r="ONQ99" s="728"/>
      <c r="ONR99" s="728"/>
      <c r="ONS99" s="728"/>
      <c r="ONT99" s="728"/>
      <c r="ONU99" s="728"/>
      <c r="ONV99" s="728"/>
      <c r="ONW99" s="728"/>
      <c r="ONX99" s="728"/>
      <c r="ONY99" s="728"/>
      <c r="ONZ99" s="728"/>
      <c r="OOA99" s="728"/>
      <c r="OOB99" s="728"/>
      <c r="OOC99" s="728"/>
      <c r="OOD99" s="728"/>
      <c r="OOE99" s="728"/>
      <c r="OOF99" s="728"/>
      <c r="OOG99" s="728"/>
      <c r="OOH99" s="728"/>
      <c r="OOI99" s="728"/>
      <c r="OOJ99" s="728"/>
      <c r="OOK99" s="728"/>
      <c r="OOL99" s="728"/>
      <c r="OOM99" s="728"/>
      <c r="OON99" s="728"/>
      <c r="OOO99" s="728"/>
      <c r="OOP99" s="728"/>
      <c r="OOQ99" s="728"/>
      <c r="OOR99" s="728"/>
      <c r="OOS99" s="728"/>
      <c r="OOT99" s="728"/>
      <c r="OOU99" s="728"/>
      <c r="OOV99" s="728"/>
      <c r="OOW99" s="728"/>
      <c r="OOX99" s="728"/>
      <c r="OOY99" s="728"/>
      <c r="OOZ99" s="728"/>
      <c r="OPA99" s="728"/>
      <c r="OPB99" s="728"/>
      <c r="OPC99" s="728"/>
      <c r="OPD99" s="728"/>
      <c r="OPE99" s="728"/>
      <c r="OPF99" s="728"/>
      <c r="OPG99" s="728"/>
      <c r="OPH99" s="728"/>
      <c r="OPI99" s="728"/>
      <c r="OPJ99" s="728"/>
      <c r="OPK99" s="728"/>
      <c r="OPL99" s="728"/>
      <c r="OPM99" s="728"/>
      <c r="OPN99" s="728"/>
      <c r="OPO99" s="728"/>
      <c r="OPP99" s="728"/>
      <c r="OPQ99" s="728"/>
      <c r="OPR99" s="728"/>
      <c r="OPS99" s="728"/>
      <c r="OPT99" s="728"/>
      <c r="OPU99" s="728"/>
      <c r="OPV99" s="728"/>
      <c r="OPW99" s="728"/>
      <c r="OPX99" s="728"/>
      <c r="OPY99" s="728"/>
      <c r="OPZ99" s="728"/>
      <c r="OQA99" s="728"/>
      <c r="OQB99" s="728"/>
      <c r="OQC99" s="728"/>
      <c r="OQD99" s="728"/>
      <c r="OQE99" s="728"/>
      <c r="OQF99" s="728"/>
      <c r="OQG99" s="728"/>
      <c r="OQH99" s="728"/>
      <c r="OQI99" s="728"/>
      <c r="OQJ99" s="728"/>
      <c r="OQK99" s="728"/>
      <c r="OQL99" s="728"/>
      <c r="OQM99" s="728"/>
      <c r="OQN99" s="728"/>
      <c r="OQO99" s="728"/>
      <c r="OQP99" s="728"/>
      <c r="OQQ99" s="728"/>
      <c r="OQR99" s="728"/>
      <c r="OQS99" s="728"/>
      <c r="OQT99" s="728"/>
      <c r="OQU99" s="728"/>
      <c r="OQV99" s="728"/>
      <c r="OQW99" s="728"/>
      <c r="OQX99" s="728"/>
      <c r="OQY99" s="728"/>
      <c r="OQZ99" s="728"/>
      <c r="ORA99" s="728"/>
      <c r="ORB99" s="728"/>
      <c r="ORC99" s="728"/>
      <c r="ORD99" s="728"/>
      <c r="ORE99" s="728"/>
      <c r="ORF99" s="728"/>
      <c r="ORG99" s="728"/>
      <c r="ORH99" s="728"/>
      <c r="ORI99" s="728"/>
      <c r="ORJ99" s="728"/>
      <c r="ORK99" s="728"/>
      <c r="ORL99" s="728"/>
      <c r="ORM99" s="728"/>
      <c r="ORN99" s="728"/>
      <c r="ORO99" s="728"/>
      <c r="ORP99" s="728"/>
      <c r="ORQ99" s="728"/>
      <c r="ORR99" s="728"/>
      <c r="ORS99" s="728"/>
      <c r="ORT99" s="728"/>
      <c r="ORU99" s="728"/>
      <c r="ORV99" s="728"/>
      <c r="ORW99" s="728"/>
      <c r="ORX99" s="728"/>
      <c r="ORY99" s="728"/>
      <c r="ORZ99" s="728"/>
      <c r="OSA99" s="728"/>
      <c r="OSB99" s="728"/>
      <c r="OSC99" s="728"/>
      <c r="OSD99" s="728"/>
      <c r="OSE99" s="728"/>
      <c r="OSF99" s="728"/>
      <c r="OSG99" s="728"/>
      <c r="OSH99" s="728"/>
      <c r="OSI99" s="728"/>
      <c r="OSJ99" s="728"/>
      <c r="OSK99" s="728"/>
      <c r="OSL99" s="728"/>
      <c r="OSM99" s="728"/>
      <c r="OSN99" s="728"/>
      <c r="OSO99" s="728"/>
      <c r="OSP99" s="728"/>
      <c r="OSQ99" s="728"/>
      <c r="OSR99" s="728"/>
      <c r="OSS99" s="728"/>
      <c r="OST99" s="728"/>
      <c r="OSU99" s="728"/>
      <c r="OSV99" s="728"/>
      <c r="OSW99" s="728"/>
      <c r="OSX99" s="728"/>
      <c r="OSY99" s="728"/>
      <c r="OSZ99" s="728"/>
      <c r="OTA99" s="728"/>
      <c r="OTB99" s="728"/>
      <c r="OTC99" s="728"/>
      <c r="OTD99" s="728"/>
      <c r="OTE99" s="728"/>
      <c r="OTF99" s="728"/>
      <c r="OTG99" s="728"/>
      <c r="OTH99" s="728"/>
      <c r="OTI99" s="728"/>
      <c r="OTJ99" s="728"/>
      <c r="OTK99" s="728"/>
      <c r="OTL99" s="728"/>
      <c r="OTM99" s="728"/>
      <c r="OTN99" s="728"/>
      <c r="OTO99" s="728"/>
      <c r="OTP99" s="728"/>
      <c r="OTQ99" s="728"/>
      <c r="OTR99" s="728"/>
      <c r="OTS99" s="728"/>
      <c r="OTT99" s="728"/>
      <c r="OTU99" s="728"/>
      <c r="OTV99" s="728"/>
      <c r="OTW99" s="728"/>
      <c r="OTX99" s="728"/>
      <c r="OTY99" s="728"/>
      <c r="OTZ99" s="728"/>
      <c r="OUA99" s="728"/>
      <c r="OUB99" s="728"/>
      <c r="OUC99" s="728"/>
      <c r="OUD99" s="728"/>
      <c r="OUE99" s="728"/>
      <c r="OUF99" s="728"/>
      <c r="OUG99" s="728"/>
      <c r="OUH99" s="728"/>
      <c r="OUI99" s="728"/>
      <c r="OUJ99" s="728"/>
      <c r="OUK99" s="728"/>
      <c r="OUL99" s="728"/>
      <c r="OUM99" s="728"/>
      <c r="OUN99" s="728"/>
      <c r="OUO99" s="728"/>
      <c r="OUP99" s="728"/>
      <c r="OUQ99" s="728"/>
      <c r="OUR99" s="728"/>
      <c r="OUS99" s="728"/>
      <c r="OUT99" s="728"/>
      <c r="OUU99" s="728"/>
      <c r="OUV99" s="728"/>
      <c r="OUW99" s="728"/>
      <c r="OUX99" s="728"/>
      <c r="OUY99" s="728"/>
      <c r="OUZ99" s="728"/>
      <c r="OVA99" s="728"/>
      <c r="OVB99" s="728"/>
      <c r="OVC99" s="728"/>
      <c r="OVD99" s="728"/>
      <c r="OVE99" s="728"/>
      <c r="OVF99" s="728"/>
      <c r="OVG99" s="728"/>
      <c r="OVH99" s="728"/>
      <c r="OVI99" s="728"/>
      <c r="OVJ99" s="728"/>
      <c r="OVK99" s="728"/>
      <c r="OVL99" s="728"/>
      <c r="OVM99" s="728"/>
      <c r="OVN99" s="728"/>
      <c r="OVO99" s="728"/>
      <c r="OVP99" s="728"/>
      <c r="OVQ99" s="728"/>
      <c r="OVR99" s="728"/>
      <c r="OVS99" s="728"/>
      <c r="OVT99" s="728"/>
      <c r="OVU99" s="728"/>
      <c r="OVV99" s="728"/>
      <c r="OVW99" s="728"/>
      <c r="OVX99" s="728"/>
      <c r="OVY99" s="728"/>
      <c r="OVZ99" s="728"/>
      <c r="OWA99" s="728"/>
      <c r="OWB99" s="728"/>
      <c r="OWC99" s="728"/>
      <c r="OWD99" s="728"/>
      <c r="OWE99" s="728"/>
      <c r="OWF99" s="728"/>
      <c r="OWG99" s="728"/>
      <c r="OWH99" s="728"/>
      <c r="OWI99" s="728"/>
      <c r="OWJ99" s="728"/>
      <c r="OWK99" s="728"/>
      <c r="OWL99" s="728"/>
      <c r="OWM99" s="728"/>
      <c r="OWN99" s="728"/>
      <c r="OWO99" s="728"/>
      <c r="OWP99" s="728"/>
      <c r="OWQ99" s="728"/>
      <c r="OWR99" s="728"/>
      <c r="OWS99" s="728"/>
      <c r="OWT99" s="728"/>
      <c r="OWU99" s="728"/>
      <c r="OWV99" s="728"/>
      <c r="OWW99" s="728"/>
      <c r="OWX99" s="728"/>
      <c r="OWY99" s="728"/>
      <c r="OWZ99" s="728"/>
      <c r="OXA99" s="728"/>
      <c r="OXB99" s="728"/>
      <c r="OXC99" s="728"/>
      <c r="OXD99" s="728"/>
      <c r="OXE99" s="728"/>
      <c r="OXF99" s="728"/>
      <c r="OXG99" s="728"/>
      <c r="OXH99" s="728"/>
      <c r="OXI99" s="728"/>
      <c r="OXJ99" s="728"/>
      <c r="OXK99" s="728"/>
      <c r="OXL99" s="728"/>
      <c r="OXM99" s="728"/>
      <c r="OXN99" s="728"/>
      <c r="OXO99" s="728"/>
      <c r="OXP99" s="728"/>
      <c r="OXQ99" s="728"/>
      <c r="OXR99" s="728"/>
      <c r="OXS99" s="728"/>
      <c r="OXT99" s="728"/>
      <c r="OXU99" s="728"/>
      <c r="OXV99" s="728"/>
      <c r="OXW99" s="728"/>
      <c r="OXX99" s="728"/>
      <c r="OXY99" s="728"/>
      <c r="OXZ99" s="728"/>
      <c r="OYA99" s="728"/>
      <c r="OYB99" s="728"/>
      <c r="OYC99" s="728"/>
      <c r="OYD99" s="728"/>
      <c r="OYE99" s="728"/>
      <c r="OYF99" s="728"/>
      <c r="OYG99" s="728"/>
      <c r="OYH99" s="728"/>
      <c r="OYI99" s="728"/>
      <c r="OYJ99" s="728"/>
      <c r="OYK99" s="728"/>
      <c r="OYL99" s="728"/>
      <c r="OYM99" s="728"/>
      <c r="OYN99" s="728"/>
      <c r="OYO99" s="728"/>
      <c r="OYP99" s="728"/>
      <c r="OYQ99" s="728"/>
      <c r="OYR99" s="728"/>
      <c r="OYS99" s="728"/>
      <c r="OYT99" s="728"/>
      <c r="OYU99" s="728"/>
      <c r="OYV99" s="728"/>
      <c r="OYW99" s="728"/>
      <c r="OYX99" s="728"/>
      <c r="OYY99" s="728"/>
      <c r="OYZ99" s="728"/>
      <c r="OZA99" s="728"/>
      <c r="OZB99" s="728"/>
      <c r="OZC99" s="728"/>
      <c r="OZD99" s="728"/>
      <c r="OZE99" s="728"/>
      <c r="OZF99" s="728"/>
      <c r="OZG99" s="728"/>
      <c r="OZH99" s="728"/>
      <c r="OZI99" s="728"/>
      <c r="OZJ99" s="728"/>
      <c r="OZK99" s="728"/>
      <c r="OZL99" s="728"/>
      <c r="OZM99" s="728"/>
      <c r="OZN99" s="728"/>
      <c r="OZO99" s="728"/>
      <c r="OZP99" s="728"/>
      <c r="OZQ99" s="728"/>
      <c r="OZR99" s="728"/>
      <c r="OZS99" s="728"/>
      <c r="OZT99" s="728"/>
      <c r="OZU99" s="728"/>
      <c r="OZV99" s="728"/>
      <c r="OZW99" s="728"/>
      <c r="OZX99" s="728"/>
      <c r="OZY99" s="728"/>
      <c r="OZZ99" s="728"/>
      <c r="PAA99" s="728"/>
      <c r="PAB99" s="728"/>
      <c r="PAC99" s="728"/>
      <c r="PAD99" s="728"/>
      <c r="PAE99" s="728"/>
      <c r="PAF99" s="728"/>
      <c r="PAG99" s="728"/>
      <c r="PAH99" s="728"/>
      <c r="PAI99" s="728"/>
      <c r="PAJ99" s="728"/>
      <c r="PAK99" s="728"/>
      <c r="PAL99" s="728"/>
      <c r="PAM99" s="728"/>
      <c r="PAN99" s="728"/>
      <c r="PAO99" s="728"/>
      <c r="PAP99" s="728"/>
      <c r="PAQ99" s="728"/>
      <c r="PAR99" s="728"/>
      <c r="PAS99" s="728"/>
      <c r="PAT99" s="728"/>
      <c r="PAU99" s="728"/>
      <c r="PAV99" s="728"/>
      <c r="PAW99" s="728"/>
      <c r="PAX99" s="728"/>
      <c r="PAY99" s="728"/>
      <c r="PAZ99" s="728"/>
      <c r="PBA99" s="728"/>
      <c r="PBB99" s="728"/>
      <c r="PBC99" s="728"/>
      <c r="PBD99" s="728"/>
      <c r="PBE99" s="728"/>
      <c r="PBF99" s="728"/>
      <c r="PBG99" s="728"/>
      <c r="PBH99" s="728"/>
      <c r="PBI99" s="728"/>
      <c r="PBJ99" s="728"/>
      <c r="PBK99" s="728"/>
      <c r="PBL99" s="728"/>
      <c r="PBM99" s="728"/>
      <c r="PBN99" s="728"/>
      <c r="PBO99" s="728"/>
      <c r="PBP99" s="728"/>
      <c r="PBQ99" s="728"/>
      <c r="PBR99" s="728"/>
      <c r="PBS99" s="728"/>
      <c r="PBT99" s="728"/>
      <c r="PBU99" s="728"/>
      <c r="PBV99" s="728"/>
      <c r="PBW99" s="728"/>
      <c r="PBX99" s="728"/>
      <c r="PBY99" s="728"/>
      <c r="PBZ99" s="728"/>
      <c r="PCA99" s="728"/>
      <c r="PCB99" s="728"/>
      <c r="PCC99" s="728"/>
      <c r="PCD99" s="728"/>
      <c r="PCE99" s="728"/>
      <c r="PCF99" s="728"/>
      <c r="PCG99" s="728"/>
      <c r="PCH99" s="728"/>
      <c r="PCI99" s="728"/>
      <c r="PCJ99" s="728"/>
      <c r="PCK99" s="728"/>
      <c r="PCL99" s="728"/>
      <c r="PCM99" s="728"/>
      <c r="PCN99" s="728"/>
      <c r="PCO99" s="728"/>
      <c r="PCP99" s="728"/>
      <c r="PCQ99" s="728"/>
      <c r="PCR99" s="728"/>
      <c r="PCS99" s="728"/>
      <c r="PCT99" s="728"/>
      <c r="PCU99" s="728"/>
      <c r="PCV99" s="728"/>
      <c r="PCW99" s="728"/>
      <c r="PCX99" s="728"/>
      <c r="PCY99" s="728"/>
      <c r="PCZ99" s="728"/>
      <c r="PDA99" s="728"/>
      <c r="PDB99" s="728"/>
      <c r="PDC99" s="728"/>
      <c r="PDD99" s="728"/>
      <c r="PDE99" s="728"/>
      <c r="PDF99" s="728"/>
      <c r="PDG99" s="728"/>
      <c r="PDH99" s="728"/>
      <c r="PDI99" s="728"/>
      <c r="PDJ99" s="728"/>
      <c r="PDK99" s="728"/>
      <c r="PDL99" s="728"/>
      <c r="PDM99" s="728"/>
      <c r="PDN99" s="728"/>
      <c r="PDO99" s="728"/>
      <c r="PDP99" s="728"/>
      <c r="PDQ99" s="728"/>
      <c r="PDR99" s="728"/>
      <c r="PDS99" s="728"/>
      <c r="PDT99" s="728"/>
      <c r="PDU99" s="728"/>
      <c r="PDV99" s="728"/>
      <c r="PDW99" s="728"/>
      <c r="PDX99" s="728"/>
      <c r="PDY99" s="728"/>
      <c r="PDZ99" s="728"/>
      <c r="PEA99" s="728"/>
      <c r="PEB99" s="728"/>
      <c r="PEC99" s="728"/>
      <c r="PED99" s="728"/>
      <c r="PEE99" s="728"/>
      <c r="PEF99" s="728"/>
      <c r="PEG99" s="728"/>
      <c r="PEH99" s="728"/>
      <c r="PEI99" s="728"/>
      <c r="PEJ99" s="728"/>
      <c r="PEK99" s="728"/>
      <c r="PEL99" s="728"/>
      <c r="PEM99" s="728"/>
      <c r="PEN99" s="728"/>
      <c r="PEO99" s="728"/>
      <c r="PEP99" s="728"/>
      <c r="PEQ99" s="728"/>
      <c r="PER99" s="728"/>
      <c r="PES99" s="728"/>
      <c r="PET99" s="728"/>
      <c r="PEU99" s="728"/>
      <c r="PEV99" s="728"/>
      <c r="PEW99" s="728"/>
      <c r="PEX99" s="728"/>
      <c r="PEY99" s="728"/>
      <c r="PEZ99" s="728"/>
      <c r="PFA99" s="728"/>
      <c r="PFB99" s="728"/>
      <c r="PFC99" s="728"/>
      <c r="PFD99" s="728"/>
      <c r="PFE99" s="728"/>
      <c r="PFF99" s="728"/>
      <c r="PFG99" s="728"/>
      <c r="PFH99" s="728"/>
      <c r="PFI99" s="728"/>
      <c r="PFJ99" s="728"/>
      <c r="PFK99" s="728"/>
      <c r="PFL99" s="728"/>
      <c r="PFM99" s="728"/>
      <c r="PFN99" s="728"/>
      <c r="PFO99" s="728"/>
      <c r="PFP99" s="728"/>
      <c r="PFQ99" s="728"/>
      <c r="PFR99" s="728"/>
      <c r="PFS99" s="728"/>
      <c r="PFT99" s="728"/>
      <c r="PFU99" s="728"/>
      <c r="PFV99" s="728"/>
      <c r="PFW99" s="728"/>
      <c r="PFX99" s="728"/>
      <c r="PFY99" s="728"/>
      <c r="PFZ99" s="728"/>
      <c r="PGA99" s="728"/>
      <c r="PGB99" s="728"/>
      <c r="PGC99" s="728"/>
      <c r="PGD99" s="728"/>
      <c r="PGE99" s="728"/>
      <c r="PGF99" s="728"/>
      <c r="PGG99" s="728"/>
      <c r="PGH99" s="728"/>
      <c r="PGI99" s="728"/>
      <c r="PGJ99" s="728"/>
      <c r="PGK99" s="728"/>
      <c r="PGL99" s="728"/>
      <c r="PGM99" s="728"/>
      <c r="PGN99" s="728"/>
      <c r="PGO99" s="728"/>
      <c r="PGP99" s="728"/>
      <c r="PGQ99" s="728"/>
      <c r="PGR99" s="728"/>
      <c r="PGS99" s="728"/>
      <c r="PGT99" s="728"/>
      <c r="PGU99" s="728"/>
      <c r="PGV99" s="728"/>
      <c r="PGW99" s="728"/>
      <c r="PGX99" s="728"/>
      <c r="PGY99" s="728"/>
      <c r="PGZ99" s="728"/>
      <c r="PHA99" s="728"/>
      <c r="PHB99" s="728"/>
      <c r="PHC99" s="728"/>
      <c r="PHD99" s="728"/>
      <c r="PHE99" s="728"/>
      <c r="PHF99" s="728"/>
      <c r="PHG99" s="728"/>
      <c r="PHH99" s="728"/>
      <c r="PHI99" s="728"/>
      <c r="PHJ99" s="728"/>
      <c r="PHK99" s="728"/>
      <c r="PHL99" s="728"/>
      <c r="PHM99" s="728"/>
      <c r="PHN99" s="728"/>
      <c r="PHO99" s="728"/>
      <c r="PHP99" s="728"/>
      <c r="PHQ99" s="728"/>
      <c r="PHR99" s="728"/>
      <c r="PHS99" s="728"/>
      <c r="PHT99" s="728"/>
      <c r="PHU99" s="728"/>
      <c r="PHV99" s="728"/>
      <c r="PHW99" s="728"/>
      <c r="PHX99" s="728"/>
      <c r="PHY99" s="728"/>
      <c r="PHZ99" s="728"/>
      <c r="PIA99" s="728"/>
      <c r="PIB99" s="728"/>
      <c r="PIC99" s="728"/>
      <c r="PID99" s="728"/>
      <c r="PIE99" s="728"/>
      <c r="PIF99" s="728"/>
      <c r="PIG99" s="728"/>
      <c r="PIH99" s="728"/>
      <c r="PII99" s="728"/>
      <c r="PIJ99" s="728"/>
      <c r="PIK99" s="728"/>
      <c r="PIL99" s="728"/>
      <c r="PIM99" s="728"/>
      <c r="PIN99" s="728"/>
      <c r="PIO99" s="728"/>
      <c r="PIP99" s="728"/>
      <c r="PIQ99" s="728"/>
      <c r="PIR99" s="728"/>
      <c r="PIS99" s="728"/>
      <c r="PIT99" s="728"/>
      <c r="PIU99" s="728"/>
      <c r="PIV99" s="728"/>
      <c r="PIW99" s="728"/>
      <c r="PIX99" s="728"/>
      <c r="PIY99" s="728"/>
      <c r="PIZ99" s="728"/>
      <c r="PJA99" s="728"/>
      <c r="PJB99" s="728"/>
      <c r="PJC99" s="728"/>
      <c r="PJD99" s="728"/>
      <c r="PJE99" s="728"/>
      <c r="PJF99" s="728"/>
      <c r="PJG99" s="728"/>
      <c r="PJH99" s="728"/>
      <c r="PJI99" s="728"/>
      <c r="PJJ99" s="728"/>
      <c r="PJK99" s="728"/>
      <c r="PJL99" s="728"/>
      <c r="PJM99" s="728"/>
      <c r="PJN99" s="728"/>
      <c r="PJO99" s="728"/>
      <c r="PJP99" s="728"/>
      <c r="PJQ99" s="728"/>
      <c r="PJR99" s="728"/>
      <c r="PJS99" s="728"/>
      <c r="PJT99" s="728"/>
      <c r="PJU99" s="728"/>
      <c r="PJV99" s="728"/>
      <c r="PJW99" s="728"/>
      <c r="PJX99" s="728"/>
      <c r="PJY99" s="728"/>
      <c r="PJZ99" s="728"/>
      <c r="PKA99" s="728"/>
      <c r="PKB99" s="728"/>
      <c r="PKC99" s="728"/>
      <c r="PKD99" s="728"/>
      <c r="PKE99" s="728"/>
      <c r="PKF99" s="728"/>
      <c r="PKG99" s="728"/>
      <c r="PKH99" s="728"/>
      <c r="PKI99" s="728"/>
      <c r="PKJ99" s="728"/>
      <c r="PKK99" s="728"/>
      <c r="PKL99" s="728"/>
      <c r="PKM99" s="728"/>
      <c r="PKN99" s="728"/>
      <c r="PKO99" s="728"/>
      <c r="PKP99" s="728"/>
      <c r="PKQ99" s="728"/>
      <c r="PKR99" s="728"/>
      <c r="PKS99" s="728"/>
      <c r="PKT99" s="728"/>
      <c r="PKU99" s="728"/>
      <c r="PKV99" s="728"/>
      <c r="PKW99" s="728"/>
      <c r="PKX99" s="728"/>
      <c r="PKY99" s="728"/>
      <c r="PKZ99" s="728"/>
      <c r="PLA99" s="728"/>
      <c r="PLB99" s="728"/>
      <c r="PLC99" s="728"/>
      <c r="PLD99" s="728"/>
      <c r="PLE99" s="728"/>
      <c r="PLF99" s="728"/>
      <c r="PLG99" s="728"/>
      <c r="PLH99" s="728"/>
      <c r="PLI99" s="728"/>
      <c r="PLJ99" s="728"/>
      <c r="PLK99" s="728"/>
      <c r="PLL99" s="728"/>
      <c r="PLM99" s="728"/>
      <c r="PLN99" s="728"/>
      <c r="PLO99" s="728"/>
      <c r="PLP99" s="728"/>
      <c r="PLQ99" s="728"/>
      <c r="PLR99" s="728"/>
      <c r="PLS99" s="728"/>
      <c r="PLT99" s="728"/>
      <c r="PLU99" s="728"/>
      <c r="PLV99" s="728"/>
      <c r="PLW99" s="728"/>
      <c r="PLX99" s="728"/>
      <c r="PLY99" s="728"/>
      <c r="PLZ99" s="728"/>
      <c r="PMA99" s="728"/>
      <c r="PMB99" s="728"/>
      <c r="PMC99" s="728"/>
      <c r="PMD99" s="728"/>
      <c r="PME99" s="728"/>
      <c r="PMF99" s="728"/>
      <c r="PMG99" s="728"/>
      <c r="PMH99" s="728"/>
      <c r="PMI99" s="728"/>
      <c r="PMJ99" s="728"/>
      <c r="PMK99" s="728"/>
      <c r="PML99" s="728"/>
      <c r="PMM99" s="728"/>
      <c r="PMN99" s="728"/>
      <c r="PMO99" s="728"/>
      <c r="PMP99" s="728"/>
      <c r="PMQ99" s="728"/>
      <c r="PMR99" s="728"/>
      <c r="PMS99" s="728"/>
      <c r="PMT99" s="728"/>
      <c r="PMU99" s="728"/>
      <c r="PMV99" s="728"/>
      <c r="PMW99" s="728"/>
      <c r="PMX99" s="728"/>
      <c r="PMY99" s="728"/>
      <c r="PMZ99" s="728"/>
      <c r="PNA99" s="728"/>
      <c r="PNB99" s="728"/>
      <c r="PNC99" s="728"/>
      <c r="PND99" s="728"/>
      <c r="PNE99" s="728"/>
      <c r="PNF99" s="728"/>
      <c r="PNG99" s="728"/>
      <c r="PNH99" s="728"/>
      <c r="PNI99" s="728"/>
      <c r="PNJ99" s="728"/>
      <c r="PNK99" s="728"/>
      <c r="PNL99" s="728"/>
      <c r="PNM99" s="728"/>
      <c r="PNN99" s="728"/>
      <c r="PNO99" s="728"/>
      <c r="PNP99" s="728"/>
      <c r="PNQ99" s="728"/>
      <c r="PNR99" s="728"/>
      <c r="PNS99" s="728"/>
      <c r="PNT99" s="728"/>
      <c r="PNU99" s="728"/>
      <c r="PNV99" s="728"/>
      <c r="PNW99" s="728"/>
      <c r="PNX99" s="728"/>
      <c r="PNY99" s="728"/>
      <c r="PNZ99" s="728"/>
      <c r="POA99" s="728"/>
      <c r="POB99" s="728"/>
      <c r="POC99" s="728"/>
      <c r="POD99" s="728"/>
      <c r="POE99" s="728"/>
      <c r="POF99" s="728"/>
      <c r="POG99" s="728"/>
      <c r="POH99" s="728"/>
      <c r="POI99" s="728"/>
      <c r="POJ99" s="728"/>
      <c r="POK99" s="728"/>
      <c r="POL99" s="728"/>
      <c r="POM99" s="728"/>
      <c r="PON99" s="728"/>
      <c r="POO99" s="728"/>
      <c r="POP99" s="728"/>
      <c r="POQ99" s="728"/>
      <c r="POR99" s="728"/>
      <c r="POS99" s="728"/>
      <c r="POT99" s="728"/>
      <c r="POU99" s="728"/>
      <c r="POV99" s="728"/>
      <c r="POW99" s="728"/>
      <c r="POX99" s="728"/>
      <c r="POY99" s="728"/>
      <c r="POZ99" s="728"/>
      <c r="PPA99" s="728"/>
      <c r="PPB99" s="728"/>
      <c r="PPC99" s="728"/>
      <c r="PPD99" s="728"/>
      <c r="PPE99" s="728"/>
      <c r="PPF99" s="728"/>
      <c r="PPG99" s="728"/>
      <c r="PPH99" s="728"/>
      <c r="PPI99" s="728"/>
      <c r="PPJ99" s="728"/>
      <c r="PPK99" s="728"/>
      <c r="PPL99" s="728"/>
      <c r="PPM99" s="728"/>
      <c r="PPN99" s="728"/>
      <c r="PPO99" s="728"/>
      <c r="PPP99" s="728"/>
      <c r="PPQ99" s="728"/>
      <c r="PPR99" s="728"/>
      <c r="PPS99" s="728"/>
      <c r="PPT99" s="728"/>
      <c r="PPU99" s="728"/>
      <c r="PPV99" s="728"/>
      <c r="PPW99" s="728"/>
      <c r="PPX99" s="728"/>
      <c r="PPY99" s="728"/>
      <c r="PPZ99" s="728"/>
      <c r="PQA99" s="728"/>
      <c r="PQB99" s="728"/>
      <c r="PQC99" s="728"/>
      <c r="PQD99" s="728"/>
      <c r="PQE99" s="728"/>
      <c r="PQF99" s="728"/>
      <c r="PQG99" s="728"/>
      <c r="PQH99" s="728"/>
      <c r="PQI99" s="728"/>
      <c r="PQJ99" s="728"/>
      <c r="PQK99" s="728"/>
      <c r="PQL99" s="728"/>
      <c r="PQM99" s="728"/>
      <c r="PQN99" s="728"/>
      <c r="PQO99" s="728"/>
      <c r="PQP99" s="728"/>
      <c r="PQQ99" s="728"/>
      <c r="PQR99" s="728"/>
      <c r="PQS99" s="728"/>
      <c r="PQT99" s="728"/>
      <c r="PQU99" s="728"/>
      <c r="PQV99" s="728"/>
      <c r="PQW99" s="728"/>
      <c r="PQX99" s="728"/>
      <c r="PQY99" s="728"/>
      <c r="PQZ99" s="728"/>
      <c r="PRA99" s="728"/>
      <c r="PRB99" s="728"/>
      <c r="PRC99" s="728"/>
      <c r="PRD99" s="728"/>
      <c r="PRE99" s="728"/>
      <c r="PRF99" s="728"/>
      <c r="PRG99" s="728"/>
      <c r="PRH99" s="728"/>
      <c r="PRI99" s="728"/>
      <c r="PRJ99" s="728"/>
      <c r="PRK99" s="728"/>
      <c r="PRL99" s="728"/>
      <c r="PRM99" s="728"/>
      <c r="PRN99" s="728"/>
      <c r="PRO99" s="728"/>
      <c r="PRP99" s="728"/>
      <c r="PRQ99" s="728"/>
      <c r="PRR99" s="728"/>
      <c r="PRS99" s="728"/>
      <c r="PRT99" s="728"/>
      <c r="PRU99" s="728"/>
      <c r="PRV99" s="728"/>
      <c r="PRW99" s="728"/>
      <c r="PRX99" s="728"/>
      <c r="PRY99" s="728"/>
      <c r="PRZ99" s="728"/>
      <c r="PSA99" s="728"/>
      <c r="PSB99" s="728"/>
      <c r="PSC99" s="728"/>
      <c r="PSD99" s="728"/>
      <c r="PSE99" s="728"/>
      <c r="PSF99" s="728"/>
      <c r="PSG99" s="728"/>
      <c r="PSH99" s="728"/>
      <c r="PSI99" s="728"/>
      <c r="PSJ99" s="728"/>
      <c r="PSK99" s="728"/>
      <c r="PSL99" s="728"/>
      <c r="PSM99" s="728"/>
      <c r="PSN99" s="728"/>
      <c r="PSO99" s="728"/>
      <c r="PSP99" s="728"/>
      <c r="PSQ99" s="728"/>
      <c r="PSR99" s="728"/>
      <c r="PSS99" s="728"/>
      <c r="PST99" s="728"/>
      <c r="PSU99" s="728"/>
      <c r="PSV99" s="728"/>
      <c r="PSW99" s="728"/>
      <c r="PSX99" s="728"/>
      <c r="PSY99" s="728"/>
      <c r="PSZ99" s="728"/>
      <c r="PTA99" s="728"/>
      <c r="PTB99" s="728"/>
      <c r="PTC99" s="728"/>
      <c r="PTD99" s="728"/>
      <c r="PTE99" s="728"/>
      <c r="PTF99" s="728"/>
      <c r="PTG99" s="728"/>
      <c r="PTH99" s="728"/>
      <c r="PTI99" s="728"/>
      <c r="PTJ99" s="728"/>
      <c r="PTK99" s="728"/>
      <c r="PTL99" s="728"/>
      <c r="PTM99" s="728"/>
      <c r="PTN99" s="728"/>
      <c r="PTO99" s="728"/>
      <c r="PTP99" s="728"/>
      <c r="PTQ99" s="728"/>
      <c r="PTR99" s="728"/>
      <c r="PTS99" s="728"/>
      <c r="PTT99" s="728"/>
      <c r="PTU99" s="728"/>
      <c r="PTV99" s="728"/>
      <c r="PTW99" s="728"/>
      <c r="PTX99" s="728"/>
      <c r="PTY99" s="728"/>
      <c r="PTZ99" s="728"/>
      <c r="PUA99" s="728"/>
      <c r="PUB99" s="728"/>
      <c r="PUC99" s="728"/>
      <c r="PUD99" s="728"/>
      <c r="PUE99" s="728"/>
      <c r="PUF99" s="728"/>
      <c r="PUG99" s="728"/>
      <c r="PUH99" s="728"/>
      <c r="PUI99" s="728"/>
      <c r="PUJ99" s="728"/>
      <c r="PUK99" s="728"/>
      <c r="PUL99" s="728"/>
      <c r="PUM99" s="728"/>
      <c r="PUN99" s="728"/>
      <c r="PUO99" s="728"/>
      <c r="PUP99" s="728"/>
      <c r="PUQ99" s="728"/>
      <c r="PUR99" s="728"/>
      <c r="PUS99" s="728"/>
      <c r="PUT99" s="728"/>
      <c r="PUU99" s="728"/>
      <c r="PUV99" s="728"/>
      <c r="PUW99" s="728"/>
      <c r="PUX99" s="728"/>
      <c r="PUY99" s="728"/>
      <c r="PUZ99" s="728"/>
      <c r="PVA99" s="728"/>
      <c r="PVB99" s="728"/>
      <c r="PVC99" s="728"/>
      <c r="PVD99" s="728"/>
      <c r="PVE99" s="728"/>
      <c r="PVF99" s="728"/>
      <c r="PVG99" s="728"/>
      <c r="PVH99" s="728"/>
      <c r="PVI99" s="728"/>
      <c r="PVJ99" s="728"/>
      <c r="PVK99" s="728"/>
      <c r="PVL99" s="728"/>
      <c r="PVM99" s="728"/>
      <c r="PVN99" s="728"/>
      <c r="PVO99" s="728"/>
      <c r="PVP99" s="728"/>
      <c r="PVQ99" s="728"/>
      <c r="PVR99" s="728"/>
      <c r="PVS99" s="728"/>
      <c r="PVT99" s="728"/>
      <c r="PVU99" s="728"/>
      <c r="PVV99" s="728"/>
      <c r="PVW99" s="728"/>
      <c r="PVX99" s="728"/>
      <c r="PVY99" s="728"/>
      <c r="PVZ99" s="728"/>
      <c r="PWA99" s="728"/>
      <c r="PWB99" s="728"/>
      <c r="PWC99" s="728"/>
      <c r="PWD99" s="728"/>
      <c r="PWE99" s="728"/>
      <c r="PWF99" s="728"/>
      <c r="PWG99" s="728"/>
      <c r="PWH99" s="728"/>
      <c r="PWI99" s="728"/>
      <c r="PWJ99" s="728"/>
      <c r="PWK99" s="728"/>
      <c r="PWL99" s="728"/>
      <c r="PWM99" s="728"/>
      <c r="PWN99" s="728"/>
      <c r="PWO99" s="728"/>
      <c r="PWP99" s="728"/>
      <c r="PWQ99" s="728"/>
      <c r="PWR99" s="728"/>
      <c r="PWS99" s="728"/>
      <c r="PWT99" s="728"/>
      <c r="PWU99" s="728"/>
      <c r="PWV99" s="728"/>
      <c r="PWW99" s="728"/>
      <c r="PWX99" s="728"/>
      <c r="PWY99" s="728"/>
      <c r="PWZ99" s="728"/>
      <c r="PXA99" s="728"/>
      <c r="PXB99" s="728"/>
      <c r="PXC99" s="728"/>
      <c r="PXD99" s="728"/>
      <c r="PXE99" s="728"/>
      <c r="PXF99" s="728"/>
      <c r="PXG99" s="728"/>
      <c r="PXH99" s="728"/>
      <c r="PXI99" s="728"/>
      <c r="PXJ99" s="728"/>
      <c r="PXK99" s="728"/>
      <c r="PXL99" s="728"/>
      <c r="PXM99" s="728"/>
      <c r="PXN99" s="728"/>
      <c r="PXO99" s="728"/>
      <c r="PXP99" s="728"/>
      <c r="PXQ99" s="728"/>
      <c r="PXR99" s="728"/>
      <c r="PXS99" s="728"/>
      <c r="PXT99" s="728"/>
      <c r="PXU99" s="728"/>
      <c r="PXV99" s="728"/>
      <c r="PXW99" s="728"/>
      <c r="PXX99" s="728"/>
      <c r="PXY99" s="728"/>
      <c r="PXZ99" s="728"/>
      <c r="PYA99" s="728"/>
      <c r="PYB99" s="728"/>
      <c r="PYC99" s="728"/>
      <c r="PYD99" s="728"/>
      <c r="PYE99" s="728"/>
      <c r="PYF99" s="728"/>
      <c r="PYG99" s="728"/>
      <c r="PYH99" s="728"/>
      <c r="PYI99" s="728"/>
      <c r="PYJ99" s="728"/>
      <c r="PYK99" s="728"/>
      <c r="PYL99" s="728"/>
      <c r="PYM99" s="728"/>
      <c r="PYN99" s="728"/>
      <c r="PYO99" s="728"/>
      <c r="PYP99" s="728"/>
      <c r="PYQ99" s="728"/>
      <c r="PYR99" s="728"/>
      <c r="PYS99" s="728"/>
      <c r="PYT99" s="728"/>
      <c r="PYU99" s="728"/>
      <c r="PYV99" s="728"/>
      <c r="PYW99" s="728"/>
      <c r="PYX99" s="728"/>
      <c r="PYY99" s="728"/>
      <c r="PYZ99" s="728"/>
      <c r="PZA99" s="728"/>
      <c r="PZB99" s="728"/>
      <c r="PZC99" s="728"/>
      <c r="PZD99" s="728"/>
      <c r="PZE99" s="728"/>
      <c r="PZF99" s="728"/>
      <c r="PZG99" s="728"/>
      <c r="PZH99" s="728"/>
      <c r="PZI99" s="728"/>
      <c r="PZJ99" s="728"/>
      <c r="PZK99" s="728"/>
      <c r="PZL99" s="728"/>
      <c r="PZM99" s="728"/>
      <c r="PZN99" s="728"/>
      <c r="PZO99" s="728"/>
      <c r="PZP99" s="728"/>
      <c r="PZQ99" s="728"/>
      <c r="PZR99" s="728"/>
      <c r="PZS99" s="728"/>
      <c r="PZT99" s="728"/>
      <c r="PZU99" s="728"/>
      <c r="PZV99" s="728"/>
      <c r="PZW99" s="728"/>
      <c r="PZX99" s="728"/>
      <c r="PZY99" s="728"/>
      <c r="PZZ99" s="728"/>
      <c r="QAA99" s="728"/>
      <c r="QAB99" s="728"/>
      <c r="QAC99" s="728"/>
      <c r="QAD99" s="728"/>
      <c r="QAE99" s="728"/>
      <c r="QAF99" s="728"/>
      <c r="QAG99" s="728"/>
      <c r="QAH99" s="728"/>
      <c r="QAI99" s="728"/>
      <c r="QAJ99" s="728"/>
      <c r="QAK99" s="728"/>
      <c r="QAL99" s="728"/>
      <c r="QAM99" s="728"/>
      <c r="QAN99" s="728"/>
      <c r="QAO99" s="728"/>
      <c r="QAP99" s="728"/>
      <c r="QAQ99" s="728"/>
      <c r="QAR99" s="728"/>
      <c r="QAS99" s="728"/>
      <c r="QAT99" s="728"/>
      <c r="QAU99" s="728"/>
      <c r="QAV99" s="728"/>
      <c r="QAW99" s="728"/>
      <c r="QAX99" s="728"/>
      <c r="QAY99" s="728"/>
      <c r="QAZ99" s="728"/>
      <c r="QBA99" s="728"/>
      <c r="QBB99" s="728"/>
      <c r="QBC99" s="728"/>
      <c r="QBD99" s="728"/>
      <c r="QBE99" s="728"/>
      <c r="QBF99" s="728"/>
      <c r="QBG99" s="728"/>
      <c r="QBH99" s="728"/>
      <c r="QBI99" s="728"/>
      <c r="QBJ99" s="728"/>
      <c r="QBK99" s="728"/>
      <c r="QBL99" s="728"/>
      <c r="QBM99" s="728"/>
      <c r="QBN99" s="728"/>
      <c r="QBO99" s="728"/>
      <c r="QBP99" s="728"/>
      <c r="QBQ99" s="728"/>
      <c r="QBR99" s="728"/>
      <c r="QBS99" s="728"/>
      <c r="QBT99" s="728"/>
      <c r="QBU99" s="728"/>
      <c r="QBV99" s="728"/>
      <c r="QBW99" s="728"/>
      <c r="QBX99" s="728"/>
      <c r="QBY99" s="728"/>
      <c r="QBZ99" s="728"/>
      <c r="QCA99" s="728"/>
      <c r="QCB99" s="728"/>
      <c r="QCC99" s="728"/>
      <c r="QCD99" s="728"/>
      <c r="QCE99" s="728"/>
      <c r="QCF99" s="728"/>
      <c r="QCG99" s="728"/>
      <c r="QCH99" s="728"/>
      <c r="QCI99" s="728"/>
      <c r="QCJ99" s="728"/>
      <c r="QCK99" s="728"/>
      <c r="QCL99" s="728"/>
      <c r="QCM99" s="728"/>
      <c r="QCN99" s="728"/>
      <c r="QCO99" s="728"/>
      <c r="QCP99" s="728"/>
      <c r="QCQ99" s="728"/>
      <c r="QCR99" s="728"/>
      <c r="QCS99" s="728"/>
      <c r="QCT99" s="728"/>
      <c r="QCU99" s="728"/>
      <c r="QCV99" s="728"/>
      <c r="QCW99" s="728"/>
      <c r="QCX99" s="728"/>
      <c r="QCY99" s="728"/>
      <c r="QCZ99" s="728"/>
      <c r="QDA99" s="728"/>
      <c r="QDB99" s="728"/>
      <c r="QDC99" s="728"/>
      <c r="QDD99" s="728"/>
      <c r="QDE99" s="728"/>
      <c r="QDF99" s="728"/>
      <c r="QDG99" s="728"/>
      <c r="QDH99" s="728"/>
      <c r="QDI99" s="728"/>
      <c r="QDJ99" s="728"/>
      <c r="QDK99" s="728"/>
      <c r="QDL99" s="728"/>
      <c r="QDM99" s="728"/>
      <c r="QDN99" s="728"/>
      <c r="QDO99" s="728"/>
      <c r="QDP99" s="728"/>
      <c r="QDQ99" s="728"/>
      <c r="QDR99" s="728"/>
      <c r="QDS99" s="728"/>
      <c r="QDT99" s="728"/>
      <c r="QDU99" s="728"/>
      <c r="QDV99" s="728"/>
      <c r="QDW99" s="728"/>
      <c r="QDX99" s="728"/>
      <c r="QDY99" s="728"/>
      <c r="QDZ99" s="728"/>
      <c r="QEA99" s="728"/>
      <c r="QEB99" s="728"/>
      <c r="QEC99" s="728"/>
      <c r="QED99" s="728"/>
      <c r="QEE99" s="728"/>
      <c r="QEF99" s="728"/>
      <c r="QEG99" s="728"/>
      <c r="QEH99" s="728"/>
      <c r="QEI99" s="728"/>
      <c r="QEJ99" s="728"/>
      <c r="QEK99" s="728"/>
      <c r="QEL99" s="728"/>
      <c r="QEM99" s="728"/>
      <c r="QEN99" s="728"/>
      <c r="QEO99" s="728"/>
      <c r="QEP99" s="728"/>
      <c r="QEQ99" s="728"/>
      <c r="QER99" s="728"/>
      <c r="QES99" s="728"/>
      <c r="QET99" s="728"/>
      <c r="QEU99" s="728"/>
      <c r="QEV99" s="728"/>
      <c r="QEW99" s="728"/>
      <c r="QEX99" s="728"/>
      <c r="QEY99" s="728"/>
      <c r="QEZ99" s="728"/>
      <c r="QFA99" s="728"/>
      <c r="QFB99" s="728"/>
      <c r="QFC99" s="728"/>
      <c r="QFD99" s="728"/>
      <c r="QFE99" s="728"/>
      <c r="QFF99" s="728"/>
      <c r="QFG99" s="728"/>
      <c r="QFH99" s="728"/>
      <c r="QFI99" s="728"/>
      <c r="QFJ99" s="728"/>
      <c r="QFK99" s="728"/>
      <c r="QFL99" s="728"/>
      <c r="QFM99" s="728"/>
      <c r="QFN99" s="728"/>
      <c r="QFO99" s="728"/>
      <c r="QFP99" s="728"/>
      <c r="QFQ99" s="728"/>
      <c r="QFR99" s="728"/>
      <c r="QFS99" s="728"/>
      <c r="QFT99" s="728"/>
      <c r="QFU99" s="728"/>
      <c r="QFV99" s="728"/>
      <c r="QFW99" s="728"/>
      <c r="QFX99" s="728"/>
      <c r="QFY99" s="728"/>
      <c r="QFZ99" s="728"/>
      <c r="QGA99" s="728"/>
      <c r="QGB99" s="728"/>
      <c r="QGC99" s="728"/>
      <c r="QGD99" s="728"/>
      <c r="QGE99" s="728"/>
      <c r="QGF99" s="728"/>
      <c r="QGG99" s="728"/>
      <c r="QGH99" s="728"/>
      <c r="QGI99" s="728"/>
      <c r="QGJ99" s="728"/>
      <c r="QGK99" s="728"/>
      <c r="QGL99" s="728"/>
      <c r="QGM99" s="728"/>
      <c r="QGN99" s="728"/>
      <c r="QGO99" s="728"/>
      <c r="QGP99" s="728"/>
      <c r="QGQ99" s="728"/>
      <c r="QGR99" s="728"/>
      <c r="QGS99" s="728"/>
      <c r="QGT99" s="728"/>
      <c r="QGU99" s="728"/>
      <c r="QGV99" s="728"/>
      <c r="QGW99" s="728"/>
      <c r="QGX99" s="728"/>
      <c r="QGY99" s="728"/>
      <c r="QGZ99" s="728"/>
      <c r="QHA99" s="728"/>
      <c r="QHB99" s="728"/>
      <c r="QHC99" s="728"/>
      <c r="QHD99" s="728"/>
      <c r="QHE99" s="728"/>
      <c r="QHF99" s="728"/>
      <c r="QHG99" s="728"/>
      <c r="QHH99" s="728"/>
      <c r="QHI99" s="728"/>
      <c r="QHJ99" s="728"/>
      <c r="QHK99" s="728"/>
      <c r="QHL99" s="728"/>
      <c r="QHM99" s="728"/>
      <c r="QHN99" s="728"/>
      <c r="QHO99" s="728"/>
      <c r="QHP99" s="728"/>
      <c r="QHQ99" s="728"/>
      <c r="QHR99" s="728"/>
      <c r="QHS99" s="728"/>
      <c r="QHT99" s="728"/>
      <c r="QHU99" s="728"/>
      <c r="QHV99" s="728"/>
      <c r="QHW99" s="728"/>
      <c r="QHX99" s="728"/>
      <c r="QHY99" s="728"/>
      <c r="QHZ99" s="728"/>
      <c r="QIA99" s="728"/>
      <c r="QIB99" s="728"/>
      <c r="QIC99" s="728"/>
      <c r="QID99" s="728"/>
      <c r="QIE99" s="728"/>
      <c r="QIF99" s="728"/>
      <c r="QIG99" s="728"/>
      <c r="QIH99" s="728"/>
      <c r="QII99" s="728"/>
      <c r="QIJ99" s="728"/>
      <c r="QIK99" s="728"/>
      <c r="QIL99" s="728"/>
      <c r="QIM99" s="728"/>
      <c r="QIN99" s="728"/>
      <c r="QIO99" s="728"/>
      <c r="QIP99" s="728"/>
      <c r="QIQ99" s="728"/>
      <c r="QIR99" s="728"/>
      <c r="QIS99" s="728"/>
      <c r="QIT99" s="728"/>
      <c r="QIU99" s="728"/>
      <c r="QIV99" s="728"/>
      <c r="QIW99" s="728"/>
      <c r="QIX99" s="728"/>
      <c r="QIY99" s="728"/>
      <c r="QIZ99" s="728"/>
      <c r="QJA99" s="728"/>
      <c r="QJB99" s="728"/>
      <c r="QJC99" s="728"/>
      <c r="QJD99" s="728"/>
      <c r="QJE99" s="728"/>
      <c r="QJF99" s="728"/>
      <c r="QJG99" s="728"/>
      <c r="QJH99" s="728"/>
      <c r="QJI99" s="728"/>
      <c r="QJJ99" s="728"/>
      <c r="QJK99" s="728"/>
      <c r="QJL99" s="728"/>
      <c r="QJM99" s="728"/>
      <c r="QJN99" s="728"/>
      <c r="QJO99" s="728"/>
      <c r="QJP99" s="728"/>
      <c r="QJQ99" s="728"/>
      <c r="QJR99" s="728"/>
      <c r="QJS99" s="728"/>
      <c r="QJT99" s="728"/>
      <c r="QJU99" s="728"/>
      <c r="QJV99" s="728"/>
      <c r="QJW99" s="728"/>
      <c r="QJX99" s="728"/>
      <c r="QJY99" s="728"/>
      <c r="QJZ99" s="728"/>
      <c r="QKA99" s="728"/>
      <c r="QKB99" s="728"/>
      <c r="QKC99" s="728"/>
      <c r="QKD99" s="728"/>
      <c r="QKE99" s="728"/>
      <c r="QKF99" s="728"/>
      <c r="QKG99" s="728"/>
      <c r="QKH99" s="728"/>
      <c r="QKI99" s="728"/>
      <c r="QKJ99" s="728"/>
      <c r="QKK99" s="728"/>
      <c r="QKL99" s="728"/>
      <c r="QKM99" s="728"/>
      <c r="QKN99" s="728"/>
      <c r="QKO99" s="728"/>
      <c r="QKP99" s="728"/>
      <c r="QKQ99" s="728"/>
      <c r="QKR99" s="728"/>
      <c r="QKS99" s="728"/>
      <c r="QKT99" s="728"/>
      <c r="QKU99" s="728"/>
      <c r="QKV99" s="728"/>
      <c r="QKW99" s="728"/>
      <c r="QKX99" s="728"/>
      <c r="QKY99" s="728"/>
      <c r="QKZ99" s="728"/>
      <c r="QLA99" s="728"/>
      <c r="QLB99" s="728"/>
      <c r="QLC99" s="728"/>
      <c r="QLD99" s="728"/>
      <c r="QLE99" s="728"/>
      <c r="QLF99" s="728"/>
      <c r="QLG99" s="728"/>
      <c r="QLH99" s="728"/>
      <c r="QLI99" s="728"/>
      <c r="QLJ99" s="728"/>
      <c r="QLK99" s="728"/>
      <c r="QLL99" s="728"/>
      <c r="QLM99" s="728"/>
      <c r="QLN99" s="728"/>
      <c r="QLO99" s="728"/>
      <c r="QLP99" s="728"/>
      <c r="QLQ99" s="728"/>
      <c r="QLR99" s="728"/>
      <c r="QLS99" s="728"/>
      <c r="QLT99" s="728"/>
      <c r="QLU99" s="728"/>
      <c r="QLV99" s="728"/>
      <c r="QLW99" s="728"/>
      <c r="QLX99" s="728"/>
      <c r="QLY99" s="728"/>
      <c r="QLZ99" s="728"/>
      <c r="QMA99" s="728"/>
      <c r="QMB99" s="728"/>
      <c r="QMC99" s="728"/>
      <c r="QMD99" s="728"/>
      <c r="QME99" s="728"/>
      <c r="QMF99" s="728"/>
      <c r="QMG99" s="728"/>
      <c r="QMH99" s="728"/>
      <c r="QMI99" s="728"/>
      <c r="QMJ99" s="728"/>
      <c r="QMK99" s="728"/>
      <c r="QML99" s="728"/>
      <c r="QMM99" s="728"/>
      <c r="QMN99" s="728"/>
      <c r="QMO99" s="728"/>
      <c r="QMP99" s="728"/>
      <c r="QMQ99" s="728"/>
      <c r="QMR99" s="728"/>
      <c r="QMS99" s="728"/>
      <c r="QMT99" s="728"/>
      <c r="QMU99" s="728"/>
      <c r="QMV99" s="728"/>
      <c r="QMW99" s="728"/>
      <c r="QMX99" s="728"/>
      <c r="QMY99" s="728"/>
      <c r="QMZ99" s="728"/>
      <c r="QNA99" s="728"/>
      <c r="QNB99" s="728"/>
      <c r="QNC99" s="728"/>
      <c r="QND99" s="728"/>
      <c r="QNE99" s="728"/>
      <c r="QNF99" s="728"/>
      <c r="QNG99" s="728"/>
      <c r="QNH99" s="728"/>
      <c r="QNI99" s="728"/>
      <c r="QNJ99" s="728"/>
      <c r="QNK99" s="728"/>
      <c r="QNL99" s="728"/>
      <c r="QNM99" s="728"/>
      <c r="QNN99" s="728"/>
      <c r="QNO99" s="728"/>
      <c r="QNP99" s="728"/>
      <c r="QNQ99" s="728"/>
      <c r="QNR99" s="728"/>
      <c r="QNS99" s="728"/>
      <c r="QNT99" s="728"/>
      <c r="QNU99" s="728"/>
      <c r="QNV99" s="728"/>
      <c r="QNW99" s="728"/>
      <c r="QNX99" s="728"/>
      <c r="QNY99" s="728"/>
      <c r="QNZ99" s="728"/>
      <c r="QOA99" s="728"/>
      <c r="QOB99" s="728"/>
      <c r="QOC99" s="728"/>
      <c r="QOD99" s="728"/>
      <c r="QOE99" s="728"/>
      <c r="QOF99" s="728"/>
      <c r="QOG99" s="728"/>
      <c r="QOH99" s="728"/>
      <c r="QOI99" s="728"/>
      <c r="QOJ99" s="728"/>
      <c r="QOK99" s="728"/>
      <c r="QOL99" s="728"/>
      <c r="QOM99" s="728"/>
      <c r="QON99" s="728"/>
      <c r="QOO99" s="728"/>
      <c r="QOP99" s="728"/>
      <c r="QOQ99" s="728"/>
      <c r="QOR99" s="728"/>
      <c r="QOS99" s="728"/>
      <c r="QOT99" s="728"/>
      <c r="QOU99" s="728"/>
      <c r="QOV99" s="728"/>
      <c r="QOW99" s="728"/>
      <c r="QOX99" s="728"/>
      <c r="QOY99" s="728"/>
      <c r="QOZ99" s="728"/>
      <c r="QPA99" s="728"/>
      <c r="QPB99" s="728"/>
      <c r="QPC99" s="728"/>
      <c r="QPD99" s="728"/>
      <c r="QPE99" s="728"/>
      <c r="QPF99" s="728"/>
      <c r="QPG99" s="728"/>
      <c r="QPH99" s="728"/>
      <c r="QPI99" s="728"/>
      <c r="QPJ99" s="728"/>
      <c r="QPK99" s="728"/>
      <c r="QPL99" s="728"/>
      <c r="QPM99" s="728"/>
      <c r="QPN99" s="728"/>
      <c r="QPO99" s="728"/>
      <c r="QPP99" s="728"/>
      <c r="QPQ99" s="728"/>
      <c r="QPR99" s="728"/>
      <c r="QPS99" s="728"/>
      <c r="QPT99" s="728"/>
      <c r="QPU99" s="728"/>
      <c r="QPV99" s="728"/>
      <c r="QPW99" s="728"/>
      <c r="QPX99" s="728"/>
      <c r="QPY99" s="728"/>
      <c r="QPZ99" s="728"/>
      <c r="QQA99" s="728"/>
      <c r="QQB99" s="728"/>
      <c r="QQC99" s="728"/>
      <c r="QQD99" s="728"/>
      <c r="QQE99" s="728"/>
      <c r="QQF99" s="728"/>
      <c r="QQG99" s="728"/>
      <c r="QQH99" s="728"/>
      <c r="QQI99" s="728"/>
      <c r="QQJ99" s="728"/>
      <c r="QQK99" s="728"/>
      <c r="QQL99" s="728"/>
      <c r="QQM99" s="728"/>
      <c r="QQN99" s="728"/>
      <c r="QQO99" s="728"/>
      <c r="QQP99" s="728"/>
      <c r="QQQ99" s="728"/>
      <c r="QQR99" s="728"/>
      <c r="QQS99" s="728"/>
      <c r="QQT99" s="728"/>
      <c r="QQU99" s="728"/>
      <c r="QQV99" s="728"/>
      <c r="QQW99" s="728"/>
      <c r="QQX99" s="728"/>
      <c r="QQY99" s="728"/>
      <c r="QQZ99" s="728"/>
      <c r="QRA99" s="728"/>
      <c r="QRB99" s="728"/>
      <c r="QRC99" s="728"/>
      <c r="QRD99" s="728"/>
      <c r="QRE99" s="728"/>
      <c r="QRF99" s="728"/>
      <c r="QRG99" s="728"/>
      <c r="QRH99" s="728"/>
      <c r="QRI99" s="728"/>
      <c r="QRJ99" s="728"/>
      <c r="QRK99" s="728"/>
      <c r="QRL99" s="728"/>
      <c r="QRM99" s="728"/>
      <c r="QRN99" s="728"/>
      <c r="QRO99" s="728"/>
      <c r="QRP99" s="728"/>
      <c r="QRQ99" s="728"/>
      <c r="QRR99" s="728"/>
      <c r="QRS99" s="728"/>
      <c r="QRT99" s="728"/>
      <c r="QRU99" s="728"/>
      <c r="QRV99" s="728"/>
      <c r="QRW99" s="728"/>
      <c r="QRX99" s="728"/>
      <c r="QRY99" s="728"/>
      <c r="QRZ99" s="728"/>
      <c r="QSA99" s="728"/>
      <c r="QSB99" s="728"/>
      <c r="QSC99" s="728"/>
      <c r="QSD99" s="728"/>
      <c r="QSE99" s="728"/>
      <c r="QSF99" s="728"/>
      <c r="QSG99" s="728"/>
      <c r="QSH99" s="728"/>
      <c r="QSI99" s="728"/>
      <c r="QSJ99" s="728"/>
      <c r="QSK99" s="728"/>
      <c r="QSL99" s="728"/>
      <c r="QSM99" s="728"/>
      <c r="QSN99" s="728"/>
      <c r="QSO99" s="728"/>
      <c r="QSP99" s="728"/>
      <c r="QSQ99" s="728"/>
      <c r="QSR99" s="728"/>
      <c r="QSS99" s="728"/>
      <c r="QST99" s="728"/>
      <c r="QSU99" s="728"/>
      <c r="QSV99" s="728"/>
      <c r="QSW99" s="728"/>
      <c r="QSX99" s="728"/>
      <c r="QSY99" s="728"/>
      <c r="QSZ99" s="728"/>
      <c r="QTA99" s="728"/>
      <c r="QTB99" s="728"/>
      <c r="QTC99" s="728"/>
      <c r="QTD99" s="728"/>
      <c r="QTE99" s="728"/>
      <c r="QTF99" s="728"/>
      <c r="QTG99" s="728"/>
      <c r="QTH99" s="728"/>
      <c r="QTI99" s="728"/>
      <c r="QTJ99" s="728"/>
      <c r="QTK99" s="728"/>
      <c r="QTL99" s="728"/>
      <c r="QTM99" s="728"/>
      <c r="QTN99" s="728"/>
      <c r="QTO99" s="728"/>
      <c r="QTP99" s="728"/>
      <c r="QTQ99" s="728"/>
      <c r="QTR99" s="728"/>
      <c r="QTS99" s="728"/>
      <c r="QTT99" s="728"/>
      <c r="QTU99" s="728"/>
      <c r="QTV99" s="728"/>
      <c r="QTW99" s="728"/>
      <c r="QTX99" s="728"/>
      <c r="QTY99" s="728"/>
      <c r="QTZ99" s="728"/>
      <c r="QUA99" s="728"/>
      <c r="QUB99" s="728"/>
      <c r="QUC99" s="728"/>
      <c r="QUD99" s="728"/>
      <c r="QUE99" s="728"/>
      <c r="QUF99" s="728"/>
      <c r="QUG99" s="728"/>
      <c r="QUH99" s="728"/>
      <c r="QUI99" s="728"/>
      <c r="QUJ99" s="728"/>
      <c r="QUK99" s="728"/>
      <c r="QUL99" s="728"/>
      <c r="QUM99" s="728"/>
      <c r="QUN99" s="728"/>
      <c r="QUO99" s="728"/>
      <c r="QUP99" s="728"/>
      <c r="QUQ99" s="728"/>
      <c r="QUR99" s="728"/>
      <c r="QUS99" s="728"/>
      <c r="QUT99" s="728"/>
      <c r="QUU99" s="728"/>
      <c r="QUV99" s="728"/>
      <c r="QUW99" s="728"/>
      <c r="QUX99" s="728"/>
      <c r="QUY99" s="728"/>
      <c r="QUZ99" s="728"/>
      <c r="QVA99" s="728"/>
      <c r="QVB99" s="728"/>
      <c r="QVC99" s="728"/>
      <c r="QVD99" s="728"/>
      <c r="QVE99" s="728"/>
      <c r="QVF99" s="728"/>
      <c r="QVG99" s="728"/>
      <c r="QVH99" s="728"/>
      <c r="QVI99" s="728"/>
      <c r="QVJ99" s="728"/>
      <c r="QVK99" s="728"/>
      <c r="QVL99" s="728"/>
      <c r="QVM99" s="728"/>
      <c r="QVN99" s="728"/>
      <c r="QVO99" s="728"/>
      <c r="QVP99" s="728"/>
      <c r="QVQ99" s="728"/>
      <c r="QVR99" s="728"/>
      <c r="QVS99" s="728"/>
      <c r="QVT99" s="728"/>
      <c r="QVU99" s="728"/>
      <c r="QVV99" s="728"/>
      <c r="QVW99" s="728"/>
      <c r="QVX99" s="728"/>
      <c r="QVY99" s="728"/>
      <c r="QVZ99" s="728"/>
      <c r="QWA99" s="728"/>
      <c r="QWB99" s="728"/>
      <c r="QWC99" s="728"/>
      <c r="QWD99" s="728"/>
      <c r="QWE99" s="728"/>
      <c r="QWF99" s="728"/>
      <c r="QWG99" s="728"/>
      <c r="QWH99" s="728"/>
      <c r="QWI99" s="728"/>
      <c r="QWJ99" s="728"/>
      <c r="QWK99" s="728"/>
      <c r="QWL99" s="728"/>
      <c r="QWM99" s="728"/>
      <c r="QWN99" s="728"/>
      <c r="QWO99" s="728"/>
      <c r="QWP99" s="728"/>
      <c r="QWQ99" s="728"/>
      <c r="QWR99" s="728"/>
      <c r="QWS99" s="728"/>
      <c r="QWT99" s="728"/>
      <c r="QWU99" s="728"/>
      <c r="QWV99" s="728"/>
      <c r="QWW99" s="728"/>
      <c r="QWX99" s="728"/>
      <c r="QWY99" s="728"/>
      <c r="QWZ99" s="728"/>
      <c r="QXA99" s="728"/>
      <c r="QXB99" s="728"/>
      <c r="QXC99" s="728"/>
      <c r="QXD99" s="728"/>
      <c r="QXE99" s="728"/>
      <c r="QXF99" s="728"/>
      <c r="QXG99" s="728"/>
      <c r="QXH99" s="728"/>
      <c r="QXI99" s="728"/>
      <c r="QXJ99" s="728"/>
      <c r="QXK99" s="728"/>
      <c r="QXL99" s="728"/>
      <c r="QXM99" s="728"/>
      <c r="QXN99" s="728"/>
      <c r="QXO99" s="728"/>
      <c r="QXP99" s="728"/>
      <c r="QXQ99" s="728"/>
      <c r="QXR99" s="728"/>
      <c r="QXS99" s="728"/>
      <c r="QXT99" s="728"/>
      <c r="QXU99" s="728"/>
      <c r="QXV99" s="728"/>
      <c r="QXW99" s="728"/>
      <c r="QXX99" s="728"/>
      <c r="QXY99" s="728"/>
      <c r="QXZ99" s="728"/>
      <c r="QYA99" s="728"/>
      <c r="QYB99" s="728"/>
      <c r="QYC99" s="728"/>
      <c r="QYD99" s="728"/>
      <c r="QYE99" s="728"/>
      <c r="QYF99" s="728"/>
      <c r="QYG99" s="728"/>
      <c r="QYH99" s="728"/>
      <c r="QYI99" s="728"/>
      <c r="QYJ99" s="728"/>
      <c r="QYK99" s="728"/>
      <c r="QYL99" s="728"/>
      <c r="QYM99" s="728"/>
      <c r="QYN99" s="728"/>
      <c r="QYO99" s="728"/>
      <c r="QYP99" s="728"/>
      <c r="QYQ99" s="728"/>
      <c r="QYR99" s="728"/>
      <c r="QYS99" s="728"/>
      <c r="QYT99" s="728"/>
      <c r="QYU99" s="728"/>
      <c r="QYV99" s="728"/>
      <c r="QYW99" s="728"/>
      <c r="QYX99" s="728"/>
      <c r="QYY99" s="728"/>
      <c r="QYZ99" s="728"/>
      <c r="QZA99" s="728"/>
      <c r="QZB99" s="728"/>
      <c r="QZC99" s="728"/>
      <c r="QZD99" s="728"/>
      <c r="QZE99" s="728"/>
      <c r="QZF99" s="728"/>
      <c r="QZG99" s="728"/>
      <c r="QZH99" s="728"/>
      <c r="QZI99" s="728"/>
      <c r="QZJ99" s="728"/>
      <c r="QZK99" s="728"/>
      <c r="QZL99" s="728"/>
      <c r="QZM99" s="728"/>
      <c r="QZN99" s="728"/>
      <c r="QZO99" s="728"/>
      <c r="QZP99" s="728"/>
      <c r="QZQ99" s="728"/>
      <c r="QZR99" s="728"/>
      <c r="QZS99" s="728"/>
      <c r="QZT99" s="728"/>
      <c r="QZU99" s="728"/>
      <c r="QZV99" s="728"/>
      <c r="QZW99" s="728"/>
      <c r="QZX99" s="728"/>
      <c r="QZY99" s="728"/>
      <c r="QZZ99" s="728"/>
      <c r="RAA99" s="728"/>
      <c r="RAB99" s="728"/>
      <c r="RAC99" s="728"/>
      <c r="RAD99" s="728"/>
      <c r="RAE99" s="728"/>
      <c r="RAF99" s="728"/>
      <c r="RAG99" s="728"/>
      <c r="RAH99" s="728"/>
      <c r="RAI99" s="728"/>
      <c r="RAJ99" s="728"/>
      <c r="RAK99" s="728"/>
      <c r="RAL99" s="728"/>
      <c r="RAM99" s="728"/>
      <c r="RAN99" s="728"/>
      <c r="RAO99" s="728"/>
      <c r="RAP99" s="728"/>
      <c r="RAQ99" s="728"/>
      <c r="RAR99" s="728"/>
      <c r="RAS99" s="728"/>
      <c r="RAT99" s="728"/>
      <c r="RAU99" s="728"/>
      <c r="RAV99" s="728"/>
      <c r="RAW99" s="728"/>
      <c r="RAX99" s="728"/>
      <c r="RAY99" s="728"/>
      <c r="RAZ99" s="728"/>
      <c r="RBA99" s="728"/>
      <c r="RBB99" s="728"/>
      <c r="RBC99" s="728"/>
      <c r="RBD99" s="728"/>
      <c r="RBE99" s="728"/>
      <c r="RBF99" s="728"/>
      <c r="RBG99" s="728"/>
      <c r="RBH99" s="728"/>
      <c r="RBI99" s="728"/>
      <c r="RBJ99" s="728"/>
      <c r="RBK99" s="728"/>
      <c r="RBL99" s="728"/>
      <c r="RBM99" s="728"/>
      <c r="RBN99" s="728"/>
      <c r="RBO99" s="728"/>
      <c r="RBP99" s="728"/>
      <c r="RBQ99" s="728"/>
      <c r="RBR99" s="728"/>
      <c r="RBS99" s="728"/>
      <c r="RBT99" s="728"/>
      <c r="RBU99" s="728"/>
      <c r="RBV99" s="728"/>
      <c r="RBW99" s="728"/>
      <c r="RBX99" s="728"/>
      <c r="RBY99" s="728"/>
      <c r="RBZ99" s="728"/>
      <c r="RCA99" s="728"/>
      <c r="RCB99" s="728"/>
      <c r="RCC99" s="728"/>
      <c r="RCD99" s="728"/>
      <c r="RCE99" s="728"/>
      <c r="RCF99" s="728"/>
      <c r="RCG99" s="728"/>
      <c r="RCH99" s="728"/>
      <c r="RCI99" s="728"/>
      <c r="RCJ99" s="728"/>
      <c r="RCK99" s="728"/>
      <c r="RCL99" s="728"/>
      <c r="RCM99" s="728"/>
      <c r="RCN99" s="728"/>
      <c r="RCO99" s="728"/>
      <c r="RCP99" s="728"/>
      <c r="RCQ99" s="728"/>
      <c r="RCR99" s="728"/>
      <c r="RCS99" s="728"/>
      <c r="RCT99" s="728"/>
      <c r="RCU99" s="728"/>
      <c r="RCV99" s="728"/>
      <c r="RCW99" s="728"/>
      <c r="RCX99" s="728"/>
      <c r="RCY99" s="728"/>
      <c r="RCZ99" s="728"/>
      <c r="RDA99" s="728"/>
      <c r="RDB99" s="728"/>
      <c r="RDC99" s="728"/>
      <c r="RDD99" s="728"/>
      <c r="RDE99" s="728"/>
      <c r="RDF99" s="728"/>
      <c r="RDG99" s="728"/>
      <c r="RDH99" s="728"/>
      <c r="RDI99" s="728"/>
      <c r="RDJ99" s="728"/>
      <c r="RDK99" s="728"/>
      <c r="RDL99" s="728"/>
      <c r="RDM99" s="728"/>
      <c r="RDN99" s="728"/>
      <c r="RDO99" s="728"/>
      <c r="RDP99" s="728"/>
      <c r="RDQ99" s="728"/>
      <c r="RDR99" s="728"/>
      <c r="RDS99" s="728"/>
      <c r="RDT99" s="728"/>
      <c r="RDU99" s="728"/>
      <c r="RDV99" s="728"/>
      <c r="RDW99" s="728"/>
      <c r="RDX99" s="728"/>
      <c r="RDY99" s="728"/>
      <c r="RDZ99" s="728"/>
      <c r="REA99" s="728"/>
      <c r="REB99" s="728"/>
      <c r="REC99" s="728"/>
      <c r="RED99" s="728"/>
      <c r="REE99" s="728"/>
      <c r="REF99" s="728"/>
      <c r="REG99" s="728"/>
      <c r="REH99" s="728"/>
      <c r="REI99" s="728"/>
      <c r="REJ99" s="728"/>
      <c r="REK99" s="728"/>
      <c r="REL99" s="728"/>
      <c r="REM99" s="728"/>
      <c r="REN99" s="728"/>
      <c r="REO99" s="728"/>
      <c r="REP99" s="728"/>
      <c r="REQ99" s="728"/>
      <c r="RER99" s="728"/>
      <c r="RES99" s="728"/>
      <c r="RET99" s="728"/>
      <c r="REU99" s="728"/>
      <c r="REV99" s="728"/>
      <c r="REW99" s="728"/>
      <c r="REX99" s="728"/>
      <c r="REY99" s="728"/>
      <c r="REZ99" s="728"/>
      <c r="RFA99" s="728"/>
      <c r="RFB99" s="728"/>
      <c r="RFC99" s="728"/>
      <c r="RFD99" s="728"/>
      <c r="RFE99" s="728"/>
      <c r="RFF99" s="728"/>
      <c r="RFG99" s="728"/>
      <c r="RFH99" s="728"/>
      <c r="RFI99" s="728"/>
      <c r="RFJ99" s="728"/>
      <c r="RFK99" s="728"/>
      <c r="RFL99" s="728"/>
      <c r="RFM99" s="728"/>
      <c r="RFN99" s="728"/>
      <c r="RFO99" s="728"/>
      <c r="RFP99" s="728"/>
      <c r="RFQ99" s="728"/>
      <c r="RFR99" s="728"/>
      <c r="RFS99" s="728"/>
      <c r="RFT99" s="728"/>
      <c r="RFU99" s="728"/>
      <c r="RFV99" s="728"/>
      <c r="RFW99" s="728"/>
      <c r="RFX99" s="728"/>
      <c r="RFY99" s="728"/>
      <c r="RFZ99" s="728"/>
      <c r="RGA99" s="728"/>
      <c r="RGB99" s="728"/>
      <c r="RGC99" s="728"/>
      <c r="RGD99" s="728"/>
      <c r="RGE99" s="728"/>
      <c r="RGF99" s="728"/>
      <c r="RGG99" s="728"/>
      <c r="RGH99" s="728"/>
      <c r="RGI99" s="728"/>
      <c r="RGJ99" s="728"/>
      <c r="RGK99" s="728"/>
      <c r="RGL99" s="728"/>
      <c r="RGM99" s="728"/>
      <c r="RGN99" s="728"/>
      <c r="RGO99" s="728"/>
      <c r="RGP99" s="728"/>
      <c r="RGQ99" s="728"/>
      <c r="RGR99" s="728"/>
      <c r="RGS99" s="728"/>
      <c r="RGT99" s="728"/>
      <c r="RGU99" s="728"/>
      <c r="RGV99" s="728"/>
      <c r="RGW99" s="728"/>
      <c r="RGX99" s="728"/>
      <c r="RGY99" s="728"/>
      <c r="RGZ99" s="728"/>
      <c r="RHA99" s="728"/>
      <c r="RHB99" s="728"/>
      <c r="RHC99" s="728"/>
      <c r="RHD99" s="728"/>
      <c r="RHE99" s="728"/>
      <c r="RHF99" s="728"/>
      <c r="RHG99" s="728"/>
      <c r="RHH99" s="728"/>
      <c r="RHI99" s="728"/>
      <c r="RHJ99" s="728"/>
      <c r="RHK99" s="728"/>
      <c r="RHL99" s="728"/>
      <c r="RHM99" s="728"/>
      <c r="RHN99" s="728"/>
      <c r="RHO99" s="728"/>
      <c r="RHP99" s="728"/>
      <c r="RHQ99" s="728"/>
      <c r="RHR99" s="728"/>
      <c r="RHS99" s="728"/>
      <c r="RHT99" s="728"/>
      <c r="RHU99" s="728"/>
      <c r="RHV99" s="728"/>
      <c r="RHW99" s="728"/>
      <c r="RHX99" s="728"/>
      <c r="RHY99" s="728"/>
      <c r="RHZ99" s="728"/>
      <c r="RIA99" s="728"/>
      <c r="RIB99" s="728"/>
      <c r="RIC99" s="728"/>
      <c r="RID99" s="728"/>
      <c r="RIE99" s="728"/>
      <c r="RIF99" s="728"/>
      <c r="RIG99" s="728"/>
      <c r="RIH99" s="728"/>
      <c r="RII99" s="728"/>
      <c r="RIJ99" s="728"/>
      <c r="RIK99" s="728"/>
      <c r="RIL99" s="728"/>
      <c r="RIM99" s="728"/>
      <c r="RIN99" s="728"/>
      <c r="RIO99" s="728"/>
      <c r="RIP99" s="728"/>
      <c r="RIQ99" s="728"/>
      <c r="RIR99" s="728"/>
      <c r="RIS99" s="728"/>
      <c r="RIT99" s="728"/>
      <c r="RIU99" s="728"/>
      <c r="RIV99" s="728"/>
      <c r="RIW99" s="728"/>
      <c r="RIX99" s="728"/>
      <c r="RIY99" s="728"/>
      <c r="RIZ99" s="728"/>
      <c r="RJA99" s="728"/>
      <c r="RJB99" s="728"/>
      <c r="RJC99" s="728"/>
      <c r="RJD99" s="728"/>
      <c r="RJE99" s="728"/>
      <c r="RJF99" s="728"/>
      <c r="RJG99" s="728"/>
      <c r="RJH99" s="728"/>
      <c r="RJI99" s="728"/>
      <c r="RJJ99" s="728"/>
      <c r="RJK99" s="728"/>
      <c r="RJL99" s="728"/>
      <c r="RJM99" s="728"/>
      <c r="RJN99" s="728"/>
      <c r="RJO99" s="728"/>
      <c r="RJP99" s="728"/>
      <c r="RJQ99" s="728"/>
      <c r="RJR99" s="728"/>
      <c r="RJS99" s="728"/>
      <c r="RJT99" s="728"/>
      <c r="RJU99" s="728"/>
      <c r="RJV99" s="728"/>
      <c r="RJW99" s="728"/>
      <c r="RJX99" s="728"/>
      <c r="RJY99" s="728"/>
      <c r="RJZ99" s="728"/>
      <c r="RKA99" s="728"/>
      <c r="RKB99" s="728"/>
      <c r="RKC99" s="728"/>
      <c r="RKD99" s="728"/>
      <c r="RKE99" s="728"/>
      <c r="RKF99" s="728"/>
      <c r="RKG99" s="728"/>
      <c r="RKH99" s="728"/>
      <c r="RKI99" s="728"/>
      <c r="RKJ99" s="728"/>
      <c r="RKK99" s="728"/>
      <c r="RKL99" s="728"/>
      <c r="RKM99" s="728"/>
      <c r="RKN99" s="728"/>
      <c r="RKO99" s="728"/>
      <c r="RKP99" s="728"/>
      <c r="RKQ99" s="728"/>
      <c r="RKR99" s="728"/>
      <c r="RKS99" s="728"/>
      <c r="RKT99" s="728"/>
      <c r="RKU99" s="728"/>
      <c r="RKV99" s="728"/>
      <c r="RKW99" s="728"/>
      <c r="RKX99" s="728"/>
      <c r="RKY99" s="728"/>
      <c r="RKZ99" s="728"/>
      <c r="RLA99" s="728"/>
      <c r="RLB99" s="728"/>
      <c r="RLC99" s="728"/>
      <c r="RLD99" s="728"/>
      <c r="RLE99" s="728"/>
      <c r="RLF99" s="728"/>
      <c r="RLG99" s="728"/>
      <c r="RLH99" s="728"/>
      <c r="RLI99" s="728"/>
      <c r="RLJ99" s="728"/>
      <c r="RLK99" s="728"/>
      <c r="RLL99" s="728"/>
      <c r="RLM99" s="728"/>
      <c r="RLN99" s="728"/>
      <c r="RLO99" s="728"/>
      <c r="RLP99" s="728"/>
      <c r="RLQ99" s="728"/>
      <c r="RLR99" s="728"/>
      <c r="RLS99" s="728"/>
      <c r="RLT99" s="728"/>
      <c r="RLU99" s="728"/>
      <c r="RLV99" s="728"/>
      <c r="RLW99" s="728"/>
      <c r="RLX99" s="728"/>
      <c r="RLY99" s="728"/>
      <c r="RLZ99" s="728"/>
      <c r="RMA99" s="728"/>
      <c r="RMB99" s="728"/>
      <c r="RMC99" s="728"/>
      <c r="RMD99" s="728"/>
      <c r="RME99" s="728"/>
      <c r="RMF99" s="728"/>
      <c r="RMG99" s="728"/>
      <c r="RMH99" s="728"/>
      <c r="RMI99" s="728"/>
      <c r="RMJ99" s="728"/>
      <c r="RMK99" s="728"/>
      <c r="RML99" s="728"/>
      <c r="RMM99" s="728"/>
      <c r="RMN99" s="728"/>
      <c r="RMO99" s="728"/>
      <c r="RMP99" s="728"/>
      <c r="RMQ99" s="728"/>
      <c r="RMR99" s="728"/>
      <c r="RMS99" s="728"/>
      <c r="RMT99" s="728"/>
      <c r="RMU99" s="728"/>
      <c r="RMV99" s="728"/>
      <c r="RMW99" s="728"/>
      <c r="RMX99" s="728"/>
      <c r="RMY99" s="728"/>
      <c r="RMZ99" s="728"/>
      <c r="RNA99" s="728"/>
      <c r="RNB99" s="728"/>
      <c r="RNC99" s="728"/>
      <c r="RND99" s="728"/>
      <c r="RNE99" s="728"/>
      <c r="RNF99" s="728"/>
      <c r="RNG99" s="728"/>
      <c r="RNH99" s="728"/>
      <c r="RNI99" s="728"/>
      <c r="RNJ99" s="728"/>
      <c r="RNK99" s="728"/>
      <c r="RNL99" s="728"/>
      <c r="RNM99" s="728"/>
      <c r="RNN99" s="728"/>
      <c r="RNO99" s="728"/>
      <c r="RNP99" s="728"/>
      <c r="RNQ99" s="728"/>
      <c r="RNR99" s="728"/>
      <c r="RNS99" s="728"/>
      <c r="RNT99" s="728"/>
      <c r="RNU99" s="728"/>
      <c r="RNV99" s="728"/>
      <c r="RNW99" s="728"/>
      <c r="RNX99" s="728"/>
      <c r="RNY99" s="728"/>
      <c r="RNZ99" s="728"/>
      <c r="ROA99" s="728"/>
      <c r="ROB99" s="728"/>
      <c r="ROC99" s="728"/>
      <c r="ROD99" s="728"/>
      <c r="ROE99" s="728"/>
      <c r="ROF99" s="728"/>
      <c r="ROG99" s="728"/>
      <c r="ROH99" s="728"/>
      <c r="ROI99" s="728"/>
      <c r="ROJ99" s="728"/>
      <c r="ROK99" s="728"/>
      <c r="ROL99" s="728"/>
      <c r="ROM99" s="728"/>
      <c r="RON99" s="728"/>
      <c r="ROO99" s="728"/>
      <c r="ROP99" s="728"/>
      <c r="ROQ99" s="728"/>
      <c r="ROR99" s="728"/>
      <c r="ROS99" s="728"/>
      <c r="ROT99" s="728"/>
      <c r="ROU99" s="728"/>
      <c r="ROV99" s="728"/>
      <c r="ROW99" s="728"/>
      <c r="ROX99" s="728"/>
      <c r="ROY99" s="728"/>
      <c r="ROZ99" s="728"/>
      <c r="RPA99" s="728"/>
      <c r="RPB99" s="728"/>
      <c r="RPC99" s="728"/>
      <c r="RPD99" s="728"/>
      <c r="RPE99" s="728"/>
      <c r="RPF99" s="728"/>
      <c r="RPG99" s="728"/>
      <c r="RPH99" s="728"/>
      <c r="RPI99" s="728"/>
      <c r="RPJ99" s="728"/>
      <c r="RPK99" s="728"/>
      <c r="RPL99" s="728"/>
      <c r="RPM99" s="728"/>
      <c r="RPN99" s="728"/>
      <c r="RPO99" s="728"/>
      <c r="RPP99" s="728"/>
      <c r="RPQ99" s="728"/>
      <c r="RPR99" s="728"/>
      <c r="RPS99" s="728"/>
      <c r="RPT99" s="728"/>
      <c r="RPU99" s="728"/>
      <c r="RPV99" s="728"/>
      <c r="RPW99" s="728"/>
      <c r="RPX99" s="728"/>
      <c r="RPY99" s="728"/>
      <c r="RPZ99" s="728"/>
      <c r="RQA99" s="728"/>
      <c r="RQB99" s="728"/>
      <c r="RQC99" s="728"/>
      <c r="RQD99" s="728"/>
      <c r="RQE99" s="728"/>
      <c r="RQF99" s="728"/>
      <c r="RQG99" s="728"/>
      <c r="RQH99" s="728"/>
      <c r="RQI99" s="728"/>
      <c r="RQJ99" s="728"/>
      <c r="RQK99" s="728"/>
      <c r="RQL99" s="728"/>
      <c r="RQM99" s="728"/>
      <c r="RQN99" s="728"/>
      <c r="RQO99" s="728"/>
      <c r="RQP99" s="728"/>
      <c r="RQQ99" s="728"/>
      <c r="RQR99" s="728"/>
      <c r="RQS99" s="728"/>
      <c r="RQT99" s="728"/>
      <c r="RQU99" s="728"/>
      <c r="RQV99" s="728"/>
      <c r="RQW99" s="728"/>
      <c r="RQX99" s="728"/>
      <c r="RQY99" s="728"/>
      <c r="RQZ99" s="728"/>
      <c r="RRA99" s="728"/>
      <c r="RRB99" s="728"/>
      <c r="RRC99" s="728"/>
      <c r="RRD99" s="728"/>
      <c r="RRE99" s="728"/>
      <c r="RRF99" s="728"/>
      <c r="RRG99" s="728"/>
      <c r="RRH99" s="728"/>
      <c r="RRI99" s="728"/>
      <c r="RRJ99" s="728"/>
      <c r="RRK99" s="728"/>
      <c r="RRL99" s="728"/>
      <c r="RRM99" s="728"/>
      <c r="RRN99" s="728"/>
      <c r="RRO99" s="728"/>
      <c r="RRP99" s="728"/>
      <c r="RRQ99" s="728"/>
      <c r="RRR99" s="728"/>
      <c r="RRS99" s="728"/>
      <c r="RRT99" s="728"/>
      <c r="RRU99" s="728"/>
      <c r="RRV99" s="728"/>
      <c r="RRW99" s="728"/>
      <c r="RRX99" s="728"/>
      <c r="RRY99" s="728"/>
      <c r="RRZ99" s="728"/>
      <c r="RSA99" s="728"/>
      <c r="RSB99" s="728"/>
      <c r="RSC99" s="728"/>
      <c r="RSD99" s="728"/>
      <c r="RSE99" s="728"/>
      <c r="RSF99" s="728"/>
      <c r="RSG99" s="728"/>
      <c r="RSH99" s="728"/>
      <c r="RSI99" s="728"/>
      <c r="RSJ99" s="728"/>
      <c r="RSK99" s="728"/>
      <c r="RSL99" s="728"/>
      <c r="RSM99" s="728"/>
      <c r="RSN99" s="728"/>
      <c r="RSO99" s="728"/>
      <c r="RSP99" s="728"/>
      <c r="RSQ99" s="728"/>
      <c r="RSR99" s="728"/>
      <c r="RSS99" s="728"/>
      <c r="RST99" s="728"/>
      <c r="RSU99" s="728"/>
      <c r="RSV99" s="728"/>
      <c r="RSW99" s="728"/>
      <c r="RSX99" s="728"/>
      <c r="RSY99" s="728"/>
      <c r="RSZ99" s="728"/>
      <c r="RTA99" s="728"/>
      <c r="RTB99" s="728"/>
      <c r="RTC99" s="728"/>
      <c r="RTD99" s="728"/>
      <c r="RTE99" s="728"/>
      <c r="RTF99" s="728"/>
      <c r="RTG99" s="728"/>
      <c r="RTH99" s="728"/>
      <c r="RTI99" s="728"/>
      <c r="RTJ99" s="728"/>
      <c r="RTK99" s="728"/>
      <c r="RTL99" s="728"/>
      <c r="RTM99" s="728"/>
      <c r="RTN99" s="728"/>
      <c r="RTO99" s="728"/>
      <c r="RTP99" s="728"/>
      <c r="RTQ99" s="728"/>
      <c r="RTR99" s="728"/>
      <c r="RTS99" s="728"/>
      <c r="RTT99" s="728"/>
      <c r="RTU99" s="728"/>
      <c r="RTV99" s="728"/>
      <c r="RTW99" s="728"/>
      <c r="RTX99" s="728"/>
      <c r="RTY99" s="728"/>
      <c r="RTZ99" s="728"/>
      <c r="RUA99" s="728"/>
      <c r="RUB99" s="728"/>
      <c r="RUC99" s="728"/>
      <c r="RUD99" s="728"/>
      <c r="RUE99" s="728"/>
      <c r="RUF99" s="728"/>
      <c r="RUG99" s="728"/>
      <c r="RUH99" s="728"/>
      <c r="RUI99" s="728"/>
      <c r="RUJ99" s="728"/>
      <c r="RUK99" s="728"/>
      <c r="RUL99" s="728"/>
      <c r="RUM99" s="728"/>
      <c r="RUN99" s="728"/>
      <c r="RUO99" s="728"/>
      <c r="RUP99" s="728"/>
      <c r="RUQ99" s="728"/>
      <c r="RUR99" s="728"/>
      <c r="RUS99" s="728"/>
      <c r="RUT99" s="728"/>
      <c r="RUU99" s="728"/>
      <c r="RUV99" s="728"/>
      <c r="RUW99" s="728"/>
      <c r="RUX99" s="728"/>
      <c r="RUY99" s="728"/>
      <c r="RUZ99" s="728"/>
      <c r="RVA99" s="728"/>
      <c r="RVB99" s="728"/>
      <c r="RVC99" s="728"/>
      <c r="RVD99" s="728"/>
      <c r="RVE99" s="728"/>
      <c r="RVF99" s="728"/>
      <c r="RVG99" s="728"/>
      <c r="RVH99" s="728"/>
      <c r="RVI99" s="728"/>
      <c r="RVJ99" s="728"/>
      <c r="RVK99" s="728"/>
      <c r="RVL99" s="728"/>
      <c r="RVM99" s="728"/>
      <c r="RVN99" s="728"/>
      <c r="RVO99" s="728"/>
      <c r="RVP99" s="728"/>
      <c r="RVQ99" s="728"/>
      <c r="RVR99" s="728"/>
      <c r="RVS99" s="728"/>
      <c r="RVT99" s="728"/>
      <c r="RVU99" s="728"/>
      <c r="RVV99" s="728"/>
      <c r="RVW99" s="728"/>
      <c r="RVX99" s="728"/>
      <c r="RVY99" s="728"/>
      <c r="RVZ99" s="728"/>
      <c r="RWA99" s="728"/>
      <c r="RWB99" s="728"/>
      <c r="RWC99" s="728"/>
      <c r="RWD99" s="728"/>
      <c r="RWE99" s="728"/>
      <c r="RWF99" s="728"/>
      <c r="RWG99" s="728"/>
      <c r="RWH99" s="728"/>
      <c r="RWI99" s="728"/>
      <c r="RWJ99" s="728"/>
      <c r="RWK99" s="728"/>
      <c r="RWL99" s="728"/>
      <c r="RWM99" s="728"/>
      <c r="RWN99" s="728"/>
      <c r="RWO99" s="728"/>
      <c r="RWP99" s="728"/>
      <c r="RWQ99" s="728"/>
      <c r="RWR99" s="728"/>
      <c r="RWS99" s="728"/>
      <c r="RWT99" s="728"/>
      <c r="RWU99" s="728"/>
      <c r="RWV99" s="728"/>
      <c r="RWW99" s="728"/>
      <c r="RWX99" s="728"/>
      <c r="RWY99" s="728"/>
      <c r="RWZ99" s="728"/>
      <c r="RXA99" s="728"/>
      <c r="RXB99" s="728"/>
      <c r="RXC99" s="728"/>
      <c r="RXD99" s="728"/>
      <c r="RXE99" s="728"/>
      <c r="RXF99" s="728"/>
      <c r="RXG99" s="728"/>
      <c r="RXH99" s="728"/>
      <c r="RXI99" s="728"/>
      <c r="RXJ99" s="728"/>
      <c r="RXK99" s="728"/>
      <c r="RXL99" s="728"/>
      <c r="RXM99" s="728"/>
      <c r="RXN99" s="728"/>
      <c r="RXO99" s="728"/>
      <c r="RXP99" s="728"/>
      <c r="RXQ99" s="728"/>
      <c r="RXR99" s="728"/>
      <c r="RXS99" s="728"/>
      <c r="RXT99" s="728"/>
      <c r="RXU99" s="728"/>
      <c r="RXV99" s="728"/>
      <c r="RXW99" s="728"/>
      <c r="RXX99" s="728"/>
      <c r="RXY99" s="728"/>
      <c r="RXZ99" s="728"/>
      <c r="RYA99" s="728"/>
      <c r="RYB99" s="728"/>
      <c r="RYC99" s="728"/>
      <c r="RYD99" s="728"/>
      <c r="RYE99" s="728"/>
      <c r="RYF99" s="728"/>
      <c r="RYG99" s="728"/>
      <c r="RYH99" s="728"/>
      <c r="RYI99" s="728"/>
      <c r="RYJ99" s="728"/>
      <c r="RYK99" s="728"/>
      <c r="RYL99" s="728"/>
      <c r="RYM99" s="728"/>
      <c r="RYN99" s="728"/>
      <c r="RYO99" s="728"/>
      <c r="RYP99" s="728"/>
      <c r="RYQ99" s="728"/>
      <c r="RYR99" s="728"/>
      <c r="RYS99" s="728"/>
      <c r="RYT99" s="728"/>
      <c r="RYU99" s="728"/>
      <c r="RYV99" s="728"/>
      <c r="RYW99" s="728"/>
      <c r="RYX99" s="728"/>
      <c r="RYY99" s="728"/>
      <c r="RYZ99" s="728"/>
      <c r="RZA99" s="728"/>
      <c r="RZB99" s="728"/>
      <c r="RZC99" s="728"/>
      <c r="RZD99" s="728"/>
      <c r="RZE99" s="728"/>
      <c r="RZF99" s="728"/>
      <c r="RZG99" s="728"/>
      <c r="RZH99" s="728"/>
      <c r="RZI99" s="728"/>
      <c r="RZJ99" s="728"/>
      <c r="RZK99" s="728"/>
      <c r="RZL99" s="728"/>
      <c r="RZM99" s="728"/>
      <c r="RZN99" s="728"/>
      <c r="RZO99" s="728"/>
      <c r="RZP99" s="728"/>
      <c r="RZQ99" s="728"/>
      <c r="RZR99" s="728"/>
      <c r="RZS99" s="728"/>
      <c r="RZT99" s="728"/>
      <c r="RZU99" s="728"/>
      <c r="RZV99" s="728"/>
      <c r="RZW99" s="728"/>
      <c r="RZX99" s="728"/>
      <c r="RZY99" s="728"/>
      <c r="RZZ99" s="728"/>
      <c r="SAA99" s="728"/>
      <c r="SAB99" s="728"/>
      <c r="SAC99" s="728"/>
      <c r="SAD99" s="728"/>
      <c r="SAE99" s="728"/>
      <c r="SAF99" s="728"/>
      <c r="SAG99" s="728"/>
      <c r="SAH99" s="728"/>
      <c r="SAI99" s="728"/>
      <c r="SAJ99" s="728"/>
      <c r="SAK99" s="728"/>
      <c r="SAL99" s="728"/>
      <c r="SAM99" s="728"/>
      <c r="SAN99" s="728"/>
      <c r="SAO99" s="728"/>
      <c r="SAP99" s="728"/>
      <c r="SAQ99" s="728"/>
      <c r="SAR99" s="728"/>
      <c r="SAS99" s="728"/>
      <c r="SAT99" s="728"/>
      <c r="SAU99" s="728"/>
      <c r="SAV99" s="728"/>
      <c r="SAW99" s="728"/>
      <c r="SAX99" s="728"/>
      <c r="SAY99" s="728"/>
      <c r="SAZ99" s="728"/>
      <c r="SBA99" s="728"/>
      <c r="SBB99" s="728"/>
      <c r="SBC99" s="728"/>
      <c r="SBD99" s="728"/>
      <c r="SBE99" s="728"/>
      <c r="SBF99" s="728"/>
      <c r="SBG99" s="728"/>
      <c r="SBH99" s="728"/>
      <c r="SBI99" s="728"/>
      <c r="SBJ99" s="728"/>
      <c r="SBK99" s="728"/>
      <c r="SBL99" s="728"/>
      <c r="SBM99" s="728"/>
      <c r="SBN99" s="728"/>
      <c r="SBO99" s="728"/>
      <c r="SBP99" s="728"/>
      <c r="SBQ99" s="728"/>
      <c r="SBR99" s="728"/>
      <c r="SBS99" s="728"/>
      <c r="SBT99" s="728"/>
      <c r="SBU99" s="728"/>
      <c r="SBV99" s="728"/>
      <c r="SBW99" s="728"/>
      <c r="SBX99" s="728"/>
      <c r="SBY99" s="728"/>
      <c r="SBZ99" s="728"/>
      <c r="SCA99" s="728"/>
      <c r="SCB99" s="728"/>
      <c r="SCC99" s="728"/>
      <c r="SCD99" s="728"/>
      <c r="SCE99" s="728"/>
      <c r="SCF99" s="728"/>
      <c r="SCG99" s="728"/>
      <c r="SCH99" s="728"/>
      <c r="SCI99" s="728"/>
      <c r="SCJ99" s="728"/>
      <c r="SCK99" s="728"/>
      <c r="SCL99" s="728"/>
      <c r="SCM99" s="728"/>
      <c r="SCN99" s="728"/>
      <c r="SCO99" s="728"/>
      <c r="SCP99" s="728"/>
      <c r="SCQ99" s="728"/>
      <c r="SCR99" s="728"/>
      <c r="SCS99" s="728"/>
      <c r="SCT99" s="728"/>
      <c r="SCU99" s="728"/>
      <c r="SCV99" s="728"/>
      <c r="SCW99" s="728"/>
      <c r="SCX99" s="728"/>
      <c r="SCY99" s="728"/>
      <c r="SCZ99" s="728"/>
      <c r="SDA99" s="728"/>
      <c r="SDB99" s="728"/>
      <c r="SDC99" s="728"/>
      <c r="SDD99" s="728"/>
      <c r="SDE99" s="728"/>
      <c r="SDF99" s="728"/>
      <c r="SDG99" s="728"/>
      <c r="SDH99" s="728"/>
      <c r="SDI99" s="728"/>
      <c r="SDJ99" s="728"/>
      <c r="SDK99" s="728"/>
      <c r="SDL99" s="728"/>
      <c r="SDM99" s="728"/>
      <c r="SDN99" s="728"/>
      <c r="SDO99" s="728"/>
      <c r="SDP99" s="728"/>
      <c r="SDQ99" s="728"/>
      <c r="SDR99" s="728"/>
      <c r="SDS99" s="728"/>
      <c r="SDT99" s="728"/>
      <c r="SDU99" s="728"/>
      <c r="SDV99" s="728"/>
      <c r="SDW99" s="728"/>
      <c r="SDX99" s="728"/>
      <c r="SDY99" s="728"/>
      <c r="SDZ99" s="728"/>
      <c r="SEA99" s="728"/>
      <c r="SEB99" s="728"/>
      <c r="SEC99" s="728"/>
      <c r="SED99" s="728"/>
      <c r="SEE99" s="728"/>
      <c r="SEF99" s="728"/>
      <c r="SEG99" s="728"/>
      <c r="SEH99" s="728"/>
      <c r="SEI99" s="728"/>
      <c r="SEJ99" s="728"/>
      <c r="SEK99" s="728"/>
      <c r="SEL99" s="728"/>
      <c r="SEM99" s="728"/>
      <c r="SEN99" s="728"/>
      <c r="SEO99" s="728"/>
      <c r="SEP99" s="728"/>
      <c r="SEQ99" s="728"/>
      <c r="SER99" s="728"/>
      <c r="SES99" s="728"/>
      <c r="SET99" s="728"/>
      <c r="SEU99" s="728"/>
      <c r="SEV99" s="728"/>
      <c r="SEW99" s="728"/>
      <c r="SEX99" s="728"/>
      <c r="SEY99" s="728"/>
      <c r="SEZ99" s="728"/>
      <c r="SFA99" s="728"/>
      <c r="SFB99" s="728"/>
      <c r="SFC99" s="728"/>
      <c r="SFD99" s="728"/>
      <c r="SFE99" s="728"/>
      <c r="SFF99" s="728"/>
      <c r="SFG99" s="728"/>
      <c r="SFH99" s="728"/>
      <c r="SFI99" s="728"/>
      <c r="SFJ99" s="728"/>
      <c r="SFK99" s="728"/>
      <c r="SFL99" s="728"/>
      <c r="SFM99" s="728"/>
      <c r="SFN99" s="728"/>
      <c r="SFO99" s="728"/>
      <c r="SFP99" s="728"/>
      <c r="SFQ99" s="728"/>
      <c r="SFR99" s="728"/>
      <c r="SFS99" s="728"/>
      <c r="SFT99" s="728"/>
      <c r="SFU99" s="728"/>
      <c r="SFV99" s="728"/>
      <c r="SFW99" s="728"/>
      <c r="SFX99" s="728"/>
      <c r="SFY99" s="728"/>
      <c r="SFZ99" s="728"/>
      <c r="SGA99" s="728"/>
      <c r="SGB99" s="728"/>
      <c r="SGC99" s="728"/>
      <c r="SGD99" s="728"/>
      <c r="SGE99" s="728"/>
      <c r="SGF99" s="728"/>
      <c r="SGG99" s="728"/>
      <c r="SGH99" s="728"/>
      <c r="SGI99" s="728"/>
      <c r="SGJ99" s="728"/>
      <c r="SGK99" s="728"/>
      <c r="SGL99" s="728"/>
      <c r="SGM99" s="728"/>
      <c r="SGN99" s="728"/>
      <c r="SGO99" s="728"/>
      <c r="SGP99" s="728"/>
      <c r="SGQ99" s="728"/>
      <c r="SGR99" s="728"/>
      <c r="SGS99" s="728"/>
      <c r="SGT99" s="728"/>
      <c r="SGU99" s="728"/>
      <c r="SGV99" s="728"/>
      <c r="SGW99" s="728"/>
      <c r="SGX99" s="728"/>
      <c r="SGY99" s="728"/>
      <c r="SGZ99" s="728"/>
      <c r="SHA99" s="728"/>
      <c r="SHB99" s="728"/>
      <c r="SHC99" s="728"/>
      <c r="SHD99" s="728"/>
      <c r="SHE99" s="728"/>
      <c r="SHF99" s="728"/>
      <c r="SHG99" s="728"/>
      <c r="SHH99" s="728"/>
      <c r="SHI99" s="728"/>
      <c r="SHJ99" s="728"/>
      <c r="SHK99" s="728"/>
      <c r="SHL99" s="728"/>
      <c r="SHM99" s="728"/>
      <c r="SHN99" s="728"/>
      <c r="SHO99" s="728"/>
      <c r="SHP99" s="728"/>
      <c r="SHQ99" s="728"/>
      <c r="SHR99" s="728"/>
      <c r="SHS99" s="728"/>
      <c r="SHT99" s="728"/>
      <c r="SHU99" s="728"/>
      <c r="SHV99" s="728"/>
      <c r="SHW99" s="728"/>
      <c r="SHX99" s="728"/>
      <c r="SHY99" s="728"/>
      <c r="SHZ99" s="728"/>
      <c r="SIA99" s="728"/>
      <c r="SIB99" s="728"/>
      <c r="SIC99" s="728"/>
      <c r="SID99" s="728"/>
      <c r="SIE99" s="728"/>
      <c r="SIF99" s="728"/>
      <c r="SIG99" s="728"/>
      <c r="SIH99" s="728"/>
      <c r="SII99" s="728"/>
      <c r="SIJ99" s="728"/>
      <c r="SIK99" s="728"/>
      <c r="SIL99" s="728"/>
      <c r="SIM99" s="728"/>
      <c r="SIN99" s="728"/>
      <c r="SIO99" s="728"/>
      <c r="SIP99" s="728"/>
      <c r="SIQ99" s="728"/>
      <c r="SIR99" s="728"/>
      <c r="SIS99" s="728"/>
      <c r="SIT99" s="728"/>
      <c r="SIU99" s="728"/>
      <c r="SIV99" s="728"/>
      <c r="SIW99" s="728"/>
      <c r="SIX99" s="728"/>
      <c r="SIY99" s="728"/>
      <c r="SIZ99" s="728"/>
      <c r="SJA99" s="728"/>
      <c r="SJB99" s="728"/>
      <c r="SJC99" s="728"/>
      <c r="SJD99" s="728"/>
      <c r="SJE99" s="728"/>
      <c r="SJF99" s="728"/>
      <c r="SJG99" s="728"/>
      <c r="SJH99" s="728"/>
      <c r="SJI99" s="728"/>
      <c r="SJJ99" s="728"/>
      <c r="SJK99" s="728"/>
      <c r="SJL99" s="728"/>
      <c r="SJM99" s="728"/>
      <c r="SJN99" s="728"/>
      <c r="SJO99" s="728"/>
      <c r="SJP99" s="728"/>
      <c r="SJQ99" s="728"/>
      <c r="SJR99" s="728"/>
      <c r="SJS99" s="728"/>
      <c r="SJT99" s="728"/>
      <c r="SJU99" s="728"/>
      <c r="SJV99" s="728"/>
      <c r="SJW99" s="728"/>
      <c r="SJX99" s="728"/>
      <c r="SJY99" s="728"/>
      <c r="SJZ99" s="728"/>
      <c r="SKA99" s="728"/>
      <c r="SKB99" s="728"/>
      <c r="SKC99" s="728"/>
      <c r="SKD99" s="728"/>
      <c r="SKE99" s="728"/>
      <c r="SKF99" s="728"/>
      <c r="SKG99" s="728"/>
      <c r="SKH99" s="728"/>
      <c r="SKI99" s="728"/>
      <c r="SKJ99" s="728"/>
      <c r="SKK99" s="728"/>
      <c r="SKL99" s="728"/>
      <c r="SKM99" s="728"/>
      <c r="SKN99" s="728"/>
      <c r="SKO99" s="728"/>
      <c r="SKP99" s="728"/>
      <c r="SKQ99" s="728"/>
      <c r="SKR99" s="728"/>
      <c r="SKS99" s="728"/>
      <c r="SKT99" s="728"/>
      <c r="SKU99" s="728"/>
      <c r="SKV99" s="728"/>
      <c r="SKW99" s="728"/>
      <c r="SKX99" s="728"/>
      <c r="SKY99" s="728"/>
      <c r="SKZ99" s="728"/>
      <c r="SLA99" s="728"/>
      <c r="SLB99" s="728"/>
      <c r="SLC99" s="728"/>
      <c r="SLD99" s="728"/>
      <c r="SLE99" s="728"/>
      <c r="SLF99" s="728"/>
      <c r="SLG99" s="728"/>
      <c r="SLH99" s="728"/>
      <c r="SLI99" s="728"/>
      <c r="SLJ99" s="728"/>
      <c r="SLK99" s="728"/>
      <c r="SLL99" s="728"/>
      <c r="SLM99" s="728"/>
      <c r="SLN99" s="728"/>
      <c r="SLO99" s="728"/>
      <c r="SLP99" s="728"/>
      <c r="SLQ99" s="728"/>
      <c r="SLR99" s="728"/>
      <c r="SLS99" s="728"/>
      <c r="SLT99" s="728"/>
      <c r="SLU99" s="728"/>
      <c r="SLV99" s="728"/>
      <c r="SLW99" s="728"/>
      <c r="SLX99" s="728"/>
      <c r="SLY99" s="728"/>
      <c r="SLZ99" s="728"/>
      <c r="SMA99" s="728"/>
      <c r="SMB99" s="728"/>
      <c r="SMC99" s="728"/>
      <c r="SMD99" s="728"/>
      <c r="SME99" s="728"/>
      <c r="SMF99" s="728"/>
      <c r="SMG99" s="728"/>
      <c r="SMH99" s="728"/>
      <c r="SMI99" s="728"/>
      <c r="SMJ99" s="728"/>
      <c r="SMK99" s="728"/>
      <c r="SML99" s="728"/>
      <c r="SMM99" s="728"/>
      <c r="SMN99" s="728"/>
      <c r="SMO99" s="728"/>
      <c r="SMP99" s="728"/>
      <c r="SMQ99" s="728"/>
      <c r="SMR99" s="728"/>
      <c r="SMS99" s="728"/>
      <c r="SMT99" s="728"/>
      <c r="SMU99" s="728"/>
      <c r="SMV99" s="728"/>
      <c r="SMW99" s="728"/>
      <c r="SMX99" s="728"/>
      <c r="SMY99" s="728"/>
      <c r="SMZ99" s="728"/>
      <c r="SNA99" s="728"/>
      <c r="SNB99" s="728"/>
      <c r="SNC99" s="728"/>
      <c r="SND99" s="728"/>
      <c r="SNE99" s="728"/>
      <c r="SNF99" s="728"/>
      <c r="SNG99" s="728"/>
      <c r="SNH99" s="728"/>
      <c r="SNI99" s="728"/>
      <c r="SNJ99" s="728"/>
      <c r="SNK99" s="728"/>
      <c r="SNL99" s="728"/>
      <c r="SNM99" s="728"/>
      <c r="SNN99" s="728"/>
      <c r="SNO99" s="728"/>
      <c r="SNP99" s="728"/>
      <c r="SNQ99" s="728"/>
      <c r="SNR99" s="728"/>
      <c r="SNS99" s="728"/>
      <c r="SNT99" s="728"/>
      <c r="SNU99" s="728"/>
      <c r="SNV99" s="728"/>
      <c r="SNW99" s="728"/>
      <c r="SNX99" s="728"/>
      <c r="SNY99" s="728"/>
      <c r="SNZ99" s="728"/>
      <c r="SOA99" s="728"/>
      <c r="SOB99" s="728"/>
      <c r="SOC99" s="728"/>
      <c r="SOD99" s="728"/>
      <c r="SOE99" s="728"/>
      <c r="SOF99" s="728"/>
      <c r="SOG99" s="728"/>
      <c r="SOH99" s="728"/>
      <c r="SOI99" s="728"/>
      <c r="SOJ99" s="728"/>
      <c r="SOK99" s="728"/>
      <c r="SOL99" s="728"/>
      <c r="SOM99" s="728"/>
      <c r="SON99" s="728"/>
      <c r="SOO99" s="728"/>
      <c r="SOP99" s="728"/>
      <c r="SOQ99" s="728"/>
      <c r="SOR99" s="728"/>
      <c r="SOS99" s="728"/>
      <c r="SOT99" s="728"/>
      <c r="SOU99" s="728"/>
      <c r="SOV99" s="728"/>
      <c r="SOW99" s="728"/>
      <c r="SOX99" s="728"/>
      <c r="SOY99" s="728"/>
      <c r="SOZ99" s="728"/>
      <c r="SPA99" s="728"/>
      <c r="SPB99" s="728"/>
      <c r="SPC99" s="728"/>
      <c r="SPD99" s="728"/>
      <c r="SPE99" s="728"/>
      <c r="SPF99" s="728"/>
      <c r="SPG99" s="728"/>
      <c r="SPH99" s="728"/>
      <c r="SPI99" s="728"/>
      <c r="SPJ99" s="728"/>
      <c r="SPK99" s="728"/>
      <c r="SPL99" s="728"/>
      <c r="SPM99" s="728"/>
      <c r="SPN99" s="728"/>
      <c r="SPO99" s="728"/>
      <c r="SPP99" s="728"/>
      <c r="SPQ99" s="728"/>
      <c r="SPR99" s="728"/>
      <c r="SPS99" s="728"/>
      <c r="SPT99" s="728"/>
      <c r="SPU99" s="728"/>
      <c r="SPV99" s="728"/>
      <c r="SPW99" s="728"/>
      <c r="SPX99" s="728"/>
      <c r="SPY99" s="728"/>
      <c r="SPZ99" s="728"/>
      <c r="SQA99" s="728"/>
      <c r="SQB99" s="728"/>
      <c r="SQC99" s="728"/>
      <c r="SQD99" s="728"/>
      <c r="SQE99" s="728"/>
      <c r="SQF99" s="728"/>
      <c r="SQG99" s="728"/>
      <c r="SQH99" s="728"/>
      <c r="SQI99" s="728"/>
      <c r="SQJ99" s="728"/>
      <c r="SQK99" s="728"/>
      <c r="SQL99" s="728"/>
      <c r="SQM99" s="728"/>
      <c r="SQN99" s="728"/>
      <c r="SQO99" s="728"/>
      <c r="SQP99" s="728"/>
      <c r="SQQ99" s="728"/>
      <c r="SQR99" s="728"/>
      <c r="SQS99" s="728"/>
      <c r="SQT99" s="728"/>
      <c r="SQU99" s="728"/>
      <c r="SQV99" s="728"/>
      <c r="SQW99" s="728"/>
      <c r="SQX99" s="728"/>
      <c r="SQY99" s="728"/>
      <c r="SQZ99" s="728"/>
      <c r="SRA99" s="728"/>
      <c r="SRB99" s="728"/>
      <c r="SRC99" s="728"/>
      <c r="SRD99" s="728"/>
      <c r="SRE99" s="728"/>
      <c r="SRF99" s="728"/>
      <c r="SRG99" s="728"/>
      <c r="SRH99" s="728"/>
      <c r="SRI99" s="728"/>
      <c r="SRJ99" s="728"/>
      <c r="SRK99" s="728"/>
      <c r="SRL99" s="728"/>
      <c r="SRM99" s="728"/>
      <c r="SRN99" s="728"/>
      <c r="SRO99" s="728"/>
      <c r="SRP99" s="728"/>
      <c r="SRQ99" s="728"/>
      <c r="SRR99" s="728"/>
      <c r="SRS99" s="728"/>
      <c r="SRT99" s="728"/>
      <c r="SRU99" s="728"/>
      <c r="SRV99" s="728"/>
      <c r="SRW99" s="728"/>
      <c r="SRX99" s="728"/>
      <c r="SRY99" s="728"/>
      <c r="SRZ99" s="728"/>
      <c r="SSA99" s="728"/>
      <c r="SSB99" s="728"/>
      <c r="SSC99" s="728"/>
      <c r="SSD99" s="728"/>
      <c r="SSE99" s="728"/>
      <c r="SSF99" s="728"/>
      <c r="SSG99" s="728"/>
      <c r="SSH99" s="728"/>
      <c r="SSI99" s="728"/>
      <c r="SSJ99" s="728"/>
      <c r="SSK99" s="728"/>
      <c r="SSL99" s="728"/>
      <c r="SSM99" s="728"/>
      <c r="SSN99" s="728"/>
      <c r="SSO99" s="728"/>
      <c r="SSP99" s="728"/>
      <c r="SSQ99" s="728"/>
      <c r="SSR99" s="728"/>
      <c r="SSS99" s="728"/>
      <c r="SST99" s="728"/>
      <c r="SSU99" s="728"/>
      <c r="SSV99" s="728"/>
      <c r="SSW99" s="728"/>
      <c r="SSX99" s="728"/>
      <c r="SSY99" s="728"/>
      <c r="SSZ99" s="728"/>
      <c r="STA99" s="728"/>
      <c r="STB99" s="728"/>
      <c r="STC99" s="728"/>
      <c r="STD99" s="728"/>
      <c r="STE99" s="728"/>
      <c r="STF99" s="728"/>
      <c r="STG99" s="728"/>
      <c r="STH99" s="728"/>
      <c r="STI99" s="728"/>
      <c r="STJ99" s="728"/>
      <c r="STK99" s="728"/>
      <c r="STL99" s="728"/>
      <c r="STM99" s="728"/>
      <c r="STN99" s="728"/>
      <c r="STO99" s="728"/>
      <c r="STP99" s="728"/>
      <c r="STQ99" s="728"/>
      <c r="STR99" s="728"/>
      <c r="STS99" s="728"/>
      <c r="STT99" s="728"/>
      <c r="STU99" s="728"/>
      <c r="STV99" s="728"/>
      <c r="STW99" s="728"/>
      <c r="STX99" s="728"/>
      <c r="STY99" s="728"/>
      <c r="STZ99" s="728"/>
      <c r="SUA99" s="728"/>
      <c r="SUB99" s="728"/>
      <c r="SUC99" s="728"/>
      <c r="SUD99" s="728"/>
      <c r="SUE99" s="728"/>
      <c r="SUF99" s="728"/>
      <c r="SUG99" s="728"/>
      <c r="SUH99" s="728"/>
      <c r="SUI99" s="728"/>
      <c r="SUJ99" s="728"/>
      <c r="SUK99" s="728"/>
      <c r="SUL99" s="728"/>
      <c r="SUM99" s="728"/>
      <c r="SUN99" s="728"/>
      <c r="SUO99" s="728"/>
      <c r="SUP99" s="728"/>
      <c r="SUQ99" s="728"/>
      <c r="SUR99" s="728"/>
      <c r="SUS99" s="728"/>
      <c r="SUT99" s="728"/>
      <c r="SUU99" s="728"/>
      <c r="SUV99" s="728"/>
      <c r="SUW99" s="728"/>
      <c r="SUX99" s="728"/>
      <c r="SUY99" s="728"/>
      <c r="SUZ99" s="728"/>
      <c r="SVA99" s="728"/>
      <c r="SVB99" s="728"/>
      <c r="SVC99" s="728"/>
      <c r="SVD99" s="728"/>
      <c r="SVE99" s="728"/>
      <c r="SVF99" s="728"/>
      <c r="SVG99" s="728"/>
      <c r="SVH99" s="728"/>
      <c r="SVI99" s="728"/>
      <c r="SVJ99" s="728"/>
      <c r="SVK99" s="728"/>
      <c r="SVL99" s="728"/>
      <c r="SVM99" s="728"/>
      <c r="SVN99" s="728"/>
      <c r="SVO99" s="728"/>
      <c r="SVP99" s="728"/>
      <c r="SVQ99" s="728"/>
      <c r="SVR99" s="728"/>
      <c r="SVS99" s="728"/>
      <c r="SVT99" s="728"/>
      <c r="SVU99" s="728"/>
      <c r="SVV99" s="728"/>
      <c r="SVW99" s="728"/>
      <c r="SVX99" s="728"/>
      <c r="SVY99" s="728"/>
      <c r="SVZ99" s="728"/>
      <c r="SWA99" s="728"/>
      <c r="SWB99" s="728"/>
      <c r="SWC99" s="728"/>
      <c r="SWD99" s="728"/>
      <c r="SWE99" s="728"/>
      <c r="SWF99" s="728"/>
      <c r="SWG99" s="728"/>
      <c r="SWH99" s="728"/>
      <c r="SWI99" s="728"/>
      <c r="SWJ99" s="728"/>
      <c r="SWK99" s="728"/>
      <c r="SWL99" s="728"/>
      <c r="SWM99" s="728"/>
      <c r="SWN99" s="728"/>
      <c r="SWO99" s="728"/>
      <c r="SWP99" s="728"/>
      <c r="SWQ99" s="728"/>
      <c r="SWR99" s="728"/>
      <c r="SWS99" s="728"/>
      <c r="SWT99" s="728"/>
      <c r="SWU99" s="728"/>
      <c r="SWV99" s="728"/>
      <c r="SWW99" s="728"/>
      <c r="SWX99" s="728"/>
      <c r="SWY99" s="728"/>
      <c r="SWZ99" s="728"/>
      <c r="SXA99" s="728"/>
      <c r="SXB99" s="728"/>
      <c r="SXC99" s="728"/>
      <c r="SXD99" s="728"/>
      <c r="SXE99" s="728"/>
      <c r="SXF99" s="728"/>
      <c r="SXG99" s="728"/>
      <c r="SXH99" s="728"/>
      <c r="SXI99" s="728"/>
      <c r="SXJ99" s="728"/>
      <c r="SXK99" s="728"/>
      <c r="SXL99" s="728"/>
      <c r="SXM99" s="728"/>
      <c r="SXN99" s="728"/>
      <c r="SXO99" s="728"/>
      <c r="SXP99" s="728"/>
      <c r="SXQ99" s="728"/>
      <c r="SXR99" s="728"/>
      <c r="SXS99" s="728"/>
      <c r="SXT99" s="728"/>
      <c r="SXU99" s="728"/>
      <c r="SXV99" s="728"/>
      <c r="SXW99" s="728"/>
      <c r="SXX99" s="728"/>
      <c r="SXY99" s="728"/>
      <c r="SXZ99" s="728"/>
      <c r="SYA99" s="728"/>
      <c r="SYB99" s="728"/>
      <c r="SYC99" s="728"/>
      <c r="SYD99" s="728"/>
      <c r="SYE99" s="728"/>
      <c r="SYF99" s="728"/>
      <c r="SYG99" s="728"/>
      <c r="SYH99" s="728"/>
      <c r="SYI99" s="728"/>
      <c r="SYJ99" s="728"/>
      <c r="SYK99" s="728"/>
      <c r="SYL99" s="728"/>
      <c r="SYM99" s="728"/>
      <c r="SYN99" s="728"/>
      <c r="SYO99" s="728"/>
      <c r="SYP99" s="728"/>
      <c r="SYQ99" s="728"/>
      <c r="SYR99" s="728"/>
      <c r="SYS99" s="728"/>
      <c r="SYT99" s="728"/>
      <c r="SYU99" s="728"/>
      <c r="SYV99" s="728"/>
      <c r="SYW99" s="728"/>
      <c r="SYX99" s="728"/>
      <c r="SYY99" s="728"/>
      <c r="SYZ99" s="728"/>
      <c r="SZA99" s="728"/>
      <c r="SZB99" s="728"/>
      <c r="SZC99" s="728"/>
      <c r="SZD99" s="728"/>
      <c r="SZE99" s="728"/>
      <c r="SZF99" s="728"/>
      <c r="SZG99" s="728"/>
      <c r="SZH99" s="728"/>
      <c r="SZI99" s="728"/>
      <c r="SZJ99" s="728"/>
      <c r="SZK99" s="728"/>
      <c r="SZL99" s="728"/>
      <c r="SZM99" s="728"/>
      <c r="SZN99" s="728"/>
      <c r="SZO99" s="728"/>
      <c r="SZP99" s="728"/>
      <c r="SZQ99" s="728"/>
      <c r="SZR99" s="728"/>
      <c r="SZS99" s="728"/>
      <c r="SZT99" s="728"/>
      <c r="SZU99" s="728"/>
      <c r="SZV99" s="728"/>
      <c r="SZW99" s="728"/>
      <c r="SZX99" s="728"/>
      <c r="SZY99" s="728"/>
      <c r="SZZ99" s="728"/>
      <c r="TAA99" s="728"/>
      <c r="TAB99" s="728"/>
      <c r="TAC99" s="728"/>
      <c r="TAD99" s="728"/>
      <c r="TAE99" s="728"/>
      <c r="TAF99" s="728"/>
      <c r="TAG99" s="728"/>
      <c r="TAH99" s="728"/>
      <c r="TAI99" s="728"/>
      <c r="TAJ99" s="728"/>
      <c r="TAK99" s="728"/>
      <c r="TAL99" s="728"/>
      <c r="TAM99" s="728"/>
      <c r="TAN99" s="728"/>
      <c r="TAO99" s="728"/>
      <c r="TAP99" s="728"/>
      <c r="TAQ99" s="728"/>
      <c r="TAR99" s="728"/>
      <c r="TAS99" s="728"/>
      <c r="TAT99" s="728"/>
      <c r="TAU99" s="728"/>
      <c r="TAV99" s="728"/>
      <c r="TAW99" s="728"/>
      <c r="TAX99" s="728"/>
      <c r="TAY99" s="728"/>
      <c r="TAZ99" s="728"/>
      <c r="TBA99" s="728"/>
      <c r="TBB99" s="728"/>
      <c r="TBC99" s="728"/>
      <c r="TBD99" s="728"/>
      <c r="TBE99" s="728"/>
      <c r="TBF99" s="728"/>
      <c r="TBG99" s="728"/>
      <c r="TBH99" s="728"/>
      <c r="TBI99" s="728"/>
      <c r="TBJ99" s="728"/>
      <c r="TBK99" s="728"/>
      <c r="TBL99" s="728"/>
      <c r="TBM99" s="728"/>
      <c r="TBN99" s="728"/>
      <c r="TBO99" s="728"/>
      <c r="TBP99" s="728"/>
      <c r="TBQ99" s="728"/>
      <c r="TBR99" s="728"/>
      <c r="TBS99" s="728"/>
      <c r="TBT99" s="728"/>
      <c r="TBU99" s="728"/>
      <c r="TBV99" s="728"/>
      <c r="TBW99" s="728"/>
      <c r="TBX99" s="728"/>
      <c r="TBY99" s="728"/>
      <c r="TBZ99" s="728"/>
      <c r="TCA99" s="728"/>
      <c r="TCB99" s="728"/>
      <c r="TCC99" s="728"/>
      <c r="TCD99" s="728"/>
      <c r="TCE99" s="728"/>
      <c r="TCF99" s="728"/>
      <c r="TCG99" s="728"/>
      <c r="TCH99" s="728"/>
      <c r="TCI99" s="728"/>
      <c r="TCJ99" s="728"/>
      <c r="TCK99" s="728"/>
      <c r="TCL99" s="728"/>
      <c r="TCM99" s="728"/>
      <c r="TCN99" s="728"/>
      <c r="TCO99" s="728"/>
      <c r="TCP99" s="728"/>
      <c r="TCQ99" s="728"/>
      <c r="TCR99" s="728"/>
      <c r="TCS99" s="728"/>
      <c r="TCT99" s="728"/>
      <c r="TCU99" s="728"/>
      <c r="TCV99" s="728"/>
      <c r="TCW99" s="728"/>
      <c r="TCX99" s="728"/>
      <c r="TCY99" s="728"/>
      <c r="TCZ99" s="728"/>
      <c r="TDA99" s="728"/>
      <c r="TDB99" s="728"/>
      <c r="TDC99" s="728"/>
      <c r="TDD99" s="728"/>
      <c r="TDE99" s="728"/>
      <c r="TDF99" s="728"/>
      <c r="TDG99" s="728"/>
      <c r="TDH99" s="728"/>
      <c r="TDI99" s="728"/>
      <c r="TDJ99" s="728"/>
      <c r="TDK99" s="728"/>
      <c r="TDL99" s="728"/>
      <c r="TDM99" s="728"/>
      <c r="TDN99" s="728"/>
      <c r="TDO99" s="728"/>
      <c r="TDP99" s="728"/>
      <c r="TDQ99" s="728"/>
      <c r="TDR99" s="728"/>
      <c r="TDS99" s="728"/>
      <c r="TDT99" s="728"/>
      <c r="TDU99" s="728"/>
      <c r="TDV99" s="728"/>
      <c r="TDW99" s="728"/>
      <c r="TDX99" s="728"/>
      <c r="TDY99" s="728"/>
      <c r="TDZ99" s="728"/>
      <c r="TEA99" s="728"/>
      <c r="TEB99" s="728"/>
      <c r="TEC99" s="728"/>
      <c r="TED99" s="728"/>
      <c r="TEE99" s="728"/>
      <c r="TEF99" s="728"/>
      <c r="TEG99" s="728"/>
      <c r="TEH99" s="728"/>
      <c r="TEI99" s="728"/>
      <c r="TEJ99" s="728"/>
      <c r="TEK99" s="728"/>
      <c r="TEL99" s="728"/>
      <c r="TEM99" s="728"/>
      <c r="TEN99" s="728"/>
      <c r="TEO99" s="728"/>
      <c r="TEP99" s="728"/>
      <c r="TEQ99" s="728"/>
      <c r="TER99" s="728"/>
      <c r="TES99" s="728"/>
      <c r="TET99" s="728"/>
      <c r="TEU99" s="728"/>
      <c r="TEV99" s="728"/>
      <c r="TEW99" s="728"/>
      <c r="TEX99" s="728"/>
      <c r="TEY99" s="728"/>
      <c r="TEZ99" s="728"/>
      <c r="TFA99" s="728"/>
      <c r="TFB99" s="728"/>
      <c r="TFC99" s="728"/>
      <c r="TFD99" s="728"/>
      <c r="TFE99" s="728"/>
      <c r="TFF99" s="728"/>
      <c r="TFG99" s="728"/>
      <c r="TFH99" s="728"/>
      <c r="TFI99" s="728"/>
      <c r="TFJ99" s="728"/>
      <c r="TFK99" s="728"/>
      <c r="TFL99" s="728"/>
      <c r="TFM99" s="728"/>
      <c r="TFN99" s="728"/>
      <c r="TFO99" s="728"/>
      <c r="TFP99" s="728"/>
      <c r="TFQ99" s="728"/>
      <c r="TFR99" s="728"/>
      <c r="TFS99" s="728"/>
      <c r="TFT99" s="728"/>
      <c r="TFU99" s="728"/>
      <c r="TFV99" s="728"/>
      <c r="TFW99" s="728"/>
      <c r="TFX99" s="728"/>
      <c r="TFY99" s="728"/>
      <c r="TFZ99" s="728"/>
      <c r="TGA99" s="728"/>
      <c r="TGB99" s="728"/>
      <c r="TGC99" s="728"/>
      <c r="TGD99" s="728"/>
      <c r="TGE99" s="728"/>
      <c r="TGF99" s="728"/>
      <c r="TGG99" s="728"/>
      <c r="TGH99" s="728"/>
      <c r="TGI99" s="728"/>
      <c r="TGJ99" s="728"/>
      <c r="TGK99" s="728"/>
      <c r="TGL99" s="728"/>
      <c r="TGM99" s="728"/>
      <c r="TGN99" s="728"/>
      <c r="TGO99" s="728"/>
      <c r="TGP99" s="728"/>
      <c r="TGQ99" s="728"/>
      <c r="TGR99" s="728"/>
      <c r="TGS99" s="728"/>
      <c r="TGT99" s="728"/>
      <c r="TGU99" s="728"/>
      <c r="TGV99" s="728"/>
      <c r="TGW99" s="728"/>
      <c r="TGX99" s="728"/>
      <c r="TGY99" s="728"/>
      <c r="TGZ99" s="728"/>
      <c r="THA99" s="728"/>
      <c r="THB99" s="728"/>
      <c r="THC99" s="728"/>
      <c r="THD99" s="728"/>
      <c r="THE99" s="728"/>
      <c r="THF99" s="728"/>
      <c r="THG99" s="728"/>
      <c r="THH99" s="728"/>
      <c r="THI99" s="728"/>
      <c r="THJ99" s="728"/>
      <c r="THK99" s="728"/>
      <c r="THL99" s="728"/>
      <c r="THM99" s="728"/>
      <c r="THN99" s="728"/>
      <c r="THO99" s="728"/>
      <c r="THP99" s="728"/>
      <c r="THQ99" s="728"/>
      <c r="THR99" s="728"/>
      <c r="THS99" s="728"/>
      <c r="THT99" s="728"/>
      <c r="THU99" s="728"/>
      <c r="THV99" s="728"/>
      <c r="THW99" s="728"/>
      <c r="THX99" s="728"/>
      <c r="THY99" s="728"/>
      <c r="THZ99" s="728"/>
      <c r="TIA99" s="728"/>
      <c r="TIB99" s="728"/>
      <c r="TIC99" s="728"/>
      <c r="TID99" s="728"/>
      <c r="TIE99" s="728"/>
      <c r="TIF99" s="728"/>
      <c r="TIG99" s="728"/>
      <c r="TIH99" s="728"/>
      <c r="TII99" s="728"/>
      <c r="TIJ99" s="728"/>
      <c r="TIK99" s="728"/>
      <c r="TIL99" s="728"/>
      <c r="TIM99" s="728"/>
      <c r="TIN99" s="728"/>
      <c r="TIO99" s="728"/>
      <c r="TIP99" s="728"/>
      <c r="TIQ99" s="728"/>
      <c r="TIR99" s="728"/>
      <c r="TIS99" s="728"/>
      <c r="TIT99" s="728"/>
      <c r="TIU99" s="728"/>
      <c r="TIV99" s="728"/>
      <c r="TIW99" s="728"/>
      <c r="TIX99" s="728"/>
      <c r="TIY99" s="728"/>
      <c r="TIZ99" s="728"/>
      <c r="TJA99" s="728"/>
      <c r="TJB99" s="728"/>
      <c r="TJC99" s="728"/>
      <c r="TJD99" s="728"/>
      <c r="TJE99" s="728"/>
      <c r="TJF99" s="728"/>
      <c r="TJG99" s="728"/>
      <c r="TJH99" s="728"/>
      <c r="TJI99" s="728"/>
      <c r="TJJ99" s="728"/>
      <c r="TJK99" s="728"/>
      <c r="TJL99" s="728"/>
      <c r="TJM99" s="728"/>
      <c r="TJN99" s="728"/>
      <c r="TJO99" s="728"/>
      <c r="TJP99" s="728"/>
      <c r="TJQ99" s="728"/>
      <c r="TJR99" s="728"/>
      <c r="TJS99" s="728"/>
      <c r="TJT99" s="728"/>
      <c r="TJU99" s="728"/>
      <c r="TJV99" s="728"/>
      <c r="TJW99" s="728"/>
      <c r="TJX99" s="728"/>
      <c r="TJY99" s="728"/>
      <c r="TJZ99" s="728"/>
      <c r="TKA99" s="728"/>
      <c r="TKB99" s="728"/>
      <c r="TKC99" s="728"/>
      <c r="TKD99" s="728"/>
      <c r="TKE99" s="728"/>
      <c r="TKF99" s="728"/>
      <c r="TKG99" s="728"/>
      <c r="TKH99" s="728"/>
      <c r="TKI99" s="728"/>
      <c r="TKJ99" s="728"/>
      <c r="TKK99" s="728"/>
      <c r="TKL99" s="728"/>
      <c r="TKM99" s="728"/>
      <c r="TKN99" s="728"/>
      <c r="TKO99" s="728"/>
      <c r="TKP99" s="728"/>
      <c r="TKQ99" s="728"/>
      <c r="TKR99" s="728"/>
      <c r="TKS99" s="728"/>
      <c r="TKT99" s="728"/>
      <c r="TKU99" s="728"/>
      <c r="TKV99" s="728"/>
      <c r="TKW99" s="728"/>
      <c r="TKX99" s="728"/>
      <c r="TKY99" s="728"/>
      <c r="TKZ99" s="728"/>
      <c r="TLA99" s="728"/>
      <c r="TLB99" s="728"/>
      <c r="TLC99" s="728"/>
      <c r="TLD99" s="728"/>
      <c r="TLE99" s="728"/>
      <c r="TLF99" s="728"/>
      <c r="TLG99" s="728"/>
      <c r="TLH99" s="728"/>
      <c r="TLI99" s="728"/>
      <c r="TLJ99" s="728"/>
      <c r="TLK99" s="728"/>
      <c r="TLL99" s="728"/>
      <c r="TLM99" s="728"/>
      <c r="TLN99" s="728"/>
      <c r="TLO99" s="728"/>
      <c r="TLP99" s="728"/>
      <c r="TLQ99" s="728"/>
      <c r="TLR99" s="728"/>
      <c r="TLS99" s="728"/>
      <c r="TLT99" s="728"/>
      <c r="TLU99" s="728"/>
      <c r="TLV99" s="728"/>
      <c r="TLW99" s="728"/>
      <c r="TLX99" s="728"/>
      <c r="TLY99" s="728"/>
      <c r="TLZ99" s="728"/>
      <c r="TMA99" s="728"/>
      <c r="TMB99" s="728"/>
      <c r="TMC99" s="728"/>
      <c r="TMD99" s="728"/>
      <c r="TME99" s="728"/>
      <c r="TMF99" s="728"/>
      <c r="TMG99" s="728"/>
      <c r="TMH99" s="728"/>
      <c r="TMI99" s="728"/>
      <c r="TMJ99" s="728"/>
      <c r="TMK99" s="728"/>
      <c r="TML99" s="728"/>
      <c r="TMM99" s="728"/>
      <c r="TMN99" s="728"/>
      <c r="TMO99" s="728"/>
      <c r="TMP99" s="728"/>
      <c r="TMQ99" s="728"/>
      <c r="TMR99" s="728"/>
      <c r="TMS99" s="728"/>
      <c r="TMT99" s="728"/>
      <c r="TMU99" s="728"/>
      <c r="TMV99" s="728"/>
      <c r="TMW99" s="728"/>
      <c r="TMX99" s="728"/>
      <c r="TMY99" s="728"/>
      <c r="TMZ99" s="728"/>
      <c r="TNA99" s="728"/>
      <c r="TNB99" s="728"/>
      <c r="TNC99" s="728"/>
      <c r="TND99" s="728"/>
      <c r="TNE99" s="728"/>
      <c r="TNF99" s="728"/>
      <c r="TNG99" s="728"/>
      <c r="TNH99" s="728"/>
      <c r="TNI99" s="728"/>
      <c r="TNJ99" s="728"/>
      <c r="TNK99" s="728"/>
      <c r="TNL99" s="728"/>
      <c r="TNM99" s="728"/>
      <c r="TNN99" s="728"/>
      <c r="TNO99" s="728"/>
      <c r="TNP99" s="728"/>
      <c r="TNQ99" s="728"/>
      <c r="TNR99" s="728"/>
      <c r="TNS99" s="728"/>
      <c r="TNT99" s="728"/>
      <c r="TNU99" s="728"/>
      <c r="TNV99" s="728"/>
      <c r="TNW99" s="728"/>
      <c r="TNX99" s="728"/>
      <c r="TNY99" s="728"/>
      <c r="TNZ99" s="728"/>
      <c r="TOA99" s="728"/>
      <c r="TOB99" s="728"/>
      <c r="TOC99" s="728"/>
      <c r="TOD99" s="728"/>
      <c r="TOE99" s="728"/>
      <c r="TOF99" s="728"/>
      <c r="TOG99" s="728"/>
      <c r="TOH99" s="728"/>
      <c r="TOI99" s="728"/>
      <c r="TOJ99" s="728"/>
      <c r="TOK99" s="728"/>
      <c r="TOL99" s="728"/>
      <c r="TOM99" s="728"/>
      <c r="TON99" s="728"/>
      <c r="TOO99" s="728"/>
      <c r="TOP99" s="728"/>
      <c r="TOQ99" s="728"/>
      <c r="TOR99" s="728"/>
      <c r="TOS99" s="728"/>
      <c r="TOT99" s="728"/>
      <c r="TOU99" s="728"/>
      <c r="TOV99" s="728"/>
      <c r="TOW99" s="728"/>
      <c r="TOX99" s="728"/>
      <c r="TOY99" s="728"/>
      <c r="TOZ99" s="728"/>
      <c r="TPA99" s="728"/>
      <c r="TPB99" s="728"/>
      <c r="TPC99" s="728"/>
      <c r="TPD99" s="728"/>
      <c r="TPE99" s="728"/>
      <c r="TPF99" s="728"/>
      <c r="TPG99" s="728"/>
      <c r="TPH99" s="728"/>
      <c r="TPI99" s="728"/>
      <c r="TPJ99" s="728"/>
      <c r="TPK99" s="728"/>
      <c r="TPL99" s="728"/>
      <c r="TPM99" s="728"/>
      <c r="TPN99" s="728"/>
      <c r="TPO99" s="728"/>
      <c r="TPP99" s="728"/>
      <c r="TPQ99" s="728"/>
      <c r="TPR99" s="728"/>
      <c r="TPS99" s="728"/>
      <c r="TPT99" s="728"/>
      <c r="TPU99" s="728"/>
      <c r="TPV99" s="728"/>
      <c r="TPW99" s="728"/>
      <c r="TPX99" s="728"/>
      <c r="TPY99" s="728"/>
      <c r="TPZ99" s="728"/>
      <c r="TQA99" s="728"/>
      <c r="TQB99" s="728"/>
      <c r="TQC99" s="728"/>
      <c r="TQD99" s="728"/>
      <c r="TQE99" s="728"/>
      <c r="TQF99" s="728"/>
      <c r="TQG99" s="728"/>
      <c r="TQH99" s="728"/>
      <c r="TQI99" s="728"/>
      <c r="TQJ99" s="728"/>
      <c r="TQK99" s="728"/>
      <c r="TQL99" s="728"/>
      <c r="TQM99" s="728"/>
      <c r="TQN99" s="728"/>
      <c r="TQO99" s="728"/>
      <c r="TQP99" s="728"/>
      <c r="TQQ99" s="728"/>
      <c r="TQR99" s="728"/>
      <c r="TQS99" s="728"/>
      <c r="TQT99" s="728"/>
      <c r="TQU99" s="728"/>
      <c r="TQV99" s="728"/>
      <c r="TQW99" s="728"/>
      <c r="TQX99" s="728"/>
      <c r="TQY99" s="728"/>
      <c r="TQZ99" s="728"/>
      <c r="TRA99" s="728"/>
      <c r="TRB99" s="728"/>
      <c r="TRC99" s="728"/>
      <c r="TRD99" s="728"/>
      <c r="TRE99" s="728"/>
      <c r="TRF99" s="728"/>
      <c r="TRG99" s="728"/>
      <c r="TRH99" s="728"/>
      <c r="TRI99" s="728"/>
      <c r="TRJ99" s="728"/>
      <c r="TRK99" s="728"/>
      <c r="TRL99" s="728"/>
      <c r="TRM99" s="728"/>
      <c r="TRN99" s="728"/>
      <c r="TRO99" s="728"/>
      <c r="TRP99" s="728"/>
      <c r="TRQ99" s="728"/>
      <c r="TRR99" s="728"/>
      <c r="TRS99" s="728"/>
      <c r="TRT99" s="728"/>
      <c r="TRU99" s="728"/>
      <c r="TRV99" s="728"/>
      <c r="TRW99" s="728"/>
      <c r="TRX99" s="728"/>
      <c r="TRY99" s="728"/>
      <c r="TRZ99" s="728"/>
      <c r="TSA99" s="728"/>
      <c r="TSB99" s="728"/>
      <c r="TSC99" s="728"/>
      <c r="TSD99" s="728"/>
      <c r="TSE99" s="728"/>
      <c r="TSF99" s="728"/>
      <c r="TSG99" s="728"/>
      <c r="TSH99" s="728"/>
      <c r="TSI99" s="728"/>
      <c r="TSJ99" s="728"/>
      <c r="TSK99" s="728"/>
      <c r="TSL99" s="728"/>
      <c r="TSM99" s="728"/>
      <c r="TSN99" s="728"/>
      <c r="TSO99" s="728"/>
      <c r="TSP99" s="728"/>
      <c r="TSQ99" s="728"/>
      <c r="TSR99" s="728"/>
      <c r="TSS99" s="728"/>
      <c r="TST99" s="728"/>
      <c r="TSU99" s="728"/>
      <c r="TSV99" s="728"/>
      <c r="TSW99" s="728"/>
      <c r="TSX99" s="728"/>
      <c r="TSY99" s="728"/>
      <c r="TSZ99" s="728"/>
      <c r="TTA99" s="728"/>
      <c r="TTB99" s="728"/>
      <c r="TTC99" s="728"/>
      <c r="TTD99" s="728"/>
      <c r="TTE99" s="728"/>
      <c r="TTF99" s="728"/>
      <c r="TTG99" s="728"/>
      <c r="TTH99" s="728"/>
      <c r="TTI99" s="728"/>
      <c r="TTJ99" s="728"/>
      <c r="TTK99" s="728"/>
      <c r="TTL99" s="728"/>
      <c r="TTM99" s="728"/>
      <c r="TTN99" s="728"/>
      <c r="TTO99" s="728"/>
      <c r="TTP99" s="728"/>
      <c r="TTQ99" s="728"/>
      <c r="TTR99" s="728"/>
      <c r="TTS99" s="728"/>
      <c r="TTT99" s="728"/>
      <c r="TTU99" s="728"/>
      <c r="TTV99" s="728"/>
      <c r="TTW99" s="728"/>
      <c r="TTX99" s="728"/>
      <c r="TTY99" s="728"/>
      <c r="TTZ99" s="728"/>
      <c r="TUA99" s="728"/>
      <c r="TUB99" s="728"/>
      <c r="TUC99" s="728"/>
      <c r="TUD99" s="728"/>
      <c r="TUE99" s="728"/>
      <c r="TUF99" s="728"/>
      <c r="TUG99" s="728"/>
      <c r="TUH99" s="728"/>
      <c r="TUI99" s="728"/>
      <c r="TUJ99" s="728"/>
      <c r="TUK99" s="728"/>
      <c r="TUL99" s="728"/>
      <c r="TUM99" s="728"/>
      <c r="TUN99" s="728"/>
      <c r="TUO99" s="728"/>
      <c r="TUP99" s="728"/>
      <c r="TUQ99" s="728"/>
      <c r="TUR99" s="728"/>
      <c r="TUS99" s="728"/>
      <c r="TUT99" s="728"/>
      <c r="TUU99" s="728"/>
      <c r="TUV99" s="728"/>
      <c r="TUW99" s="728"/>
      <c r="TUX99" s="728"/>
      <c r="TUY99" s="728"/>
      <c r="TUZ99" s="728"/>
      <c r="TVA99" s="728"/>
      <c r="TVB99" s="728"/>
      <c r="TVC99" s="728"/>
      <c r="TVD99" s="728"/>
      <c r="TVE99" s="728"/>
      <c r="TVF99" s="728"/>
      <c r="TVG99" s="728"/>
      <c r="TVH99" s="728"/>
      <c r="TVI99" s="728"/>
      <c r="TVJ99" s="728"/>
      <c r="TVK99" s="728"/>
      <c r="TVL99" s="728"/>
      <c r="TVM99" s="728"/>
      <c r="TVN99" s="728"/>
      <c r="TVO99" s="728"/>
      <c r="TVP99" s="728"/>
      <c r="TVQ99" s="728"/>
      <c r="TVR99" s="728"/>
      <c r="TVS99" s="728"/>
      <c r="TVT99" s="728"/>
      <c r="TVU99" s="728"/>
      <c r="TVV99" s="728"/>
      <c r="TVW99" s="728"/>
      <c r="TVX99" s="728"/>
      <c r="TVY99" s="728"/>
      <c r="TVZ99" s="728"/>
      <c r="TWA99" s="728"/>
      <c r="TWB99" s="728"/>
      <c r="TWC99" s="728"/>
      <c r="TWD99" s="728"/>
      <c r="TWE99" s="728"/>
      <c r="TWF99" s="728"/>
      <c r="TWG99" s="728"/>
      <c r="TWH99" s="728"/>
      <c r="TWI99" s="728"/>
      <c r="TWJ99" s="728"/>
      <c r="TWK99" s="728"/>
      <c r="TWL99" s="728"/>
      <c r="TWM99" s="728"/>
      <c r="TWN99" s="728"/>
      <c r="TWO99" s="728"/>
      <c r="TWP99" s="728"/>
      <c r="TWQ99" s="728"/>
      <c r="TWR99" s="728"/>
      <c r="TWS99" s="728"/>
      <c r="TWT99" s="728"/>
      <c r="TWU99" s="728"/>
      <c r="TWV99" s="728"/>
      <c r="TWW99" s="728"/>
      <c r="TWX99" s="728"/>
      <c r="TWY99" s="728"/>
      <c r="TWZ99" s="728"/>
      <c r="TXA99" s="728"/>
      <c r="TXB99" s="728"/>
      <c r="TXC99" s="728"/>
      <c r="TXD99" s="728"/>
      <c r="TXE99" s="728"/>
      <c r="TXF99" s="728"/>
      <c r="TXG99" s="728"/>
      <c r="TXH99" s="728"/>
      <c r="TXI99" s="728"/>
      <c r="TXJ99" s="728"/>
      <c r="TXK99" s="728"/>
      <c r="TXL99" s="728"/>
      <c r="TXM99" s="728"/>
      <c r="TXN99" s="728"/>
      <c r="TXO99" s="728"/>
      <c r="TXP99" s="728"/>
      <c r="TXQ99" s="728"/>
      <c r="TXR99" s="728"/>
      <c r="TXS99" s="728"/>
      <c r="TXT99" s="728"/>
      <c r="TXU99" s="728"/>
      <c r="TXV99" s="728"/>
      <c r="TXW99" s="728"/>
      <c r="TXX99" s="728"/>
      <c r="TXY99" s="728"/>
      <c r="TXZ99" s="728"/>
      <c r="TYA99" s="728"/>
      <c r="TYB99" s="728"/>
      <c r="TYC99" s="728"/>
      <c r="TYD99" s="728"/>
      <c r="TYE99" s="728"/>
      <c r="TYF99" s="728"/>
      <c r="TYG99" s="728"/>
      <c r="TYH99" s="728"/>
      <c r="TYI99" s="728"/>
      <c r="TYJ99" s="728"/>
      <c r="TYK99" s="728"/>
      <c r="TYL99" s="728"/>
      <c r="TYM99" s="728"/>
      <c r="TYN99" s="728"/>
      <c r="TYO99" s="728"/>
      <c r="TYP99" s="728"/>
      <c r="TYQ99" s="728"/>
      <c r="TYR99" s="728"/>
      <c r="TYS99" s="728"/>
      <c r="TYT99" s="728"/>
      <c r="TYU99" s="728"/>
      <c r="TYV99" s="728"/>
      <c r="TYW99" s="728"/>
      <c r="TYX99" s="728"/>
      <c r="TYY99" s="728"/>
      <c r="TYZ99" s="728"/>
      <c r="TZA99" s="728"/>
      <c r="TZB99" s="728"/>
      <c r="TZC99" s="728"/>
      <c r="TZD99" s="728"/>
      <c r="TZE99" s="728"/>
      <c r="TZF99" s="728"/>
      <c r="TZG99" s="728"/>
      <c r="TZH99" s="728"/>
      <c r="TZI99" s="728"/>
      <c r="TZJ99" s="728"/>
      <c r="TZK99" s="728"/>
      <c r="TZL99" s="728"/>
      <c r="TZM99" s="728"/>
      <c r="TZN99" s="728"/>
      <c r="TZO99" s="728"/>
      <c r="TZP99" s="728"/>
      <c r="TZQ99" s="728"/>
      <c r="TZR99" s="728"/>
      <c r="TZS99" s="728"/>
      <c r="TZT99" s="728"/>
      <c r="TZU99" s="728"/>
      <c r="TZV99" s="728"/>
      <c r="TZW99" s="728"/>
      <c r="TZX99" s="728"/>
      <c r="TZY99" s="728"/>
      <c r="TZZ99" s="728"/>
      <c r="UAA99" s="728"/>
      <c r="UAB99" s="728"/>
      <c r="UAC99" s="728"/>
      <c r="UAD99" s="728"/>
      <c r="UAE99" s="728"/>
      <c r="UAF99" s="728"/>
      <c r="UAG99" s="728"/>
      <c r="UAH99" s="728"/>
      <c r="UAI99" s="728"/>
      <c r="UAJ99" s="728"/>
      <c r="UAK99" s="728"/>
      <c r="UAL99" s="728"/>
      <c r="UAM99" s="728"/>
      <c r="UAN99" s="728"/>
      <c r="UAO99" s="728"/>
      <c r="UAP99" s="728"/>
      <c r="UAQ99" s="728"/>
      <c r="UAR99" s="728"/>
      <c r="UAS99" s="728"/>
      <c r="UAT99" s="728"/>
      <c r="UAU99" s="728"/>
      <c r="UAV99" s="728"/>
      <c r="UAW99" s="728"/>
      <c r="UAX99" s="728"/>
      <c r="UAY99" s="728"/>
      <c r="UAZ99" s="728"/>
      <c r="UBA99" s="728"/>
      <c r="UBB99" s="728"/>
      <c r="UBC99" s="728"/>
      <c r="UBD99" s="728"/>
      <c r="UBE99" s="728"/>
      <c r="UBF99" s="728"/>
      <c r="UBG99" s="728"/>
      <c r="UBH99" s="728"/>
      <c r="UBI99" s="728"/>
      <c r="UBJ99" s="728"/>
      <c r="UBK99" s="728"/>
      <c r="UBL99" s="728"/>
      <c r="UBM99" s="728"/>
      <c r="UBN99" s="728"/>
      <c r="UBO99" s="728"/>
      <c r="UBP99" s="728"/>
      <c r="UBQ99" s="728"/>
      <c r="UBR99" s="728"/>
      <c r="UBS99" s="728"/>
      <c r="UBT99" s="728"/>
      <c r="UBU99" s="728"/>
      <c r="UBV99" s="728"/>
      <c r="UBW99" s="728"/>
      <c r="UBX99" s="728"/>
      <c r="UBY99" s="728"/>
      <c r="UBZ99" s="728"/>
      <c r="UCA99" s="728"/>
      <c r="UCB99" s="728"/>
      <c r="UCC99" s="728"/>
      <c r="UCD99" s="728"/>
      <c r="UCE99" s="728"/>
      <c r="UCF99" s="728"/>
      <c r="UCG99" s="728"/>
      <c r="UCH99" s="728"/>
      <c r="UCI99" s="728"/>
      <c r="UCJ99" s="728"/>
      <c r="UCK99" s="728"/>
      <c r="UCL99" s="728"/>
      <c r="UCM99" s="728"/>
      <c r="UCN99" s="728"/>
      <c r="UCO99" s="728"/>
      <c r="UCP99" s="728"/>
      <c r="UCQ99" s="728"/>
      <c r="UCR99" s="728"/>
      <c r="UCS99" s="728"/>
      <c r="UCT99" s="728"/>
      <c r="UCU99" s="728"/>
      <c r="UCV99" s="728"/>
      <c r="UCW99" s="728"/>
      <c r="UCX99" s="728"/>
      <c r="UCY99" s="728"/>
      <c r="UCZ99" s="728"/>
      <c r="UDA99" s="728"/>
      <c r="UDB99" s="728"/>
      <c r="UDC99" s="728"/>
      <c r="UDD99" s="728"/>
      <c r="UDE99" s="728"/>
      <c r="UDF99" s="728"/>
      <c r="UDG99" s="728"/>
      <c r="UDH99" s="728"/>
      <c r="UDI99" s="728"/>
      <c r="UDJ99" s="728"/>
      <c r="UDK99" s="728"/>
      <c r="UDL99" s="728"/>
      <c r="UDM99" s="728"/>
      <c r="UDN99" s="728"/>
      <c r="UDO99" s="728"/>
      <c r="UDP99" s="728"/>
      <c r="UDQ99" s="728"/>
      <c r="UDR99" s="728"/>
      <c r="UDS99" s="728"/>
      <c r="UDT99" s="728"/>
      <c r="UDU99" s="728"/>
      <c r="UDV99" s="728"/>
      <c r="UDW99" s="728"/>
      <c r="UDX99" s="728"/>
      <c r="UDY99" s="728"/>
      <c r="UDZ99" s="728"/>
      <c r="UEA99" s="728"/>
      <c r="UEB99" s="728"/>
      <c r="UEC99" s="728"/>
      <c r="UED99" s="728"/>
      <c r="UEE99" s="728"/>
      <c r="UEF99" s="728"/>
      <c r="UEG99" s="728"/>
      <c r="UEH99" s="728"/>
      <c r="UEI99" s="728"/>
      <c r="UEJ99" s="728"/>
      <c r="UEK99" s="728"/>
      <c r="UEL99" s="728"/>
      <c r="UEM99" s="728"/>
      <c r="UEN99" s="728"/>
      <c r="UEO99" s="728"/>
      <c r="UEP99" s="728"/>
      <c r="UEQ99" s="728"/>
      <c r="UER99" s="728"/>
      <c r="UES99" s="728"/>
      <c r="UET99" s="728"/>
      <c r="UEU99" s="728"/>
      <c r="UEV99" s="728"/>
      <c r="UEW99" s="728"/>
      <c r="UEX99" s="728"/>
      <c r="UEY99" s="728"/>
      <c r="UEZ99" s="728"/>
      <c r="UFA99" s="728"/>
      <c r="UFB99" s="728"/>
      <c r="UFC99" s="728"/>
      <c r="UFD99" s="728"/>
      <c r="UFE99" s="728"/>
      <c r="UFF99" s="728"/>
      <c r="UFG99" s="728"/>
      <c r="UFH99" s="728"/>
      <c r="UFI99" s="728"/>
      <c r="UFJ99" s="728"/>
      <c r="UFK99" s="728"/>
      <c r="UFL99" s="728"/>
      <c r="UFM99" s="728"/>
      <c r="UFN99" s="728"/>
      <c r="UFO99" s="728"/>
      <c r="UFP99" s="728"/>
      <c r="UFQ99" s="728"/>
      <c r="UFR99" s="728"/>
      <c r="UFS99" s="728"/>
      <c r="UFT99" s="728"/>
      <c r="UFU99" s="728"/>
      <c r="UFV99" s="728"/>
      <c r="UFW99" s="728"/>
      <c r="UFX99" s="728"/>
      <c r="UFY99" s="728"/>
      <c r="UFZ99" s="728"/>
      <c r="UGA99" s="728"/>
      <c r="UGB99" s="728"/>
      <c r="UGC99" s="728"/>
      <c r="UGD99" s="728"/>
      <c r="UGE99" s="728"/>
      <c r="UGF99" s="728"/>
      <c r="UGG99" s="728"/>
      <c r="UGH99" s="728"/>
      <c r="UGI99" s="728"/>
      <c r="UGJ99" s="728"/>
      <c r="UGK99" s="728"/>
      <c r="UGL99" s="728"/>
      <c r="UGM99" s="728"/>
      <c r="UGN99" s="728"/>
      <c r="UGO99" s="728"/>
      <c r="UGP99" s="728"/>
      <c r="UGQ99" s="728"/>
      <c r="UGR99" s="728"/>
      <c r="UGS99" s="728"/>
      <c r="UGT99" s="728"/>
      <c r="UGU99" s="728"/>
      <c r="UGV99" s="728"/>
      <c r="UGW99" s="728"/>
      <c r="UGX99" s="728"/>
      <c r="UGY99" s="728"/>
      <c r="UGZ99" s="728"/>
      <c r="UHA99" s="728"/>
      <c r="UHB99" s="728"/>
      <c r="UHC99" s="728"/>
      <c r="UHD99" s="728"/>
      <c r="UHE99" s="728"/>
      <c r="UHF99" s="728"/>
      <c r="UHG99" s="728"/>
      <c r="UHH99" s="728"/>
      <c r="UHI99" s="728"/>
      <c r="UHJ99" s="728"/>
      <c r="UHK99" s="728"/>
      <c r="UHL99" s="728"/>
      <c r="UHM99" s="728"/>
      <c r="UHN99" s="728"/>
      <c r="UHO99" s="728"/>
      <c r="UHP99" s="728"/>
      <c r="UHQ99" s="728"/>
      <c r="UHR99" s="728"/>
      <c r="UHS99" s="728"/>
      <c r="UHT99" s="728"/>
      <c r="UHU99" s="728"/>
      <c r="UHV99" s="728"/>
      <c r="UHW99" s="728"/>
      <c r="UHX99" s="728"/>
      <c r="UHY99" s="728"/>
      <c r="UHZ99" s="728"/>
      <c r="UIA99" s="728"/>
      <c r="UIB99" s="728"/>
      <c r="UIC99" s="728"/>
      <c r="UID99" s="728"/>
      <c r="UIE99" s="728"/>
      <c r="UIF99" s="728"/>
      <c r="UIG99" s="728"/>
      <c r="UIH99" s="728"/>
      <c r="UII99" s="728"/>
      <c r="UIJ99" s="728"/>
      <c r="UIK99" s="728"/>
      <c r="UIL99" s="728"/>
      <c r="UIM99" s="728"/>
      <c r="UIN99" s="728"/>
      <c r="UIO99" s="728"/>
      <c r="UIP99" s="728"/>
      <c r="UIQ99" s="728"/>
      <c r="UIR99" s="728"/>
      <c r="UIS99" s="728"/>
      <c r="UIT99" s="728"/>
      <c r="UIU99" s="728"/>
      <c r="UIV99" s="728"/>
      <c r="UIW99" s="728"/>
      <c r="UIX99" s="728"/>
      <c r="UIY99" s="728"/>
      <c r="UIZ99" s="728"/>
      <c r="UJA99" s="728"/>
      <c r="UJB99" s="728"/>
      <c r="UJC99" s="728"/>
      <c r="UJD99" s="728"/>
      <c r="UJE99" s="728"/>
      <c r="UJF99" s="728"/>
      <c r="UJG99" s="728"/>
      <c r="UJH99" s="728"/>
      <c r="UJI99" s="728"/>
      <c r="UJJ99" s="728"/>
      <c r="UJK99" s="728"/>
      <c r="UJL99" s="728"/>
      <c r="UJM99" s="728"/>
      <c r="UJN99" s="728"/>
      <c r="UJO99" s="728"/>
      <c r="UJP99" s="728"/>
      <c r="UJQ99" s="728"/>
      <c r="UJR99" s="728"/>
      <c r="UJS99" s="728"/>
      <c r="UJT99" s="728"/>
      <c r="UJU99" s="728"/>
      <c r="UJV99" s="728"/>
      <c r="UJW99" s="728"/>
      <c r="UJX99" s="728"/>
      <c r="UJY99" s="728"/>
      <c r="UJZ99" s="728"/>
      <c r="UKA99" s="728"/>
      <c r="UKB99" s="728"/>
      <c r="UKC99" s="728"/>
      <c r="UKD99" s="728"/>
      <c r="UKE99" s="728"/>
      <c r="UKF99" s="728"/>
      <c r="UKG99" s="728"/>
      <c r="UKH99" s="728"/>
      <c r="UKI99" s="728"/>
      <c r="UKJ99" s="728"/>
      <c r="UKK99" s="728"/>
      <c r="UKL99" s="728"/>
      <c r="UKM99" s="728"/>
      <c r="UKN99" s="728"/>
      <c r="UKO99" s="728"/>
      <c r="UKP99" s="728"/>
      <c r="UKQ99" s="728"/>
      <c r="UKR99" s="728"/>
      <c r="UKS99" s="728"/>
      <c r="UKT99" s="728"/>
      <c r="UKU99" s="728"/>
      <c r="UKV99" s="728"/>
      <c r="UKW99" s="728"/>
      <c r="UKX99" s="728"/>
      <c r="UKY99" s="728"/>
      <c r="UKZ99" s="728"/>
      <c r="ULA99" s="728"/>
      <c r="ULB99" s="728"/>
      <c r="ULC99" s="728"/>
      <c r="ULD99" s="728"/>
      <c r="ULE99" s="728"/>
      <c r="ULF99" s="728"/>
      <c r="ULG99" s="728"/>
      <c r="ULH99" s="728"/>
      <c r="ULI99" s="728"/>
      <c r="ULJ99" s="728"/>
      <c r="ULK99" s="728"/>
      <c r="ULL99" s="728"/>
      <c r="ULM99" s="728"/>
      <c r="ULN99" s="728"/>
      <c r="ULO99" s="728"/>
      <c r="ULP99" s="728"/>
      <c r="ULQ99" s="728"/>
      <c r="ULR99" s="728"/>
      <c r="ULS99" s="728"/>
      <c r="ULT99" s="728"/>
      <c r="ULU99" s="728"/>
      <c r="ULV99" s="728"/>
      <c r="ULW99" s="728"/>
      <c r="ULX99" s="728"/>
      <c r="ULY99" s="728"/>
      <c r="ULZ99" s="728"/>
      <c r="UMA99" s="728"/>
      <c r="UMB99" s="728"/>
      <c r="UMC99" s="728"/>
      <c r="UMD99" s="728"/>
      <c r="UME99" s="728"/>
      <c r="UMF99" s="728"/>
      <c r="UMG99" s="728"/>
      <c r="UMH99" s="728"/>
      <c r="UMI99" s="728"/>
      <c r="UMJ99" s="728"/>
      <c r="UMK99" s="728"/>
      <c r="UML99" s="728"/>
      <c r="UMM99" s="728"/>
      <c r="UMN99" s="728"/>
      <c r="UMO99" s="728"/>
      <c r="UMP99" s="728"/>
      <c r="UMQ99" s="728"/>
      <c r="UMR99" s="728"/>
      <c r="UMS99" s="728"/>
      <c r="UMT99" s="728"/>
      <c r="UMU99" s="728"/>
      <c r="UMV99" s="728"/>
      <c r="UMW99" s="728"/>
      <c r="UMX99" s="728"/>
      <c r="UMY99" s="728"/>
      <c r="UMZ99" s="728"/>
      <c r="UNA99" s="728"/>
      <c r="UNB99" s="728"/>
      <c r="UNC99" s="728"/>
      <c r="UND99" s="728"/>
      <c r="UNE99" s="728"/>
      <c r="UNF99" s="728"/>
      <c r="UNG99" s="728"/>
      <c r="UNH99" s="728"/>
      <c r="UNI99" s="728"/>
      <c r="UNJ99" s="728"/>
      <c r="UNK99" s="728"/>
      <c r="UNL99" s="728"/>
      <c r="UNM99" s="728"/>
      <c r="UNN99" s="728"/>
      <c r="UNO99" s="728"/>
      <c r="UNP99" s="728"/>
      <c r="UNQ99" s="728"/>
      <c r="UNR99" s="728"/>
      <c r="UNS99" s="728"/>
      <c r="UNT99" s="728"/>
      <c r="UNU99" s="728"/>
      <c r="UNV99" s="728"/>
      <c r="UNW99" s="728"/>
      <c r="UNX99" s="728"/>
      <c r="UNY99" s="728"/>
      <c r="UNZ99" s="728"/>
      <c r="UOA99" s="728"/>
      <c r="UOB99" s="728"/>
      <c r="UOC99" s="728"/>
      <c r="UOD99" s="728"/>
      <c r="UOE99" s="728"/>
      <c r="UOF99" s="728"/>
      <c r="UOG99" s="728"/>
      <c r="UOH99" s="728"/>
      <c r="UOI99" s="728"/>
      <c r="UOJ99" s="728"/>
      <c r="UOK99" s="728"/>
      <c r="UOL99" s="728"/>
      <c r="UOM99" s="728"/>
      <c r="UON99" s="728"/>
      <c r="UOO99" s="728"/>
      <c r="UOP99" s="728"/>
      <c r="UOQ99" s="728"/>
      <c r="UOR99" s="728"/>
      <c r="UOS99" s="728"/>
      <c r="UOT99" s="728"/>
      <c r="UOU99" s="728"/>
      <c r="UOV99" s="728"/>
      <c r="UOW99" s="728"/>
      <c r="UOX99" s="728"/>
      <c r="UOY99" s="728"/>
      <c r="UOZ99" s="728"/>
      <c r="UPA99" s="728"/>
      <c r="UPB99" s="728"/>
      <c r="UPC99" s="728"/>
      <c r="UPD99" s="728"/>
      <c r="UPE99" s="728"/>
      <c r="UPF99" s="728"/>
      <c r="UPG99" s="728"/>
      <c r="UPH99" s="728"/>
      <c r="UPI99" s="728"/>
      <c r="UPJ99" s="728"/>
      <c r="UPK99" s="728"/>
      <c r="UPL99" s="728"/>
      <c r="UPM99" s="728"/>
      <c r="UPN99" s="728"/>
      <c r="UPO99" s="728"/>
      <c r="UPP99" s="728"/>
      <c r="UPQ99" s="728"/>
      <c r="UPR99" s="728"/>
      <c r="UPS99" s="728"/>
      <c r="UPT99" s="728"/>
      <c r="UPU99" s="728"/>
      <c r="UPV99" s="728"/>
      <c r="UPW99" s="728"/>
      <c r="UPX99" s="728"/>
      <c r="UPY99" s="728"/>
      <c r="UPZ99" s="728"/>
      <c r="UQA99" s="728"/>
      <c r="UQB99" s="728"/>
      <c r="UQC99" s="728"/>
      <c r="UQD99" s="728"/>
      <c r="UQE99" s="728"/>
      <c r="UQF99" s="728"/>
      <c r="UQG99" s="728"/>
      <c r="UQH99" s="728"/>
      <c r="UQI99" s="728"/>
      <c r="UQJ99" s="728"/>
      <c r="UQK99" s="728"/>
      <c r="UQL99" s="728"/>
      <c r="UQM99" s="728"/>
      <c r="UQN99" s="728"/>
      <c r="UQO99" s="728"/>
      <c r="UQP99" s="728"/>
      <c r="UQQ99" s="728"/>
      <c r="UQR99" s="728"/>
      <c r="UQS99" s="728"/>
      <c r="UQT99" s="728"/>
      <c r="UQU99" s="728"/>
      <c r="UQV99" s="728"/>
      <c r="UQW99" s="728"/>
      <c r="UQX99" s="728"/>
      <c r="UQY99" s="728"/>
      <c r="UQZ99" s="728"/>
      <c r="URA99" s="728"/>
      <c r="URB99" s="728"/>
      <c r="URC99" s="728"/>
      <c r="URD99" s="728"/>
      <c r="URE99" s="728"/>
      <c r="URF99" s="728"/>
      <c r="URG99" s="728"/>
      <c r="URH99" s="728"/>
      <c r="URI99" s="728"/>
      <c r="URJ99" s="728"/>
      <c r="URK99" s="728"/>
      <c r="URL99" s="728"/>
      <c r="URM99" s="728"/>
      <c r="URN99" s="728"/>
      <c r="URO99" s="728"/>
      <c r="URP99" s="728"/>
      <c r="URQ99" s="728"/>
      <c r="URR99" s="728"/>
      <c r="URS99" s="728"/>
      <c r="URT99" s="728"/>
      <c r="URU99" s="728"/>
      <c r="URV99" s="728"/>
      <c r="URW99" s="728"/>
      <c r="URX99" s="728"/>
      <c r="URY99" s="728"/>
      <c r="URZ99" s="728"/>
      <c r="USA99" s="728"/>
      <c r="USB99" s="728"/>
      <c r="USC99" s="728"/>
      <c r="USD99" s="728"/>
      <c r="USE99" s="728"/>
      <c r="USF99" s="728"/>
      <c r="USG99" s="728"/>
      <c r="USH99" s="728"/>
      <c r="USI99" s="728"/>
      <c r="USJ99" s="728"/>
      <c r="USK99" s="728"/>
      <c r="USL99" s="728"/>
      <c r="USM99" s="728"/>
      <c r="USN99" s="728"/>
      <c r="USO99" s="728"/>
      <c r="USP99" s="728"/>
      <c r="USQ99" s="728"/>
      <c r="USR99" s="728"/>
      <c r="USS99" s="728"/>
      <c r="UST99" s="728"/>
      <c r="USU99" s="728"/>
      <c r="USV99" s="728"/>
      <c r="USW99" s="728"/>
      <c r="USX99" s="728"/>
      <c r="USY99" s="728"/>
      <c r="USZ99" s="728"/>
      <c r="UTA99" s="728"/>
      <c r="UTB99" s="728"/>
      <c r="UTC99" s="728"/>
      <c r="UTD99" s="728"/>
      <c r="UTE99" s="728"/>
      <c r="UTF99" s="728"/>
      <c r="UTG99" s="728"/>
      <c r="UTH99" s="728"/>
      <c r="UTI99" s="728"/>
      <c r="UTJ99" s="728"/>
      <c r="UTK99" s="728"/>
      <c r="UTL99" s="728"/>
      <c r="UTM99" s="728"/>
      <c r="UTN99" s="728"/>
      <c r="UTO99" s="728"/>
      <c r="UTP99" s="728"/>
      <c r="UTQ99" s="728"/>
      <c r="UTR99" s="728"/>
      <c r="UTS99" s="728"/>
      <c r="UTT99" s="728"/>
      <c r="UTU99" s="728"/>
      <c r="UTV99" s="728"/>
      <c r="UTW99" s="728"/>
      <c r="UTX99" s="728"/>
      <c r="UTY99" s="728"/>
      <c r="UTZ99" s="728"/>
      <c r="UUA99" s="728"/>
      <c r="UUB99" s="728"/>
      <c r="UUC99" s="728"/>
      <c r="UUD99" s="728"/>
      <c r="UUE99" s="728"/>
      <c r="UUF99" s="728"/>
      <c r="UUG99" s="728"/>
      <c r="UUH99" s="728"/>
      <c r="UUI99" s="728"/>
      <c r="UUJ99" s="728"/>
      <c r="UUK99" s="728"/>
      <c r="UUL99" s="728"/>
      <c r="UUM99" s="728"/>
      <c r="UUN99" s="728"/>
      <c r="UUO99" s="728"/>
      <c r="UUP99" s="728"/>
      <c r="UUQ99" s="728"/>
      <c r="UUR99" s="728"/>
      <c r="UUS99" s="728"/>
      <c r="UUT99" s="728"/>
      <c r="UUU99" s="728"/>
      <c r="UUV99" s="728"/>
      <c r="UUW99" s="728"/>
      <c r="UUX99" s="728"/>
      <c r="UUY99" s="728"/>
      <c r="UUZ99" s="728"/>
      <c r="UVA99" s="728"/>
      <c r="UVB99" s="728"/>
      <c r="UVC99" s="728"/>
      <c r="UVD99" s="728"/>
      <c r="UVE99" s="728"/>
      <c r="UVF99" s="728"/>
      <c r="UVG99" s="728"/>
      <c r="UVH99" s="728"/>
      <c r="UVI99" s="728"/>
      <c r="UVJ99" s="728"/>
      <c r="UVK99" s="728"/>
      <c r="UVL99" s="728"/>
      <c r="UVM99" s="728"/>
      <c r="UVN99" s="728"/>
      <c r="UVO99" s="728"/>
      <c r="UVP99" s="728"/>
      <c r="UVQ99" s="728"/>
      <c r="UVR99" s="728"/>
      <c r="UVS99" s="728"/>
      <c r="UVT99" s="728"/>
      <c r="UVU99" s="728"/>
      <c r="UVV99" s="728"/>
      <c r="UVW99" s="728"/>
      <c r="UVX99" s="728"/>
      <c r="UVY99" s="728"/>
      <c r="UVZ99" s="728"/>
      <c r="UWA99" s="728"/>
      <c r="UWB99" s="728"/>
      <c r="UWC99" s="728"/>
      <c r="UWD99" s="728"/>
      <c r="UWE99" s="728"/>
      <c r="UWF99" s="728"/>
      <c r="UWG99" s="728"/>
      <c r="UWH99" s="728"/>
      <c r="UWI99" s="728"/>
      <c r="UWJ99" s="728"/>
      <c r="UWK99" s="728"/>
      <c r="UWL99" s="728"/>
      <c r="UWM99" s="728"/>
      <c r="UWN99" s="728"/>
      <c r="UWO99" s="728"/>
      <c r="UWP99" s="728"/>
      <c r="UWQ99" s="728"/>
      <c r="UWR99" s="728"/>
      <c r="UWS99" s="728"/>
      <c r="UWT99" s="728"/>
      <c r="UWU99" s="728"/>
      <c r="UWV99" s="728"/>
      <c r="UWW99" s="728"/>
      <c r="UWX99" s="728"/>
      <c r="UWY99" s="728"/>
      <c r="UWZ99" s="728"/>
      <c r="UXA99" s="728"/>
      <c r="UXB99" s="728"/>
      <c r="UXC99" s="728"/>
      <c r="UXD99" s="728"/>
      <c r="UXE99" s="728"/>
      <c r="UXF99" s="728"/>
      <c r="UXG99" s="728"/>
      <c r="UXH99" s="728"/>
      <c r="UXI99" s="728"/>
      <c r="UXJ99" s="728"/>
      <c r="UXK99" s="728"/>
      <c r="UXL99" s="728"/>
      <c r="UXM99" s="728"/>
      <c r="UXN99" s="728"/>
      <c r="UXO99" s="728"/>
      <c r="UXP99" s="728"/>
      <c r="UXQ99" s="728"/>
      <c r="UXR99" s="728"/>
      <c r="UXS99" s="728"/>
      <c r="UXT99" s="728"/>
      <c r="UXU99" s="728"/>
      <c r="UXV99" s="728"/>
      <c r="UXW99" s="728"/>
      <c r="UXX99" s="728"/>
      <c r="UXY99" s="728"/>
      <c r="UXZ99" s="728"/>
      <c r="UYA99" s="728"/>
      <c r="UYB99" s="728"/>
      <c r="UYC99" s="728"/>
      <c r="UYD99" s="728"/>
      <c r="UYE99" s="728"/>
      <c r="UYF99" s="728"/>
      <c r="UYG99" s="728"/>
      <c r="UYH99" s="728"/>
      <c r="UYI99" s="728"/>
      <c r="UYJ99" s="728"/>
      <c r="UYK99" s="728"/>
      <c r="UYL99" s="728"/>
      <c r="UYM99" s="728"/>
      <c r="UYN99" s="728"/>
      <c r="UYO99" s="728"/>
      <c r="UYP99" s="728"/>
      <c r="UYQ99" s="728"/>
      <c r="UYR99" s="728"/>
      <c r="UYS99" s="728"/>
      <c r="UYT99" s="728"/>
      <c r="UYU99" s="728"/>
      <c r="UYV99" s="728"/>
      <c r="UYW99" s="728"/>
      <c r="UYX99" s="728"/>
      <c r="UYY99" s="728"/>
      <c r="UYZ99" s="728"/>
      <c r="UZA99" s="728"/>
      <c r="UZB99" s="728"/>
      <c r="UZC99" s="728"/>
      <c r="UZD99" s="728"/>
      <c r="UZE99" s="728"/>
      <c r="UZF99" s="728"/>
      <c r="UZG99" s="728"/>
      <c r="UZH99" s="728"/>
      <c r="UZI99" s="728"/>
      <c r="UZJ99" s="728"/>
      <c r="UZK99" s="728"/>
      <c r="UZL99" s="728"/>
      <c r="UZM99" s="728"/>
      <c r="UZN99" s="728"/>
      <c r="UZO99" s="728"/>
      <c r="UZP99" s="728"/>
      <c r="UZQ99" s="728"/>
      <c r="UZR99" s="728"/>
      <c r="UZS99" s="728"/>
      <c r="UZT99" s="728"/>
      <c r="UZU99" s="728"/>
      <c r="UZV99" s="728"/>
      <c r="UZW99" s="728"/>
      <c r="UZX99" s="728"/>
      <c r="UZY99" s="728"/>
      <c r="UZZ99" s="728"/>
      <c r="VAA99" s="728"/>
      <c r="VAB99" s="728"/>
      <c r="VAC99" s="728"/>
      <c r="VAD99" s="728"/>
      <c r="VAE99" s="728"/>
      <c r="VAF99" s="728"/>
      <c r="VAG99" s="728"/>
      <c r="VAH99" s="728"/>
      <c r="VAI99" s="728"/>
      <c r="VAJ99" s="728"/>
      <c r="VAK99" s="728"/>
      <c r="VAL99" s="728"/>
      <c r="VAM99" s="728"/>
      <c r="VAN99" s="728"/>
      <c r="VAO99" s="728"/>
      <c r="VAP99" s="728"/>
      <c r="VAQ99" s="728"/>
      <c r="VAR99" s="728"/>
      <c r="VAS99" s="728"/>
      <c r="VAT99" s="728"/>
      <c r="VAU99" s="728"/>
      <c r="VAV99" s="728"/>
      <c r="VAW99" s="728"/>
      <c r="VAX99" s="728"/>
      <c r="VAY99" s="728"/>
      <c r="VAZ99" s="728"/>
      <c r="VBA99" s="728"/>
      <c r="VBB99" s="728"/>
      <c r="VBC99" s="728"/>
      <c r="VBD99" s="728"/>
      <c r="VBE99" s="728"/>
      <c r="VBF99" s="728"/>
      <c r="VBG99" s="728"/>
      <c r="VBH99" s="728"/>
      <c r="VBI99" s="728"/>
      <c r="VBJ99" s="728"/>
      <c r="VBK99" s="728"/>
      <c r="VBL99" s="728"/>
      <c r="VBM99" s="728"/>
      <c r="VBN99" s="728"/>
      <c r="VBO99" s="728"/>
      <c r="VBP99" s="728"/>
      <c r="VBQ99" s="728"/>
      <c r="VBR99" s="728"/>
      <c r="VBS99" s="728"/>
      <c r="VBT99" s="728"/>
      <c r="VBU99" s="728"/>
      <c r="VBV99" s="728"/>
      <c r="VBW99" s="728"/>
      <c r="VBX99" s="728"/>
      <c r="VBY99" s="728"/>
      <c r="VBZ99" s="728"/>
      <c r="VCA99" s="728"/>
      <c r="VCB99" s="728"/>
      <c r="VCC99" s="728"/>
      <c r="VCD99" s="728"/>
      <c r="VCE99" s="728"/>
      <c r="VCF99" s="728"/>
      <c r="VCG99" s="728"/>
      <c r="VCH99" s="728"/>
      <c r="VCI99" s="728"/>
      <c r="VCJ99" s="728"/>
      <c r="VCK99" s="728"/>
      <c r="VCL99" s="728"/>
      <c r="VCM99" s="728"/>
      <c r="VCN99" s="728"/>
      <c r="VCO99" s="728"/>
      <c r="VCP99" s="728"/>
      <c r="VCQ99" s="728"/>
      <c r="VCR99" s="728"/>
      <c r="VCS99" s="728"/>
      <c r="VCT99" s="728"/>
      <c r="VCU99" s="728"/>
      <c r="VCV99" s="728"/>
      <c r="VCW99" s="728"/>
      <c r="VCX99" s="728"/>
      <c r="VCY99" s="728"/>
      <c r="VCZ99" s="728"/>
      <c r="VDA99" s="728"/>
      <c r="VDB99" s="728"/>
      <c r="VDC99" s="728"/>
      <c r="VDD99" s="728"/>
      <c r="VDE99" s="728"/>
      <c r="VDF99" s="728"/>
      <c r="VDG99" s="728"/>
      <c r="VDH99" s="728"/>
      <c r="VDI99" s="728"/>
      <c r="VDJ99" s="728"/>
      <c r="VDK99" s="728"/>
      <c r="VDL99" s="728"/>
      <c r="VDM99" s="728"/>
      <c r="VDN99" s="728"/>
      <c r="VDO99" s="728"/>
      <c r="VDP99" s="728"/>
      <c r="VDQ99" s="728"/>
      <c r="VDR99" s="728"/>
      <c r="VDS99" s="728"/>
      <c r="VDT99" s="728"/>
      <c r="VDU99" s="728"/>
      <c r="VDV99" s="728"/>
      <c r="VDW99" s="728"/>
      <c r="VDX99" s="728"/>
      <c r="VDY99" s="728"/>
      <c r="VDZ99" s="728"/>
      <c r="VEA99" s="728"/>
      <c r="VEB99" s="728"/>
      <c r="VEC99" s="728"/>
      <c r="VED99" s="728"/>
      <c r="VEE99" s="728"/>
      <c r="VEF99" s="728"/>
      <c r="VEG99" s="728"/>
      <c r="VEH99" s="728"/>
      <c r="VEI99" s="728"/>
      <c r="VEJ99" s="728"/>
      <c r="VEK99" s="728"/>
      <c r="VEL99" s="728"/>
      <c r="VEM99" s="728"/>
      <c r="VEN99" s="728"/>
      <c r="VEO99" s="728"/>
      <c r="VEP99" s="728"/>
      <c r="VEQ99" s="728"/>
      <c r="VER99" s="728"/>
      <c r="VES99" s="728"/>
      <c r="VET99" s="728"/>
      <c r="VEU99" s="728"/>
      <c r="VEV99" s="728"/>
      <c r="VEW99" s="728"/>
      <c r="VEX99" s="728"/>
      <c r="VEY99" s="728"/>
      <c r="VEZ99" s="728"/>
      <c r="VFA99" s="728"/>
      <c r="VFB99" s="728"/>
      <c r="VFC99" s="728"/>
      <c r="VFD99" s="728"/>
      <c r="VFE99" s="728"/>
      <c r="VFF99" s="728"/>
      <c r="VFG99" s="728"/>
      <c r="VFH99" s="728"/>
      <c r="VFI99" s="728"/>
      <c r="VFJ99" s="728"/>
      <c r="VFK99" s="728"/>
      <c r="VFL99" s="728"/>
      <c r="VFM99" s="728"/>
      <c r="VFN99" s="728"/>
      <c r="VFO99" s="728"/>
      <c r="VFP99" s="728"/>
      <c r="VFQ99" s="728"/>
      <c r="VFR99" s="728"/>
      <c r="VFS99" s="728"/>
      <c r="VFT99" s="728"/>
      <c r="VFU99" s="728"/>
      <c r="VFV99" s="728"/>
      <c r="VFW99" s="728"/>
      <c r="VFX99" s="728"/>
      <c r="VFY99" s="728"/>
      <c r="VFZ99" s="728"/>
      <c r="VGA99" s="728"/>
      <c r="VGB99" s="728"/>
      <c r="VGC99" s="728"/>
      <c r="VGD99" s="728"/>
      <c r="VGE99" s="728"/>
      <c r="VGF99" s="728"/>
      <c r="VGG99" s="728"/>
      <c r="VGH99" s="728"/>
      <c r="VGI99" s="728"/>
      <c r="VGJ99" s="728"/>
      <c r="VGK99" s="728"/>
      <c r="VGL99" s="728"/>
      <c r="VGM99" s="728"/>
      <c r="VGN99" s="728"/>
      <c r="VGO99" s="728"/>
      <c r="VGP99" s="728"/>
      <c r="VGQ99" s="728"/>
      <c r="VGR99" s="728"/>
      <c r="VGS99" s="728"/>
      <c r="VGT99" s="728"/>
      <c r="VGU99" s="728"/>
      <c r="VGV99" s="728"/>
      <c r="VGW99" s="728"/>
      <c r="VGX99" s="728"/>
      <c r="VGY99" s="728"/>
      <c r="VGZ99" s="728"/>
      <c r="VHA99" s="728"/>
      <c r="VHB99" s="728"/>
      <c r="VHC99" s="728"/>
      <c r="VHD99" s="728"/>
      <c r="VHE99" s="728"/>
      <c r="VHF99" s="728"/>
      <c r="VHG99" s="728"/>
      <c r="VHH99" s="728"/>
      <c r="VHI99" s="728"/>
      <c r="VHJ99" s="728"/>
      <c r="VHK99" s="728"/>
      <c r="VHL99" s="728"/>
      <c r="VHM99" s="728"/>
      <c r="VHN99" s="728"/>
      <c r="VHO99" s="728"/>
      <c r="VHP99" s="728"/>
      <c r="VHQ99" s="728"/>
      <c r="VHR99" s="728"/>
      <c r="VHS99" s="728"/>
      <c r="VHT99" s="728"/>
      <c r="VHU99" s="728"/>
      <c r="VHV99" s="728"/>
      <c r="VHW99" s="728"/>
      <c r="VHX99" s="728"/>
      <c r="VHY99" s="728"/>
      <c r="VHZ99" s="728"/>
      <c r="VIA99" s="728"/>
      <c r="VIB99" s="728"/>
      <c r="VIC99" s="728"/>
      <c r="VID99" s="728"/>
      <c r="VIE99" s="728"/>
      <c r="VIF99" s="728"/>
      <c r="VIG99" s="728"/>
      <c r="VIH99" s="728"/>
      <c r="VII99" s="728"/>
      <c r="VIJ99" s="728"/>
      <c r="VIK99" s="728"/>
      <c r="VIL99" s="728"/>
      <c r="VIM99" s="728"/>
      <c r="VIN99" s="728"/>
      <c r="VIO99" s="728"/>
      <c r="VIP99" s="728"/>
      <c r="VIQ99" s="728"/>
      <c r="VIR99" s="728"/>
      <c r="VIS99" s="728"/>
      <c r="VIT99" s="728"/>
      <c r="VIU99" s="728"/>
      <c r="VIV99" s="728"/>
      <c r="VIW99" s="728"/>
      <c r="VIX99" s="728"/>
      <c r="VIY99" s="728"/>
      <c r="VIZ99" s="728"/>
      <c r="VJA99" s="728"/>
      <c r="VJB99" s="728"/>
      <c r="VJC99" s="728"/>
      <c r="VJD99" s="728"/>
      <c r="VJE99" s="728"/>
      <c r="VJF99" s="728"/>
      <c r="VJG99" s="728"/>
      <c r="VJH99" s="728"/>
      <c r="VJI99" s="728"/>
      <c r="VJJ99" s="728"/>
      <c r="VJK99" s="728"/>
      <c r="VJL99" s="728"/>
      <c r="VJM99" s="728"/>
      <c r="VJN99" s="728"/>
      <c r="VJO99" s="728"/>
      <c r="VJP99" s="728"/>
      <c r="VJQ99" s="728"/>
      <c r="VJR99" s="728"/>
      <c r="VJS99" s="728"/>
      <c r="VJT99" s="728"/>
      <c r="VJU99" s="728"/>
      <c r="VJV99" s="728"/>
      <c r="VJW99" s="728"/>
      <c r="VJX99" s="728"/>
      <c r="VJY99" s="728"/>
      <c r="VJZ99" s="728"/>
      <c r="VKA99" s="728"/>
      <c r="VKB99" s="728"/>
      <c r="VKC99" s="728"/>
      <c r="VKD99" s="728"/>
      <c r="VKE99" s="728"/>
      <c r="VKF99" s="728"/>
      <c r="VKG99" s="728"/>
      <c r="VKH99" s="728"/>
      <c r="VKI99" s="728"/>
      <c r="VKJ99" s="728"/>
      <c r="VKK99" s="728"/>
      <c r="VKL99" s="728"/>
      <c r="VKM99" s="728"/>
      <c r="VKN99" s="728"/>
      <c r="VKO99" s="728"/>
      <c r="VKP99" s="728"/>
      <c r="VKQ99" s="728"/>
      <c r="VKR99" s="728"/>
      <c r="VKS99" s="728"/>
      <c r="VKT99" s="728"/>
      <c r="VKU99" s="728"/>
      <c r="VKV99" s="728"/>
      <c r="VKW99" s="728"/>
      <c r="VKX99" s="728"/>
      <c r="VKY99" s="728"/>
      <c r="VKZ99" s="728"/>
      <c r="VLA99" s="728"/>
      <c r="VLB99" s="728"/>
      <c r="VLC99" s="728"/>
      <c r="VLD99" s="728"/>
      <c r="VLE99" s="728"/>
      <c r="VLF99" s="728"/>
      <c r="VLG99" s="728"/>
      <c r="VLH99" s="728"/>
      <c r="VLI99" s="728"/>
      <c r="VLJ99" s="728"/>
      <c r="VLK99" s="728"/>
      <c r="VLL99" s="728"/>
      <c r="VLM99" s="728"/>
      <c r="VLN99" s="728"/>
      <c r="VLO99" s="728"/>
      <c r="VLP99" s="728"/>
      <c r="VLQ99" s="728"/>
      <c r="VLR99" s="728"/>
      <c r="VLS99" s="728"/>
      <c r="VLT99" s="728"/>
      <c r="VLU99" s="728"/>
      <c r="VLV99" s="728"/>
      <c r="VLW99" s="728"/>
      <c r="VLX99" s="728"/>
      <c r="VLY99" s="728"/>
      <c r="VLZ99" s="728"/>
      <c r="VMA99" s="728"/>
      <c r="VMB99" s="728"/>
      <c r="VMC99" s="728"/>
      <c r="VMD99" s="728"/>
      <c r="VME99" s="728"/>
      <c r="VMF99" s="728"/>
      <c r="VMG99" s="728"/>
      <c r="VMH99" s="728"/>
      <c r="VMI99" s="728"/>
      <c r="VMJ99" s="728"/>
      <c r="VMK99" s="728"/>
      <c r="VML99" s="728"/>
      <c r="VMM99" s="728"/>
      <c r="VMN99" s="728"/>
      <c r="VMO99" s="728"/>
      <c r="VMP99" s="728"/>
      <c r="VMQ99" s="728"/>
      <c r="VMR99" s="728"/>
      <c r="VMS99" s="728"/>
      <c r="VMT99" s="728"/>
      <c r="VMU99" s="728"/>
      <c r="VMV99" s="728"/>
      <c r="VMW99" s="728"/>
      <c r="VMX99" s="728"/>
      <c r="VMY99" s="728"/>
      <c r="VMZ99" s="728"/>
      <c r="VNA99" s="728"/>
      <c r="VNB99" s="728"/>
      <c r="VNC99" s="728"/>
      <c r="VND99" s="728"/>
      <c r="VNE99" s="728"/>
      <c r="VNF99" s="728"/>
      <c r="VNG99" s="728"/>
      <c r="VNH99" s="728"/>
      <c r="VNI99" s="728"/>
      <c r="VNJ99" s="728"/>
      <c r="VNK99" s="728"/>
      <c r="VNL99" s="728"/>
      <c r="VNM99" s="728"/>
      <c r="VNN99" s="728"/>
      <c r="VNO99" s="728"/>
      <c r="VNP99" s="728"/>
      <c r="VNQ99" s="728"/>
      <c r="VNR99" s="728"/>
      <c r="VNS99" s="728"/>
      <c r="VNT99" s="728"/>
      <c r="VNU99" s="728"/>
      <c r="VNV99" s="728"/>
      <c r="VNW99" s="728"/>
      <c r="VNX99" s="728"/>
      <c r="VNY99" s="728"/>
      <c r="VNZ99" s="728"/>
      <c r="VOA99" s="728"/>
      <c r="VOB99" s="728"/>
      <c r="VOC99" s="728"/>
      <c r="VOD99" s="728"/>
      <c r="VOE99" s="728"/>
      <c r="VOF99" s="728"/>
      <c r="VOG99" s="728"/>
      <c r="VOH99" s="728"/>
      <c r="VOI99" s="728"/>
      <c r="VOJ99" s="728"/>
      <c r="VOK99" s="728"/>
      <c r="VOL99" s="728"/>
      <c r="VOM99" s="728"/>
      <c r="VON99" s="728"/>
      <c r="VOO99" s="728"/>
      <c r="VOP99" s="728"/>
      <c r="VOQ99" s="728"/>
      <c r="VOR99" s="728"/>
      <c r="VOS99" s="728"/>
      <c r="VOT99" s="728"/>
      <c r="VOU99" s="728"/>
      <c r="VOV99" s="728"/>
      <c r="VOW99" s="728"/>
      <c r="VOX99" s="728"/>
      <c r="VOY99" s="728"/>
      <c r="VOZ99" s="728"/>
      <c r="VPA99" s="728"/>
      <c r="VPB99" s="728"/>
      <c r="VPC99" s="728"/>
      <c r="VPD99" s="728"/>
      <c r="VPE99" s="728"/>
      <c r="VPF99" s="728"/>
      <c r="VPG99" s="728"/>
      <c r="VPH99" s="728"/>
      <c r="VPI99" s="728"/>
      <c r="VPJ99" s="728"/>
      <c r="VPK99" s="728"/>
      <c r="VPL99" s="728"/>
      <c r="VPM99" s="728"/>
      <c r="VPN99" s="728"/>
      <c r="VPO99" s="728"/>
      <c r="VPP99" s="728"/>
      <c r="VPQ99" s="728"/>
      <c r="VPR99" s="728"/>
      <c r="VPS99" s="728"/>
      <c r="VPT99" s="728"/>
      <c r="VPU99" s="728"/>
      <c r="VPV99" s="728"/>
      <c r="VPW99" s="728"/>
      <c r="VPX99" s="728"/>
      <c r="VPY99" s="728"/>
      <c r="VPZ99" s="728"/>
      <c r="VQA99" s="728"/>
      <c r="VQB99" s="728"/>
      <c r="VQC99" s="728"/>
      <c r="VQD99" s="728"/>
      <c r="VQE99" s="728"/>
      <c r="VQF99" s="728"/>
      <c r="VQG99" s="728"/>
      <c r="VQH99" s="728"/>
      <c r="VQI99" s="728"/>
      <c r="VQJ99" s="728"/>
      <c r="VQK99" s="728"/>
      <c r="VQL99" s="728"/>
      <c r="VQM99" s="728"/>
      <c r="VQN99" s="728"/>
      <c r="VQO99" s="728"/>
      <c r="VQP99" s="728"/>
      <c r="VQQ99" s="728"/>
      <c r="VQR99" s="728"/>
      <c r="VQS99" s="728"/>
      <c r="VQT99" s="728"/>
      <c r="VQU99" s="728"/>
      <c r="VQV99" s="728"/>
      <c r="VQW99" s="728"/>
      <c r="VQX99" s="728"/>
      <c r="VQY99" s="728"/>
      <c r="VQZ99" s="728"/>
      <c r="VRA99" s="728"/>
      <c r="VRB99" s="728"/>
      <c r="VRC99" s="728"/>
      <c r="VRD99" s="728"/>
      <c r="VRE99" s="728"/>
      <c r="VRF99" s="728"/>
      <c r="VRG99" s="728"/>
      <c r="VRH99" s="728"/>
      <c r="VRI99" s="728"/>
      <c r="VRJ99" s="728"/>
      <c r="VRK99" s="728"/>
      <c r="VRL99" s="728"/>
      <c r="VRM99" s="728"/>
      <c r="VRN99" s="728"/>
      <c r="VRO99" s="728"/>
      <c r="VRP99" s="728"/>
      <c r="VRQ99" s="728"/>
      <c r="VRR99" s="728"/>
      <c r="VRS99" s="728"/>
      <c r="VRT99" s="728"/>
      <c r="VRU99" s="728"/>
      <c r="VRV99" s="728"/>
      <c r="VRW99" s="728"/>
      <c r="VRX99" s="728"/>
      <c r="VRY99" s="728"/>
      <c r="VRZ99" s="728"/>
      <c r="VSA99" s="728"/>
      <c r="VSB99" s="728"/>
      <c r="VSC99" s="728"/>
      <c r="VSD99" s="728"/>
      <c r="VSE99" s="728"/>
      <c r="VSF99" s="728"/>
      <c r="VSG99" s="728"/>
      <c r="VSH99" s="728"/>
      <c r="VSI99" s="728"/>
      <c r="VSJ99" s="728"/>
      <c r="VSK99" s="728"/>
      <c r="VSL99" s="728"/>
      <c r="VSM99" s="728"/>
      <c r="VSN99" s="728"/>
      <c r="VSO99" s="728"/>
      <c r="VSP99" s="728"/>
      <c r="VSQ99" s="728"/>
      <c r="VSR99" s="728"/>
      <c r="VSS99" s="728"/>
      <c r="VST99" s="728"/>
      <c r="VSU99" s="728"/>
      <c r="VSV99" s="728"/>
      <c r="VSW99" s="728"/>
      <c r="VSX99" s="728"/>
      <c r="VSY99" s="728"/>
      <c r="VSZ99" s="728"/>
      <c r="VTA99" s="728"/>
      <c r="VTB99" s="728"/>
      <c r="VTC99" s="728"/>
      <c r="VTD99" s="728"/>
      <c r="VTE99" s="728"/>
      <c r="VTF99" s="728"/>
      <c r="VTG99" s="728"/>
      <c r="VTH99" s="728"/>
      <c r="VTI99" s="728"/>
      <c r="VTJ99" s="728"/>
      <c r="VTK99" s="728"/>
      <c r="VTL99" s="728"/>
      <c r="VTM99" s="728"/>
      <c r="VTN99" s="728"/>
      <c r="VTO99" s="728"/>
      <c r="VTP99" s="728"/>
      <c r="VTQ99" s="728"/>
      <c r="VTR99" s="728"/>
      <c r="VTS99" s="728"/>
      <c r="VTT99" s="728"/>
      <c r="VTU99" s="728"/>
      <c r="VTV99" s="728"/>
      <c r="VTW99" s="728"/>
      <c r="VTX99" s="728"/>
      <c r="VTY99" s="728"/>
      <c r="VTZ99" s="728"/>
      <c r="VUA99" s="728"/>
      <c r="VUB99" s="728"/>
      <c r="VUC99" s="728"/>
      <c r="VUD99" s="728"/>
      <c r="VUE99" s="728"/>
      <c r="VUF99" s="728"/>
      <c r="VUG99" s="728"/>
      <c r="VUH99" s="728"/>
      <c r="VUI99" s="728"/>
      <c r="VUJ99" s="728"/>
      <c r="VUK99" s="728"/>
      <c r="VUL99" s="728"/>
      <c r="VUM99" s="728"/>
      <c r="VUN99" s="728"/>
      <c r="VUO99" s="728"/>
      <c r="VUP99" s="728"/>
      <c r="VUQ99" s="728"/>
      <c r="VUR99" s="728"/>
      <c r="VUS99" s="728"/>
      <c r="VUT99" s="728"/>
      <c r="VUU99" s="728"/>
      <c r="VUV99" s="728"/>
      <c r="VUW99" s="728"/>
      <c r="VUX99" s="728"/>
      <c r="VUY99" s="728"/>
      <c r="VUZ99" s="728"/>
      <c r="VVA99" s="728"/>
      <c r="VVB99" s="728"/>
      <c r="VVC99" s="728"/>
      <c r="VVD99" s="728"/>
      <c r="VVE99" s="728"/>
      <c r="VVF99" s="728"/>
      <c r="VVG99" s="728"/>
      <c r="VVH99" s="728"/>
      <c r="VVI99" s="728"/>
      <c r="VVJ99" s="728"/>
      <c r="VVK99" s="728"/>
      <c r="VVL99" s="728"/>
      <c r="VVM99" s="728"/>
      <c r="VVN99" s="728"/>
      <c r="VVO99" s="728"/>
      <c r="VVP99" s="728"/>
      <c r="VVQ99" s="728"/>
      <c r="VVR99" s="728"/>
      <c r="VVS99" s="728"/>
      <c r="VVT99" s="728"/>
      <c r="VVU99" s="728"/>
      <c r="VVV99" s="728"/>
      <c r="VVW99" s="728"/>
      <c r="VVX99" s="728"/>
      <c r="VVY99" s="728"/>
      <c r="VVZ99" s="728"/>
      <c r="VWA99" s="728"/>
      <c r="VWB99" s="728"/>
      <c r="VWC99" s="728"/>
      <c r="VWD99" s="728"/>
      <c r="VWE99" s="728"/>
      <c r="VWF99" s="728"/>
      <c r="VWG99" s="728"/>
      <c r="VWH99" s="728"/>
      <c r="VWI99" s="728"/>
      <c r="VWJ99" s="728"/>
      <c r="VWK99" s="728"/>
      <c r="VWL99" s="728"/>
      <c r="VWM99" s="728"/>
      <c r="VWN99" s="728"/>
      <c r="VWO99" s="728"/>
      <c r="VWP99" s="728"/>
      <c r="VWQ99" s="728"/>
      <c r="VWR99" s="728"/>
      <c r="VWS99" s="728"/>
      <c r="VWT99" s="728"/>
      <c r="VWU99" s="728"/>
      <c r="VWV99" s="728"/>
      <c r="VWW99" s="728"/>
      <c r="VWX99" s="728"/>
      <c r="VWY99" s="728"/>
      <c r="VWZ99" s="728"/>
      <c r="VXA99" s="728"/>
      <c r="VXB99" s="728"/>
      <c r="VXC99" s="728"/>
      <c r="VXD99" s="728"/>
      <c r="VXE99" s="728"/>
      <c r="VXF99" s="728"/>
      <c r="VXG99" s="728"/>
      <c r="VXH99" s="728"/>
      <c r="VXI99" s="728"/>
      <c r="VXJ99" s="728"/>
      <c r="VXK99" s="728"/>
      <c r="VXL99" s="728"/>
      <c r="VXM99" s="728"/>
      <c r="VXN99" s="728"/>
      <c r="VXO99" s="728"/>
      <c r="VXP99" s="728"/>
      <c r="VXQ99" s="728"/>
      <c r="VXR99" s="728"/>
      <c r="VXS99" s="728"/>
      <c r="VXT99" s="728"/>
      <c r="VXU99" s="728"/>
      <c r="VXV99" s="728"/>
      <c r="VXW99" s="728"/>
      <c r="VXX99" s="728"/>
      <c r="VXY99" s="728"/>
      <c r="VXZ99" s="728"/>
      <c r="VYA99" s="728"/>
      <c r="VYB99" s="728"/>
      <c r="VYC99" s="728"/>
      <c r="VYD99" s="728"/>
      <c r="VYE99" s="728"/>
      <c r="VYF99" s="728"/>
      <c r="VYG99" s="728"/>
      <c r="VYH99" s="728"/>
      <c r="VYI99" s="728"/>
      <c r="VYJ99" s="728"/>
      <c r="VYK99" s="728"/>
      <c r="VYL99" s="728"/>
      <c r="VYM99" s="728"/>
      <c r="VYN99" s="728"/>
      <c r="VYO99" s="728"/>
      <c r="VYP99" s="728"/>
      <c r="VYQ99" s="728"/>
      <c r="VYR99" s="728"/>
      <c r="VYS99" s="728"/>
      <c r="VYT99" s="728"/>
      <c r="VYU99" s="728"/>
      <c r="VYV99" s="728"/>
      <c r="VYW99" s="728"/>
      <c r="VYX99" s="728"/>
      <c r="VYY99" s="728"/>
      <c r="VYZ99" s="728"/>
      <c r="VZA99" s="728"/>
      <c r="VZB99" s="728"/>
      <c r="VZC99" s="728"/>
      <c r="VZD99" s="728"/>
      <c r="VZE99" s="728"/>
      <c r="VZF99" s="728"/>
      <c r="VZG99" s="728"/>
      <c r="VZH99" s="728"/>
      <c r="VZI99" s="728"/>
      <c r="VZJ99" s="728"/>
      <c r="VZK99" s="728"/>
      <c r="VZL99" s="728"/>
      <c r="VZM99" s="728"/>
      <c r="VZN99" s="728"/>
      <c r="VZO99" s="728"/>
      <c r="VZP99" s="728"/>
      <c r="VZQ99" s="728"/>
      <c r="VZR99" s="728"/>
      <c r="VZS99" s="728"/>
      <c r="VZT99" s="728"/>
      <c r="VZU99" s="728"/>
      <c r="VZV99" s="728"/>
      <c r="VZW99" s="728"/>
      <c r="VZX99" s="728"/>
      <c r="VZY99" s="728"/>
      <c r="VZZ99" s="728"/>
      <c r="WAA99" s="728"/>
      <c r="WAB99" s="728"/>
      <c r="WAC99" s="728"/>
      <c r="WAD99" s="728"/>
      <c r="WAE99" s="728"/>
      <c r="WAF99" s="728"/>
      <c r="WAG99" s="728"/>
      <c r="WAH99" s="728"/>
      <c r="WAI99" s="728"/>
      <c r="WAJ99" s="728"/>
      <c r="WAK99" s="728"/>
      <c r="WAL99" s="728"/>
      <c r="WAM99" s="728"/>
      <c r="WAN99" s="728"/>
      <c r="WAO99" s="728"/>
      <c r="WAP99" s="728"/>
      <c r="WAQ99" s="728"/>
      <c r="WAR99" s="728"/>
      <c r="WAS99" s="728"/>
      <c r="WAT99" s="728"/>
      <c r="WAU99" s="728"/>
      <c r="WAV99" s="728"/>
      <c r="WAW99" s="728"/>
      <c r="WAX99" s="728"/>
      <c r="WAY99" s="728"/>
      <c r="WAZ99" s="728"/>
      <c r="WBA99" s="728"/>
      <c r="WBB99" s="728"/>
      <c r="WBC99" s="728"/>
      <c r="WBD99" s="728"/>
      <c r="WBE99" s="728"/>
      <c r="WBF99" s="728"/>
      <c r="WBG99" s="728"/>
      <c r="WBH99" s="728"/>
      <c r="WBI99" s="728"/>
      <c r="WBJ99" s="728"/>
      <c r="WBK99" s="728"/>
      <c r="WBL99" s="728"/>
      <c r="WBM99" s="728"/>
      <c r="WBN99" s="728"/>
      <c r="WBO99" s="728"/>
      <c r="WBP99" s="728"/>
      <c r="WBQ99" s="728"/>
      <c r="WBR99" s="728"/>
      <c r="WBS99" s="728"/>
      <c r="WBT99" s="728"/>
      <c r="WBU99" s="728"/>
      <c r="WBV99" s="728"/>
      <c r="WBW99" s="728"/>
      <c r="WBX99" s="728"/>
      <c r="WBY99" s="728"/>
      <c r="WBZ99" s="728"/>
      <c r="WCA99" s="728"/>
      <c r="WCB99" s="728"/>
      <c r="WCC99" s="728"/>
      <c r="WCD99" s="728"/>
      <c r="WCE99" s="728"/>
      <c r="WCF99" s="728"/>
      <c r="WCG99" s="728"/>
      <c r="WCH99" s="728"/>
      <c r="WCI99" s="728"/>
      <c r="WCJ99" s="728"/>
      <c r="WCK99" s="728"/>
      <c r="WCL99" s="728"/>
      <c r="WCM99" s="728"/>
      <c r="WCN99" s="728"/>
      <c r="WCO99" s="728"/>
      <c r="WCP99" s="728"/>
      <c r="WCQ99" s="728"/>
      <c r="WCR99" s="728"/>
      <c r="WCS99" s="728"/>
      <c r="WCT99" s="728"/>
      <c r="WCU99" s="728"/>
      <c r="WCV99" s="728"/>
      <c r="WCW99" s="728"/>
      <c r="WCX99" s="728"/>
      <c r="WCY99" s="728"/>
      <c r="WCZ99" s="728"/>
      <c r="WDA99" s="728"/>
      <c r="WDB99" s="728"/>
      <c r="WDC99" s="728"/>
      <c r="WDD99" s="728"/>
      <c r="WDE99" s="728"/>
      <c r="WDF99" s="728"/>
      <c r="WDG99" s="728"/>
      <c r="WDH99" s="728"/>
      <c r="WDI99" s="728"/>
      <c r="WDJ99" s="728"/>
      <c r="WDK99" s="728"/>
      <c r="WDL99" s="728"/>
      <c r="WDM99" s="728"/>
      <c r="WDN99" s="728"/>
      <c r="WDO99" s="728"/>
      <c r="WDP99" s="728"/>
      <c r="WDQ99" s="728"/>
      <c r="WDR99" s="728"/>
      <c r="WDS99" s="728"/>
      <c r="WDT99" s="728"/>
      <c r="WDU99" s="728"/>
      <c r="WDV99" s="728"/>
      <c r="WDW99" s="728"/>
      <c r="WDX99" s="728"/>
      <c r="WDY99" s="728"/>
      <c r="WDZ99" s="728"/>
      <c r="WEA99" s="728"/>
      <c r="WEB99" s="728"/>
      <c r="WEC99" s="728"/>
      <c r="WED99" s="728"/>
      <c r="WEE99" s="728"/>
      <c r="WEF99" s="728"/>
      <c r="WEG99" s="728"/>
      <c r="WEH99" s="728"/>
      <c r="WEI99" s="728"/>
      <c r="WEJ99" s="728"/>
      <c r="WEK99" s="728"/>
      <c r="WEL99" s="728"/>
      <c r="WEM99" s="728"/>
      <c r="WEN99" s="728"/>
      <c r="WEO99" s="728"/>
      <c r="WEP99" s="728"/>
      <c r="WEQ99" s="728"/>
      <c r="WER99" s="728"/>
      <c r="WES99" s="728"/>
      <c r="WET99" s="728"/>
      <c r="WEU99" s="728"/>
      <c r="WEV99" s="728"/>
      <c r="WEW99" s="728"/>
      <c r="WEX99" s="728"/>
      <c r="WEY99" s="728"/>
      <c r="WEZ99" s="728"/>
      <c r="WFA99" s="728"/>
      <c r="WFB99" s="728"/>
      <c r="WFC99" s="728"/>
      <c r="WFD99" s="728"/>
      <c r="WFE99" s="728"/>
      <c r="WFF99" s="728"/>
      <c r="WFG99" s="728"/>
      <c r="WFH99" s="728"/>
      <c r="WFI99" s="728"/>
      <c r="WFJ99" s="728"/>
      <c r="WFK99" s="728"/>
      <c r="WFL99" s="728"/>
      <c r="WFM99" s="728"/>
      <c r="WFN99" s="728"/>
      <c r="WFO99" s="728"/>
      <c r="WFP99" s="728"/>
      <c r="WFQ99" s="728"/>
      <c r="WFR99" s="728"/>
      <c r="WFS99" s="728"/>
      <c r="WFT99" s="728"/>
      <c r="WFU99" s="728"/>
      <c r="WFV99" s="728"/>
      <c r="WFW99" s="728"/>
      <c r="WFX99" s="728"/>
      <c r="WFY99" s="728"/>
      <c r="WFZ99" s="728"/>
      <c r="WGA99" s="728"/>
      <c r="WGB99" s="728"/>
      <c r="WGC99" s="728"/>
      <c r="WGD99" s="728"/>
      <c r="WGE99" s="728"/>
      <c r="WGF99" s="728"/>
      <c r="WGG99" s="728"/>
      <c r="WGH99" s="728"/>
      <c r="WGI99" s="728"/>
      <c r="WGJ99" s="728"/>
      <c r="WGK99" s="728"/>
      <c r="WGL99" s="728"/>
      <c r="WGM99" s="728"/>
      <c r="WGN99" s="728"/>
      <c r="WGO99" s="728"/>
      <c r="WGP99" s="728"/>
      <c r="WGQ99" s="728"/>
      <c r="WGR99" s="728"/>
      <c r="WGS99" s="728"/>
      <c r="WGT99" s="728"/>
      <c r="WGU99" s="728"/>
      <c r="WGV99" s="728"/>
      <c r="WGW99" s="728"/>
      <c r="WGX99" s="728"/>
      <c r="WGY99" s="728"/>
      <c r="WGZ99" s="728"/>
      <c r="WHA99" s="728"/>
      <c r="WHB99" s="728"/>
      <c r="WHC99" s="728"/>
      <c r="WHD99" s="728"/>
      <c r="WHE99" s="728"/>
      <c r="WHF99" s="728"/>
      <c r="WHG99" s="728"/>
      <c r="WHH99" s="728"/>
      <c r="WHI99" s="728"/>
      <c r="WHJ99" s="728"/>
      <c r="WHK99" s="728"/>
      <c r="WHL99" s="728"/>
      <c r="WHM99" s="728"/>
      <c r="WHN99" s="728"/>
      <c r="WHO99" s="728"/>
      <c r="WHP99" s="728"/>
      <c r="WHQ99" s="728"/>
      <c r="WHR99" s="728"/>
      <c r="WHS99" s="728"/>
      <c r="WHT99" s="728"/>
      <c r="WHU99" s="728"/>
      <c r="WHV99" s="728"/>
      <c r="WHW99" s="728"/>
      <c r="WHX99" s="728"/>
      <c r="WHY99" s="728"/>
      <c r="WHZ99" s="728"/>
      <c r="WIA99" s="728"/>
      <c r="WIB99" s="728"/>
      <c r="WIC99" s="728"/>
      <c r="WID99" s="728"/>
      <c r="WIE99" s="728"/>
      <c r="WIF99" s="728"/>
      <c r="WIG99" s="728"/>
      <c r="WIH99" s="728"/>
      <c r="WII99" s="728"/>
      <c r="WIJ99" s="728"/>
      <c r="WIK99" s="728"/>
      <c r="WIL99" s="728"/>
      <c r="WIM99" s="728"/>
      <c r="WIN99" s="728"/>
      <c r="WIO99" s="728"/>
      <c r="WIP99" s="728"/>
      <c r="WIQ99" s="728"/>
      <c r="WIR99" s="728"/>
      <c r="WIS99" s="728"/>
      <c r="WIT99" s="728"/>
      <c r="WIU99" s="728"/>
      <c r="WIV99" s="728"/>
      <c r="WIW99" s="728"/>
      <c r="WIX99" s="728"/>
      <c r="WIY99" s="728"/>
      <c r="WIZ99" s="728"/>
      <c r="WJA99" s="728"/>
      <c r="WJB99" s="728"/>
      <c r="WJC99" s="728"/>
      <c r="WJD99" s="728"/>
      <c r="WJE99" s="728"/>
      <c r="WJF99" s="728"/>
      <c r="WJG99" s="728"/>
      <c r="WJH99" s="728"/>
      <c r="WJI99" s="728"/>
      <c r="WJJ99" s="728"/>
      <c r="WJK99" s="728"/>
      <c r="WJL99" s="728"/>
      <c r="WJM99" s="728"/>
      <c r="WJN99" s="728"/>
      <c r="WJO99" s="728"/>
      <c r="WJP99" s="728"/>
      <c r="WJQ99" s="728"/>
      <c r="WJR99" s="728"/>
      <c r="WJS99" s="728"/>
      <c r="WJT99" s="728"/>
      <c r="WJU99" s="728"/>
      <c r="WJV99" s="728"/>
      <c r="WJW99" s="728"/>
      <c r="WJX99" s="728"/>
      <c r="WJY99" s="728"/>
      <c r="WJZ99" s="728"/>
      <c r="WKA99" s="728"/>
      <c r="WKB99" s="728"/>
      <c r="WKC99" s="728"/>
      <c r="WKD99" s="728"/>
      <c r="WKE99" s="728"/>
      <c r="WKF99" s="728"/>
      <c r="WKG99" s="728"/>
      <c r="WKH99" s="728"/>
      <c r="WKI99" s="728"/>
      <c r="WKJ99" s="728"/>
      <c r="WKK99" s="728"/>
      <c r="WKL99" s="728"/>
      <c r="WKM99" s="728"/>
      <c r="WKN99" s="728"/>
      <c r="WKO99" s="728"/>
      <c r="WKP99" s="728"/>
      <c r="WKQ99" s="728"/>
      <c r="WKR99" s="728"/>
      <c r="WKS99" s="728"/>
      <c r="WKT99" s="728"/>
      <c r="WKU99" s="728"/>
      <c r="WKV99" s="728"/>
      <c r="WKW99" s="728"/>
      <c r="WKX99" s="728"/>
      <c r="WKY99" s="728"/>
      <c r="WKZ99" s="728"/>
      <c r="WLA99" s="728"/>
      <c r="WLB99" s="728"/>
      <c r="WLC99" s="728"/>
      <c r="WLD99" s="728"/>
      <c r="WLE99" s="728"/>
      <c r="WLF99" s="728"/>
      <c r="WLG99" s="728"/>
      <c r="WLH99" s="728"/>
      <c r="WLI99" s="728"/>
      <c r="WLJ99" s="728"/>
      <c r="WLK99" s="728"/>
      <c r="WLL99" s="728"/>
      <c r="WLM99" s="728"/>
      <c r="WLN99" s="728"/>
      <c r="WLO99" s="728"/>
      <c r="WLP99" s="728"/>
      <c r="WLQ99" s="728"/>
      <c r="WLR99" s="728"/>
      <c r="WLS99" s="728"/>
      <c r="WLT99" s="728"/>
      <c r="WLU99" s="728"/>
      <c r="WLV99" s="728"/>
      <c r="WLW99" s="728"/>
      <c r="WLX99" s="728"/>
      <c r="WLY99" s="728"/>
      <c r="WLZ99" s="728"/>
      <c r="WMA99" s="728"/>
      <c r="WMB99" s="728"/>
      <c r="WMC99" s="728"/>
      <c r="WMD99" s="728"/>
      <c r="WME99" s="728"/>
      <c r="WMF99" s="728"/>
      <c r="WMG99" s="728"/>
      <c r="WMH99" s="728"/>
      <c r="WMI99" s="728"/>
      <c r="WMJ99" s="728"/>
      <c r="WMK99" s="728"/>
      <c r="WML99" s="728"/>
      <c r="WMM99" s="728"/>
      <c r="WMN99" s="728"/>
      <c r="WMO99" s="728"/>
      <c r="WMP99" s="728"/>
      <c r="WMQ99" s="728"/>
      <c r="WMR99" s="728"/>
      <c r="WMS99" s="728"/>
      <c r="WMT99" s="728"/>
      <c r="WMU99" s="728"/>
      <c r="WMV99" s="728"/>
      <c r="WMW99" s="728"/>
      <c r="WMX99" s="728"/>
      <c r="WMY99" s="728"/>
      <c r="WMZ99" s="728"/>
      <c r="WNA99" s="728"/>
      <c r="WNB99" s="728"/>
      <c r="WNC99" s="728"/>
      <c r="WND99" s="728"/>
      <c r="WNE99" s="728"/>
      <c r="WNF99" s="728"/>
      <c r="WNG99" s="728"/>
      <c r="WNH99" s="728"/>
      <c r="WNI99" s="728"/>
      <c r="WNJ99" s="728"/>
      <c r="WNK99" s="728"/>
      <c r="WNL99" s="728"/>
      <c r="WNM99" s="728"/>
      <c r="WNN99" s="728"/>
      <c r="WNO99" s="728"/>
      <c r="WNP99" s="728"/>
      <c r="WNQ99" s="728"/>
      <c r="WNR99" s="728"/>
      <c r="WNS99" s="728"/>
      <c r="WNT99" s="728"/>
      <c r="WNU99" s="728"/>
      <c r="WNV99" s="728"/>
      <c r="WNW99" s="728"/>
      <c r="WNX99" s="728"/>
      <c r="WNY99" s="728"/>
      <c r="WNZ99" s="728"/>
      <c r="WOA99" s="728"/>
      <c r="WOB99" s="728"/>
      <c r="WOC99" s="728"/>
      <c r="WOD99" s="728"/>
      <c r="WOE99" s="728"/>
      <c r="WOF99" s="728"/>
      <c r="WOG99" s="728"/>
      <c r="WOH99" s="728"/>
      <c r="WOI99" s="728"/>
      <c r="WOJ99" s="728"/>
      <c r="WOK99" s="728"/>
      <c r="WOL99" s="728"/>
      <c r="WOM99" s="728"/>
      <c r="WON99" s="728"/>
      <c r="WOO99" s="728"/>
      <c r="WOP99" s="728"/>
      <c r="WOQ99" s="728"/>
      <c r="WOR99" s="728"/>
      <c r="WOS99" s="728"/>
      <c r="WOT99" s="728"/>
      <c r="WOU99" s="728"/>
      <c r="WOV99" s="728"/>
      <c r="WOW99" s="728"/>
      <c r="WOX99" s="728"/>
      <c r="WOY99" s="728"/>
      <c r="WOZ99" s="728"/>
      <c r="WPA99" s="728"/>
      <c r="WPB99" s="728"/>
      <c r="WPC99" s="728"/>
      <c r="WPD99" s="728"/>
      <c r="WPE99" s="728"/>
      <c r="WPF99" s="728"/>
      <c r="WPG99" s="728"/>
      <c r="WPH99" s="728"/>
      <c r="WPI99" s="728"/>
      <c r="WPJ99" s="728"/>
      <c r="WPK99" s="728"/>
      <c r="WPL99" s="728"/>
      <c r="WPM99" s="728"/>
      <c r="WPN99" s="728"/>
      <c r="WPO99" s="728"/>
      <c r="WPP99" s="728"/>
      <c r="WPQ99" s="728"/>
      <c r="WPR99" s="728"/>
      <c r="WPS99" s="728"/>
      <c r="WPT99" s="728"/>
      <c r="WPU99" s="728"/>
      <c r="WPV99" s="728"/>
      <c r="WPW99" s="728"/>
      <c r="WPX99" s="728"/>
      <c r="WPY99" s="728"/>
      <c r="WPZ99" s="728"/>
      <c r="WQA99" s="728"/>
      <c r="WQB99" s="728"/>
      <c r="WQC99" s="728"/>
      <c r="WQD99" s="728"/>
      <c r="WQE99" s="728"/>
      <c r="WQF99" s="728"/>
      <c r="WQG99" s="728"/>
      <c r="WQH99" s="728"/>
      <c r="WQI99" s="728"/>
      <c r="WQJ99" s="728"/>
      <c r="WQK99" s="728"/>
      <c r="WQL99" s="728"/>
      <c r="WQM99" s="728"/>
      <c r="WQN99" s="728"/>
      <c r="WQO99" s="728"/>
      <c r="WQP99" s="728"/>
      <c r="WQQ99" s="728"/>
      <c r="WQR99" s="728"/>
      <c r="WQS99" s="728"/>
      <c r="WQT99" s="728"/>
      <c r="WQU99" s="728"/>
      <c r="WQV99" s="728"/>
      <c r="WQW99" s="728"/>
      <c r="WQX99" s="728"/>
      <c r="WQY99" s="728"/>
      <c r="WQZ99" s="728"/>
      <c r="WRA99" s="728"/>
      <c r="WRB99" s="728"/>
      <c r="WRC99" s="728"/>
      <c r="WRD99" s="728"/>
      <c r="WRE99" s="728"/>
      <c r="WRF99" s="728"/>
      <c r="WRG99" s="728"/>
      <c r="WRH99" s="728"/>
      <c r="WRI99" s="728"/>
      <c r="WRJ99" s="728"/>
      <c r="WRK99" s="728"/>
      <c r="WRL99" s="728"/>
      <c r="WRM99" s="728"/>
      <c r="WRN99" s="728"/>
      <c r="WRO99" s="728"/>
      <c r="WRP99" s="728"/>
      <c r="WRQ99" s="728"/>
      <c r="WRR99" s="728"/>
      <c r="WRS99" s="728"/>
      <c r="WRT99" s="728"/>
      <c r="WRU99" s="728"/>
      <c r="WRV99" s="728"/>
      <c r="WRW99" s="728"/>
      <c r="WRX99" s="728"/>
      <c r="WRY99" s="728"/>
      <c r="WRZ99" s="728"/>
      <c r="WSA99" s="728"/>
      <c r="WSB99" s="728"/>
      <c r="WSC99" s="728"/>
      <c r="WSD99" s="728"/>
      <c r="WSE99" s="728"/>
      <c r="WSF99" s="728"/>
      <c r="WSG99" s="728"/>
      <c r="WSH99" s="728"/>
      <c r="WSI99" s="728"/>
      <c r="WSJ99" s="728"/>
      <c r="WSK99" s="728"/>
      <c r="WSL99" s="728"/>
      <c r="WSM99" s="728"/>
      <c r="WSN99" s="728"/>
      <c r="WSO99" s="728"/>
      <c r="WSP99" s="728"/>
      <c r="WSQ99" s="728"/>
      <c r="WSR99" s="728"/>
      <c r="WSS99" s="728"/>
      <c r="WST99" s="728"/>
      <c r="WSU99" s="728"/>
      <c r="WSV99" s="728"/>
      <c r="WSW99" s="728"/>
      <c r="WSX99" s="728"/>
      <c r="WSY99" s="728"/>
      <c r="WSZ99" s="728"/>
      <c r="WTA99" s="728"/>
      <c r="WTB99" s="728"/>
      <c r="WTC99" s="728"/>
      <c r="WTD99" s="728"/>
      <c r="WTE99" s="728"/>
      <c r="WTF99" s="728"/>
      <c r="WTG99" s="728"/>
      <c r="WTH99" s="728"/>
      <c r="WTI99" s="728"/>
      <c r="WTJ99" s="728"/>
      <c r="WTK99" s="728"/>
      <c r="WTL99" s="728"/>
      <c r="WTM99" s="728"/>
      <c r="WTN99" s="728"/>
      <c r="WTO99" s="728"/>
      <c r="WTP99" s="728"/>
      <c r="WTQ99" s="728"/>
      <c r="WTR99" s="728"/>
      <c r="WTS99" s="728"/>
      <c r="WTT99" s="728"/>
      <c r="WTU99" s="728"/>
      <c r="WTV99" s="728"/>
      <c r="WTW99" s="728"/>
      <c r="WTX99" s="728"/>
      <c r="WTY99" s="728"/>
      <c r="WTZ99" s="728"/>
      <c r="WUA99" s="728"/>
      <c r="WUB99" s="728"/>
      <c r="WUC99" s="728"/>
      <c r="WUD99" s="728"/>
      <c r="WUE99" s="728"/>
      <c r="WUF99" s="728"/>
      <c r="WUG99" s="728"/>
      <c r="WUH99" s="728"/>
      <c r="WUI99" s="728"/>
      <c r="WUJ99" s="728"/>
      <c r="WUK99" s="728"/>
      <c r="WUL99" s="728"/>
      <c r="WUM99" s="728"/>
      <c r="WUN99" s="728"/>
      <c r="WUO99" s="728"/>
      <c r="WUP99" s="728"/>
      <c r="WUQ99" s="728"/>
      <c r="WUR99" s="728"/>
      <c r="WUS99" s="728"/>
      <c r="WUT99" s="728"/>
      <c r="WUU99" s="728"/>
      <c r="WUV99" s="728"/>
      <c r="WUW99" s="728"/>
      <c r="WUX99" s="728"/>
      <c r="WUY99" s="728"/>
      <c r="WUZ99" s="728"/>
      <c r="WVA99" s="728"/>
      <c r="WVB99" s="728"/>
      <c r="WVC99" s="728"/>
      <c r="WVD99" s="728"/>
      <c r="WVE99" s="728"/>
      <c r="WVF99" s="728"/>
      <c r="WVG99" s="728"/>
      <c r="WVH99" s="728"/>
      <c r="WVI99" s="728"/>
      <c r="WVJ99" s="728"/>
      <c r="WVK99" s="728"/>
      <c r="WVL99" s="728"/>
      <c r="WVM99" s="728"/>
      <c r="WVN99" s="728"/>
      <c r="WVO99" s="728"/>
      <c r="WVP99" s="728"/>
      <c r="WVQ99" s="728"/>
      <c r="WVR99" s="728"/>
      <c r="WVS99" s="728"/>
      <c r="WVT99" s="728"/>
      <c r="WVU99" s="728"/>
      <c r="WVV99" s="728"/>
      <c r="WVW99" s="728"/>
      <c r="WVX99" s="728"/>
      <c r="WVY99" s="728"/>
      <c r="WVZ99" s="728"/>
      <c r="WWA99" s="728"/>
      <c r="WWB99" s="728"/>
      <c r="WWC99" s="728"/>
      <c r="WWD99" s="728"/>
      <c r="WWE99" s="728"/>
      <c r="WWF99" s="728"/>
      <c r="WWG99" s="728"/>
      <c r="WWH99" s="728"/>
      <c r="WWI99" s="728"/>
      <c r="WWJ99" s="728"/>
      <c r="WWK99" s="728"/>
      <c r="WWL99" s="728"/>
      <c r="WWM99" s="728"/>
      <c r="WWN99" s="728"/>
      <c r="WWO99" s="728"/>
      <c r="WWP99" s="728"/>
      <c r="WWQ99" s="728"/>
      <c r="WWR99" s="728"/>
      <c r="WWS99" s="728"/>
      <c r="WWT99" s="728"/>
      <c r="WWU99" s="728"/>
      <c r="WWV99" s="728"/>
      <c r="WWW99" s="728"/>
      <c r="WWX99" s="728"/>
      <c r="WWY99" s="728"/>
      <c r="WWZ99" s="728"/>
      <c r="WXA99" s="728"/>
      <c r="WXB99" s="728"/>
      <c r="WXC99" s="728"/>
      <c r="WXD99" s="728"/>
      <c r="WXE99" s="728"/>
      <c r="WXF99" s="728"/>
      <c r="WXG99" s="728"/>
      <c r="WXH99" s="728"/>
      <c r="WXI99" s="728"/>
      <c r="WXJ99" s="728"/>
      <c r="WXK99" s="728"/>
      <c r="WXL99" s="728"/>
      <c r="WXM99" s="728"/>
      <c r="WXN99" s="728"/>
      <c r="WXO99" s="728"/>
      <c r="WXP99" s="728"/>
      <c r="WXQ99" s="728"/>
      <c r="WXR99" s="728"/>
      <c r="WXS99" s="728"/>
      <c r="WXT99" s="728"/>
      <c r="WXU99" s="728"/>
      <c r="WXV99" s="728"/>
      <c r="WXW99" s="728"/>
      <c r="WXX99" s="728"/>
      <c r="WXY99" s="728"/>
      <c r="WXZ99" s="728"/>
      <c r="WYA99" s="728"/>
      <c r="WYB99" s="728"/>
      <c r="WYC99" s="728"/>
      <c r="WYD99" s="728"/>
      <c r="WYE99" s="728"/>
      <c r="WYF99" s="728"/>
      <c r="WYG99" s="728"/>
      <c r="WYH99" s="728"/>
      <c r="WYI99" s="728"/>
      <c r="WYJ99" s="728"/>
      <c r="WYK99" s="728"/>
      <c r="WYL99" s="728"/>
      <c r="WYM99" s="728"/>
      <c r="WYN99" s="728"/>
      <c r="WYO99" s="728"/>
      <c r="WYP99" s="728"/>
      <c r="WYQ99" s="728"/>
      <c r="WYR99" s="728"/>
      <c r="WYS99" s="728"/>
      <c r="WYT99" s="728"/>
      <c r="WYU99" s="728"/>
      <c r="WYV99" s="728"/>
      <c r="WYW99" s="728"/>
      <c r="WYX99" s="728"/>
      <c r="WYY99" s="728"/>
      <c r="WYZ99" s="728"/>
      <c r="WZA99" s="728"/>
      <c r="WZB99" s="728"/>
      <c r="WZC99" s="728"/>
      <c r="WZD99" s="728"/>
      <c r="WZE99" s="728"/>
      <c r="WZF99" s="728"/>
      <c r="WZG99" s="728"/>
      <c r="WZH99" s="728"/>
      <c r="WZI99" s="728"/>
      <c r="WZJ99" s="728"/>
      <c r="WZK99" s="728"/>
      <c r="WZL99" s="728"/>
      <c r="WZM99" s="728"/>
      <c r="WZN99" s="728"/>
      <c r="WZO99" s="728"/>
      <c r="WZP99" s="728"/>
      <c r="WZQ99" s="728"/>
      <c r="WZR99" s="728"/>
      <c r="WZS99" s="728"/>
      <c r="WZT99" s="728"/>
      <c r="WZU99" s="728"/>
      <c r="WZV99" s="728"/>
      <c r="WZW99" s="728"/>
      <c r="WZX99" s="728"/>
      <c r="WZY99" s="728"/>
      <c r="WZZ99" s="728"/>
      <c r="XAA99" s="728"/>
      <c r="XAB99" s="728"/>
      <c r="XAC99" s="728"/>
      <c r="XAD99" s="728"/>
      <c r="XAE99" s="728"/>
      <c r="XAF99" s="728"/>
      <c r="XAG99" s="728"/>
      <c r="XAH99" s="728"/>
      <c r="XAI99" s="728"/>
      <c r="XAJ99" s="728"/>
      <c r="XAK99" s="728"/>
      <c r="XAL99" s="728"/>
      <c r="XAM99" s="728"/>
      <c r="XAN99" s="728"/>
      <c r="XAO99" s="728"/>
      <c r="XAP99" s="728"/>
      <c r="XAQ99" s="728"/>
      <c r="XAR99" s="728"/>
      <c r="XAS99" s="728"/>
      <c r="XAT99" s="728"/>
      <c r="XAU99" s="728"/>
      <c r="XAV99" s="728"/>
      <c r="XAW99" s="728"/>
      <c r="XAX99" s="728"/>
      <c r="XAY99" s="728"/>
      <c r="XAZ99" s="728"/>
      <c r="XBA99" s="728"/>
      <c r="XBB99" s="728"/>
      <c r="XBC99" s="728"/>
      <c r="XBD99" s="728"/>
      <c r="XBE99" s="728"/>
      <c r="XBF99" s="728"/>
      <c r="XBG99" s="728"/>
      <c r="XBH99" s="728"/>
      <c r="XBI99" s="728"/>
      <c r="XBJ99" s="728"/>
      <c r="XBK99" s="728"/>
      <c r="XBL99" s="728"/>
      <c r="XBM99" s="728"/>
      <c r="XBN99" s="728"/>
      <c r="XBO99" s="728"/>
      <c r="XBP99" s="728"/>
      <c r="XBQ99" s="728"/>
      <c r="XBR99" s="728"/>
      <c r="XBS99" s="728"/>
      <c r="XBT99" s="728"/>
      <c r="XBU99" s="728"/>
      <c r="XBV99" s="728"/>
      <c r="XBW99" s="728"/>
      <c r="XBX99" s="728"/>
      <c r="XBY99" s="728"/>
      <c r="XBZ99" s="728"/>
      <c r="XCA99" s="728"/>
      <c r="XCB99" s="728"/>
      <c r="XCC99" s="728"/>
      <c r="XCD99" s="728"/>
      <c r="XCE99" s="728"/>
      <c r="XCF99" s="728"/>
      <c r="XCG99" s="728"/>
      <c r="XCH99" s="728"/>
      <c r="XCI99" s="728"/>
      <c r="XCJ99" s="728"/>
      <c r="XCK99" s="728"/>
      <c r="XCL99" s="728"/>
      <c r="XCM99" s="728"/>
      <c r="XCN99" s="728"/>
      <c r="XCO99" s="728"/>
      <c r="XCP99" s="728"/>
      <c r="XCQ99" s="728"/>
      <c r="XCR99" s="728"/>
      <c r="XCS99" s="728"/>
      <c r="XCT99" s="728"/>
      <c r="XCU99" s="728"/>
      <c r="XCV99" s="728"/>
      <c r="XCW99" s="728"/>
      <c r="XCX99" s="728"/>
      <c r="XCY99" s="728"/>
      <c r="XCZ99" s="728"/>
      <c r="XDA99" s="728"/>
      <c r="XDB99" s="728"/>
      <c r="XDC99" s="728"/>
      <c r="XDD99" s="728"/>
      <c r="XDE99" s="728"/>
      <c r="XDF99" s="728"/>
      <c r="XDG99" s="728"/>
      <c r="XDH99" s="728"/>
      <c r="XDI99" s="728"/>
      <c r="XDJ99" s="728"/>
      <c r="XDK99" s="728"/>
      <c r="XDL99" s="728"/>
      <c r="XDM99" s="728"/>
      <c r="XDN99" s="728"/>
      <c r="XDO99" s="728"/>
      <c r="XDP99" s="728"/>
      <c r="XDQ99" s="728"/>
      <c r="XDR99" s="728"/>
      <c r="XDS99" s="728"/>
      <c r="XDT99" s="728"/>
      <c r="XDU99" s="728"/>
      <c r="XDV99" s="728"/>
      <c r="XDW99" s="728"/>
      <c r="XDX99" s="728"/>
      <c r="XDY99" s="728"/>
      <c r="XDZ99" s="728"/>
      <c r="XEA99" s="728"/>
      <c r="XEB99" s="728"/>
      <c r="XEC99" s="728"/>
      <c r="XED99" s="728"/>
      <c r="XEE99" s="728"/>
      <c r="XEF99" s="728"/>
      <c r="XEG99" s="728"/>
      <c r="XEH99" s="728"/>
      <c r="XEI99" s="728"/>
      <c r="XEJ99" s="728"/>
      <c r="XEK99" s="728"/>
      <c r="XEL99" s="728"/>
      <c r="XEM99" s="728"/>
      <c r="XEN99" s="728"/>
      <c r="XEO99" s="728"/>
      <c r="XEP99" s="728"/>
    </row>
    <row r="100" spans="1:16370" ht="13.5" thickBot="1" x14ac:dyDescent="0.35">
      <c r="R100" s="729">
        <f>SUM(R2:R96)</f>
        <v>-199999999.99687338</v>
      </c>
      <c r="S100" s="730">
        <f>SUM(S2:S99)</f>
        <v>-2570228810.9968734</v>
      </c>
      <c r="T100" s="730">
        <f>SUM(T2:T99)</f>
        <v>-2684816551.397511</v>
      </c>
      <c r="U100" s="730">
        <f>SUM(U2:U99)</f>
        <v>-2902286692.060709</v>
      </c>
      <c r="V100" s="750">
        <f>SUM(V2:V99)</f>
        <v>-3053786057.3862762</v>
      </c>
    </row>
    <row r="101" spans="1:16370" ht="13" thickTop="1" x14ac:dyDescent="0.25"/>
    <row r="102" spans="1:16370" x14ac:dyDescent="0.25">
      <c r="P102" s="220" t="s">
        <v>1862</v>
      </c>
      <c r="S102" s="731" t="e">
        <f>'MSCOA - Tariff Structure'!#REF!</f>
        <v>#REF!</v>
      </c>
      <c r="T102" s="731">
        <f>'MSCOA - Tariff Structure'!Q4</f>
        <v>3578588914.1546607</v>
      </c>
      <c r="U102" s="731">
        <f>'MSCOA - Tariff Structure'!S4</f>
        <v>3743204004.2057738</v>
      </c>
      <c r="V102" s="731">
        <f>'MSCOA - Tariff Structure'!T4</f>
        <v>3915391388.3992424</v>
      </c>
    </row>
    <row r="104" spans="1:16370" ht="13.5" thickBot="1" x14ac:dyDescent="0.35">
      <c r="P104" s="232" t="s">
        <v>1863</v>
      </c>
      <c r="S104" s="732" t="e">
        <f>S100+S102</f>
        <v>#REF!</v>
      </c>
      <c r="T104" s="748">
        <f>T100+T102</f>
        <v>893772362.7571497</v>
      </c>
      <c r="U104" s="748">
        <f>U100+U102</f>
        <v>840917312.14506483</v>
      </c>
      <c r="V104" s="749">
        <f>V100+V102</f>
        <v>861605331.01296616</v>
      </c>
    </row>
    <row r="105" spans="1:16370" ht="13" thickTop="1" x14ac:dyDescent="0.25"/>
    <row r="107" spans="1:16370" x14ac:dyDescent="0.25">
      <c r="T107" s="731">
        <v>2665892487.4661932</v>
      </c>
    </row>
    <row r="110" spans="1:16370" x14ac:dyDescent="0.25">
      <c r="T110" s="731">
        <f>T100+T107</f>
        <v>-18924063.931317806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D67"/>
  <sheetViews>
    <sheetView topLeftCell="T45" zoomScaleNormal="100" workbookViewId="0">
      <selection activeCell="Y57" sqref="Y57"/>
    </sheetView>
  </sheetViews>
  <sheetFormatPr defaultRowHeight="14.5" outlineLevelRow="6" x14ac:dyDescent="0.35"/>
  <cols>
    <col min="1" max="1" width="11.7265625" bestFit="1" customWidth="1"/>
    <col min="2" max="2" width="9.7265625" bestFit="1" customWidth="1"/>
    <col min="3" max="3" width="2.26953125" bestFit="1" customWidth="1"/>
    <col min="4" max="15" width="3.54296875" bestFit="1" customWidth="1"/>
    <col min="16" max="16" width="5.7265625" bestFit="1" customWidth="1"/>
    <col min="17" max="17" width="19" bestFit="1" customWidth="1"/>
    <col min="18" max="18" width="24.26953125" bestFit="1" customWidth="1"/>
    <col min="19" max="19" width="31.7265625" bestFit="1" customWidth="1"/>
    <col min="20" max="20" width="10.453125" bestFit="1" customWidth="1"/>
    <col min="21" max="21" width="32.453125" customWidth="1"/>
    <col min="22" max="32" width="4.453125" customWidth="1"/>
    <col min="34" max="34" width="31.453125" bestFit="1" customWidth="1"/>
    <col min="35" max="35" width="44" bestFit="1" customWidth="1"/>
    <col min="36" max="36" width="26.1796875" bestFit="1" customWidth="1"/>
    <col min="37" max="37" width="16.54296875" bestFit="1" customWidth="1"/>
    <col min="38" max="38" width="25.26953125" bestFit="1" customWidth="1"/>
    <col min="39" max="39" width="19.1796875" bestFit="1" customWidth="1"/>
    <col min="40" max="40" width="23" bestFit="1" customWidth="1"/>
    <col min="41" max="41" width="26.453125" bestFit="1" customWidth="1"/>
    <col min="42" max="42" width="34.26953125" bestFit="1" customWidth="1"/>
    <col min="43" max="43" width="19.1796875" bestFit="1" customWidth="1"/>
    <col min="44" max="44" width="16.26953125" bestFit="1" customWidth="1"/>
    <col min="45" max="45" width="10.1796875" bestFit="1" customWidth="1"/>
    <col min="46" max="46" width="24.1796875" bestFit="1" customWidth="1"/>
    <col min="47" max="47" width="8.1796875" bestFit="1" customWidth="1"/>
    <col min="48" max="48" width="13.81640625" bestFit="1" customWidth="1"/>
    <col min="49" max="49" width="18.26953125" bestFit="1" customWidth="1"/>
    <col min="50" max="50" width="18.54296875" bestFit="1" customWidth="1"/>
    <col min="51" max="51" width="8.54296875" bestFit="1" customWidth="1"/>
    <col min="52" max="52" width="26.54296875" bestFit="1" customWidth="1"/>
    <col min="53" max="53" width="17.453125" bestFit="1" customWidth="1"/>
    <col min="54" max="54" width="13.81640625" bestFit="1" customWidth="1"/>
    <col min="55" max="55" width="8.1796875" bestFit="1" customWidth="1"/>
    <col min="56" max="56" width="13.1796875" bestFit="1" customWidth="1"/>
    <col min="57" max="57" width="9" bestFit="1" customWidth="1"/>
    <col min="58" max="58" width="20.453125" bestFit="1" customWidth="1"/>
    <col min="59" max="59" width="22.1796875" bestFit="1" customWidth="1"/>
    <col min="60" max="60" width="18.453125" bestFit="1" customWidth="1"/>
    <col min="61" max="61" width="12.7265625" bestFit="1" customWidth="1"/>
    <col min="62" max="62" width="18" bestFit="1" customWidth="1"/>
    <col min="63" max="63" width="23" bestFit="1" customWidth="1"/>
    <col min="64" max="64" width="21.54296875" bestFit="1" customWidth="1"/>
    <col min="65" max="65" width="14.26953125" bestFit="1" customWidth="1"/>
    <col min="66" max="66" width="16.54296875" bestFit="1" customWidth="1"/>
    <col min="67" max="67" width="17.453125" bestFit="1" customWidth="1"/>
    <col min="68" max="68" width="14.26953125" bestFit="1" customWidth="1"/>
    <col min="69" max="69" width="15" bestFit="1" customWidth="1"/>
    <col min="70" max="70" width="15.54296875" bestFit="1" customWidth="1"/>
    <col min="71" max="71" width="15.81640625" bestFit="1" customWidth="1"/>
    <col min="72" max="73" width="12" bestFit="1" customWidth="1"/>
    <col min="74" max="74" width="15.54296875" bestFit="1" customWidth="1"/>
    <col min="75" max="75" width="20" bestFit="1" customWidth="1"/>
    <col min="76" max="76" width="15.26953125" bestFit="1" customWidth="1"/>
    <col min="77" max="77" width="22.54296875" bestFit="1" customWidth="1"/>
    <col min="78" max="78" width="22.1796875" bestFit="1" customWidth="1"/>
    <col min="79" max="79" width="18.54296875" bestFit="1" customWidth="1"/>
    <col min="80" max="80" width="42.81640625" bestFit="1" customWidth="1"/>
    <col min="81" max="81" width="21.1796875" bestFit="1" customWidth="1"/>
    <col min="82" max="82" width="20.7265625" bestFit="1" customWidth="1"/>
    <col min="83" max="83" width="22.26953125" bestFit="1" customWidth="1"/>
    <col min="84" max="84" width="13.26953125" bestFit="1" customWidth="1"/>
    <col min="85" max="85" width="15.7265625" bestFit="1" customWidth="1"/>
    <col min="86" max="86" width="9.81640625" bestFit="1" customWidth="1"/>
    <col min="87" max="87" width="12.1796875" bestFit="1" customWidth="1"/>
    <col min="88" max="88" width="12" bestFit="1" customWidth="1"/>
    <col min="89" max="89" width="8.1796875" bestFit="1" customWidth="1"/>
    <col min="90" max="90" width="17.81640625" bestFit="1" customWidth="1"/>
    <col min="91" max="91" width="8.1796875" bestFit="1" customWidth="1"/>
    <col min="92" max="94" width="12" bestFit="1" customWidth="1"/>
    <col min="95" max="95" width="21" bestFit="1" customWidth="1"/>
    <col min="96" max="96" width="20.453125" bestFit="1" customWidth="1"/>
    <col min="97" max="97" width="12" bestFit="1" customWidth="1"/>
    <col min="98" max="98" width="8.26953125" bestFit="1" customWidth="1"/>
    <col min="99" max="99" width="11.54296875" bestFit="1" customWidth="1"/>
    <col min="100" max="100" width="8.1796875" bestFit="1" customWidth="1"/>
    <col min="101" max="101" width="36.1796875" bestFit="1" customWidth="1"/>
    <col min="102" max="102" width="13.54296875" bestFit="1" customWidth="1"/>
    <col min="103" max="103" width="8.1796875" bestFit="1" customWidth="1"/>
    <col min="104" max="104" width="38.54296875" bestFit="1" customWidth="1"/>
    <col min="105" max="105" width="27.1796875" bestFit="1" customWidth="1"/>
    <col min="106" max="106" width="56.1796875" bestFit="1" customWidth="1"/>
    <col min="107" max="107" width="15.81640625" bestFit="1" customWidth="1"/>
    <col min="108" max="108" width="29.7265625" bestFit="1" customWidth="1"/>
    <col min="109" max="109" width="24.54296875" bestFit="1" customWidth="1"/>
    <col min="110" max="110" width="31.81640625" bestFit="1" customWidth="1"/>
    <col min="111" max="111" width="23" bestFit="1" customWidth="1"/>
    <col min="112" max="112" width="27.81640625" bestFit="1" customWidth="1"/>
    <col min="113" max="113" width="14.7265625" bestFit="1" customWidth="1"/>
    <col min="114" max="114" width="24.453125" bestFit="1" customWidth="1"/>
    <col min="115" max="115" width="22.7265625" bestFit="1" customWidth="1"/>
    <col min="116" max="116" width="33.54296875" bestFit="1" customWidth="1"/>
    <col min="117" max="117" width="45.54296875" bestFit="1" customWidth="1"/>
    <col min="118" max="118" width="8.1796875" bestFit="1" customWidth="1"/>
    <col min="119" max="119" width="14.1796875" bestFit="1" customWidth="1"/>
    <col min="120" max="121" width="12" bestFit="1" customWidth="1"/>
    <col min="122" max="122" width="15.26953125" bestFit="1" customWidth="1"/>
    <col min="123" max="123" width="12" bestFit="1" customWidth="1"/>
    <col min="124" max="124" width="23" bestFit="1" customWidth="1"/>
    <col min="125" max="125" width="14.1796875" bestFit="1" customWidth="1"/>
    <col min="126" max="126" width="19.26953125" bestFit="1" customWidth="1"/>
    <col min="127" max="127" width="25.1796875" bestFit="1" customWidth="1"/>
    <col min="128" max="128" width="29" bestFit="1" customWidth="1"/>
    <col min="129" max="129" width="30.453125" bestFit="1" customWidth="1"/>
    <col min="130" max="130" width="12.453125" bestFit="1" customWidth="1"/>
    <col min="131" max="131" width="32.81640625" bestFit="1" customWidth="1"/>
    <col min="132" max="132" width="32.54296875" bestFit="1" customWidth="1"/>
    <col min="133" max="133" width="25.7265625" bestFit="1" customWidth="1"/>
    <col min="134" max="134" width="14.453125" bestFit="1" customWidth="1"/>
    <col min="135" max="135" width="34.1796875" bestFit="1" customWidth="1"/>
    <col min="136" max="136" width="30" bestFit="1" customWidth="1"/>
    <col min="137" max="137" width="13.453125" bestFit="1" customWidth="1"/>
    <col min="138" max="138" width="12" bestFit="1" customWidth="1"/>
    <col min="139" max="139" width="29.7265625" bestFit="1" customWidth="1"/>
    <col min="140" max="140" width="17.54296875" bestFit="1" customWidth="1"/>
    <col min="141" max="141" width="13.26953125" bestFit="1" customWidth="1"/>
    <col min="142" max="142" width="8.1796875" bestFit="1" customWidth="1"/>
    <col min="143" max="143" width="12" bestFit="1" customWidth="1"/>
    <col min="144" max="144" width="22" bestFit="1" customWidth="1"/>
    <col min="145" max="146" width="12" bestFit="1" customWidth="1"/>
    <col min="147" max="147" width="8.1796875" bestFit="1" customWidth="1"/>
    <col min="148" max="148" width="15.26953125" bestFit="1" customWidth="1"/>
    <col min="149" max="149" width="12.1796875" bestFit="1" customWidth="1"/>
    <col min="150" max="150" width="12" bestFit="1" customWidth="1"/>
    <col min="151" max="151" width="8.1796875" bestFit="1" customWidth="1"/>
    <col min="152" max="152" width="53" bestFit="1" customWidth="1"/>
    <col min="153" max="153" width="43.26953125" bestFit="1" customWidth="1"/>
    <col min="154" max="154" width="91" bestFit="1" customWidth="1"/>
    <col min="155" max="155" width="72.26953125" bestFit="1" customWidth="1"/>
    <col min="156" max="156" width="4.81640625" bestFit="1" customWidth="1"/>
    <col min="157" max="157" width="7.81640625" bestFit="1" customWidth="1"/>
    <col min="158" max="158" width="5.7265625" bestFit="1" customWidth="1"/>
    <col min="159" max="159" width="4.81640625" bestFit="1" customWidth="1"/>
    <col min="160" max="160" width="18" bestFit="1" customWidth="1"/>
  </cols>
  <sheetData>
    <row r="1" spans="1:160" s="304" customFormat="1" ht="14.25" customHeight="1" x14ac:dyDescent="0.35">
      <c r="A1" s="982" t="s">
        <v>1161</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983"/>
      <c r="AO1" s="983"/>
      <c r="AP1" s="983"/>
      <c r="AQ1" s="983"/>
      <c r="AR1" s="983"/>
      <c r="AS1" s="983"/>
      <c r="AT1" s="983"/>
      <c r="AU1" s="983"/>
      <c r="AV1" s="983"/>
      <c r="AW1" s="983"/>
      <c r="AX1" s="983"/>
      <c r="AY1" s="983"/>
      <c r="AZ1" s="983"/>
      <c r="BA1" s="983"/>
      <c r="BB1" s="983"/>
      <c r="BC1" s="983"/>
      <c r="BD1" s="983"/>
      <c r="BE1" s="983"/>
      <c r="BF1" s="983"/>
      <c r="BG1" s="983"/>
      <c r="BH1" s="983"/>
      <c r="BI1" s="983"/>
      <c r="BJ1" s="983"/>
      <c r="BK1" s="983"/>
      <c r="BL1" s="983"/>
      <c r="BM1" s="983"/>
      <c r="BN1" s="983"/>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2"/>
      <c r="CM1" s="302"/>
      <c r="CN1" s="302"/>
      <c r="CO1" s="302"/>
      <c r="CP1" s="302"/>
      <c r="CQ1" s="302"/>
      <c r="CR1" s="303"/>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row>
    <row r="2" spans="1:160" s="304" customFormat="1" ht="18" customHeight="1" x14ac:dyDescent="0.35">
      <c r="A2" s="984" t="s">
        <v>143</v>
      </c>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c r="AJ2" s="985"/>
      <c r="AK2" s="985"/>
      <c r="AL2" s="985"/>
      <c r="AM2" s="985"/>
      <c r="AN2" s="985"/>
      <c r="AO2" s="985"/>
      <c r="AP2" s="985"/>
      <c r="AQ2" s="985"/>
      <c r="AR2" s="985"/>
      <c r="AS2" s="985"/>
      <c r="AT2" s="985"/>
      <c r="AU2" s="985"/>
      <c r="AV2" s="985"/>
      <c r="AW2" s="985"/>
      <c r="AX2" s="985"/>
      <c r="AY2" s="985"/>
      <c r="AZ2" s="985"/>
      <c r="BA2" s="985"/>
      <c r="BB2" s="985"/>
      <c r="BC2" s="985"/>
      <c r="BD2" s="985"/>
      <c r="BE2" s="985"/>
      <c r="BF2" s="985"/>
      <c r="BG2" s="985"/>
      <c r="BH2" s="985"/>
      <c r="BI2" s="985"/>
      <c r="BJ2" s="985"/>
      <c r="BK2" s="985"/>
      <c r="BL2" s="985"/>
      <c r="BM2" s="985"/>
      <c r="BN2" s="985"/>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2"/>
      <c r="CM2" s="302"/>
      <c r="CN2" s="302"/>
      <c r="CO2" s="302"/>
      <c r="CP2" s="302"/>
      <c r="CQ2" s="302"/>
      <c r="CR2" s="303"/>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row>
    <row r="3" spans="1:160" s="16" customFormat="1" ht="13.5" customHeight="1" x14ac:dyDescent="0.25">
      <c r="A3" s="986" t="s">
        <v>4</v>
      </c>
      <c r="B3" s="987"/>
      <c r="C3" s="987"/>
      <c r="D3" s="987"/>
      <c r="E3" s="987"/>
      <c r="F3" s="987"/>
      <c r="G3" s="987"/>
      <c r="H3" s="987"/>
      <c r="I3" s="987"/>
      <c r="J3" s="987"/>
      <c r="K3" s="987"/>
      <c r="L3" s="987"/>
      <c r="M3" s="987"/>
      <c r="N3" s="987"/>
      <c r="O3" s="987"/>
      <c r="P3" s="987"/>
      <c r="Q3" s="987"/>
      <c r="R3" s="987"/>
      <c r="S3" s="987"/>
      <c r="T3" s="988"/>
      <c r="U3" s="972" t="s">
        <v>0</v>
      </c>
      <c r="V3" s="986" t="s">
        <v>5</v>
      </c>
      <c r="W3" s="987"/>
      <c r="X3" s="987"/>
      <c r="Y3" s="987"/>
      <c r="Z3" s="987"/>
      <c r="AA3" s="987"/>
      <c r="AB3" s="987"/>
      <c r="AC3" s="987"/>
      <c r="AD3" s="987"/>
      <c r="AE3" s="987"/>
      <c r="AF3" s="987"/>
      <c r="AG3" s="988"/>
      <c r="AH3" s="967" t="s">
        <v>1162</v>
      </c>
      <c r="AI3" s="994" t="s">
        <v>1163</v>
      </c>
      <c r="AJ3" s="995"/>
      <c r="AK3" s="995"/>
      <c r="AL3" s="995"/>
      <c r="AM3" s="995"/>
      <c r="AN3" s="995"/>
      <c r="AO3" s="995"/>
      <c r="AP3" s="995"/>
      <c r="AQ3" s="995"/>
      <c r="AR3" s="995"/>
      <c r="AS3" s="995"/>
      <c r="AT3" s="995"/>
      <c r="AU3" s="995"/>
      <c r="AV3" s="995"/>
      <c r="AW3" s="995"/>
      <c r="AX3" s="995"/>
      <c r="AY3" s="995"/>
      <c r="AZ3" s="995"/>
      <c r="BA3" s="995"/>
      <c r="BB3" s="995"/>
      <c r="BC3" s="995"/>
      <c r="BD3" s="995"/>
      <c r="BE3" s="995"/>
      <c r="BF3" s="995"/>
      <c r="BG3" s="995"/>
      <c r="BH3" s="995"/>
      <c r="BI3" s="995"/>
      <c r="BJ3" s="995"/>
      <c r="BK3" s="995"/>
      <c r="BL3" s="995"/>
      <c r="BM3" s="995"/>
      <c r="BN3" s="995"/>
      <c r="BO3" s="995"/>
      <c r="BP3" s="995"/>
      <c r="BQ3" s="995"/>
      <c r="BR3" s="995"/>
      <c r="BS3" s="995"/>
      <c r="BT3" s="995"/>
      <c r="BU3" s="995"/>
      <c r="BV3" s="995"/>
      <c r="BW3" s="995"/>
      <c r="BX3" s="995"/>
      <c r="BY3" s="995"/>
      <c r="BZ3" s="995"/>
      <c r="CA3" s="995"/>
      <c r="CB3" s="995"/>
      <c r="CC3" s="995"/>
      <c r="CD3" s="995"/>
      <c r="CE3" s="995"/>
      <c r="CF3" s="995"/>
      <c r="CG3" s="995"/>
      <c r="CH3" s="995"/>
      <c r="CI3" s="995"/>
      <c r="CJ3" s="995"/>
      <c r="CK3" s="995"/>
      <c r="CL3" s="995"/>
      <c r="CM3" s="995"/>
      <c r="CN3" s="995"/>
      <c r="CO3" s="995"/>
      <c r="CP3" s="995"/>
      <c r="CQ3" s="995"/>
      <c r="CR3" s="995"/>
      <c r="CS3" s="995"/>
      <c r="CT3" s="995"/>
      <c r="CU3" s="995"/>
      <c r="CV3" s="995"/>
      <c r="CW3" s="995"/>
      <c r="CX3" s="995"/>
      <c r="CY3" s="995"/>
      <c r="CZ3" s="995"/>
      <c r="DA3" s="995"/>
      <c r="DB3" s="995"/>
      <c r="DC3" s="995"/>
      <c r="DD3" s="995"/>
      <c r="DE3" s="995"/>
      <c r="DF3" s="995"/>
      <c r="DG3" s="995"/>
      <c r="DH3" s="995"/>
      <c r="DI3" s="995"/>
      <c r="DJ3" s="995"/>
      <c r="DK3" s="995"/>
      <c r="DL3" s="995"/>
      <c r="DM3" s="995"/>
      <c r="DN3" s="995"/>
      <c r="DO3" s="995"/>
      <c r="DP3" s="995"/>
      <c r="DQ3" s="995"/>
      <c r="DR3" s="995"/>
      <c r="DS3" s="995"/>
      <c r="DT3" s="995"/>
      <c r="DU3" s="995"/>
      <c r="DV3" s="995"/>
      <c r="DW3" s="995"/>
      <c r="DX3" s="995"/>
      <c r="DY3" s="995"/>
      <c r="DZ3" s="995"/>
      <c r="EA3" s="995"/>
      <c r="EB3" s="995"/>
      <c r="EC3" s="995"/>
      <c r="ED3" s="995"/>
      <c r="EE3" s="995"/>
      <c r="EF3" s="995"/>
      <c r="EG3" s="995"/>
      <c r="EH3" s="995"/>
      <c r="EI3" s="995"/>
      <c r="EJ3" s="995"/>
      <c r="EK3" s="995"/>
      <c r="EL3" s="995"/>
      <c r="EM3" s="995"/>
      <c r="EN3" s="995"/>
      <c r="EO3" s="995"/>
      <c r="EP3" s="995"/>
      <c r="EQ3" s="995"/>
      <c r="ER3" s="995"/>
      <c r="ES3" s="995"/>
      <c r="ET3" s="995"/>
      <c r="EU3" s="996"/>
      <c r="EV3" s="971" t="s">
        <v>1164</v>
      </c>
      <c r="EW3" s="971"/>
      <c r="EX3" s="971"/>
      <c r="EY3" s="971"/>
      <c r="EZ3" s="971"/>
      <c r="FA3" s="971"/>
      <c r="FB3" s="971"/>
      <c r="FC3" s="971"/>
      <c r="FD3" s="972" t="s">
        <v>1165</v>
      </c>
    </row>
    <row r="4" spans="1:160" s="16" customFormat="1" ht="13.5" customHeight="1" x14ac:dyDescent="0.25">
      <c r="A4" s="989"/>
      <c r="B4" s="990"/>
      <c r="C4" s="990"/>
      <c r="D4" s="990"/>
      <c r="E4" s="990"/>
      <c r="F4" s="990"/>
      <c r="G4" s="990"/>
      <c r="H4" s="990"/>
      <c r="I4" s="990"/>
      <c r="J4" s="990"/>
      <c r="K4" s="990"/>
      <c r="L4" s="990"/>
      <c r="M4" s="990"/>
      <c r="N4" s="990"/>
      <c r="O4" s="990"/>
      <c r="P4" s="990"/>
      <c r="Q4" s="990"/>
      <c r="R4" s="990"/>
      <c r="S4" s="990"/>
      <c r="T4" s="991"/>
      <c r="U4" s="992"/>
      <c r="V4" s="989"/>
      <c r="W4" s="990"/>
      <c r="X4" s="990"/>
      <c r="Y4" s="990"/>
      <c r="Z4" s="990"/>
      <c r="AA4" s="990"/>
      <c r="AB4" s="990"/>
      <c r="AC4" s="990"/>
      <c r="AD4" s="990"/>
      <c r="AE4" s="990"/>
      <c r="AF4" s="990"/>
      <c r="AG4" s="991"/>
      <c r="AH4" s="993"/>
      <c r="AI4" s="974" t="s">
        <v>1166</v>
      </c>
      <c r="AJ4" s="975"/>
      <c r="AK4" s="975"/>
      <c r="AL4" s="975"/>
      <c r="AM4" s="975"/>
      <c r="AN4" s="975"/>
      <c r="AO4" s="975"/>
      <c r="AP4" s="975"/>
      <c r="AQ4" s="975"/>
      <c r="AR4" s="975"/>
      <c r="AS4" s="975"/>
      <c r="AT4" s="975"/>
      <c r="AU4" s="975"/>
      <c r="AV4" s="975"/>
      <c r="AW4" s="975"/>
      <c r="AX4" s="975"/>
      <c r="AY4" s="975"/>
      <c r="AZ4" s="975"/>
      <c r="BA4" s="975"/>
      <c r="BB4" s="975"/>
      <c r="BC4" s="975"/>
      <c r="BD4" s="975"/>
      <c r="BE4" s="975"/>
      <c r="BF4" s="975"/>
      <c r="BG4" s="976"/>
      <c r="BH4" s="977" t="s">
        <v>95</v>
      </c>
      <c r="BI4" s="977"/>
      <c r="BJ4" s="977"/>
      <c r="BK4" s="977" t="s">
        <v>1167</v>
      </c>
      <c r="BL4" s="977"/>
      <c r="BM4" s="977"/>
      <c r="BN4" s="977"/>
      <c r="BO4" s="977"/>
      <c r="BP4" s="977"/>
      <c r="BQ4" s="977"/>
      <c r="BR4" s="978" t="s">
        <v>1168</v>
      </c>
      <c r="BS4" s="978"/>
      <c r="BT4" s="977" t="s">
        <v>1169</v>
      </c>
      <c r="BU4" s="977"/>
      <c r="BV4" s="977"/>
      <c r="BW4" s="977"/>
      <c r="BX4" s="977"/>
      <c r="BY4" s="977"/>
      <c r="BZ4" s="977"/>
      <c r="CA4" s="977"/>
      <c r="CB4" s="977"/>
      <c r="CC4" s="977"/>
      <c r="CD4" s="977"/>
      <c r="CE4" s="977"/>
      <c r="CF4" s="977"/>
      <c r="CG4" s="977" t="s">
        <v>1170</v>
      </c>
      <c r="CH4" s="977"/>
      <c r="CI4" s="977"/>
      <c r="CJ4" s="977" t="s">
        <v>1171</v>
      </c>
      <c r="CK4" s="977"/>
      <c r="CL4" s="977" t="s">
        <v>1172</v>
      </c>
      <c r="CM4" s="977"/>
      <c r="CN4" s="977" t="s">
        <v>110</v>
      </c>
      <c r="CO4" s="977"/>
      <c r="CP4" s="977"/>
      <c r="CQ4" s="977"/>
      <c r="CR4" s="977"/>
      <c r="CS4" s="977"/>
      <c r="CT4" s="977"/>
      <c r="CU4" s="977"/>
      <c r="CV4" s="977"/>
      <c r="CW4" s="977"/>
      <c r="CX4" s="977"/>
      <c r="CY4" s="977"/>
      <c r="CZ4" s="979" t="s">
        <v>1173</v>
      </c>
      <c r="DA4" s="980"/>
      <c r="DB4" s="980"/>
      <c r="DC4" s="980"/>
      <c r="DD4" s="980"/>
      <c r="DE4" s="981"/>
      <c r="DF4" s="979" t="s">
        <v>1174</v>
      </c>
      <c r="DG4" s="980"/>
      <c r="DH4" s="980"/>
      <c r="DI4" s="980"/>
      <c r="DJ4" s="980"/>
      <c r="DK4" s="980"/>
      <c r="DL4" s="980"/>
      <c r="DM4" s="980"/>
      <c r="DN4" s="981"/>
      <c r="DO4" s="977" t="s">
        <v>1175</v>
      </c>
      <c r="DP4" s="977"/>
      <c r="DQ4" s="977"/>
      <c r="DR4" s="977"/>
      <c r="DS4" s="977"/>
      <c r="DT4" s="977"/>
      <c r="DU4" s="977"/>
      <c r="DV4" s="977"/>
      <c r="DW4" s="977"/>
      <c r="DX4" s="977" t="s">
        <v>1176</v>
      </c>
      <c r="DY4" s="977"/>
      <c r="DZ4" s="977"/>
      <c r="EA4" s="977"/>
      <c r="EB4" s="977"/>
      <c r="EC4" s="977"/>
      <c r="ED4" s="977"/>
      <c r="EE4" s="977"/>
      <c r="EF4" s="977"/>
      <c r="EG4" s="977"/>
      <c r="EH4" s="977" t="s">
        <v>1177</v>
      </c>
      <c r="EI4" s="977"/>
      <c r="EJ4" s="977"/>
      <c r="EK4" s="977"/>
      <c r="EL4" s="977"/>
      <c r="EM4" s="979" t="s">
        <v>1178</v>
      </c>
      <c r="EN4" s="980"/>
      <c r="EO4" s="980"/>
      <c r="EP4" s="980"/>
      <c r="EQ4" s="981"/>
      <c r="ER4" s="977" t="s">
        <v>1179</v>
      </c>
      <c r="ES4" s="977"/>
      <c r="ET4" s="977"/>
      <c r="EU4" s="979"/>
      <c r="EV4" s="971"/>
      <c r="EW4" s="971"/>
      <c r="EX4" s="971"/>
      <c r="EY4" s="971"/>
      <c r="EZ4" s="971"/>
      <c r="FA4" s="971"/>
      <c r="FB4" s="971"/>
      <c r="FC4" s="971"/>
      <c r="FD4" s="973"/>
    </row>
    <row r="5" spans="1:160" s="308" customFormat="1" ht="16.5" customHeight="1" x14ac:dyDescent="0.35">
      <c r="A5" s="967" t="s">
        <v>1</v>
      </c>
      <c r="B5" s="967" t="s">
        <v>125</v>
      </c>
      <c r="C5" s="997" t="s">
        <v>153</v>
      </c>
      <c r="D5" s="998"/>
      <c r="E5" s="998"/>
      <c r="F5" s="998"/>
      <c r="G5" s="998"/>
      <c r="H5" s="998"/>
      <c r="I5" s="998"/>
      <c r="J5" s="998"/>
      <c r="K5" s="998"/>
      <c r="L5" s="998"/>
      <c r="M5" s="998"/>
      <c r="N5" s="998"/>
      <c r="O5" s="999"/>
      <c r="P5" s="967" t="s">
        <v>3</v>
      </c>
      <c r="Q5" s="967" t="s">
        <v>118</v>
      </c>
      <c r="R5" s="967" t="s">
        <v>119</v>
      </c>
      <c r="S5" s="967" t="s">
        <v>154</v>
      </c>
      <c r="T5" s="967" t="s">
        <v>1180</v>
      </c>
      <c r="U5" s="993"/>
      <c r="V5" s="969">
        <v>1</v>
      </c>
      <c r="W5" s="969">
        <v>2</v>
      </c>
      <c r="X5" s="969">
        <v>3</v>
      </c>
      <c r="Y5" s="969">
        <v>4</v>
      </c>
      <c r="Z5" s="966">
        <v>5</v>
      </c>
      <c r="AA5" s="969">
        <v>6</v>
      </c>
      <c r="AB5" s="969">
        <v>7</v>
      </c>
      <c r="AC5" s="966">
        <v>8</v>
      </c>
      <c r="AD5" s="969">
        <v>9</v>
      </c>
      <c r="AE5" s="969">
        <v>10</v>
      </c>
      <c r="AF5" s="969">
        <v>11</v>
      </c>
      <c r="AG5" s="969">
        <v>12</v>
      </c>
      <c r="AH5" s="993"/>
      <c r="AI5" s="305" t="s">
        <v>1181</v>
      </c>
      <c r="AJ5" s="306" t="s">
        <v>1181</v>
      </c>
      <c r="AK5" s="306" t="s">
        <v>1181</v>
      </c>
      <c r="AL5" s="306" t="s">
        <v>1181</v>
      </c>
      <c r="AM5" s="306" t="s">
        <v>1181</v>
      </c>
      <c r="AN5" s="306" t="s">
        <v>1181</v>
      </c>
      <c r="AO5" s="306" t="s">
        <v>1181</v>
      </c>
      <c r="AP5" s="306" t="s">
        <v>1181</v>
      </c>
      <c r="AQ5" s="306" t="s">
        <v>1181</v>
      </c>
      <c r="AR5" s="306" t="s">
        <v>1181</v>
      </c>
      <c r="AS5" s="306" t="s">
        <v>1182</v>
      </c>
      <c r="AT5" s="306" t="s">
        <v>1182</v>
      </c>
      <c r="AU5" s="306" t="s">
        <v>1182</v>
      </c>
      <c r="AV5" s="306" t="s">
        <v>1182</v>
      </c>
      <c r="AW5" s="306" t="s">
        <v>1182</v>
      </c>
      <c r="AX5" s="306" t="s">
        <v>1182</v>
      </c>
      <c r="AY5" s="306" t="s">
        <v>1182</v>
      </c>
      <c r="AZ5" s="306" t="s">
        <v>1182</v>
      </c>
      <c r="BA5" s="306" t="s">
        <v>1182</v>
      </c>
      <c r="BB5" s="306" t="s">
        <v>1182</v>
      </c>
      <c r="BC5" s="306" t="s">
        <v>1182</v>
      </c>
      <c r="BD5" s="306" t="s">
        <v>1182</v>
      </c>
      <c r="BE5" s="306" t="s">
        <v>1182</v>
      </c>
      <c r="BF5" s="306" t="s">
        <v>1182</v>
      </c>
      <c r="BG5" s="306" t="s">
        <v>1182</v>
      </c>
      <c r="BH5" s="306" t="s">
        <v>1181</v>
      </c>
      <c r="BI5" s="306" t="s">
        <v>1181</v>
      </c>
      <c r="BJ5" s="306" t="s">
        <v>1182</v>
      </c>
      <c r="BK5" s="306" t="s">
        <v>1181</v>
      </c>
      <c r="BL5" s="306" t="s">
        <v>1181</v>
      </c>
      <c r="BM5" s="306" t="s">
        <v>1181</v>
      </c>
      <c r="BN5" s="306" t="s">
        <v>1182</v>
      </c>
      <c r="BO5" s="306" t="s">
        <v>1182</v>
      </c>
      <c r="BP5" s="306" t="s">
        <v>1182</v>
      </c>
      <c r="BQ5" s="306" t="s">
        <v>1182</v>
      </c>
      <c r="BR5" s="306" t="s">
        <v>1181</v>
      </c>
      <c r="BS5" s="306" t="s">
        <v>1181</v>
      </c>
      <c r="BT5" s="306" t="s">
        <v>1181</v>
      </c>
      <c r="BU5" s="306" t="s">
        <v>1181</v>
      </c>
      <c r="BV5" s="306" t="s">
        <v>1181</v>
      </c>
      <c r="BW5" s="306" t="s">
        <v>1181</v>
      </c>
      <c r="BX5" s="306" t="s">
        <v>1181</v>
      </c>
      <c r="BY5" s="306" t="s">
        <v>1181</v>
      </c>
      <c r="BZ5" s="306" t="s">
        <v>1181</v>
      </c>
      <c r="CA5" s="306" t="s">
        <v>1181</v>
      </c>
      <c r="CB5" s="306" t="s">
        <v>1181</v>
      </c>
      <c r="CC5" s="306" t="s">
        <v>1181</v>
      </c>
      <c r="CD5" s="306" t="s">
        <v>1181</v>
      </c>
      <c r="CE5" s="306" t="s">
        <v>1181</v>
      </c>
      <c r="CF5" s="306" t="s">
        <v>1181</v>
      </c>
      <c r="CG5" s="306" t="s">
        <v>1181</v>
      </c>
      <c r="CH5" s="306" t="s">
        <v>1182</v>
      </c>
      <c r="CI5" s="306" t="s">
        <v>1182</v>
      </c>
      <c r="CJ5" s="306" t="s">
        <v>1181</v>
      </c>
      <c r="CK5" s="306" t="s">
        <v>1182</v>
      </c>
      <c r="CL5" s="306" t="s">
        <v>1181</v>
      </c>
      <c r="CM5" s="306" t="s">
        <v>1182</v>
      </c>
      <c r="CN5" s="306" t="s">
        <v>1181</v>
      </c>
      <c r="CO5" s="306" t="s">
        <v>1181</v>
      </c>
      <c r="CP5" s="306" t="s">
        <v>1181</v>
      </c>
      <c r="CQ5" s="306" t="s">
        <v>1181</v>
      </c>
      <c r="CR5" s="306" t="s">
        <v>1181</v>
      </c>
      <c r="CS5" s="306" t="s">
        <v>1181</v>
      </c>
      <c r="CT5" s="306" t="s">
        <v>1182</v>
      </c>
      <c r="CU5" s="306" t="s">
        <v>1182</v>
      </c>
      <c r="CV5" s="306" t="s">
        <v>1182</v>
      </c>
      <c r="CW5" s="306" t="s">
        <v>1182</v>
      </c>
      <c r="CX5" s="306" t="s">
        <v>1182</v>
      </c>
      <c r="CY5" s="306" t="s">
        <v>1182</v>
      </c>
      <c r="CZ5" s="306" t="s">
        <v>1181</v>
      </c>
      <c r="DA5" s="306" t="s">
        <v>1181</v>
      </c>
      <c r="DB5" s="306" t="s">
        <v>1181</v>
      </c>
      <c r="DC5" s="306" t="s">
        <v>1182</v>
      </c>
      <c r="DD5" s="306" t="s">
        <v>1182</v>
      </c>
      <c r="DE5" s="306" t="s">
        <v>1182</v>
      </c>
      <c r="DF5" s="306" t="s">
        <v>1181</v>
      </c>
      <c r="DG5" s="306" t="s">
        <v>1181</v>
      </c>
      <c r="DH5" s="306" t="s">
        <v>1181</v>
      </c>
      <c r="DI5" s="306" t="s">
        <v>1181</v>
      </c>
      <c r="DJ5" s="306" t="s">
        <v>1181</v>
      </c>
      <c r="DK5" s="306" t="s">
        <v>1181</v>
      </c>
      <c r="DL5" s="306" t="s">
        <v>1181</v>
      </c>
      <c r="DM5" s="306" t="s">
        <v>1181</v>
      </c>
      <c r="DN5" s="306" t="s">
        <v>1182</v>
      </c>
      <c r="DO5" s="306" t="s">
        <v>1181</v>
      </c>
      <c r="DP5" s="306" t="s">
        <v>1181</v>
      </c>
      <c r="DQ5" s="306" t="s">
        <v>1181</v>
      </c>
      <c r="DR5" s="306" t="s">
        <v>1181</v>
      </c>
      <c r="DS5" s="306" t="s">
        <v>1181</v>
      </c>
      <c r="DT5" s="306" t="s">
        <v>1182</v>
      </c>
      <c r="DU5" s="306" t="s">
        <v>1182</v>
      </c>
      <c r="DV5" s="306" t="s">
        <v>1182</v>
      </c>
      <c r="DW5" s="306" t="s">
        <v>1182</v>
      </c>
      <c r="DX5" s="306" t="s">
        <v>1181</v>
      </c>
      <c r="DY5" s="306" t="s">
        <v>1181</v>
      </c>
      <c r="DZ5" s="306" t="s">
        <v>1181</v>
      </c>
      <c r="EA5" s="306" t="s">
        <v>1181</v>
      </c>
      <c r="EB5" s="306" t="s">
        <v>1181</v>
      </c>
      <c r="EC5" s="306" t="s">
        <v>1181</v>
      </c>
      <c r="ED5" s="306" t="s">
        <v>1181</v>
      </c>
      <c r="EE5" s="306" t="s">
        <v>1182</v>
      </c>
      <c r="EF5" s="306" t="s">
        <v>1182</v>
      </c>
      <c r="EG5" s="306" t="s">
        <v>1182</v>
      </c>
      <c r="EH5" s="306" t="s">
        <v>1181</v>
      </c>
      <c r="EI5" s="306" t="s">
        <v>1181</v>
      </c>
      <c r="EJ5" s="306" t="s">
        <v>1181</v>
      </c>
      <c r="EK5" s="306" t="s">
        <v>1181</v>
      </c>
      <c r="EL5" s="306" t="s">
        <v>1182</v>
      </c>
      <c r="EM5" s="306" t="s">
        <v>1181</v>
      </c>
      <c r="EN5" s="306" t="s">
        <v>1181</v>
      </c>
      <c r="EO5" s="306" t="s">
        <v>1181</v>
      </c>
      <c r="EP5" s="306" t="s">
        <v>1181</v>
      </c>
      <c r="EQ5" s="306" t="s">
        <v>1182</v>
      </c>
      <c r="ER5" s="306" t="s">
        <v>1181</v>
      </c>
      <c r="ES5" s="306" t="s">
        <v>1181</v>
      </c>
      <c r="ET5" s="306" t="s">
        <v>1181</v>
      </c>
      <c r="EU5" s="307" t="s">
        <v>1182</v>
      </c>
      <c r="EV5" s="970" t="s">
        <v>76</v>
      </c>
      <c r="EW5" s="970" t="s">
        <v>77</v>
      </c>
      <c r="EX5" s="970" t="s">
        <v>1183</v>
      </c>
      <c r="EY5" s="970" t="s">
        <v>88</v>
      </c>
      <c r="EZ5" s="970" t="s">
        <v>79</v>
      </c>
      <c r="FA5" s="970" t="s">
        <v>1184</v>
      </c>
      <c r="FB5" s="970" t="s">
        <v>1185</v>
      </c>
      <c r="FC5" s="970" t="s">
        <v>82</v>
      </c>
      <c r="FD5" s="967" t="s">
        <v>1186</v>
      </c>
    </row>
    <row r="6" spans="1:160" s="308" customFormat="1" ht="18.75" customHeight="1" x14ac:dyDescent="0.35">
      <c r="A6" s="968"/>
      <c r="B6" s="968"/>
      <c r="C6" s="309" t="s">
        <v>144</v>
      </c>
      <c r="D6" s="310" t="s">
        <v>155</v>
      </c>
      <c r="E6" s="309" t="s">
        <v>145</v>
      </c>
      <c r="F6" s="309" t="s">
        <v>146</v>
      </c>
      <c r="G6" s="309" t="s">
        <v>147</v>
      </c>
      <c r="H6" s="309" t="s">
        <v>148</v>
      </c>
      <c r="I6" s="309" t="s">
        <v>149</v>
      </c>
      <c r="J6" s="309" t="s">
        <v>150</v>
      </c>
      <c r="K6" s="309" t="s">
        <v>151</v>
      </c>
      <c r="L6" s="309" t="s">
        <v>135</v>
      </c>
      <c r="M6" s="309" t="s">
        <v>136</v>
      </c>
      <c r="N6" s="309" t="s">
        <v>137</v>
      </c>
      <c r="O6" s="309" t="s">
        <v>138</v>
      </c>
      <c r="P6" s="968"/>
      <c r="Q6" s="968"/>
      <c r="R6" s="968"/>
      <c r="S6" s="968"/>
      <c r="T6" s="968"/>
      <c r="U6" s="968"/>
      <c r="V6" s="969"/>
      <c r="W6" s="969"/>
      <c r="X6" s="969"/>
      <c r="Y6" s="969"/>
      <c r="Z6" s="966"/>
      <c r="AA6" s="969"/>
      <c r="AB6" s="969"/>
      <c r="AC6" s="966"/>
      <c r="AD6" s="969"/>
      <c r="AE6" s="969"/>
      <c r="AF6" s="969"/>
      <c r="AG6" s="969"/>
      <c r="AH6" s="968"/>
      <c r="AI6" s="305" t="s">
        <v>1187</v>
      </c>
      <c r="AJ6" s="306" t="s">
        <v>1188</v>
      </c>
      <c r="AK6" s="306" t="s">
        <v>1189</v>
      </c>
      <c r="AL6" s="306" t="s">
        <v>1190</v>
      </c>
      <c r="AM6" s="306" t="s">
        <v>1191</v>
      </c>
      <c r="AN6" s="306" t="s">
        <v>1192</v>
      </c>
      <c r="AO6" s="306" t="s">
        <v>1193</v>
      </c>
      <c r="AP6" s="306" t="s">
        <v>1194</v>
      </c>
      <c r="AQ6" s="306" t="s">
        <v>1195</v>
      </c>
      <c r="AR6" s="306" t="s">
        <v>1196</v>
      </c>
      <c r="AS6" s="306" t="s">
        <v>1197</v>
      </c>
      <c r="AT6" s="306" t="s">
        <v>1198</v>
      </c>
      <c r="AU6" s="306" t="s">
        <v>1199</v>
      </c>
      <c r="AV6" s="306" t="s">
        <v>1200</v>
      </c>
      <c r="AW6" s="306" t="s">
        <v>1201</v>
      </c>
      <c r="AX6" s="306" t="s">
        <v>1202</v>
      </c>
      <c r="AY6" s="306" t="s">
        <v>1203</v>
      </c>
      <c r="AZ6" s="306" t="s">
        <v>1204</v>
      </c>
      <c r="BA6" s="306" t="s">
        <v>1205</v>
      </c>
      <c r="BB6" s="306" t="s">
        <v>1206</v>
      </c>
      <c r="BC6" s="306" t="s">
        <v>1207</v>
      </c>
      <c r="BD6" s="306" t="s">
        <v>1208</v>
      </c>
      <c r="BE6" s="306" t="s">
        <v>1209</v>
      </c>
      <c r="BF6" s="306" t="s">
        <v>1210</v>
      </c>
      <c r="BG6" s="306" t="s">
        <v>1211</v>
      </c>
      <c r="BH6" s="306" t="s">
        <v>1212</v>
      </c>
      <c r="BI6" s="306" t="s">
        <v>1154</v>
      </c>
      <c r="BJ6" s="306" t="s">
        <v>1213</v>
      </c>
      <c r="BK6" s="306" t="s">
        <v>1214</v>
      </c>
      <c r="BL6" s="306" t="s">
        <v>1215</v>
      </c>
      <c r="BM6" s="306" t="s">
        <v>1216</v>
      </c>
      <c r="BN6" s="306" t="s">
        <v>1217</v>
      </c>
      <c r="BO6" s="306" t="s">
        <v>1218</v>
      </c>
      <c r="BP6" s="306" t="s">
        <v>1216</v>
      </c>
      <c r="BQ6" s="306" t="s">
        <v>1219</v>
      </c>
      <c r="BR6" s="306" t="s">
        <v>1220</v>
      </c>
      <c r="BS6" s="306" t="s">
        <v>1221</v>
      </c>
      <c r="BT6" s="306" t="s">
        <v>1222</v>
      </c>
      <c r="BU6" s="306" t="s">
        <v>1223</v>
      </c>
      <c r="BV6" s="306" t="s">
        <v>1224</v>
      </c>
      <c r="BW6" s="306" t="s">
        <v>1225</v>
      </c>
      <c r="BX6" s="306" t="s">
        <v>1226</v>
      </c>
      <c r="BY6" s="306" t="s">
        <v>1227</v>
      </c>
      <c r="BZ6" s="306" t="s">
        <v>1228</v>
      </c>
      <c r="CA6" s="306" t="s">
        <v>1229</v>
      </c>
      <c r="CB6" s="306" t="s">
        <v>1230</v>
      </c>
      <c r="CC6" s="306" t="s">
        <v>1231</v>
      </c>
      <c r="CD6" s="306" t="s">
        <v>1232</v>
      </c>
      <c r="CE6" s="306" t="s">
        <v>1233</v>
      </c>
      <c r="CF6" s="306" t="s">
        <v>1234</v>
      </c>
      <c r="CG6" s="306" t="s">
        <v>1235</v>
      </c>
      <c r="CH6" s="306" t="s">
        <v>1236</v>
      </c>
      <c r="CI6" s="306" t="s">
        <v>1237</v>
      </c>
      <c r="CJ6" s="306" t="s">
        <v>1238</v>
      </c>
      <c r="CK6" s="306" t="s">
        <v>1238</v>
      </c>
      <c r="CL6" s="306" t="s">
        <v>1239</v>
      </c>
      <c r="CM6" s="306" t="s">
        <v>1238</v>
      </c>
      <c r="CN6" s="306" t="s">
        <v>1240</v>
      </c>
      <c r="CO6" s="306" t="s">
        <v>1241</v>
      </c>
      <c r="CP6" s="306" t="s">
        <v>1242</v>
      </c>
      <c r="CQ6" s="306" t="s">
        <v>1243</v>
      </c>
      <c r="CR6" s="306" t="s">
        <v>1244</v>
      </c>
      <c r="CS6" s="306" t="s">
        <v>1245</v>
      </c>
      <c r="CT6" s="306" t="s">
        <v>1240</v>
      </c>
      <c r="CU6" s="306" t="s">
        <v>1241</v>
      </c>
      <c r="CV6" s="306" t="s">
        <v>1242</v>
      </c>
      <c r="CW6" s="306" t="s">
        <v>1246</v>
      </c>
      <c r="CX6" s="306" t="s">
        <v>1247</v>
      </c>
      <c r="CY6" s="306" t="s">
        <v>1245</v>
      </c>
      <c r="CZ6" s="306" t="s">
        <v>1248</v>
      </c>
      <c r="DA6" s="306" t="s">
        <v>1249</v>
      </c>
      <c r="DB6" s="306" t="s">
        <v>1250</v>
      </c>
      <c r="DC6" s="306" t="s">
        <v>1251</v>
      </c>
      <c r="DD6" s="306" t="s">
        <v>1252</v>
      </c>
      <c r="DE6" s="306" t="s">
        <v>1253</v>
      </c>
      <c r="DF6" s="306" t="s">
        <v>1254</v>
      </c>
      <c r="DG6" s="306" t="s">
        <v>1255</v>
      </c>
      <c r="DH6" s="306" t="s">
        <v>1256</v>
      </c>
      <c r="DI6" s="306" t="s">
        <v>1257</v>
      </c>
      <c r="DJ6" s="306" t="s">
        <v>1258</v>
      </c>
      <c r="DK6" s="306" t="s">
        <v>1259</v>
      </c>
      <c r="DL6" s="306" t="s">
        <v>1260</v>
      </c>
      <c r="DM6" s="306" t="s">
        <v>1261</v>
      </c>
      <c r="DN6" s="306" t="s">
        <v>1238</v>
      </c>
      <c r="DO6" s="306" t="s">
        <v>1262</v>
      </c>
      <c r="DP6" s="306" t="s">
        <v>1263</v>
      </c>
      <c r="DQ6" s="306" t="s">
        <v>1264</v>
      </c>
      <c r="DR6" s="306" t="s">
        <v>1265</v>
      </c>
      <c r="DS6" s="306" t="s">
        <v>1266</v>
      </c>
      <c r="DT6" s="306" t="s">
        <v>1267</v>
      </c>
      <c r="DU6" s="306" t="s">
        <v>1268</v>
      </c>
      <c r="DV6" s="306" t="s">
        <v>1269</v>
      </c>
      <c r="DW6" s="306" t="s">
        <v>1270</v>
      </c>
      <c r="DX6" s="306" t="s">
        <v>1271</v>
      </c>
      <c r="DY6" s="306" t="s">
        <v>1272</v>
      </c>
      <c r="DZ6" s="306" t="s">
        <v>1273</v>
      </c>
      <c r="EA6" s="306" t="s">
        <v>1274</v>
      </c>
      <c r="EB6" s="306" t="s">
        <v>1275</v>
      </c>
      <c r="EC6" s="306" t="s">
        <v>1276</v>
      </c>
      <c r="ED6" s="306" t="s">
        <v>1277</v>
      </c>
      <c r="EE6" s="306" t="s">
        <v>1278</v>
      </c>
      <c r="EF6" s="306" t="s">
        <v>1279</v>
      </c>
      <c r="EG6" s="306" t="s">
        <v>1280</v>
      </c>
      <c r="EH6" s="306" t="s">
        <v>1281</v>
      </c>
      <c r="EI6" s="306" t="s">
        <v>1282</v>
      </c>
      <c r="EJ6" s="306" t="s">
        <v>1283</v>
      </c>
      <c r="EK6" s="306" t="s">
        <v>1284</v>
      </c>
      <c r="EL6" s="306" t="s">
        <v>1238</v>
      </c>
      <c r="EM6" s="306" t="s">
        <v>1285</v>
      </c>
      <c r="EN6" s="306" t="s">
        <v>1286</v>
      </c>
      <c r="EO6" s="306" t="s">
        <v>1287</v>
      </c>
      <c r="EP6" s="306" t="s">
        <v>1288</v>
      </c>
      <c r="EQ6" s="306" t="s">
        <v>1289</v>
      </c>
      <c r="ER6" s="306" t="s">
        <v>1290</v>
      </c>
      <c r="ES6" s="306" t="s">
        <v>1291</v>
      </c>
      <c r="ET6" s="306" t="s">
        <v>1288</v>
      </c>
      <c r="EU6" s="307" t="s">
        <v>1238</v>
      </c>
      <c r="EV6" s="970"/>
      <c r="EW6" s="970"/>
      <c r="EX6" s="970"/>
      <c r="EY6" s="970"/>
      <c r="EZ6" s="970"/>
      <c r="FA6" s="970"/>
      <c r="FB6" s="970"/>
      <c r="FC6" s="970"/>
      <c r="FD6" s="968"/>
    </row>
    <row r="8" spans="1:160" s="6" customFormat="1" ht="13.5" customHeight="1" outlineLevel="2" x14ac:dyDescent="0.35">
      <c r="A8" s="288"/>
      <c r="B8" s="288" t="s">
        <v>68</v>
      </c>
      <c r="C8" s="289" t="s">
        <v>134</v>
      </c>
      <c r="D8" s="289" t="s">
        <v>161</v>
      </c>
      <c r="E8" s="289" t="s">
        <v>164</v>
      </c>
      <c r="F8" s="289" t="s">
        <v>159</v>
      </c>
      <c r="G8" s="289" t="s">
        <v>158</v>
      </c>
      <c r="H8" s="289" t="s">
        <v>158</v>
      </c>
      <c r="I8" s="289" t="s">
        <v>158</v>
      </c>
      <c r="J8" s="290" t="s">
        <v>158</v>
      </c>
      <c r="K8" s="289" t="s">
        <v>158</v>
      </c>
      <c r="L8" s="291" t="s">
        <v>158</v>
      </c>
      <c r="M8" s="291" t="s">
        <v>158</v>
      </c>
      <c r="N8" s="291" t="s">
        <v>158</v>
      </c>
      <c r="O8" s="291" t="s">
        <v>158</v>
      </c>
      <c r="P8" s="292">
        <f t="shared" ref="P8:P52" si="0">LEN(A8)</f>
        <v>0</v>
      </c>
      <c r="Q8" s="292" t="s">
        <v>124</v>
      </c>
      <c r="R8" s="292" t="s">
        <v>124</v>
      </c>
      <c r="S8" s="292" t="s">
        <v>68</v>
      </c>
      <c r="T8" s="288" t="s">
        <v>133</v>
      </c>
      <c r="U8" s="293" t="s">
        <v>7</v>
      </c>
      <c r="V8" s="294"/>
      <c r="W8" s="295"/>
      <c r="X8" s="295"/>
      <c r="Y8" s="295" t="s">
        <v>95</v>
      </c>
      <c r="Z8" s="295"/>
      <c r="AA8" s="295"/>
      <c r="AB8" s="295"/>
      <c r="AC8" s="295"/>
      <c r="AD8" s="295"/>
      <c r="AE8" s="295"/>
      <c r="AF8" s="295"/>
      <c r="AG8" s="295"/>
      <c r="AH8" s="288" t="s">
        <v>174</v>
      </c>
      <c r="AI8" s="292" t="s">
        <v>68</v>
      </c>
      <c r="AJ8" s="292" t="s">
        <v>68</v>
      </c>
      <c r="AK8" s="292" t="s">
        <v>68</v>
      </c>
      <c r="AL8" s="292" t="s">
        <v>68</v>
      </c>
      <c r="AM8" s="292" t="s">
        <v>68</v>
      </c>
      <c r="AN8" s="292" t="s">
        <v>68</v>
      </c>
      <c r="AO8" s="292" t="s">
        <v>68</v>
      </c>
      <c r="AP8" s="292" t="s">
        <v>68</v>
      </c>
      <c r="AQ8" s="292" t="s">
        <v>68</v>
      </c>
      <c r="AR8" s="292" t="s">
        <v>68</v>
      </c>
      <c r="AS8" s="292" t="s">
        <v>68</v>
      </c>
      <c r="AT8" s="292" t="s">
        <v>68</v>
      </c>
      <c r="AU8" s="292" t="s">
        <v>68</v>
      </c>
      <c r="AV8" s="292" t="s">
        <v>68</v>
      </c>
      <c r="AW8" s="292" t="s">
        <v>68</v>
      </c>
      <c r="AX8" s="292" t="s">
        <v>68</v>
      </c>
      <c r="AY8" s="292" t="s">
        <v>68</v>
      </c>
      <c r="AZ8" s="292" t="s">
        <v>68</v>
      </c>
      <c r="BA8" s="292" t="s">
        <v>68</v>
      </c>
      <c r="BB8" s="292" t="s">
        <v>68</v>
      </c>
      <c r="BC8" s="292" t="s">
        <v>68</v>
      </c>
      <c r="BD8" s="292" t="s">
        <v>68</v>
      </c>
      <c r="BE8" s="292" t="s">
        <v>68</v>
      </c>
      <c r="BF8" s="292" t="s">
        <v>68</v>
      </c>
      <c r="BG8" s="292" t="s">
        <v>68</v>
      </c>
      <c r="BH8" s="292" t="s">
        <v>68</v>
      </c>
      <c r="BI8" s="292" t="s">
        <v>68</v>
      </c>
      <c r="BJ8" s="292" t="s">
        <v>68</v>
      </c>
      <c r="BK8" s="292" t="s">
        <v>68</v>
      </c>
      <c r="BL8" s="292" t="s">
        <v>68</v>
      </c>
      <c r="BM8" s="292" t="s">
        <v>68</v>
      </c>
      <c r="BN8" s="292" t="s">
        <v>68</v>
      </c>
      <c r="BO8" s="292" t="s">
        <v>68</v>
      </c>
      <c r="BP8" s="292" t="s">
        <v>68</v>
      </c>
      <c r="BQ8" s="292" t="s">
        <v>68</v>
      </c>
      <c r="BR8" s="292" t="s">
        <v>68</v>
      </c>
      <c r="BS8" s="292" t="s">
        <v>68</v>
      </c>
      <c r="BT8" s="292" t="s">
        <v>68</v>
      </c>
      <c r="BU8" s="292" t="s">
        <v>68</v>
      </c>
      <c r="BV8" s="292" t="s">
        <v>68</v>
      </c>
      <c r="BW8" s="292" t="s">
        <v>68</v>
      </c>
      <c r="BX8" s="292" t="s">
        <v>68</v>
      </c>
      <c r="BY8" s="292" t="s">
        <v>68</v>
      </c>
      <c r="BZ8" s="292" t="s">
        <v>68</v>
      </c>
      <c r="CA8" s="292" t="s">
        <v>68</v>
      </c>
      <c r="CB8" s="292" t="s">
        <v>68</v>
      </c>
      <c r="CC8" s="292" t="s">
        <v>68</v>
      </c>
      <c r="CD8" s="292" t="s">
        <v>68</v>
      </c>
      <c r="CE8" s="292" t="s">
        <v>68</v>
      </c>
      <c r="CF8" s="292" t="s">
        <v>68</v>
      </c>
      <c r="CG8" s="292" t="s">
        <v>68</v>
      </c>
      <c r="CH8" s="292" t="s">
        <v>68</v>
      </c>
      <c r="CI8" s="292" t="s">
        <v>68</v>
      </c>
      <c r="CJ8" s="292" t="s">
        <v>68</v>
      </c>
      <c r="CK8" s="292" t="s">
        <v>68</v>
      </c>
      <c r="CL8" s="292" t="s">
        <v>68</v>
      </c>
      <c r="CM8" s="292" t="s">
        <v>68</v>
      </c>
      <c r="CN8" s="292" t="s">
        <v>68</v>
      </c>
      <c r="CO8" s="292" t="s">
        <v>68</v>
      </c>
      <c r="CP8" s="292" t="s">
        <v>68</v>
      </c>
      <c r="CQ8" s="292" t="s">
        <v>68</v>
      </c>
      <c r="CR8" s="292" t="s">
        <v>68</v>
      </c>
      <c r="CS8" s="292" t="s">
        <v>68</v>
      </c>
      <c r="CT8" s="292" t="s">
        <v>68</v>
      </c>
      <c r="CU8" s="292" t="s">
        <v>68</v>
      </c>
      <c r="CV8" s="292" t="s">
        <v>68</v>
      </c>
      <c r="CW8" s="292" t="s">
        <v>68</v>
      </c>
      <c r="CX8" s="292" t="s">
        <v>68</v>
      </c>
      <c r="CY8" s="292" t="s">
        <v>68</v>
      </c>
      <c r="CZ8" s="292" t="s">
        <v>68</v>
      </c>
      <c r="DA8" s="292" t="s">
        <v>68</v>
      </c>
      <c r="DB8" s="292" t="s">
        <v>68</v>
      </c>
      <c r="DC8" s="292" t="s">
        <v>68</v>
      </c>
      <c r="DD8" s="292" t="s">
        <v>68</v>
      </c>
      <c r="DE8" s="292" t="s">
        <v>68</v>
      </c>
      <c r="DF8" s="292" t="s">
        <v>68</v>
      </c>
      <c r="DG8" s="292" t="s">
        <v>68</v>
      </c>
      <c r="DH8" s="292" t="s">
        <v>68</v>
      </c>
      <c r="DI8" s="292" t="s">
        <v>68</v>
      </c>
      <c r="DJ8" s="292" t="s">
        <v>68</v>
      </c>
      <c r="DK8" s="292" t="s">
        <v>68</v>
      </c>
      <c r="DL8" s="292" t="s">
        <v>68</v>
      </c>
      <c r="DM8" s="292" t="s">
        <v>68</v>
      </c>
      <c r="DN8" s="292" t="s">
        <v>68</v>
      </c>
      <c r="DO8" s="292" t="s">
        <v>68</v>
      </c>
      <c r="DP8" s="292" t="s">
        <v>68</v>
      </c>
      <c r="DQ8" s="292" t="s">
        <v>68</v>
      </c>
      <c r="DR8" s="292" t="s">
        <v>68</v>
      </c>
      <c r="DS8" s="292" t="s">
        <v>68</v>
      </c>
      <c r="DT8" s="292" t="s">
        <v>68</v>
      </c>
      <c r="DU8" s="292" t="s">
        <v>68</v>
      </c>
      <c r="DV8" s="292" t="s">
        <v>68</v>
      </c>
      <c r="DW8" s="292" t="s">
        <v>68</v>
      </c>
      <c r="DX8" s="292" t="s">
        <v>68</v>
      </c>
      <c r="DY8" s="292" t="s">
        <v>68</v>
      </c>
      <c r="DZ8" s="292" t="s">
        <v>68</v>
      </c>
      <c r="EA8" s="292" t="s">
        <v>68</v>
      </c>
      <c r="EB8" s="292" t="s">
        <v>68</v>
      </c>
      <c r="EC8" s="292" t="s">
        <v>68</v>
      </c>
      <c r="ED8" s="292" t="s">
        <v>68</v>
      </c>
      <c r="EE8" s="292" t="s">
        <v>68</v>
      </c>
      <c r="EF8" s="292" t="s">
        <v>68</v>
      </c>
      <c r="EG8" s="292" t="s">
        <v>68</v>
      </c>
      <c r="EH8" s="292" t="s">
        <v>68</v>
      </c>
      <c r="EI8" s="292" t="s">
        <v>68</v>
      </c>
      <c r="EJ8" s="292" t="s">
        <v>68</v>
      </c>
      <c r="EK8" s="292" t="s">
        <v>68</v>
      </c>
      <c r="EL8" s="292" t="s">
        <v>68</v>
      </c>
      <c r="EM8" s="292" t="s">
        <v>68</v>
      </c>
      <c r="EN8" s="292" t="s">
        <v>68</v>
      </c>
      <c r="EO8" s="292" t="s">
        <v>68</v>
      </c>
      <c r="EP8" s="292" t="s">
        <v>68</v>
      </c>
      <c r="EQ8" s="292" t="s">
        <v>68</v>
      </c>
      <c r="ER8" s="292" t="s">
        <v>68</v>
      </c>
      <c r="ES8" s="292" t="s">
        <v>68</v>
      </c>
      <c r="ET8" s="292" t="s">
        <v>68</v>
      </c>
      <c r="EU8" s="296" t="s">
        <v>68</v>
      </c>
      <c r="EV8" s="288" t="s">
        <v>68</v>
      </c>
      <c r="EW8" s="288" t="s">
        <v>68</v>
      </c>
      <c r="EX8" s="288" t="s">
        <v>68</v>
      </c>
      <c r="EY8" s="288" t="s">
        <v>68</v>
      </c>
      <c r="EZ8" s="288" t="s">
        <v>68</v>
      </c>
      <c r="FA8" s="288" t="s">
        <v>68</v>
      </c>
      <c r="FB8" s="288" t="s">
        <v>68</v>
      </c>
      <c r="FC8" s="288" t="s">
        <v>68</v>
      </c>
      <c r="FD8" s="288" t="s">
        <v>68</v>
      </c>
    </row>
    <row r="9" spans="1:160" s="6" customFormat="1" ht="13.5" customHeight="1" outlineLevel="3" x14ac:dyDescent="0.35">
      <c r="A9" s="297"/>
      <c r="B9" s="297" t="s">
        <v>126</v>
      </c>
      <c r="C9" s="289" t="s">
        <v>134</v>
      </c>
      <c r="D9" s="289" t="s">
        <v>161</v>
      </c>
      <c r="E9" s="289" t="s">
        <v>164</v>
      </c>
      <c r="F9" s="289" t="s">
        <v>159</v>
      </c>
      <c r="G9" s="298" t="s">
        <v>159</v>
      </c>
      <c r="H9" s="289" t="s">
        <v>158</v>
      </c>
      <c r="I9" s="289" t="s">
        <v>158</v>
      </c>
      <c r="J9" s="290" t="s">
        <v>158</v>
      </c>
      <c r="K9" s="289" t="s">
        <v>158</v>
      </c>
      <c r="L9" s="291" t="s">
        <v>158</v>
      </c>
      <c r="M9" s="291" t="s">
        <v>158</v>
      </c>
      <c r="N9" s="291" t="s">
        <v>158</v>
      </c>
      <c r="O9" s="291" t="s">
        <v>158</v>
      </c>
      <c r="P9" s="292">
        <f t="shared" si="0"/>
        <v>0</v>
      </c>
      <c r="Q9" s="292" t="s">
        <v>67</v>
      </c>
      <c r="R9" s="292" t="s">
        <v>124</v>
      </c>
      <c r="S9" s="292" t="s">
        <v>156</v>
      </c>
      <c r="T9" s="288" t="s">
        <v>91</v>
      </c>
      <c r="U9" s="293" t="s">
        <v>9</v>
      </c>
      <c r="V9" s="294"/>
      <c r="W9" s="295"/>
      <c r="X9" s="295"/>
      <c r="Y9" s="295"/>
      <c r="Z9" s="295" t="s">
        <v>1113</v>
      </c>
      <c r="AA9" s="295"/>
      <c r="AB9" s="295"/>
      <c r="AC9" s="295"/>
      <c r="AD9" s="295"/>
      <c r="AE9" s="295"/>
      <c r="AF9" s="295"/>
      <c r="AG9" s="295"/>
      <c r="AH9" s="288" t="s">
        <v>175</v>
      </c>
      <c r="AI9" s="292" t="s">
        <v>124</v>
      </c>
      <c r="AJ9" s="292" t="s">
        <v>124</v>
      </c>
      <c r="AK9" s="292" t="s">
        <v>124</v>
      </c>
      <c r="AL9" s="292" t="s">
        <v>124</v>
      </c>
      <c r="AM9" s="292" t="s">
        <v>124</v>
      </c>
      <c r="AN9" s="292" t="s">
        <v>124</v>
      </c>
      <c r="AO9" s="292" t="s">
        <v>124</v>
      </c>
      <c r="AP9" s="292" t="s">
        <v>124</v>
      </c>
      <c r="AQ9" s="292" t="s">
        <v>124</v>
      </c>
      <c r="AR9" s="292" t="s">
        <v>124</v>
      </c>
      <c r="AS9" s="292" t="s">
        <v>124</v>
      </c>
      <c r="AT9" s="292" t="s">
        <v>124</v>
      </c>
      <c r="AU9" s="292" t="s">
        <v>124</v>
      </c>
      <c r="AV9" s="292" t="s">
        <v>124</v>
      </c>
      <c r="AW9" s="292" t="s">
        <v>124</v>
      </c>
      <c r="AX9" s="292" t="s">
        <v>124</v>
      </c>
      <c r="AY9" s="292" t="s">
        <v>124</v>
      </c>
      <c r="AZ9" s="292" t="s">
        <v>124</v>
      </c>
      <c r="BA9" s="292" t="s">
        <v>124</v>
      </c>
      <c r="BB9" s="292" t="s">
        <v>124</v>
      </c>
      <c r="BC9" s="292" t="s">
        <v>124</v>
      </c>
      <c r="BD9" s="292" t="s">
        <v>124</v>
      </c>
      <c r="BE9" s="292" t="s">
        <v>124</v>
      </c>
      <c r="BF9" s="292" t="s">
        <v>124</v>
      </c>
      <c r="BG9" s="292" t="s">
        <v>124</v>
      </c>
      <c r="BH9" s="292" t="s">
        <v>67</v>
      </c>
      <c r="BI9" s="292" t="s">
        <v>67</v>
      </c>
      <c r="BJ9" s="292" t="s">
        <v>67</v>
      </c>
      <c r="BK9" s="292" t="s">
        <v>124</v>
      </c>
      <c r="BL9" s="292" t="s">
        <v>124</v>
      </c>
      <c r="BM9" s="292" t="s">
        <v>124</v>
      </c>
      <c r="BN9" s="292" t="s">
        <v>124</v>
      </c>
      <c r="BO9" s="292" t="s">
        <v>124</v>
      </c>
      <c r="BP9" s="292" t="s">
        <v>124</v>
      </c>
      <c r="BQ9" s="292" t="s">
        <v>124</v>
      </c>
      <c r="BR9" s="292" t="s">
        <v>124</v>
      </c>
      <c r="BS9" s="292" t="s">
        <v>124</v>
      </c>
      <c r="BT9" s="292" t="s">
        <v>124</v>
      </c>
      <c r="BU9" s="292" t="s">
        <v>124</v>
      </c>
      <c r="BV9" s="292" t="s">
        <v>124</v>
      </c>
      <c r="BW9" s="292" t="s">
        <v>124</v>
      </c>
      <c r="BX9" s="292" t="s">
        <v>124</v>
      </c>
      <c r="BY9" s="292" t="s">
        <v>124</v>
      </c>
      <c r="BZ9" s="292" t="s">
        <v>124</v>
      </c>
      <c r="CA9" s="292" t="s">
        <v>124</v>
      </c>
      <c r="CB9" s="292" t="s">
        <v>124</v>
      </c>
      <c r="CC9" s="292" t="s">
        <v>124</v>
      </c>
      <c r="CD9" s="292" t="s">
        <v>124</v>
      </c>
      <c r="CE9" s="292" t="s">
        <v>124</v>
      </c>
      <c r="CF9" s="292" t="s">
        <v>124</v>
      </c>
      <c r="CG9" s="292" t="s">
        <v>124</v>
      </c>
      <c r="CH9" s="292" t="s">
        <v>124</v>
      </c>
      <c r="CI9" s="292" t="s">
        <v>124</v>
      </c>
      <c r="CJ9" s="292" t="s">
        <v>124</v>
      </c>
      <c r="CK9" s="292" t="s">
        <v>124</v>
      </c>
      <c r="CL9" s="292" t="s">
        <v>124</v>
      </c>
      <c r="CM9" s="292" t="s">
        <v>124</v>
      </c>
      <c r="CN9" s="292" t="s">
        <v>124</v>
      </c>
      <c r="CO9" s="292" t="s">
        <v>124</v>
      </c>
      <c r="CP9" s="292" t="s">
        <v>124</v>
      </c>
      <c r="CQ9" s="292" t="s">
        <v>124</v>
      </c>
      <c r="CR9" s="292" t="s">
        <v>124</v>
      </c>
      <c r="CS9" s="292" t="s">
        <v>124</v>
      </c>
      <c r="CT9" s="292" t="s">
        <v>124</v>
      </c>
      <c r="CU9" s="292" t="s">
        <v>124</v>
      </c>
      <c r="CV9" s="292" t="s">
        <v>124</v>
      </c>
      <c r="CW9" s="292" t="s">
        <v>124</v>
      </c>
      <c r="CX9" s="292" t="s">
        <v>124</v>
      </c>
      <c r="CY9" s="292" t="s">
        <v>124</v>
      </c>
      <c r="CZ9" s="292" t="s">
        <v>124</v>
      </c>
      <c r="DA9" s="292" t="s">
        <v>124</v>
      </c>
      <c r="DB9" s="292" t="s">
        <v>124</v>
      </c>
      <c r="DC9" s="292" t="s">
        <v>124</v>
      </c>
      <c r="DD9" s="292" t="s">
        <v>124</v>
      </c>
      <c r="DE9" s="292" t="s">
        <v>124</v>
      </c>
      <c r="DF9" s="292" t="s">
        <v>124</v>
      </c>
      <c r="DG9" s="292" t="s">
        <v>124</v>
      </c>
      <c r="DH9" s="292" t="s">
        <v>124</v>
      </c>
      <c r="DI9" s="292" t="s">
        <v>124</v>
      </c>
      <c r="DJ9" s="292" t="s">
        <v>124</v>
      </c>
      <c r="DK9" s="292" t="s">
        <v>124</v>
      </c>
      <c r="DL9" s="292" t="s">
        <v>124</v>
      </c>
      <c r="DM9" s="292" t="s">
        <v>124</v>
      </c>
      <c r="DN9" s="292" t="s">
        <v>124</v>
      </c>
      <c r="DO9" s="292" t="s">
        <v>124</v>
      </c>
      <c r="DP9" s="292" t="s">
        <v>124</v>
      </c>
      <c r="DQ9" s="292" t="s">
        <v>124</v>
      </c>
      <c r="DR9" s="292" t="s">
        <v>124</v>
      </c>
      <c r="DS9" s="292" t="s">
        <v>124</v>
      </c>
      <c r="DT9" s="292" t="s">
        <v>124</v>
      </c>
      <c r="DU9" s="292" t="s">
        <v>124</v>
      </c>
      <c r="DV9" s="292" t="s">
        <v>124</v>
      </c>
      <c r="DW9" s="292" t="s">
        <v>124</v>
      </c>
      <c r="DX9" s="292" t="s">
        <v>124</v>
      </c>
      <c r="DY9" s="292" t="s">
        <v>124</v>
      </c>
      <c r="DZ9" s="292" t="s">
        <v>124</v>
      </c>
      <c r="EA9" s="292" t="s">
        <v>124</v>
      </c>
      <c r="EB9" s="292" t="s">
        <v>124</v>
      </c>
      <c r="EC9" s="292" t="s">
        <v>124</v>
      </c>
      <c r="ED9" s="292" t="s">
        <v>124</v>
      </c>
      <c r="EE9" s="292" t="s">
        <v>124</v>
      </c>
      <c r="EF9" s="292" t="s">
        <v>124</v>
      </c>
      <c r="EG9" s="292" t="s">
        <v>124</v>
      </c>
      <c r="EH9" s="292" t="s">
        <v>124</v>
      </c>
      <c r="EI9" s="292" t="s">
        <v>124</v>
      </c>
      <c r="EJ9" s="292" t="s">
        <v>124</v>
      </c>
      <c r="EK9" s="292" t="s">
        <v>124</v>
      </c>
      <c r="EL9" s="292" t="s">
        <v>124</v>
      </c>
      <c r="EM9" s="292" t="s">
        <v>124</v>
      </c>
      <c r="EN9" s="292" t="s">
        <v>124</v>
      </c>
      <c r="EO9" s="292" t="s">
        <v>124</v>
      </c>
      <c r="EP9" s="292" t="s">
        <v>124</v>
      </c>
      <c r="EQ9" s="292" t="s">
        <v>124</v>
      </c>
      <c r="ER9" s="292" t="s">
        <v>124</v>
      </c>
      <c r="ES9" s="292" t="s">
        <v>124</v>
      </c>
      <c r="ET9" s="292" t="s">
        <v>124</v>
      </c>
      <c r="EU9" s="296" t="s">
        <v>124</v>
      </c>
      <c r="EV9" s="288" t="s">
        <v>1114</v>
      </c>
      <c r="EW9" s="288" t="s">
        <v>1115</v>
      </c>
      <c r="EX9" s="288" t="s">
        <v>1116</v>
      </c>
      <c r="EY9" s="288" t="s">
        <v>1117</v>
      </c>
      <c r="EZ9" s="288" t="s">
        <v>68</v>
      </c>
      <c r="FA9" s="288" t="s">
        <v>68</v>
      </c>
      <c r="FB9" s="288" t="s">
        <v>68</v>
      </c>
      <c r="FC9" s="288" t="s">
        <v>68</v>
      </c>
      <c r="FD9" s="288" t="s">
        <v>1118</v>
      </c>
    </row>
    <row r="10" spans="1:160" s="6" customFormat="1" ht="13.5" customHeight="1" outlineLevel="3" x14ac:dyDescent="0.35">
      <c r="A10" s="288"/>
      <c r="B10" s="288" t="s">
        <v>68</v>
      </c>
      <c r="C10" s="289" t="s">
        <v>134</v>
      </c>
      <c r="D10" s="289" t="s">
        <v>161</v>
      </c>
      <c r="E10" s="289" t="s">
        <v>164</v>
      </c>
      <c r="F10" s="289" t="s">
        <v>159</v>
      </c>
      <c r="G10" s="289" t="s">
        <v>160</v>
      </c>
      <c r="H10" s="289" t="s">
        <v>158</v>
      </c>
      <c r="I10" s="289" t="s">
        <v>158</v>
      </c>
      <c r="J10" s="290" t="s">
        <v>158</v>
      </c>
      <c r="K10" s="289" t="s">
        <v>158</v>
      </c>
      <c r="L10" s="291" t="s">
        <v>158</v>
      </c>
      <c r="M10" s="291" t="s">
        <v>158</v>
      </c>
      <c r="N10" s="291" t="s">
        <v>158</v>
      </c>
      <c r="O10" s="291" t="s">
        <v>158</v>
      </c>
      <c r="P10" s="292">
        <f t="shared" si="0"/>
        <v>0</v>
      </c>
      <c r="Q10" s="292" t="s">
        <v>124</v>
      </c>
      <c r="R10" s="292" t="s">
        <v>124</v>
      </c>
      <c r="S10" s="292" t="s">
        <v>68</v>
      </c>
      <c r="T10" s="288" t="s">
        <v>91</v>
      </c>
      <c r="U10" s="293" t="s">
        <v>100</v>
      </c>
      <c r="V10" s="294"/>
      <c r="W10" s="295"/>
      <c r="X10" s="295"/>
      <c r="Y10" s="295"/>
      <c r="Z10" s="295" t="s">
        <v>1119</v>
      </c>
      <c r="AA10" s="295"/>
      <c r="AB10" s="295"/>
      <c r="AC10" s="295"/>
      <c r="AD10" s="295"/>
      <c r="AE10" s="295"/>
      <c r="AF10" s="295"/>
      <c r="AG10" s="295"/>
      <c r="AH10" s="288" t="s">
        <v>176</v>
      </c>
      <c r="AI10" s="292" t="s">
        <v>68</v>
      </c>
      <c r="AJ10" s="292" t="s">
        <v>68</v>
      </c>
      <c r="AK10" s="292" t="s">
        <v>68</v>
      </c>
      <c r="AL10" s="292" t="s">
        <v>68</v>
      </c>
      <c r="AM10" s="292" t="s">
        <v>68</v>
      </c>
      <c r="AN10" s="292" t="s">
        <v>68</v>
      </c>
      <c r="AO10" s="292" t="s">
        <v>68</v>
      </c>
      <c r="AP10" s="292" t="s">
        <v>68</v>
      </c>
      <c r="AQ10" s="292" t="s">
        <v>68</v>
      </c>
      <c r="AR10" s="292" t="s">
        <v>68</v>
      </c>
      <c r="AS10" s="292" t="s">
        <v>68</v>
      </c>
      <c r="AT10" s="292" t="s">
        <v>68</v>
      </c>
      <c r="AU10" s="292" t="s">
        <v>68</v>
      </c>
      <c r="AV10" s="292" t="s">
        <v>68</v>
      </c>
      <c r="AW10" s="292" t="s">
        <v>68</v>
      </c>
      <c r="AX10" s="292" t="s">
        <v>68</v>
      </c>
      <c r="AY10" s="292" t="s">
        <v>68</v>
      </c>
      <c r="AZ10" s="292" t="s">
        <v>68</v>
      </c>
      <c r="BA10" s="292" t="s">
        <v>68</v>
      </c>
      <c r="BB10" s="292" t="s">
        <v>68</v>
      </c>
      <c r="BC10" s="292" t="s">
        <v>68</v>
      </c>
      <c r="BD10" s="292" t="s">
        <v>68</v>
      </c>
      <c r="BE10" s="292" t="s">
        <v>68</v>
      </c>
      <c r="BF10" s="292" t="s">
        <v>68</v>
      </c>
      <c r="BG10" s="292" t="s">
        <v>68</v>
      </c>
      <c r="BH10" s="292" t="s">
        <v>68</v>
      </c>
      <c r="BI10" s="292" t="s">
        <v>68</v>
      </c>
      <c r="BJ10" s="292" t="s">
        <v>68</v>
      </c>
      <c r="BK10" s="292" t="s">
        <v>68</v>
      </c>
      <c r="BL10" s="292" t="s">
        <v>68</v>
      </c>
      <c r="BM10" s="292" t="s">
        <v>68</v>
      </c>
      <c r="BN10" s="292" t="s">
        <v>68</v>
      </c>
      <c r="BO10" s="292" t="s">
        <v>68</v>
      </c>
      <c r="BP10" s="292" t="s">
        <v>68</v>
      </c>
      <c r="BQ10" s="292" t="s">
        <v>68</v>
      </c>
      <c r="BR10" s="292" t="s">
        <v>68</v>
      </c>
      <c r="BS10" s="292" t="s">
        <v>68</v>
      </c>
      <c r="BT10" s="292" t="s">
        <v>68</v>
      </c>
      <c r="BU10" s="292" t="s">
        <v>68</v>
      </c>
      <c r="BV10" s="292" t="s">
        <v>68</v>
      </c>
      <c r="BW10" s="292" t="s">
        <v>68</v>
      </c>
      <c r="BX10" s="292" t="s">
        <v>68</v>
      </c>
      <c r="BY10" s="292" t="s">
        <v>68</v>
      </c>
      <c r="BZ10" s="292" t="s">
        <v>68</v>
      </c>
      <c r="CA10" s="292" t="s">
        <v>68</v>
      </c>
      <c r="CB10" s="292" t="s">
        <v>68</v>
      </c>
      <c r="CC10" s="292" t="s">
        <v>68</v>
      </c>
      <c r="CD10" s="292" t="s">
        <v>68</v>
      </c>
      <c r="CE10" s="292" t="s">
        <v>68</v>
      </c>
      <c r="CF10" s="292" t="s">
        <v>68</v>
      </c>
      <c r="CG10" s="292" t="s">
        <v>68</v>
      </c>
      <c r="CH10" s="292" t="s">
        <v>68</v>
      </c>
      <c r="CI10" s="292" t="s">
        <v>68</v>
      </c>
      <c r="CJ10" s="292" t="s">
        <v>68</v>
      </c>
      <c r="CK10" s="292" t="s">
        <v>68</v>
      </c>
      <c r="CL10" s="292" t="s">
        <v>68</v>
      </c>
      <c r="CM10" s="292" t="s">
        <v>68</v>
      </c>
      <c r="CN10" s="292" t="s">
        <v>68</v>
      </c>
      <c r="CO10" s="292" t="s">
        <v>68</v>
      </c>
      <c r="CP10" s="292" t="s">
        <v>68</v>
      </c>
      <c r="CQ10" s="292" t="s">
        <v>68</v>
      </c>
      <c r="CR10" s="292" t="s">
        <v>68</v>
      </c>
      <c r="CS10" s="292" t="s">
        <v>68</v>
      </c>
      <c r="CT10" s="292" t="s">
        <v>68</v>
      </c>
      <c r="CU10" s="292" t="s">
        <v>68</v>
      </c>
      <c r="CV10" s="292" t="s">
        <v>68</v>
      </c>
      <c r="CW10" s="292" t="s">
        <v>68</v>
      </c>
      <c r="CX10" s="292" t="s">
        <v>68</v>
      </c>
      <c r="CY10" s="292" t="s">
        <v>68</v>
      </c>
      <c r="CZ10" s="292" t="s">
        <v>68</v>
      </c>
      <c r="DA10" s="292" t="s">
        <v>68</v>
      </c>
      <c r="DB10" s="292" t="s">
        <v>68</v>
      </c>
      <c r="DC10" s="292" t="s">
        <v>68</v>
      </c>
      <c r="DD10" s="292" t="s">
        <v>68</v>
      </c>
      <c r="DE10" s="292" t="s">
        <v>68</v>
      </c>
      <c r="DF10" s="292" t="s">
        <v>68</v>
      </c>
      <c r="DG10" s="292" t="s">
        <v>68</v>
      </c>
      <c r="DH10" s="292" t="s">
        <v>68</v>
      </c>
      <c r="DI10" s="292" t="s">
        <v>68</v>
      </c>
      <c r="DJ10" s="292" t="s">
        <v>68</v>
      </c>
      <c r="DK10" s="292" t="s">
        <v>68</v>
      </c>
      <c r="DL10" s="292" t="s">
        <v>68</v>
      </c>
      <c r="DM10" s="292" t="s">
        <v>68</v>
      </c>
      <c r="DN10" s="292" t="s">
        <v>68</v>
      </c>
      <c r="DO10" s="292" t="s">
        <v>68</v>
      </c>
      <c r="DP10" s="292" t="s">
        <v>68</v>
      </c>
      <c r="DQ10" s="292" t="s">
        <v>68</v>
      </c>
      <c r="DR10" s="292" t="s">
        <v>68</v>
      </c>
      <c r="DS10" s="292" t="s">
        <v>68</v>
      </c>
      <c r="DT10" s="292" t="s">
        <v>68</v>
      </c>
      <c r="DU10" s="292" t="s">
        <v>68</v>
      </c>
      <c r="DV10" s="292" t="s">
        <v>68</v>
      </c>
      <c r="DW10" s="292" t="s">
        <v>68</v>
      </c>
      <c r="DX10" s="292" t="s">
        <v>68</v>
      </c>
      <c r="DY10" s="292" t="s">
        <v>68</v>
      </c>
      <c r="DZ10" s="292" t="s">
        <v>68</v>
      </c>
      <c r="EA10" s="292" t="s">
        <v>68</v>
      </c>
      <c r="EB10" s="292" t="s">
        <v>68</v>
      </c>
      <c r="EC10" s="292" t="s">
        <v>68</v>
      </c>
      <c r="ED10" s="292" t="s">
        <v>68</v>
      </c>
      <c r="EE10" s="292" t="s">
        <v>68</v>
      </c>
      <c r="EF10" s="292" t="s">
        <v>68</v>
      </c>
      <c r="EG10" s="292" t="s">
        <v>68</v>
      </c>
      <c r="EH10" s="292" t="s">
        <v>68</v>
      </c>
      <c r="EI10" s="292" t="s">
        <v>68</v>
      </c>
      <c r="EJ10" s="292" t="s">
        <v>68</v>
      </c>
      <c r="EK10" s="292" t="s">
        <v>68</v>
      </c>
      <c r="EL10" s="292" t="s">
        <v>68</v>
      </c>
      <c r="EM10" s="292" t="s">
        <v>68</v>
      </c>
      <c r="EN10" s="292" t="s">
        <v>68</v>
      </c>
      <c r="EO10" s="292" t="s">
        <v>68</v>
      </c>
      <c r="EP10" s="292" t="s">
        <v>68</v>
      </c>
      <c r="EQ10" s="292" t="s">
        <v>68</v>
      </c>
      <c r="ER10" s="292" t="s">
        <v>68</v>
      </c>
      <c r="ES10" s="292" t="s">
        <v>68</v>
      </c>
      <c r="ET10" s="292" t="s">
        <v>68</v>
      </c>
      <c r="EU10" s="296" t="s">
        <v>68</v>
      </c>
      <c r="EV10" s="288" t="s">
        <v>68</v>
      </c>
      <c r="EW10" s="288" t="s">
        <v>68</v>
      </c>
      <c r="EX10" s="288" t="s">
        <v>68</v>
      </c>
      <c r="EY10" s="288" t="s">
        <v>68</v>
      </c>
      <c r="EZ10" s="288" t="s">
        <v>68</v>
      </c>
      <c r="FA10" s="288" t="s">
        <v>68</v>
      </c>
      <c r="FB10" s="288" t="s">
        <v>68</v>
      </c>
      <c r="FC10" s="288" t="s">
        <v>68</v>
      </c>
      <c r="FD10" s="288" t="s">
        <v>68</v>
      </c>
    </row>
    <row r="11" spans="1:160" s="6" customFormat="1" ht="13.5" customHeight="1" outlineLevel="4" x14ac:dyDescent="0.35">
      <c r="A11" s="297"/>
      <c r="B11" s="297" t="s">
        <v>126</v>
      </c>
      <c r="C11" s="289" t="s">
        <v>134</v>
      </c>
      <c r="D11" s="289" t="s">
        <v>161</v>
      </c>
      <c r="E11" s="289" t="s">
        <v>164</v>
      </c>
      <c r="F11" s="289" t="s">
        <v>159</v>
      </c>
      <c r="G11" s="289" t="s">
        <v>160</v>
      </c>
      <c r="H11" s="298" t="s">
        <v>159</v>
      </c>
      <c r="I11" s="289" t="s">
        <v>158</v>
      </c>
      <c r="J11" s="290" t="s">
        <v>158</v>
      </c>
      <c r="K11" s="289" t="s">
        <v>158</v>
      </c>
      <c r="L11" s="291" t="s">
        <v>158</v>
      </c>
      <c r="M11" s="291" t="s">
        <v>158</v>
      </c>
      <c r="N11" s="291" t="s">
        <v>158</v>
      </c>
      <c r="O11" s="291" t="s">
        <v>158</v>
      </c>
      <c r="P11" s="292">
        <f t="shared" si="0"/>
        <v>0</v>
      </c>
      <c r="Q11" s="292" t="s">
        <v>67</v>
      </c>
      <c r="R11" s="292" t="s">
        <v>124</v>
      </c>
      <c r="S11" s="292" t="s">
        <v>156</v>
      </c>
      <c r="T11" s="288" t="s">
        <v>91</v>
      </c>
      <c r="U11" s="293" t="s">
        <v>71</v>
      </c>
      <c r="V11" s="294"/>
      <c r="W11" s="295"/>
      <c r="X11" s="295"/>
      <c r="Y11" s="295"/>
      <c r="Z11" s="295"/>
      <c r="AA11" s="295" t="s">
        <v>1120</v>
      </c>
      <c r="AB11" s="295"/>
      <c r="AC11" s="295"/>
      <c r="AD11" s="295"/>
      <c r="AE11" s="295"/>
      <c r="AF11" s="295"/>
      <c r="AG11" s="295"/>
      <c r="AH11" s="288" t="s">
        <v>177</v>
      </c>
      <c r="AI11" s="292" t="s">
        <v>124</v>
      </c>
      <c r="AJ11" s="292" t="s">
        <v>124</v>
      </c>
      <c r="AK11" s="292" t="s">
        <v>124</v>
      </c>
      <c r="AL11" s="292" t="s">
        <v>124</v>
      </c>
      <c r="AM11" s="292" t="s">
        <v>124</v>
      </c>
      <c r="AN11" s="292" t="s">
        <v>124</v>
      </c>
      <c r="AO11" s="292" t="s">
        <v>124</v>
      </c>
      <c r="AP11" s="292" t="s">
        <v>124</v>
      </c>
      <c r="AQ11" s="292" t="s">
        <v>124</v>
      </c>
      <c r="AR11" s="292" t="s">
        <v>124</v>
      </c>
      <c r="AS11" s="292" t="s">
        <v>124</v>
      </c>
      <c r="AT11" s="292" t="s">
        <v>124</v>
      </c>
      <c r="AU11" s="292" t="s">
        <v>124</v>
      </c>
      <c r="AV11" s="292" t="s">
        <v>124</v>
      </c>
      <c r="AW11" s="292" t="s">
        <v>124</v>
      </c>
      <c r="AX11" s="292" t="s">
        <v>124</v>
      </c>
      <c r="AY11" s="292" t="s">
        <v>124</v>
      </c>
      <c r="AZ11" s="292" t="s">
        <v>124</v>
      </c>
      <c r="BA11" s="292" t="s">
        <v>124</v>
      </c>
      <c r="BB11" s="292" t="s">
        <v>124</v>
      </c>
      <c r="BC11" s="292" t="s">
        <v>124</v>
      </c>
      <c r="BD11" s="292" t="s">
        <v>124</v>
      </c>
      <c r="BE11" s="292" t="s">
        <v>124</v>
      </c>
      <c r="BF11" s="292" t="s">
        <v>124</v>
      </c>
      <c r="BG11" s="292" t="s">
        <v>124</v>
      </c>
      <c r="BH11" s="292" t="s">
        <v>67</v>
      </c>
      <c r="BI11" s="292" t="s">
        <v>67</v>
      </c>
      <c r="BJ11" s="292" t="s">
        <v>67</v>
      </c>
      <c r="BK11" s="292" t="s">
        <v>124</v>
      </c>
      <c r="BL11" s="292" t="s">
        <v>124</v>
      </c>
      <c r="BM11" s="292" t="s">
        <v>124</v>
      </c>
      <c r="BN11" s="292" t="s">
        <v>124</v>
      </c>
      <c r="BO11" s="292" t="s">
        <v>124</v>
      </c>
      <c r="BP11" s="292" t="s">
        <v>124</v>
      </c>
      <c r="BQ11" s="292" t="s">
        <v>124</v>
      </c>
      <c r="BR11" s="292" t="s">
        <v>124</v>
      </c>
      <c r="BS11" s="292" t="s">
        <v>124</v>
      </c>
      <c r="BT11" s="292" t="s">
        <v>124</v>
      </c>
      <c r="BU11" s="292" t="s">
        <v>124</v>
      </c>
      <c r="BV11" s="292" t="s">
        <v>124</v>
      </c>
      <c r="BW11" s="292" t="s">
        <v>124</v>
      </c>
      <c r="BX11" s="292" t="s">
        <v>124</v>
      </c>
      <c r="BY11" s="292" t="s">
        <v>124</v>
      </c>
      <c r="BZ11" s="292" t="s">
        <v>124</v>
      </c>
      <c r="CA11" s="292" t="s">
        <v>124</v>
      </c>
      <c r="CB11" s="292" t="s">
        <v>124</v>
      </c>
      <c r="CC11" s="292" t="s">
        <v>124</v>
      </c>
      <c r="CD11" s="292" t="s">
        <v>124</v>
      </c>
      <c r="CE11" s="292" t="s">
        <v>124</v>
      </c>
      <c r="CF11" s="292" t="s">
        <v>124</v>
      </c>
      <c r="CG11" s="292" t="s">
        <v>124</v>
      </c>
      <c r="CH11" s="292" t="s">
        <v>124</v>
      </c>
      <c r="CI11" s="292" t="s">
        <v>124</v>
      </c>
      <c r="CJ11" s="292" t="s">
        <v>124</v>
      </c>
      <c r="CK11" s="292" t="s">
        <v>124</v>
      </c>
      <c r="CL11" s="292" t="s">
        <v>124</v>
      </c>
      <c r="CM11" s="292" t="s">
        <v>124</v>
      </c>
      <c r="CN11" s="292" t="s">
        <v>124</v>
      </c>
      <c r="CO11" s="292" t="s">
        <v>124</v>
      </c>
      <c r="CP11" s="292" t="s">
        <v>124</v>
      </c>
      <c r="CQ11" s="292" t="s">
        <v>124</v>
      </c>
      <c r="CR11" s="292" t="s">
        <v>124</v>
      </c>
      <c r="CS11" s="292" t="s">
        <v>124</v>
      </c>
      <c r="CT11" s="292" t="s">
        <v>124</v>
      </c>
      <c r="CU11" s="292" t="s">
        <v>124</v>
      </c>
      <c r="CV11" s="292" t="s">
        <v>124</v>
      </c>
      <c r="CW11" s="292" t="s">
        <v>124</v>
      </c>
      <c r="CX11" s="292" t="s">
        <v>124</v>
      </c>
      <c r="CY11" s="292" t="s">
        <v>124</v>
      </c>
      <c r="CZ11" s="292" t="s">
        <v>124</v>
      </c>
      <c r="DA11" s="292" t="s">
        <v>124</v>
      </c>
      <c r="DB11" s="292" t="s">
        <v>124</v>
      </c>
      <c r="DC11" s="292" t="s">
        <v>124</v>
      </c>
      <c r="DD11" s="292" t="s">
        <v>124</v>
      </c>
      <c r="DE11" s="292" t="s">
        <v>124</v>
      </c>
      <c r="DF11" s="292" t="s">
        <v>124</v>
      </c>
      <c r="DG11" s="292" t="s">
        <v>124</v>
      </c>
      <c r="DH11" s="292" t="s">
        <v>124</v>
      </c>
      <c r="DI11" s="292" t="s">
        <v>124</v>
      </c>
      <c r="DJ11" s="292" t="s">
        <v>124</v>
      </c>
      <c r="DK11" s="292" t="s">
        <v>124</v>
      </c>
      <c r="DL11" s="292" t="s">
        <v>124</v>
      </c>
      <c r="DM11" s="292" t="s">
        <v>124</v>
      </c>
      <c r="DN11" s="292" t="s">
        <v>124</v>
      </c>
      <c r="DO11" s="292" t="s">
        <v>124</v>
      </c>
      <c r="DP11" s="292" t="s">
        <v>124</v>
      </c>
      <c r="DQ11" s="292" t="s">
        <v>124</v>
      </c>
      <c r="DR11" s="292" t="s">
        <v>124</v>
      </c>
      <c r="DS11" s="292" t="s">
        <v>124</v>
      </c>
      <c r="DT11" s="292" t="s">
        <v>124</v>
      </c>
      <c r="DU11" s="292" t="s">
        <v>124</v>
      </c>
      <c r="DV11" s="292" t="s">
        <v>124</v>
      </c>
      <c r="DW11" s="292" t="s">
        <v>124</v>
      </c>
      <c r="DX11" s="292" t="s">
        <v>124</v>
      </c>
      <c r="DY11" s="292" t="s">
        <v>124</v>
      </c>
      <c r="DZ11" s="292" t="s">
        <v>124</v>
      </c>
      <c r="EA11" s="292" t="s">
        <v>124</v>
      </c>
      <c r="EB11" s="292" t="s">
        <v>124</v>
      </c>
      <c r="EC11" s="292" t="s">
        <v>124</v>
      </c>
      <c r="ED11" s="292" t="s">
        <v>124</v>
      </c>
      <c r="EE11" s="292" t="s">
        <v>124</v>
      </c>
      <c r="EF11" s="292" t="s">
        <v>124</v>
      </c>
      <c r="EG11" s="292" t="s">
        <v>124</v>
      </c>
      <c r="EH11" s="292" t="s">
        <v>124</v>
      </c>
      <c r="EI11" s="292" t="s">
        <v>124</v>
      </c>
      <c r="EJ11" s="292" t="s">
        <v>124</v>
      </c>
      <c r="EK11" s="292" t="s">
        <v>124</v>
      </c>
      <c r="EL11" s="292" t="s">
        <v>124</v>
      </c>
      <c r="EM11" s="292" t="s">
        <v>124</v>
      </c>
      <c r="EN11" s="292" t="s">
        <v>124</v>
      </c>
      <c r="EO11" s="292" t="s">
        <v>124</v>
      </c>
      <c r="EP11" s="292" t="s">
        <v>124</v>
      </c>
      <c r="EQ11" s="292" t="s">
        <v>124</v>
      </c>
      <c r="ER11" s="292" t="s">
        <v>124</v>
      </c>
      <c r="ES11" s="292" t="s">
        <v>124</v>
      </c>
      <c r="ET11" s="292" t="s">
        <v>124</v>
      </c>
      <c r="EU11" s="296" t="s">
        <v>124</v>
      </c>
      <c r="EV11" s="288" t="s">
        <v>1114</v>
      </c>
      <c r="EW11" s="288" t="s">
        <v>1115</v>
      </c>
      <c r="EX11" s="288" t="s">
        <v>1116</v>
      </c>
      <c r="EY11" s="288" t="s">
        <v>1117</v>
      </c>
      <c r="EZ11" s="288" t="s">
        <v>68</v>
      </c>
      <c r="FA11" s="288" t="s">
        <v>68</v>
      </c>
      <c r="FB11" s="288" t="s">
        <v>68</v>
      </c>
      <c r="FC11" s="288" t="s">
        <v>68</v>
      </c>
      <c r="FD11" s="288" t="s">
        <v>1118</v>
      </c>
    </row>
    <row r="12" spans="1:160" s="6" customFormat="1" ht="13.5" customHeight="1" outlineLevel="4" x14ac:dyDescent="0.35">
      <c r="A12" s="288"/>
      <c r="B12" s="288" t="s">
        <v>68</v>
      </c>
      <c r="C12" s="289" t="s">
        <v>134</v>
      </c>
      <c r="D12" s="289" t="s">
        <v>161</v>
      </c>
      <c r="E12" s="289" t="s">
        <v>164</v>
      </c>
      <c r="F12" s="289" t="s">
        <v>159</v>
      </c>
      <c r="G12" s="289" t="s">
        <v>160</v>
      </c>
      <c r="H12" s="289" t="s">
        <v>160</v>
      </c>
      <c r="I12" s="289" t="s">
        <v>158</v>
      </c>
      <c r="J12" s="290" t="s">
        <v>158</v>
      </c>
      <c r="K12" s="289" t="s">
        <v>158</v>
      </c>
      <c r="L12" s="291" t="s">
        <v>158</v>
      </c>
      <c r="M12" s="291" t="s">
        <v>158</v>
      </c>
      <c r="N12" s="291" t="s">
        <v>158</v>
      </c>
      <c r="O12" s="291" t="s">
        <v>158</v>
      </c>
      <c r="P12" s="292">
        <f t="shared" si="0"/>
        <v>0</v>
      </c>
      <c r="Q12" s="292" t="s">
        <v>124</v>
      </c>
      <c r="R12" s="292" t="s">
        <v>124</v>
      </c>
      <c r="S12" s="292" t="s">
        <v>68</v>
      </c>
      <c r="T12" s="288" t="s">
        <v>91</v>
      </c>
      <c r="U12" s="293" t="s">
        <v>13</v>
      </c>
      <c r="V12" s="294"/>
      <c r="W12" s="295"/>
      <c r="X12" s="295"/>
      <c r="Y12" s="295"/>
      <c r="Z12" s="295"/>
      <c r="AA12" s="295" t="s">
        <v>1121</v>
      </c>
      <c r="AB12" s="295"/>
      <c r="AC12" s="295"/>
      <c r="AD12" s="295"/>
      <c r="AE12" s="295"/>
      <c r="AF12" s="295"/>
      <c r="AG12" s="295"/>
      <c r="AH12" s="288" t="s">
        <v>178</v>
      </c>
      <c r="AI12" s="292" t="s">
        <v>68</v>
      </c>
      <c r="AJ12" s="292" t="s">
        <v>68</v>
      </c>
      <c r="AK12" s="292" t="s">
        <v>68</v>
      </c>
      <c r="AL12" s="292" t="s">
        <v>68</v>
      </c>
      <c r="AM12" s="292" t="s">
        <v>68</v>
      </c>
      <c r="AN12" s="292" t="s">
        <v>68</v>
      </c>
      <c r="AO12" s="292" t="s">
        <v>68</v>
      </c>
      <c r="AP12" s="292" t="s">
        <v>68</v>
      </c>
      <c r="AQ12" s="292" t="s">
        <v>68</v>
      </c>
      <c r="AR12" s="292" t="s">
        <v>68</v>
      </c>
      <c r="AS12" s="292" t="s">
        <v>68</v>
      </c>
      <c r="AT12" s="292" t="s">
        <v>68</v>
      </c>
      <c r="AU12" s="292" t="s">
        <v>68</v>
      </c>
      <c r="AV12" s="292" t="s">
        <v>68</v>
      </c>
      <c r="AW12" s="292" t="s">
        <v>68</v>
      </c>
      <c r="AX12" s="292" t="s">
        <v>68</v>
      </c>
      <c r="AY12" s="292" t="s">
        <v>68</v>
      </c>
      <c r="AZ12" s="292" t="s">
        <v>68</v>
      </c>
      <c r="BA12" s="292" t="s">
        <v>68</v>
      </c>
      <c r="BB12" s="292" t="s">
        <v>68</v>
      </c>
      <c r="BC12" s="292" t="s">
        <v>68</v>
      </c>
      <c r="BD12" s="292" t="s">
        <v>68</v>
      </c>
      <c r="BE12" s="292" t="s">
        <v>68</v>
      </c>
      <c r="BF12" s="292" t="s">
        <v>68</v>
      </c>
      <c r="BG12" s="292" t="s">
        <v>68</v>
      </c>
      <c r="BH12" s="292" t="s">
        <v>68</v>
      </c>
      <c r="BI12" s="292" t="s">
        <v>68</v>
      </c>
      <c r="BJ12" s="292" t="s">
        <v>68</v>
      </c>
      <c r="BK12" s="292" t="s">
        <v>68</v>
      </c>
      <c r="BL12" s="292" t="s">
        <v>68</v>
      </c>
      <c r="BM12" s="292" t="s">
        <v>68</v>
      </c>
      <c r="BN12" s="292" t="s">
        <v>68</v>
      </c>
      <c r="BO12" s="292" t="s">
        <v>68</v>
      </c>
      <c r="BP12" s="292" t="s">
        <v>68</v>
      </c>
      <c r="BQ12" s="292" t="s">
        <v>68</v>
      </c>
      <c r="BR12" s="292" t="s">
        <v>68</v>
      </c>
      <c r="BS12" s="292" t="s">
        <v>68</v>
      </c>
      <c r="BT12" s="292" t="s">
        <v>68</v>
      </c>
      <c r="BU12" s="292" t="s">
        <v>68</v>
      </c>
      <c r="BV12" s="292" t="s">
        <v>68</v>
      </c>
      <c r="BW12" s="292" t="s">
        <v>68</v>
      </c>
      <c r="BX12" s="292" t="s">
        <v>68</v>
      </c>
      <c r="BY12" s="292" t="s">
        <v>68</v>
      </c>
      <c r="BZ12" s="292" t="s">
        <v>68</v>
      </c>
      <c r="CA12" s="292" t="s">
        <v>68</v>
      </c>
      <c r="CB12" s="292" t="s">
        <v>68</v>
      </c>
      <c r="CC12" s="292" t="s">
        <v>68</v>
      </c>
      <c r="CD12" s="292" t="s">
        <v>68</v>
      </c>
      <c r="CE12" s="292" t="s">
        <v>68</v>
      </c>
      <c r="CF12" s="292" t="s">
        <v>68</v>
      </c>
      <c r="CG12" s="292" t="s">
        <v>68</v>
      </c>
      <c r="CH12" s="292" t="s">
        <v>68</v>
      </c>
      <c r="CI12" s="292" t="s">
        <v>68</v>
      </c>
      <c r="CJ12" s="292" t="s">
        <v>68</v>
      </c>
      <c r="CK12" s="292" t="s">
        <v>68</v>
      </c>
      <c r="CL12" s="292" t="s">
        <v>68</v>
      </c>
      <c r="CM12" s="292" t="s">
        <v>68</v>
      </c>
      <c r="CN12" s="292" t="s">
        <v>68</v>
      </c>
      <c r="CO12" s="292" t="s">
        <v>68</v>
      </c>
      <c r="CP12" s="292" t="s">
        <v>68</v>
      </c>
      <c r="CQ12" s="292" t="s">
        <v>68</v>
      </c>
      <c r="CR12" s="292" t="s">
        <v>68</v>
      </c>
      <c r="CS12" s="292" t="s">
        <v>68</v>
      </c>
      <c r="CT12" s="292" t="s">
        <v>68</v>
      </c>
      <c r="CU12" s="292" t="s">
        <v>68</v>
      </c>
      <c r="CV12" s="292" t="s">
        <v>68</v>
      </c>
      <c r="CW12" s="292" t="s">
        <v>68</v>
      </c>
      <c r="CX12" s="292" t="s">
        <v>68</v>
      </c>
      <c r="CY12" s="292" t="s">
        <v>68</v>
      </c>
      <c r="CZ12" s="292" t="s">
        <v>68</v>
      </c>
      <c r="DA12" s="292" t="s">
        <v>68</v>
      </c>
      <c r="DB12" s="292" t="s">
        <v>68</v>
      </c>
      <c r="DC12" s="292" t="s">
        <v>68</v>
      </c>
      <c r="DD12" s="292" t="s">
        <v>68</v>
      </c>
      <c r="DE12" s="292" t="s">
        <v>68</v>
      </c>
      <c r="DF12" s="292" t="s">
        <v>68</v>
      </c>
      <c r="DG12" s="292" t="s">
        <v>68</v>
      </c>
      <c r="DH12" s="292" t="s">
        <v>68</v>
      </c>
      <c r="DI12" s="292" t="s">
        <v>68</v>
      </c>
      <c r="DJ12" s="292" t="s">
        <v>68</v>
      </c>
      <c r="DK12" s="292" t="s">
        <v>68</v>
      </c>
      <c r="DL12" s="292" t="s">
        <v>68</v>
      </c>
      <c r="DM12" s="292" t="s">
        <v>68</v>
      </c>
      <c r="DN12" s="292" t="s">
        <v>68</v>
      </c>
      <c r="DO12" s="292" t="s">
        <v>68</v>
      </c>
      <c r="DP12" s="292" t="s">
        <v>68</v>
      </c>
      <c r="DQ12" s="292" t="s">
        <v>68</v>
      </c>
      <c r="DR12" s="292" t="s">
        <v>68</v>
      </c>
      <c r="DS12" s="292" t="s">
        <v>68</v>
      </c>
      <c r="DT12" s="292" t="s">
        <v>68</v>
      </c>
      <c r="DU12" s="292" t="s">
        <v>68</v>
      </c>
      <c r="DV12" s="292" t="s">
        <v>68</v>
      </c>
      <c r="DW12" s="292" t="s">
        <v>68</v>
      </c>
      <c r="DX12" s="292" t="s">
        <v>68</v>
      </c>
      <c r="DY12" s="292" t="s">
        <v>68</v>
      </c>
      <c r="DZ12" s="292" t="s">
        <v>68</v>
      </c>
      <c r="EA12" s="292" t="s">
        <v>68</v>
      </c>
      <c r="EB12" s="292" t="s">
        <v>68</v>
      </c>
      <c r="EC12" s="292" t="s">
        <v>68</v>
      </c>
      <c r="ED12" s="292" t="s">
        <v>68</v>
      </c>
      <c r="EE12" s="292" t="s">
        <v>68</v>
      </c>
      <c r="EF12" s="292" t="s">
        <v>68</v>
      </c>
      <c r="EG12" s="292" t="s">
        <v>68</v>
      </c>
      <c r="EH12" s="292" t="s">
        <v>68</v>
      </c>
      <c r="EI12" s="292" t="s">
        <v>68</v>
      </c>
      <c r="EJ12" s="292" t="s">
        <v>68</v>
      </c>
      <c r="EK12" s="292" t="s">
        <v>68</v>
      </c>
      <c r="EL12" s="292" t="s">
        <v>68</v>
      </c>
      <c r="EM12" s="292" t="s">
        <v>68</v>
      </c>
      <c r="EN12" s="292" t="s">
        <v>68</v>
      </c>
      <c r="EO12" s="292" t="s">
        <v>68</v>
      </c>
      <c r="EP12" s="292" t="s">
        <v>68</v>
      </c>
      <c r="EQ12" s="292" t="s">
        <v>68</v>
      </c>
      <c r="ER12" s="292" t="s">
        <v>68</v>
      </c>
      <c r="ES12" s="292" t="s">
        <v>68</v>
      </c>
      <c r="ET12" s="292" t="s">
        <v>68</v>
      </c>
      <c r="EU12" s="296" t="s">
        <v>68</v>
      </c>
      <c r="EV12" s="288" t="s">
        <v>68</v>
      </c>
      <c r="EW12" s="288" t="s">
        <v>68</v>
      </c>
      <c r="EX12" s="288" t="s">
        <v>68</v>
      </c>
      <c r="EY12" s="288" t="s">
        <v>68</v>
      </c>
      <c r="EZ12" s="288" t="s">
        <v>68</v>
      </c>
      <c r="FA12" s="288" t="s">
        <v>68</v>
      </c>
      <c r="FB12" s="288" t="s">
        <v>68</v>
      </c>
      <c r="FC12" s="288" t="s">
        <v>68</v>
      </c>
      <c r="FD12" s="288" t="s">
        <v>68</v>
      </c>
    </row>
    <row r="13" spans="1:160" s="6" customFormat="1" ht="13.5" customHeight="1" outlineLevel="5" x14ac:dyDescent="0.35">
      <c r="A13" s="297"/>
      <c r="B13" s="297" t="s">
        <v>126</v>
      </c>
      <c r="C13" s="289" t="s">
        <v>134</v>
      </c>
      <c r="D13" s="289" t="s">
        <v>161</v>
      </c>
      <c r="E13" s="289" t="s">
        <v>164</v>
      </c>
      <c r="F13" s="289" t="s">
        <v>159</v>
      </c>
      <c r="G13" s="289" t="s">
        <v>160</v>
      </c>
      <c r="H13" s="289" t="s">
        <v>160</v>
      </c>
      <c r="I13" s="298" t="s">
        <v>159</v>
      </c>
      <c r="J13" s="290" t="s">
        <v>158</v>
      </c>
      <c r="K13" s="289" t="s">
        <v>158</v>
      </c>
      <c r="L13" s="291" t="s">
        <v>158</v>
      </c>
      <c r="M13" s="291" t="s">
        <v>158</v>
      </c>
      <c r="N13" s="291" t="s">
        <v>158</v>
      </c>
      <c r="O13" s="291" t="s">
        <v>158</v>
      </c>
      <c r="P13" s="292">
        <f t="shared" si="0"/>
        <v>0</v>
      </c>
      <c r="Q13" s="292" t="s">
        <v>67</v>
      </c>
      <c r="R13" s="292" t="s">
        <v>124</v>
      </c>
      <c r="S13" s="288" t="s">
        <v>156</v>
      </c>
      <c r="T13" s="288" t="s">
        <v>91</v>
      </c>
      <c r="U13" s="293" t="s">
        <v>15</v>
      </c>
      <c r="V13" s="294"/>
      <c r="W13" s="295"/>
      <c r="X13" s="295"/>
      <c r="Y13" s="295"/>
      <c r="Z13" s="295"/>
      <c r="AA13" s="295"/>
      <c r="AB13" s="295" t="s">
        <v>1122</v>
      </c>
      <c r="AC13" s="295"/>
      <c r="AD13" s="295"/>
      <c r="AE13" s="295"/>
      <c r="AF13" s="295"/>
      <c r="AG13" s="295"/>
      <c r="AH13" s="288" t="s">
        <v>179</v>
      </c>
      <c r="AI13" s="292" t="s">
        <v>124</v>
      </c>
      <c r="AJ13" s="292" t="s">
        <v>124</v>
      </c>
      <c r="AK13" s="292" t="s">
        <v>124</v>
      </c>
      <c r="AL13" s="292" t="s">
        <v>124</v>
      </c>
      <c r="AM13" s="292" t="s">
        <v>124</v>
      </c>
      <c r="AN13" s="292" t="s">
        <v>124</v>
      </c>
      <c r="AO13" s="292" t="s">
        <v>124</v>
      </c>
      <c r="AP13" s="292" t="s">
        <v>124</v>
      </c>
      <c r="AQ13" s="292" t="s">
        <v>124</v>
      </c>
      <c r="AR13" s="292" t="s">
        <v>124</v>
      </c>
      <c r="AS13" s="292" t="s">
        <v>124</v>
      </c>
      <c r="AT13" s="292" t="s">
        <v>124</v>
      </c>
      <c r="AU13" s="292" t="s">
        <v>124</v>
      </c>
      <c r="AV13" s="292" t="s">
        <v>124</v>
      </c>
      <c r="AW13" s="292" t="s">
        <v>124</v>
      </c>
      <c r="AX13" s="292" t="s">
        <v>124</v>
      </c>
      <c r="AY13" s="292" t="s">
        <v>124</v>
      </c>
      <c r="AZ13" s="292" t="s">
        <v>124</v>
      </c>
      <c r="BA13" s="292" t="s">
        <v>124</v>
      </c>
      <c r="BB13" s="292" t="s">
        <v>124</v>
      </c>
      <c r="BC13" s="292" t="s">
        <v>124</v>
      </c>
      <c r="BD13" s="292" t="s">
        <v>124</v>
      </c>
      <c r="BE13" s="292" t="s">
        <v>124</v>
      </c>
      <c r="BF13" s="292" t="s">
        <v>124</v>
      </c>
      <c r="BG13" s="292" t="s">
        <v>124</v>
      </c>
      <c r="BH13" s="292" t="s">
        <v>67</v>
      </c>
      <c r="BI13" s="292" t="s">
        <v>67</v>
      </c>
      <c r="BJ13" s="292" t="s">
        <v>67</v>
      </c>
      <c r="BK13" s="292" t="s">
        <v>124</v>
      </c>
      <c r="BL13" s="292" t="s">
        <v>124</v>
      </c>
      <c r="BM13" s="292" t="s">
        <v>124</v>
      </c>
      <c r="BN13" s="292" t="s">
        <v>124</v>
      </c>
      <c r="BO13" s="292" t="s">
        <v>124</v>
      </c>
      <c r="BP13" s="292" t="s">
        <v>124</v>
      </c>
      <c r="BQ13" s="292" t="s">
        <v>124</v>
      </c>
      <c r="BR13" s="292" t="s">
        <v>124</v>
      </c>
      <c r="BS13" s="292" t="s">
        <v>124</v>
      </c>
      <c r="BT13" s="292" t="s">
        <v>124</v>
      </c>
      <c r="BU13" s="292" t="s">
        <v>124</v>
      </c>
      <c r="BV13" s="292" t="s">
        <v>124</v>
      </c>
      <c r="BW13" s="292" t="s">
        <v>124</v>
      </c>
      <c r="BX13" s="292" t="s">
        <v>124</v>
      </c>
      <c r="BY13" s="292" t="s">
        <v>124</v>
      </c>
      <c r="BZ13" s="292" t="s">
        <v>124</v>
      </c>
      <c r="CA13" s="292" t="s">
        <v>124</v>
      </c>
      <c r="CB13" s="292" t="s">
        <v>124</v>
      </c>
      <c r="CC13" s="292" t="s">
        <v>124</v>
      </c>
      <c r="CD13" s="292" t="s">
        <v>124</v>
      </c>
      <c r="CE13" s="292" t="s">
        <v>124</v>
      </c>
      <c r="CF13" s="292" t="s">
        <v>124</v>
      </c>
      <c r="CG13" s="292" t="s">
        <v>124</v>
      </c>
      <c r="CH13" s="292" t="s">
        <v>124</v>
      </c>
      <c r="CI13" s="292" t="s">
        <v>124</v>
      </c>
      <c r="CJ13" s="292" t="s">
        <v>124</v>
      </c>
      <c r="CK13" s="292" t="s">
        <v>124</v>
      </c>
      <c r="CL13" s="292" t="s">
        <v>124</v>
      </c>
      <c r="CM13" s="292" t="s">
        <v>124</v>
      </c>
      <c r="CN13" s="292" t="s">
        <v>124</v>
      </c>
      <c r="CO13" s="292" t="s">
        <v>124</v>
      </c>
      <c r="CP13" s="292" t="s">
        <v>124</v>
      </c>
      <c r="CQ13" s="292" t="s">
        <v>124</v>
      </c>
      <c r="CR13" s="292" t="s">
        <v>124</v>
      </c>
      <c r="CS13" s="292" t="s">
        <v>124</v>
      </c>
      <c r="CT13" s="292" t="s">
        <v>124</v>
      </c>
      <c r="CU13" s="292" t="s">
        <v>124</v>
      </c>
      <c r="CV13" s="292" t="s">
        <v>124</v>
      </c>
      <c r="CW13" s="292" t="s">
        <v>124</v>
      </c>
      <c r="CX13" s="292" t="s">
        <v>124</v>
      </c>
      <c r="CY13" s="292" t="s">
        <v>124</v>
      </c>
      <c r="CZ13" s="292" t="s">
        <v>124</v>
      </c>
      <c r="DA13" s="292" t="s">
        <v>124</v>
      </c>
      <c r="DB13" s="292" t="s">
        <v>124</v>
      </c>
      <c r="DC13" s="292" t="s">
        <v>124</v>
      </c>
      <c r="DD13" s="292" t="s">
        <v>124</v>
      </c>
      <c r="DE13" s="292" t="s">
        <v>124</v>
      </c>
      <c r="DF13" s="292" t="s">
        <v>124</v>
      </c>
      <c r="DG13" s="292" t="s">
        <v>124</v>
      </c>
      <c r="DH13" s="292" t="s">
        <v>124</v>
      </c>
      <c r="DI13" s="292" t="s">
        <v>124</v>
      </c>
      <c r="DJ13" s="292" t="s">
        <v>124</v>
      </c>
      <c r="DK13" s="292" t="s">
        <v>124</v>
      </c>
      <c r="DL13" s="292" t="s">
        <v>124</v>
      </c>
      <c r="DM13" s="292" t="s">
        <v>124</v>
      </c>
      <c r="DN13" s="292" t="s">
        <v>124</v>
      </c>
      <c r="DO13" s="292" t="s">
        <v>124</v>
      </c>
      <c r="DP13" s="292" t="s">
        <v>124</v>
      </c>
      <c r="DQ13" s="292" t="s">
        <v>124</v>
      </c>
      <c r="DR13" s="292" t="s">
        <v>124</v>
      </c>
      <c r="DS13" s="292" t="s">
        <v>124</v>
      </c>
      <c r="DT13" s="292" t="s">
        <v>124</v>
      </c>
      <c r="DU13" s="292" t="s">
        <v>124</v>
      </c>
      <c r="DV13" s="292" t="s">
        <v>124</v>
      </c>
      <c r="DW13" s="292" t="s">
        <v>124</v>
      </c>
      <c r="DX13" s="292" t="s">
        <v>124</v>
      </c>
      <c r="DY13" s="292" t="s">
        <v>124</v>
      </c>
      <c r="DZ13" s="292" t="s">
        <v>124</v>
      </c>
      <c r="EA13" s="292" t="s">
        <v>124</v>
      </c>
      <c r="EB13" s="292" t="s">
        <v>124</v>
      </c>
      <c r="EC13" s="292" t="s">
        <v>124</v>
      </c>
      <c r="ED13" s="292" t="s">
        <v>124</v>
      </c>
      <c r="EE13" s="292" t="s">
        <v>124</v>
      </c>
      <c r="EF13" s="292" t="s">
        <v>124</v>
      </c>
      <c r="EG13" s="292" t="s">
        <v>124</v>
      </c>
      <c r="EH13" s="292" t="s">
        <v>124</v>
      </c>
      <c r="EI13" s="292" t="s">
        <v>124</v>
      </c>
      <c r="EJ13" s="292" t="s">
        <v>124</v>
      </c>
      <c r="EK13" s="292" t="s">
        <v>124</v>
      </c>
      <c r="EL13" s="292" t="s">
        <v>124</v>
      </c>
      <c r="EM13" s="292" t="s">
        <v>124</v>
      </c>
      <c r="EN13" s="292" t="s">
        <v>124</v>
      </c>
      <c r="EO13" s="292" t="s">
        <v>124</v>
      </c>
      <c r="EP13" s="292" t="s">
        <v>124</v>
      </c>
      <c r="EQ13" s="292" t="s">
        <v>124</v>
      </c>
      <c r="ER13" s="292" t="s">
        <v>124</v>
      </c>
      <c r="ES13" s="292" t="s">
        <v>124</v>
      </c>
      <c r="ET13" s="292" t="s">
        <v>124</v>
      </c>
      <c r="EU13" s="296" t="s">
        <v>124</v>
      </c>
      <c r="EV13" s="288" t="s">
        <v>1114</v>
      </c>
      <c r="EW13" s="288" t="s">
        <v>1115</v>
      </c>
      <c r="EX13" s="288" t="s">
        <v>1116</v>
      </c>
      <c r="EY13" s="288" t="s">
        <v>1117</v>
      </c>
      <c r="EZ13" s="288" t="s">
        <v>68</v>
      </c>
      <c r="FA13" s="288" t="s">
        <v>68</v>
      </c>
      <c r="FB13" s="288" t="s">
        <v>68</v>
      </c>
      <c r="FC13" s="288" t="s">
        <v>68</v>
      </c>
      <c r="FD13" s="288" t="s">
        <v>1118</v>
      </c>
    </row>
    <row r="14" spans="1:160" s="6" customFormat="1" ht="13.5" customHeight="1" outlineLevel="5" x14ac:dyDescent="0.35">
      <c r="A14" s="297"/>
      <c r="B14" s="297" t="s">
        <v>126</v>
      </c>
      <c r="C14" s="289" t="s">
        <v>134</v>
      </c>
      <c r="D14" s="289" t="s">
        <v>161</v>
      </c>
      <c r="E14" s="289" t="s">
        <v>164</v>
      </c>
      <c r="F14" s="289" t="s">
        <v>159</v>
      </c>
      <c r="G14" s="289" t="s">
        <v>160</v>
      </c>
      <c r="H14" s="289" t="s">
        <v>160</v>
      </c>
      <c r="I14" s="298" t="s">
        <v>160</v>
      </c>
      <c r="J14" s="290" t="s">
        <v>158</v>
      </c>
      <c r="K14" s="289" t="s">
        <v>158</v>
      </c>
      <c r="L14" s="291" t="s">
        <v>158</v>
      </c>
      <c r="M14" s="291" t="s">
        <v>158</v>
      </c>
      <c r="N14" s="291" t="s">
        <v>158</v>
      </c>
      <c r="O14" s="291" t="s">
        <v>158</v>
      </c>
      <c r="P14" s="292">
        <f t="shared" si="0"/>
        <v>0</v>
      </c>
      <c r="Q14" s="292" t="s">
        <v>67</v>
      </c>
      <c r="R14" s="292" t="s">
        <v>124</v>
      </c>
      <c r="S14" s="288" t="s">
        <v>156</v>
      </c>
      <c r="T14" s="288" t="s">
        <v>91</v>
      </c>
      <c r="U14" s="293" t="s">
        <v>17</v>
      </c>
      <c r="V14" s="294"/>
      <c r="W14" s="295"/>
      <c r="X14" s="295"/>
      <c r="Y14" s="295"/>
      <c r="Z14" s="295"/>
      <c r="AA14" s="295"/>
      <c r="AB14" s="295" t="s">
        <v>1123</v>
      </c>
      <c r="AC14" s="295"/>
      <c r="AD14" s="295"/>
      <c r="AE14" s="295"/>
      <c r="AF14" s="295"/>
      <c r="AG14" s="295"/>
      <c r="AH14" s="288" t="s">
        <v>180</v>
      </c>
      <c r="AI14" s="292" t="s">
        <v>124</v>
      </c>
      <c r="AJ14" s="292" t="s">
        <v>124</v>
      </c>
      <c r="AK14" s="292" t="s">
        <v>124</v>
      </c>
      <c r="AL14" s="292" t="s">
        <v>124</v>
      </c>
      <c r="AM14" s="292" t="s">
        <v>124</v>
      </c>
      <c r="AN14" s="292" t="s">
        <v>124</v>
      </c>
      <c r="AO14" s="292" t="s">
        <v>124</v>
      </c>
      <c r="AP14" s="292" t="s">
        <v>124</v>
      </c>
      <c r="AQ14" s="292" t="s">
        <v>124</v>
      </c>
      <c r="AR14" s="292" t="s">
        <v>124</v>
      </c>
      <c r="AS14" s="292" t="s">
        <v>124</v>
      </c>
      <c r="AT14" s="292" t="s">
        <v>124</v>
      </c>
      <c r="AU14" s="292" t="s">
        <v>124</v>
      </c>
      <c r="AV14" s="292" t="s">
        <v>124</v>
      </c>
      <c r="AW14" s="292" t="s">
        <v>124</v>
      </c>
      <c r="AX14" s="292" t="s">
        <v>124</v>
      </c>
      <c r="AY14" s="292" t="s">
        <v>124</v>
      </c>
      <c r="AZ14" s="292" t="s">
        <v>124</v>
      </c>
      <c r="BA14" s="292" t="s">
        <v>124</v>
      </c>
      <c r="BB14" s="292" t="s">
        <v>124</v>
      </c>
      <c r="BC14" s="292" t="s">
        <v>124</v>
      </c>
      <c r="BD14" s="292" t="s">
        <v>124</v>
      </c>
      <c r="BE14" s="292" t="s">
        <v>124</v>
      </c>
      <c r="BF14" s="292" t="s">
        <v>124</v>
      </c>
      <c r="BG14" s="292" t="s">
        <v>124</v>
      </c>
      <c r="BH14" s="292" t="s">
        <v>67</v>
      </c>
      <c r="BI14" s="292" t="s">
        <v>67</v>
      </c>
      <c r="BJ14" s="292" t="s">
        <v>67</v>
      </c>
      <c r="BK14" s="292" t="s">
        <v>124</v>
      </c>
      <c r="BL14" s="292" t="s">
        <v>124</v>
      </c>
      <c r="BM14" s="292" t="s">
        <v>124</v>
      </c>
      <c r="BN14" s="292" t="s">
        <v>124</v>
      </c>
      <c r="BO14" s="292" t="s">
        <v>124</v>
      </c>
      <c r="BP14" s="292" t="s">
        <v>124</v>
      </c>
      <c r="BQ14" s="292" t="s">
        <v>124</v>
      </c>
      <c r="BR14" s="292" t="s">
        <v>124</v>
      </c>
      <c r="BS14" s="292" t="s">
        <v>124</v>
      </c>
      <c r="BT14" s="292" t="s">
        <v>124</v>
      </c>
      <c r="BU14" s="292" t="s">
        <v>124</v>
      </c>
      <c r="BV14" s="292" t="s">
        <v>124</v>
      </c>
      <c r="BW14" s="292" t="s">
        <v>124</v>
      </c>
      <c r="BX14" s="292" t="s">
        <v>124</v>
      </c>
      <c r="BY14" s="292" t="s">
        <v>124</v>
      </c>
      <c r="BZ14" s="292" t="s">
        <v>124</v>
      </c>
      <c r="CA14" s="292" t="s">
        <v>124</v>
      </c>
      <c r="CB14" s="292" t="s">
        <v>124</v>
      </c>
      <c r="CC14" s="292" t="s">
        <v>124</v>
      </c>
      <c r="CD14" s="292" t="s">
        <v>124</v>
      </c>
      <c r="CE14" s="292" t="s">
        <v>124</v>
      </c>
      <c r="CF14" s="292" t="s">
        <v>124</v>
      </c>
      <c r="CG14" s="292" t="s">
        <v>124</v>
      </c>
      <c r="CH14" s="292" t="s">
        <v>124</v>
      </c>
      <c r="CI14" s="292" t="s">
        <v>124</v>
      </c>
      <c r="CJ14" s="292" t="s">
        <v>124</v>
      </c>
      <c r="CK14" s="292" t="s">
        <v>124</v>
      </c>
      <c r="CL14" s="292" t="s">
        <v>124</v>
      </c>
      <c r="CM14" s="292" t="s">
        <v>124</v>
      </c>
      <c r="CN14" s="292" t="s">
        <v>124</v>
      </c>
      <c r="CO14" s="292" t="s">
        <v>124</v>
      </c>
      <c r="CP14" s="292" t="s">
        <v>124</v>
      </c>
      <c r="CQ14" s="292" t="s">
        <v>124</v>
      </c>
      <c r="CR14" s="292" t="s">
        <v>124</v>
      </c>
      <c r="CS14" s="292" t="s">
        <v>124</v>
      </c>
      <c r="CT14" s="292" t="s">
        <v>124</v>
      </c>
      <c r="CU14" s="292" t="s">
        <v>124</v>
      </c>
      <c r="CV14" s="292" t="s">
        <v>124</v>
      </c>
      <c r="CW14" s="292" t="s">
        <v>124</v>
      </c>
      <c r="CX14" s="292" t="s">
        <v>124</v>
      </c>
      <c r="CY14" s="292" t="s">
        <v>124</v>
      </c>
      <c r="CZ14" s="292" t="s">
        <v>124</v>
      </c>
      <c r="DA14" s="292" t="s">
        <v>124</v>
      </c>
      <c r="DB14" s="292" t="s">
        <v>124</v>
      </c>
      <c r="DC14" s="292" t="s">
        <v>124</v>
      </c>
      <c r="DD14" s="292" t="s">
        <v>124</v>
      </c>
      <c r="DE14" s="292" t="s">
        <v>124</v>
      </c>
      <c r="DF14" s="292" t="s">
        <v>124</v>
      </c>
      <c r="DG14" s="292" t="s">
        <v>124</v>
      </c>
      <c r="DH14" s="292" t="s">
        <v>124</v>
      </c>
      <c r="DI14" s="292" t="s">
        <v>124</v>
      </c>
      <c r="DJ14" s="292" t="s">
        <v>124</v>
      </c>
      <c r="DK14" s="292" t="s">
        <v>124</v>
      </c>
      <c r="DL14" s="292" t="s">
        <v>124</v>
      </c>
      <c r="DM14" s="292" t="s">
        <v>124</v>
      </c>
      <c r="DN14" s="292" t="s">
        <v>124</v>
      </c>
      <c r="DO14" s="292" t="s">
        <v>124</v>
      </c>
      <c r="DP14" s="292" t="s">
        <v>124</v>
      </c>
      <c r="DQ14" s="292" t="s">
        <v>124</v>
      </c>
      <c r="DR14" s="292" t="s">
        <v>124</v>
      </c>
      <c r="DS14" s="292" t="s">
        <v>124</v>
      </c>
      <c r="DT14" s="292" t="s">
        <v>124</v>
      </c>
      <c r="DU14" s="292" t="s">
        <v>124</v>
      </c>
      <c r="DV14" s="292" t="s">
        <v>124</v>
      </c>
      <c r="DW14" s="292" t="s">
        <v>124</v>
      </c>
      <c r="DX14" s="292" t="s">
        <v>124</v>
      </c>
      <c r="DY14" s="292" t="s">
        <v>124</v>
      </c>
      <c r="DZ14" s="292" t="s">
        <v>124</v>
      </c>
      <c r="EA14" s="292" t="s">
        <v>124</v>
      </c>
      <c r="EB14" s="292" t="s">
        <v>124</v>
      </c>
      <c r="EC14" s="292" t="s">
        <v>124</v>
      </c>
      <c r="ED14" s="292" t="s">
        <v>124</v>
      </c>
      <c r="EE14" s="292" t="s">
        <v>124</v>
      </c>
      <c r="EF14" s="292" t="s">
        <v>124</v>
      </c>
      <c r="EG14" s="292" t="s">
        <v>124</v>
      </c>
      <c r="EH14" s="292" t="s">
        <v>124</v>
      </c>
      <c r="EI14" s="292" t="s">
        <v>124</v>
      </c>
      <c r="EJ14" s="292" t="s">
        <v>124</v>
      </c>
      <c r="EK14" s="292" t="s">
        <v>124</v>
      </c>
      <c r="EL14" s="292" t="s">
        <v>124</v>
      </c>
      <c r="EM14" s="292" t="s">
        <v>124</v>
      </c>
      <c r="EN14" s="292" t="s">
        <v>124</v>
      </c>
      <c r="EO14" s="292" t="s">
        <v>124</v>
      </c>
      <c r="EP14" s="292" t="s">
        <v>124</v>
      </c>
      <c r="EQ14" s="292" t="s">
        <v>124</v>
      </c>
      <c r="ER14" s="292" t="s">
        <v>124</v>
      </c>
      <c r="ES14" s="292" t="s">
        <v>124</v>
      </c>
      <c r="ET14" s="292" t="s">
        <v>124</v>
      </c>
      <c r="EU14" s="296" t="s">
        <v>124</v>
      </c>
      <c r="EV14" s="288" t="s">
        <v>1114</v>
      </c>
      <c r="EW14" s="288" t="s">
        <v>1115</v>
      </c>
      <c r="EX14" s="288" t="s">
        <v>1116</v>
      </c>
      <c r="EY14" s="288" t="s">
        <v>1117</v>
      </c>
      <c r="EZ14" s="288" t="s">
        <v>68</v>
      </c>
      <c r="FA14" s="288" t="s">
        <v>68</v>
      </c>
      <c r="FB14" s="288" t="s">
        <v>68</v>
      </c>
      <c r="FC14" s="288" t="s">
        <v>68</v>
      </c>
      <c r="FD14" s="288" t="s">
        <v>1118</v>
      </c>
    </row>
    <row r="15" spans="1:160" s="6" customFormat="1" ht="13.5" customHeight="1" outlineLevel="4" x14ac:dyDescent="0.35">
      <c r="A15" s="297"/>
      <c r="B15" s="297" t="s">
        <v>126</v>
      </c>
      <c r="C15" s="289" t="s">
        <v>134</v>
      </c>
      <c r="D15" s="289" t="s">
        <v>161</v>
      </c>
      <c r="E15" s="289" t="s">
        <v>164</v>
      </c>
      <c r="F15" s="289" t="s">
        <v>159</v>
      </c>
      <c r="G15" s="289" t="s">
        <v>160</v>
      </c>
      <c r="H15" s="289" t="s">
        <v>161</v>
      </c>
      <c r="I15" s="289" t="s">
        <v>158</v>
      </c>
      <c r="J15" s="290" t="s">
        <v>158</v>
      </c>
      <c r="K15" s="289" t="s">
        <v>158</v>
      </c>
      <c r="L15" s="291" t="s">
        <v>158</v>
      </c>
      <c r="M15" s="291" t="s">
        <v>158</v>
      </c>
      <c r="N15" s="291" t="s">
        <v>158</v>
      </c>
      <c r="O15" s="291" t="s">
        <v>158</v>
      </c>
      <c r="P15" s="292">
        <f t="shared" si="0"/>
        <v>0</v>
      </c>
      <c r="Q15" s="292" t="s">
        <v>67</v>
      </c>
      <c r="R15" s="292" t="s">
        <v>124</v>
      </c>
      <c r="S15" s="288" t="s">
        <v>156</v>
      </c>
      <c r="T15" s="288" t="s">
        <v>91</v>
      </c>
      <c r="U15" s="293" t="s">
        <v>19</v>
      </c>
      <c r="V15" s="294"/>
      <c r="W15" s="295"/>
      <c r="X15" s="295"/>
      <c r="Y15" s="295"/>
      <c r="Z15" s="295"/>
      <c r="AA15" s="295" t="s">
        <v>1124</v>
      </c>
      <c r="AB15" s="295"/>
      <c r="AC15" s="295"/>
      <c r="AD15" s="295"/>
      <c r="AE15" s="295"/>
      <c r="AF15" s="295"/>
      <c r="AG15" s="295"/>
      <c r="AH15" s="288" t="s">
        <v>181</v>
      </c>
      <c r="AI15" s="292" t="s">
        <v>124</v>
      </c>
      <c r="AJ15" s="292" t="s">
        <v>124</v>
      </c>
      <c r="AK15" s="292" t="s">
        <v>124</v>
      </c>
      <c r="AL15" s="292" t="s">
        <v>124</v>
      </c>
      <c r="AM15" s="292" t="s">
        <v>124</v>
      </c>
      <c r="AN15" s="292" t="s">
        <v>124</v>
      </c>
      <c r="AO15" s="292" t="s">
        <v>124</v>
      </c>
      <c r="AP15" s="292" t="s">
        <v>124</v>
      </c>
      <c r="AQ15" s="292" t="s">
        <v>124</v>
      </c>
      <c r="AR15" s="292" t="s">
        <v>124</v>
      </c>
      <c r="AS15" s="292" t="s">
        <v>124</v>
      </c>
      <c r="AT15" s="292" t="s">
        <v>124</v>
      </c>
      <c r="AU15" s="292" t="s">
        <v>124</v>
      </c>
      <c r="AV15" s="292" t="s">
        <v>124</v>
      </c>
      <c r="AW15" s="292" t="s">
        <v>124</v>
      </c>
      <c r="AX15" s="292" t="s">
        <v>124</v>
      </c>
      <c r="AY15" s="292" t="s">
        <v>124</v>
      </c>
      <c r="AZ15" s="292" t="s">
        <v>124</v>
      </c>
      <c r="BA15" s="292" t="s">
        <v>124</v>
      </c>
      <c r="BB15" s="292" t="s">
        <v>124</v>
      </c>
      <c r="BC15" s="292" t="s">
        <v>124</v>
      </c>
      <c r="BD15" s="292" t="s">
        <v>124</v>
      </c>
      <c r="BE15" s="292" t="s">
        <v>124</v>
      </c>
      <c r="BF15" s="292" t="s">
        <v>124</v>
      </c>
      <c r="BG15" s="292" t="s">
        <v>124</v>
      </c>
      <c r="BH15" s="292" t="s">
        <v>67</v>
      </c>
      <c r="BI15" s="292" t="s">
        <v>67</v>
      </c>
      <c r="BJ15" s="292" t="s">
        <v>67</v>
      </c>
      <c r="BK15" s="292" t="s">
        <v>124</v>
      </c>
      <c r="BL15" s="292" t="s">
        <v>124</v>
      </c>
      <c r="BM15" s="292" t="s">
        <v>124</v>
      </c>
      <c r="BN15" s="292" t="s">
        <v>124</v>
      </c>
      <c r="BO15" s="292" t="s">
        <v>124</v>
      </c>
      <c r="BP15" s="292" t="s">
        <v>124</v>
      </c>
      <c r="BQ15" s="292" t="s">
        <v>124</v>
      </c>
      <c r="BR15" s="292" t="s">
        <v>124</v>
      </c>
      <c r="BS15" s="292" t="s">
        <v>124</v>
      </c>
      <c r="BT15" s="292" t="s">
        <v>124</v>
      </c>
      <c r="BU15" s="292" t="s">
        <v>124</v>
      </c>
      <c r="BV15" s="292" t="s">
        <v>124</v>
      </c>
      <c r="BW15" s="292" t="s">
        <v>124</v>
      </c>
      <c r="BX15" s="292" t="s">
        <v>124</v>
      </c>
      <c r="BY15" s="292" t="s">
        <v>124</v>
      </c>
      <c r="BZ15" s="292" t="s">
        <v>124</v>
      </c>
      <c r="CA15" s="292" t="s">
        <v>124</v>
      </c>
      <c r="CB15" s="292" t="s">
        <v>124</v>
      </c>
      <c r="CC15" s="292" t="s">
        <v>124</v>
      </c>
      <c r="CD15" s="292" t="s">
        <v>124</v>
      </c>
      <c r="CE15" s="292" t="s">
        <v>124</v>
      </c>
      <c r="CF15" s="292" t="s">
        <v>124</v>
      </c>
      <c r="CG15" s="292" t="s">
        <v>124</v>
      </c>
      <c r="CH15" s="292" t="s">
        <v>124</v>
      </c>
      <c r="CI15" s="292" t="s">
        <v>124</v>
      </c>
      <c r="CJ15" s="292" t="s">
        <v>124</v>
      </c>
      <c r="CK15" s="292" t="s">
        <v>124</v>
      </c>
      <c r="CL15" s="292" t="s">
        <v>124</v>
      </c>
      <c r="CM15" s="292" t="s">
        <v>124</v>
      </c>
      <c r="CN15" s="292" t="s">
        <v>124</v>
      </c>
      <c r="CO15" s="292" t="s">
        <v>124</v>
      </c>
      <c r="CP15" s="292" t="s">
        <v>124</v>
      </c>
      <c r="CQ15" s="292" t="s">
        <v>124</v>
      </c>
      <c r="CR15" s="292" t="s">
        <v>124</v>
      </c>
      <c r="CS15" s="292" t="s">
        <v>124</v>
      </c>
      <c r="CT15" s="292" t="s">
        <v>124</v>
      </c>
      <c r="CU15" s="292" t="s">
        <v>124</v>
      </c>
      <c r="CV15" s="292" t="s">
        <v>124</v>
      </c>
      <c r="CW15" s="292" t="s">
        <v>124</v>
      </c>
      <c r="CX15" s="292" t="s">
        <v>124</v>
      </c>
      <c r="CY15" s="292" t="s">
        <v>124</v>
      </c>
      <c r="CZ15" s="292" t="s">
        <v>124</v>
      </c>
      <c r="DA15" s="292" t="s">
        <v>124</v>
      </c>
      <c r="DB15" s="292" t="s">
        <v>124</v>
      </c>
      <c r="DC15" s="292" t="s">
        <v>124</v>
      </c>
      <c r="DD15" s="292" t="s">
        <v>124</v>
      </c>
      <c r="DE15" s="292" t="s">
        <v>124</v>
      </c>
      <c r="DF15" s="292" t="s">
        <v>124</v>
      </c>
      <c r="DG15" s="292" t="s">
        <v>124</v>
      </c>
      <c r="DH15" s="292" t="s">
        <v>124</v>
      </c>
      <c r="DI15" s="292" t="s">
        <v>124</v>
      </c>
      <c r="DJ15" s="292" t="s">
        <v>124</v>
      </c>
      <c r="DK15" s="292" t="s">
        <v>124</v>
      </c>
      <c r="DL15" s="292" t="s">
        <v>124</v>
      </c>
      <c r="DM15" s="292" t="s">
        <v>124</v>
      </c>
      <c r="DN15" s="292" t="s">
        <v>124</v>
      </c>
      <c r="DO15" s="292" t="s">
        <v>124</v>
      </c>
      <c r="DP15" s="292" t="s">
        <v>124</v>
      </c>
      <c r="DQ15" s="292" t="s">
        <v>124</v>
      </c>
      <c r="DR15" s="292" t="s">
        <v>124</v>
      </c>
      <c r="DS15" s="292" t="s">
        <v>124</v>
      </c>
      <c r="DT15" s="292" t="s">
        <v>124</v>
      </c>
      <c r="DU15" s="292" t="s">
        <v>124</v>
      </c>
      <c r="DV15" s="292" t="s">
        <v>124</v>
      </c>
      <c r="DW15" s="292" t="s">
        <v>124</v>
      </c>
      <c r="DX15" s="292" t="s">
        <v>124</v>
      </c>
      <c r="DY15" s="292" t="s">
        <v>124</v>
      </c>
      <c r="DZ15" s="292" t="s">
        <v>124</v>
      </c>
      <c r="EA15" s="292" t="s">
        <v>124</v>
      </c>
      <c r="EB15" s="292" t="s">
        <v>124</v>
      </c>
      <c r="EC15" s="292" t="s">
        <v>124</v>
      </c>
      <c r="ED15" s="292" t="s">
        <v>124</v>
      </c>
      <c r="EE15" s="292" t="s">
        <v>124</v>
      </c>
      <c r="EF15" s="292" t="s">
        <v>124</v>
      </c>
      <c r="EG15" s="292" t="s">
        <v>124</v>
      </c>
      <c r="EH15" s="292" t="s">
        <v>124</v>
      </c>
      <c r="EI15" s="292" t="s">
        <v>124</v>
      </c>
      <c r="EJ15" s="292" t="s">
        <v>124</v>
      </c>
      <c r="EK15" s="292" t="s">
        <v>124</v>
      </c>
      <c r="EL15" s="292" t="s">
        <v>124</v>
      </c>
      <c r="EM15" s="292" t="s">
        <v>124</v>
      </c>
      <c r="EN15" s="292" t="s">
        <v>124</v>
      </c>
      <c r="EO15" s="292" t="s">
        <v>124</v>
      </c>
      <c r="EP15" s="292" t="s">
        <v>124</v>
      </c>
      <c r="EQ15" s="292" t="s">
        <v>124</v>
      </c>
      <c r="ER15" s="292" t="s">
        <v>124</v>
      </c>
      <c r="ES15" s="292" t="s">
        <v>124</v>
      </c>
      <c r="ET15" s="292" t="s">
        <v>124</v>
      </c>
      <c r="EU15" s="296" t="s">
        <v>124</v>
      </c>
      <c r="EV15" s="288" t="s">
        <v>1114</v>
      </c>
      <c r="EW15" s="288" t="s">
        <v>1115</v>
      </c>
      <c r="EX15" s="288" t="s">
        <v>1116</v>
      </c>
      <c r="EY15" s="288" t="s">
        <v>1117</v>
      </c>
      <c r="EZ15" s="288" t="s">
        <v>68</v>
      </c>
      <c r="FA15" s="288" t="s">
        <v>68</v>
      </c>
      <c r="FB15" s="288" t="s">
        <v>68</v>
      </c>
      <c r="FC15" s="288" t="s">
        <v>68</v>
      </c>
      <c r="FD15" s="288" t="s">
        <v>1118</v>
      </c>
    </row>
    <row r="16" spans="1:160" s="6" customFormat="1" ht="13.5" customHeight="1" outlineLevel="4" x14ac:dyDescent="0.35">
      <c r="A16" s="297"/>
      <c r="B16" s="297" t="s">
        <v>126</v>
      </c>
      <c r="C16" s="289" t="s">
        <v>134</v>
      </c>
      <c r="D16" s="289" t="s">
        <v>161</v>
      </c>
      <c r="E16" s="289" t="s">
        <v>164</v>
      </c>
      <c r="F16" s="289" t="s">
        <v>159</v>
      </c>
      <c r="G16" s="289" t="s">
        <v>160</v>
      </c>
      <c r="H16" s="289" t="s">
        <v>162</v>
      </c>
      <c r="I16" s="289" t="s">
        <v>158</v>
      </c>
      <c r="J16" s="290" t="s">
        <v>158</v>
      </c>
      <c r="K16" s="289" t="s">
        <v>158</v>
      </c>
      <c r="L16" s="291" t="s">
        <v>158</v>
      </c>
      <c r="M16" s="291" t="s">
        <v>158</v>
      </c>
      <c r="N16" s="291" t="s">
        <v>158</v>
      </c>
      <c r="O16" s="291" t="s">
        <v>158</v>
      </c>
      <c r="P16" s="292">
        <f t="shared" si="0"/>
        <v>0</v>
      </c>
      <c r="Q16" s="292" t="s">
        <v>67</v>
      </c>
      <c r="R16" s="292" t="s">
        <v>124</v>
      </c>
      <c r="S16" s="288" t="s">
        <v>156</v>
      </c>
      <c r="T16" s="288" t="s">
        <v>91</v>
      </c>
      <c r="U16" s="293" t="s">
        <v>21</v>
      </c>
      <c r="V16" s="294"/>
      <c r="W16" s="295"/>
      <c r="X16" s="295"/>
      <c r="Y16" s="295"/>
      <c r="Z16" s="295"/>
      <c r="AA16" s="295" t="s">
        <v>1125</v>
      </c>
      <c r="AB16" s="295"/>
      <c r="AC16" s="295"/>
      <c r="AD16" s="295"/>
      <c r="AE16" s="295"/>
      <c r="AF16" s="295"/>
      <c r="AG16" s="295"/>
      <c r="AH16" s="288" t="s">
        <v>182</v>
      </c>
      <c r="AI16" s="292" t="s">
        <v>124</v>
      </c>
      <c r="AJ16" s="292" t="s">
        <v>124</v>
      </c>
      <c r="AK16" s="292" t="s">
        <v>124</v>
      </c>
      <c r="AL16" s="292" t="s">
        <v>124</v>
      </c>
      <c r="AM16" s="292" t="s">
        <v>124</v>
      </c>
      <c r="AN16" s="292" t="s">
        <v>124</v>
      </c>
      <c r="AO16" s="292" t="s">
        <v>124</v>
      </c>
      <c r="AP16" s="292" t="s">
        <v>124</v>
      </c>
      <c r="AQ16" s="292" t="s">
        <v>124</v>
      </c>
      <c r="AR16" s="292" t="s">
        <v>124</v>
      </c>
      <c r="AS16" s="292" t="s">
        <v>124</v>
      </c>
      <c r="AT16" s="292" t="s">
        <v>124</v>
      </c>
      <c r="AU16" s="292" t="s">
        <v>124</v>
      </c>
      <c r="AV16" s="292" t="s">
        <v>124</v>
      </c>
      <c r="AW16" s="292" t="s">
        <v>124</v>
      </c>
      <c r="AX16" s="292" t="s">
        <v>124</v>
      </c>
      <c r="AY16" s="292" t="s">
        <v>124</v>
      </c>
      <c r="AZ16" s="292" t="s">
        <v>124</v>
      </c>
      <c r="BA16" s="292" t="s">
        <v>124</v>
      </c>
      <c r="BB16" s="292" t="s">
        <v>124</v>
      </c>
      <c r="BC16" s="292" t="s">
        <v>124</v>
      </c>
      <c r="BD16" s="292" t="s">
        <v>124</v>
      </c>
      <c r="BE16" s="292" t="s">
        <v>124</v>
      </c>
      <c r="BF16" s="292" t="s">
        <v>124</v>
      </c>
      <c r="BG16" s="292" t="s">
        <v>124</v>
      </c>
      <c r="BH16" s="292" t="s">
        <v>67</v>
      </c>
      <c r="BI16" s="292" t="s">
        <v>67</v>
      </c>
      <c r="BJ16" s="292" t="s">
        <v>67</v>
      </c>
      <c r="BK16" s="292" t="s">
        <v>124</v>
      </c>
      <c r="BL16" s="292" t="s">
        <v>124</v>
      </c>
      <c r="BM16" s="292" t="s">
        <v>124</v>
      </c>
      <c r="BN16" s="292" t="s">
        <v>124</v>
      </c>
      <c r="BO16" s="292" t="s">
        <v>124</v>
      </c>
      <c r="BP16" s="292" t="s">
        <v>124</v>
      </c>
      <c r="BQ16" s="292" t="s">
        <v>124</v>
      </c>
      <c r="BR16" s="292" t="s">
        <v>124</v>
      </c>
      <c r="BS16" s="292" t="s">
        <v>124</v>
      </c>
      <c r="BT16" s="292" t="s">
        <v>124</v>
      </c>
      <c r="BU16" s="292" t="s">
        <v>124</v>
      </c>
      <c r="BV16" s="292" t="s">
        <v>124</v>
      </c>
      <c r="BW16" s="292" t="s">
        <v>124</v>
      </c>
      <c r="BX16" s="292" t="s">
        <v>124</v>
      </c>
      <c r="BY16" s="292" t="s">
        <v>124</v>
      </c>
      <c r="BZ16" s="292" t="s">
        <v>124</v>
      </c>
      <c r="CA16" s="292" t="s">
        <v>124</v>
      </c>
      <c r="CB16" s="292" t="s">
        <v>124</v>
      </c>
      <c r="CC16" s="292" t="s">
        <v>124</v>
      </c>
      <c r="CD16" s="292" t="s">
        <v>124</v>
      </c>
      <c r="CE16" s="292" t="s">
        <v>124</v>
      </c>
      <c r="CF16" s="292" t="s">
        <v>124</v>
      </c>
      <c r="CG16" s="292" t="s">
        <v>124</v>
      </c>
      <c r="CH16" s="292" t="s">
        <v>124</v>
      </c>
      <c r="CI16" s="292" t="s">
        <v>124</v>
      </c>
      <c r="CJ16" s="292" t="s">
        <v>124</v>
      </c>
      <c r="CK16" s="292" t="s">
        <v>124</v>
      </c>
      <c r="CL16" s="292" t="s">
        <v>124</v>
      </c>
      <c r="CM16" s="292" t="s">
        <v>124</v>
      </c>
      <c r="CN16" s="292" t="s">
        <v>124</v>
      </c>
      <c r="CO16" s="292" t="s">
        <v>124</v>
      </c>
      <c r="CP16" s="292" t="s">
        <v>124</v>
      </c>
      <c r="CQ16" s="292" t="s">
        <v>124</v>
      </c>
      <c r="CR16" s="292" t="s">
        <v>124</v>
      </c>
      <c r="CS16" s="292" t="s">
        <v>124</v>
      </c>
      <c r="CT16" s="292" t="s">
        <v>124</v>
      </c>
      <c r="CU16" s="292" t="s">
        <v>124</v>
      </c>
      <c r="CV16" s="292" t="s">
        <v>124</v>
      </c>
      <c r="CW16" s="292" t="s">
        <v>124</v>
      </c>
      <c r="CX16" s="292" t="s">
        <v>124</v>
      </c>
      <c r="CY16" s="292" t="s">
        <v>124</v>
      </c>
      <c r="CZ16" s="292" t="s">
        <v>124</v>
      </c>
      <c r="DA16" s="292" t="s">
        <v>124</v>
      </c>
      <c r="DB16" s="292" t="s">
        <v>124</v>
      </c>
      <c r="DC16" s="292" t="s">
        <v>124</v>
      </c>
      <c r="DD16" s="292" t="s">
        <v>124</v>
      </c>
      <c r="DE16" s="292" t="s">
        <v>124</v>
      </c>
      <c r="DF16" s="292" t="s">
        <v>124</v>
      </c>
      <c r="DG16" s="292" t="s">
        <v>124</v>
      </c>
      <c r="DH16" s="292" t="s">
        <v>124</v>
      </c>
      <c r="DI16" s="292" t="s">
        <v>124</v>
      </c>
      <c r="DJ16" s="292" t="s">
        <v>124</v>
      </c>
      <c r="DK16" s="292" t="s">
        <v>124</v>
      </c>
      <c r="DL16" s="292" t="s">
        <v>124</v>
      </c>
      <c r="DM16" s="292" t="s">
        <v>124</v>
      </c>
      <c r="DN16" s="292" t="s">
        <v>124</v>
      </c>
      <c r="DO16" s="292" t="s">
        <v>124</v>
      </c>
      <c r="DP16" s="292" t="s">
        <v>124</v>
      </c>
      <c r="DQ16" s="292" t="s">
        <v>124</v>
      </c>
      <c r="DR16" s="292" t="s">
        <v>124</v>
      </c>
      <c r="DS16" s="292" t="s">
        <v>124</v>
      </c>
      <c r="DT16" s="292" t="s">
        <v>124</v>
      </c>
      <c r="DU16" s="292" t="s">
        <v>124</v>
      </c>
      <c r="DV16" s="292" t="s">
        <v>124</v>
      </c>
      <c r="DW16" s="292" t="s">
        <v>124</v>
      </c>
      <c r="DX16" s="292" t="s">
        <v>124</v>
      </c>
      <c r="DY16" s="292" t="s">
        <v>124</v>
      </c>
      <c r="DZ16" s="292" t="s">
        <v>124</v>
      </c>
      <c r="EA16" s="292" t="s">
        <v>124</v>
      </c>
      <c r="EB16" s="292" t="s">
        <v>124</v>
      </c>
      <c r="EC16" s="292" t="s">
        <v>124</v>
      </c>
      <c r="ED16" s="292" t="s">
        <v>124</v>
      </c>
      <c r="EE16" s="292" t="s">
        <v>124</v>
      </c>
      <c r="EF16" s="292" t="s">
        <v>124</v>
      </c>
      <c r="EG16" s="292" t="s">
        <v>124</v>
      </c>
      <c r="EH16" s="292" t="s">
        <v>124</v>
      </c>
      <c r="EI16" s="292" t="s">
        <v>124</v>
      </c>
      <c r="EJ16" s="292" t="s">
        <v>124</v>
      </c>
      <c r="EK16" s="292" t="s">
        <v>124</v>
      </c>
      <c r="EL16" s="292" t="s">
        <v>124</v>
      </c>
      <c r="EM16" s="292" t="s">
        <v>124</v>
      </c>
      <c r="EN16" s="292" t="s">
        <v>124</v>
      </c>
      <c r="EO16" s="292" t="s">
        <v>124</v>
      </c>
      <c r="EP16" s="292" t="s">
        <v>124</v>
      </c>
      <c r="EQ16" s="292" t="s">
        <v>124</v>
      </c>
      <c r="ER16" s="292" t="s">
        <v>124</v>
      </c>
      <c r="ES16" s="292" t="s">
        <v>124</v>
      </c>
      <c r="ET16" s="292" t="s">
        <v>124</v>
      </c>
      <c r="EU16" s="296" t="s">
        <v>124</v>
      </c>
      <c r="EV16" s="288" t="s">
        <v>1114</v>
      </c>
      <c r="EW16" s="288" t="s">
        <v>1115</v>
      </c>
      <c r="EX16" s="288" t="s">
        <v>1116</v>
      </c>
      <c r="EY16" s="288" t="s">
        <v>1117</v>
      </c>
      <c r="EZ16" s="288" t="s">
        <v>68</v>
      </c>
      <c r="FA16" s="288" t="s">
        <v>68</v>
      </c>
      <c r="FB16" s="288" t="s">
        <v>68</v>
      </c>
      <c r="FC16" s="288" t="s">
        <v>68</v>
      </c>
      <c r="FD16" s="288" t="s">
        <v>1118</v>
      </c>
    </row>
    <row r="17" spans="1:160" s="6" customFormat="1" ht="13.5" customHeight="1" outlineLevel="3" x14ac:dyDescent="0.35">
      <c r="A17" s="297"/>
      <c r="B17" s="297" t="s">
        <v>126</v>
      </c>
      <c r="C17" s="289" t="s">
        <v>134</v>
      </c>
      <c r="D17" s="289" t="s">
        <v>161</v>
      </c>
      <c r="E17" s="289" t="s">
        <v>164</v>
      </c>
      <c r="F17" s="289" t="s">
        <v>159</v>
      </c>
      <c r="G17" s="289" t="s">
        <v>161</v>
      </c>
      <c r="H17" s="298" t="s">
        <v>158</v>
      </c>
      <c r="I17" s="298" t="s">
        <v>158</v>
      </c>
      <c r="J17" s="290" t="s">
        <v>158</v>
      </c>
      <c r="K17" s="289" t="s">
        <v>158</v>
      </c>
      <c r="L17" s="291" t="s">
        <v>158</v>
      </c>
      <c r="M17" s="291" t="s">
        <v>158</v>
      </c>
      <c r="N17" s="291" t="s">
        <v>158</v>
      </c>
      <c r="O17" s="291" t="s">
        <v>158</v>
      </c>
      <c r="P17" s="292">
        <f t="shared" si="0"/>
        <v>0</v>
      </c>
      <c r="Q17" s="292" t="s">
        <v>67</v>
      </c>
      <c r="R17" s="292" t="s">
        <v>124</v>
      </c>
      <c r="S17" s="288" t="s">
        <v>156</v>
      </c>
      <c r="T17" s="288" t="s">
        <v>91</v>
      </c>
      <c r="U17" s="293" t="s">
        <v>23</v>
      </c>
      <c r="V17" s="294"/>
      <c r="W17" s="295"/>
      <c r="X17" s="295"/>
      <c r="Y17" s="295"/>
      <c r="Z17" s="295" t="s">
        <v>1126</v>
      </c>
      <c r="AA17" s="295"/>
      <c r="AB17" s="295"/>
      <c r="AC17" s="295"/>
      <c r="AD17" s="295"/>
      <c r="AE17" s="295"/>
      <c r="AF17" s="295"/>
      <c r="AG17" s="295"/>
      <c r="AH17" s="288" t="s">
        <v>183</v>
      </c>
      <c r="AI17" s="292" t="s">
        <v>124</v>
      </c>
      <c r="AJ17" s="292" t="s">
        <v>124</v>
      </c>
      <c r="AK17" s="292" t="s">
        <v>124</v>
      </c>
      <c r="AL17" s="292" t="s">
        <v>124</v>
      </c>
      <c r="AM17" s="292" t="s">
        <v>124</v>
      </c>
      <c r="AN17" s="292" t="s">
        <v>124</v>
      </c>
      <c r="AO17" s="292" t="s">
        <v>124</v>
      </c>
      <c r="AP17" s="292" t="s">
        <v>124</v>
      </c>
      <c r="AQ17" s="292" t="s">
        <v>124</v>
      </c>
      <c r="AR17" s="292" t="s">
        <v>124</v>
      </c>
      <c r="AS17" s="292" t="s">
        <v>124</v>
      </c>
      <c r="AT17" s="292" t="s">
        <v>124</v>
      </c>
      <c r="AU17" s="292" t="s">
        <v>124</v>
      </c>
      <c r="AV17" s="292" t="s">
        <v>124</v>
      </c>
      <c r="AW17" s="292" t="s">
        <v>124</v>
      </c>
      <c r="AX17" s="292" t="s">
        <v>124</v>
      </c>
      <c r="AY17" s="292" t="s">
        <v>124</v>
      </c>
      <c r="AZ17" s="292" t="s">
        <v>124</v>
      </c>
      <c r="BA17" s="292" t="s">
        <v>124</v>
      </c>
      <c r="BB17" s="292" t="s">
        <v>124</v>
      </c>
      <c r="BC17" s="292" t="s">
        <v>124</v>
      </c>
      <c r="BD17" s="292" t="s">
        <v>124</v>
      </c>
      <c r="BE17" s="292" t="s">
        <v>124</v>
      </c>
      <c r="BF17" s="292" t="s">
        <v>124</v>
      </c>
      <c r="BG17" s="292" t="s">
        <v>124</v>
      </c>
      <c r="BH17" s="292" t="s">
        <v>67</v>
      </c>
      <c r="BI17" s="292" t="s">
        <v>67</v>
      </c>
      <c r="BJ17" s="292" t="s">
        <v>67</v>
      </c>
      <c r="BK17" s="292" t="s">
        <v>124</v>
      </c>
      <c r="BL17" s="292" t="s">
        <v>124</v>
      </c>
      <c r="BM17" s="292" t="s">
        <v>124</v>
      </c>
      <c r="BN17" s="292" t="s">
        <v>124</v>
      </c>
      <c r="BO17" s="292" t="s">
        <v>124</v>
      </c>
      <c r="BP17" s="292" t="s">
        <v>124</v>
      </c>
      <c r="BQ17" s="292" t="s">
        <v>124</v>
      </c>
      <c r="BR17" s="292" t="s">
        <v>124</v>
      </c>
      <c r="BS17" s="292" t="s">
        <v>124</v>
      </c>
      <c r="BT17" s="292" t="s">
        <v>124</v>
      </c>
      <c r="BU17" s="292" t="s">
        <v>124</v>
      </c>
      <c r="BV17" s="292" t="s">
        <v>124</v>
      </c>
      <c r="BW17" s="292" t="s">
        <v>124</v>
      </c>
      <c r="BX17" s="292" t="s">
        <v>124</v>
      </c>
      <c r="BY17" s="292" t="s">
        <v>124</v>
      </c>
      <c r="BZ17" s="292" t="s">
        <v>124</v>
      </c>
      <c r="CA17" s="292" t="s">
        <v>124</v>
      </c>
      <c r="CB17" s="292" t="s">
        <v>124</v>
      </c>
      <c r="CC17" s="292" t="s">
        <v>124</v>
      </c>
      <c r="CD17" s="292" t="s">
        <v>124</v>
      </c>
      <c r="CE17" s="292" t="s">
        <v>124</v>
      </c>
      <c r="CF17" s="292" t="s">
        <v>124</v>
      </c>
      <c r="CG17" s="292" t="s">
        <v>124</v>
      </c>
      <c r="CH17" s="292" t="s">
        <v>124</v>
      </c>
      <c r="CI17" s="292" t="s">
        <v>124</v>
      </c>
      <c r="CJ17" s="292" t="s">
        <v>124</v>
      </c>
      <c r="CK17" s="292" t="s">
        <v>124</v>
      </c>
      <c r="CL17" s="292" t="s">
        <v>124</v>
      </c>
      <c r="CM17" s="292" t="s">
        <v>124</v>
      </c>
      <c r="CN17" s="292" t="s">
        <v>124</v>
      </c>
      <c r="CO17" s="292" t="s">
        <v>124</v>
      </c>
      <c r="CP17" s="292" t="s">
        <v>124</v>
      </c>
      <c r="CQ17" s="292" t="s">
        <v>124</v>
      </c>
      <c r="CR17" s="292" t="s">
        <v>124</v>
      </c>
      <c r="CS17" s="292" t="s">
        <v>124</v>
      </c>
      <c r="CT17" s="292" t="s">
        <v>124</v>
      </c>
      <c r="CU17" s="292" t="s">
        <v>124</v>
      </c>
      <c r="CV17" s="292" t="s">
        <v>124</v>
      </c>
      <c r="CW17" s="292" t="s">
        <v>124</v>
      </c>
      <c r="CX17" s="292" t="s">
        <v>124</v>
      </c>
      <c r="CY17" s="292" t="s">
        <v>124</v>
      </c>
      <c r="CZ17" s="292" t="s">
        <v>124</v>
      </c>
      <c r="DA17" s="292" t="s">
        <v>124</v>
      </c>
      <c r="DB17" s="292" t="s">
        <v>124</v>
      </c>
      <c r="DC17" s="292" t="s">
        <v>124</v>
      </c>
      <c r="DD17" s="292" t="s">
        <v>124</v>
      </c>
      <c r="DE17" s="292" t="s">
        <v>124</v>
      </c>
      <c r="DF17" s="292" t="s">
        <v>124</v>
      </c>
      <c r="DG17" s="292" t="s">
        <v>124</v>
      </c>
      <c r="DH17" s="292" t="s">
        <v>124</v>
      </c>
      <c r="DI17" s="292" t="s">
        <v>124</v>
      </c>
      <c r="DJ17" s="292" t="s">
        <v>124</v>
      </c>
      <c r="DK17" s="292" t="s">
        <v>124</v>
      </c>
      <c r="DL17" s="292" t="s">
        <v>124</v>
      </c>
      <c r="DM17" s="292" t="s">
        <v>124</v>
      </c>
      <c r="DN17" s="292" t="s">
        <v>124</v>
      </c>
      <c r="DO17" s="292" t="s">
        <v>124</v>
      </c>
      <c r="DP17" s="292" t="s">
        <v>124</v>
      </c>
      <c r="DQ17" s="292" t="s">
        <v>124</v>
      </c>
      <c r="DR17" s="292" t="s">
        <v>124</v>
      </c>
      <c r="DS17" s="292" t="s">
        <v>124</v>
      </c>
      <c r="DT17" s="292" t="s">
        <v>124</v>
      </c>
      <c r="DU17" s="292" t="s">
        <v>124</v>
      </c>
      <c r="DV17" s="292" t="s">
        <v>124</v>
      </c>
      <c r="DW17" s="292" t="s">
        <v>124</v>
      </c>
      <c r="DX17" s="292" t="s">
        <v>124</v>
      </c>
      <c r="DY17" s="292" t="s">
        <v>124</v>
      </c>
      <c r="DZ17" s="292" t="s">
        <v>124</v>
      </c>
      <c r="EA17" s="292" t="s">
        <v>124</v>
      </c>
      <c r="EB17" s="292" t="s">
        <v>124</v>
      </c>
      <c r="EC17" s="292" t="s">
        <v>124</v>
      </c>
      <c r="ED17" s="292" t="s">
        <v>124</v>
      </c>
      <c r="EE17" s="292" t="s">
        <v>124</v>
      </c>
      <c r="EF17" s="292" t="s">
        <v>124</v>
      </c>
      <c r="EG17" s="292" t="s">
        <v>124</v>
      </c>
      <c r="EH17" s="292" t="s">
        <v>124</v>
      </c>
      <c r="EI17" s="292" t="s">
        <v>124</v>
      </c>
      <c r="EJ17" s="292" t="s">
        <v>124</v>
      </c>
      <c r="EK17" s="292" t="s">
        <v>124</v>
      </c>
      <c r="EL17" s="292" t="s">
        <v>124</v>
      </c>
      <c r="EM17" s="292" t="s">
        <v>124</v>
      </c>
      <c r="EN17" s="292" t="s">
        <v>124</v>
      </c>
      <c r="EO17" s="292" t="s">
        <v>124</v>
      </c>
      <c r="EP17" s="292" t="s">
        <v>124</v>
      </c>
      <c r="EQ17" s="292" t="s">
        <v>124</v>
      </c>
      <c r="ER17" s="292" t="s">
        <v>124</v>
      </c>
      <c r="ES17" s="292" t="s">
        <v>124</v>
      </c>
      <c r="ET17" s="292" t="s">
        <v>124</v>
      </c>
      <c r="EU17" s="296" t="s">
        <v>124</v>
      </c>
      <c r="EV17" s="288" t="s">
        <v>1114</v>
      </c>
      <c r="EW17" s="288" t="s">
        <v>1115</v>
      </c>
      <c r="EX17" s="288" t="s">
        <v>1116</v>
      </c>
      <c r="EY17" s="288" t="s">
        <v>1117</v>
      </c>
      <c r="EZ17" s="288" t="s">
        <v>68</v>
      </c>
      <c r="FA17" s="288" t="s">
        <v>68</v>
      </c>
      <c r="FB17" s="288" t="s">
        <v>68</v>
      </c>
      <c r="FC17" s="288" t="s">
        <v>68</v>
      </c>
      <c r="FD17" s="288" t="s">
        <v>1118</v>
      </c>
    </row>
    <row r="18" spans="1:160" s="6" customFormat="1" ht="13.5" customHeight="1" outlineLevel="3" x14ac:dyDescent="0.35">
      <c r="A18" s="297"/>
      <c r="B18" s="297" t="s">
        <v>126</v>
      </c>
      <c r="C18" s="289" t="s">
        <v>134</v>
      </c>
      <c r="D18" s="289" t="s">
        <v>161</v>
      </c>
      <c r="E18" s="289" t="s">
        <v>164</v>
      </c>
      <c r="F18" s="289" t="s">
        <v>159</v>
      </c>
      <c r="G18" s="289" t="s">
        <v>162</v>
      </c>
      <c r="H18" s="298" t="s">
        <v>158</v>
      </c>
      <c r="I18" s="298" t="s">
        <v>158</v>
      </c>
      <c r="J18" s="290" t="s">
        <v>158</v>
      </c>
      <c r="K18" s="289" t="s">
        <v>158</v>
      </c>
      <c r="L18" s="291" t="s">
        <v>158</v>
      </c>
      <c r="M18" s="291" t="s">
        <v>158</v>
      </c>
      <c r="N18" s="291" t="s">
        <v>158</v>
      </c>
      <c r="O18" s="291" t="s">
        <v>158</v>
      </c>
      <c r="P18" s="292">
        <f t="shared" si="0"/>
        <v>0</v>
      </c>
      <c r="Q18" s="292" t="s">
        <v>67</v>
      </c>
      <c r="R18" s="292" t="s">
        <v>124</v>
      </c>
      <c r="S18" s="288" t="s">
        <v>156</v>
      </c>
      <c r="T18" s="288" t="s">
        <v>91</v>
      </c>
      <c r="U18" s="293" t="s">
        <v>106</v>
      </c>
      <c r="V18" s="294"/>
      <c r="W18" s="295"/>
      <c r="X18" s="295"/>
      <c r="Y18" s="295"/>
      <c r="Z18" s="295" t="s">
        <v>1127</v>
      </c>
      <c r="AA18" s="295"/>
      <c r="AB18" s="295"/>
      <c r="AC18" s="295"/>
      <c r="AD18" s="295"/>
      <c r="AE18" s="295"/>
      <c r="AF18" s="295"/>
      <c r="AG18" s="295"/>
      <c r="AH18" s="288" t="s">
        <v>184</v>
      </c>
      <c r="AI18" s="292" t="s">
        <v>124</v>
      </c>
      <c r="AJ18" s="292" t="s">
        <v>124</v>
      </c>
      <c r="AK18" s="292" t="s">
        <v>124</v>
      </c>
      <c r="AL18" s="292" t="s">
        <v>124</v>
      </c>
      <c r="AM18" s="292" t="s">
        <v>124</v>
      </c>
      <c r="AN18" s="292" t="s">
        <v>124</v>
      </c>
      <c r="AO18" s="292" t="s">
        <v>124</v>
      </c>
      <c r="AP18" s="292" t="s">
        <v>124</v>
      </c>
      <c r="AQ18" s="292" t="s">
        <v>124</v>
      </c>
      <c r="AR18" s="292" t="s">
        <v>124</v>
      </c>
      <c r="AS18" s="292" t="s">
        <v>124</v>
      </c>
      <c r="AT18" s="292" t="s">
        <v>124</v>
      </c>
      <c r="AU18" s="292" t="s">
        <v>124</v>
      </c>
      <c r="AV18" s="292" t="s">
        <v>124</v>
      </c>
      <c r="AW18" s="292" t="s">
        <v>124</v>
      </c>
      <c r="AX18" s="292" t="s">
        <v>124</v>
      </c>
      <c r="AY18" s="292" t="s">
        <v>124</v>
      </c>
      <c r="AZ18" s="292" t="s">
        <v>124</v>
      </c>
      <c r="BA18" s="292" t="s">
        <v>124</v>
      </c>
      <c r="BB18" s="292" t="s">
        <v>124</v>
      </c>
      <c r="BC18" s="292" t="s">
        <v>124</v>
      </c>
      <c r="BD18" s="292" t="s">
        <v>124</v>
      </c>
      <c r="BE18" s="292" t="s">
        <v>124</v>
      </c>
      <c r="BF18" s="292" t="s">
        <v>124</v>
      </c>
      <c r="BG18" s="292" t="s">
        <v>124</v>
      </c>
      <c r="BH18" s="292" t="s">
        <v>67</v>
      </c>
      <c r="BI18" s="292" t="s">
        <v>67</v>
      </c>
      <c r="BJ18" s="292" t="s">
        <v>67</v>
      </c>
      <c r="BK18" s="292" t="s">
        <v>124</v>
      </c>
      <c r="BL18" s="292" t="s">
        <v>124</v>
      </c>
      <c r="BM18" s="292" t="s">
        <v>124</v>
      </c>
      <c r="BN18" s="292" t="s">
        <v>124</v>
      </c>
      <c r="BO18" s="292" t="s">
        <v>124</v>
      </c>
      <c r="BP18" s="292" t="s">
        <v>124</v>
      </c>
      <c r="BQ18" s="292" t="s">
        <v>124</v>
      </c>
      <c r="BR18" s="292" t="s">
        <v>124</v>
      </c>
      <c r="BS18" s="292" t="s">
        <v>124</v>
      </c>
      <c r="BT18" s="292" t="s">
        <v>124</v>
      </c>
      <c r="BU18" s="292" t="s">
        <v>124</v>
      </c>
      <c r="BV18" s="292" t="s">
        <v>124</v>
      </c>
      <c r="BW18" s="292" t="s">
        <v>124</v>
      </c>
      <c r="BX18" s="292" t="s">
        <v>124</v>
      </c>
      <c r="BY18" s="292" t="s">
        <v>124</v>
      </c>
      <c r="BZ18" s="292" t="s">
        <v>124</v>
      </c>
      <c r="CA18" s="292" t="s">
        <v>124</v>
      </c>
      <c r="CB18" s="292" t="s">
        <v>124</v>
      </c>
      <c r="CC18" s="292" t="s">
        <v>124</v>
      </c>
      <c r="CD18" s="292" t="s">
        <v>124</v>
      </c>
      <c r="CE18" s="292" t="s">
        <v>124</v>
      </c>
      <c r="CF18" s="292" t="s">
        <v>124</v>
      </c>
      <c r="CG18" s="292" t="s">
        <v>124</v>
      </c>
      <c r="CH18" s="292" t="s">
        <v>124</v>
      </c>
      <c r="CI18" s="292" t="s">
        <v>124</v>
      </c>
      <c r="CJ18" s="292" t="s">
        <v>124</v>
      </c>
      <c r="CK18" s="292" t="s">
        <v>124</v>
      </c>
      <c r="CL18" s="292" t="s">
        <v>124</v>
      </c>
      <c r="CM18" s="292" t="s">
        <v>124</v>
      </c>
      <c r="CN18" s="292" t="s">
        <v>124</v>
      </c>
      <c r="CO18" s="292" t="s">
        <v>124</v>
      </c>
      <c r="CP18" s="292" t="s">
        <v>124</v>
      </c>
      <c r="CQ18" s="292" t="s">
        <v>124</v>
      </c>
      <c r="CR18" s="292" t="s">
        <v>124</v>
      </c>
      <c r="CS18" s="292" t="s">
        <v>124</v>
      </c>
      <c r="CT18" s="292" t="s">
        <v>124</v>
      </c>
      <c r="CU18" s="292" t="s">
        <v>124</v>
      </c>
      <c r="CV18" s="292" t="s">
        <v>124</v>
      </c>
      <c r="CW18" s="292" t="s">
        <v>124</v>
      </c>
      <c r="CX18" s="292" t="s">
        <v>124</v>
      </c>
      <c r="CY18" s="292" t="s">
        <v>124</v>
      </c>
      <c r="CZ18" s="292" t="s">
        <v>124</v>
      </c>
      <c r="DA18" s="292" t="s">
        <v>124</v>
      </c>
      <c r="DB18" s="292" t="s">
        <v>124</v>
      </c>
      <c r="DC18" s="292" t="s">
        <v>124</v>
      </c>
      <c r="DD18" s="292" t="s">
        <v>124</v>
      </c>
      <c r="DE18" s="292" t="s">
        <v>124</v>
      </c>
      <c r="DF18" s="292" t="s">
        <v>124</v>
      </c>
      <c r="DG18" s="292" t="s">
        <v>124</v>
      </c>
      <c r="DH18" s="292" t="s">
        <v>124</v>
      </c>
      <c r="DI18" s="292" t="s">
        <v>124</v>
      </c>
      <c r="DJ18" s="292" t="s">
        <v>124</v>
      </c>
      <c r="DK18" s="292" t="s">
        <v>124</v>
      </c>
      <c r="DL18" s="292" t="s">
        <v>124</v>
      </c>
      <c r="DM18" s="292" t="s">
        <v>124</v>
      </c>
      <c r="DN18" s="292" t="s">
        <v>124</v>
      </c>
      <c r="DO18" s="292" t="s">
        <v>124</v>
      </c>
      <c r="DP18" s="292" t="s">
        <v>124</v>
      </c>
      <c r="DQ18" s="292" t="s">
        <v>124</v>
      </c>
      <c r="DR18" s="292" t="s">
        <v>124</v>
      </c>
      <c r="DS18" s="292" t="s">
        <v>124</v>
      </c>
      <c r="DT18" s="292" t="s">
        <v>124</v>
      </c>
      <c r="DU18" s="292" t="s">
        <v>124</v>
      </c>
      <c r="DV18" s="292" t="s">
        <v>124</v>
      </c>
      <c r="DW18" s="292" t="s">
        <v>124</v>
      </c>
      <c r="DX18" s="292" t="s">
        <v>124</v>
      </c>
      <c r="DY18" s="292" t="s">
        <v>124</v>
      </c>
      <c r="DZ18" s="292" t="s">
        <v>124</v>
      </c>
      <c r="EA18" s="292" t="s">
        <v>124</v>
      </c>
      <c r="EB18" s="292" t="s">
        <v>124</v>
      </c>
      <c r="EC18" s="292" t="s">
        <v>124</v>
      </c>
      <c r="ED18" s="292" t="s">
        <v>124</v>
      </c>
      <c r="EE18" s="292" t="s">
        <v>124</v>
      </c>
      <c r="EF18" s="292" t="s">
        <v>124</v>
      </c>
      <c r="EG18" s="292" t="s">
        <v>124</v>
      </c>
      <c r="EH18" s="292" t="s">
        <v>124</v>
      </c>
      <c r="EI18" s="292" t="s">
        <v>124</v>
      </c>
      <c r="EJ18" s="292" t="s">
        <v>124</v>
      </c>
      <c r="EK18" s="292" t="s">
        <v>124</v>
      </c>
      <c r="EL18" s="292" t="s">
        <v>124</v>
      </c>
      <c r="EM18" s="292" t="s">
        <v>124</v>
      </c>
      <c r="EN18" s="292" t="s">
        <v>124</v>
      </c>
      <c r="EO18" s="292" t="s">
        <v>124</v>
      </c>
      <c r="EP18" s="292" t="s">
        <v>124</v>
      </c>
      <c r="EQ18" s="292" t="s">
        <v>124</v>
      </c>
      <c r="ER18" s="292" t="s">
        <v>124</v>
      </c>
      <c r="ES18" s="292" t="s">
        <v>124</v>
      </c>
      <c r="ET18" s="292" t="s">
        <v>124</v>
      </c>
      <c r="EU18" s="296" t="s">
        <v>124</v>
      </c>
      <c r="EV18" s="288" t="s">
        <v>1114</v>
      </c>
      <c r="EW18" s="288" t="s">
        <v>1115</v>
      </c>
      <c r="EX18" s="288" t="s">
        <v>1116</v>
      </c>
      <c r="EY18" s="288" t="s">
        <v>1117</v>
      </c>
      <c r="EZ18" s="288" t="s">
        <v>68</v>
      </c>
      <c r="FA18" s="288" t="s">
        <v>68</v>
      </c>
      <c r="FB18" s="288" t="s">
        <v>68</v>
      </c>
      <c r="FC18" s="288" t="s">
        <v>68</v>
      </c>
      <c r="FD18" s="288" t="s">
        <v>1118</v>
      </c>
    </row>
    <row r="19" spans="1:160" s="6" customFormat="1" ht="13.5" customHeight="1" outlineLevel="3" x14ac:dyDescent="0.35">
      <c r="A19" s="297"/>
      <c r="B19" s="297" t="s">
        <v>126</v>
      </c>
      <c r="C19" s="289" t="s">
        <v>134</v>
      </c>
      <c r="D19" s="289" t="s">
        <v>161</v>
      </c>
      <c r="E19" s="289" t="s">
        <v>164</v>
      </c>
      <c r="F19" s="289" t="s">
        <v>159</v>
      </c>
      <c r="G19" s="289" t="s">
        <v>163</v>
      </c>
      <c r="H19" s="298" t="s">
        <v>158</v>
      </c>
      <c r="I19" s="298" t="s">
        <v>158</v>
      </c>
      <c r="J19" s="290" t="s">
        <v>158</v>
      </c>
      <c r="K19" s="289" t="s">
        <v>158</v>
      </c>
      <c r="L19" s="291" t="s">
        <v>158</v>
      </c>
      <c r="M19" s="291" t="s">
        <v>158</v>
      </c>
      <c r="N19" s="291" t="s">
        <v>158</v>
      </c>
      <c r="O19" s="291" t="s">
        <v>158</v>
      </c>
      <c r="P19" s="292">
        <f t="shared" si="0"/>
        <v>0</v>
      </c>
      <c r="Q19" s="292" t="s">
        <v>67</v>
      </c>
      <c r="R19" s="292" t="s">
        <v>124</v>
      </c>
      <c r="S19" s="288" t="s">
        <v>156</v>
      </c>
      <c r="T19" s="288" t="s">
        <v>91</v>
      </c>
      <c r="U19" s="293" t="s">
        <v>101</v>
      </c>
      <c r="V19" s="294"/>
      <c r="W19" s="295"/>
      <c r="X19" s="295"/>
      <c r="Y19" s="295"/>
      <c r="Z19" s="295" t="s">
        <v>1128</v>
      </c>
      <c r="AA19" s="295"/>
      <c r="AB19" s="295"/>
      <c r="AC19" s="295"/>
      <c r="AD19" s="295"/>
      <c r="AE19" s="295"/>
      <c r="AF19" s="295"/>
      <c r="AG19" s="295"/>
      <c r="AH19" s="288" t="s">
        <v>185</v>
      </c>
      <c r="AI19" s="292" t="s">
        <v>124</v>
      </c>
      <c r="AJ19" s="292" t="s">
        <v>124</v>
      </c>
      <c r="AK19" s="292" t="s">
        <v>124</v>
      </c>
      <c r="AL19" s="292" t="s">
        <v>124</v>
      </c>
      <c r="AM19" s="292" t="s">
        <v>124</v>
      </c>
      <c r="AN19" s="292" t="s">
        <v>124</v>
      </c>
      <c r="AO19" s="292" t="s">
        <v>124</v>
      </c>
      <c r="AP19" s="292" t="s">
        <v>124</v>
      </c>
      <c r="AQ19" s="292" t="s">
        <v>124</v>
      </c>
      <c r="AR19" s="292" t="s">
        <v>124</v>
      </c>
      <c r="AS19" s="292" t="s">
        <v>124</v>
      </c>
      <c r="AT19" s="292" t="s">
        <v>124</v>
      </c>
      <c r="AU19" s="292" t="s">
        <v>124</v>
      </c>
      <c r="AV19" s="292" t="s">
        <v>124</v>
      </c>
      <c r="AW19" s="292" t="s">
        <v>124</v>
      </c>
      <c r="AX19" s="292" t="s">
        <v>124</v>
      </c>
      <c r="AY19" s="292" t="s">
        <v>124</v>
      </c>
      <c r="AZ19" s="292" t="s">
        <v>124</v>
      </c>
      <c r="BA19" s="292" t="s">
        <v>124</v>
      </c>
      <c r="BB19" s="292" t="s">
        <v>124</v>
      </c>
      <c r="BC19" s="292" t="s">
        <v>124</v>
      </c>
      <c r="BD19" s="292" t="s">
        <v>124</v>
      </c>
      <c r="BE19" s="292" t="s">
        <v>124</v>
      </c>
      <c r="BF19" s="292" t="s">
        <v>124</v>
      </c>
      <c r="BG19" s="292" t="s">
        <v>124</v>
      </c>
      <c r="BH19" s="292" t="s">
        <v>67</v>
      </c>
      <c r="BI19" s="292" t="s">
        <v>67</v>
      </c>
      <c r="BJ19" s="292" t="s">
        <v>67</v>
      </c>
      <c r="BK19" s="292" t="s">
        <v>124</v>
      </c>
      <c r="BL19" s="292" t="s">
        <v>124</v>
      </c>
      <c r="BM19" s="292" t="s">
        <v>124</v>
      </c>
      <c r="BN19" s="292" t="s">
        <v>124</v>
      </c>
      <c r="BO19" s="292" t="s">
        <v>124</v>
      </c>
      <c r="BP19" s="292" t="s">
        <v>124</v>
      </c>
      <c r="BQ19" s="292" t="s">
        <v>124</v>
      </c>
      <c r="BR19" s="292" t="s">
        <v>124</v>
      </c>
      <c r="BS19" s="292" t="s">
        <v>124</v>
      </c>
      <c r="BT19" s="292" t="s">
        <v>124</v>
      </c>
      <c r="BU19" s="292" t="s">
        <v>124</v>
      </c>
      <c r="BV19" s="292" t="s">
        <v>124</v>
      </c>
      <c r="BW19" s="292" t="s">
        <v>124</v>
      </c>
      <c r="BX19" s="292" t="s">
        <v>124</v>
      </c>
      <c r="BY19" s="292" t="s">
        <v>124</v>
      </c>
      <c r="BZ19" s="292" t="s">
        <v>124</v>
      </c>
      <c r="CA19" s="292" t="s">
        <v>124</v>
      </c>
      <c r="CB19" s="292" t="s">
        <v>124</v>
      </c>
      <c r="CC19" s="292" t="s">
        <v>124</v>
      </c>
      <c r="CD19" s="292" t="s">
        <v>124</v>
      </c>
      <c r="CE19" s="292" t="s">
        <v>124</v>
      </c>
      <c r="CF19" s="292" t="s">
        <v>124</v>
      </c>
      <c r="CG19" s="292" t="s">
        <v>124</v>
      </c>
      <c r="CH19" s="292" t="s">
        <v>124</v>
      </c>
      <c r="CI19" s="292" t="s">
        <v>124</v>
      </c>
      <c r="CJ19" s="292" t="s">
        <v>124</v>
      </c>
      <c r="CK19" s="292" t="s">
        <v>124</v>
      </c>
      <c r="CL19" s="292" t="s">
        <v>124</v>
      </c>
      <c r="CM19" s="292" t="s">
        <v>124</v>
      </c>
      <c r="CN19" s="292" t="s">
        <v>124</v>
      </c>
      <c r="CO19" s="292" t="s">
        <v>124</v>
      </c>
      <c r="CP19" s="292" t="s">
        <v>124</v>
      </c>
      <c r="CQ19" s="292" t="s">
        <v>124</v>
      </c>
      <c r="CR19" s="292" t="s">
        <v>124</v>
      </c>
      <c r="CS19" s="292" t="s">
        <v>124</v>
      </c>
      <c r="CT19" s="292" t="s">
        <v>124</v>
      </c>
      <c r="CU19" s="292" t="s">
        <v>124</v>
      </c>
      <c r="CV19" s="292" t="s">
        <v>124</v>
      </c>
      <c r="CW19" s="292" t="s">
        <v>124</v>
      </c>
      <c r="CX19" s="292" t="s">
        <v>124</v>
      </c>
      <c r="CY19" s="292" t="s">
        <v>124</v>
      </c>
      <c r="CZ19" s="292" t="s">
        <v>124</v>
      </c>
      <c r="DA19" s="292" t="s">
        <v>124</v>
      </c>
      <c r="DB19" s="292" t="s">
        <v>124</v>
      </c>
      <c r="DC19" s="292" t="s">
        <v>124</v>
      </c>
      <c r="DD19" s="292" t="s">
        <v>124</v>
      </c>
      <c r="DE19" s="292" t="s">
        <v>124</v>
      </c>
      <c r="DF19" s="292" t="s">
        <v>124</v>
      </c>
      <c r="DG19" s="292" t="s">
        <v>124</v>
      </c>
      <c r="DH19" s="292" t="s">
        <v>124</v>
      </c>
      <c r="DI19" s="292" t="s">
        <v>124</v>
      </c>
      <c r="DJ19" s="292" t="s">
        <v>124</v>
      </c>
      <c r="DK19" s="292" t="s">
        <v>124</v>
      </c>
      <c r="DL19" s="292" t="s">
        <v>124</v>
      </c>
      <c r="DM19" s="292" t="s">
        <v>124</v>
      </c>
      <c r="DN19" s="292" t="s">
        <v>124</v>
      </c>
      <c r="DO19" s="292" t="s">
        <v>124</v>
      </c>
      <c r="DP19" s="292" t="s">
        <v>124</v>
      </c>
      <c r="DQ19" s="292" t="s">
        <v>124</v>
      </c>
      <c r="DR19" s="292" t="s">
        <v>124</v>
      </c>
      <c r="DS19" s="292" t="s">
        <v>124</v>
      </c>
      <c r="DT19" s="292" t="s">
        <v>124</v>
      </c>
      <c r="DU19" s="292" t="s">
        <v>124</v>
      </c>
      <c r="DV19" s="292" t="s">
        <v>124</v>
      </c>
      <c r="DW19" s="292" t="s">
        <v>124</v>
      </c>
      <c r="DX19" s="292" t="s">
        <v>124</v>
      </c>
      <c r="DY19" s="292" t="s">
        <v>124</v>
      </c>
      <c r="DZ19" s="292" t="s">
        <v>124</v>
      </c>
      <c r="EA19" s="292" t="s">
        <v>124</v>
      </c>
      <c r="EB19" s="292" t="s">
        <v>124</v>
      </c>
      <c r="EC19" s="292" t="s">
        <v>124</v>
      </c>
      <c r="ED19" s="292" t="s">
        <v>124</v>
      </c>
      <c r="EE19" s="292" t="s">
        <v>124</v>
      </c>
      <c r="EF19" s="292" t="s">
        <v>124</v>
      </c>
      <c r="EG19" s="292" t="s">
        <v>124</v>
      </c>
      <c r="EH19" s="292" t="s">
        <v>124</v>
      </c>
      <c r="EI19" s="292" t="s">
        <v>124</v>
      </c>
      <c r="EJ19" s="292" t="s">
        <v>124</v>
      </c>
      <c r="EK19" s="292" t="s">
        <v>124</v>
      </c>
      <c r="EL19" s="292" t="s">
        <v>124</v>
      </c>
      <c r="EM19" s="292" t="s">
        <v>124</v>
      </c>
      <c r="EN19" s="292" t="s">
        <v>124</v>
      </c>
      <c r="EO19" s="292" t="s">
        <v>124</v>
      </c>
      <c r="EP19" s="292" t="s">
        <v>124</v>
      </c>
      <c r="EQ19" s="292" t="s">
        <v>124</v>
      </c>
      <c r="ER19" s="292" t="s">
        <v>124</v>
      </c>
      <c r="ES19" s="292" t="s">
        <v>124</v>
      </c>
      <c r="ET19" s="292" t="s">
        <v>124</v>
      </c>
      <c r="EU19" s="296" t="s">
        <v>124</v>
      </c>
      <c r="EV19" s="288" t="s">
        <v>1114</v>
      </c>
      <c r="EW19" s="288" t="s">
        <v>1115</v>
      </c>
      <c r="EX19" s="288" t="s">
        <v>1116</v>
      </c>
      <c r="EY19" s="288" t="s">
        <v>1117</v>
      </c>
      <c r="EZ19" s="288" t="s">
        <v>68</v>
      </c>
      <c r="FA19" s="288" t="s">
        <v>68</v>
      </c>
      <c r="FB19" s="288" t="s">
        <v>68</v>
      </c>
      <c r="FC19" s="288" t="s">
        <v>68</v>
      </c>
      <c r="FD19" s="288" t="s">
        <v>1118</v>
      </c>
    </row>
    <row r="20" spans="1:160" s="6" customFormat="1" ht="13.5" customHeight="1" outlineLevel="3" x14ac:dyDescent="0.35">
      <c r="A20" s="297"/>
      <c r="B20" s="297" t="s">
        <v>126</v>
      </c>
      <c r="C20" s="289" t="s">
        <v>134</v>
      </c>
      <c r="D20" s="289" t="s">
        <v>161</v>
      </c>
      <c r="E20" s="289" t="s">
        <v>164</v>
      </c>
      <c r="F20" s="289" t="s">
        <v>159</v>
      </c>
      <c r="G20" s="289" t="s">
        <v>164</v>
      </c>
      <c r="H20" s="298" t="s">
        <v>158</v>
      </c>
      <c r="I20" s="298" t="s">
        <v>158</v>
      </c>
      <c r="J20" s="290" t="s">
        <v>158</v>
      </c>
      <c r="K20" s="289" t="s">
        <v>158</v>
      </c>
      <c r="L20" s="291" t="s">
        <v>158</v>
      </c>
      <c r="M20" s="291" t="s">
        <v>158</v>
      </c>
      <c r="N20" s="291" t="s">
        <v>158</v>
      </c>
      <c r="O20" s="291" t="s">
        <v>158</v>
      </c>
      <c r="P20" s="292">
        <f t="shared" si="0"/>
        <v>0</v>
      </c>
      <c r="Q20" s="292" t="s">
        <v>67</v>
      </c>
      <c r="R20" s="292" t="s">
        <v>124</v>
      </c>
      <c r="S20" s="288" t="s">
        <v>156</v>
      </c>
      <c r="T20" s="288" t="s">
        <v>91</v>
      </c>
      <c r="U20" s="293" t="s">
        <v>104</v>
      </c>
      <c r="V20" s="294"/>
      <c r="W20" s="295"/>
      <c r="X20" s="295"/>
      <c r="Y20" s="295"/>
      <c r="Z20" s="295" t="s">
        <v>1129</v>
      </c>
      <c r="AA20" s="295"/>
      <c r="AB20" s="295"/>
      <c r="AC20" s="295"/>
      <c r="AD20" s="295"/>
      <c r="AE20" s="295"/>
      <c r="AF20" s="295"/>
      <c r="AG20" s="295"/>
      <c r="AH20" s="288" t="s">
        <v>186</v>
      </c>
      <c r="AI20" s="292" t="s">
        <v>124</v>
      </c>
      <c r="AJ20" s="292" t="s">
        <v>124</v>
      </c>
      <c r="AK20" s="292" t="s">
        <v>124</v>
      </c>
      <c r="AL20" s="292" t="s">
        <v>124</v>
      </c>
      <c r="AM20" s="292" t="s">
        <v>124</v>
      </c>
      <c r="AN20" s="292" t="s">
        <v>124</v>
      </c>
      <c r="AO20" s="292" t="s">
        <v>124</v>
      </c>
      <c r="AP20" s="292" t="s">
        <v>124</v>
      </c>
      <c r="AQ20" s="292" t="s">
        <v>124</v>
      </c>
      <c r="AR20" s="292" t="s">
        <v>124</v>
      </c>
      <c r="AS20" s="292" t="s">
        <v>124</v>
      </c>
      <c r="AT20" s="292" t="s">
        <v>124</v>
      </c>
      <c r="AU20" s="292" t="s">
        <v>124</v>
      </c>
      <c r="AV20" s="292" t="s">
        <v>124</v>
      </c>
      <c r="AW20" s="292" t="s">
        <v>124</v>
      </c>
      <c r="AX20" s="292" t="s">
        <v>124</v>
      </c>
      <c r="AY20" s="292" t="s">
        <v>124</v>
      </c>
      <c r="AZ20" s="292" t="s">
        <v>124</v>
      </c>
      <c r="BA20" s="292" t="s">
        <v>124</v>
      </c>
      <c r="BB20" s="292" t="s">
        <v>124</v>
      </c>
      <c r="BC20" s="292" t="s">
        <v>124</v>
      </c>
      <c r="BD20" s="292" t="s">
        <v>124</v>
      </c>
      <c r="BE20" s="292" t="s">
        <v>124</v>
      </c>
      <c r="BF20" s="292" t="s">
        <v>124</v>
      </c>
      <c r="BG20" s="292" t="s">
        <v>124</v>
      </c>
      <c r="BH20" s="292" t="s">
        <v>67</v>
      </c>
      <c r="BI20" s="292" t="s">
        <v>67</v>
      </c>
      <c r="BJ20" s="292" t="s">
        <v>67</v>
      </c>
      <c r="BK20" s="292" t="s">
        <v>124</v>
      </c>
      <c r="BL20" s="292" t="s">
        <v>124</v>
      </c>
      <c r="BM20" s="292" t="s">
        <v>124</v>
      </c>
      <c r="BN20" s="292" t="s">
        <v>124</v>
      </c>
      <c r="BO20" s="292" t="s">
        <v>124</v>
      </c>
      <c r="BP20" s="292" t="s">
        <v>124</v>
      </c>
      <c r="BQ20" s="292" t="s">
        <v>124</v>
      </c>
      <c r="BR20" s="292" t="s">
        <v>124</v>
      </c>
      <c r="BS20" s="292" t="s">
        <v>124</v>
      </c>
      <c r="BT20" s="292" t="s">
        <v>124</v>
      </c>
      <c r="BU20" s="292" t="s">
        <v>124</v>
      </c>
      <c r="BV20" s="292" t="s">
        <v>124</v>
      </c>
      <c r="BW20" s="292" t="s">
        <v>124</v>
      </c>
      <c r="BX20" s="292" t="s">
        <v>124</v>
      </c>
      <c r="BY20" s="292" t="s">
        <v>124</v>
      </c>
      <c r="BZ20" s="292" t="s">
        <v>124</v>
      </c>
      <c r="CA20" s="292" t="s">
        <v>124</v>
      </c>
      <c r="CB20" s="292" t="s">
        <v>124</v>
      </c>
      <c r="CC20" s="292" t="s">
        <v>124</v>
      </c>
      <c r="CD20" s="292" t="s">
        <v>124</v>
      </c>
      <c r="CE20" s="292" t="s">
        <v>124</v>
      </c>
      <c r="CF20" s="292" t="s">
        <v>124</v>
      </c>
      <c r="CG20" s="292" t="s">
        <v>124</v>
      </c>
      <c r="CH20" s="292" t="s">
        <v>124</v>
      </c>
      <c r="CI20" s="292" t="s">
        <v>124</v>
      </c>
      <c r="CJ20" s="292" t="s">
        <v>124</v>
      </c>
      <c r="CK20" s="292" t="s">
        <v>124</v>
      </c>
      <c r="CL20" s="292" t="s">
        <v>124</v>
      </c>
      <c r="CM20" s="292" t="s">
        <v>124</v>
      </c>
      <c r="CN20" s="292" t="s">
        <v>124</v>
      </c>
      <c r="CO20" s="292" t="s">
        <v>124</v>
      </c>
      <c r="CP20" s="292" t="s">
        <v>124</v>
      </c>
      <c r="CQ20" s="292" t="s">
        <v>124</v>
      </c>
      <c r="CR20" s="292" t="s">
        <v>124</v>
      </c>
      <c r="CS20" s="292" t="s">
        <v>124</v>
      </c>
      <c r="CT20" s="292" t="s">
        <v>124</v>
      </c>
      <c r="CU20" s="292" t="s">
        <v>124</v>
      </c>
      <c r="CV20" s="292" t="s">
        <v>124</v>
      </c>
      <c r="CW20" s="292" t="s">
        <v>124</v>
      </c>
      <c r="CX20" s="292" t="s">
        <v>124</v>
      </c>
      <c r="CY20" s="292" t="s">
        <v>124</v>
      </c>
      <c r="CZ20" s="292" t="s">
        <v>124</v>
      </c>
      <c r="DA20" s="292" t="s">
        <v>124</v>
      </c>
      <c r="DB20" s="292" t="s">
        <v>124</v>
      </c>
      <c r="DC20" s="292" t="s">
        <v>124</v>
      </c>
      <c r="DD20" s="292" t="s">
        <v>124</v>
      </c>
      <c r="DE20" s="292" t="s">
        <v>124</v>
      </c>
      <c r="DF20" s="292" t="s">
        <v>124</v>
      </c>
      <c r="DG20" s="292" t="s">
        <v>124</v>
      </c>
      <c r="DH20" s="292" t="s">
        <v>124</v>
      </c>
      <c r="DI20" s="292" t="s">
        <v>124</v>
      </c>
      <c r="DJ20" s="292" t="s">
        <v>124</v>
      </c>
      <c r="DK20" s="292" t="s">
        <v>124</v>
      </c>
      <c r="DL20" s="292" t="s">
        <v>124</v>
      </c>
      <c r="DM20" s="292" t="s">
        <v>124</v>
      </c>
      <c r="DN20" s="292" t="s">
        <v>124</v>
      </c>
      <c r="DO20" s="292" t="s">
        <v>124</v>
      </c>
      <c r="DP20" s="292" t="s">
        <v>124</v>
      </c>
      <c r="DQ20" s="292" t="s">
        <v>124</v>
      </c>
      <c r="DR20" s="292" t="s">
        <v>124</v>
      </c>
      <c r="DS20" s="292" t="s">
        <v>124</v>
      </c>
      <c r="DT20" s="292" t="s">
        <v>124</v>
      </c>
      <c r="DU20" s="292" t="s">
        <v>124</v>
      </c>
      <c r="DV20" s="292" t="s">
        <v>124</v>
      </c>
      <c r="DW20" s="292" t="s">
        <v>124</v>
      </c>
      <c r="DX20" s="292" t="s">
        <v>124</v>
      </c>
      <c r="DY20" s="292" t="s">
        <v>124</v>
      </c>
      <c r="DZ20" s="292" t="s">
        <v>124</v>
      </c>
      <c r="EA20" s="292" t="s">
        <v>124</v>
      </c>
      <c r="EB20" s="292" t="s">
        <v>124</v>
      </c>
      <c r="EC20" s="292" t="s">
        <v>124</v>
      </c>
      <c r="ED20" s="292" t="s">
        <v>124</v>
      </c>
      <c r="EE20" s="292" t="s">
        <v>124</v>
      </c>
      <c r="EF20" s="292" t="s">
        <v>124</v>
      </c>
      <c r="EG20" s="292" t="s">
        <v>124</v>
      </c>
      <c r="EH20" s="292" t="s">
        <v>124</v>
      </c>
      <c r="EI20" s="292" t="s">
        <v>124</v>
      </c>
      <c r="EJ20" s="292" t="s">
        <v>124</v>
      </c>
      <c r="EK20" s="292" t="s">
        <v>124</v>
      </c>
      <c r="EL20" s="292" t="s">
        <v>124</v>
      </c>
      <c r="EM20" s="292" t="s">
        <v>124</v>
      </c>
      <c r="EN20" s="292" t="s">
        <v>124</v>
      </c>
      <c r="EO20" s="292" t="s">
        <v>124</v>
      </c>
      <c r="EP20" s="292" t="s">
        <v>124</v>
      </c>
      <c r="EQ20" s="292" t="s">
        <v>124</v>
      </c>
      <c r="ER20" s="292" t="s">
        <v>124</v>
      </c>
      <c r="ES20" s="292" t="s">
        <v>124</v>
      </c>
      <c r="ET20" s="292" t="s">
        <v>124</v>
      </c>
      <c r="EU20" s="296" t="s">
        <v>124</v>
      </c>
      <c r="EV20" s="288" t="s">
        <v>1114</v>
      </c>
      <c r="EW20" s="288" t="s">
        <v>1115</v>
      </c>
      <c r="EX20" s="288" t="s">
        <v>1116</v>
      </c>
      <c r="EY20" s="288" t="s">
        <v>1117</v>
      </c>
      <c r="EZ20" s="288" t="s">
        <v>68</v>
      </c>
      <c r="FA20" s="288" t="s">
        <v>68</v>
      </c>
      <c r="FB20" s="288" t="s">
        <v>68</v>
      </c>
      <c r="FC20" s="288" t="s">
        <v>68</v>
      </c>
      <c r="FD20" s="288" t="s">
        <v>1118</v>
      </c>
    </row>
    <row r="21" spans="1:160" s="6" customFormat="1" ht="13.5" customHeight="1" outlineLevel="3" x14ac:dyDescent="0.35">
      <c r="A21" s="297"/>
      <c r="B21" s="297" t="s">
        <v>126</v>
      </c>
      <c r="C21" s="289" t="s">
        <v>134</v>
      </c>
      <c r="D21" s="289" t="s">
        <v>161</v>
      </c>
      <c r="E21" s="289" t="s">
        <v>164</v>
      </c>
      <c r="F21" s="289" t="s">
        <v>159</v>
      </c>
      <c r="G21" s="289" t="s">
        <v>165</v>
      </c>
      <c r="H21" s="298" t="s">
        <v>158</v>
      </c>
      <c r="I21" s="298" t="s">
        <v>158</v>
      </c>
      <c r="J21" s="290" t="s">
        <v>158</v>
      </c>
      <c r="K21" s="289" t="s">
        <v>158</v>
      </c>
      <c r="L21" s="291" t="s">
        <v>158</v>
      </c>
      <c r="M21" s="291" t="s">
        <v>158</v>
      </c>
      <c r="N21" s="291" t="s">
        <v>158</v>
      </c>
      <c r="O21" s="291" t="s">
        <v>158</v>
      </c>
      <c r="P21" s="292">
        <f t="shared" si="0"/>
        <v>0</v>
      </c>
      <c r="Q21" s="292" t="s">
        <v>67</v>
      </c>
      <c r="R21" s="292" t="s">
        <v>124</v>
      </c>
      <c r="S21" s="288" t="s">
        <v>156</v>
      </c>
      <c r="T21" s="288" t="s">
        <v>91</v>
      </c>
      <c r="U21" s="293" t="s">
        <v>108</v>
      </c>
      <c r="V21" s="294"/>
      <c r="W21" s="295"/>
      <c r="X21" s="295"/>
      <c r="Y21" s="295"/>
      <c r="Z21" s="295" t="s">
        <v>1130</v>
      </c>
      <c r="AA21" s="295"/>
      <c r="AB21" s="295"/>
      <c r="AC21" s="295"/>
      <c r="AD21" s="295"/>
      <c r="AE21" s="295"/>
      <c r="AF21" s="295"/>
      <c r="AG21" s="295"/>
      <c r="AH21" s="288" t="s">
        <v>187</v>
      </c>
      <c r="AI21" s="292" t="s">
        <v>124</v>
      </c>
      <c r="AJ21" s="292" t="s">
        <v>124</v>
      </c>
      <c r="AK21" s="292" t="s">
        <v>124</v>
      </c>
      <c r="AL21" s="292" t="s">
        <v>124</v>
      </c>
      <c r="AM21" s="292" t="s">
        <v>124</v>
      </c>
      <c r="AN21" s="292" t="s">
        <v>124</v>
      </c>
      <c r="AO21" s="292" t="s">
        <v>124</v>
      </c>
      <c r="AP21" s="292" t="s">
        <v>124</v>
      </c>
      <c r="AQ21" s="292" t="s">
        <v>124</v>
      </c>
      <c r="AR21" s="292" t="s">
        <v>124</v>
      </c>
      <c r="AS21" s="292" t="s">
        <v>124</v>
      </c>
      <c r="AT21" s="292" t="s">
        <v>124</v>
      </c>
      <c r="AU21" s="292" t="s">
        <v>124</v>
      </c>
      <c r="AV21" s="292" t="s">
        <v>124</v>
      </c>
      <c r="AW21" s="292" t="s">
        <v>124</v>
      </c>
      <c r="AX21" s="292" t="s">
        <v>124</v>
      </c>
      <c r="AY21" s="292" t="s">
        <v>124</v>
      </c>
      <c r="AZ21" s="292" t="s">
        <v>124</v>
      </c>
      <c r="BA21" s="292" t="s">
        <v>124</v>
      </c>
      <c r="BB21" s="292" t="s">
        <v>124</v>
      </c>
      <c r="BC21" s="292" t="s">
        <v>124</v>
      </c>
      <c r="BD21" s="292" t="s">
        <v>124</v>
      </c>
      <c r="BE21" s="292" t="s">
        <v>124</v>
      </c>
      <c r="BF21" s="292" t="s">
        <v>124</v>
      </c>
      <c r="BG21" s="292" t="s">
        <v>124</v>
      </c>
      <c r="BH21" s="292" t="s">
        <v>67</v>
      </c>
      <c r="BI21" s="292" t="s">
        <v>67</v>
      </c>
      <c r="BJ21" s="292" t="s">
        <v>67</v>
      </c>
      <c r="BK21" s="292" t="s">
        <v>124</v>
      </c>
      <c r="BL21" s="292" t="s">
        <v>124</v>
      </c>
      <c r="BM21" s="292" t="s">
        <v>124</v>
      </c>
      <c r="BN21" s="292" t="s">
        <v>124</v>
      </c>
      <c r="BO21" s="292" t="s">
        <v>124</v>
      </c>
      <c r="BP21" s="292" t="s">
        <v>124</v>
      </c>
      <c r="BQ21" s="292" t="s">
        <v>124</v>
      </c>
      <c r="BR21" s="292" t="s">
        <v>124</v>
      </c>
      <c r="BS21" s="292" t="s">
        <v>124</v>
      </c>
      <c r="BT21" s="292" t="s">
        <v>124</v>
      </c>
      <c r="BU21" s="292" t="s">
        <v>124</v>
      </c>
      <c r="BV21" s="292" t="s">
        <v>124</v>
      </c>
      <c r="BW21" s="292" t="s">
        <v>124</v>
      </c>
      <c r="BX21" s="292" t="s">
        <v>124</v>
      </c>
      <c r="BY21" s="292" t="s">
        <v>124</v>
      </c>
      <c r="BZ21" s="292" t="s">
        <v>124</v>
      </c>
      <c r="CA21" s="292" t="s">
        <v>124</v>
      </c>
      <c r="CB21" s="292" t="s">
        <v>124</v>
      </c>
      <c r="CC21" s="292" t="s">
        <v>124</v>
      </c>
      <c r="CD21" s="292" t="s">
        <v>124</v>
      </c>
      <c r="CE21" s="292" t="s">
        <v>124</v>
      </c>
      <c r="CF21" s="292" t="s">
        <v>124</v>
      </c>
      <c r="CG21" s="292" t="s">
        <v>124</v>
      </c>
      <c r="CH21" s="292" t="s">
        <v>124</v>
      </c>
      <c r="CI21" s="292" t="s">
        <v>124</v>
      </c>
      <c r="CJ21" s="292" t="s">
        <v>124</v>
      </c>
      <c r="CK21" s="292" t="s">
        <v>124</v>
      </c>
      <c r="CL21" s="292" t="s">
        <v>124</v>
      </c>
      <c r="CM21" s="292" t="s">
        <v>124</v>
      </c>
      <c r="CN21" s="292" t="s">
        <v>124</v>
      </c>
      <c r="CO21" s="292" t="s">
        <v>124</v>
      </c>
      <c r="CP21" s="292" t="s">
        <v>124</v>
      </c>
      <c r="CQ21" s="292" t="s">
        <v>124</v>
      </c>
      <c r="CR21" s="292" t="s">
        <v>124</v>
      </c>
      <c r="CS21" s="292" t="s">
        <v>124</v>
      </c>
      <c r="CT21" s="292" t="s">
        <v>124</v>
      </c>
      <c r="CU21" s="292" t="s">
        <v>124</v>
      </c>
      <c r="CV21" s="292" t="s">
        <v>124</v>
      </c>
      <c r="CW21" s="292" t="s">
        <v>124</v>
      </c>
      <c r="CX21" s="292" t="s">
        <v>124</v>
      </c>
      <c r="CY21" s="292" t="s">
        <v>124</v>
      </c>
      <c r="CZ21" s="292" t="s">
        <v>124</v>
      </c>
      <c r="DA21" s="292" t="s">
        <v>124</v>
      </c>
      <c r="DB21" s="292" t="s">
        <v>124</v>
      </c>
      <c r="DC21" s="292" t="s">
        <v>124</v>
      </c>
      <c r="DD21" s="292" t="s">
        <v>124</v>
      </c>
      <c r="DE21" s="292" t="s">
        <v>124</v>
      </c>
      <c r="DF21" s="292" t="s">
        <v>124</v>
      </c>
      <c r="DG21" s="292" t="s">
        <v>124</v>
      </c>
      <c r="DH21" s="292" t="s">
        <v>124</v>
      </c>
      <c r="DI21" s="292" t="s">
        <v>124</v>
      </c>
      <c r="DJ21" s="292" t="s">
        <v>124</v>
      </c>
      <c r="DK21" s="292" t="s">
        <v>124</v>
      </c>
      <c r="DL21" s="292" t="s">
        <v>124</v>
      </c>
      <c r="DM21" s="292" t="s">
        <v>124</v>
      </c>
      <c r="DN21" s="292" t="s">
        <v>124</v>
      </c>
      <c r="DO21" s="292" t="s">
        <v>124</v>
      </c>
      <c r="DP21" s="292" t="s">
        <v>124</v>
      </c>
      <c r="DQ21" s="292" t="s">
        <v>124</v>
      </c>
      <c r="DR21" s="292" t="s">
        <v>124</v>
      </c>
      <c r="DS21" s="292" t="s">
        <v>124</v>
      </c>
      <c r="DT21" s="292" t="s">
        <v>124</v>
      </c>
      <c r="DU21" s="292" t="s">
        <v>124</v>
      </c>
      <c r="DV21" s="292" t="s">
        <v>124</v>
      </c>
      <c r="DW21" s="292" t="s">
        <v>124</v>
      </c>
      <c r="DX21" s="292" t="s">
        <v>124</v>
      </c>
      <c r="DY21" s="292" t="s">
        <v>124</v>
      </c>
      <c r="DZ21" s="292" t="s">
        <v>124</v>
      </c>
      <c r="EA21" s="292" t="s">
        <v>124</v>
      </c>
      <c r="EB21" s="292" t="s">
        <v>124</v>
      </c>
      <c r="EC21" s="292" t="s">
        <v>124</v>
      </c>
      <c r="ED21" s="292" t="s">
        <v>124</v>
      </c>
      <c r="EE21" s="292" t="s">
        <v>124</v>
      </c>
      <c r="EF21" s="292" t="s">
        <v>124</v>
      </c>
      <c r="EG21" s="292" t="s">
        <v>124</v>
      </c>
      <c r="EH21" s="292" t="s">
        <v>124</v>
      </c>
      <c r="EI21" s="292" t="s">
        <v>124</v>
      </c>
      <c r="EJ21" s="292" t="s">
        <v>124</v>
      </c>
      <c r="EK21" s="292" t="s">
        <v>124</v>
      </c>
      <c r="EL21" s="292" t="s">
        <v>124</v>
      </c>
      <c r="EM21" s="292" t="s">
        <v>124</v>
      </c>
      <c r="EN21" s="292" t="s">
        <v>124</v>
      </c>
      <c r="EO21" s="292" t="s">
        <v>124</v>
      </c>
      <c r="EP21" s="292" t="s">
        <v>124</v>
      </c>
      <c r="EQ21" s="292" t="s">
        <v>124</v>
      </c>
      <c r="ER21" s="292" t="s">
        <v>124</v>
      </c>
      <c r="ES21" s="292" t="s">
        <v>124</v>
      </c>
      <c r="ET21" s="292" t="s">
        <v>124</v>
      </c>
      <c r="EU21" s="296" t="s">
        <v>124</v>
      </c>
      <c r="EV21" s="288" t="s">
        <v>1114</v>
      </c>
      <c r="EW21" s="288" t="s">
        <v>1115</v>
      </c>
      <c r="EX21" s="288" t="s">
        <v>1116</v>
      </c>
      <c r="EY21" s="288" t="s">
        <v>1117</v>
      </c>
      <c r="EZ21" s="288" t="s">
        <v>68</v>
      </c>
      <c r="FA21" s="288" t="s">
        <v>68</v>
      </c>
      <c r="FB21" s="288" t="s">
        <v>68</v>
      </c>
      <c r="FC21" s="288" t="s">
        <v>68</v>
      </c>
      <c r="FD21" s="288" t="s">
        <v>1118</v>
      </c>
    </row>
    <row r="22" spans="1:160" s="6" customFormat="1" ht="13.5" customHeight="1" outlineLevel="3" x14ac:dyDescent="0.35">
      <c r="A22" s="288"/>
      <c r="B22" s="288" t="s">
        <v>68</v>
      </c>
      <c r="C22" s="289" t="s">
        <v>134</v>
      </c>
      <c r="D22" s="289" t="s">
        <v>161</v>
      </c>
      <c r="E22" s="289" t="s">
        <v>164</v>
      </c>
      <c r="F22" s="289" t="s">
        <v>159</v>
      </c>
      <c r="G22" s="289" t="s">
        <v>166</v>
      </c>
      <c r="H22" s="298" t="s">
        <v>158</v>
      </c>
      <c r="I22" s="298" t="s">
        <v>158</v>
      </c>
      <c r="J22" s="290" t="s">
        <v>158</v>
      </c>
      <c r="K22" s="289" t="s">
        <v>158</v>
      </c>
      <c r="L22" s="291" t="s">
        <v>158</v>
      </c>
      <c r="M22" s="291" t="s">
        <v>158</v>
      </c>
      <c r="N22" s="291" t="s">
        <v>158</v>
      </c>
      <c r="O22" s="291" t="s">
        <v>158</v>
      </c>
      <c r="P22" s="292">
        <f t="shared" si="0"/>
        <v>0</v>
      </c>
      <c r="Q22" s="292" t="s">
        <v>124</v>
      </c>
      <c r="R22" s="292" t="s">
        <v>124</v>
      </c>
      <c r="S22" s="292" t="s">
        <v>68</v>
      </c>
      <c r="T22" s="288" t="s">
        <v>91</v>
      </c>
      <c r="U22" s="293" t="s">
        <v>74</v>
      </c>
      <c r="V22" s="294"/>
      <c r="W22" s="295"/>
      <c r="X22" s="295"/>
      <c r="Y22" s="295"/>
      <c r="Z22" s="295" t="s">
        <v>1131</v>
      </c>
      <c r="AA22" s="295"/>
      <c r="AB22" s="295"/>
      <c r="AC22" s="295"/>
      <c r="AD22" s="295"/>
      <c r="AE22" s="295"/>
      <c r="AF22" s="295"/>
      <c r="AG22" s="295"/>
      <c r="AH22" s="288" t="s">
        <v>188</v>
      </c>
      <c r="AI22" s="292" t="s">
        <v>68</v>
      </c>
      <c r="AJ22" s="292" t="s">
        <v>68</v>
      </c>
      <c r="AK22" s="292" t="s">
        <v>68</v>
      </c>
      <c r="AL22" s="292" t="s">
        <v>68</v>
      </c>
      <c r="AM22" s="292" t="s">
        <v>68</v>
      </c>
      <c r="AN22" s="292" t="s">
        <v>68</v>
      </c>
      <c r="AO22" s="292" t="s">
        <v>68</v>
      </c>
      <c r="AP22" s="292" t="s">
        <v>68</v>
      </c>
      <c r="AQ22" s="292" t="s">
        <v>68</v>
      </c>
      <c r="AR22" s="292" t="s">
        <v>68</v>
      </c>
      <c r="AS22" s="292" t="s">
        <v>68</v>
      </c>
      <c r="AT22" s="292" t="s">
        <v>68</v>
      </c>
      <c r="AU22" s="292" t="s">
        <v>68</v>
      </c>
      <c r="AV22" s="292" t="s">
        <v>68</v>
      </c>
      <c r="AW22" s="292" t="s">
        <v>68</v>
      </c>
      <c r="AX22" s="292" t="s">
        <v>68</v>
      </c>
      <c r="AY22" s="292" t="s">
        <v>68</v>
      </c>
      <c r="AZ22" s="292" t="s">
        <v>68</v>
      </c>
      <c r="BA22" s="292" t="s">
        <v>68</v>
      </c>
      <c r="BB22" s="292" t="s">
        <v>68</v>
      </c>
      <c r="BC22" s="292" t="s">
        <v>68</v>
      </c>
      <c r="BD22" s="292" t="s">
        <v>68</v>
      </c>
      <c r="BE22" s="292" t="s">
        <v>68</v>
      </c>
      <c r="BF22" s="292" t="s">
        <v>68</v>
      </c>
      <c r="BG22" s="292" t="s">
        <v>68</v>
      </c>
      <c r="BH22" s="292" t="s">
        <v>68</v>
      </c>
      <c r="BI22" s="292" t="s">
        <v>68</v>
      </c>
      <c r="BJ22" s="292" t="s">
        <v>68</v>
      </c>
      <c r="BK22" s="292" t="s">
        <v>68</v>
      </c>
      <c r="BL22" s="292" t="s">
        <v>68</v>
      </c>
      <c r="BM22" s="292" t="s">
        <v>68</v>
      </c>
      <c r="BN22" s="292" t="s">
        <v>68</v>
      </c>
      <c r="BO22" s="292" t="s">
        <v>68</v>
      </c>
      <c r="BP22" s="292" t="s">
        <v>68</v>
      </c>
      <c r="BQ22" s="292" t="s">
        <v>68</v>
      </c>
      <c r="BR22" s="292" t="s">
        <v>68</v>
      </c>
      <c r="BS22" s="292" t="s">
        <v>68</v>
      </c>
      <c r="BT22" s="292" t="s">
        <v>68</v>
      </c>
      <c r="BU22" s="292" t="s">
        <v>68</v>
      </c>
      <c r="BV22" s="292" t="s">
        <v>68</v>
      </c>
      <c r="BW22" s="292" t="s">
        <v>68</v>
      </c>
      <c r="BX22" s="292" t="s">
        <v>68</v>
      </c>
      <c r="BY22" s="292" t="s">
        <v>68</v>
      </c>
      <c r="BZ22" s="292" t="s">
        <v>68</v>
      </c>
      <c r="CA22" s="292" t="s">
        <v>68</v>
      </c>
      <c r="CB22" s="292" t="s">
        <v>68</v>
      </c>
      <c r="CC22" s="292" t="s">
        <v>68</v>
      </c>
      <c r="CD22" s="292" t="s">
        <v>68</v>
      </c>
      <c r="CE22" s="292" t="s">
        <v>68</v>
      </c>
      <c r="CF22" s="292" t="s">
        <v>68</v>
      </c>
      <c r="CG22" s="292" t="s">
        <v>68</v>
      </c>
      <c r="CH22" s="292" t="s">
        <v>68</v>
      </c>
      <c r="CI22" s="292" t="s">
        <v>68</v>
      </c>
      <c r="CJ22" s="292" t="s">
        <v>68</v>
      </c>
      <c r="CK22" s="292" t="s">
        <v>68</v>
      </c>
      <c r="CL22" s="292" t="s">
        <v>68</v>
      </c>
      <c r="CM22" s="292" t="s">
        <v>68</v>
      </c>
      <c r="CN22" s="292" t="s">
        <v>68</v>
      </c>
      <c r="CO22" s="292" t="s">
        <v>68</v>
      </c>
      <c r="CP22" s="292" t="s">
        <v>68</v>
      </c>
      <c r="CQ22" s="292" t="s">
        <v>68</v>
      </c>
      <c r="CR22" s="292" t="s">
        <v>68</v>
      </c>
      <c r="CS22" s="292" t="s">
        <v>68</v>
      </c>
      <c r="CT22" s="292" t="s">
        <v>68</v>
      </c>
      <c r="CU22" s="292" t="s">
        <v>68</v>
      </c>
      <c r="CV22" s="292" t="s">
        <v>68</v>
      </c>
      <c r="CW22" s="292" t="s">
        <v>68</v>
      </c>
      <c r="CX22" s="292" t="s">
        <v>68</v>
      </c>
      <c r="CY22" s="292" t="s">
        <v>68</v>
      </c>
      <c r="CZ22" s="292" t="s">
        <v>68</v>
      </c>
      <c r="DA22" s="292" t="s">
        <v>68</v>
      </c>
      <c r="DB22" s="292" t="s">
        <v>68</v>
      </c>
      <c r="DC22" s="292" t="s">
        <v>68</v>
      </c>
      <c r="DD22" s="292" t="s">
        <v>68</v>
      </c>
      <c r="DE22" s="292" t="s">
        <v>68</v>
      </c>
      <c r="DF22" s="292" t="s">
        <v>68</v>
      </c>
      <c r="DG22" s="292" t="s">
        <v>68</v>
      </c>
      <c r="DH22" s="292" t="s">
        <v>68</v>
      </c>
      <c r="DI22" s="292" t="s">
        <v>68</v>
      </c>
      <c r="DJ22" s="292" t="s">
        <v>68</v>
      </c>
      <c r="DK22" s="292" t="s">
        <v>68</v>
      </c>
      <c r="DL22" s="292" t="s">
        <v>68</v>
      </c>
      <c r="DM22" s="292" t="s">
        <v>68</v>
      </c>
      <c r="DN22" s="292" t="s">
        <v>68</v>
      </c>
      <c r="DO22" s="292" t="s">
        <v>68</v>
      </c>
      <c r="DP22" s="292" t="s">
        <v>68</v>
      </c>
      <c r="DQ22" s="292" t="s">
        <v>68</v>
      </c>
      <c r="DR22" s="292" t="s">
        <v>68</v>
      </c>
      <c r="DS22" s="292" t="s">
        <v>68</v>
      </c>
      <c r="DT22" s="292" t="s">
        <v>68</v>
      </c>
      <c r="DU22" s="292" t="s">
        <v>68</v>
      </c>
      <c r="DV22" s="292" t="s">
        <v>68</v>
      </c>
      <c r="DW22" s="292" t="s">
        <v>68</v>
      </c>
      <c r="DX22" s="292" t="s">
        <v>68</v>
      </c>
      <c r="DY22" s="292" t="s">
        <v>68</v>
      </c>
      <c r="DZ22" s="292" t="s">
        <v>68</v>
      </c>
      <c r="EA22" s="292" t="s">
        <v>68</v>
      </c>
      <c r="EB22" s="292" t="s">
        <v>68</v>
      </c>
      <c r="EC22" s="292" t="s">
        <v>68</v>
      </c>
      <c r="ED22" s="292" t="s">
        <v>68</v>
      </c>
      <c r="EE22" s="292" t="s">
        <v>68</v>
      </c>
      <c r="EF22" s="292" t="s">
        <v>68</v>
      </c>
      <c r="EG22" s="292" t="s">
        <v>68</v>
      </c>
      <c r="EH22" s="292" t="s">
        <v>68</v>
      </c>
      <c r="EI22" s="292" t="s">
        <v>68</v>
      </c>
      <c r="EJ22" s="292" t="s">
        <v>68</v>
      </c>
      <c r="EK22" s="292" t="s">
        <v>68</v>
      </c>
      <c r="EL22" s="292" t="s">
        <v>68</v>
      </c>
      <c r="EM22" s="292" t="s">
        <v>68</v>
      </c>
      <c r="EN22" s="292" t="s">
        <v>68</v>
      </c>
      <c r="EO22" s="292" t="s">
        <v>68</v>
      </c>
      <c r="EP22" s="292" t="s">
        <v>68</v>
      </c>
      <c r="EQ22" s="292" t="s">
        <v>68</v>
      </c>
      <c r="ER22" s="292" t="s">
        <v>68</v>
      </c>
      <c r="ES22" s="292" t="s">
        <v>68</v>
      </c>
      <c r="ET22" s="292" t="s">
        <v>68</v>
      </c>
      <c r="EU22" s="296" t="s">
        <v>68</v>
      </c>
      <c r="EV22" s="288" t="s">
        <v>68</v>
      </c>
      <c r="EW22" s="288" t="s">
        <v>68</v>
      </c>
      <c r="EX22" s="288" t="s">
        <v>68</v>
      </c>
      <c r="EY22" s="288" t="s">
        <v>68</v>
      </c>
      <c r="EZ22" s="288" t="s">
        <v>68</v>
      </c>
      <c r="FA22" s="288" t="s">
        <v>68</v>
      </c>
      <c r="FB22" s="288" t="s">
        <v>68</v>
      </c>
      <c r="FC22" s="288" t="s">
        <v>68</v>
      </c>
      <c r="FD22" s="288" t="s">
        <v>68</v>
      </c>
    </row>
    <row r="23" spans="1:160" s="6" customFormat="1" ht="13.5" customHeight="1" outlineLevel="4" x14ac:dyDescent="0.35">
      <c r="A23" s="297"/>
      <c r="B23" s="297" t="s">
        <v>126</v>
      </c>
      <c r="C23" s="289" t="s">
        <v>134</v>
      </c>
      <c r="D23" s="289" t="s">
        <v>161</v>
      </c>
      <c r="E23" s="289" t="s">
        <v>164</v>
      </c>
      <c r="F23" s="289" t="s">
        <v>159</v>
      </c>
      <c r="G23" s="289" t="s">
        <v>166</v>
      </c>
      <c r="H23" s="298" t="s">
        <v>159</v>
      </c>
      <c r="I23" s="298" t="s">
        <v>158</v>
      </c>
      <c r="J23" s="290" t="s">
        <v>158</v>
      </c>
      <c r="K23" s="289" t="s">
        <v>158</v>
      </c>
      <c r="L23" s="291" t="s">
        <v>158</v>
      </c>
      <c r="M23" s="291" t="s">
        <v>158</v>
      </c>
      <c r="N23" s="291" t="s">
        <v>158</v>
      </c>
      <c r="O23" s="291" t="s">
        <v>158</v>
      </c>
      <c r="P23" s="292">
        <f t="shared" si="0"/>
        <v>0</v>
      </c>
      <c r="Q23" s="292" t="s">
        <v>67</v>
      </c>
      <c r="R23" s="292" t="s">
        <v>124</v>
      </c>
      <c r="S23" s="288" t="s">
        <v>156</v>
      </c>
      <c r="T23" s="288" t="s">
        <v>91</v>
      </c>
      <c r="U23" s="293" t="s">
        <v>27</v>
      </c>
      <c r="V23" s="294"/>
      <c r="W23" s="295"/>
      <c r="X23" s="295"/>
      <c r="Y23" s="295"/>
      <c r="Z23" s="295"/>
      <c r="AA23" s="295" t="s">
        <v>1132</v>
      </c>
      <c r="AB23" s="295"/>
      <c r="AC23" s="295"/>
      <c r="AD23" s="295"/>
      <c r="AE23" s="295"/>
      <c r="AF23" s="295"/>
      <c r="AG23" s="295"/>
      <c r="AH23" s="288" t="s">
        <v>189</v>
      </c>
      <c r="AI23" s="292" t="s">
        <v>124</v>
      </c>
      <c r="AJ23" s="292" t="s">
        <v>124</v>
      </c>
      <c r="AK23" s="292" t="s">
        <v>124</v>
      </c>
      <c r="AL23" s="292" t="s">
        <v>124</v>
      </c>
      <c r="AM23" s="292" t="s">
        <v>124</v>
      </c>
      <c r="AN23" s="292" t="s">
        <v>124</v>
      </c>
      <c r="AO23" s="292" t="s">
        <v>124</v>
      </c>
      <c r="AP23" s="292" t="s">
        <v>124</v>
      </c>
      <c r="AQ23" s="292" t="s">
        <v>124</v>
      </c>
      <c r="AR23" s="292" t="s">
        <v>124</v>
      </c>
      <c r="AS23" s="292" t="s">
        <v>124</v>
      </c>
      <c r="AT23" s="292" t="s">
        <v>124</v>
      </c>
      <c r="AU23" s="292" t="s">
        <v>124</v>
      </c>
      <c r="AV23" s="292" t="s">
        <v>124</v>
      </c>
      <c r="AW23" s="292" t="s">
        <v>124</v>
      </c>
      <c r="AX23" s="292" t="s">
        <v>124</v>
      </c>
      <c r="AY23" s="292" t="s">
        <v>124</v>
      </c>
      <c r="AZ23" s="292" t="s">
        <v>124</v>
      </c>
      <c r="BA23" s="292" t="s">
        <v>124</v>
      </c>
      <c r="BB23" s="292" t="s">
        <v>124</v>
      </c>
      <c r="BC23" s="292" t="s">
        <v>124</v>
      </c>
      <c r="BD23" s="292" t="s">
        <v>124</v>
      </c>
      <c r="BE23" s="292" t="s">
        <v>124</v>
      </c>
      <c r="BF23" s="292" t="s">
        <v>124</v>
      </c>
      <c r="BG23" s="292" t="s">
        <v>124</v>
      </c>
      <c r="BH23" s="292" t="s">
        <v>67</v>
      </c>
      <c r="BI23" s="292" t="s">
        <v>67</v>
      </c>
      <c r="BJ23" s="292" t="s">
        <v>67</v>
      </c>
      <c r="BK23" s="292" t="s">
        <v>124</v>
      </c>
      <c r="BL23" s="292" t="s">
        <v>124</v>
      </c>
      <c r="BM23" s="292" t="s">
        <v>124</v>
      </c>
      <c r="BN23" s="292" t="s">
        <v>124</v>
      </c>
      <c r="BO23" s="292" t="s">
        <v>124</v>
      </c>
      <c r="BP23" s="292" t="s">
        <v>124</v>
      </c>
      <c r="BQ23" s="292" t="s">
        <v>124</v>
      </c>
      <c r="BR23" s="292" t="s">
        <v>124</v>
      </c>
      <c r="BS23" s="292" t="s">
        <v>124</v>
      </c>
      <c r="BT23" s="292" t="s">
        <v>124</v>
      </c>
      <c r="BU23" s="292" t="s">
        <v>124</v>
      </c>
      <c r="BV23" s="292" t="s">
        <v>124</v>
      </c>
      <c r="BW23" s="292" t="s">
        <v>124</v>
      </c>
      <c r="BX23" s="292" t="s">
        <v>124</v>
      </c>
      <c r="BY23" s="292" t="s">
        <v>124</v>
      </c>
      <c r="BZ23" s="292" t="s">
        <v>124</v>
      </c>
      <c r="CA23" s="292" t="s">
        <v>124</v>
      </c>
      <c r="CB23" s="292" t="s">
        <v>124</v>
      </c>
      <c r="CC23" s="292" t="s">
        <v>124</v>
      </c>
      <c r="CD23" s="292" t="s">
        <v>124</v>
      </c>
      <c r="CE23" s="292" t="s">
        <v>124</v>
      </c>
      <c r="CF23" s="292" t="s">
        <v>124</v>
      </c>
      <c r="CG23" s="292" t="s">
        <v>124</v>
      </c>
      <c r="CH23" s="292" t="s">
        <v>124</v>
      </c>
      <c r="CI23" s="292" t="s">
        <v>124</v>
      </c>
      <c r="CJ23" s="292" t="s">
        <v>124</v>
      </c>
      <c r="CK23" s="292" t="s">
        <v>124</v>
      </c>
      <c r="CL23" s="292" t="s">
        <v>124</v>
      </c>
      <c r="CM23" s="292" t="s">
        <v>124</v>
      </c>
      <c r="CN23" s="292" t="s">
        <v>124</v>
      </c>
      <c r="CO23" s="292" t="s">
        <v>124</v>
      </c>
      <c r="CP23" s="292" t="s">
        <v>124</v>
      </c>
      <c r="CQ23" s="292" t="s">
        <v>124</v>
      </c>
      <c r="CR23" s="292" t="s">
        <v>124</v>
      </c>
      <c r="CS23" s="292" t="s">
        <v>124</v>
      </c>
      <c r="CT23" s="292" t="s">
        <v>124</v>
      </c>
      <c r="CU23" s="292" t="s">
        <v>124</v>
      </c>
      <c r="CV23" s="292" t="s">
        <v>124</v>
      </c>
      <c r="CW23" s="292" t="s">
        <v>124</v>
      </c>
      <c r="CX23" s="292" t="s">
        <v>124</v>
      </c>
      <c r="CY23" s="292" t="s">
        <v>124</v>
      </c>
      <c r="CZ23" s="292" t="s">
        <v>124</v>
      </c>
      <c r="DA23" s="292" t="s">
        <v>124</v>
      </c>
      <c r="DB23" s="292" t="s">
        <v>124</v>
      </c>
      <c r="DC23" s="292" t="s">
        <v>124</v>
      </c>
      <c r="DD23" s="292" t="s">
        <v>124</v>
      </c>
      <c r="DE23" s="292" t="s">
        <v>124</v>
      </c>
      <c r="DF23" s="292" t="s">
        <v>124</v>
      </c>
      <c r="DG23" s="292" t="s">
        <v>124</v>
      </c>
      <c r="DH23" s="292" t="s">
        <v>124</v>
      </c>
      <c r="DI23" s="292" t="s">
        <v>124</v>
      </c>
      <c r="DJ23" s="292" t="s">
        <v>124</v>
      </c>
      <c r="DK23" s="292" t="s">
        <v>124</v>
      </c>
      <c r="DL23" s="292" t="s">
        <v>124</v>
      </c>
      <c r="DM23" s="292" t="s">
        <v>124</v>
      </c>
      <c r="DN23" s="292" t="s">
        <v>124</v>
      </c>
      <c r="DO23" s="292" t="s">
        <v>124</v>
      </c>
      <c r="DP23" s="292" t="s">
        <v>124</v>
      </c>
      <c r="DQ23" s="292" t="s">
        <v>124</v>
      </c>
      <c r="DR23" s="292" t="s">
        <v>124</v>
      </c>
      <c r="DS23" s="292" t="s">
        <v>124</v>
      </c>
      <c r="DT23" s="292" t="s">
        <v>124</v>
      </c>
      <c r="DU23" s="292" t="s">
        <v>124</v>
      </c>
      <c r="DV23" s="292" t="s">
        <v>124</v>
      </c>
      <c r="DW23" s="292" t="s">
        <v>124</v>
      </c>
      <c r="DX23" s="292" t="s">
        <v>124</v>
      </c>
      <c r="DY23" s="292" t="s">
        <v>124</v>
      </c>
      <c r="DZ23" s="292" t="s">
        <v>124</v>
      </c>
      <c r="EA23" s="292" t="s">
        <v>124</v>
      </c>
      <c r="EB23" s="292" t="s">
        <v>124</v>
      </c>
      <c r="EC23" s="292" t="s">
        <v>124</v>
      </c>
      <c r="ED23" s="292" t="s">
        <v>124</v>
      </c>
      <c r="EE23" s="292" t="s">
        <v>124</v>
      </c>
      <c r="EF23" s="292" t="s">
        <v>124</v>
      </c>
      <c r="EG23" s="292" t="s">
        <v>124</v>
      </c>
      <c r="EH23" s="292" t="s">
        <v>124</v>
      </c>
      <c r="EI23" s="292" t="s">
        <v>124</v>
      </c>
      <c r="EJ23" s="292" t="s">
        <v>124</v>
      </c>
      <c r="EK23" s="292" t="s">
        <v>124</v>
      </c>
      <c r="EL23" s="292" t="s">
        <v>124</v>
      </c>
      <c r="EM23" s="292" t="s">
        <v>124</v>
      </c>
      <c r="EN23" s="292" t="s">
        <v>124</v>
      </c>
      <c r="EO23" s="292" t="s">
        <v>124</v>
      </c>
      <c r="EP23" s="292" t="s">
        <v>124</v>
      </c>
      <c r="EQ23" s="292" t="s">
        <v>124</v>
      </c>
      <c r="ER23" s="292" t="s">
        <v>124</v>
      </c>
      <c r="ES23" s="292" t="s">
        <v>124</v>
      </c>
      <c r="ET23" s="292" t="s">
        <v>124</v>
      </c>
      <c r="EU23" s="296" t="s">
        <v>124</v>
      </c>
      <c r="EV23" s="288" t="s">
        <v>1114</v>
      </c>
      <c r="EW23" s="288" t="s">
        <v>1115</v>
      </c>
      <c r="EX23" s="288" t="s">
        <v>1116</v>
      </c>
      <c r="EY23" s="288" t="s">
        <v>1117</v>
      </c>
      <c r="EZ23" s="288" t="s">
        <v>68</v>
      </c>
      <c r="FA23" s="288" t="s">
        <v>68</v>
      </c>
      <c r="FB23" s="288" t="s">
        <v>68</v>
      </c>
      <c r="FC23" s="288" t="s">
        <v>68</v>
      </c>
      <c r="FD23" s="288" t="s">
        <v>1118</v>
      </c>
    </row>
    <row r="24" spans="1:160" s="6" customFormat="1" ht="13.5" customHeight="1" outlineLevel="4" x14ac:dyDescent="0.35">
      <c r="A24" s="297"/>
      <c r="B24" s="297" t="s">
        <v>126</v>
      </c>
      <c r="C24" s="289" t="s">
        <v>134</v>
      </c>
      <c r="D24" s="289" t="s">
        <v>161</v>
      </c>
      <c r="E24" s="289" t="s">
        <v>164</v>
      </c>
      <c r="F24" s="289" t="s">
        <v>159</v>
      </c>
      <c r="G24" s="289" t="s">
        <v>166</v>
      </c>
      <c r="H24" s="298" t="s">
        <v>160</v>
      </c>
      <c r="I24" s="298" t="s">
        <v>158</v>
      </c>
      <c r="J24" s="290" t="s">
        <v>158</v>
      </c>
      <c r="K24" s="289" t="s">
        <v>158</v>
      </c>
      <c r="L24" s="291" t="s">
        <v>158</v>
      </c>
      <c r="M24" s="291" t="s">
        <v>158</v>
      </c>
      <c r="N24" s="291" t="s">
        <v>158</v>
      </c>
      <c r="O24" s="291" t="s">
        <v>158</v>
      </c>
      <c r="P24" s="292">
        <f t="shared" si="0"/>
        <v>0</v>
      </c>
      <c r="Q24" s="292" t="s">
        <v>67</v>
      </c>
      <c r="R24" s="292" t="s">
        <v>124</v>
      </c>
      <c r="S24" s="288" t="s">
        <v>156</v>
      </c>
      <c r="T24" s="288" t="s">
        <v>91</v>
      </c>
      <c r="U24" s="293" t="s">
        <v>28</v>
      </c>
      <c r="V24" s="294"/>
      <c r="W24" s="295"/>
      <c r="X24" s="295"/>
      <c r="Y24" s="295"/>
      <c r="Z24" s="295"/>
      <c r="AA24" s="295" t="s">
        <v>1133</v>
      </c>
      <c r="AB24" s="295"/>
      <c r="AC24" s="295"/>
      <c r="AD24" s="295"/>
      <c r="AE24" s="295"/>
      <c r="AF24" s="295"/>
      <c r="AG24" s="295"/>
      <c r="AH24" s="288" t="s">
        <v>190</v>
      </c>
      <c r="AI24" s="292" t="s">
        <v>124</v>
      </c>
      <c r="AJ24" s="292" t="s">
        <v>124</v>
      </c>
      <c r="AK24" s="292" t="s">
        <v>124</v>
      </c>
      <c r="AL24" s="292" t="s">
        <v>124</v>
      </c>
      <c r="AM24" s="292" t="s">
        <v>124</v>
      </c>
      <c r="AN24" s="292" t="s">
        <v>124</v>
      </c>
      <c r="AO24" s="292" t="s">
        <v>124</v>
      </c>
      <c r="AP24" s="292" t="s">
        <v>124</v>
      </c>
      <c r="AQ24" s="292" t="s">
        <v>124</v>
      </c>
      <c r="AR24" s="292" t="s">
        <v>124</v>
      </c>
      <c r="AS24" s="292" t="s">
        <v>124</v>
      </c>
      <c r="AT24" s="292" t="s">
        <v>124</v>
      </c>
      <c r="AU24" s="292" t="s">
        <v>124</v>
      </c>
      <c r="AV24" s="292" t="s">
        <v>124</v>
      </c>
      <c r="AW24" s="292" t="s">
        <v>124</v>
      </c>
      <c r="AX24" s="292" t="s">
        <v>124</v>
      </c>
      <c r="AY24" s="292" t="s">
        <v>124</v>
      </c>
      <c r="AZ24" s="292" t="s">
        <v>124</v>
      </c>
      <c r="BA24" s="292" t="s">
        <v>124</v>
      </c>
      <c r="BB24" s="292" t="s">
        <v>124</v>
      </c>
      <c r="BC24" s="292" t="s">
        <v>124</v>
      </c>
      <c r="BD24" s="292" t="s">
        <v>124</v>
      </c>
      <c r="BE24" s="292" t="s">
        <v>124</v>
      </c>
      <c r="BF24" s="292" t="s">
        <v>124</v>
      </c>
      <c r="BG24" s="292" t="s">
        <v>124</v>
      </c>
      <c r="BH24" s="292" t="s">
        <v>67</v>
      </c>
      <c r="BI24" s="292" t="s">
        <v>67</v>
      </c>
      <c r="BJ24" s="292" t="s">
        <v>67</v>
      </c>
      <c r="BK24" s="292" t="s">
        <v>124</v>
      </c>
      <c r="BL24" s="292" t="s">
        <v>124</v>
      </c>
      <c r="BM24" s="292" t="s">
        <v>124</v>
      </c>
      <c r="BN24" s="292" t="s">
        <v>124</v>
      </c>
      <c r="BO24" s="292" t="s">
        <v>124</v>
      </c>
      <c r="BP24" s="292" t="s">
        <v>124</v>
      </c>
      <c r="BQ24" s="292" t="s">
        <v>124</v>
      </c>
      <c r="BR24" s="292" t="s">
        <v>124</v>
      </c>
      <c r="BS24" s="292" t="s">
        <v>124</v>
      </c>
      <c r="BT24" s="292" t="s">
        <v>124</v>
      </c>
      <c r="BU24" s="292" t="s">
        <v>124</v>
      </c>
      <c r="BV24" s="292" t="s">
        <v>124</v>
      </c>
      <c r="BW24" s="292" t="s">
        <v>124</v>
      </c>
      <c r="BX24" s="292" t="s">
        <v>124</v>
      </c>
      <c r="BY24" s="292" t="s">
        <v>124</v>
      </c>
      <c r="BZ24" s="292" t="s">
        <v>124</v>
      </c>
      <c r="CA24" s="292" t="s">
        <v>124</v>
      </c>
      <c r="CB24" s="292" t="s">
        <v>124</v>
      </c>
      <c r="CC24" s="292" t="s">
        <v>124</v>
      </c>
      <c r="CD24" s="292" t="s">
        <v>124</v>
      </c>
      <c r="CE24" s="292" t="s">
        <v>124</v>
      </c>
      <c r="CF24" s="292" t="s">
        <v>124</v>
      </c>
      <c r="CG24" s="292" t="s">
        <v>124</v>
      </c>
      <c r="CH24" s="292" t="s">
        <v>124</v>
      </c>
      <c r="CI24" s="292" t="s">
        <v>124</v>
      </c>
      <c r="CJ24" s="292" t="s">
        <v>124</v>
      </c>
      <c r="CK24" s="292" t="s">
        <v>124</v>
      </c>
      <c r="CL24" s="292" t="s">
        <v>124</v>
      </c>
      <c r="CM24" s="292" t="s">
        <v>124</v>
      </c>
      <c r="CN24" s="292" t="s">
        <v>124</v>
      </c>
      <c r="CO24" s="292" t="s">
        <v>124</v>
      </c>
      <c r="CP24" s="292" t="s">
        <v>124</v>
      </c>
      <c r="CQ24" s="292" t="s">
        <v>124</v>
      </c>
      <c r="CR24" s="292" t="s">
        <v>124</v>
      </c>
      <c r="CS24" s="292" t="s">
        <v>124</v>
      </c>
      <c r="CT24" s="292" t="s">
        <v>124</v>
      </c>
      <c r="CU24" s="292" t="s">
        <v>124</v>
      </c>
      <c r="CV24" s="292" t="s">
        <v>124</v>
      </c>
      <c r="CW24" s="292" t="s">
        <v>124</v>
      </c>
      <c r="CX24" s="292" t="s">
        <v>124</v>
      </c>
      <c r="CY24" s="292" t="s">
        <v>124</v>
      </c>
      <c r="CZ24" s="292" t="s">
        <v>124</v>
      </c>
      <c r="DA24" s="292" t="s">
        <v>124</v>
      </c>
      <c r="DB24" s="292" t="s">
        <v>124</v>
      </c>
      <c r="DC24" s="292" t="s">
        <v>124</v>
      </c>
      <c r="DD24" s="292" t="s">
        <v>124</v>
      </c>
      <c r="DE24" s="292" t="s">
        <v>124</v>
      </c>
      <c r="DF24" s="292" t="s">
        <v>124</v>
      </c>
      <c r="DG24" s="292" t="s">
        <v>124</v>
      </c>
      <c r="DH24" s="292" t="s">
        <v>124</v>
      </c>
      <c r="DI24" s="292" t="s">
        <v>124</v>
      </c>
      <c r="DJ24" s="292" t="s">
        <v>124</v>
      </c>
      <c r="DK24" s="292" t="s">
        <v>124</v>
      </c>
      <c r="DL24" s="292" t="s">
        <v>124</v>
      </c>
      <c r="DM24" s="292" t="s">
        <v>124</v>
      </c>
      <c r="DN24" s="292" t="s">
        <v>124</v>
      </c>
      <c r="DO24" s="292" t="s">
        <v>124</v>
      </c>
      <c r="DP24" s="292" t="s">
        <v>124</v>
      </c>
      <c r="DQ24" s="292" t="s">
        <v>124</v>
      </c>
      <c r="DR24" s="292" t="s">
        <v>124</v>
      </c>
      <c r="DS24" s="292" t="s">
        <v>124</v>
      </c>
      <c r="DT24" s="292" t="s">
        <v>124</v>
      </c>
      <c r="DU24" s="292" t="s">
        <v>124</v>
      </c>
      <c r="DV24" s="292" t="s">
        <v>124</v>
      </c>
      <c r="DW24" s="292" t="s">
        <v>124</v>
      </c>
      <c r="DX24" s="292" t="s">
        <v>124</v>
      </c>
      <c r="DY24" s="292" t="s">
        <v>124</v>
      </c>
      <c r="DZ24" s="292" t="s">
        <v>124</v>
      </c>
      <c r="EA24" s="292" t="s">
        <v>124</v>
      </c>
      <c r="EB24" s="292" t="s">
        <v>124</v>
      </c>
      <c r="EC24" s="292" t="s">
        <v>124</v>
      </c>
      <c r="ED24" s="292" t="s">
        <v>124</v>
      </c>
      <c r="EE24" s="292" t="s">
        <v>124</v>
      </c>
      <c r="EF24" s="292" t="s">
        <v>124</v>
      </c>
      <c r="EG24" s="292" t="s">
        <v>124</v>
      </c>
      <c r="EH24" s="292" t="s">
        <v>124</v>
      </c>
      <c r="EI24" s="292" t="s">
        <v>124</v>
      </c>
      <c r="EJ24" s="292" t="s">
        <v>124</v>
      </c>
      <c r="EK24" s="292" t="s">
        <v>124</v>
      </c>
      <c r="EL24" s="292" t="s">
        <v>124</v>
      </c>
      <c r="EM24" s="292" t="s">
        <v>124</v>
      </c>
      <c r="EN24" s="292" t="s">
        <v>124</v>
      </c>
      <c r="EO24" s="292" t="s">
        <v>124</v>
      </c>
      <c r="EP24" s="292" t="s">
        <v>124</v>
      </c>
      <c r="EQ24" s="292" t="s">
        <v>124</v>
      </c>
      <c r="ER24" s="292" t="s">
        <v>124</v>
      </c>
      <c r="ES24" s="292" t="s">
        <v>124</v>
      </c>
      <c r="ET24" s="292" t="s">
        <v>124</v>
      </c>
      <c r="EU24" s="296" t="s">
        <v>124</v>
      </c>
      <c r="EV24" s="288" t="s">
        <v>1114</v>
      </c>
      <c r="EW24" s="288" t="s">
        <v>1115</v>
      </c>
      <c r="EX24" s="288" t="s">
        <v>1116</v>
      </c>
      <c r="EY24" s="288" t="s">
        <v>1117</v>
      </c>
      <c r="EZ24" s="288" t="s">
        <v>68</v>
      </c>
      <c r="FA24" s="288" t="s">
        <v>68</v>
      </c>
      <c r="FB24" s="288" t="s">
        <v>68</v>
      </c>
      <c r="FC24" s="288" t="s">
        <v>68</v>
      </c>
      <c r="FD24" s="288" t="s">
        <v>1118</v>
      </c>
    </row>
    <row r="25" spans="1:160" s="6" customFormat="1" ht="13.5" customHeight="1" outlineLevel="4" x14ac:dyDescent="0.35">
      <c r="A25" s="297"/>
      <c r="B25" s="297" t="s">
        <v>126</v>
      </c>
      <c r="C25" s="289" t="s">
        <v>134</v>
      </c>
      <c r="D25" s="289" t="s">
        <v>161</v>
      </c>
      <c r="E25" s="289" t="s">
        <v>164</v>
      </c>
      <c r="F25" s="289" t="s">
        <v>159</v>
      </c>
      <c r="G25" s="289" t="s">
        <v>166</v>
      </c>
      <c r="H25" s="298" t="s">
        <v>161</v>
      </c>
      <c r="I25" s="298" t="s">
        <v>158</v>
      </c>
      <c r="J25" s="290" t="s">
        <v>158</v>
      </c>
      <c r="K25" s="289" t="s">
        <v>158</v>
      </c>
      <c r="L25" s="291" t="s">
        <v>158</v>
      </c>
      <c r="M25" s="291" t="s">
        <v>158</v>
      </c>
      <c r="N25" s="291" t="s">
        <v>158</v>
      </c>
      <c r="O25" s="291" t="s">
        <v>158</v>
      </c>
      <c r="P25" s="292">
        <f t="shared" si="0"/>
        <v>0</v>
      </c>
      <c r="Q25" s="292" t="s">
        <v>67</v>
      </c>
      <c r="R25" s="292" t="s">
        <v>124</v>
      </c>
      <c r="S25" s="288" t="s">
        <v>156</v>
      </c>
      <c r="T25" s="288" t="s">
        <v>91</v>
      </c>
      <c r="U25" s="293" t="s">
        <v>30</v>
      </c>
      <c r="V25" s="294"/>
      <c r="W25" s="295"/>
      <c r="X25" s="295"/>
      <c r="Y25" s="295"/>
      <c r="Z25" s="295"/>
      <c r="AA25" s="295" t="s">
        <v>1134</v>
      </c>
      <c r="AB25" s="295"/>
      <c r="AC25" s="295"/>
      <c r="AD25" s="295"/>
      <c r="AE25" s="295"/>
      <c r="AF25" s="295"/>
      <c r="AG25" s="295"/>
      <c r="AH25" s="288" t="s">
        <v>191</v>
      </c>
      <c r="AI25" s="292" t="s">
        <v>124</v>
      </c>
      <c r="AJ25" s="292" t="s">
        <v>124</v>
      </c>
      <c r="AK25" s="292" t="s">
        <v>124</v>
      </c>
      <c r="AL25" s="292" t="s">
        <v>124</v>
      </c>
      <c r="AM25" s="292" t="s">
        <v>124</v>
      </c>
      <c r="AN25" s="292" t="s">
        <v>124</v>
      </c>
      <c r="AO25" s="292" t="s">
        <v>124</v>
      </c>
      <c r="AP25" s="292" t="s">
        <v>124</v>
      </c>
      <c r="AQ25" s="292" t="s">
        <v>124</v>
      </c>
      <c r="AR25" s="292" t="s">
        <v>124</v>
      </c>
      <c r="AS25" s="292" t="s">
        <v>124</v>
      </c>
      <c r="AT25" s="292" t="s">
        <v>124</v>
      </c>
      <c r="AU25" s="292" t="s">
        <v>124</v>
      </c>
      <c r="AV25" s="292" t="s">
        <v>124</v>
      </c>
      <c r="AW25" s="292" t="s">
        <v>124</v>
      </c>
      <c r="AX25" s="292" t="s">
        <v>124</v>
      </c>
      <c r="AY25" s="292" t="s">
        <v>124</v>
      </c>
      <c r="AZ25" s="292" t="s">
        <v>124</v>
      </c>
      <c r="BA25" s="292" t="s">
        <v>124</v>
      </c>
      <c r="BB25" s="292" t="s">
        <v>124</v>
      </c>
      <c r="BC25" s="292" t="s">
        <v>124</v>
      </c>
      <c r="BD25" s="292" t="s">
        <v>124</v>
      </c>
      <c r="BE25" s="292" t="s">
        <v>124</v>
      </c>
      <c r="BF25" s="292" t="s">
        <v>124</v>
      </c>
      <c r="BG25" s="292" t="s">
        <v>124</v>
      </c>
      <c r="BH25" s="292" t="s">
        <v>67</v>
      </c>
      <c r="BI25" s="292" t="s">
        <v>67</v>
      </c>
      <c r="BJ25" s="292" t="s">
        <v>67</v>
      </c>
      <c r="BK25" s="292" t="s">
        <v>124</v>
      </c>
      <c r="BL25" s="292" t="s">
        <v>124</v>
      </c>
      <c r="BM25" s="292" t="s">
        <v>124</v>
      </c>
      <c r="BN25" s="292" t="s">
        <v>124</v>
      </c>
      <c r="BO25" s="292" t="s">
        <v>124</v>
      </c>
      <c r="BP25" s="292" t="s">
        <v>124</v>
      </c>
      <c r="BQ25" s="292" t="s">
        <v>124</v>
      </c>
      <c r="BR25" s="292" t="s">
        <v>124</v>
      </c>
      <c r="BS25" s="292" t="s">
        <v>124</v>
      </c>
      <c r="BT25" s="292" t="s">
        <v>124</v>
      </c>
      <c r="BU25" s="292" t="s">
        <v>124</v>
      </c>
      <c r="BV25" s="292" t="s">
        <v>124</v>
      </c>
      <c r="BW25" s="292" t="s">
        <v>124</v>
      </c>
      <c r="BX25" s="292" t="s">
        <v>124</v>
      </c>
      <c r="BY25" s="292" t="s">
        <v>124</v>
      </c>
      <c r="BZ25" s="292" t="s">
        <v>124</v>
      </c>
      <c r="CA25" s="292" t="s">
        <v>124</v>
      </c>
      <c r="CB25" s="292" t="s">
        <v>124</v>
      </c>
      <c r="CC25" s="292" t="s">
        <v>124</v>
      </c>
      <c r="CD25" s="292" t="s">
        <v>124</v>
      </c>
      <c r="CE25" s="292" t="s">
        <v>124</v>
      </c>
      <c r="CF25" s="292" t="s">
        <v>124</v>
      </c>
      <c r="CG25" s="292" t="s">
        <v>124</v>
      </c>
      <c r="CH25" s="292" t="s">
        <v>124</v>
      </c>
      <c r="CI25" s="292" t="s">
        <v>124</v>
      </c>
      <c r="CJ25" s="292" t="s">
        <v>124</v>
      </c>
      <c r="CK25" s="292" t="s">
        <v>124</v>
      </c>
      <c r="CL25" s="292" t="s">
        <v>124</v>
      </c>
      <c r="CM25" s="292" t="s">
        <v>124</v>
      </c>
      <c r="CN25" s="292" t="s">
        <v>124</v>
      </c>
      <c r="CO25" s="292" t="s">
        <v>124</v>
      </c>
      <c r="CP25" s="292" t="s">
        <v>124</v>
      </c>
      <c r="CQ25" s="292" t="s">
        <v>124</v>
      </c>
      <c r="CR25" s="292" t="s">
        <v>124</v>
      </c>
      <c r="CS25" s="292" t="s">
        <v>124</v>
      </c>
      <c r="CT25" s="292" t="s">
        <v>124</v>
      </c>
      <c r="CU25" s="292" t="s">
        <v>124</v>
      </c>
      <c r="CV25" s="292" t="s">
        <v>124</v>
      </c>
      <c r="CW25" s="292" t="s">
        <v>124</v>
      </c>
      <c r="CX25" s="292" t="s">
        <v>124</v>
      </c>
      <c r="CY25" s="292" t="s">
        <v>124</v>
      </c>
      <c r="CZ25" s="292" t="s">
        <v>124</v>
      </c>
      <c r="DA25" s="292" t="s">
        <v>124</v>
      </c>
      <c r="DB25" s="292" t="s">
        <v>124</v>
      </c>
      <c r="DC25" s="292" t="s">
        <v>124</v>
      </c>
      <c r="DD25" s="292" t="s">
        <v>124</v>
      </c>
      <c r="DE25" s="292" t="s">
        <v>124</v>
      </c>
      <c r="DF25" s="292" t="s">
        <v>124</v>
      </c>
      <c r="DG25" s="292" t="s">
        <v>124</v>
      </c>
      <c r="DH25" s="292" t="s">
        <v>124</v>
      </c>
      <c r="DI25" s="292" t="s">
        <v>124</v>
      </c>
      <c r="DJ25" s="292" t="s">
        <v>124</v>
      </c>
      <c r="DK25" s="292" t="s">
        <v>124</v>
      </c>
      <c r="DL25" s="292" t="s">
        <v>124</v>
      </c>
      <c r="DM25" s="292" t="s">
        <v>124</v>
      </c>
      <c r="DN25" s="292" t="s">
        <v>124</v>
      </c>
      <c r="DO25" s="292" t="s">
        <v>124</v>
      </c>
      <c r="DP25" s="292" t="s">
        <v>124</v>
      </c>
      <c r="DQ25" s="292" t="s">
        <v>124</v>
      </c>
      <c r="DR25" s="292" t="s">
        <v>124</v>
      </c>
      <c r="DS25" s="292" t="s">
        <v>124</v>
      </c>
      <c r="DT25" s="292" t="s">
        <v>124</v>
      </c>
      <c r="DU25" s="292" t="s">
        <v>124</v>
      </c>
      <c r="DV25" s="292" t="s">
        <v>124</v>
      </c>
      <c r="DW25" s="292" t="s">
        <v>124</v>
      </c>
      <c r="DX25" s="292" t="s">
        <v>124</v>
      </c>
      <c r="DY25" s="292" t="s">
        <v>124</v>
      </c>
      <c r="DZ25" s="292" t="s">
        <v>124</v>
      </c>
      <c r="EA25" s="292" t="s">
        <v>124</v>
      </c>
      <c r="EB25" s="292" t="s">
        <v>124</v>
      </c>
      <c r="EC25" s="292" t="s">
        <v>124</v>
      </c>
      <c r="ED25" s="292" t="s">
        <v>124</v>
      </c>
      <c r="EE25" s="292" t="s">
        <v>124</v>
      </c>
      <c r="EF25" s="292" t="s">
        <v>124</v>
      </c>
      <c r="EG25" s="292" t="s">
        <v>124</v>
      </c>
      <c r="EH25" s="292" t="s">
        <v>124</v>
      </c>
      <c r="EI25" s="292" t="s">
        <v>124</v>
      </c>
      <c r="EJ25" s="292" t="s">
        <v>124</v>
      </c>
      <c r="EK25" s="292" t="s">
        <v>124</v>
      </c>
      <c r="EL25" s="292" t="s">
        <v>124</v>
      </c>
      <c r="EM25" s="292" t="s">
        <v>124</v>
      </c>
      <c r="EN25" s="292" t="s">
        <v>124</v>
      </c>
      <c r="EO25" s="292" t="s">
        <v>124</v>
      </c>
      <c r="EP25" s="292" t="s">
        <v>124</v>
      </c>
      <c r="EQ25" s="292" t="s">
        <v>124</v>
      </c>
      <c r="ER25" s="292" t="s">
        <v>124</v>
      </c>
      <c r="ES25" s="292" t="s">
        <v>124</v>
      </c>
      <c r="ET25" s="292" t="s">
        <v>124</v>
      </c>
      <c r="EU25" s="296" t="s">
        <v>124</v>
      </c>
      <c r="EV25" s="288" t="s">
        <v>1114</v>
      </c>
      <c r="EW25" s="288" t="s">
        <v>1115</v>
      </c>
      <c r="EX25" s="288" t="s">
        <v>1116</v>
      </c>
      <c r="EY25" s="288" t="s">
        <v>1117</v>
      </c>
      <c r="EZ25" s="288" t="s">
        <v>68</v>
      </c>
      <c r="FA25" s="288" t="s">
        <v>68</v>
      </c>
      <c r="FB25" s="288" t="s">
        <v>68</v>
      </c>
      <c r="FC25" s="288" t="s">
        <v>68</v>
      </c>
      <c r="FD25" s="288" t="s">
        <v>1118</v>
      </c>
    </row>
    <row r="26" spans="1:160" s="6" customFormat="1" ht="13.5" customHeight="1" outlineLevel="4" x14ac:dyDescent="0.35">
      <c r="A26" s="297"/>
      <c r="B26" s="297" t="s">
        <v>126</v>
      </c>
      <c r="C26" s="289" t="s">
        <v>134</v>
      </c>
      <c r="D26" s="289" t="s">
        <v>161</v>
      </c>
      <c r="E26" s="289" t="s">
        <v>164</v>
      </c>
      <c r="F26" s="289" t="s">
        <v>159</v>
      </c>
      <c r="G26" s="289" t="s">
        <v>166</v>
      </c>
      <c r="H26" s="298" t="s">
        <v>162</v>
      </c>
      <c r="I26" s="298" t="s">
        <v>158</v>
      </c>
      <c r="J26" s="290" t="s">
        <v>158</v>
      </c>
      <c r="K26" s="289" t="s">
        <v>158</v>
      </c>
      <c r="L26" s="291" t="s">
        <v>158</v>
      </c>
      <c r="M26" s="291" t="s">
        <v>158</v>
      </c>
      <c r="N26" s="291" t="s">
        <v>158</v>
      </c>
      <c r="O26" s="291" t="s">
        <v>158</v>
      </c>
      <c r="P26" s="292">
        <f t="shared" si="0"/>
        <v>0</v>
      </c>
      <c r="Q26" s="292" t="s">
        <v>67</v>
      </c>
      <c r="R26" s="292" t="s">
        <v>124</v>
      </c>
      <c r="S26" s="288" t="s">
        <v>156</v>
      </c>
      <c r="T26" s="288" t="s">
        <v>91</v>
      </c>
      <c r="U26" s="293" t="s">
        <v>32</v>
      </c>
      <c r="V26" s="294"/>
      <c r="W26" s="295"/>
      <c r="X26" s="295"/>
      <c r="Y26" s="295"/>
      <c r="Z26" s="295"/>
      <c r="AA26" s="295" t="s">
        <v>1135</v>
      </c>
      <c r="AB26" s="295"/>
      <c r="AC26" s="295"/>
      <c r="AD26" s="295"/>
      <c r="AE26" s="295"/>
      <c r="AF26" s="295"/>
      <c r="AG26" s="295"/>
      <c r="AH26" s="288" t="s">
        <v>192</v>
      </c>
      <c r="AI26" s="292" t="s">
        <v>124</v>
      </c>
      <c r="AJ26" s="292" t="s">
        <v>124</v>
      </c>
      <c r="AK26" s="292" t="s">
        <v>124</v>
      </c>
      <c r="AL26" s="292" t="s">
        <v>124</v>
      </c>
      <c r="AM26" s="292" t="s">
        <v>124</v>
      </c>
      <c r="AN26" s="292" t="s">
        <v>124</v>
      </c>
      <c r="AO26" s="292" t="s">
        <v>124</v>
      </c>
      <c r="AP26" s="292" t="s">
        <v>124</v>
      </c>
      <c r="AQ26" s="292" t="s">
        <v>124</v>
      </c>
      <c r="AR26" s="292" t="s">
        <v>124</v>
      </c>
      <c r="AS26" s="292" t="s">
        <v>124</v>
      </c>
      <c r="AT26" s="292" t="s">
        <v>124</v>
      </c>
      <c r="AU26" s="292" t="s">
        <v>124</v>
      </c>
      <c r="AV26" s="292" t="s">
        <v>124</v>
      </c>
      <c r="AW26" s="292" t="s">
        <v>124</v>
      </c>
      <c r="AX26" s="292" t="s">
        <v>124</v>
      </c>
      <c r="AY26" s="292" t="s">
        <v>124</v>
      </c>
      <c r="AZ26" s="292" t="s">
        <v>124</v>
      </c>
      <c r="BA26" s="292" t="s">
        <v>124</v>
      </c>
      <c r="BB26" s="292" t="s">
        <v>124</v>
      </c>
      <c r="BC26" s="292" t="s">
        <v>124</v>
      </c>
      <c r="BD26" s="292" t="s">
        <v>124</v>
      </c>
      <c r="BE26" s="292" t="s">
        <v>124</v>
      </c>
      <c r="BF26" s="292" t="s">
        <v>124</v>
      </c>
      <c r="BG26" s="292" t="s">
        <v>124</v>
      </c>
      <c r="BH26" s="292" t="s">
        <v>67</v>
      </c>
      <c r="BI26" s="292" t="s">
        <v>67</v>
      </c>
      <c r="BJ26" s="292" t="s">
        <v>67</v>
      </c>
      <c r="BK26" s="292" t="s">
        <v>124</v>
      </c>
      <c r="BL26" s="292" t="s">
        <v>124</v>
      </c>
      <c r="BM26" s="292" t="s">
        <v>124</v>
      </c>
      <c r="BN26" s="292" t="s">
        <v>124</v>
      </c>
      <c r="BO26" s="292" t="s">
        <v>124</v>
      </c>
      <c r="BP26" s="292" t="s">
        <v>124</v>
      </c>
      <c r="BQ26" s="292" t="s">
        <v>124</v>
      </c>
      <c r="BR26" s="292" t="s">
        <v>124</v>
      </c>
      <c r="BS26" s="292" t="s">
        <v>124</v>
      </c>
      <c r="BT26" s="292" t="s">
        <v>124</v>
      </c>
      <c r="BU26" s="292" t="s">
        <v>124</v>
      </c>
      <c r="BV26" s="292" t="s">
        <v>124</v>
      </c>
      <c r="BW26" s="292" t="s">
        <v>124</v>
      </c>
      <c r="BX26" s="292" t="s">
        <v>124</v>
      </c>
      <c r="BY26" s="292" t="s">
        <v>124</v>
      </c>
      <c r="BZ26" s="292" t="s">
        <v>124</v>
      </c>
      <c r="CA26" s="292" t="s">
        <v>124</v>
      </c>
      <c r="CB26" s="292" t="s">
        <v>124</v>
      </c>
      <c r="CC26" s="292" t="s">
        <v>124</v>
      </c>
      <c r="CD26" s="292" t="s">
        <v>124</v>
      </c>
      <c r="CE26" s="292" t="s">
        <v>124</v>
      </c>
      <c r="CF26" s="292" t="s">
        <v>124</v>
      </c>
      <c r="CG26" s="292" t="s">
        <v>124</v>
      </c>
      <c r="CH26" s="292" t="s">
        <v>124</v>
      </c>
      <c r="CI26" s="292" t="s">
        <v>124</v>
      </c>
      <c r="CJ26" s="292" t="s">
        <v>124</v>
      </c>
      <c r="CK26" s="292" t="s">
        <v>124</v>
      </c>
      <c r="CL26" s="292" t="s">
        <v>124</v>
      </c>
      <c r="CM26" s="292" t="s">
        <v>124</v>
      </c>
      <c r="CN26" s="292" t="s">
        <v>124</v>
      </c>
      <c r="CO26" s="292" t="s">
        <v>124</v>
      </c>
      <c r="CP26" s="292" t="s">
        <v>124</v>
      </c>
      <c r="CQ26" s="292" t="s">
        <v>124</v>
      </c>
      <c r="CR26" s="292" t="s">
        <v>124</v>
      </c>
      <c r="CS26" s="292" t="s">
        <v>124</v>
      </c>
      <c r="CT26" s="292" t="s">
        <v>124</v>
      </c>
      <c r="CU26" s="292" t="s">
        <v>124</v>
      </c>
      <c r="CV26" s="292" t="s">
        <v>124</v>
      </c>
      <c r="CW26" s="292" t="s">
        <v>124</v>
      </c>
      <c r="CX26" s="292" t="s">
        <v>124</v>
      </c>
      <c r="CY26" s="292" t="s">
        <v>124</v>
      </c>
      <c r="CZ26" s="292" t="s">
        <v>124</v>
      </c>
      <c r="DA26" s="292" t="s">
        <v>124</v>
      </c>
      <c r="DB26" s="292" t="s">
        <v>124</v>
      </c>
      <c r="DC26" s="292" t="s">
        <v>124</v>
      </c>
      <c r="DD26" s="292" t="s">
        <v>124</v>
      </c>
      <c r="DE26" s="292" t="s">
        <v>124</v>
      </c>
      <c r="DF26" s="292" t="s">
        <v>124</v>
      </c>
      <c r="DG26" s="292" t="s">
        <v>124</v>
      </c>
      <c r="DH26" s="292" t="s">
        <v>124</v>
      </c>
      <c r="DI26" s="292" t="s">
        <v>124</v>
      </c>
      <c r="DJ26" s="292" t="s">
        <v>124</v>
      </c>
      <c r="DK26" s="292" t="s">
        <v>124</v>
      </c>
      <c r="DL26" s="292" t="s">
        <v>124</v>
      </c>
      <c r="DM26" s="292" t="s">
        <v>124</v>
      </c>
      <c r="DN26" s="292" t="s">
        <v>124</v>
      </c>
      <c r="DO26" s="292" t="s">
        <v>124</v>
      </c>
      <c r="DP26" s="292" t="s">
        <v>124</v>
      </c>
      <c r="DQ26" s="292" t="s">
        <v>124</v>
      </c>
      <c r="DR26" s="292" t="s">
        <v>124</v>
      </c>
      <c r="DS26" s="292" t="s">
        <v>124</v>
      </c>
      <c r="DT26" s="292" t="s">
        <v>124</v>
      </c>
      <c r="DU26" s="292" t="s">
        <v>124</v>
      </c>
      <c r="DV26" s="292" t="s">
        <v>124</v>
      </c>
      <c r="DW26" s="292" t="s">
        <v>124</v>
      </c>
      <c r="DX26" s="292" t="s">
        <v>124</v>
      </c>
      <c r="DY26" s="292" t="s">
        <v>124</v>
      </c>
      <c r="DZ26" s="292" t="s">
        <v>124</v>
      </c>
      <c r="EA26" s="292" t="s">
        <v>124</v>
      </c>
      <c r="EB26" s="292" t="s">
        <v>124</v>
      </c>
      <c r="EC26" s="292" t="s">
        <v>124</v>
      </c>
      <c r="ED26" s="292" t="s">
        <v>124</v>
      </c>
      <c r="EE26" s="292" t="s">
        <v>124</v>
      </c>
      <c r="EF26" s="292" t="s">
        <v>124</v>
      </c>
      <c r="EG26" s="292" t="s">
        <v>124</v>
      </c>
      <c r="EH26" s="292" t="s">
        <v>124</v>
      </c>
      <c r="EI26" s="292" t="s">
        <v>124</v>
      </c>
      <c r="EJ26" s="292" t="s">
        <v>124</v>
      </c>
      <c r="EK26" s="292" t="s">
        <v>124</v>
      </c>
      <c r="EL26" s="292" t="s">
        <v>124</v>
      </c>
      <c r="EM26" s="292" t="s">
        <v>124</v>
      </c>
      <c r="EN26" s="292" t="s">
        <v>124</v>
      </c>
      <c r="EO26" s="292" t="s">
        <v>124</v>
      </c>
      <c r="EP26" s="292" t="s">
        <v>124</v>
      </c>
      <c r="EQ26" s="292" t="s">
        <v>124</v>
      </c>
      <c r="ER26" s="292" t="s">
        <v>124</v>
      </c>
      <c r="ES26" s="292" t="s">
        <v>124</v>
      </c>
      <c r="ET26" s="292" t="s">
        <v>124</v>
      </c>
      <c r="EU26" s="296" t="s">
        <v>124</v>
      </c>
      <c r="EV26" s="288" t="s">
        <v>1114</v>
      </c>
      <c r="EW26" s="288" t="s">
        <v>1115</v>
      </c>
      <c r="EX26" s="288" t="s">
        <v>1116</v>
      </c>
      <c r="EY26" s="288" t="s">
        <v>1117</v>
      </c>
      <c r="EZ26" s="288" t="s">
        <v>68</v>
      </c>
      <c r="FA26" s="288" t="s">
        <v>68</v>
      </c>
      <c r="FB26" s="288" t="s">
        <v>68</v>
      </c>
      <c r="FC26" s="288" t="s">
        <v>68</v>
      </c>
      <c r="FD26" s="288" t="s">
        <v>1118</v>
      </c>
    </row>
    <row r="27" spans="1:160" s="6" customFormat="1" ht="13.5" customHeight="1" outlineLevel="4" x14ac:dyDescent="0.35">
      <c r="A27" s="288"/>
      <c r="B27" s="288" t="s">
        <v>68</v>
      </c>
      <c r="C27" s="289" t="s">
        <v>134</v>
      </c>
      <c r="D27" s="289" t="s">
        <v>161</v>
      </c>
      <c r="E27" s="289" t="s">
        <v>164</v>
      </c>
      <c r="F27" s="289" t="s">
        <v>159</v>
      </c>
      <c r="G27" s="289" t="s">
        <v>166</v>
      </c>
      <c r="H27" s="298" t="s">
        <v>163</v>
      </c>
      <c r="I27" s="298" t="s">
        <v>158</v>
      </c>
      <c r="J27" s="290" t="s">
        <v>158</v>
      </c>
      <c r="K27" s="289" t="s">
        <v>158</v>
      </c>
      <c r="L27" s="291" t="s">
        <v>158</v>
      </c>
      <c r="M27" s="291" t="s">
        <v>158</v>
      </c>
      <c r="N27" s="291" t="s">
        <v>158</v>
      </c>
      <c r="O27" s="291" t="s">
        <v>158</v>
      </c>
      <c r="P27" s="292">
        <f t="shared" si="0"/>
        <v>0</v>
      </c>
      <c r="Q27" s="292" t="s">
        <v>124</v>
      </c>
      <c r="R27" s="292" t="s">
        <v>124</v>
      </c>
      <c r="S27" s="292" t="s">
        <v>68</v>
      </c>
      <c r="T27" s="288" t="s">
        <v>91</v>
      </c>
      <c r="U27" s="293" t="s">
        <v>34</v>
      </c>
      <c r="V27" s="294"/>
      <c r="W27" s="295"/>
      <c r="X27" s="295"/>
      <c r="Y27" s="295"/>
      <c r="Z27" s="295"/>
      <c r="AA27" s="295" t="s">
        <v>1136</v>
      </c>
      <c r="AB27" s="295"/>
      <c r="AC27" s="295"/>
      <c r="AD27" s="295"/>
      <c r="AE27" s="295"/>
      <c r="AF27" s="295"/>
      <c r="AG27" s="295"/>
      <c r="AH27" s="288" t="s">
        <v>193</v>
      </c>
      <c r="AI27" s="292" t="s">
        <v>68</v>
      </c>
      <c r="AJ27" s="292" t="s">
        <v>68</v>
      </c>
      <c r="AK27" s="292" t="s">
        <v>68</v>
      </c>
      <c r="AL27" s="292" t="s">
        <v>68</v>
      </c>
      <c r="AM27" s="292" t="s">
        <v>68</v>
      </c>
      <c r="AN27" s="292" t="s">
        <v>68</v>
      </c>
      <c r="AO27" s="292" t="s">
        <v>68</v>
      </c>
      <c r="AP27" s="292" t="s">
        <v>68</v>
      </c>
      <c r="AQ27" s="292" t="s">
        <v>68</v>
      </c>
      <c r="AR27" s="292" t="s">
        <v>68</v>
      </c>
      <c r="AS27" s="292" t="s">
        <v>68</v>
      </c>
      <c r="AT27" s="292" t="s">
        <v>68</v>
      </c>
      <c r="AU27" s="292" t="s">
        <v>68</v>
      </c>
      <c r="AV27" s="292" t="s">
        <v>68</v>
      </c>
      <c r="AW27" s="292" t="s">
        <v>68</v>
      </c>
      <c r="AX27" s="292" t="s">
        <v>68</v>
      </c>
      <c r="AY27" s="292" t="s">
        <v>68</v>
      </c>
      <c r="AZ27" s="292" t="s">
        <v>68</v>
      </c>
      <c r="BA27" s="292" t="s">
        <v>68</v>
      </c>
      <c r="BB27" s="292" t="s">
        <v>68</v>
      </c>
      <c r="BC27" s="292" t="s">
        <v>68</v>
      </c>
      <c r="BD27" s="292" t="s">
        <v>68</v>
      </c>
      <c r="BE27" s="292" t="s">
        <v>68</v>
      </c>
      <c r="BF27" s="292" t="s">
        <v>68</v>
      </c>
      <c r="BG27" s="292" t="s">
        <v>68</v>
      </c>
      <c r="BH27" s="292" t="s">
        <v>68</v>
      </c>
      <c r="BI27" s="292" t="s">
        <v>68</v>
      </c>
      <c r="BJ27" s="292" t="s">
        <v>68</v>
      </c>
      <c r="BK27" s="292" t="s">
        <v>68</v>
      </c>
      <c r="BL27" s="292" t="s">
        <v>68</v>
      </c>
      <c r="BM27" s="292" t="s">
        <v>68</v>
      </c>
      <c r="BN27" s="292" t="s">
        <v>68</v>
      </c>
      <c r="BO27" s="292" t="s">
        <v>68</v>
      </c>
      <c r="BP27" s="292" t="s">
        <v>68</v>
      </c>
      <c r="BQ27" s="292" t="s">
        <v>68</v>
      </c>
      <c r="BR27" s="292" t="s">
        <v>68</v>
      </c>
      <c r="BS27" s="292" t="s">
        <v>68</v>
      </c>
      <c r="BT27" s="292" t="s">
        <v>68</v>
      </c>
      <c r="BU27" s="292" t="s">
        <v>68</v>
      </c>
      <c r="BV27" s="292" t="s">
        <v>68</v>
      </c>
      <c r="BW27" s="292" t="s">
        <v>68</v>
      </c>
      <c r="BX27" s="292" t="s">
        <v>68</v>
      </c>
      <c r="BY27" s="292" t="s">
        <v>68</v>
      </c>
      <c r="BZ27" s="292" t="s">
        <v>68</v>
      </c>
      <c r="CA27" s="292" t="s">
        <v>68</v>
      </c>
      <c r="CB27" s="292" t="s">
        <v>68</v>
      </c>
      <c r="CC27" s="292" t="s">
        <v>68</v>
      </c>
      <c r="CD27" s="292" t="s">
        <v>68</v>
      </c>
      <c r="CE27" s="292" t="s">
        <v>68</v>
      </c>
      <c r="CF27" s="292" t="s">
        <v>68</v>
      </c>
      <c r="CG27" s="292" t="s">
        <v>68</v>
      </c>
      <c r="CH27" s="292" t="s">
        <v>68</v>
      </c>
      <c r="CI27" s="292" t="s">
        <v>68</v>
      </c>
      <c r="CJ27" s="292" t="s">
        <v>68</v>
      </c>
      <c r="CK27" s="292" t="s">
        <v>68</v>
      </c>
      <c r="CL27" s="292" t="s">
        <v>68</v>
      </c>
      <c r="CM27" s="292" t="s">
        <v>68</v>
      </c>
      <c r="CN27" s="292" t="s">
        <v>68</v>
      </c>
      <c r="CO27" s="292" t="s">
        <v>68</v>
      </c>
      <c r="CP27" s="292" t="s">
        <v>68</v>
      </c>
      <c r="CQ27" s="292" t="s">
        <v>68</v>
      </c>
      <c r="CR27" s="292" t="s">
        <v>68</v>
      </c>
      <c r="CS27" s="292" t="s">
        <v>68</v>
      </c>
      <c r="CT27" s="292" t="s">
        <v>68</v>
      </c>
      <c r="CU27" s="292" t="s">
        <v>68</v>
      </c>
      <c r="CV27" s="292" t="s">
        <v>68</v>
      </c>
      <c r="CW27" s="292" t="s">
        <v>68</v>
      </c>
      <c r="CX27" s="292" t="s">
        <v>68</v>
      </c>
      <c r="CY27" s="292" t="s">
        <v>68</v>
      </c>
      <c r="CZ27" s="292" t="s">
        <v>68</v>
      </c>
      <c r="DA27" s="292" t="s">
        <v>68</v>
      </c>
      <c r="DB27" s="292" t="s">
        <v>68</v>
      </c>
      <c r="DC27" s="292" t="s">
        <v>68</v>
      </c>
      <c r="DD27" s="292" t="s">
        <v>68</v>
      </c>
      <c r="DE27" s="292" t="s">
        <v>68</v>
      </c>
      <c r="DF27" s="292" t="s">
        <v>68</v>
      </c>
      <c r="DG27" s="292" t="s">
        <v>68</v>
      </c>
      <c r="DH27" s="292" t="s">
        <v>68</v>
      </c>
      <c r="DI27" s="292" t="s">
        <v>68</v>
      </c>
      <c r="DJ27" s="292" t="s">
        <v>68</v>
      </c>
      <c r="DK27" s="292" t="s">
        <v>68</v>
      </c>
      <c r="DL27" s="292" t="s">
        <v>68</v>
      </c>
      <c r="DM27" s="292" t="s">
        <v>68</v>
      </c>
      <c r="DN27" s="292" t="s">
        <v>68</v>
      </c>
      <c r="DO27" s="292" t="s">
        <v>68</v>
      </c>
      <c r="DP27" s="292" t="s">
        <v>68</v>
      </c>
      <c r="DQ27" s="292" t="s">
        <v>68</v>
      </c>
      <c r="DR27" s="292" t="s">
        <v>68</v>
      </c>
      <c r="DS27" s="292" t="s">
        <v>68</v>
      </c>
      <c r="DT27" s="292" t="s">
        <v>68</v>
      </c>
      <c r="DU27" s="292" t="s">
        <v>68</v>
      </c>
      <c r="DV27" s="292" t="s">
        <v>68</v>
      </c>
      <c r="DW27" s="292" t="s">
        <v>68</v>
      </c>
      <c r="DX27" s="292" t="s">
        <v>68</v>
      </c>
      <c r="DY27" s="292" t="s">
        <v>68</v>
      </c>
      <c r="DZ27" s="292" t="s">
        <v>68</v>
      </c>
      <c r="EA27" s="292" t="s">
        <v>68</v>
      </c>
      <c r="EB27" s="292" t="s">
        <v>68</v>
      </c>
      <c r="EC27" s="292" t="s">
        <v>68</v>
      </c>
      <c r="ED27" s="292" t="s">
        <v>68</v>
      </c>
      <c r="EE27" s="292" t="s">
        <v>68</v>
      </c>
      <c r="EF27" s="292" t="s">
        <v>68</v>
      </c>
      <c r="EG27" s="292" t="s">
        <v>68</v>
      </c>
      <c r="EH27" s="292" t="s">
        <v>68</v>
      </c>
      <c r="EI27" s="292" t="s">
        <v>68</v>
      </c>
      <c r="EJ27" s="292" t="s">
        <v>68</v>
      </c>
      <c r="EK27" s="292" t="s">
        <v>68</v>
      </c>
      <c r="EL27" s="292" t="s">
        <v>68</v>
      </c>
      <c r="EM27" s="292" t="s">
        <v>68</v>
      </c>
      <c r="EN27" s="292" t="s">
        <v>68</v>
      </c>
      <c r="EO27" s="292" t="s">
        <v>68</v>
      </c>
      <c r="EP27" s="292" t="s">
        <v>68</v>
      </c>
      <c r="EQ27" s="292" t="s">
        <v>68</v>
      </c>
      <c r="ER27" s="292" t="s">
        <v>68</v>
      </c>
      <c r="ES27" s="292" t="s">
        <v>68</v>
      </c>
      <c r="ET27" s="292" t="s">
        <v>68</v>
      </c>
      <c r="EU27" s="296" t="s">
        <v>68</v>
      </c>
      <c r="EV27" s="288" t="s">
        <v>68</v>
      </c>
      <c r="EW27" s="288" t="s">
        <v>68</v>
      </c>
      <c r="EX27" s="288" t="s">
        <v>68</v>
      </c>
      <c r="EY27" s="288" t="s">
        <v>68</v>
      </c>
      <c r="EZ27" s="288" t="s">
        <v>68</v>
      </c>
      <c r="FA27" s="288" t="s">
        <v>68</v>
      </c>
      <c r="FB27" s="288" t="s">
        <v>68</v>
      </c>
      <c r="FC27" s="288" t="s">
        <v>68</v>
      </c>
      <c r="FD27" s="288" t="s">
        <v>68</v>
      </c>
    </row>
    <row r="28" spans="1:160" s="6" customFormat="1" ht="13.5" customHeight="1" outlineLevel="5" x14ac:dyDescent="0.35">
      <c r="A28" s="297"/>
      <c r="B28" s="297" t="s">
        <v>126</v>
      </c>
      <c r="C28" s="289" t="s">
        <v>134</v>
      </c>
      <c r="D28" s="289" t="s">
        <v>161</v>
      </c>
      <c r="E28" s="289" t="s">
        <v>164</v>
      </c>
      <c r="F28" s="289" t="s">
        <v>159</v>
      </c>
      <c r="G28" s="289" t="s">
        <v>166</v>
      </c>
      <c r="H28" s="298" t="s">
        <v>163</v>
      </c>
      <c r="I28" s="298" t="s">
        <v>159</v>
      </c>
      <c r="J28" s="290" t="s">
        <v>158</v>
      </c>
      <c r="K28" s="289" t="s">
        <v>158</v>
      </c>
      <c r="L28" s="291" t="s">
        <v>158</v>
      </c>
      <c r="M28" s="291" t="s">
        <v>158</v>
      </c>
      <c r="N28" s="291" t="s">
        <v>158</v>
      </c>
      <c r="O28" s="291" t="s">
        <v>158</v>
      </c>
      <c r="P28" s="292">
        <f t="shared" si="0"/>
        <v>0</v>
      </c>
      <c r="Q28" s="292" t="s">
        <v>67</v>
      </c>
      <c r="R28" s="292" t="s">
        <v>124</v>
      </c>
      <c r="S28" s="288" t="s">
        <v>156</v>
      </c>
      <c r="T28" s="288" t="s">
        <v>91</v>
      </c>
      <c r="U28" s="293" t="s">
        <v>36</v>
      </c>
      <c r="V28" s="294"/>
      <c r="W28" s="295"/>
      <c r="X28" s="295"/>
      <c r="Y28" s="295"/>
      <c r="Z28" s="295"/>
      <c r="AA28" s="295"/>
      <c r="AB28" s="295" t="s">
        <v>1137</v>
      </c>
      <c r="AC28" s="295"/>
      <c r="AD28" s="295"/>
      <c r="AE28" s="295"/>
      <c r="AF28" s="295"/>
      <c r="AG28" s="295"/>
      <c r="AH28" s="288" t="s">
        <v>194</v>
      </c>
      <c r="AI28" s="292" t="s">
        <v>124</v>
      </c>
      <c r="AJ28" s="292" t="s">
        <v>124</v>
      </c>
      <c r="AK28" s="292" t="s">
        <v>124</v>
      </c>
      <c r="AL28" s="292" t="s">
        <v>124</v>
      </c>
      <c r="AM28" s="292" t="s">
        <v>124</v>
      </c>
      <c r="AN28" s="292" t="s">
        <v>124</v>
      </c>
      <c r="AO28" s="292" t="s">
        <v>124</v>
      </c>
      <c r="AP28" s="292" t="s">
        <v>124</v>
      </c>
      <c r="AQ28" s="292" t="s">
        <v>124</v>
      </c>
      <c r="AR28" s="292" t="s">
        <v>124</v>
      </c>
      <c r="AS28" s="292" t="s">
        <v>124</v>
      </c>
      <c r="AT28" s="292" t="s">
        <v>124</v>
      </c>
      <c r="AU28" s="292" t="s">
        <v>124</v>
      </c>
      <c r="AV28" s="292" t="s">
        <v>124</v>
      </c>
      <c r="AW28" s="292" t="s">
        <v>124</v>
      </c>
      <c r="AX28" s="292" t="s">
        <v>124</v>
      </c>
      <c r="AY28" s="292" t="s">
        <v>124</v>
      </c>
      <c r="AZ28" s="292" t="s">
        <v>124</v>
      </c>
      <c r="BA28" s="292" t="s">
        <v>124</v>
      </c>
      <c r="BB28" s="292" t="s">
        <v>124</v>
      </c>
      <c r="BC28" s="292" t="s">
        <v>124</v>
      </c>
      <c r="BD28" s="292" t="s">
        <v>124</v>
      </c>
      <c r="BE28" s="292" t="s">
        <v>124</v>
      </c>
      <c r="BF28" s="292" t="s">
        <v>124</v>
      </c>
      <c r="BG28" s="292" t="s">
        <v>124</v>
      </c>
      <c r="BH28" s="292" t="s">
        <v>67</v>
      </c>
      <c r="BI28" s="292" t="s">
        <v>67</v>
      </c>
      <c r="BJ28" s="292" t="s">
        <v>67</v>
      </c>
      <c r="BK28" s="292" t="s">
        <v>124</v>
      </c>
      <c r="BL28" s="292" t="s">
        <v>124</v>
      </c>
      <c r="BM28" s="292" t="s">
        <v>124</v>
      </c>
      <c r="BN28" s="292" t="s">
        <v>124</v>
      </c>
      <c r="BO28" s="292" t="s">
        <v>124</v>
      </c>
      <c r="BP28" s="292" t="s">
        <v>124</v>
      </c>
      <c r="BQ28" s="292" t="s">
        <v>124</v>
      </c>
      <c r="BR28" s="292" t="s">
        <v>124</v>
      </c>
      <c r="BS28" s="292" t="s">
        <v>124</v>
      </c>
      <c r="BT28" s="292" t="s">
        <v>124</v>
      </c>
      <c r="BU28" s="292" t="s">
        <v>124</v>
      </c>
      <c r="BV28" s="292" t="s">
        <v>124</v>
      </c>
      <c r="BW28" s="292" t="s">
        <v>124</v>
      </c>
      <c r="BX28" s="292" t="s">
        <v>124</v>
      </c>
      <c r="BY28" s="292" t="s">
        <v>124</v>
      </c>
      <c r="BZ28" s="292" t="s">
        <v>124</v>
      </c>
      <c r="CA28" s="292" t="s">
        <v>124</v>
      </c>
      <c r="CB28" s="292" t="s">
        <v>124</v>
      </c>
      <c r="CC28" s="292" t="s">
        <v>124</v>
      </c>
      <c r="CD28" s="292" t="s">
        <v>124</v>
      </c>
      <c r="CE28" s="292" t="s">
        <v>124</v>
      </c>
      <c r="CF28" s="292" t="s">
        <v>124</v>
      </c>
      <c r="CG28" s="292" t="s">
        <v>124</v>
      </c>
      <c r="CH28" s="292" t="s">
        <v>124</v>
      </c>
      <c r="CI28" s="292" t="s">
        <v>124</v>
      </c>
      <c r="CJ28" s="292" t="s">
        <v>124</v>
      </c>
      <c r="CK28" s="292" t="s">
        <v>124</v>
      </c>
      <c r="CL28" s="292" t="s">
        <v>124</v>
      </c>
      <c r="CM28" s="292" t="s">
        <v>124</v>
      </c>
      <c r="CN28" s="292" t="s">
        <v>124</v>
      </c>
      <c r="CO28" s="292" t="s">
        <v>124</v>
      </c>
      <c r="CP28" s="292" t="s">
        <v>124</v>
      </c>
      <c r="CQ28" s="292" t="s">
        <v>124</v>
      </c>
      <c r="CR28" s="292" t="s">
        <v>124</v>
      </c>
      <c r="CS28" s="292" t="s">
        <v>124</v>
      </c>
      <c r="CT28" s="292" t="s">
        <v>124</v>
      </c>
      <c r="CU28" s="292" t="s">
        <v>124</v>
      </c>
      <c r="CV28" s="292" t="s">
        <v>124</v>
      </c>
      <c r="CW28" s="292" t="s">
        <v>124</v>
      </c>
      <c r="CX28" s="292" t="s">
        <v>124</v>
      </c>
      <c r="CY28" s="292" t="s">
        <v>124</v>
      </c>
      <c r="CZ28" s="292" t="s">
        <v>124</v>
      </c>
      <c r="DA28" s="292" t="s">
        <v>124</v>
      </c>
      <c r="DB28" s="292" t="s">
        <v>124</v>
      </c>
      <c r="DC28" s="292" t="s">
        <v>124</v>
      </c>
      <c r="DD28" s="292" t="s">
        <v>124</v>
      </c>
      <c r="DE28" s="292" t="s">
        <v>124</v>
      </c>
      <c r="DF28" s="292" t="s">
        <v>124</v>
      </c>
      <c r="DG28" s="292" t="s">
        <v>124</v>
      </c>
      <c r="DH28" s="292" t="s">
        <v>124</v>
      </c>
      <c r="DI28" s="292" t="s">
        <v>124</v>
      </c>
      <c r="DJ28" s="292" t="s">
        <v>124</v>
      </c>
      <c r="DK28" s="292" t="s">
        <v>124</v>
      </c>
      <c r="DL28" s="292" t="s">
        <v>124</v>
      </c>
      <c r="DM28" s="292" t="s">
        <v>124</v>
      </c>
      <c r="DN28" s="292" t="s">
        <v>124</v>
      </c>
      <c r="DO28" s="292" t="s">
        <v>124</v>
      </c>
      <c r="DP28" s="292" t="s">
        <v>124</v>
      </c>
      <c r="DQ28" s="292" t="s">
        <v>124</v>
      </c>
      <c r="DR28" s="292" t="s">
        <v>124</v>
      </c>
      <c r="DS28" s="292" t="s">
        <v>124</v>
      </c>
      <c r="DT28" s="292" t="s">
        <v>124</v>
      </c>
      <c r="DU28" s="292" t="s">
        <v>124</v>
      </c>
      <c r="DV28" s="292" t="s">
        <v>124</v>
      </c>
      <c r="DW28" s="292" t="s">
        <v>124</v>
      </c>
      <c r="DX28" s="292" t="s">
        <v>124</v>
      </c>
      <c r="DY28" s="292" t="s">
        <v>124</v>
      </c>
      <c r="DZ28" s="292" t="s">
        <v>124</v>
      </c>
      <c r="EA28" s="292" t="s">
        <v>124</v>
      </c>
      <c r="EB28" s="292" t="s">
        <v>124</v>
      </c>
      <c r="EC28" s="292" t="s">
        <v>124</v>
      </c>
      <c r="ED28" s="292" t="s">
        <v>124</v>
      </c>
      <c r="EE28" s="292" t="s">
        <v>124</v>
      </c>
      <c r="EF28" s="292" t="s">
        <v>124</v>
      </c>
      <c r="EG28" s="292" t="s">
        <v>124</v>
      </c>
      <c r="EH28" s="292" t="s">
        <v>124</v>
      </c>
      <c r="EI28" s="292" t="s">
        <v>124</v>
      </c>
      <c r="EJ28" s="292" t="s">
        <v>124</v>
      </c>
      <c r="EK28" s="292" t="s">
        <v>124</v>
      </c>
      <c r="EL28" s="292" t="s">
        <v>124</v>
      </c>
      <c r="EM28" s="292" t="s">
        <v>124</v>
      </c>
      <c r="EN28" s="292" t="s">
        <v>124</v>
      </c>
      <c r="EO28" s="292" t="s">
        <v>124</v>
      </c>
      <c r="EP28" s="292" t="s">
        <v>124</v>
      </c>
      <c r="EQ28" s="292" t="s">
        <v>124</v>
      </c>
      <c r="ER28" s="292" t="s">
        <v>124</v>
      </c>
      <c r="ES28" s="292" t="s">
        <v>124</v>
      </c>
      <c r="ET28" s="292" t="s">
        <v>124</v>
      </c>
      <c r="EU28" s="296" t="s">
        <v>124</v>
      </c>
      <c r="EV28" s="288" t="s">
        <v>1114</v>
      </c>
      <c r="EW28" s="288" t="s">
        <v>1115</v>
      </c>
      <c r="EX28" s="288" t="s">
        <v>1116</v>
      </c>
      <c r="EY28" s="288" t="s">
        <v>1117</v>
      </c>
      <c r="EZ28" s="288" t="s">
        <v>68</v>
      </c>
      <c r="FA28" s="288" t="s">
        <v>68</v>
      </c>
      <c r="FB28" s="288" t="s">
        <v>68</v>
      </c>
      <c r="FC28" s="288" t="s">
        <v>68</v>
      </c>
      <c r="FD28" s="288" t="s">
        <v>1118</v>
      </c>
    </row>
    <row r="29" spans="1:160" s="6" customFormat="1" ht="13.5" customHeight="1" outlineLevel="5" x14ac:dyDescent="0.35">
      <c r="A29" s="297"/>
      <c r="B29" s="297" t="s">
        <v>126</v>
      </c>
      <c r="C29" s="289" t="s">
        <v>134</v>
      </c>
      <c r="D29" s="289" t="s">
        <v>161</v>
      </c>
      <c r="E29" s="289" t="s">
        <v>164</v>
      </c>
      <c r="F29" s="289" t="s">
        <v>159</v>
      </c>
      <c r="G29" s="289" t="s">
        <v>166</v>
      </c>
      <c r="H29" s="298" t="s">
        <v>163</v>
      </c>
      <c r="I29" s="298" t="s">
        <v>160</v>
      </c>
      <c r="J29" s="290" t="s">
        <v>158</v>
      </c>
      <c r="K29" s="289" t="s">
        <v>158</v>
      </c>
      <c r="L29" s="291" t="s">
        <v>158</v>
      </c>
      <c r="M29" s="291" t="s">
        <v>158</v>
      </c>
      <c r="N29" s="291" t="s">
        <v>158</v>
      </c>
      <c r="O29" s="291" t="s">
        <v>158</v>
      </c>
      <c r="P29" s="292">
        <f t="shared" si="0"/>
        <v>0</v>
      </c>
      <c r="Q29" s="292" t="s">
        <v>67</v>
      </c>
      <c r="R29" s="292" t="s">
        <v>124</v>
      </c>
      <c r="S29" s="288" t="s">
        <v>156</v>
      </c>
      <c r="T29" s="288" t="s">
        <v>91</v>
      </c>
      <c r="U29" s="293" t="s">
        <v>36</v>
      </c>
      <c r="V29" s="294"/>
      <c r="W29" s="295"/>
      <c r="X29" s="295"/>
      <c r="Y29" s="295"/>
      <c r="Z29" s="295"/>
      <c r="AA29" s="295"/>
      <c r="AB29" s="295" t="s">
        <v>1138</v>
      </c>
      <c r="AC29" s="295"/>
      <c r="AD29" s="295"/>
      <c r="AE29" s="295"/>
      <c r="AF29" s="295"/>
      <c r="AG29" s="295"/>
      <c r="AH29" s="288" t="s">
        <v>195</v>
      </c>
      <c r="AI29" s="292" t="s">
        <v>124</v>
      </c>
      <c r="AJ29" s="292" t="s">
        <v>124</v>
      </c>
      <c r="AK29" s="292" t="s">
        <v>124</v>
      </c>
      <c r="AL29" s="292" t="s">
        <v>124</v>
      </c>
      <c r="AM29" s="292" t="s">
        <v>124</v>
      </c>
      <c r="AN29" s="292" t="s">
        <v>124</v>
      </c>
      <c r="AO29" s="292" t="s">
        <v>124</v>
      </c>
      <c r="AP29" s="292" t="s">
        <v>124</v>
      </c>
      <c r="AQ29" s="292" t="s">
        <v>124</v>
      </c>
      <c r="AR29" s="292" t="s">
        <v>124</v>
      </c>
      <c r="AS29" s="292" t="s">
        <v>124</v>
      </c>
      <c r="AT29" s="292" t="s">
        <v>124</v>
      </c>
      <c r="AU29" s="292" t="s">
        <v>124</v>
      </c>
      <c r="AV29" s="292" t="s">
        <v>124</v>
      </c>
      <c r="AW29" s="292" t="s">
        <v>124</v>
      </c>
      <c r="AX29" s="292" t="s">
        <v>124</v>
      </c>
      <c r="AY29" s="292" t="s">
        <v>124</v>
      </c>
      <c r="AZ29" s="292" t="s">
        <v>124</v>
      </c>
      <c r="BA29" s="292" t="s">
        <v>124</v>
      </c>
      <c r="BB29" s="292" t="s">
        <v>124</v>
      </c>
      <c r="BC29" s="292" t="s">
        <v>124</v>
      </c>
      <c r="BD29" s="292" t="s">
        <v>124</v>
      </c>
      <c r="BE29" s="292" t="s">
        <v>124</v>
      </c>
      <c r="BF29" s="292" t="s">
        <v>124</v>
      </c>
      <c r="BG29" s="292" t="s">
        <v>124</v>
      </c>
      <c r="BH29" s="292" t="s">
        <v>67</v>
      </c>
      <c r="BI29" s="292" t="s">
        <v>67</v>
      </c>
      <c r="BJ29" s="292" t="s">
        <v>67</v>
      </c>
      <c r="BK29" s="292" t="s">
        <v>124</v>
      </c>
      <c r="BL29" s="292" t="s">
        <v>124</v>
      </c>
      <c r="BM29" s="292" t="s">
        <v>124</v>
      </c>
      <c r="BN29" s="292" t="s">
        <v>124</v>
      </c>
      <c r="BO29" s="292" t="s">
        <v>124</v>
      </c>
      <c r="BP29" s="292" t="s">
        <v>124</v>
      </c>
      <c r="BQ29" s="292" t="s">
        <v>124</v>
      </c>
      <c r="BR29" s="292" t="s">
        <v>124</v>
      </c>
      <c r="BS29" s="292" t="s">
        <v>124</v>
      </c>
      <c r="BT29" s="292" t="s">
        <v>124</v>
      </c>
      <c r="BU29" s="292" t="s">
        <v>124</v>
      </c>
      <c r="BV29" s="292" t="s">
        <v>124</v>
      </c>
      <c r="BW29" s="292" t="s">
        <v>124</v>
      </c>
      <c r="BX29" s="292" t="s">
        <v>124</v>
      </c>
      <c r="BY29" s="292" t="s">
        <v>124</v>
      </c>
      <c r="BZ29" s="292" t="s">
        <v>124</v>
      </c>
      <c r="CA29" s="292" t="s">
        <v>124</v>
      </c>
      <c r="CB29" s="292" t="s">
        <v>124</v>
      </c>
      <c r="CC29" s="292" t="s">
        <v>124</v>
      </c>
      <c r="CD29" s="292" t="s">
        <v>124</v>
      </c>
      <c r="CE29" s="292" t="s">
        <v>124</v>
      </c>
      <c r="CF29" s="292" t="s">
        <v>124</v>
      </c>
      <c r="CG29" s="292" t="s">
        <v>124</v>
      </c>
      <c r="CH29" s="292" t="s">
        <v>124</v>
      </c>
      <c r="CI29" s="292" t="s">
        <v>124</v>
      </c>
      <c r="CJ29" s="292" t="s">
        <v>124</v>
      </c>
      <c r="CK29" s="292" t="s">
        <v>124</v>
      </c>
      <c r="CL29" s="292" t="s">
        <v>124</v>
      </c>
      <c r="CM29" s="292" t="s">
        <v>124</v>
      </c>
      <c r="CN29" s="292" t="s">
        <v>124</v>
      </c>
      <c r="CO29" s="292" t="s">
        <v>124</v>
      </c>
      <c r="CP29" s="292" t="s">
        <v>124</v>
      </c>
      <c r="CQ29" s="292" t="s">
        <v>124</v>
      </c>
      <c r="CR29" s="292" t="s">
        <v>124</v>
      </c>
      <c r="CS29" s="292" t="s">
        <v>124</v>
      </c>
      <c r="CT29" s="292" t="s">
        <v>124</v>
      </c>
      <c r="CU29" s="292" t="s">
        <v>124</v>
      </c>
      <c r="CV29" s="292" t="s">
        <v>124</v>
      </c>
      <c r="CW29" s="292" t="s">
        <v>124</v>
      </c>
      <c r="CX29" s="292" t="s">
        <v>124</v>
      </c>
      <c r="CY29" s="292" t="s">
        <v>124</v>
      </c>
      <c r="CZ29" s="292" t="s">
        <v>124</v>
      </c>
      <c r="DA29" s="292" t="s">
        <v>124</v>
      </c>
      <c r="DB29" s="292" t="s">
        <v>124</v>
      </c>
      <c r="DC29" s="292" t="s">
        <v>124</v>
      </c>
      <c r="DD29" s="292" t="s">
        <v>124</v>
      </c>
      <c r="DE29" s="292" t="s">
        <v>124</v>
      </c>
      <c r="DF29" s="292" t="s">
        <v>124</v>
      </c>
      <c r="DG29" s="292" t="s">
        <v>124</v>
      </c>
      <c r="DH29" s="292" t="s">
        <v>124</v>
      </c>
      <c r="DI29" s="292" t="s">
        <v>124</v>
      </c>
      <c r="DJ29" s="292" t="s">
        <v>124</v>
      </c>
      <c r="DK29" s="292" t="s">
        <v>124</v>
      </c>
      <c r="DL29" s="292" t="s">
        <v>124</v>
      </c>
      <c r="DM29" s="292" t="s">
        <v>124</v>
      </c>
      <c r="DN29" s="292" t="s">
        <v>124</v>
      </c>
      <c r="DO29" s="292" t="s">
        <v>124</v>
      </c>
      <c r="DP29" s="292" t="s">
        <v>124</v>
      </c>
      <c r="DQ29" s="292" t="s">
        <v>124</v>
      </c>
      <c r="DR29" s="292" t="s">
        <v>124</v>
      </c>
      <c r="DS29" s="292" t="s">
        <v>124</v>
      </c>
      <c r="DT29" s="292" t="s">
        <v>124</v>
      </c>
      <c r="DU29" s="292" t="s">
        <v>124</v>
      </c>
      <c r="DV29" s="292" t="s">
        <v>124</v>
      </c>
      <c r="DW29" s="292" t="s">
        <v>124</v>
      </c>
      <c r="DX29" s="292" t="s">
        <v>124</v>
      </c>
      <c r="DY29" s="292" t="s">
        <v>124</v>
      </c>
      <c r="DZ29" s="292" t="s">
        <v>124</v>
      </c>
      <c r="EA29" s="292" t="s">
        <v>124</v>
      </c>
      <c r="EB29" s="292" t="s">
        <v>124</v>
      </c>
      <c r="EC29" s="292" t="s">
        <v>124</v>
      </c>
      <c r="ED29" s="292" t="s">
        <v>124</v>
      </c>
      <c r="EE29" s="292" t="s">
        <v>124</v>
      </c>
      <c r="EF29" s="292" t="s">
        <v>124</v>
      </c>
      <c r="EG29" s="292" t="s">
        <v>124</v>
      </c>
      <c r="EH29" s="292" t="s">
        <v>124</v>
      </c>
      <c r="EI29" s="292" t="s">
        <v>124</v>
      </c>
      <c r="EJ29" s="292" t="s">
        <v>124</v>
      </c>
      <c r="EK29" s="292" t="s">
        <v>124</v>
      </c>
      <c r="EL29" s="292" t="s">
        <v>124</v>
      </c>
      <c r="EM29" s="292" t="s">
        <v>124</v>
      </c>
      <c r="EN29" s="292" t="s">
        <v>124</v>
      </c>
      <c r="EO29" s="292" t="s">
        <v>124</v>
      </c>
      <c r="EP29" s="292" t="s">
        <v>124</v>
      </c>
      <c r="EQ29" s="292" t="s">
        <v>124</v>
      </c>
      <c r="ER29" s="292" t="s">
        <v>124</v>
      </c>
      <c r="ES29" s="292" t="s">
        <v>124</v>
      </c>
      <c r="ET29" s="292" t="s">
        <v>124</v>
      </c>
      <c r="EU29" s="296" t="s">
        <v>124</v>
      </c>
      <c r="EV29" s="288" t="s">
        <v>1114</v>
      </c>
      <c r="EW29" s="288" t="s">
        <v>1115</v>
      </c>
      <c r="EX29" s="288" t="s">
        <v>1116</v>
      </c>
      <c r="EY29" s="288" t="s">
        <v>1117</v>
      </c>
      <c r="EZ29" s="288" t="s">
        <v>68</v>
      </c>
      <c r="FA29" s="288" t="s">
        <v>68</v>
      </c>
      <c r="FB29" s="288" t="s">
        <v>68</v>
      </c>
      <c r="FC29" s="288" t="s">
        <v>68</v>
      </c>
      <c r="FD29" s="288" t="s">
        <v>1118</v>
      </c>
    </row>
    <row r="30" spans="1:160" s="6" customFormat="1" ht="13.5" customHeight="1" outlineLevel="5" x14ac:dyDescent="0.35">
      <c r="A30" s="297"/>
      <c r="B30" s="297" t="s">
        <v>126</v>
      </c>
      <c r="C30" s="289" t="s">
        <v>134</v>
      </c>
      <c r="D30" s="289" t="s">
        <v>161</v>
      </c>
      <c r="E30" s="289" t="s">
        <v>164</v>
      </c>
      <c r="F30" s="289" t="s">
        <v>159</v>
      </c>
      <c r="G30" s="289" t="s">
        <v>166</v>
      </c>
      <c r="H30" s="298" t="s">
        <v>163</v>
      </c>
      <c r="I30" s="298" t="s">
        <v>161</v>
      </c>
      <c r="J30" s="290" t="s">
        <v>158</v>
      </c>
      <c r="K30" s="289" t="s">
        <v>158</v>
      </c>
      <c r="L30" s="291" t="s">
        <v>158</v>
      </c>
      <c r="M30" s="291" t="s">
        <v>158</v>
      </c>
      <c r="N30" s="291" t="s">
        <v>158</v>
      </c>
      <c r="O30" s="291" t="s">
        <v>158</v>
      </c>
      <c r="P30" s="292">
        <f t="shared" si="0"/>
        <v>0</v>
      </c>
      <c r="Q30" s="292" t="s">
        <v>67</v>
      </c>
      <c r="R30" s="292" t="s">
        <v>124</v>
      </c>
      <c r="S30" s="288" t="s">
        <v>156</v>
      </c>
      <c r="T30" s="288" t="s">
        <v>91</v>
      </c>
      <c r="U30" s="293" t="s">
        <v>36</v>
      </c>
      <c r="V30" s="294"/>
      <c r="W30" s="295"/>
      <c r="X30" s="295"/>
      <c r="Y30" s="295"/>
      <c r="Z30" s="295"/>
      <c r="AA30" s="295"/>
      <c r="AB30" s="295" t="s">
        <v>1139</v>
      </c>
      <c r="AC30" s="295"/>
      <c r="AD30" s="295"/>
      <c r="AE30" s="295"/>
      <c r="AF30" s="295"/>
      <c r="AG30" s="295"/>
      <c r="AH30" s="288" t="s">
        <v>196</v>
      </c>
      <c r="AI30" s="292" t="s">
        <v>124</v>
      </c>
      <c r="AJ30" s="292" t="s">
        <v>124</v>
      </c>
      <c r="AK30" s="292" t="s">
        <v>124</v>
      </c>
      <c r="AL30" s="292" t="s">
        <v>124</v>
      </c>
      <c r="AM30" s="292" t="s">
        <v>124</v>
      </c>
      <c r="AN30" s="292" t="s">
        <v>124</v>
      </c>
      <c r="AO30" s="292" t="s">
        <v>124</v>
      </c>
      <c r="AP30" s="292" t="s">
        <v>124</v>
      </c>
      <c r="AQ30" s="292" t="s">
        <v>124</v>
      </c>
      <c r="AR30" s="292" t="s">
        <v>124</v>
      </c>
      <c r="AS30" s="292" t="s">
        <v>124</v>
      </c>
      <c r="AT30" s="292" t="s">
        <v>124</v>
      </c>
      <c r="AU30" s="292" t="s">
        <v>124</v>
      </c>
      <c r="AV30" s="292" t="s">
        <v>124</v>
      </c>
      <c r="AW30" s="292" t="s">
        <v>124</v>
      </c>
      <c r="AX30" s="292" t="s">
        <v>124</v>
      </c>
      <c r="AY30" s="292" t="s">
        <v>124</v>
      </c>
      <c r="AZ30" s="292" t="s">
        <v>124</v>
      </c>
      <c r="BA30" s="292" t="s">
        <v>124</v>
      </c>
      <c r="BB30" s="292" t="s">
        <v>124</v>
      </c>
      <c r="BC30" s="292" t="s">
        <v>124</v>
      </c>
      <c r="BD30" s="292" t="s">
        <v>124</v>
      </c>
      <c r="BE30" s="292" t="s">
        <v>124</v>
      </c>
      <c r="BF30" s="292" t="s">
        <v>124</v>
      </c>
      <c r="BG30" s="292" t="s">
        <v>124</v>
      </c>
      <c r="BH30" s="292" t="s">
        <v>67</v>
      </c>
      <c r="BI30" s="292" t="s">
        <v>67</v>
      </c>
      <c r="BJ30" s="292" t="s">
        <v>67</v>
      </c>
      <c r="BK30" s="292" t="s">
        <v>124</v>
      </c>
      <c r="BL30" s="292" t="s">
        <v>124</v>
      </c>
      <c r="BM30" s="292" t="s">
        <v>124</v>
      </c>
      <c r="BN30" s="292" t="s">
        <v>124</v>
      </c>
      <c r="BO30" s="292" t="s">
        <v>124</v>
      </c>
      <c r="BP30" s="292" t="s">
        <v>124</v>
      </c>
      <c r="BQ30" s="292" t="s">
        <v>124</v>
      </c>
      <c r="BR30" s="292" t="s">
        <v>124</v>
      </c>
      <c r="BS30" s="292" t="s">
        <v>124</v>
      </c>
      <c r="BT30" s="292" t="s">
        <v>124</v>
      </c>
      <c r="BU30" s="292" t="s">
        <v>124</v>
      </c>
      <c r="BV30" s="292" t="s">
        <v>124</v>
      </c>
      <c r="BW30" s="292" t="s">
        <v>124</v>
      </c>
      <c r="BX30" s="292" t="s">
        <v>124</v>
      </c>
      <c r="BY30" s="292" t="s">
        <v>124</v>
      </c>
      <c r="BZ30" s="292" t="s">
        <v>124</v>
      </c>
      <c r="CA30" s="292" t="s">
        <v>124</v>
      </c>
      <c r="CB30" s="292" t="s">
        <v>124</v>
      </c>
      <c r="CC30" s="292" t="s">
        <v>124</v>
      </c>
      <c r="CD30" s="292" t="s">
        <v>124</v>
      </c>
      <c r="CE30" s="292" t="s">
        <v>124</v>
      </c>
      <c r="CF30" s="292" t="s">
        <v>124</v>
      </c>
      <c r="CG30" s="292" t="s">
        <v>124</v>
      </c>
      <c r="CH30" s="292" t="s">
        <v>124</v>
      </c>
      <c r="CI30" s="292" t="s">
        <v>124</v>
      </c>
      <c r="CJ30" s="292" t="s">
        <v>124</v>
      </c>
      <c r="CK30" s="292" t="s">
        <v>124</v>
      </c>
      <c r="CL30" s="292" t="s">
        <v>124</v>
      </c>
      <c r="CM30" s="292" t="s">
        <v>124</v>
      </c>
      <c r="CN30" s="292" t="s">
        <v>124</v>
      </c>
      <c r="CO30" s="292" t="s">
        <v>124</v>
      </c>
      <c r="CP30" s="292" t="s">
        <v>124</v>
      </c>
      <c r="CQ30" s="292" t="s">
        <v>124</v>
      </c>
      <c r="CR30" s="292" t="s">
        <v>124</v>
      </c>
      <c r="CS30" s="292" t="s">
        <v>124</v>
      </c>
      <c r="CT30" s="292" t="s">
        <v>124</v>
      </c>
      <c r="CU30" s="292" t="s">
        <v>124</v>
      </c>
      <c r="CV30" s="292" t="s">
        <v>124</v>
      </c>
      <c r="CW30" s="292" t="s">
        <v>124</v>
      </c>
      <c r="CX30" s="292" t="s">
        <v>124</v>
      </c>
      <c r="CY30" s="292" t="s">
        <v>124</v>
      </c>
      <c r="CZ30" s="292" t="s">
        <v>124</v>
      </c>
      <c r="DA30" s="292" t="s">
        <v>124</v>
      </c>
      <c r="DB30" s="292" t="s">
        <v>124</v>
      </c>
      <c r="DC30" s="292" t="s">
        <v>124</v>
      </c>
      <c r="DD30" s="292" t="s">
        <v>124</v>
      </c>
      <c r="DE30" s="292" t="s">
        <v>124</v>
      </c>
      <c r="DF30" s="292" t="s">
        <v>124</v>
      </c>
      <c r="DG30" s="292" t="s">
        <v>124</v>
      </c>
      <c r="DH30" s="292" t="s">
        <v>124</v>
      </c>
      <c r="DI30" s="292" t="s">
        <v>124</v>
      </c>
      <c r="DJ30" s="292" t="s">
        <v>124</v>
      </c>
      <c r="DK30" s="292" t="s">
        <v>124</v>
      </c>
      <c r="DL30" s="292" t="s">
        <v>124</v>
      </c>
      <c r="DM30" s="292" t="s">
        <v>124</v>
      </c>
      <c r="DN30" s="292" t="s">
        <v>124</v>
      </c>
      <c r="DO30" s="292" t="s">
        <v>124</v>
      </c>
      <c r="DP30" s="292" t="s">
        <v>124</v>
      </c>
      <c r="DQ30" s="292" t="s">
        <v>124</v>
      </c>
      <c r="DR30" s="292" t="s">
        <v>124</v>
      </c>
      <c r="DS30" s="292" t="s">
        <v>124</v>
      </c>
      <c r="DT30" s="292" t="s">
        <v>124</v>
      </c>
      <c r="DU30" s="292" t="s">
        <v>124</v>
      </c>
      <c r="DV30" s="292" t="s">
        <v>124</v>
      </c>
      <c r="DW30" s="292" t="s">
        <v>124</v>
      </c>
      <c r="DX30" s="292" t="s">
        <v>124</v>
      </c>
      <c r="DY30" s="292" t="s">
        <v>124</v>
      </c>
      <c r="DZ30" s="292" t="s">
        <v>124</v>
      </c>
      <c r="EA30" s="292" t="s">
        <v>124</v>
      </c>
      <c r="EB30" s="292" t="s">
        <v>124</v>
      </c>
      <c r="EC30" s="292" t="s">
        <v>124</v>
      </c>
      <c r="ED30" s="292" t="s">
        <v>124</v>
      </c>
      <c r="EE30" s="292" t="s">
        <v>124</v>
      </c>
      <c r="EF30" s="292" t="s">
        <v>124</v>
      </c>
      <c r="EG30" s="292" t="s">
        <v>124</v>
      </c>
      <c r="EH30" s="292" t="s">
        <v>124</v>
      </c>
      <c r="EI30" s="292" t="s">
        <v>124</v>
      </c>
      <c r="EJ30" s="292" t="s">
        <v>124</v>
      </c>
      <c r="EK30" s="292" t="s">
        <v>124</v>
      </c>
      <c r="EL30" s="292" t="s">
        <v>124</v>
      </c>
      <c r="EM30" s="292" t="s">
        <v>124</v>
      </c>
      <c r="EN30" s="292" t="s">
        <v>124</v>
      </c>
      <c r="EO30" s="292" t="s">
        <v>124</v>
      </c>
      <c r="EP30" s="292" t="s">
        <v>124</v>
      </c>
      <c r="EQ30" s="292" t="s">
        <v>124</v>
      </c>
      <c r="ER30" s="292" t="s">
        <v>124</v>
      </c>
      <c r="ES30" s="292" t="s">
        <v>124</v>
      </c>
      <c r="ET30" s="292" t="s">
        <v>124</v>
      </c>
      <c r="EU30" s="296" t="s">
        <v>124</v>
      </c>
      <c r="EV30" s="288" t="s">
        <v>1114</v>
      </c>
      <c r="EW30" s="288" t="s">
        <v>1115</v>
      </c>
      <c r="EX30" s="288" t="s">
        <v>1116</v>
      </c>
      <c r="EY30" s="288" t="s">
        <v>1117</v>
      </c>
      <c r="EZ30" s="288" t="s">
        <v>68</v>
      </c>
      <c r="FA30" s="288" t="s">
        <v>68</v>
      </c>
      <c r="FB30" s="288" t="s">
        <v>68</v>
      </c>
      <c r="FC30" s="288" t="s">
        <v>68</v>
      </c>
      <c r="FD30" s="288" t="s">
        <v>1118</v>
      </c>
    </row>
    <row r="31" spans="1:160" s="6" customFormat="1" ht="13.5" customHeight="1" outlineLevel="5" x14ac:dyDescent="0.35">
      <c r="A31" s="297"/>
      <c r="B31" s="297" t="s">
        <v>126</v>
      </c>
      <c r="C31" s="289" t="s">
        <v>134</v>
      </c>
      <c r="D31" s="289" t="s">
        <v>161</v>
      </c>
      <c r="E31" s="289" t="s">
        <v>164</v>
      </c>
      <c r="F31" s="289" t="s">
        <v>159</v>
      </c>
      <c r="G31" s="289" t="s">
        <v>166</v>
      </c>
      <c r="H31" s="298" t="s">
        <v>163</v>
      </c>
      <c r="I31" s="298" t="s">
        <v>162</v>
      </c>
      <c r="J31" s="290" t="s">
        <v>158</v>
      </c>
      <c r="K31" s="289" t="s">
        <v>158</v>
      </c>
      <c r="L31" s="291" t="s">
        <v>158</v>
      </c>
      <c r="M31" s="291" t="s">
        <v>158</v>
      </c>
      <c r="N31" s="291" t="s">
        <v>158</v>
      </c>
      <c r="O31" s="291" t="s">
        <v>158</v>
      </c>
      <c r="P31" s="292">
        <f t="shared" si="0"/>
        <v>0</v>
      </c>
      <c r="Q31" s="292" t="s">
        <v>67</v>
      </c>
      <c r="R31" s="292" t="s">
        <v>124</v>
      </c>
      <c r="S31" s="288" t="s">
        <v>156</v>
      </c>
      <c r="T31" s="288" t="s">
        <v>91</v>
      </c>
      <c r="U31" s="293" t="s">
        <v>36</v>
      </c>
      <c r="V31" s="294"/>
      <c r="W31" s="295"/>
      <c r="X31" s="295"/>
      <c r="Y31" s="295"/>
      <c r="Z31" s="295"/>
      <c r="AA31" s="295"/>
      <c r="AB31" s="295" t="s">
        <v>1140</v>
      </c>
      <c r="AC31" s="295"/>
      <c r="AD31" s="295"/>
      <c r="AE31" s="295"/>
      <c r="AF31" s="295"/>
      <c r="AG31" s="295"/>
      <c r="AH31" s="288" t="s">
        <v>197</v>
      </c>
      <c r="AI31" s="292" t="s">
        <v>124</v>
      </c>
      <c r="AJ31" s="292" t="s">
        <v>124</v>
      </c>
      <c r="AK31" s="292" t="s">
        <v>124</v>
      </c>
      <c r="AL31" s="292" t="s">
        <v>124</v>
      </c>
      <c r="AM31" s="292" t="s">
        <v>124</v>
      </c>
      <c r="AN31" s="292" t="s">
        <v>124</v>
      </c>
      <c r="AO31" s="292" t="s">
        <v>124</v>
      </c>
      <c r="AP31" s="292" t="s">
        <v>124</v>
      </c>
      <c r="AQ31" s="292" t="s">
        <v>124</v>
      </c>
      <c r="AR31" s="292" t="s">
        <v>124</v>
      </c>
      <c r="AS31" s="292" t="s">
        <v>124</v>
      </c>
      <c r="AT31" s="292" t="s">
        <v>124</v>
      </c>
      <c r="AU31" s="292" t="s">
        <v>124</v>
      </c>
      <c r="AV31" s="292" t="s">
        <v>124</v>
      </c>
      <c r="AW31" s="292" t="s">
        <v>124</v>
      </c>
      <c r="AX31" s="292" t="s">
        <v>124</v>
      </c>
      <c r="AY31" s="292" t="s">
        <v>124</v>
      </c>
      <c r="AZ31" s="292" t="s">
        <v>124</v>
      </c>
      <c r="BA31" s="292" t="s">
        <v>124</v>
      </c>
      <c r="BB31" s="292" t="s">
        <v>124</v>
      </c>
      <c r="BC31" s="292" t="s">
        <v>124</v>
      </c>
      <c r="BD31" s="292" t="s">
        <v>124</v>
      </c>
      <c r="BE31" s="292" t="s">
        <v>124</v>
      </c>
      <c r="BF31" s="292" t="s">
        <v>124</v>
      </c>
      <c r="BG31" s="292" t="s">
        <v>124</v>
      </c>
      <c r="BH31" s="292" t="s">
        <v>67</v>
      </c>
      <c r="BI31" s="292" t="s">
        <v>67</v>
      </c>
      <c r="BJ31" s="292" t="s">
        <v>67</v>
      </c>
      <c r="BK31" s="292" t="s">
        <v>124</v>
      </c>
      <c r="BL31" s="292" t="s">
        <v>124</v>
      </c>
      <c r="BM31" s="292" t="s">
        <v>124</v>
      </c>
      <c r="BN31" s="292" t="s">
        <v>124</v>
      </c>
      <c r="BO31" s="292" t="s">
        <v>124</v>
      </c>
      <c r="BP31" s="292" t="s">
        <v>124</v>
      </c>
      <c r="BQ31" s="292" t="s">
        <v>124</v>
      </c>
      <c r="BR31" s="292" t="s">
        <v>124</v>
      </c>
      <c r="BS31" s="292" t="s">
        <v>124</v>
      </c>
      <c r="BT31" s="292" t="s">
        <v>124</v>
      </c>
      <c r="BU31" s="292" t="s">
        <v>124</v>
      </c>
      <c r="BV31" s="292" t="s">
        <v>124</v>
      </c>
      <c r="BW31" s="292" t="s">
        <v>124</v>
      </c>
      <c r="BX31" s="292" t="s">
        <v>124</v>
      </c>
      <c r="BY31" s="292" t="s">
        <v>124</v>
      </c>
      <c r="BZ31" s="292" t="s">
        <v>124</v>
      </c>
      <c r="CA31" s="292" t="s">
        <v>124</v>
      </c>
      <c r="CB31" s="292" t="s">
        <v>124</v>
      </c>
      <c r="CC31" s="292" t="s">
        <v>124</v>
      </c>
      <c r="CD31" s="292" t="s">
        <v>124</v>
      </c>
      <c r="CE31" s="292" t="s">
        <v>124</v>
      </c>
      <c r="CF31" s="292" t="s">
        <v>124</v>
      </c>
      <c r="CG31" s="292" t="s">
        <v>124</v>
      </c>
      <c r="CH31" s="292" t="s">
        <v>124</v>
      </c>
      <c r="CI31" s="292" t="s">
        <v>124</v>
      </c>
      <c r="CJ31" s="292" t="s">
        <v>124</v>
      </c>
      <c r="CK31" s="292" t="s">
        <v>124</v>
      </c>
      <c r="CL31" s="292" t="s">
        <v>124</v>
      </c>
      <c r="CM31" s="292" t="s">
        <v>124</v>
      </c>
      <c r="CN31" s="292" t="s">
        <v>124</v>
      </c>
      <c r="CO31" s="292" t="s">
        <v>124</v>
      </c>
      <c r="CP31" s="292" t="s">
        <v>124</v>
      </c>
      <c r="CQ31" s="292" t="s">
        <v>124</v>
      </c>
      <c r="CR31" s="292" t="s">
        <v>124</v>
      </c>
      <c r="CS31" s="292" t="s">
        <v>124</v>
      </c>
      <c r="CT31" s="292" t="s">
        <v>124</v>
      </c>
      <c r="CU31" s="292" t="s">
        <v>124</v>
      </c>
      <c r="CV31" s="292" t="s">
        <v>124</v>
      </c>
      <c r="CW31" s="292" t="s">
        <v>124</v>
      </c>
      <c r="CX31" s="292" t="s">
        <v>124</v>
      </c>
      <c r="CY31" s="292" t="s">
        <v>124</v>
      </c>
      <c r="CZ31" s="292" t="s">
        <v>124</v>
      </c>
      <c r="DA31" s="292" t="s">
        <v>124</v>
      </c>
      <c r="DB31" s="292" t="s">
        <v>124</v>
      </c>
      <c r="DC31" s="292" t="s">
        <v>124</v>
      </c>
      <c r="DD31" s="292" t="s">
        <v>124</v>
      </c>
      <c r="DE31" s="292" t="s">
        <v>124</v>
      </c>
      <c r="DF31" s="292" t="s">
        <v>124</v>
      </c>
      <c r="DG31" s="292" t="s">
        <v>124</v>
      </c>
      <c r="DH31" s="292" t="s">
        <v>124</v>
      </c>
      <c r="DI31" s="292" t="s">
        <v>124</v>
      </c>
      <c r="DJ31" s="292" t="s">
        <v>124</v>
      </c>
      <c r="DK31" s="292" t="s">
        <v>124</v>
      </c>
      <c r="DL31" s="292" t="s">
        <v>124</v>
      </c>
      <c r="DM31" s="292" t="s">
        <v>124</v>
      </c>
      <c r="DN31" s="292" t="s">
        <v>124</v>
      </c>
      <c r="DO31" s="292" t="s">
        <v>124</v>
      </c>
      <c r="DP31" s="292" t="s">
        <v>124</v>
      </c>
      <c r="DQ31" s="292" t="s">
        <v>124</v>
      </c>
      <c r="DR31" s="292" t="s">
        <v>124</v>
      </c>
      <c r="DS31" s="292" t="s">
        <v>124</v>
      </c>
      <c r="DT31" s="292" t="s">
        <v>124</v>
      </c>
      <c r="DU31" s="292" t="s">
        <v>124</v>
      </c>
      <c r="DV31" s="292" t="s">
        <v>124</v>
      </c>
      <c r="DW31" s="292" t="s">
        <v>124</v>
      </c>
      <c r="DX31" s="292" t="s">
        <v>124</v>
      </c>
      <c r="DY31" s="292" t="s">
        <v>124</v>
      </c>
      <c r="DZ31" s="292" t="s">
        <v>124</v>
      </c>
      <c r="EA31" s="292" t="s">
        <v>124</v>
      </c>
      <c r="EB31" s="292" t="s">
        <v>124</v>
      </c>
      <c r="EC31" s="292" t="s">
        <v>124</v>
      </c>
      <c r="ED31" s="292" t="s">
        <v>124</v>
      </c>
      <c r="EE31" s="292" t="s">
        <v>124</v>
      </c>
      <c r="EF31" s="292" t="s">
        <v>124</v>
      </c>
      <c r="EG31" s="292" t="s">
        <v>124</v>
      </c>
      <c r="EH31" s="292" t="s">
        <v>124</v>
      </c>
      <c r="EI31" s="292" t="s">
        <v>124</v>
      </c>
      <c r="EJ31" s="292" t="s">
        <v>124</v>
      </c>
      <c r="EK31" s="292" t="s">
        <v>124</v>
      </c>
      <c r="EL31" s="292" t="s">
        <v>124</v>
      </c>
      <c r="EM31" s="292" t="s">
        <v>124</v>
      </c>
      <c r="EN31" s="292" t="s">
        <v>124</v>
      </c>
      <c r="EO31" s="292" t="s">
        <v>124</v>
      </c>
      <c r="EP31" s="292" t="s">
        <v>124</v>
      </c>
      <c r="EQ31" s="292" t="s">
        <v>124</v>
      </c>
      <c r="ER31" s="292" t="s">
        <v>124</v>
      </c>
      <c r="ES31" s="292" t="s">
        <v>124</v>
      </c>
      <c r="ET31" s="292" t="s">
        <v>124</v>
      </c>
      <c r="EU31" s="296" t="s">
        <v>124</v>
      </c>
      <c r="EV31" s="288" t="s">
        <v>1114</v>
      </c>
      <c r="EW31" s="288" t="s">
        <v>1115</v>
      </c>
      <c r="EX31" s="288" t="s">
        <v>1116</v>
      </c>
      <c r="EY31" s="288" t="s">
        <v>1117</v>
      </c>
      <c r="EZ31" s="288" t="s">
        <v>68</v>
      </c>
      <c r="FA31" s="288" t="s">
        <v>68</v>
      </c>
      <c r="FB31" s="288" t="s">
        <v>68</v>
      </c>
      <c r="FC31" s="288" t="s">
        <v>68</v>
      </c>
      <c r="FD31" s="288" t="s">
        <v>1118</v>
      </c>
    </row>
    <row r="32" spans="1:160" s="6" customFormat="1" ht="13.5" customHeight="1" outlineLevel="5" x14ac:dyDescent="0.35">
      <c r="A32" s="297"/>
      <c r="B32" s="297" t="s">
        <v>126</v>
      </c>
      <c r="C32" s="289" t="s">
        <v>134</v>
      </c>
      <c r="D32" s="289" t="s">
        <v>161</v>
      </c>
      <c r="E32" s="289" t="s">
        <v>164</v>
      </c>
      <c r="F32" s="289" t="s">
        <v>159</v>
      </c>
      <c r="G32" s="289" t="s">
        <v>166</v>
      </c>
      <c r="H32" s="298" t="s">
        <v>163</v>
      </c>
      <c r="I32" s="298" t="s">
        <v>163</v>
      </c>
      <c r="J32" s="290" t="s">
        <v>158</v>
      </c>
      <c r="K32" s="289" t="s">
        <v>158</v>
      </c>
      <c r="L32" s="291" t="s">
        <v>158</v>
      </c>
      <c r="M32" s="291" t="s">
        <v>158</v>
      </c>
      <c r="N32" s="291" t="s">
        <v>158</v>
      </c>
      <c r="O32" s="291" t="s">
        <v>158</v>
      </c>
      <c r="P32" s="292">
        <f>LEN(A32)</f>
        <v>0</v>
      </c>
      <c r="Q32" s="292" t="s">
        <v>67</v>
      </c>
      <c r="R32" s="292" t="s">
        <v>124</v>
      </c>
      <c r="S32" s="288" t="s">
        <v>156</v>
      </c>
      <c r="T32" s="288" t="s">
        <v>91</v>
      </c>
      <c r="U32" s="293" t="s">
        <v>142</v>
      </c>
      <c r="V32" s="294"/>
      <c r="W32" s="295"/>
      <c r="X32" s="295"/>
      <c r="Y32" s="295"/>
      <c r="Z32" s="295"/>
      <c r="AA32" s="295"/>
      <c r="AB32" s="295" t="s">
        <v>1141</v>
      </c>
      <c r="AC32" s="295"/>
      <c r="AD32" s="295"/>
      <c r="AE32" s="295"/>
      <c r="AF32" s="295"/>
      <c r="AG32" s="295"/>
      <c r="AH32" s="288" t="s">
        <v>198</v>
      </c>
      <c r="AI32" s="292" t="s">
        <v>124</v>
      </c>
      <c r="AJ32" s="292" t="s">
        <v>124</v>
      </c>
      <c r="AK32" s="292" t="s">
        <v>124</v>
      </c>
      <c r="AL32" s="292" t="s">
        <v>124</v>
      </c>
      <c r="AM32" s="292" t="s">
        <v>124</v>
      </c>
      <c r="AN32" s="292" t="s">
        <v>124</v>
      </c>
      <c r="AO32" s="292" t="s">
        <v>124</v>
      </c>
      <c r="AP32" s="292" t="s">
        <v>124</v>
      </c>
      <c r="AQ32" s="292" t="s">
        <v>124</v>
      </c>
      <c r="AR32" s="292" t="s">
        <v>124</v>
      </c>
      <c r="AS32" s="292" t="s">
        <v>124</v>
      </c>
      <c r="AT32" s="292" t="s">
        <v>124</v>
      </c>
      <c r="AU32" s="292" t="s">
        <v>124</v>
      </c>
      <c r="AV32" s="292" t="s">
        <v>124</v>
      </c>
      <c r="AW32" s="292" t="s">
        <v>124</v>
      </c>
      <c r="AX32" s="292" t="s">
        <v>124</v>
      </c>
      <c r="AY32" s="292" t="s">
        <v>124</v>
      </c>
      <c r="AZ32" s="292" t="s">
        <v>124</v>
      </c>
      <c r="BA32" s="292" t="s">
        <v>124</v>
      </c>
      <c r="BB32" s="292" t="s">
        <v>124</v>
      </c>
      <c r="BC32" s="292" t="s">
        <v>124</v>
      </c>
      <c r="BD32" s="292" t="s">
        <v>124</v>
      </c>
      <c r="BE32" s="292" t="s">
        <v>124</v>
      </c>
      <c r="BF32" s="292" t="s">
        <v>124</v>
      </c>
      <c r="BG32" s="292" t="s">
        <v>124</v>
      </c>
      <c r="BH32" s="292" t="s">
        <v>67</v>
      </c>
      <c r="BI32" s="292" t="s">
        <v>67</v>
      </c>
      <c r="BJ32" s="292" t="s">
        <v>67</v>
      </c>
      <c r="BK32" s="292" t="s">
        <v>124</v>
      </c>
      <c r="BL32" s="292" t="s">
        <v>124</v>
      </c>
      <c r="BM32" s="292" t="s">
        <v>124</v>
      </c>
      <c r="BN32" s="292" t="s">
        <v>124</v>
      </c>
      <c r="BO32" s="292" t="s">
        <v>124</v>
      </c>
      <c r="BP32" s="292" t="s">
        <v>124</v>
      </c>
      <c r="BQ32" s="292" t="s">
        <v>124</v>
      </c>
      <c r="BR32" s="292" t="s">
        <v>124</v>
      </c>
      <c r="BS32" s="292" t="s">
        <v>124</v>
      </c>
      <c r="BT32" s="292" t="s">
        <v>124</v>
      </c>
      <c r="BU32" s="292" t="s">
        <v>124</v>
      </c>
      <c r="BV32" s="292" t="s">
        <v>124</v>
      </c>
      <c r="BW32" s="292" t="s">
        <v>124</v>
      </c>
      <c r="BX32" s="292" t="s">
        <v>124</v>
      </c>
      <c r="BY32" s="292" t="s">
        <v>124</v>
      </c>
      <c r="BZ32" s="292" t="s">
        <v>124</v>
      </c>
      <c r="CA32" s="292" t="s">
        <v>124</v>
      </c>
      <c r="CB32" s="292" t="s">
        <v>124</v>
      </c>
      <c r="CC32" s="292" t="s">
        <v>124</v>
      </c>
      <c r="CD32" s="292" t="s">
        <v>124</v>
      </c>
      <c r="CE32" s="292" t="s">
        <v>124</v>
      </c>
      <c r="CF32" s="292" t="s">
        <v>124</v>
      </c>
      <c r="CG32" s="292" t="s">
        <v>124</v>
      </c>
      <c r="CH32" s="292" t="s">
        <v>124</v>
      </c>
      <c r="CI32" s="292" t="s">
        <v>124</v>
      </c>
      <c r="CJ32" s="292" t="s">
        <v>124</v>
      </c>
      <c r="CK32" s="292" t="s">
        <v>124</v>
      </c>
      <c r="CL32" s="292" t="s">
        <v>124</v>
      </c>
      <c r="CM32" s="292" t="s">
        <v>124</v>
      </c>
      <c r="CN32" s="292" t="s">
        <v>124</v>
      </c>
      <c r="CO32" s="292" t="s">
        <v>124</v>
      </c>
      <c r="CP32" s="292" t="s">
        <v>124</v>
      </c>
      <c r="CQ32" s="292" t="s">
        <v>124</v>
      </c>
      <c r="CR32" s="292" t="s">
        <v>124</v>
      </c>
      <c r="CS32" s="292" t="s">
        <v>124</v>
      </c>
      <c r="CT32" s="292" t="s">
        <v>124</v>
      </c>
      <c r="CU32" s="292" t="s">
        <v>124</v>
      </c>
      <c r="CV32" s="292" t="s">
        <v>124</v>
      </c>
      <c r="CW32" s="292" t="s">
        <v>124</v>
      </c>
      <c r="CX32" s="292" t="s">
        <v>124</v>
      </c>
      <c r="CY32" s="292" t="s">
        <v>124</v>
      </c>
      <c r="CZ32" s="292" t="s">
        <v>124</v>
      </c>
      <c r="DA32" s="292" t="s">
        <v>124</v>
      </c>
      <c r="DB32" s="292" t="s">
        <v>124</v>
      </c>
      <c r="DC32" s="292" t="s">
        <v>124</v>
      </c>
      <c r="DD32" s="292" t="s">
        <v>124</v>
      </c>
      <c r="DE32" s="292" t="s">
        <v>124</v>
      </c>
      <c r="DF32" s="292" t="s">
        <v>124</v>
      </c>
      <c r="DG32" s="292" t="s">
        <v>124</v>
      </c>
      <c r="DH32" s="292" t="s">
        <v>124</v>
      </c>
      <c r="DI32" s="292" t="s">
        <v>124</v>
      </c>
      <c r="DJ32" s="292" t="s">
        <v>124</v>
      </c>
      <c r="DK32" s="292" t="s">
        <v>124</v>
      </c>
      <c r="DL32" s="292" t="s">
        <v>124</v>
      </c>
      <c r="DM32" s="292" t="s">
        <v>124</v>
      </c>
      <c r="DN32" s="292" t="s">
        <v>124</v>
      </c>
      <c r="DO32" s="292" t="s">
        <v>124</v>
      </c>
      <c r="DP32" s="292" t="s">
        <v>124</v>
      </c>
      <c r="DQ32" s="292" t="s">
        <v>124</v>
      </c>
      <c r="DR32" s="292" t="s">
        <v>124</v>
      </c>
      <c r="DS32" s="292" t="s">
        <v>124</v>
      </c>
      <c r="DT32" s="292" t="s">
        <v>124</v>
      </c>
      <c r="DU32" s="292" t="s">
        <v>124</v>
      </c>
      <c r="DV32" s="292" t="s">
        <v>124</v>
      </c>
      <c r="DW32" s="292" t="s">
        <v>124</v>
      </c>
      <c r="DX32" s="292" t="s">
        <v>124</v>
      </c>
      <c r="DY32" s="292" t="s">
        <v>124</v>
      </c>
      <c r="DZ32" s="292" t="s">
        <v>124</v>
      </c>
      <c r="EA32" s="292" t="s">
        <v>124</v>
      </c>
      <c r="EB32" s="292" t="s">
        <v>124</v>
      </c>
      <c r="EC32" s="292" t="s">
        <v>124</v>
      </c>
      <c r="ED32" s="292" t="s">
        <v>124</v>
      </c>
      <c r="EE32" s="292" t="s">
        <v>124</v>
      </c>
      <c r="EF32" s="292" t="s">
        <v>124</v>
      </c>
      <c r="EG32" s="292" t="s">
        <v>124</v>
      </c>
      <c r="EH32" s="292" t="s">
        <v>124</v>
      </c>
      <c r="EI32" s="292" t="s">
        <v>124</v>
      </c>
      <c r="EJ32" s="292" t="s">
        <v>124</v>
      </c>
      <c r="EK32" s="292" t="s">
        <v>124</v>
      </c>
      <c r="EL32" s="292" t="s">
        <v>124</v>
      </c>
      <c r="EM32" s="292" t="s">
        <v>124</v>
      </c>
      <c r="EN32" s="292" t="s">
        <v>124</v>
      </c>
      <c r="EO32" s="292" t="s">
        <v>124</v>
      </c>
      <c r="EP32" s="292" t="s">
        <v>124</v>
      </c>
      <c r="EQ32" s="292" t="s">
        <v>124</v>
      </c>
      <c r="ER32" s="292" t="s">
        <v>124</v>
      </c>
      <c r="ES32" s="292" t="s">
        <v>124</v>
      </c>
      <c r="ET32" s="292" t="s">
        <v>124</v>
      </c>
      <c r="EU32" s="296" t="s">
        <v>124</v>
      </c>
      <c r="EV32" s="288" t="s">
        <v>1114</v>
      </c>
      <c r="EW32" s="288" t="s">
        <v>1115</v>
      </c>
      <c r="EX32" s="288" t="s">
        <v>1116</v>
      </c>
      <c r="EY32" s="288" t="s">
        <v>1117</v>
      </c>
      <c r="EZ32" s="288" t="s">
        <v>68</v>
      </c>
      <c r="FA32" s="288" t="s">
        <v>68</v>
      </c>
      <c r="FB32" s="288" t="s">
        <v>68</v>
      </c>
      <c r="FC32" s="288" t="s">
        <v>68</v>
      </c>
      <c r="FD32" s="288" t="s">
        <v>1118</v>
      </c>
    </row>
    <row r="33" spans="1:160" s="6" customFormat="1" ht="13.5" customHeight="1" outlineLevel="4" x14ac:dyDescent="0.35">
      <c r="A33" s="288"/>
      <c r="B33" s="288" t="s">
        <v>68</v>
      </c>
      <c r="C33" s="289" t="s">
        <v>134</v>
      </c>
      <c r="D33" s="289" t="s">
        <v>161</v>
      </c>
      <c r="E33" s="289" t="s">
        <v>164</v>
      </c>
      <c r="F33" s="289" t="s">
        <v>159</v>
      </c>
      <c r="G33" s="289" t="s">
        <v>166</v>
      </c>
      <c r="H33" s="298" t="s">
        <v>164</v>
      </c>
      <c r="I33" s="298" t="s">
        <v>158</v>
      </c>
      <c r="J33" s="290" t="s">
        <v>158</v>
      </c>
      <c r="K33" s="289" t="s">
        <v>158</v>
      </c>
      <c r="L33" s="291" t="s">
        <v>158</v>
      </c>
      <c r="M33" s="291" t="s">
        <v>158</v>
      </c>
      <c r="N33" s="291" t="s">
        <v>158</v>
      </c>
      <c r="O33" s="291" t="s">
        <v>158</v>
      </c>
      <c r="P33" s="292">
        <f t="shared" si="0"/>
        <v>0</v>
      </c>
      <c r="Q33" s="292" t="s">
        <v>124</v>
      </c>
      <c r="R33" s="292" t="s">
        <v>124</v>
      </c>
      <c r="S33" s="292" t="s">
        <v>68</v>
      </c>
      <c r="T33" s="288" t="s">
        <v>91</v>
      </c>
      <c r="U33" s="293" t="s">
        <v>41</v>
      </c>
      <c r="V33" s="294"/>
      <c r="W33" s="295"/>
      <c r="X33" s="295"/>
      <c r="Y33" s="295"/>
      <c r="Z33" s="295"/>
      <c r="AA33" s="295" t="s">
        <v>1142</v>
      </c>
      <c r="AB33" s="295"/>
      <c r="AC33" s="295"/>
      <c r="AD33" s="295"/>
      <c r="AE33" s="295"/>
      <c r="AF33" s="295"/>
      <c r="AG33" s="295"/>
      <c r="AH33" s="288" t="s">
        <v>199</v>
      </c>
      <c r="AI33" s="292" t="s">
        <v>68</v>
      </c>
      <c r="AJ33" s="292" t="s">
        <v>68</v>
      </c>
      <c r="AK33" s="292" t="s">
        <v>68</v>
      </c>
      <c r="AL33" s="292" t="s">
        <v>68</v>
      </c>
      <c r="AM33" s="292" t="s">
        <v>68</v>
      </c>
      <c r="AN33" s="292" t="s">
        <v>68</v>
      </c>
      <c r="AO33" s="292" t="s">
        <v>68</v>
      </c>
      <c r="AP33" s="292" t="s">
        <v>68</v>
      </c>
      <c r="AQ33" s="292" t="s">
        <v>68</v>
      </c>
      <c r="AR33" s="292" t="s">
        <v>68</v>
      </c>
      <c r="AS33" s="292" t="s">
        <v>68</v>
      </c>
      <c r="AT33" s="292" t="s">
        <v>68</v>
      </c>
      <c r="AU33" s="292" t="s">
        <v>68</v>
      </c>
      <c r="AV33" s="292" t="s">
        <v>68</v>
      </c>
      <c r="AW33" s="292" t="s">
        <v>68</v>
      </c>
      <c r="AX33" s="292" t="s">
        <v>68</v>
      </c>
      <c r="AY33" s="292" t="s">
        <v>68</v>
      </c>
      <c r="AZ33" s="292" t="s">
        <v>68</v>
      </c>
      <c r="BA33" s="292" t="s">
        <v>68</v>
      </c>
      <c r="BB33" s="292" t="s">
        <v>68</v>
      </c>
      <c r="BC33" s="292" t="s">
        <v>68</v>
      </c>
      <c r="BD33" s="292" t="s">
        <v>68</v>
      </c>
      <c r="BE33" s="292" t="s">
        <v>68</v>
      </c>
      <c r="BF33" s="292" t="s">
        <v>68</v>
      </c>
      <c r="BG33" s="292" t="s">
        <v>68</v>
      </c>
      <c r="BH33" s="292" t="s">
        <v>68</v>
      </c>
      <c r="BI33" s="292" t="s">
        <v>68</v>
      </c>
      <c r="BJ33" s="292" t="s">
        <v>68</v>
      </c>
      <c r="BK33" s="292" t="s">
        <v>68</v>
      </c>
      <c r="BL33" s="292" t="s">
        <v>68</v>
      </c>
      <c r="BM33" s="292" t="s">
        <v>68</v>
      </c>
      <c r="BN33" s="292" t="s">
        <v>68</v>
      </c>
      <c r="BO33" s="292" t="s">
        <v>68</v>
      </c>
      <c r="BP33" s="292" t="s">
        <v>68</v>
      </c>
      <c r="BQ33" s="292" t="s">
        <v>68</v>
      </c>
      <c r="BR33" s="292" t="s">
        <v>68</v>
      </c>
      <c r="BS33" s="292" t="s">
        <v>68</v>
      </c>
      <c r="BT33" s="292" t="s">
        <v>68</v>
      </c>
      <c r="BU33" s="292" t="s">
        <v>68</v>
      </c>
      <c r="BV33" s="292" t="s">
        <v>68</v>
      </c>
      <c r="BW33" s="292" t="s">
        <v>68</v>
      </c>
      <c r="BX33" s="292" t="s">
        <v>68</v>
      </c>
      <c r="BY33" s="292" t="s">
        <v>68</v>
      </c>
      <c r="BZ33" s="292" t="s">
        <v>68</v>
      </c>
      <c r="CA33" s="292" t="s">
        <v>68</v>
      </c>
      <c r="CB33" s="292" t="s">
        <v>68</v>
      </c>
      <c r="CC33" s="292" t="s">
        <v>68</v>
      </c>
      <c r="CD33" s="292" t="s">
        <v>68</v>
      </c>
      <c r="CE33" s="292" t="s">
        <v>68</v>
      </c>
      <c r="CF33" s="292" t="s">
        <v>68</v>
      </c>
      <c r="CG33" s="292" t="s">
        <v>68</v>
      </c>
      <c r="CH33" s="292" t="s">
        <v>68</v>
      </c>
      <c r="CI33" s="292" t="s">
        <v>68</v>
      </c>
      <c r="CJ33" s="292" t="s">
        <v>68</v>
      </c>
      <c r="CK33" s="292" t="s">
        <v>68</v>
      </c>
      <c r="CL33" s="292" t="s">
        <v>68</v>
      </c>
      <c r="CM33" s="292" t="s">
        <v>68</v>
      </c>
      <c r="CN33" s="292" t="s">
        <v>68</v>
      </c>
      <c r="CO33" s="292" t="s">
        <v>68</v>
      </c>
      <c r="CP33" s="292" t="s">
        <v>68</v>
      </c>
      <c r="CQ33" s="292" t="s">
        <v>68</v>
      </c>
      <c r="CR33" s="292" t="s">
        <v>68</v>
      </c>
      <c r="CS33" s="292" t="s">
        <v>68</v>
      </c>
      <c r="CT33" s="292" t="s">
        <v>68</v>
      </c>
      <c r="CU33" s="292" t="s">
        <v>68</v>
      </c>
      <c r="CV33" s="292" t="s">
        <v>68</v>
      </c>
      <c r="CW33" s="292" t="s">
        <v>68</v>
      </c>
      <c r="CX33" s="292" t="s">
        <v>68</v>
      </c>
      <c r="CY33" s="292" t="s">
        <v>68</v>
      </c>
      <c r="CZ33" s="292" t="s">
        <v>68</v>
      </c>
      <c r="DA33" s="292" t="s">
        <v>68</v>
      </c>
      <c r="DB33" s="292" t="s">
        <v>68</v>
      </c>
      <c r="DC33" s="292" t="s">
        <v>68</v>
      </c>
      <c r="DD33" s="292" t="s">
        <v>68</v>
      </c>
      <c r="DE33" s="292" t="s">
        <v>68</v>
      </c>
      <c r="DF33" s="292" t="s">
        <v>68</v>
      </c>
      <c r="DG33" s="292" t="s">
        <v>68</v>
      </c>
      <c r="DH33" s="292" t="s">
        <v>68</v>
      </c>
      <c r="DI33" s="292" t="s">
        <v>68</v>
      </c>
      <c r="DJ33" s="292" t="s">
        <v>68</v>
      </c>
      <c r="DK33" s="292" t="s">
        <v>68</v>
      </c>
      <c r="DL33" s="292" t="s">
        <v>68</v>
      </c>
      <c r="DM33" s="292" t="s">
        <v>68</v>
      </c>
      <c r="DN33" s="292" t="s">
        <v>68</v>
      </c>
      <c r="DO33" s="292" t="s">
        <v>68</v>
      </c>
      <c r="DP33" s="292" t="s">
        <v>68</v>
      </c>
      <c r="DQ33" s="292" t="s">
        <v>68</v>
      </c>
      <c r="DR33" s="292" t="s">
        <v>68</v>
      </c>
      <c r="DS33" s="292" t="s">
        <v>68</v>
      </c>
      <c r="DT33" s="292" t="s">
        <v>68</v>
      </c>
      <c r="DU33" s="292" t="s">
        <v>68</v>
      </c>
      <c r="DV33" s="292" t="s">
        <v>68</v>
      </c>
      <c r="DW33" s="292" t="s">
        <v>68</v>
      </c>
      <c r="DX33" s="292" t="s">
        <v>68</v>
      </c>
      <c r="DY33" s="292" t="s">
        <v>68</v>
      </c>
      <c r="DZ33" s="292" t="s">
        <v>68</v>
      </c>
      <c r="EA33" s="292" t="s">
        <v>68</v>
      </c>
      <c r="EB33" s="292" t="s">
        <v>68</v>
      </c>
      <c r="EC33" s="292" t="s">
        <v>68</v>
      </c>
      <c r="ED33" s="292" t="s">
        <v>68</v>
      </c>
      <c r="EE33" s="292" t="s">
        <v>68</v>
      </c>
      <c r="EF33" s="292" t="s">
        <v>68</v>
      </c>
      <c r="EG33" s="292" t="s">
        <v>68</v>
      </c>
      <c r="EH33" s="292" t="s">
        <v>68</v>
      </c>
      <c r="EI33" s="292" t="s">
        <v>68</v>
      </c>
      <c r="EJ33" s="292" t="s">
        <v>68</v>
      </c>
      <c r="EK33" s="292" t="s">
        <v>68</v>
      </c>
      <c r="EL33" s="292" t="s">
        <v>68</v>
      </c>
      <c r="EM33" s="292" t="s">
        <v>68</v>
      </c>
      <c r="EN33" s="292" t="s">
        <v>68</v>
      </c>
      <c r="EO33" s="292" t="s">
        <v>68</v>
      </c>
      <c r="EP33" s="292" t="s">
        <v>68</v>
      </c>
      <c r="EQ33" s="292" t="s">
        <v>68</v>
      </c>
      <c r="ER33" s="292" t="s">
        <v>68</v>
      </c>
      <c r="ES33" s="292" t="s">
        <v>68</v>
      </c>
      <c r="ET33" s="292" t="s">
        <v>68</v>
      </c>
      <c r="EU33" s="296" t="s">
        <v>68</v>
      </c>
      <c r="EV33" s="288" t="s">
        <v>68</v>
      </c>
      <c r="EW33" s="288" t="s">
        <v>68</v>
      </c>
      <c r="EX33" s="288" t="s">
        <v>68</v>
      </c>
      <c r="EY33" s="288" t="s">
        <v>68</v>
      </c>
      <c r="EZ33" s="288" t="s">
        <v>68</v>
      </c>
      <c r="FA33" s="288" t="s">
        <v>68</v>
      </c>
      <c r="FB33" s="288" t="s">
        <v>68</v>
      </c>
      <c r="FC33" s="288" t="s">
        <v>68</v>
      </c>
      <c r="FD33" s="288" t="s">
        <v>68</v>
      </c>
    </row>
    <row r="34" spans="1:160" s="6" customFormat="1" ht="13.5" customHeight="1" outlineLevel="5" x14ac:dyDescent="0.35">
      <c r="A34" s="297"/>
      <c r="B34" s="297" t="s">
        <v>126</v>
      </c>
      <c r="C34" s="289" t="s">
        <v>134</v>
      </c>
      <c r="D34" s="289" t="s">
        <v>161</v>
      </c>
      <c r="E34" s="289" t="s">
        <v>164</v>
      </c>
      <c r="F34" s="289" t="s">
        <v>159</v>
      </c>
      <c r="G34" s="289" t="s">
        <v>166</v>
      </c>
      <c r="H34" s="298" t="s">
        <v>164</v>
      </c>
      <c r="I34" s="298" t="s">
        <v>159</v>
      </c>
      <c r="J34" s="290" t="s">
        <v>158</v>
      </c>
      <c r="K34" s="289" t="s">
        <v>158</v>
      </c>
      <c r="L34" s="291" t="s">
        <v>158</v>
      </c>
      <c r="M34" s="291" t="s">
        <v>158</v>
      </c>
      <c r="N34" s="291" t="s">
        <v>158</v>
      </c>
      <c r="O34" s="291" t="s">
        <v>158</v>
      </c>
      <c r="P34" s="292">
        <f t="shared" si="0"/>
        <v>0</v>
      </c>
      <c r="Q34" s="292" t="s">
        <v>67</v>
      </c>
      <c r="R34" s="292" t="s">
        <v>124</v>
      </c>
      <c r="S34" s="288" t="s">
        <v>156</v>
      </c>
      <c r="T34" s="288" t="s">
        <v>91</v>
      </c>
      <c r="U34" s="293" t="s">
        <v>43</v>
      </c>
      <c r="V34" s="294"/>
      <c r="W34" s="295"/>
      <c r="X34" s="295"/>
      <c r="Y34" s="295"/>
      <c r="Z34" s="295"/>
      <c r="AA34" s="295"/>
      <c r="AB34" s="295" t="s">
        <v>1143</v>
      </c>
      <c r="AC34" s="295"/>
      <c r="AD34" s="295"/>
      <c r="AE34" s="295"/>
      <c r="AF34" s="295"/>
      <c r="AG34" s="295"/>
      <c r="AH34" s="288" t="s">
        <v>200</v>
      </c>
      <c r="AI34" s="292" t="s">
        <v>124</v>
      </c>
      <c r="AJ34" s="292" t="s">
        <v>124</v>
      </c>
      <c r="AK34" s="292" t="s">
        <v>124</v>
      </c>
      <c r="AL34" s="292" t="s">
        <v>124</v>
      </c>
      <c r="AM34" s="292" t="s">
        <v>124</v>
      </c>
      <c r="AN34" s="292" t="s">
        <v>124</v>
      </c>
      <c r="AO34" s="292" t="s">
        <v>124</v>
      </c>
      <c r="AP34" s="292" t="s">
        <v>124</v>
      </c>
      <c r="AQ34" s="292" t="s">
        <v>124</v>
      </c>
      <c r="AR34" s="292" t="s">
        <v>124</v>
      </c>
      <c r="AS34" s="292" t="s">
        <v>124</v>
      </c>
      <c r="AT34" s="292" t="s">
        <v>124</v>
      </c>
      <c r="AU34" s="292" t="s">
        <v>124</v>
      </c>
      <c r="AV34" s="292" t="s">
        <v>124</v>
      </c>
      <c r="AW34" s="292" t="s">
        <v>124</v>
      </c>
      <c r="AX34" s="292" t="s">
        <v>124</v>
      </c>
      <c r="AY34" s="292" t="s">
        <v>124</v>
      </c>
      <c r="AZ34" s="292" t="s">
        <v>124</v>
      </c>
      <c r="BA34" s="292" t="s">
        <v>124</v>
      </c>
      <c r="BB34" s="292" t="s">
        <v>124</v>
      </c>
      <c r="BC34" s="292" t="s">
        <v>124</v>
      </c>
      <c r="BD34" s="292" t="s">
        <v>124</v>
      </c>
      <c r="BE34" s="292" t="s">
        <v>124</v>
      </c>
      <c r="BF34" s="292" t="s">
        <v>124</v>
      </c>
      <c r="BG34" s="292" t="s">
        <v>124</v>
      </c>
      <c r="BH34" s="292" t="s">
        <v>67</v>
      </c>
      <c r="BI34" s="292" t="s">
        <v>67</v>
      </c>
      <c r="BJ34" s="292" t="s">
        <v>67</v>
      </c>
      <c r="BK34" s="292" t="s">
        <v>124</v>
      </c>
      <c r="BL34" s="292" t="s">
        <v>124</v>
      </c>
      <c r="BM34" s="292" t="s">
        <v>124</v>
      </c>
      <c r="BN34" s="292" t="s">
        <v>124</v>
      </c>
      <c r="BO34" s="292" t="s">
        <v>124</v>
      </c>
      <c r="BP34" s="292" t="s">
        <v>124</v>
      </c>
      <c r="BQ34" s="292" t="s">
        <v>124</v>
      </c>
      <c r="BR34" s="292" t="s">
        <v>124</v>
      </c>
      <c r="BS34" s="292" t="s">
        <v>124</v>
      </c>
      <c r="BT34" s="292" t="s">
        <v>124</v>
      </c>
      <c r="BU34" s="292" t="s">
        <v>124</v>
      </c>
      <c r="BV34" s="292" t="s">
        <v>124</v>
      </c>
      <c r="BW34" s="292" t="s">
        <v>124</v>
      </c>
      <c r="BX34" s="292" t="s">
        <v>124</v>
      </c>
      <c r="BY34" s="292" t="s">
        <v>124</v>
      </c>
      <c r="BZ34" s="292" t="s">
        <v>124</v>
      </c>
      <c r="CA34" s="292" t="s">
        <v>124</v>
      </c>
      <c r="CB34" s="292" t="s">
        <v>124</v>
      </c>
      <c r="CC34" s="292" t="s">
        <v>124</v>
      </c>
      <c r="CD34" s="292" t="s">
        <v>124</v>
      </c>
      <c r="CE34" s="292" t="s">
        <v>124</v>
      </c>
      <c r="CF34" s="292" t="s">
        <v>124</v>
      </c>
      <c r="CG34" s="292" t="s">
        <v>124</v>
      </c>
      <c r="CH34" s="292" t="s">
        <v>124</v>
      </c>
      <c r="CI34" s="292" t="s">
        <v>124</v>
      </c>
      <c r="CJ34" s="292" t="s">
        <v>124</v>
      </c>
      <c r="CK34" s="292" t="s">
        <v>124</v>
      </c>
      <c r="CL34" s="292" t="s">
        <v>124</v>
      </c>
      <c r="CM34" s="292" t="s">
        <v>124</v>
      </c>
      <c r="CN34" s="292" t="s">
        <v>124</v>
      </c>
      <c r="CO34" s="292" t="s">
        <v>124</v>
      </c>
      <c r="CP34" s="292" t="s">
        <v>124</v>
      </c>
      <c r="CQ34" s="292" t="s">
        <v>124</v>
      </c>
      <c r="CR34" s="292" t="s">
        <v>124</v>
      </c>
      <c r="CS34" s="292" t="s">
        <v>124</v>
      </c>
      <c r="CT34" s="292" t="s">
        <v>124</v>
      </c>
      <c r="CU34" s="292" t="s">
        <v>124</v>
      </c>
      <c r="CV34" s="292" t="s">
        <v>124</v>
      </c>
      <c r="CW34" s="292" t="s">
        <v>124</v>
      </c>
      <c r="CX34" s="292" t="s">
        <v>124</v>
      </c>
      <c r="CY34" s="292" t="s">
        <v>124</v>
      </c>
      <c r="CZ34" s="292" t="s">
        <v>124</v>
      </c>
      <c r="DA34" s="292" t="s">
        <v>124</v>
      </c>
      <c r="DB34" s="292" t="s">
        <v>124</v>
      </c>
      <c r="DC34" s="292" t="s">
        <v>124</v>
      </c>
      <c r="DD34" s="292" t="s">
        <v>124</v>
      </c>
      <c r="DE34" s="292" t="s">
        <v>124</v>
      </c>
      <c r="DF34" s="292" t="s">
        <v>124</v>
      </c>
      <c r="DG34" s="292" t="s">
        <v>124</v>
      </c>
      <c r="DH34" s="292" t="s">
        <v>124</v>
      </c>
      <c r="DI34" s="292" t="s">
        <v>124</v>
      </c>
      <c r="DJ34" s="292" t="s">
        <v>124</v>
      </c>
      <c r="DK34" s="292" t="s">
        <v>124</v>
      </c>
      <c r="DL34" s="292" t="s">
        <v>124</v>
      </c>
      <c r="DM34" s="292" t="s">
        <v>124</v>
      </c>
      <c r="DN34" s="292" t="s">
        <v>124</v>
      </c>
      <c r="DO34" s="292" t="s">
        <v>124</v>
      </c>
      <c r="DP34" s="292" t="s">
        <v>124</v>
      </c>
      <c r="DQ34" s="292" t="s">
        <v>124</v>
      </c>
      <c r="DR34" s="292" t="s">
        <v>124</v>
      </c>
      <c r="DS34" s="292" t="s">
        <v>124</v>
      </c>
      <c r="DT34" s="292" t="s">
        <v>124</v>
      </c>
      <c r="DU34" s="292" t="s">
        <v>124</v>
      </c>
      <c r="DV34" s="292" t="s">
        <v>124</v>
      </c>
      <c r="DW34" s="292" t="s">
        <v>124</v>
      </c>
      <c r="DX34" s="292" t="s">
        <v>124</v>
      </c>
      <c r="DY34" s="292" t="s">
        <v>124</v>
      </c>
      <c r="DZ34" s="292" t="s">
        <v>124</v>
      </c>
      <c r="EA34" s="292" t="s">
        <v>124</v>
      </c>
      <c r="EB34" s="292" t="s">
        <v>124</v>
      </c>
      <c r="EC34" s="292" t="s">
        <v>124</v>
      </c>
      <c r="ED34" s="292" t="s">
        <v>124</v>
      </c>
      <c r="EE34" s="292" t="s">
        <v>124</v>
      </c>
      <c r="EF34" s="292" t="s">
        <v>124</v>
      </c>
      <c r="EG34" s="292" t="s">
        <v>124</v>
      </c>
      <c r="EH34" s="292" t="s">
        <v>124</v>
      </c>
      <c r="EI34" s="292" t="s">
        <v>124</v>
      </c>
      <c r="EJ34" s="292" t="s">
        <v>124</v>
      </c>
      <c r="EK34" s="292" t="s">
        <v>124</v>
      </c>
      <c r="EL34" s="292" t="s">
        <v>124</v>
      </c>
      <c r="EM34" s="292" t="s">
        <v>124</v>
      </c>
      <c r="EN34" s="292" t="s">
        <v>124</v>
      </c>
      <c r="EO34" s="292" t="s">
        <v>124</v>
      </c>
      <c r="EP34" s="292" t="s">
        <v>124</v>
      </c>
      <c r="EQ34" s="292" t="s">
        <v>124</v>
      </c>
      <c r="ER34" s="292" t="s">
        <v>124</v>
      </c>
      <c r="ES34" s="292" t="s">
        <v>124</v>
      </c>
      <c r="ET34" s="292" t="s">
        <v>124</v>
      </c>
      <c r="EU34" s="296" t="s">
        <v>124</v>
      </c>
      <c r="EV34" s="288" t="s">
        <v>1114</v>
      </c>
      <c r="EW34" s="288" t="s">
        <v>1115</v>
      </c>
      <c r="EX34" s="288" t="s">
        <v>1116</v>
      </c>
      <c r="EY34" s="288" t="s">
        <v>1117</v>
      </c>
      <c r="EZ34" s="288" t="s">
        <v>68</v>
      </c>
      <c r="FA34" s="288" t="s">
        <v>68</v>
      </c>
      <c r="FB34" s="288" t="s">
        <v>68</v>
      </c>
      <c r="FC34" s="288" t="s">
        <v>68</v>
      </c>
      <c r="FD34" s="288" t="s">
        <v>1118</v>
      </c>
    </row>
    <row r="35" spans="1:160" s="6" customFormat="1" ht="13.5" customHeight="1" outlineLevel="5" x14ac:dyDescent="0.35">
      <c r="A35" s="297"/>
      <c r="B35" s="297" t="s">
        <v>126</v>
      </c>
      <c r="C35" s="289" t="s">
        <v>134</v>
      </c>
      <c r="D35" s="289" t="s">
        <v>161</v>
      </c>
      <c r="E35" s="289" t="s">
        <v>164</v>
      </c>
      <c r="F35" s="289" t="s">
        <v>159</v>
      </c>
      <c r="G35" s="289" t="s">
        <v>166</v>
      </c>
      <c r="H35" s="298" t="s">
        <v>164</v>
      </c>
      <c r="I35" s="298" t="s">
        <v>160</v>
      </c>
      <c r="J35" s="290" t="s">
        <v>158</v>
      </c>
      <c r="K35" s="289" t="s">
        <v>158</v>
      </c>
      <c r="L35" s="291" t="s">
        <v>158</v>
      </c>
      <c r="M35" s="291" t="s">
        <v>158</v>
      </c>
      <c r="N35" s="291" t="s">
        <v>158</v>
      </c>
      <c r="O35" s="291" t="s">
        <v>158</v>
      </c>
      <c r="P35" s="292">
        <f t="shared" si="0"/>
        <v>0</v>
      </c>
      <c r="Q35" s="292" t="s">
        <v>67</v>
      </c>
      <c r="R35" s="292" t="s">
        <v>124</v>
      </c>
      <c r="S35" s="288" t="s">
        <v>156</v>
      </c>
      <c r="T35" s="288" t="s">
        <v>91</v>
      </c>
      <c r="U35" s="293" t="s">
        <v>44</v>
      </c>
      <c r="V35" s="294"/>
      <c r="W35" s="295"/>
      <c r="X35" s="295"/>
      <c r="Y35" s="295"/>
      <c r="Z35" s="295"/>
      <c r="AA35" s="295"/>
      <c r="AB35" s="295" t="s">
        <v>1144</v>
      </c>
      <c r="AC35" s="295"/>
      <c r="AD35" s="295"/>
      <c r="AE35" s="295"/>
      <c r="AF35" s="295"/>
      <c r="AG35" s="295"/>
      <c r="AH35" s="288" t="s">
        <v>201</v>
      </c>
      <c r="AI35" s="292" t="s">
        <v>124</v>
      </c>
      <c r="AJ35" s="292" t="s">
        <v>124</v>
      </c>
      <c r="AK35" s="292" t="s">
        <v>124</v>
      </c>
      <c r="AL35" s="292" t="s">
        <v>124</v>
      </c>
      <c r="AM35" s="292" t="s">
        <v>124</v>
      </c>
      <c r="AN35" s="292" t="s">
        <v>124</v>
      </c>
      <c r="AO35" s="292" t="s">
        <v>124</v>
      </c>
      <c r="AP35" s="292" t="s">
        <v>124</v>
      </c>
      <c r="AQ35" s="292" t="s">
        <v>124</v>
      </c>
      <c r="AR35" s="292" t="s">
        <v>124</v>
      </c>
      <c r="AS35" s="292" t="s">
        <v>124</v>
      </c>
      <c r="AT35" s="292" t="s">
        <v>124</v>
      </c>
      <c r="AU35" s="292" t="s">
        <v>124</v>
      </c>
      <c r="AV35" s="292" t="s">
        <v>124</v>
      </c>
      <c r="AW35" s="292" t="s">
        <v>124</v>
      </c>
      <c r="AX35" s="292" t="s">
        <v>124</v>
      </c>
      <c r="AY35" s="292" t="s">
        <v>124</v>
      </c>
      <c r="AZ35" s="292" t="s">
        <v>124</v>
      </c>
      <c r="BA35" s="292" t="s">
        <v>124</v>
      </c>
      <c r="BB35" s="292" t="s">
        <v>124</v>
      </c>
      <c r="BC35" s="292" t="s">
        <v>124</v>
      </c>
      <c r="BD35" s="292" t="s">
        <v>124</v>
      </c>
      <c r="BE35" s="292" t="s">
        <v>124</v>
      </c>
      <c r="BF35" s="292" t="s">
        <v>124</v>
      </c>
      <c r="BG35" s="292" t="s">
        <v>124</v>
      </c>
      <c r="BH35" s="292" t="s">
        <v>67</v>
      </c>
      <c r="BI35" s="292" t="s">
        <v>67</v>
      </c>
      <c r="BJ35" s="292" t="s">
        <v>67</v>
      </c>
      <c r="BK35" s="292" t="s">
        <v>124</v>
      </c>
      <c r="BL35" s="292" t="s">
        <v>124</v>
      </c>
      <c r="BM35" s="292" t="s">
        <v>124</v>
      </c>
      <c r="BN35" s="292" t="s">
        <v>124</v>
      </c>
      <c r="BO35" s="292" t="s">
        <v>124</v>
      </c>
      <c r="BP35" s="292" t="s">
        <v>124</v>
      </c>
      <c r="BQ35" s="292" t="s">
        <v>124</v>
      </c>
      <c r="BR35" s="292" t="s">
        <v>124</v>
      </c>
      <c r="BS35" s="292" t="s">
        <v>124</v>
      </c>
      <c r="BT35" s="292" t="s">
        <v>124</v>
      </c>
      <c r="BU35" s="292" t="s">
        <v>124</v>
      </c>
      <c r="BV35" s="292" t="s">
        <v>124</v>
      </c>
      <c r="BW35" s="292" t="s">
        <v>124</v>
      </c>
      <c r="BX35" s="292" t="s">
        <v>124</v>
      </c>
      <c r="BY35" s="292" t="s">
        <v>124</v>
      </c>
      <c r="BZ35" s="292" t="s">
        <v>124</v>
      </c>
      <c r="CA35" s="292" t="s">
        <v>124</v>
      </c>
      <c r="CB35" s="292" t="s">
        <v>124</v>
      </c>
      <c r="CC35" s="292" t="s">
        <v>124</v>
      </c>
      <c r="CD35" s="292" t="s">
        <v>124</v>
      </c>
      <c r="CE35" s="292" t="s">
        <v>124</v>
      </c>
      <c r="CF35" s="292" t="s">
        <v>124</v>
      </c>
      <c r="CG35" s="292" t="s">
        <v>124</v>
      </c>
      <c r="CH35" s="292" t="s">
        <v>124</v>
      </c>
      <c r="CI35" s="292" t="s">
        <v>124</v>
      </c>
      <c r="CJ35" s="292" t="s">
        <v>124</v>
      </c>
      <c r="CK35" s="292" t="s">
        <v>124</v>
      </c>
      <c r="CL35" s="292" t="s">
        <v>124</v>
      </c>
      <c r="CM35" s="292" t="s">
        <v>124</v>
      </c>
      <c r="CN35" s="292" t="s">
        <v>124</v>
      </c>
      <c r="CO35" s="292" t="s">
        <v>124</v>
      </c>
      <c r="CP35" s="292" t="s">
        <v>124</v>
      </c>
      <c r="CQ35" s="292" t="s">
        <v>124</v>
      </c>
      <c r="CR35" s="292" t="s">
        <v>124</v>
      </c>
      <c r="CS35" s="292" t="s">
        <v>124</v>
      </c>
      <c r="CT35" s="292" t="s">
        <v>124</v>
      </c>
      <c r="CU35" s="292" t="s">
        <v>124</v>
      </c>
      <c r="CV35" s="292" t="s">
        <v>124</v>
      </c>
      <c r="CW35" s="292" t="s">
        <v>124</v>
      </c>
      <c r="CX35" s="292" t="s">
        <v>124</v>
      </c>
      <c r="CY35" s="292" t="s">
        <v>124</v>
      </c>
      <c r="CZ35" s="292" t="s">
        <v>124</v>
      </c>
      <c r="DA35" s="292" t="s">
        <v>124</v>
      </c>
      <c r="DB35" s="292" t="s">
        <v>124</v>
      </c>
      <c r="DC35" s="292" t="s">
        <v>124</v>
      </c>
      <c r="DD35" s="292" t="s">
        <v>124</v>
      </c>
      <c r="DE35" s="292" t="s">
        <v>124</v>
      </c>
      <c r="DF35" s="292" t="s">
        <v>124</v>
      </c>
      <c r="DG35" s="292" t="s">
        <v>124</v>
      </c>
      <c r="DH35" s="292" t="s">
        <v>124</v>
      </c>
      <c r="DI35" s="292" t="s">
        <v>124</v>
      </c>
      <c r="DJ35" s="292" t="s">
        <v>124</v>
      </c>
      <c r="DK35" s="292" t="s">
        <v>124</v>
      </c>
      <c r="DL35" s="292" t="s">
        <v>124</v>
      </c>
      <c r="DM35" s="292" t="s">
        <v>124</v>
      </c>
      <c r="DN35" s="292" t="s">
        <v>124</v>
      </c>
      <c r="DO35" s="292" t="s">
        <v>124</v>
      </c>
      <c r="DP35" s="292" t="s">
        <v>124</v>
      </c>
      <c r="DQ35" s="292" t="s">
        <v>124</v>
      </c>
      <c r="DR35" s="292" t="s">
        <v>124</v>
      </c>
      <c r="DS35" s="292" t="s">
        <v>124</v>
      </c>
      <c r="DT35" s="292" t="s">
        <v>124</v>
      </c>
      <c r="DU35" s="292" t="s">
        <v>124</v>
      </c>
      <c r="DV35" s="292" t="s">
        <v>124</v>
      </c>
      <c r="DW35" s="292" t="s">
        <v>124</v>
      </c>
      <c r="DX35" s="292" t="s">
        <v>124</v>
      </c>
      <c r="DY35" s="292" t="s">
        <v>124</v>
      </c>
      <c r="DZ35" s="292" t="s">
        <v>124</v>
      </c>
      <c r="EA35" s="292" t="s">
        <v>124</v>
      </c>
      <c r="EB35" s="292" t="s">
        <v>124</v>
      </c>
      <c r="EC35" s="292" t="s">
        <v>124</v>
      </c>
      <c r="ED35" s="292" t="s">
        <v>124</v>
      </c>
      <c r="EE35" s="292" t="s">
        <v>124</v>
      </c>
      <c r="EF35" s="292" t="s">
        <v>124</v>
      </c>
      <c r="EG35" s="292" t="s">
        <v>124</v>
      </c>
      <c r="EH35" s="292" t="s">
        <v>124</v>
      </c>
      <c r="EI35" s="292" t="s">
        <v>124</v>
      </c>
      <c r="EJ35" s="292" t="s">
        <v>124</v>
      </c>
      <c r="EK35" s="292" t="s">
        <v>124</v>
      </c>
      <c r="EL35" s="292" t="s">
        <v>124</v>
      </c>
      <c r="EM35" s="292" t="s">
        <v>124</v>
      </c>
      <c r="EN35" s="292" t="s">
        <v>124</v>
      </c>
      <c r="EO35" s="292" t="s">
        <v>124</v>
      </c>
      <c r="EP35" s="292" t="s">
        <v>124</v>
      </c>
      <c r="EQ35" s="292" t="s">
        <v>124</v>
      </c>
      <c r="ER35" s="292" t="s">
        <v>124</v>
      </c>
      <c r="ES35" s="292" t="s">
        <v>124</v>
      </c>
      <c r="ET35" s="292" t="s">
        <v>124</v>
      </c>
      <c r="EU35" s="296" t="s">
        <v>124</v>
      </c>
      <c r="EV35" s="288" t="s">
        <v>1114</v>
      </c>
      <c r="EW35" s="288" t="s">
        <v>1115</v>
      </c>
      <c r="EX35" s="288" t="s">
        <v>1116</v>
      </c>
      <c r="EY35" s="288" t="s">
        <v>1117</v>
      </c>
      <c r="EZ35" s="288" t="s">
        <v>68</v>
      </c>
      <c r="FA35" s="288" t="s">
        <v>68</v>
      </c>
      <c r="FB35" s="288" t="s">
        <v>68</v>
      </c>
      <c r="FC35" s="288" t="s">
        <v>68</v>
      </c>
      <c r="FD35" s="288" t="s">
        <v>1118</v>
      </c>
    </row>
    <row r="36" spans="1:160" s="6" customFormat="1" ht="13.5" customHeight="1" outlineLevel="5" x14ac:dyDescent="0.35">
      <c r="A36" s="297"/>
      <c r="B36" s="297" t="s">
        <v>126</v>
      </c>
      <c r="C36" s="289" t="s">
        <v>134</v>
      </c>
      <c r="D36" s="289" t="s">
        <v>161</v>
      </c>
      <c r="E36" s="289" t="s">
        <v>164</v>
      </c>
      <c r="F36" s="289" t="s">
        <v>159</v>
      </c>
      <c r="G36" s="289" t="s">
        <v>166</v>
      </c>
      <c r="H36" s="298" t="s">
        <v>164</v>
      </c>
      <c r="I36" s="298" t="s">
        <v>161</v>
      </c>
      <c r="J36" s="290" t="s">
        <v>158</v>
      </c>
      <c r="K36" s="289" t="s">
        <v>158</v>
      </c>
      <c r="L36" s="291" t="s">
        <v>158</v>
      </c>
      <c r="M36" s="291" t="s">
        <v>158</v>
      </c>
      <c r="N36" s="291" t="s">
        <v>158</v>
      </c>
      <c r="O36" s="291" t="s">
        <v>158</v>
      </c>
      <c r="P36" s="292">
        <f t="shared" si="0"/>
        <v>0</v>
      </c>
      <c r="Q36" s="292" t="s">
        <v>67</v>
      </c>
      <c r="R36" s="292" t="s">
        <v>124</v>
      </c>
      <c r="S36" s="288" t="s">
        <v>156</v>
      </c>
      <c r="T36" s="288" t="s">
        <v>91</v>
      </c>
      <c r="U36" s="293" t="s">
        <v>46</v>
      </c>
      <c r="V36" s="294"/>
      <c r="W36" s="295"/>
      <c r="X36" s="295"/>
      <c r="Y36" s="295"/>
      <c r="Z36" s="295"/>
      <c r="AA36" s="295"/>
      <c r="AB36" s="295" t="s">
        <v>1145</v>
      </c>
      <c r="AC36" s="295"/>
      <c r="AD36" s="295"/>
      <c r="AE36" s="295"/>
      <c r="AF36" s="295"/>
      <c r="AG36" s="295"/>
      <c r="AH36" s="288" t="s">
        <v>202</v>
      </c>
      <c r="AI36" s="292" t="s">
        <v>124</v>
      </c>
      <c r="AJ36" s="292" t="s">
        <v>124</v>
      </c>
      <c r="AK36" s="292" t="s">
        <v>124</v>
      </c>
      <c r="AL36" s="292" t="s">
        <v>124</v>
      </c>
      <c r="AM36" s="292" t="s">
        <v>124</v>
      </c>
      <c r="AN36" s="292" t="s">
        <v>124</v>
      </c>
      <c r="AO36" s="292" t="s">
        <v>124</v>
      </c>
      <c r="AP36" s="292" t="s">
        <v>124</v>
      </c>
      <c r="AQ36" s="292" t="s">
        <v>124</v>
      </c>
      <c r="AR36" s="292" t="s">
        <v>124</v>
      </c>
      <c r="AS36" s="292" t="s">
        <v>124</v>
      </c>
      <c r="AT36" s="292" t="s">
        <v>124</v>
      </c>
      <c r="AU36" s="292" t="s">
        <v>124</v>
      </c>
      <c r="AV36" s="292" t="s">
        <v>124</v>
      </c>
      <c r="AW36" s="292" t="s">
        <v>124</v>
      </c>
      <c r="AX36" s="292" t="s">
        <v>124</v>
      </c>
      <c r="AY36" s="292" t="s">
        <v>124</v>
      </c>
      <c r="AZ36" s="292" t="s">
        <v>124</v>
      </c>
      <c r="BA36" s="292" t="s">
        <v>124</v>
      </c>
      <c r="BB36" s="292" t="s">
        <v>124</v>
      </c>
      <c r="BC36" s="292" t="s">
        <v>124</v>
      </c>
      <c r="BD36" s="292" t="s">
        <v>124</v>
      </c>
      <c r="BE36" s="292" t="s">
        <v>124</v>
      </c>
      <c r="BF36" s="292" t="s">
        <v>124</v>
      </c>
      <c r="BG36" s="292" t="s">
        <v>124</v>
      </c>
      <c r="BH36" s="292" t="s">
        <v>67</v>
      </c>
      <c r="BI36" s="292" t="s">
        <v>67</v>
      </c>
      <c r="BJ36" s="292" t="s">
        <v>67</v>
      </c>
      <c r="BK36" s="292" t="s">
        <v>124</v>
      </c>
      <c r="BL36" s="292" t="s">
        <v>124</v>
      </c>
      <c r="BM36" s="292" t="s">
        <v>124</v>
      </c>
      <c r="BN36" s="292" t="s">
        <v>124</v>
      </c>
      <c r="BO36" s="292" t="s">
        <v>124</v>
      </c>
      <c r="BP36" s="292" t="s">
        <v>124</v>
      </c>
      <c r="BQ36" s="292" t="s">
        <v>124</v>
      </c>
      <c r="BR36" s="292" t="s">
        <v>124</v>
      </c>
      <c r="BS36" s="292" t="s">
        <v>124</v>
      </c>
      <c r="BT36" s="292" t="s">
        <v>124</v>
      </c>
      <c r="BU36" s="292" t="s">
        <v>124</v>
      </c>
      <c r="BV36" s="292" t="s">
        <v>124</v>
      </c>
      <c r="BW36" s="292" t="s">
        <v>124</v>
      </c>
      <c r="BX36" s="292" t="s">
        <v>124</v>
      </c>
      <c r="BY36" s="292" t="s">
        <v>124</v>
      </c>
      <c r="BZ36" s="292" t="s">
        <v>124</v>
      </c>
      <c r="CA36" s="292" t="s">
        <v>124</v>
      </c>
      <c r="CB36" s="292" t="s">
        <v>124</v>
      </c>
      <c r="CC36" s="292" t="s">
        <v>124</v>
      </c>
      <c r="CD36" s="292" t="s">
        <v>124</v>
      </c>
      <c r="CE36" s="292" t="s">
        <v>124</v>
      </c>
      <c r="CF36" s="292" t="s">
        <v>124</v>
      </c>
      <c r="CG36" s="292" t="s">
        <v>124</v>
      </c>
      <c r="CH36" s="292" t="s">
        <v>124</v>
      </c>
      <c r="CI36" s="292" t="s">
        <v>124</v>
      </c>
      <c r="CJ36" s="292" t="s">
        <v>124</v>
      </c>
      <c r="CK36" s="292" t="s">
        <v>124</v>
      </c>
      <c r="CL36" s="292" t="s">
        <v>124</v>
      </c>
      <c r="CM36" s="292" t="s">
        <v>124</v>
      </c>
      <c r="CN36" s="292" t="s">
        <v>124</v>
      </c>
      <c r="CO36" s="292" t="s">
        <v>124</v>
      </c>
      <c r="CP36" s="292" t="s">
        <v>124</v>
      </c>
      <c r="CQ36" s="292" t="s">
        <v>124</v>
      </c>
      <c r="CR36" s="292" t="s">
        <v>124</v>
      </c>
      <c r="CS36" s="292" t="s">
        <v>124</v>
      </c>
      <c r="CT36" s="292" t="s">
        <v>124</v>
      </c>
      <c r="CU36" s="292" t="s">
        <v>124</v>
      </c>
      <c r="CV36" s="292" t="s">
        <v>124</v>
      </c>
      <c r="CW36" s="292" t="s">
        <v>124</v>
      </c>
      <c r="CX36" s="292" t="s">
        <v>124</v>
      </c>
      <c r="CY36" s="292" t="s">
        <v>124</v>
      </c>
      <c r="CZ36" s="292" t="s">
        <v>124</v>
      </c>
      <c r="DA36" s="292" t="s">
        <v>124</v>
      </c>
      <c r="DB36" s="292" t="s">
        <v>124</v>
      </c>
      <c r="DC36" s="292" t="s">
        <v>124</v>
      </c>
      <c r="DD36" s="292" t="s">
        <v>124</v>
      </c>
      <c r="DE36" s="292" t="s">
        <v>124</v>
      </c>
      <c r="DF36" s="292" t="s">
        <v>124</v>
      </c>
      <c r="DG36" s="292" t="s">
        <v>124</v>
      </c>
      <c r="DH36" s="292" t="s">
        <v>124</v>
      </c>
      <c r="DI36" s="292" t="s">
        <v>124</v>
      </c>
      <c r="DJ36" s="292" t="s">
        <v>124</v>
      </c>
      <c r="DK36" s="292" t="s">
        <v>124</v>
      </c>
      <c r="DL36" s="292" t="s">
        <v>124</v>
      </c>
      <c r="DM36" s="292" t="s">
        <v>124</v>
      </c>
      <c r="DN36" s="292" t="s">
        <v>124</v>
      </c>
      <c r="DO36" s="292" t="s">
        <v>124</v>
      </c>
      <c r="DP36" s="292" t="s">
        <v>124</v>
      </c>
      <c r="DQ36" s="292" t="s">
        <v>124</v>
      </c>
      <c r="DR36" s="292" t="s">
        <v>124</v>
      </c>
      <c r="DS36" s="292" t="s">
        <v>124</v>
      </c>
      <c r="DT36" s="292" t="s">
        <v>124</v>
      </c>
      <c r="DU36" s="292" t="s">
        <v>124</v>
      </c>
      <c r="DV36" s="292" t="s">
        <v>124</v>
      </c>
      <c r="DW36" s="292" t="s">
        <v>124</v>
      </c>
      <c r="DX36" s="292" t="s">
        <v>124</v>
      </c>
      <c r="DY36" s="292" t="s">
        <v>124</v>
      </c>
      <c r="DZ36" s="292" t="s">
        <v>124</v>
      </c>
      <c r="EA36" s="292" t="s">
        <v>124</v>
      </c>
      <c r="EB36" s="292" t="s">
        <v>124</v>
      </c>
      <c r="EC36" s="292" t="s">
        <v>124</v>
      </c>
      <c r="ED36" s="292" t="s">
        <v>124</v>
      </c>
      <c r="EE36" s="292" t="s">
        <v>124</v>
      </c>
      <c r="EF36" s="292" t="s">
        <v>124</v>
      </c>
      <c r="EG36" s="292" t="s">
        <v>124</v>
      </c>
      <c r="EH36" s="292" t="s">
        <v>124</v>
      </c>
      <c r="EI36" s="292" t="s">
        <v>124</v>
      </c>
      <c r="EJ36" s="292" t="s">
        <v>124</v>
      </c>
      <c r="EK36" s="292" t="s">
        <v>124</v>
      </c>
      <c r="EL36" s="292" t="s">
        <v>124</v>
      </c>
      <c r="EM36" s="292" t="s">
        <v>124</v>
      </c>
      <c r="EN36" s="292" t="s">
        <v>124</v>
      </c>
      <c r="EO36" s="292" t="s">
        <v>124</v>
      </c>
      <c r="EP36" s="292" t="s">
        <v>124</v>
      </c>
      <c r="EQ36" s="292" t="s">
        <v>124</v>
      </c>
      <c r="ER36" s="292" t="s">
        <v>124</v>
      </c>
      <c r="ES36" s="292" t="s">
        <v>124</v>
      </c>
      <c r="ET36" s="292" t="s">
        <v>124</v>
      </c>
      <c r="EU36" s="296" t="s">
        <v>124</v>
      </c>
      <c r="EV36" s="288" t="s">
        <v>1114</v>
      </c>
      <c r="EW36" s="288" t="s">
        <v>1115</v>
      </c>
      <c r="EX36" s="288" t="s">
        <v>1116</v>
      </c>
      <c r="EY36" s="288" t="s">
        <v>1117</v>
      </c>
      <c r="EZ36" s="288" t="s">
        <v>68</v>
      </c>
      <c r="FA36" s="288" t="s">
        <v>68</v>
      </c>
      <c r="FB36" s="288" t="s">
        <v>68</v>
      </c>
      <c r="FC36" s="288" t="s">
        <v>68</v>
      </c>
      <c r="FD36" s="288" t="s">
        <v>1118</v>
      </c>
    </row>
    <row r="37" spans="1:160" s="6" customFormat="1" ht="13.5" customHeight="1" outlineLevel="5" x14ac:dyDescent="0.35">
      <c r="A37" s="297"/>
      <c r="B37" s="297" t="s">
        <v>126</v>
      </c>
      <c r="C37" s="289" t="s">
        <v>134</v>
      </c>
      <c r="D37" s="289" t="s">
        <v>161</v>
      </c>
      <c r="E37" s="289" t="s">
        <v>164</v>
      </c>
      <c r="F37" s="289" t="s">
        <v>159</v>
      </c>
      <c r="G37" s="289" t="s">
        <v>166</v>
      </c>
      <c r="H37" s="298" t="s">
        <v>164</v>
      </c>
      <c r="I37" s="298" t="s">
        <v>162</v>
      </c>
      <c r="J37" s="290" t="s">
        <v>158</v>
      </c>
      <c r="K37" s="289" t="s">
        <v>158</v>
      </c>
      <c r="L37" s="291" t="s">
        <v>158</v>
      </c>
      <c r="M37" s="291" t="s">
        <v>158</v>
      </c>
      <c r="N37" s="291" t="s">
        <v>158</v>
      </c>
      <c r="O37" s="291" t="s">
        <v>158</v>
      </c>
      <c r="P37" s="292">
        <f t="shared" si="0"/>
        <v>0</v>
      </c>
      <c r="Q37" s="292" t="s">
        <v>67</v>
      </c>
      <c r="R37" s="292" t="s">
        <v>124</v>
      </c>
      <c r="S37" s="288" t="s">
        <v>156</v>
      </c>
      <c r="T37" s="288" t="s">
        <v>91</v>
      </c>
      <c r="U37" s="293" t="s">
        <v>48</v>
      </c>
      <c r="V37" s="294"/>
      <c r="W37" s="295"/>
      <c r="X37" s="295"/>
      <c r="Y37" s="295"/>
      <c r="Z37" s="295"/>
      <c r="AA37" s="295"/>
      <c r="AB37" s="295" t="s">
        <v>1146</v>
      </c>
      <c r="AC37" s="295"/>
      <c r="AD37" s="295"/>
      <c r="AE37" s="295"/>
      <c r="AF37" s="295"/>
      <c r="AG37" s="295"/>
      <c r="AH37" s="288" t="s">
        <v>203</v>
      </c>
      <c r="AI37" s="292" t="s">
        <v>124</v>
      </c>
      <c r="AJ37" s="292" t="s">
        <v>124</v>
      </c>
      <c r="AK37" s="292" t="s">
        <v>124</v>
      </c>
      <c r="AL37" s="292" t="s">
        <v>124</v>
      </c>
      <c r="AM37" s="292" t="s">
        <v>124</v>
      </c>
      <c r="AN37" s="292" t="s">
        <v>124</v>
      </c>
      <c r="AO37" s="292" t="s">
        <v>124</v>
      </c>
      <c r="AP37" s="292" t="s">
        <v>124</v>
      </c>
      <c r="AQ37" s="292" t="s">
        <v>124</v>
      </c>
      <c r="AR37" s="292" t="s">
        <v>124</v>
      </c>
      <c r="AS37" s="292" t="s">
        <v>124</v>
      </c>
      <c r="AT37" s="292" t="s">
        <v>124</v>
      </c>
      <c r="AU37" s="292" t="s">
        <v>124</v>
      </c>
      <c r="AV37" s="292" t="s">
        <v>124</v>
      </c>
      <c r="AW37" s="292" t="s">
        <v>124</v>
      </c>
      <c r="AX37" s="292" t="s">
        <v>124</v>
      </c>
      <c r="AY37" s="292" t="s">
        <v>124</v>
      </c>
      <c r="AZ37" s="292" t="s">
        <v>124</v>
      </c>
      <c r="BA37" s="292" t="s">
        <v>124</v>
      </c>
      <c r="BB37" s="292" t="s">
        <v>124</v>
      </c>
      <c r="BC37" s="292" t="s">
        <v>124</v>
      </c>
      <c r="BD37" s="292" t="s">
        <v>124</v>
      </c>
      <c r="BE37" s="292" t="s">
        <v>124</v>
      </c>
      <c r="BF37" s="292" t="s">
        <v>124</v>
      </c>
      <c r="BG37" s="292" t="s">
        <v>124</v>
      </c>
      <c r="BH37" s="292" t="s">
        <v>67</v>
      </c>
      <c r="BI37" s="292" t="s">
        <v>67</v>
      </c>
      <c r="BJ37" s="292" t="s">
        <v>67</v>
      </c>
      <c r="BK37" s="292" t="s">
        <v>124</v>
      </c>
      <c r="BL37" s="292" t="s">
        <v>124</v>
      </c>
      <c r="BM37" s="292" t="s">
        <v>124</v>
      </c>
      <c r="BN37" s="292" t="s">
        <v>124</v>
      </c>
      <c r="BO37" s="292" t="s">
        <v>124</v>
      </c>
      <c r="BP37" s="292" t="s">
        <v>124</v>
      </c>
      <c r="BQ37" s="292" t="s">
        <v>124</v>
      </c>
      <c r="BR37" s="292" t="s">
        <v>124</v>
      </c>
      <c r="BS37" s="292" t="s">
        <v>124</v>
      </c>
      <c r="BT37" s="292" t="s">
        <v>124</v>
      </c>
      <c r="BU37" s="292" t="s">
        <v>124</v>
      </c>
      <c r="BV37" s="292" t="s">
        <v>124</v>
      </c>
      <c r="BW37" s="292" t="s">
        <v>124</v>
      </c>
      <c r="BX37" s="292" t="s">
        <v>124</v>
      </c>
      <c r="BY37" s="292" t="s">
        <v>124</v>
      </c>
      <c r="BZ37" s="292" t="s">
        <v>124</v>
      </c>
      <c r="CA37" s="292" t="s">
        <v>124</v>
      </c>
      <c r="CB37" s="292" t="s">
        <v>124</v>
      </c>
      <c r="CC37" s="292" t="s">
        <v>124</v>
      </c>
      <c r="CD37" s="292" t="s">
        <v>124</v>
      </c>
      <c r="CE37" s="292" t="s">
        <v>124</v>
      </c>
      <c r="CF37" s="292" t="s">
        <v>124</v>
      </c>
      <c r="CG37" s="292" t="s">
        <v>124</v>
      </c>
      <c r="CH37" s="292" t="s">
        <v>124</v>
      </c>
      <c r="CI37" s="292" t="s">
        <v>124</v>
      </c>
      <c r="CJ37" s="292" t="s">
        <v>124</v>
      </c>
      <c r="CK37" s="292" t="s">
        <v>124</v>
      </c>
      <c r="CL37" s="292" t="s">
        <v>124</v>
      </c>
      <c r="CM37" s="292" t="s">
        <v>124</v>
      </c>
      <c r="CN37" s="292" t="s">
        <v>124</v>
      </c>
      <c r="CO37" s="292" t="s">
        <v>124</v>
      </c>
      <c r="CP37" s="292" t="s">
        <v>124</v>
      </c>
      <c r="CQ37" s="292" t="s">
        <v>124</v>
      </c>
      <c r="CR37" s="292" t="s">
        <v>124</v>
      </c>
      <c r="CS37" s="292" t="s">
        <v>124</v>
      </c>
      <c r="CT37" s="292" t="s">
        <v>124</v>
      </c>
      <c r="CU37" s="292" t="s">
        <v>124</v>
      </c>
      <c r="CV37" s="292" t="s">
        <v>124</v>
      </c>
      <c r="CW37" s="292" t="s">
        <v>124</v>
      </c>
      <c r="CX37" s="292" t="s">
        <v>124</v>
      </c>
      <c r="CY37" s="292" t="s">
        <v>124</v>
      </c>
      <c r="CZ37" s="292" t="s">
        <v>124</v>
      </c>
      <c r="DA37" s="292" t="s">
        <v>124</v>
      </c>
      <c r="DB37" s="292" t="s">
        <v>124</v>
      </c>
      <c r="DC37" s="292" t="s">
        <v>124</v>
      </c>
      <c r="DD37" s="292" t="s">
        <v>124</v>
      </c>
      <c r="DE37" s="292" t="s">
        <v>124</v>
      </c>
      <c r="DF37" s="292" t="s">
        <v>124</v>
      </c>
      <c r="DG37" s="292" t="s">
        <v>124</v>
      </c>
      <c r="DH37" s="292" t="s">
        <v>124</v>
      </c>
      <c r="DI37" s="292" t="s">
        <v>124</v>
      </c>
      <c r="DJ37" s="292" t="s">
        <v>124</v>
      </c>
      <c r="DK37" s="292" t="s">
        <v>124</v>
      </c>
      <c r="DL37" s="292" t="s">
        <v>124</v>
      </c>
      <c r="DM37" s="292" t="s">
        <v>124</v>
      </c>
      <c r="DN37" s="292" t="s">
        <v>124</v>
      </c>
      <c r="DO37" s="292" t="s">
        <v>124</v>
      </c>
      <c r="DP37" s="292" t="s">
        <v>124</v>
      </c>
      <c r="DQ37" s="292" t="s">
        <v>124</v>
      </c>
      <c r="DR37" s="292" t="s">
        <v>124</v>
      </c>
      <c r="DS37" s="292" t="s">
        <v>124</v>
      </c>
      <c r="DT37" s="292" t="s">
        <v>124</v>
      </c>
      <c r="DU37" s="292" t="s">
        <v>124</v>
      </c>
      <c r="DV37" s="292" t="s">
        <v>124</v>
      </c>
      <c r="DW37" s="292" t="s">
        <v>124</v>
      </c>
      <c r="DX37" s="292" t="s">
        <v>124</v>
      </c>
      <c r="DY37" s="292" t="s">
        <v>124</v>
      </c>
      <c r="DZ37" s="292" t="s">
        <v>124</v>
      </c>
      <c r="EA37" s="292" t="s">
        <v>124</v>
      </c>
      <c r="EB37" s="292" t="s">
        <v>124</v>
      </c>
      <c r="EC37" s="292" t="s">
        <v>124</v>
      </c>
      <c r="ED37" s="292" t="s">
        <v>124</v>
      </c>
      <c r="EE37" s="292" t="s">
        <v>124</v>
      </c>
      <c r="EF37" s="292" t="s">
        <v>124</v>
      </c>
      <c r="EG37" s="292" t="s">
        <v>124</v>
      </c>
      <c r="EH37" s="292" t="s">
        <v>124</v>
      </c>
      <c r="EI37" s="292" t="s">
        <v>124</v>
      </c>
      <c r="EJ37" s="292" t="s">
        <v>124</v>
      </c>
      <c r="EK37" s="292" t="s">
        <v>124</v>
      </c>
      <c r="EL37" s="292" t="s">
        <v>124</v>
      </c>
      <c r="EM37" s="292" t="s">
        <v>124</v>
      </c>
      <c r="EN37" s="292" t="s">
        <v>124</v>
      </c>
      <c r="EO37" s="292" t="s">
        <v>124</v>
      </c>
      <c r="EP37" s="292" t="s">
        <v>124</v>
      </c>
      <c r="EQ37" s="292" t="s">
        <v>124</v>
      </c>
      <c r="ER37" s="292" t="s">
        <v>124</v>
      </c>
      <c r="ES37" s="292" t="s">
        <v>124</v>
      </c>
      <c r="ET37" s="292" t="s">
        <v>124</v>
      </c>
      <c r="EU37" s="296" t="s">
        <v>124</v>
      </c>
      <c r="EV37" s="288" t="s">
        <v>1114</v>
      </c>
      <c r="EW37" s="288" t="s">
        <v>1115</v>
      </c>
      <c r="EX37" s="288" t="s">
        <v>1116</v>
      </c>
      <c r="EY37" s="288" t="s">
        <v>1117</v>
      </c>
      <c r="EZ37" s="288" t="s">
        <v>68</v>
      </c>
      <c r="FA37" s="288" t="s">
        <v>68</v>
      </c>
      <c r="FB37" s="288" t="s">
        <v>68</v>
      </c>
      <c r="FC37" s="288" t="s">
        <v>68</v>
      </c>
      <c r="FD37" s="288" t="s">
        <v>1118</v>
      </c>
    </row>
    <row r="38" spans="1:160" s="6" customFormat="1" ht="13.5" customHeight="1" outlineLevel="5" x14ac:dyDescent="0.35">
      <c r="A38" s="297"/>
      <c r="B38" s="297" t="s">
        <v>126</v>
      </c>
      <c r="C38" s="289" t="s">
        <v>134</v>
      </c>
      <c r="D38" s="289" t="s">
        <v>161</v>
      </c>
      <c r="E38" s="289" t="s">
        <v>164</v>
      </c>
      <c r="F38" s="289" t="s">
        <v>159</v>
      </c>
      <c r="G38" s="289" t="s">
        <v>166</v>
      </c>
      <c r="H38" s="298" t="s">
        <v>164</v>
      </c>
      <c r="I38" s="298" t="s">
        <v>163</v>
      </c>
      <c r="J38" s="290" t="s">
        <v>158</v>
      </c>
      <c r="K38" s="289" t="s">
        <v>158</v>
      </c>
      <c r="L38" s="291" t="s">
        <v>158</v>
      </c>
      <c r="M38" s="291" t="s">
        <v>158</v>
      </c>
      <c r="N38" s="291" t="s">
        <v>158</v>
      </c>
      <c r="O38" s="291" t="s">
        <v>158</v>
      </c>
      <c r="P38" s="292">
        <f t="shared" si="0"/>
        <v>0</v>
      </c>
      <c r="Q38" s="292" t="s">
        <v>67</v>
      </c>
      <c r="R38" s="292" t="s">
        <v>124</v>
      </c>
      <c r="S38" s="288" t="s">
        <v>156</v>
      </c>
      <c r="T38" s="288" t="s">
        <v>91</v>
      </c>
      <c r="U38" s="293" t="s">
        <v>49</v>
      </c>
      <c r="V38" s="294"/>
      <c r="W38" s="295"/>
      <c r="X38" s="295"/>
      <c r="Y38" s="295"/>
      <c r="Z38" s="295"/>
      <c r="AA38" s="295"/>
      <c r="AB38" s="295" t="s">
        <v>1147</v>
      </c>
      <c r="AC38" s="295"/>
      <c r="AD38" s="295"/>
      <c r="AE38" s="295"/>
      <c r="AF38" s="295"/>
      <c r="AG38" s="295"/>
      <c r="AH38" s="288" t="s">
        <v>204</v>
      </c>
      <c r="AI38" s="292" t="s">
        <v>124</v>
      </c>
      <c r="AJ38" s="292" t="s">
        <v>124</v>
      </c>
      <c r="AK38" s="292" t="s">
        <v>124</v>
      </c>
      <c r="AL38" s="292" t="s">
        <v>124</v>
      </c>
      <c r="AM38" s="292" t="s">
        <v>124</v>
      </c>
      <c r="AN38" s="292" t="s">
        <v>124</v>
      </c>
      <c r="AO38" s="292" t="s">
        <v>124</v>
      </c>
      <c r="AP38" s="292" t="s">
        <v>124</v>
      </c>
      <c r="AQ38" s="292" t="s">
        <v>124</v>
      </c>
      <c r="AR38" s="292" t="s">
        <v>124</v>
      </c>
      <c r="AS38" s="292" t="s">
        <v>124</v>
      </c>
      <c r="AT38" s="292" t="s">
        <v>124</v>
      </c>
      <c r="AU38" s="292" t="s">
        <v>124</v>
      </c>
      <c r="AV38" s="292" t="s">
        <v>124</v>
      </c>
      <c r="AW38" s="292" t="s">
        <v>124</v>
      </c>
      <c r="AX38" s="292" t="s">
        <v>124</v>
      </c>
      <c r="AY38" s="292" t="s">
        <v>124</v>
      </c>
      <c r="AZ38" s="292" t="s">
        <v>124</v>
      </c>
      <c r="BA38" s="292" t="s">
        <v>124</v>
      </c>
      <c r="BB38" s="292" t="s">
        <v>124</v>
      </c>
      <c r="BC38" s="292" t="s">
        <v>124</v>
      </c>
      <c r="BD38" s="292" t="s">
        <v>124</v>
      </c>
      <c r="BE38" s="292" t="s">
        <v>124</v>
      </c>
      <c r="BF38" s="292" t="s">
        <v>124</v>
      </c>
      <c r="BG38" s="292" t="s">
        <v>124</v>
      </c>
      <c r="BH38" s="292" t="s">
        <v>67</v>
      </c>
      <c r="BI38" s="292" t="s">
        <v>67</v>
      </c>
      <c r="BJ38" s="292" t="s">
        <v>67</v>
      </c>
      <c r="BK38" s="292" t="s">
        <v>124</v>
      </c>
      <c r="BL38" s="292" t="s">
        <v>124</v>
      </c>
      <c r="BM38" s="292" t="s">
        <v>124</v>
      </c>
      <c r="BN38" s="292" t="s">
        <v>124</v>
      </c>
      <c r="BO38" s="292" t="s">
        <v>124</v>
      </c>
      <c r="BP38" s="292" t="s">
        <v>124</v>
      </c>
      <c r="BQ38" s="292" t="s">
        <v>124</v>
      </c>
      <c r="BR38" s="292" t="s">
        <v>124</v>
      </c>
      <c r="BS38" s="292" t="s">
        <v>124</v>
      </c>
      <c r="BT38" s="292" t="s">
        <v>124</v>
      </c>
      <c r="BU38" s="292" t="s">
        <v>124</v>
      </c>
      <c r="BV38" s="292" t="s">
        <v>124</v>
      </c>
      <c r="BW38" s="292" t="s">
        <v>124</v>
      </c>
      <c r="BX38" s="292" t="s">
        <v>124</v>
      </c>
      <c r="BY38" s="292" t="s">
        <v>124</v>
      </c>
      <c r="BZ38" s="292" t="s">
        <v>124</v>
      </c>
      <c r="CA38" s="292" t="s">
        <v>124</v>
      </c>
      <c r="CB38" s="292" t="s">
        <v>124</v>
      </c>
      <c r="CC38" s="292" t="s">
        <v>124</v>
      </c>
      <c r="CD38" s="292" t="s">
        <v>124</v>
      </c>
      <c r="CE38" s="292" t="s">
        <v>124</v>
      </c>
      <c r="CF38" s="292" t="s">
        <v>124</v>
      </c>
      <c r="CG38" s="292" t="s">
        <v>124</v>
      </c>
      <c r="CH38" s="292" t="s">
        <v>124</v>
      </c>
      <c r="CI38" s="292" t="s">
        <v>124</v>
      </c>
      <c r="CJ38" s="292" t="s">
        <v>124</v>
      </c>
      <c r="CK38" s="292" t="s">
        <v>124</v>
      </c>
      <c r="CL38" s="292" t="s">
        <v>124</v>
      </c>
      <c r="CM38" s="292" t="s">
        <v>124</v>
      </c>
      <c r="CN38" s="292" t="s">
        <v>124</v>
      </c>
      <c r="CO38" s="292" t="s">
        <v>124</v>
      </c>
      <c r="CP38" s="292" t="s">
        <v>124</v>
      </c>
      <c r="CQ38" s="292" t="s">
        <v>124</v>
      </c>
      <c r="CR38" s="292" t="s">
        <v>124</v>
      </c>
      <c r="CS38" s="292" t="s">
        <v>124</v>
      </c>
      <c r="CT38" s="292" t="s">
        <v>124</v>
      </c>
      <c r="CU38" s="292" t="s">
        <v>124</v>
      </c>
      <c r="CV38" s="292" t="s">
        <v>124</v>
      </c>
      <c r="CW38" s="292" t="s">
        <v>124</v>
      </c>
      <c r="CX38" s="292" t="s">
        <v>124</v>
      </c>
      <c r="CY38" s="292" t="s">
        <v>124</v>
      </c>
      <c r="CZ38" s="292" t="s">
        <v>124</v>
      </c>
      <c r="DA38" s="292" t="s">
        <v>124</v>
      </c>
      <c r="DB38" s="292" t="s">
        <v>124</v>
      </c>
      <c r="DC38" s="292" t="s">
        <v>124</v>
      </c>
      <c r="DD38" s="292" t="s">
        <v>124</v>
      </c>
      <c r="DE38" s="292" t="s">
        <v>124</v>
      </c>
      <c r="DF38" s="292" t="s">
        <v>124</v>
      </c>
      <c r="DG38" s="292" t="s">
        <v>124</v>
      </c>
      <c r="DH38" s="292" t="s">
        <v>124</v>
      </c>
      <c r="DI38" s="292" t="s">
        <v>124</v>
      </c>
      <c r="DJ38" s="292" t="s">
        <v>124</v>
      </c>
      <c r="DK38" s="292" t="s">
        <v>124</v>
      </c>
      <c r="DL38" s="292" t="s">
        <v>124</v>
      </c>
      <c r="DM38" s="292" t="s">
        <v>124</v>
      </c>
      <c r="DN38" s="292" t="s">
        <v>124</v>
      </c>
      <c r="DO38" s="292" t="s">
        <v>124</v>
      </c>
      <c r="DP38" s="292" t="s">
        <v>124</v>
      </c>
      <c r="DQ38" s="292" t="s">
        <v>124</v>
      </c>
      <c r="DR38" s="292" t="s">
        <v>124</v>
      </c>
      <c r="DS38" s="292" t="s">
        <v>124</v>
      </c>
      <c r="DT38" s="292" t="s">
        <v>124</v>
      </c>
      <c r="DU38" s="292" t="s">
        <v>124</v>
      </c>
      <c r="DV38" s="292" t="s">
        <v>124</v>
      </c>
      <c r="DW38" s="292" t="s">
        <v>124</v>
      </c>
      <c r="DX38" s="292" t="s">
        <v>124</v>
      </c>
      <c r="DY38" s="292" t="s">
        <v>124</v>
      </c>
      <c r="DZ38" s="292" t="s">
        <v>124</v>
      </c>
      <c r="EA38" s="292" t="s">
        <v>124</v>
      </c>
      <c r="EB38" s="292" t="s">
        <v>124</v>
      </c>
      <c r="EC38" s="292" t="s">
        <v>124</v>
      </c>
      <c r="ED38" s="292" t="s">
        <v>124</v>
      </c>
      <c r="EE38" s="292" t="s">
        <v>124</v>
      </c>
      <c r="EF38" s="292" t="s">
        <v>124</v>
      </c>
      <c r="EG38" s="292" t="s">
        <v>124</v>
      </c>
      <c r="EH38" s="292" t="s">
        <v>124</v>
      </c>
      <c r="EI38" s="292" t="s">
        <v>124</v>
      </c>
      <c r="EJ38" s="292" t="s">
        <v>124</v>
      </c>
      <c r="EK38" s="292" t="s">
        <v>124</v>
      </c>
      <c r="EL38" s="292" t="s">
        <v>124</v>
      </c>
      <c r="EM38" s="292" t="s">
        <v>124</v>
      </c>
      <c r="EN38" s="292" t="s">
        <v>124</v>
      </c>
      <c r="EO38" s="292" t="s">
        <v>124</v>
      </c>
      <c r="EP38" s="292" t="s">
        <v>124</v>
      </c>
      <c r="EQ38" s="292" t="s">
        <v>124</v>
      </c>
      <c r="ER38" s="292" t="s">
        <v>124</v>
      </c>
      <c r="ES38" s="292" t="s">
        <v>124</v>
      </c>
      <c r="ET38" s="292" t="s">
        <v>124</v>
      </c>
      <c r="EU38" s="296" t="s">
        <v>124</v>
      </c>
      <c r="EV38" s="288" t="s">
        <v>1114</v>
      </c>
      <c r="EW38" s="288" t="s">
        <v>1115</v>
      </c>
      <c r="EX38" s="288" t="s">
        <v>1116</v>
      </c>
      <c r="EY38" s="288" t="s">
        <v>1117</v>
      </c>
      <c r="EZ38" s="288" t="s">
        <v>68</v>
      </c>
      <c r="FA38" s="288" t="s">
        <v>68</v>
      </c>
      <c r="FB38" s="288" t="s">
        <v>68</v>
      </c>
      <c r="FC38" s="288" t="s">
        <v>68</v>
      </c>
      <c r="FD38" s="288" t="s">
        <v>1118</v>
      </c>
    </row>
    <row r="39" spans="1:160" s="6" customFormat="1" ht="13.5" customHeight="1" outlineLevel="5" x14ac:dyDescent="0.35">
      <c r="A39" s="297"/>
      <c r="B39" s="297" t="s">
        <v>126</v>
      </c>
      <c r="C39" s="289" t="s">
        <v>134</v>
      </c>
      <c r="D39" s="289" t="s">
        <v>161</v>
      </c>
      <c r="E39" s="289" t="s">
        <v>164</v>
      </c>
      <c r="F39" s="289" t="s">
        <v>159</v>
      </c>
      <c r="G39" s="289" t="s">
        <v>166</v>
      </c>
      <c r="H39" s="298" t="s">
        <v>164</v>
      </c>
      <c r="I39" s="298" t="s">
        <v>164</v>
      </c>
      <c r="J39" s="290" t="s">
        <v>158</v>
      </c>
      <c r="K39" s="289" t="s">
        <v>158</v>
      </c>
      <c r="L39" s="291" t="s">
        <v>158</v>
      </c>
      <c r="M39" s="291" t="s">
        <v>158</v>
      </c>
      <c r="N39" s="291" t="s">
        <v>158</v>
      </c>
      <c r="O39" s="291" t="s">
        <v>158</v>
      </c>
      <c r="P39" s="292">
        <f>LEN(A39)</f>
        <v>0</v>
      </c>
      <c r="Q39" s="292" t="s">
        <v>67</v>
      </c>
      <c r="R39" s="292" t="s">
        <v>124</v>
      </c>
      <c r="S39" s="288" t="s">
        <v>156</v>
      </c>
      <c r="T39" s="288" t="s">
        <v>91</v>
      </c>
      <c r="U39" s="293" t="s">
        <v>142</v>
      </c>
      <c r="V39" s="294"/>
      <c r="W39" s="295"/>
      <c r="X39" s="295"/>
      <c r="Y39" s="295"/>
      <c r="Z39" s="295"/>
      <c r="AA39" s="295"/>
      <c r="AB39" s="295" t="s">
        <v>1141</v>
      </c>
      <c r="AC39" s="295"/>
      <c r="AD39" s="295"/>
      <c r="AE39" s="295"/>
      <c r="AF39" s="295"/>
      <c r="AG39" s="295"/>
      <c r="AH39" s="288" t="s">
        <v>205</v>
      </c>
      <c r="AI39" s="292" t="s">
        <v>124</v>
      </c>
      <c r="AJ39" s="292" t="s">
        <v>124</v>
      </c>
      <c r="AK39" s="292" t="s">
        <v>124</v>
      </c>
      <c r="AL39" s="292" t="s">
        <v>124</v>
      </c>
      <c r="AM39" s="292" t="s">
        <v>124</v>
      </c>
      <c r="AN39" s="292" t="s">
        <v>124</v>
      </c>
      <c r="AO39" s="292" t="s">
        <v>124</v>
      </c>
      <c r="AP39" s="292" t="s">
        <v>124</v>
      </c>
      <c r="AQ39" s="292" t="s">
        <v>124</v>
      </c>
      <c r="AR39" s="292" t="s">
        <v>124</v>
      </c>
      <c r="AS39" s="292" t="s">
        <v>124</v>
      </c>
      <c r="AT39" s="292" t="s">
        <v>124</v>
      </c>
      <c r="AU39" s="292" t="s">
        <v>124</v>
      </c>
      <c r="AV39" s="292" t="s">
        <v>124</v>
      </c>
      <c r="AW39" s="292" t="s">
        <v>124</v>
      </c>
      <c r="AX39" s="292" t="s">
        <v>124</v>
      </c>
      <c r="AY39" s="292" t="s">
        <v>124</v>
      </c>
      <c r="AZ39" s="292" t="s">
        <v>124</v>
      </c>
      <c r="BA39" s="292" t="s">
        <v>124</v>
      </c>
      <c r="BB39" s="292" t="s">
        <v>124</v>
      </c>
      <c r="BC39" s="292" t="s">
        <v>124</v>
      </c>
      <c r="BD39" s="292" t="s">
        <v>124</v>
      </c>
      <c r="BE39" s="292" t="s">
        <v>124</v>
      </c>
      <c r="BF39" s="292" t="s">
        <v>124</v>
      </c>
      <c r="BG39" s="292" t="s">
        <v>124</v>
      </c>
      <c r="BH39" s="292" t="s">
        <v>67</v>
      </c>
      <c r="BI39" s="292" t="s">
        <v>67</v>
      </c>
      <c r="BJ39" s="292" t="s">
        <v>67</v>
      </c>
      <c r="BK39" s="292" t="s">
        <v>124</v>
      </c>
      <c r="BL39" s="292" t="s">
        <v>124</v>
      </c>
      <c r="BM39" s="292" t="s">
        <v>124</v>
      </c>
      <c r="BN39" s="292" t="s">
        <v>124</v>
      </c>
      <c r="BO39" s="292" t="s">
        <v>124</v>
      </c>
      <c r="BP39" s="292" t="s">
        <v>124</v>
      </c>
      <c r="BQ39" s="292" t="s">
        <v>124</v>
      </c>
      <c r="BR39" s="292" t="s">
        <v>124</v>
      </c>
      <c r="BS39" s="292" t="s">
        <v>124</v>
      </c>
      <c r="BT39" s="292" t="s">
        <v>124</v>
      </c>
      <c r="BU39" s="292" t="s">
        <v>124</v>
      </c>
      <c r="BV39" s="292" t="s">
        <v>124</v>
      </c>
      <c r="BW39" s="292" t="s">
        <v>124</v>
      </c>
      <c r="BX39" s="292" t="s">
        <v>124</v>
      </c>
      <c r="BY39" s="292" t="s">
        <v>124</v>
      </c>
      <c r="BZ39" s="292" t="s">
        <v>124</v>
      </c>
      <c r="CA39" s="292" t="s">
        <v>124</v>
      </c>
      <c r="CB39" s="292" t="s">
        <v>124</v>
      </c>
      <c r="CC39" s="292" t="s">
        <v>124</v>
      </c>
      <c r="CD39" s="292" t="s">
        <v>124</v>
      </c>
      <c r="CE39" s="292" t="s">
        <v>124</v>
      </c>
      <c r="CF39" s="292" t="s">
        <v>124</v>
      </c>
      <c r="CG39" s="292" t="s">
        <v>124</v>
      </c>
      <c r="CH39" s="292" t="s">
        <v>124</v>
      </c>
      <c r="CI39" s="292" t="s">
        <v>124</v>
      </c>
      <c r="CJ39" s="292" t="s">
        <v>124</v>
      </c>
      <c r="CK39" s="292" t="s">
        <v>124</v>
      </c>
      <c r="CL39" s="292" t="s">
        <v>124</v>
      </c>
      <c r="CM39" s="292" t="s">
        <v>124</v>
      </c>
      <c r="CN39" s="292" t="s">
        <v>124</v>
      </c>
      <c r="CO39" s="292" t="s">
        <v>124</v>
      </c>
      <c r="CP39" s="292" t="s">
        <v>124</v>
      </c>
      <c r="CQ39" s="292" t="s">
        <v>124</v>
      </c>
      <c r="CR39" s="292" t="s">
        <v>124</v>
      </c>
      <c r="CS39" s="292" t="s">
        <v>124</v>
      </c>
      <c r="CT39" s="292" t="s">
        <v>124</v>
      </c>
      <c r="CU39" s="292" t="s">
        <v>124</v>
      </c>
      <c r="CV39" s="292" t="s">
        <v>124</v>
      </c>
      <c r="CW39" s="292" t="s">
        <v>124</v>
      </c>
      <c r="CX39" s="292" t="s">
        <v>124</v>
      </c>
      <c r="CY39" s="292" t="s">
        <v>124</v>
      </c>
      <c r="CZ39" s="292" t="s">
        <v>124</v>
      </c>
      <c r="DA39" s="292" t="s">
        <v>124</v>
      </c>
      <c r="DB39" s="292" t="s">
        <v>124</v>
      </c>
      <c r="DC39" s="292" t="s">
        <v>124</v>
      </c>
      <c r="DD39" s="292" t="s">
        <v>124</v>
      </c>
      <c r="DE39" s="292" t="s">
        <v>124</v>
      </c>
      <c r="DF39" s="292" t="s">
        <v>124</v>
      </c>
      <c r="DG39" s="292" t="s">
        <v>124</v>
      </c>
      <c r="DH39" s="292" t="s">
        <v>124</v>
      </c>
      <c r="DI39" s="292" t="s">
        <v>124</v>
      </c>
      <c r="DJ39" s="292" t="s">
        <v>124</v>
      </c>
      <c r="DK39" s="292" t="s">
        <v>124</v>
      </c>
      <c r="DL39" s="292" t="s">
        <v>124</v>
      </c>
      <c r="DM39" s="292" t="s">
        <v>124</v>
      </c>
      <c r="DN39" s="292" t="s">
        <v>124</v>
      </c>
      <c r="DO39" s="292" t="s">
        <v>124</v>
      </c>
      <c r="DP39" s="292" t="s">
        <v>124</v>
      </c>
      <c r="DQ39" s="292" t="s">
        <v>124</v>
      </c>
      <c r="DR39" s="292" t="s">
        <v>124</v>
      </c>
      <c r="DS39" s="292" t="s">
        <v>124</v>
      </c>
      <c r="DT39" s="292" t="s">
        <v>124</v>
      </c>
      <c r="DU39" s="292" t="s">
        <v>124</v>
      </c>
      <c r="DV39" s="292" t="s">
        <v>124</v>
      </c>
      <c r="DW39" s="292" t="s">
        <v>124</v>
      </c>
      <c r="DX39" s="292" t="s">
        <v>124</v>
      </c>
      <c r="DY39" s="292" t="s">
        <v>124</v>
      </c>
      <c r="DZ39" s="292" t="s">
        <v>124</v>
      </c>
      <c r="EA39" s="292" t="s">
        <v>124</v>
      </c>
      <c r="EB39" s="292" t="s">
        <v>124</v>
      </c>
      <c r="EC39" s="292" t="s">
        <v>124</v>
      </c>
      <c r="ED39" s="292" t="s">
        <v>124</v>
      </c>
      <c r="EE39" s="292" t="s">
        <v>124</v>
      </c>
      <c r="EF39" s="292" t="s">
        <v>124</v>
      </c>
      <c r="EG39" s="292" t="s">
        <v>124</v>
      </c>
      <c r="EH39" s="292" t="s">
        <v>124</v>
      </c>
      <c r="EI39" s="292" t="s">
        <v>124</v>
      </c>
      <c r="EJ39" s="292" t="s">
        <v>124</v>
      </c>
      <c r="EK39" s="292" t="s">
        <v>124</v>
      </c>
      <c r="EL39" s="292" t="s">
        <v>124</v>
      </c>
      <c r="EM39" s="292" t="s">
        <v>124</v>
      </c>
      <c r="EN39" s="292" t="s">
        <v>124</v>
      </c>
      <c r="EO39" s="292" t="s">
        <v>124</v>
      </c>
      <c r="EP39" s="292" t="s">
        <v>124</v>
      </c>
      <c r="EQ39" s="292" t="s">
        <v>124</v>
      </c>
      <c r="ER39" s="292" t="s">
        <v>124</v>
      </c>
      <c r="ES39" s="292" t="s">
        <v>124</v>
      </c>
      <c r="ET39" s="292" t="s">
        <v>124</v>
      </c>
      <c r="EU39" s="296" t="s">
        <v>124</v>
      </c>
      <c r="EV39" s="288" t="s">
        <v>1114</v>
      </c>
      <c r="EW39" s="288" t="s">
        <v>1115</v>
      </c>
      <c r="EX39" s="288" t="s">
        <v>1116</v>
      </c>
      <c r="EY39" s="288" t="s">
        <v>1117</v>
      </c>
      <c r="EZ39" s="288" t="s">
        <v>68</v>
      </c>
      <c r="FA39" s="288" t="s">
        <v>68</v>
      </c>
      <c r="FB39" s="288" t="s">
        <v>68</v>
      </c>
      <c r="FC39" s="288" t="s">
        <v>68</v>
      </c>
      <c r="FD39" s="288" t="s">
        <v>1118</v>
      </c>
    </row>
    <row r="40" spans="1:160" s="6" customFormat="1" ht="13.5" customHeight="1" outlineLevel="4" x14ac:dyDescent="0.35">
      <c r="A40" s="297"/>
      <c r="B40" s="297" t="s">
        <v>126</v>
      </c>
      <c r="C40" s="289" t="s">
        <v>134</v>
      </c>
      <c r="D40" s="289" t="s">
        <v>161</v>
      </c>
      <c r="E40" s="289" t="s">
        <v>164</v>
      </c>
      <c r="F40" s="289" t="s">
        <v>159</v>
      </c>
      <c r="G40" s="289" t="s">
        <v>166</v>
      </c>
      <c r="H40" s="298" t="s">
        <v>165</v>
      </c>
      <c r="I40" s="298" t="s">
        <v>158</v>
      </c>
      <c r="J40" s="290" t="s">
        <v>158</v>
      </c>
      <c r="K40" s="289" t="s">
        <v>158</v>
      </c>
      <c r="L40" s="291" t="s">
        <v>158</v>
      </c>
      <c r="M40" s="291" t="s">
        <v>158</v>
      </c>
      <c r="N40" s="291" t="s">
        <v>158</v>
      </c>
      <c r="O40" s="291" t="s">
        <v>158</v>
      </c>
      <c r="P40" s="292">
        <f t="shared" si="0"/>
        <v>0</v>
      </c>
      <c r="Q40" s="292" t="s">
        <v>67</v>
      </c>
      <c r="R40" s="292" t="s">
        <v>124</v>
      </c>
      <c r="S40" s="288" t="s">
        <v>156</v>
      </c>
      <c r="T40" s="288" t="s">
        <v>91</v>
      </c>
      <c r="U40" s="293" t="s">
        <v>51</v>
      </c>
      <c r="V40" s="294"/>
      <c r="W40" s="295"/>
      <c r="X40" s="295"/>
      <c r="Y40" s="295"/>
      <c r="Z40" s="295"/>
      <c r="AA40" s="295" t="s">
        <v>1148</v>
      </c>
      <c r="AB40" s="295"/>
      <c r="AC40" s="295"/>
      <c r="AD40" s="295"/>
      <c r="AE40" s="295"/>
      <c r="AF40" s="295"/>
      <c r="AG40" s="295"/>
      <c r="AH40" s="288" t="s">
        <v>206</v>
      </c>
      <c r="AI40" s="292" t="s">
        <v>124</v>
      </c>
      <c r="AJ40" s="292" t="s">
        <v>124</v>
      </c>
      <c r="AK40" s="292" t="s">
        <v>124</v>
      </c>
      <c r="AL40" s="292" t="s">
        <v>124</v>
      </c>
      <c r="AM40" s="292" t="s">
        <v>124</v>
      </c>
      <c r="AN40" s="292" t="s">
        <v>124</v>
      </c>
      <c r="AO40" s="292" t="s">
        <v>124</v>
      </c>
      <c r="AP40" s="292" t="s">
        <v>124</v>
      </c>
      <c r="AQ40" s="292" t="s">
        <v>124</v>
      </c>
      <c r="AR40" s="292" t="s">
        <v>124</v>
      </c>
      <c r="AS40" s="292" t="s">
        <v>124</v>
      </c>
      <c r="AT40" s="292" t="s">
        <v>124</v>
      </c>
      <c r="AU40" s="292" t="s">
        <v>124</v>
      </c>
      <c r="AV40" s="292" t="s">
        <v>124</v>
      </c>
      <c r="AW40" s="292" t="s">
        <v>124</v>
      </c>
      <c r="AX40" s="292" t="s">
        <v>124</v>
      </c>
      <c r="AY40" s="292" t="s">
        <v>124</v>
      </c>
      <c r="AZ40" s="292" t="s">
        <v>124</v>
      </c>
      <c r="BA40" s="292" t="s">
        <v>124</v>
      </c>
      <c r="BB40" s="292" t="s">
        <v>124</v>
      </c>
      <c r="BC40" s="292" t="s">
        <v>124</v>
      </c>
      <c r="BD40" s="292" t="s">
        <v>124</v>
      </c>
      <c r="BE40" s="292" t="s">
        <v>124</v>
      </c>
      <c r="BF40" s="292" t="s">
        <v>124</v>
      </c>
      <c r="BG40" s="292" t="s">
        <v>124</v>
      </c>
      <c r="BH40" s="292" t="s">
        <v>67</v>
      </c>
      <c r="BI40" s="292" t="s">
        <v>67</v>
      </c>
      <c r="BJ40" s="292" t="s">
        <v>67</v>
      </c>
      <c r="BK40" s="292" t="s">
        <v>124</v>
      </c>
      <c r="BL40" s="292" t="s">
        <v>124</v>
      </c>
      <c r="BM40" s="292" t="s">
        <v>124</v>
      </c>
      <c r="BN40" s="292" t="s">
        <v>124</v>
      </c>
      <c r="BO40" s="292" t="s">
        <v>124</v>
      </c>
      <c r="BP40" s="292" t="s">
        <v>124</v>
      </c>
      <c r="BQ40" s="292" t="s">
        <v>124</v>
      </c>
      <c r="BR40" s="292" t="s">
        <v>124</v>
      </c>
      <c r="BS40" s="292" t="s">
        <v>124</v>
      </c>
      <c r="BT40" s="292" t="s">
        <v>124</v>
      </c>
      <c r="BU40" s="292" t="s">
        <v>124</v>
      </c>
      <c r="BV40" s="292" t="s">
        <v>124</v>
      </c>
      <c r="BW40" s="292" t="s">
        <v>124</v>
      </c>
      <c r="BX40" s="292" t="s">
        <v>124</v>
      </c>
      <c r="BY40" s="292" t="s">
        <v>124</v>
      </c>
      <c r="BZ40" s="292" t="s">
        <v>124</v>
      </c>
      <c r="CA40" s="292" t="s">
        <v>124</v>
      </c>
      <c r="CB40" s="292" t="s">
        <v>124</v>
      </c>
      <c r="CC40" s="292" t="s">
        <v>124</v>
      </c>
      <c r="CD40" s="292" t="s">
        <v>124</v>
      </c>
      <c r="CE40" s="292" t="s">
        <v>124</v>
      </c>
      <c r="CF40" s="292" t="s">
        <v>124</v>
      </c>
      <c r="CG40" s="292" t="s">
        <v>124</v>
      </c>
      <c r="CH40" s="292" t="s">
        <v>124</v>
      </c>
      <c r="CI40" s="292" t="s">
        <v>124</v>
      </c>
      <c r="CJ40" s="292" t="s">
        <v>124</v>
      </c>
      <c r="CK40" s="292" t="s">
        <v>124</v>
      </c>
      <c r="CL40" s="292" t="s">
        <v>124</v>
      </c>
      <c r="CM40" s="292" t="s">
        <v>124</v>
      </c>
      <c r="CN40" s="292" t="s">
        <v>124</v>
      </c>
      <c r="CO40" s="292" t="s">
        <v>124</v>
      </c>
      <c r="CP40" s="292" t="s">
        <v>124</v>
      </c>
      <c r="CQ40" s="292" t="s">
        <v>124</v>
      </c>
      <c r="CR40" s="292" t="s">
        <v>124</v>
      </c>
      <c r="CS40" s="292" t="s">
        <v>124</v>
      </c>
      <c r="CT40" s="292" t="s">
        <v>124</v>
      </c>
      <c r="CU40" s="292" t="s">
        <v>124</v>
      </c>
      <c r="CV40" s="292" t="s">
        <v>124</v>
      </c>
      <c r="CW40" s="292" t="s">
        <v>124</v>
      </c>
      <c r="CX40" s="292" t="s">
        <v>124</v>
      </c>
      <c r="CY40" s="292" t="s">
        <v>124</v>
      </c>
      <c r="CZ40" s="292" t="s">
        <v>124</v>
      </c>
      <c r="DA40" s="292" t="s">
        <v>124</v>
      </c>
      <c r="DB40" s="292" t="s">
        <v>124</v>
      </c>
      <c r="DC40" s="292" t="s">
        <v>124</v>
      </c>
      <c r="DD40" s="292" t="s">
        <v>124</v>
      </c>
      <c r="DE40" s="292" t="s">
        <v>124</v>
      </c>
      <c r="DF40" s="292" t="s">
        <v>124</v>
      </c>
      <c r="DG40" s="292" t="s">
        <v>124</v>
      </c>
      <c r="DH40" s="292" t="s">
        <v>124</v>
      </c>
      <c r="DI40" s="292" t="s">
        <v>124</v>
      </c>
      <c r="DJ40" s="292" t="s">
        <v>124</v>
      </c>
      <c r="DK40" s="292" t="s">
        <v>124</v>
      </c>
      <c r="DL40" s="292" t="s">
        <v>124</v>
      </c>
      <c r="DM40" s="292" t="s">
        <v>124</v>
      </c>
      <c r="DN40" s="292" t="s">
        <v>124</v>
      </c>
      <c r="DO40" s="292" t="s">
        <v>124</v>
      </c>
      <c r="DP40" s="292" t="s">
        <v>124</v>
      </c>
      <c r="DQ40" s="292" t="s">
        <v>124</v>
      </c>
      <c r="DR40" s="292" t="s">
        <v>124</v>
      </c>
      <c r="DS40" s="292" t="s">
        <v>124</v>
      </c>
      <c r="DT40" s="292" t="s">
        <v>124</v>
      </c>
      <c r="DU40" s="292" t="s">
        <v>124</v>
      </c>
      <c r="DV40" s="292" t="s">
        <v>124</v>
      </c>
      <c r="DW40" s="292" t="s">
        <v>124</v>
      </c>
      <c r="DX40" s="292" t="s">
        <v>124</v>
      </c>
      <c r="DY40" s="292" t="s">
        <v>124</v>
      </c>
      <c r="DZ40" s="292" t="s">
        <v>124</v>
      </c>
      <c r="EA40" s="292" t="s">
        <v>124</v>
      </c>
      <c r="EB40" s="292" t="s">
        <v>124</v>
      </c>
      <c r="EC40" s="292" t="s">
        <v>124</v>
      </c>
      <c r="ED40" s="292" t="s">
        <v>124</v>
      </c>
      <c r="EE40" s="292" t="s">
        <v>124</v>
      </c>
      <c r="EF40" s="292" t="s">
        <v>124</v>
      </c>
      <c r="EG40" s="292" t="s">
        <v>124</v>
      </c>
      <c r="EH40" s="292" t="s">
        <v>124</v>
      </c>
      <c r="EI40" s="292" t="s">
        <v>124</v>
      </c>
      <c r="EJ40" s="292" t="s">
        <v>124</v>
      </c>
      <c r="EK40" s="292" t="s">
        <v>124</v>
      </c>
      <c r="EL40" s="292" t="s">
        <v>124</v>
      </c>
      <c r="EM40" s="292" t="s">
        <v>124</v>
      </c>
      <c r="EN40" s="292" t="s">
        <v>124</v>
      </c>
      <c r="EO40" s="292" t="s">
        <v>124</v>
      </c>
      <c r="EP40" s="292" t="s">
        <v>124</v>
      </c>
      <c r="EQ40" s="292" t="s">
        <v>124</v>
      </c>
      <c r="ER40" s="292" t="s">
        <v>124</v>
      </c>
      <c r="ES40" s="292" t="s">
        <v>124</v>
      </c>
      <c r="ET40" s="292" t="s">
        <v>124</v>
      </c>
      <c r="EU40" s="296" t="s">
        <v>124</v>
      </c>
      <c r="EV40" s="288" t="s">
        <v>1114</v>
      </c>
      <c r="EW40" s="288" t="s">
        <v>1115</v>
      </c>
      <c r="EX40" s="288" t="s">
        <v>1116</v>
      </c>
      <c r="EY40" s="288" t="s">
        <v>1117</v>
      </c>
      <c r="EZ40" s="288" t="s">
        <v>68</v>
      </c>
      <c r="FA40" s="288" t="s">
        <v>68</v>
      </c>
      <c r="FB40" s="288" t="s">
        <v>68</v>
      </c>
      <c r="FC40" s="288" t="s">
        <v>68</v>
      </c>
      <c r="FD40" s="288" t="s">
        <v>1118</v>
      </c>
    </row>
    <row r="41" spans="1:160" s="6" customFormat="1" ht="13.5" customHeight="1" outlineLevel="4" x14ac:dyDescent="0.35">
      <c r="A41" s="297"/>
      <c r="B41" s="297" t="s">
        <v>126</v>
      </c>
      <c r="C41" s="289" t="s">
        <v>134</v>
      </c>
      <c r="D41" s="289" t="s">
        <v>161</v>
      </c>
      <c r="E41" s="289" t="s">
        <v>164</v>
      </c>
      <c r="F41" s="289" t="s">
        <v>159</v>
      </c>
      <c r="G41" s="289" t="s">
        <v>166</v>
      </c>
      <c r="H41" s="298" t="s">
        <v>166</v>
      </c>
      <c r="I41" s="298" t="s">
        <v>158</v>
      </c>
      <c r="J41" s="290" t="s">
        <v>158</v>
      </c>
      <c r="K41" s="289" t="s">
        <v>158</v>
      </c>
      <c r="L41" s="291" t="s">
        <v>158</v>
      </c>
      <c r="M41" s="291" t="s">
        <v>158</v>
      </c>
      <c r="N41" s="291" t="s">
        <v>158</v>
      </c>
      <c r="O41" s="291" t="s">
        <v>158</v>
      </c>
      <c r="P41" s="292">
        <f t="shared" si="0"/>
        <v>0</v>
      </c>
      <c r="Q41" s="292" t="s">
        <v>67</v>
      </c>
      <c r="R41" s="292" t="s">
        <v>124</v>
      </c>
      <c r="S41" s="288" t="s">
        <v>156</v>
      </c>
      <c r="T41" s="288" t="s">
        <v>91</v>
      </c>
      <c r="U41" s="293" t="s">
        <v>53</v>
      </c>
      <c r="V41" s="294"/>
      <c r="W41" s="295"/>
      <c r="X41" s="295"/>
      <c r="Y41" s="295"/>
      <c r="Z41" s="295"/>
      <c r="AA41" s="295" t="s">
        <v>1149</v>
      </c>
      <c r="AB41" s="295"/>
      <c r="AC41" s="295"/>
      <c r="AD41" s="295"/>
      <c r="AE41" s="295"/>
      <c r="AF41" s="295"/>
      <c r="AG41" s="295"/>
      <c r="AH41" s="299" t="s">
        <v>207</v>
      </c>
      <c r="AI41" s="292" t="s">
        <v>124</v>
      </c>
      <c r="AJ41" s="292" t="s">
        <v>124</v>
      </c>
      <c r="AK41" s="292" t="s">
        <v>124</v>
      </c>
      <c r="AL41" s="292" t="s">
        <v>124</v>
      </c>
      <c r="AM41" s="292" t="s">
        <v>124</v>
      </c>
      <c r="AN41" s="292" t="s">
        <v>124</v>
      </c>
      <c r="AO41" s="292" t="s">
        <v>124</v>
      </c>
      <c r="AP41" s="292" t="s">
        <v>124</v>
      </c>
      <c r="AQ41" s="292" t="s">
        <v>124</v>
      </c>
      <c r="AR41" s="292" t="s">
        <v>124</v>
      </c>
      <c r="AS41" s="292" t="s">
        <v>124</v>
      </c>
      <c r="AT41" s="292" t="s">
        <v>124</v>
      </c>
      <c r="AU41" s="292" t="s">
        <v>124</v>
      </c>
      <c r="AV41" s="292" t="s">
        <v>124</v>
      </c>
      <c r="AW41" s="292" t="s">
        <v>124</v>
      </c>
      <c r="AX41" s="292" t="s">
        <v>124</v>
      </c>
      <c r="AY41" s="292" t="s">
        <v>124</v>
      </c>
      <c r="AZ41" s="292" t="s">
        <v>124</v>
      </c>
      <c r="BA41" s="292" t="s">
        <v>124</v>
      </c>
      <c r="BB41" s="292" t="s">
        <v>124</v>
      </c>
      <c r="BC41" s="292" t="s">
        <v>124</v>
      </c>
      <c r="BD41" s="292" t="s">
        <v>124</v>
      </c>
      <c r="BE41" s="292" t="s">
        <v>124</v>
      </c>
      <c r="BF41" s="292" t="s">
        <v>124</v>
      </c>
      <c r="BG41" s="292" t="s">
        <v>124</v>
      </c>
      <c r="BH41" s="292" t="s">
        <v>67</v>
      </c>
      <c r="BI41" s="292" t="s">
        <v>67</v>
      </c>
      <c r="BJ41" s="292" t="s">
        <v>67</v>
      </c>
      <c r="BK41" s="292" t="s">
        <v>124</v>
      </c>
      <c r="BL41" s="292" t="s">
        <v>124</v>
      </c>
      <c r="BM41" s="292" t="s">
        <v>124</v>
      </c>
      <c r="BN41" s="292" t="s">
        <v>124</v>
      </c>
      <c r="BO41" s="292" t="s">
        <v>124</v>
      </c>
      <c r="BP41" s="292" t="s">
        <v>124</v>
      </c>
      <c r="BQ41" s="292" t="s">
        <v>124</v>
      </c>
      <c r="BR41" s="292" t="s">
        <v>124</v>
      </c>
      <c r="BS41" s="292" t="s">
        <v>124</v>
      </c>
      <c r="BT41" s="292" t="s">
        <v>124</v>
      </c>
      <c r="BU41" s="292" t="s">
        <v>124</v>
      </c>
      <c r="BV41" s="292" t="s">
        <v>124</v>
      </c>
      <c r="BW41" s="292" t="s">
        <v>124</v>
      </c>
      <c r="BX41" s="292" t="s">
        <v>124</v>
      </c>
      <c r="BY41" s="292" t="s">
        <v>124</v>
      </c>
      <c r="BZ41" s="292" t="s">
        <v>124</v>
      </c>
      <c r="CA41" s="292" t="s">
        <v>124</v>
      </c>
      <c r="CB41" s="292" t="s">
        <v>124</v>
      </c>
      <c r="CC41" s="292" t="s">
        <v>124</v>
      </c>
      <c r="CD41" s="292" t="s">
        <v>124</v>
      </c>
      <c r="CE41" s="292" t="s">
        <v>124</v>
      </c>
      <c r="CF41" s="292" t="s">
        <v>124</v>
      </c>
      <c r="CG41" s="292" t="s">
        <v>124</v>
      </c>
      <c r="CH41" s="292" t="s">
        <v>124</v>
      </c>
      <c r="CI41" s="292" t="s">
        <v>124</v>
      </c>
      <c r="CJ41" s="292" t="s">
        <v>124</v>
      </c>
      <c r="CK41" s="292" t="s">
        <v>124</v>
      </c>
      <c r="CL41" s="292" t="s">
        <v>124</v>
      </c>
      <c r="CM41" s="292" t="s">
        <v>124</v>
      </c>
      <c r="CN41" s="292" t="s">
        <v>124</v>
      </c>
      <c r="CO41" s="292" t="s">
        <v>124</v>
      </c>
      <c r="CP41" s="292" t="s">
        <v>124</v>
      </c>
      <c r="CQ41" s="292" t="s">
        <v>124</v>
      </c>
      <c r="CR41" s="292" t="s">
        <v>124</v>
      </c>
      <c r="CS41" s="292" t="s">
        <v>124</v>
      </c>
      <c r="CT41" s="292" t="s">
        <v>124</v>
      </c>
      <c r="CU41" s="292" t="s">
        <v>124</v>
      </c>
      <c r="CV41" s="292" t="s">
        <v>124</v>
      </c>
      <c r="CW41" s="292" t="s">
        <v>124</v>
      </c>
      <c r="CX41" s="292" t="s">
        <v>124</v>
      </c>
      <c r="CY41" s="292" t="s">
        <v>124</v>
      </c>
      <c r="CZ41" s="292" t="s">
        <v>124</v>
      </c>
      <c r="DA41" s="292" t="s">
        <v>124</v>
      </c>
      <c r="DB41" s="292" t="s">
        <v>124</v>
      </c>
      <c r="DC41" s="292" t="s">
        <v>124</v>
      </c>
      <c r="DD41" s="292" t="s">
        <v>124</v>
      </c>
      <c r="DE41" s="292" t="s">
        <v>124</v>
      </c>
      <c r="DF41" s="292" t="s">
        <v>124</v>
      </c>
      <c r="DG41" s="292" t="s">
        <v>124</v>
      </c>
      <c r="DH41" s="292" t="s">
        <v>124</v>
      </c>
      <c r="DI41" s="292" t="s">
        <v>124</v>
      </c>
      <c r="DJ41" s="292" t="s">
        <v>124</v>
      </c>
      <c r="DK41" s="292" t="s">
        <v>124</v>
      </c>
      <c r="DL41" s="292" t="s">
        <v>124</v>
      </c>
      <c r="DM41" s="292" t="s">
        <v>124</v>
      </c>
      <c r="DN41" s="292" t="s">
        <v>124</v>
      </c>
      <c r="DO41" s="292" t="s">
        <v>124</v>
      </c>
      <c r="DP41" s="292" t="s">
        <v>124</v>
      </c>
      <c r="DQ41" s="292" t="s">
        <v>124</v>
      </c>
      <c r="DR41" s="292" t="s">
        <v>124</v>
      </c>
      <c r="DS41" s="292" t="s">
        <v>124</v>
      </c>
      <c r="DT41" s="292" t="s">
        <v>124</v>
      </c>
      <c r="DU41" s="292" t="s">
        <v>124</v>
      </c>
      <c r="DV41" s="292" t="s">
        <v>124</v>
      </c>
      <c r="DW41" s="292" t="s">
        <v>124</v>
      </c>
      <c r="DX41" s="292" t="s">
        <v>124</v>
      </c>
      <c r="DY41" s="292" t="s">
        <v>124</v>
      </c>
      <c r="DZ41" s="292" t="s">
        <v>124</v>
      </c>
      <c r="EA41" s="292" t="s">
        <v>124</v>
      </c>
      <c r="EB41" s="292" t="s">
        <v>124</v>
      </c>
      <c r="EC41" s="292" t="s">
        <v>124</v>
      </c>
      <c r="ED41" s="292" t="s">
        <v>124</v>
      </c>
      <c r="EE41" s="292" t="s">
        <v>124</v>
      </c>
      <c r="EF41" s="292" t="s">
        <v>124</v>
      </c>
      <c r="EG41" s="292" t="s">
        <v>124</v>
      </c>
      <c r="EH41" s="292" t="s">
        <v>124</v>
      </c>
      <c r="EI41" s="292" t="s">
        <v>124</v>
      </c>
      <c r="EJ41" s="292" t="s">
        <v>124</v>
      </c>
      <c r="EK41" s="292" t="s">
        <v>124</v>
      </c>
      <c r="EL41" s="292" t="s">
        <v>124</v>
      </c>
      <c r="EM41" s="292" t="s">
        <v>124</v>
      </c>
      <c r="EN41" s="292" t="s">
        <v>124</v>
      </c>
      <c r="EO41" s="292" t="s">
        <v>124</v>
      </c>
      <c r="EP41" s="292" t="s">
        <v>124</v>
      </c>
      <c r="EQ41" s="292" t="s">
        <v>124</v>
      </c>
      <c r="ER41" s="292" t="s">
        <v>124</v>
      </c>
      <c r="ES41" s="292" t="s">
        <v>124</v>
      </c>
      <c r="ET41" s="292" t="s">
        <v>124</v>
      </c>
      <c r="EU41" s="296" t="s">
        <v>124</v>
      </c>
      <c r="EV41" s="288" t="s">
        <v>1114</v>
      </c>
      <c r="EW41" s="288" t="s">
        <v>1115</v>
      </c>
      <c r="EX41" s="288" t="s">
        <v>1116</v>
      </c>
      <c r="EY41" s="288" t="s">
        <v>1117</v>
      </c>
      <c r="EZ41" s="288" t="s">
        <v>68</v>
      </c>
      <c r="FA41" s="288" t="s">
        <v>68</v>
      </c>
      <c r="FB41" s="288" t="s">
        <v>68</v>
      </c>
      <c r="FC41" s="288" t="s">
        <v>68</v>
      </c>
      <c r="FD41" s="288" t="s">
        <v>1118</v>
      </c>
    </row>
    <row r="42" spans="1:160" s="6" customFormat="1" ht="13.5" customHeight="1" outlineLevel="4" x14ac:dyDescent="0.35">
      <c r="A42" s="297"/>
      <c r="B42" s="297" t="s">
        <v>126</v>
      </c>
      <c r="C42" s="289" t="s">
        <v>134</v>
      </c>
      <c r="D42" s="289" t="s">
        <v>161</v>
      </c>
      <c r="E42" s="289" t="s">
        <v>164</v>
      </c>
      <c r="F42" s="289" t="s">
        <v>159</v>
      </c>
      <c r="G42" s="289" t="s">
        <v>166</v>
      </c>
      <c r="H42" s="298" t="s">
        <v>167</v>
      </c>
      <c r="I42" s="298" t="s">
        <v>158</v>
      </c>
      <c r="J42" s="290" t="s">
        <v>158</v>
      </c>
      <c r="K42" s="289" t="s">
        <v>158</v>
      </c>
      <c r="L42" s="291" t="s">
        <v>158</v>
      </c>
      <c r="M42" s="291" t="s">
        <v>158</v>
      </c>
      <c r="N42" s="291" t="s">
        <v>158</v>
      </c>
      <c r="O42" s="291" t="s">
        <v>158</v>
      </c>
      <c r="P42" s="292">
        <f t="shared" si="0"/>
        <v>0</v>
      </c>
      <c r="Q42" s="292" t="s">
        <v>67</v>
      </c>
      <c r="R42" s="292" t="s">
        <v>124</v>
      </c>
      <c r="S42" s="288" t="s">
        <v>156</v>
      </c>
      <c r="T42" s="288" t="s">
        <v>91</v>
      </c>
      <c r="U42" s="293" t="s">
        <v>55</v>
      </c>
      <c r="V42" s="294"/>
      <c r="W42" s="295"/>
      <c r="X42" s="295"/>
      <c r="Y42" s="295"/>
      <c r="Z42" s="295"/>
      <c r="AA42" s="295" t="s">
        <v>1150</v>
      </c>
      <c r="AB42" s="295"/>
      <c r="AC42" s="295"/>
      <c r="AD42" s="295"/>
      <c r="AE42" s="295"/>
      <c r="AF42" s="295"/>
      <c r="AG42" s="295"/>
      <c r="AH42" s="288" t="s">
        <v>208</v>
      </c>
      <c r="AI42" s="292" t="s">
        <v>124</v>
      </c>
      <c r="AJ42" s="292" t="s">
        <v>124</v>
      </c>
      <c r="AK42" s="292" t="s">
        <v>124</v>
      </c>
      <c r="AL42" s="292" t="s">
        <v>124</v>
      </c>
      <c r="AM42" s="292" t="s">
        <v>124</v>
      </c>
      <c r="AN42" s="292" t="s">
        <v>124</v>
      </c>
      <c r="AO42" s="292" t="s">
        <v>124</v>
      </c>
      <c r="AP42" s="292" t="s">
        <v>124</v>
      </c>
      <c r="AQ42" s="292" t="s">
        <v>124</v>
      </c>
      <c r="AR42" s="292" t="s">
        <v>124</v>
      </c>
      <c r="AS42" s="292" t="s">
        <v>124</v>
      </c>
      <c r="AT42" s="292" t="s">
        <v>124</v>
      </c>
      <c r="AU42" s="292" t="s">
        <v>124</v>
      </c>
      <c r="AV42" s="292" t="s">
        <v>124</v>
      </c>
      <c r="AW42" s="292" t="s">
        <v>124</v>
      </c>
      <c r="AX42" s="292" t="s">
        <v>124</v>
      </c>
      <c r="AY42" s="292" t="s">
        <v>124</v>
      </c>
      <c r="AZ42" s="292" t="s">
        <v>124</v>
      </c>
      <c r="BA42" s="292" t="s">
        <v>124</v>
      </c>
      <c r="BB42" s="292" t="s">
        <v>124</v>
      </c>
      <c r="BC42" s="292" t="s">
        <v>124</v>
      </c>
      <c r="BD42" s="292" t="s">
        <v>124</v>
      </c>
      <c r="BE42" s="292" t="s">
        <v>124</v>
      </c>
      <c r="BF42" s="292" t="s">
        <v>124</v>
      </c>
      <c r="BG42" s="292" t="s">
        <v>124</v>
      </c>
      <c r="BH42" s="292" t="s">
        <v>67</v>
      </c>
      <c r="BI42" s="292" t="s">
        <v>67</v>
      </c>
      <c r="BJ42" s="292" t="s">
        <v>67</v>
      </c>
      <c r="BK42" s="292" t="s">
        <v>124</v>
      </c>
      <c r="BL42" s="292" t="s">
        <v>124</v>
      </c>
      <c r="BM42" s="292" t="s">
        <v>124</v>
      </c>
      <c r="BN42" s="292" t="s">
        <v>124</v>
      </c>
      <c r="BO42" s="292" t="s">
        <v>124</v>
      </c>
      <c r="BP42" s="292" t="s">
        <v>124</v>
      </c>
      <c r="BQ42" s="292" t="s">
        <v>124</v>
      </c>
      <c r="BR42" s="292" t="s">
        <v>124</v>
      </c>
      <c r="BS42" s="292" t="s">
        <v>124</v>
      </c>
      <c r="BT42" s="292" t="s">
        <v>124</v>
      </c>
      <c r="BU42" s="292" t="s">
        <v>124</v>
      </c>
      <c r="BV42" s="292" t="s">
        <v>124</v>
      </c>
      <c r="BW42" s="292" t="s">
        <v>124</v>
      </c>
      <c r="BX42" s="292" t="s">
        <v>124</v>
      </c>
      <c r="BY42" s="292" t="s">
        <v>124</v>
      </c>
      <c r="BZ42" s="292" t="s">
        <v>124</v>
      </c>
      <c r="CA42" s="292" t="s">
        <v>124</v>
      </c>
      <c r="CB42" s="292" t="s">
        <v>124</v>
      </c>
      <c r="CC42" s="292" t="s">
        <v>124</v>
      </c>
      <c r="CD42" s="292" t="s">
        <v>124</v>
      </c>
      <c r="CE42" s="292" t="s">
        <v>124</v>
      </c>
      <c r="CF42" s="292" t="s">
        <v>124</v>
      </c>
      <c r="CG42" s="292" t="s">
        <v>124</v>
      </c>
      <c r="CH42" s="292" t="s">
        <v>124</v>
      </c>
      <c r="CI42" s="292" t="s">
        <v>124</v>
      </c>
      <c r="CJ42" s="292" t="s">
        <v>124</v>
      </c>
      <c r="CK42" s="292" t="s">
        <v>124</v>
      </c>
      <c r="CL42" s="292" t="s">
        <v>124</v>
      </c>
      <c r="CM42" s="292" t="s">
        <v>124</v>
      </c>
      <c r="CN42" s="292" t="s">
        <v>124</v>
      </c>
      <c r="CO42" s="292" t="s">
        <v>124</v>
      </c>
      <c r="CP42" s="292" t="s">
        <v>124</v>
      </c>
      <c r="CQ42" s="292" t="s">
        <v>124</v>
      </c>
      <c r="CR42" s="292" t="s">
        <v>124</v>
      </c>
      <c r="CS42" s="292" t="s">
        <v>124</v>
      </c>
      <c r="CT42" s="292" t="s">
        <v>124</v>
      </c>
      <c r="CU42" s="292" t="s">
        <v>124</v>
      </c>
      <c r="CV42" s="292" t="s">
        <v>124</v>
      </c>
      <c r="CW42" s="292" t="s">
        <v>124</v>
      </c>
      <c r="CX42" s="292" t="s">
        <v>124</v>
      </c>
      <c r="CY42" s="292" t="s">
        <v>124</v>
      </c>
      <c r="CZ42" s="292" t="s">
        <v>124</v>
      </c>
      <c r="DA42" s="292" t="s">
        <v>124</v>
      </c>
      <c r="DB42" s="292" t="s">
        <v>124</v>
      </c>
      <c r="DC42" s="292" t="s">
        <v>124</v>
      </c>
      <c r="DD42" s="292" t="s">
        <v>124</v>
      </c>
      <c r="DE42" s="292" t="s">
        <v>124</v>
      </c>
      <c r="DF42" s="292" t="s">
        <v>124</v>
      </c>
      <c r="DG42" s="292" t="s">
        <v>124</v>
      </c>
      <c r="DH42" s="292" t="s">
        <v>124</v>
      </c>
      <c r="DI42" s="292" t="s">
        <v>124</v>
      </c>
      <c r="DJ42" s="292" t="s">
        <v>124</v>
      </c>
      <c r="DK42" s="292" t="s">
        <v>124</v>
      </c>
      <c r="DL42" s="292" t="s">
        <v>124</v>
      </c>
      <c r="DM42" s="292" t="s">
        <v>124</v>
      </c>
      <c r="DN42" s="292" t="s">
        <v>124</v>
      </c>
      <c r="DO42" s="292" t="s">
        <v>124</v>
      </c>
      <c r="DP42" s="292" t="s">
        <v>124</v>
      </c>
      <c r="DQ42" s="292" t="s">
        <v>124</v>
      </c>
      <c r="DR42" s="292" t="s">
        <v>124</v>
      </c>
      <c r="DS42" s="292" t="s">
        <v>124</v>
      </c>
      <c r="DT42" s="292" t="s">
        <v>124</v>
      </c>
      <c r="DU42" s="292" t="s">
        <v>124</v>
      </c>
      <c r="DV42" s="292" t="s">
        <v>124</v>
      </c>
      <c r="DW42" s="292" t="s">
        <v>124</v>
      </c>
      <c r="DX42" s="292" t="s">
        <v>124</v>
      </c>
      <c r="DY42" s="292" t="s">
        <v>124</v>
      </c>
      <c r="DZ42" s="292" t="s">
        <v>124</v>
      </c>
      <c r="EA42" s="292" t="s">
        <v>124</v>
      </c>
      <c r="EB42" s="292" t="s">
        <v>124</v>
      </c>
      <c r="EC42" s="292" t="s">
        <v>124</v>
      </c>
      <c r="ED42" s="292" t="s">
        <v>124</v>
      </c>
      <c r="EE42" s="292" t="s">
        <v>124</v>
      </c>
      <c r="EF42" s="292" t="s">
        <v>124</v>
      </c>
      <c r="EG42" s="292" t="s">
        <v>124</v>
      </c>
      <c r="EH42" s="292" t="s">
        <v>124</v>
      </c>
      <c r="EI42" s="292" t="s">
        <v>124</v>
      </c>
      <c r="EJ42" s="292" t="s">
        <v>124</v>
      </c>
      <c r="EK42" s="292" t="s">
        <v>124</v>
      </c>
      <c r="EL42" s="292" t="s">
        <v>124</v>
      </c>
      <c r="EM42" s="292" t="s">
        <v>124</v>
      </c>
      <c r="EN42" s="292" t="s">
        <v>124</v>
      </c>
      <c r="EO42" s="292" t="s">
        <v>124</v>
      </c>
      <c r="EP42" s="292" t="s">
        <v>124</v>
      </c>
      <c r="EQ42" s="292" t="s">
        <v>124</v>
      </c>
      <c r="ER42" s="292" t="s">
        <v>124</v>
      </c>
      <c r="ES42" s="292" t="s">
        <v>124</v>
      </c>
      <c r="ET42" s="292" t="s">
        <v>124</v>
      </c>
      <c r="EU42" s="296" t="s">
        <v>124</v>
      </c>
      <c r="EV42" s="288" t="s">
        <v>1114</v>
      </c>
      <c r="EW42" s="288" t="s">
        <v>1115</v>
      </c>
      <c r="EX42" s="288" t="s">
        <v>1116</v>
      </c>
      <c r="EY42" s="288" t="s">
        <v>1117</v>
      </c>
      <c r="EZ42" s="288" t="s">
        <v>68</v>
      </c>
      <c r="FA42" s="288" t="s">
        <v>68</v>
      </c>
      <c r="FB42" s="288" t="s">
        <v>68</v>
      </c>
      <c r="FC42" s="288" t="s">
        <v>68</v>
      </c>
      <c r="FD42" s="288" t="s">
        <v>1118</v>
      </c>
    </row>
    <row r="43" spans="1:160" s="6" customFormat="1" ht="13.5" customHeight="1" outlineLevel="4" x14ac:dyDescent="0.35">
      <c r="A43" s="297"/>
      <c r="B43" s="297" t="s">
        <v>126</v>
      </c>
      <c r="C43" s="289" t="s">
        <v>134</v>
      </c>
      <c r="D43" s="289" t="s">
        <v>161</v>
      </c>
      <c r="E43" s="289" t="s">
        <v>164</v>
      </c>
      <c r="F43" s="289" t="s">
        <v>159</v>
      </c>
      <c r="G43" s="289" t="s">
        <v>166</v>
      </c>
      <c r="H43" s="298" t="s">
        <v>168</v>
      </c>
      <c r="I43" s="298" t="s">
        <v>158</v>
      </c>
      <c r="J43" s="290" t="s">
        <v>158</v>
      </c>
      <c r="K43" s="289" t="s">
        <v>158</v>
      </c>
      <c r="L43" s="291" t="s">
        <v>158</v>
      </c>
      <c r="M43" s="291" t="s">
        <v>158</v>
      </c>
      <c r="N43" s="291" t="s">
        <v>158</v>
      </c>
      <c r="O43" s="291" t="s">
        <v>158</v>
      </c>
      <c r="P43" s="292">
        <f t="shared" si="0"/>
        <v>0</v>
      </c>
      <c r="Q43" s="292" t="s">
        <v>67</v>
      </c>
      <c r="R43" s="292" t="s">
        <v>124</v>
      </c>
      <c r="S43" s="288" t="s">
        <v>156</v>
      </c>
      <c r="T43" s="288" t="s">
        <v>91</v>
      </c>
      <c r="U43" s="293" t="s">
        <v>57</v>
      </c>
      <c r="V43" s="294"/>
      <c r="W43" s="295"/>
      <c r="X43" s="295"/>
      <c r="Y43" s="295"/>
      <c r="Z43" s="295"/>
      <c r="AA43" s="295" t="s">
        <v>1151</v>
      </c>
      <c r="AB43" s="295"/>
      <c r="AC43" s="295"/>
      <c r="AD43" s="295"/>
      <c r="AE43" s="295"/>
      <c r="AF43" s="295"/>
      <c r="AG43" s="295"/>
      <c r="AH43" s="288" t="s">
        <v>209</v>
      </c>
      <c r="AI43" s="292" t="s">
        <v>124</v>
      </c>
      <c r="AJ43" s="292" t="s">
        <v>124</v>
      </c>
      <c r="AK43" s="292" t="s">
        <v>124</v>
      </c>
      <c r="AL43" s="292" t="s">
        <v>124</v>
      </c>
      <c r="AM43" s="292" t="s">
        <v>124</v>
      </c>
      <c r="AN43" s="292" t="s">
        <v>124</v>
      </c>
      <c r="AO43" s="292" t="s">
        <v>124</v>
      </c>
      <c r="AP43" s="292" t="s">
        <v>124</v>
      </c>
      <c r="AQ43" s="292" t="s">
        <v>124</v>
      </c>
      <c r="AR43" s="292" t="s">
        <v>124</v>
      </c>
      <c r="AS43" s="292" t="s">
        <v>124</v>
      </c>
      <c r="AT43" s="292" t="s">
        <v>124</v>
      </c>
      <c r="AU43" s="292" t="s">
        <v>124</v>
      </c>
      <c r="AV43" s="292" t="s">
        <v>124</v>
      </c>
      <c r="AW43" s="292" t="s">
        <v>124</v>
      </c>
      <c r="AX43" s="292" t="s">
        <v>124</v>
      </c>
      <c r="AY43" s="292" t="s">
        <v>124</v>
      </c>
      <c r="AZ43" s="292" t="s">
        <v>124</v>
      </c>
      <c r="BA43" s="292" t="s">
        <v>124</v>
      </c>
      <c r="BB43" s="292" t="s">
        <v>124</v>
      </c>
      <c r="BC43" s="292" t="s">
        <v>124</v>
      </c>
      <c r="BD43" s="292" t="s">
        <v>124</v>
      </c>
      <c r="BE43" s="292" t="s">
        <v>124</v>
      </c>
      <c r="BF43" s="292" t="s">
        <v>124</v>
      </c>
      <c r="BG43" s="292" t="s">
        <v>124</v>
      </c>
      <c r="BH43" s="292" t="s">
        <v>67</v>
      </c>
      <c r="BI43" s="292" t="s">
        <v>67</v>
      </c>
      <c r="BJ43" s="292" t="s">
        <v>67</v>
      </c>
      <c r="BK43" s="292" t="s">
        <v>124</v>
      </c>
      <c r="BL43" s="292" t="s">
        <v>124</v>
      </c>
      <c r="BM43" s="292" t="s">
        <v>124</v>
      </c>
      <c r="BN43" s="292" t="s">
        <v>124</v>
      </c>
      <c r="BO43" s="292" t="s">
        <v>124</v>
      </c>
      <c r="BP43" s="292" t="s">
        <v>124</v>
      </c>
      <c r="BQ43" s="292" t="s">
        <v>124</v>
      </c>
      <c r="BR43" s="292" t="s">
        <v>124</v>
      </c>
      <c r="BS43" s="292" t="s">
        <v>124</v>
      </c>
      <c r="BT43" s="292" t="s">
        <v>124</v>
      </c>
      <c r="BU43" s="292" t="s">
        <v>124</v>
      </c>
      <c r="BV43" s="292" t="s">
        <v>124</v>
      </c>
      <c r="BW43" s="292" t="s">
        <v>124</v>
      </c>
      <c r="BX43" s="292" t="s">
        <v>124</v>
      </c>
      <c r="BY43" s="292" t="s">
        <v>124</v>
      </c>
      <c r="BZ43" s="292" t="s">
        <v>124</v>
      </c>
      <c r="CA43" s="292" t="s">
        <v>124</v>
      </c>
      <c r="CB43" s="292" t="s">
        <v>124</v>
      </c>
      <c r="CC43" s="292" t="s">
        <v>124</v>
      </c>
      <c r="CD43" s="292" t="s">
        <v>124</v>
      </c>
      <c r="CE43" s="292" t="s">
        <v>124</v>
      </c>
      <c r="CF43" s="292" t="s">
        <v>124</v>
      </c>
      <c r="CG43" s="292" t="s">
        <v>124</v>
      </c>
      <c r="CH43" s="292" t="s">
        <v>124</v>
      </c>
      <c r="CI43" s="292" t="s">
        <v>124</v>
      </c>
      <c r="CJ43" s="292" t="s">
        <v>124</v>
      </c>
      <c r="CK43" s="292" t="s">
        <v>124</v>
      </c>
      <c r="CL43" s="292" t="s">
        <v>124</v>
      </c>
      <c r="CM43" s="292" t="s">
        <v>124</v>
      </c>
      <c r="CN43" s="292" t="s">
        <v>124</v>
      </c>
      <c r="CO43" s="292" t="s">
        <v>124</v>
      </c>
      <c r="CP43" s="292" t="s">
        <v>124</v>
      </c>
      <c r="CQ43" s="292" t="s">
        <v>124</v>
      </c>
      <c r="CR43" s="292" t="s">
        <v>124</v>
      </c>
      <c r="CS43" s="292" t="s">
        <v>124</v>
      </c>
      <c r="CT43" s="292" t="s">
        <v>124</v>
      </c>
      <c r="CU43" s="292" t="s">
        <v>124</v>
      </c>
      <c r="CV43" s="292" t="s">
        <v>124</v>
      </c>
      <c r="CW43" s="292" t="s">
        <v>124</v>
      </c>
      <c r="CX43" s="292" t="s">
        <v>124</v>
      </c>
      <c r="CY43" s="292" t="s">
        <v>124</v>
      </c>
      <c r="CZ43" s="292" t="s">
        <v>124</v>
      </c>
      <c r="DA43" s="292" t="s">
        <v>124</v>
      </c>
      <c r="DB43" s="292" t="s">
        <v>124</v>
      </c>
      <c r="DC43" s="292" t="s">
        <v>124</v>
      </c>
      <c r="DD43" s="292" t="s">
        <v>124</v>
      </c>
      <c r="DE43" s="292" t="s">
        <v>124</v>
      </c>
      <c r="DF43" s="292" t="s">
        <v>124</v>
      </c>
      <c r="DG43" s="292" t="s">
        <v>124</v>
      </c>
      <c r="DH43" s="292" t="s">
        <v>124</v>
      </c>
      <c r="DI43" s="292" t="s">
        <v>124</v>
      </c>
      <c r="DJ43" s="292" t="s">
        <v>124</v>
      </c>
      <c r="DK43" s="292" t="s">
        <v>124</v>
      </c>
      <c r="DL43" s="292" t="s">
        <v>124</v>
      </c>
      <c r="DM43" s="292" t="s">
        <v>124</v>
      </c>
      <c r="DN43" s="292" t="s">
        <v>124</v>
      </c>
      <c r="DO43" s="292" t="s">
        <v>124</v>
      </c>
      <c r="DP43" s="292" t="s">
        <v>124</v>
      </c>
      <c r="DQ43" s="292" t="s">
        <v>124</v>
      </c>
      <c r="DR43" s="292" t="s">
        <v>124</v>
      </c>
      <c r="DS43" s="292" t="s">
        <v>124</v>
      </c>
      <c r="DT43" s="292" t="s">
        <v>124</v>
      </c>
      <c r="DU43" s="292" t="s">
        <v>124</v>
      </c>
      <c r="DV43" s="292" t="s">
        <v>124</v>
      </c>
      <c r="DW43" s="292" t="s">
        <v>124</v>
      </c>
      <c r="DX43" s="292" t="s">
        <v>124</v>
      </c>
      <c r="DY43" s="292" t="s">
        <v>124</v>
      </c>
      <c r="DZ43" s="292" t="s">
        <v>124</v>
      </c>
      <c r="EA43" s="292" t="s">
        <v>124</v>
      </c>
      <c r="EB43" s="292" t="s">
        <v>124</v>
      </c>
      <c r="EC43" s="292" t="s">
        <v>124</v>
      </c>
      <c r="ED43" s="292" t="s">
        <v>124</v>
      </c>
      <c r="EE43" s="292" t="s">
        <v>124</v>
      </c>
      <c r="EF43" s="292" t="s">
        <v>124</v>
      </c>
      <c r="EG43" s="292" t="s">
        <v>124</v>
      </c>
      <c r="EH43" s="292" t="s">
        <v>124</v>
      </c>
      <c r="EI43" s="292" t="s">
        <v>124</v>
      </c>
      <c r="EJ43" s="292" t="s">
        <v>124</v>
      </c>
      <c r="EK43" s="292" t="s">
        <v>124</v>
      </c>
      <c r="EL43" s="292" t="s">
        <v>124</v>
      </c>
      <c r="EM43" s="292" t="s">
        <v>124</v>
      </c>
      <c r="EN43" s="292" t="s">
        <v>124</v>
      </c>
      <c r="EO43" s="292" t="s">
        <v>124</v>
      </c>
      <c r="EP43" s="292" t="s">
        <v>124</v>
      </c>
      <c r="EQ43" s="292" t="s">
        <v>124</v>
      </c>
      <c r="ER43" s="292" t="s">
        <v>124</v>
      </c>
      <c r="ES43" s="292" t="s">
        <v>124</v>
      </c>
      <c r="ET43" s="292" t="s">
        <v>124</v>
      </c>
      <c r="EU43" s="296" t="s">
        <v>124</v>
      </c>
      <c r="EV43" s="288" t="s">
        <v>1114</v>
      </c>
      <c r="EW43" s="288" t="s">
        <v>1115</v>
      </c>
      <c r="EX43" s="288" t="s">
        <v>1116</v>
      </c>
      <c r="EY43" s="288" t="s">
        <v>1117</v>
      </c>
      <c r="EZ43" s="288" t="s">
        <v>68</v>
      </c>
      <c r="FA43" s="288" t="s">
        <v>68</v>
      </c>
      <c r="FB43" s="288" t="s">
        <v>68</v>
      </c>
      <c r="FC43" s="288" t="s">
        <v>68</v>
      </c>
      <c r="FD43" s="288" t="s">
        <v>1118</v>
      </c>
    </row>
    <row r="44" spans="1:160" s="6" customFormat="1" ht="13.5" customHeight="1" outlineLevel="4" x14ac:dyDescent="0.35">
      <c r="A44" s="297"/>
      <c r="B44" s="297" t="s">
        <v>126</v>
      </c>
      <c r="C44" s="289" t="s">
        <v>134</v>
      </c>
      <c r="D44" s="289" t="s">
        <v>161</v>
      </c>
      <c r="E44" s="289" t="s">
        <v>164</v>
      </c>
      <c r="F44" s="289" t="s">
        <v>159</v>
      </c>
      <c r="G44" s="289" t="s">
        <v>166</v>
      </c>
      <c r="H44" s="298" t="s">
        <v>169</v>
      </c>
      <c r="I44" s="298" t="s">
        <v>158</v>
      </c>
      <c r="J44" s="290" t="s">
        <v>158</v>
      </c>
      <c r="K44" s="289" t="s">
        <v>158</v>
      </c>
      <c r="L44" s="291" t="s">
        <v>158</v>
      </c>
      <c r="M44" s="291" t="s">
        <v>158</v>
      </c>
      <c r="N44" s="291" t="s">
        <v>158</v>
      </c>
      <c r="O44" s="291" t="s">
        <v>158</v>
      </c>
      <c r="P44" s="292">
        <f t="shared" si="0"/>
        <v>0</v>
      </c>
      <c r="Q44" s="292" t="s">
        <v>67</v>
      </c>
      <c r="R44" s="292" t="s">
        <v>124</v>
      </c>
      <c r="S44" s="288" t="s">
        <v>156</v>
      </c>
      <c r="T44" s="288" t="s">
        <v>91</v>
      </c>
      <c r="U44" s="293" t="s">
        <v>59</v>
      </c>
      <c r="V44" s="294"/>
      <c r="W44" s="295"/>
      <c r="X44" s="295"/>
      <c r="Y44" s="295"/>
      <c r="Z44" s="295"/>
      <c r="AA44" s="295" t="s">
        <v>1152</v>
      </c>
      <c r="AB44" s="295"/>
      <c r="AC44" s="295"/>
      <c r="AD44" s="295"/>
      <c r="AE44" s="295"/>
      <c r="AF44" s="295"/>
      <c r="AG44" s="295"/>
      <c r="AH44" s="288" t="s">
        <v>210</v>
      </c>
      <c r="AI44" s="292" t="s">
        <v>124</v>
      </c>
      <c r="AJ44" s="292" t="s">
        <v>124</v>
      </c>
      <c r="AK44" s="292" t="s">
        <v>124</v>
      </c>
      <c r="AL44" s="292" t="s">
        <v>124</v>
      </c>
      <c r="AM44" s="292" t="s">
        <v>124</v>
      </c>
      <c r="AN44" s="292" t="s">
        <v>124</v>
      </c>
      <c r="AO44" s="292" t="s">
        <v>124</v>
      </c>
      <c r="AP44" s="292" t="s">
        <v>124</v>
      </c>
      <c r="AQ44" s="292" t="s">
        <v>124</v>
      </c>
      <c r="AR44" s="292" t="s">
        <v>124</v>
      </c>
      <c r="AS44" s="292" t="s">
        <v>124</v>
      </c>
      <c r="AT44" s="292" t="s">
        <v>124</v>
      </c>
      <c r="AU44" s="292" t="s">
        <v>124</v>
      </c>
      <c r="AV44" s="292" t="s">
        <v>124</v>
      </c>
      <c r="AW44" s="292" t="s">
        <v>124</v>
      </c>
      <c r="AX44" s="292" t="s">
        <v>124</v>
      </c>
      <c r="AY44" s="292" t="s">
        <v>124</v>
      </c>
      <c r="AZ44" s="292" t="s">
        <v>124</v>
      </c>
      <c r="BA44" s="292" t="s">
        <v>124</v>
      </c>
      <c r="BB44" s="292" t="s">
        <v>124</v>
      </c>
      <c r="BC44" s="292" t="s">
        <v>124</v>
      </c>
      <c r="BD44" s="292" t="s">
        <v>124</v>
      </c>
      <c r="BE44" s="292" t="s">
        <v>124</v>
      </c>
      <c r="BF44" s="292" t="s">
        <v>124</v>
      </c>
      <c r="BG44" s="292" t="s">
        <v>124</v>
      </c>
      <c r="BH44" s="292" t="s">
        <v>67</v>
      </c>
      <c r="BI44" s="292" t="s">
        <v>67</v>
      </c>
      <c r="BJ44" s="292" t="s">
        <v>67</v>
      </c>
      <c r="BK44" s="292" t="s">
        <v>124</v>
      </c>
      <c r="BL44" s="292" t="s">
        <v>124</v>
      </c>
      <c r="BM44" s="292" t="s">
        <v>124</v>
      </c>
      <c r="BN44" s="292" t="s">
        <v>124</v>
      </c>
      <c r="BO44" s="292" t="s">
        <v>124</v>
      </c>
      <c r="BP44" s="292" t="s">
        <v>124</v>
      </c>
      <c r="BQ44" s="292" t="s">
        <v>124</v>
      </c>
      <c r="BR44" s="292" t="s">
        <v>124</v>
      </c>
      <c r="BS44" s="292" t="s">
        <v>124</v>
      </c>
      <c r="BT44" s="292" t="s">
        <v>124</v>
      </c>
      <c r="BU44" s="292" t="s">
        <v>124</v>
      </c>
      <c r="BV44" s="292" t="s">
        <v>124</v>
      </c>
      <c r="BW44" s="292" t="s">
        <v>124</v>
      </c>
      <c r="BX44" s="292" t="s">
        <v>124</v>
      </c>
      <c r="BY44" s="292" t="s">
        <v>124</v>
      </c>
      <c r="BZ44" s="292" t="s">
        <v>124</v>
      </c>
      <c r="CA44" s="292" t="s">
        <v>124</v>
      </c>
      <c r="CB44" s="292" t="s">
        <v>124</v>
      </c>
      <c r="CC44" s="292" t="s">
        <v>124</v>
      </c>
      <c r="CD44" s="292" t="s">
        <v>124</v>
      </c>
      <c r="CE44" s="292" t="s">
        <v>124</v>
      </c>
      <c r="CF44" s="292" t="s">
        <v>124</v>
      </c>
      <c r="CG44" s="292" t="s">
        <v>124</v>
      </c>
      <c r="CH44" s="292" t="s">
        <v>124</v>
      </c>
      <c r="CI44" s="292" t="s">
        <v>124</v>
      </c>
      <c r="CJ44" s="292" t="s">
        <v>124</v>
      </c>
      <c r="CK44" s="292" t="s">
        <v>124</v>
      </c>
      <c r="CL44" s="292" t="s">
        <v>124</v>
      </c>
      <c r="CM44" s="292" t="s">
        <v>124</v>
      </c>
      <c r="CN44" s="292" t="s">
        <v>124</v>
      </c>
      <c r="CO44" s="292" t="s">
        <v>124</v>
      </c>
      <c r="CP44" s="292" t="s">
        <v>124</v>
      </c>
      <c r="CQ44" s="292" t="s">
        <v>124</v>
      </c>
      <c r="CR44" s="292" t="s">
        <v>124</v>
      </c>
      <c r="CS44" s="292" t="s">
        <v>124</v>
      </c>
      <c r="CT44" s="292" t="s">
        <v>124</v>
      </c>
      <c r="CU44" s="292" t="s">
        <v>124</v>
      </c>
      <c r="CV44" s="292" t="s">
        <v>124</v>
      </c>
      <c r="CW44" s="292" t="s">
        <v>124</v>
      </c>
      <c r="CX44" s="292" t="s">
        <v>124</v>
      </c>
      <c r="CY44" s="292" t="s">
        <v>124</v>
      </c>
      <c r="CZ44" s="292" t="s">
        <v>124</v>
      </c>
      <c r="DA44" s="292" t="s">
        <v>124</v>
      </c>
      <c r="DB44" s="292" t="s">
        <v>124</v>
      </c>
      <c r="DC44" s="292" t="s">
        <v>124</v>
      </c>
      <c r="DD44" s="292" t="s">
        <v>124</v>
      </c>
      <c r="DE44" s="292" t="s">
        <v>124</v>
      </c>
      <c r="DF44" s="292" t="s">
        <v>124</v>
      </c>
      <c r="DG44" s="292" t="s">
        <v>124</v>
      </c>
      <c r="DH44" s="292" t="s">
        <v>124</v>
      </c>
      <c r="DI44" s="292" t="s">
        <v>124</v>
      </c>
      <c r="DJ44" s="292" t="s">
        <v>124</v>
      </c>
      <c r="DK44" s="292" t="s">
        <v>124</v>
      </c>
      <c r="DL44" s="292" t="s">
        <v>124</v>
      </c>
      <c r="DM44" s="292" t="s">
        <v>124</v>
      </c>
      <c r="DN44" s="292" t="s">
        <v>124</v>
      </c>
      <c r="DO44" s="292" t="s">
        <v>124</v>
      </c>
      <c r="DP44" s="292" t="s">
        <v>124</v>
      </c>
      <c r="DQ44" s="292" t="s">
        <v>124</v>
      </c>
      <c r="DR44" s="292" t="s">
        <v>124</v>
      </c>
      <c r="DS44" s="292" t="s">
        <v>124</v>
      </c>
      <c r="DT44" s="292" t="s">
        <v>124</v>
      </c>
      <c r="DU44" s="292" t="s">
        <v>124</v>
      </c>
      <c r="DV44" s="292" t="s">
        <v>124</v>
      </c>
      <c r="DW44" s="292" t="s">
        <v>124</v>
      </c>
      <c r="DX44" s="292" t="s">
        <v>124</v>
      </c>
      <c r="DY44" s="292" t="s">
        <v>124</v>
      </c>
      <c r="DZ44" s="292" t="s">
        <v>124</v>
      </c>
      <c r="EA44" s="292" t="s">
        <v>124</v>
      </c>
      <c r="EB44" s="292" t="s">
        <v>124</v>
      </c>
      <c r="EC44" s="292" t="s">
        <v>124</v>
      </c>
      <c r="ED44" s="292" t="s">
        <v>124</v>
      </c>
      <c r="EE44" s="292" t="s">
        <v>124</v>
      </c>
      <c r="EF44" s="292" t="s">
        <v>124</v>
      </c>
      <c r="EG44" s="292" t="s">
        <v>124</v>
      </c>
      <c r="EH44" s="292" t="s">
        <v>124</v>
      </c>
      <c r="EI44" s="292" t="s">
        <v>124</v>
      </c>
      <c r="EJ44" s="292" t="s">
        <v>124</v>
      </c>
      <c r="EK44" s="292" t="s">
        <v>124</v>
      </c>
      <c r="EL44" s="292" t="s">
        <v>124</v>
      </c>
      <c r="EM44" s="292" t="s">
        <v>124</v>
      </c>
      <c r="EN44" s="292" t="s">
        <v>124</v>
      </c>
      <c r="EO44" s="292" t="s">
        <v>124</v>
      </c>
      <c r="EP44" s="292" t="s">
        <v>124</v>
      </c>
      <c r="EQ44" s="292" t="s">
        <v>124</v>
      </c>
      <c r="ER44" s="292" t="s">
        <v>124</v>
      </c>
      <c r="ES44" s="292" t="s">
        <v>124</v>
      </c>
      <c r="ET44" s="292" t="s">
        <v>124</v>
      </c>
      <c r="EU44" s="296" t="s">
        <v>124</v>
      </c>
      <c r="EV44" s="288" t="s">
        <v>1114</v>
      </c>
      <c r="EW44" s="288" t="s">
        <v>1115</v>
      </c>
      <c r="EX44" s="288" t="s">
        <v>1116</v>
      </c>
      <c r="EY44" s="288" t="s">
        <v>1117</v>
      </c>
      <c r="EZ44" s="288" t="s">
        <v>68</v>
      </c>
      <c r="FA44" s="288" t="s">
        <v>68</v>
      </c>
      <c r="FB44" s="288" t="s">
        <v>68</v>
      </c>
      <c r="FC44" s="288" t="s">
        <v>68</v>
      </c>
      <c r="FD44" s="288" t="s">
        <v>1118</v>
      </c>
    </row>
    <row r="45" spans="1:160" s="6" customFormat="1" ht="13.5" customHeight="1" outlineLevel="4" x14ac:dyDescent="0.35">
      <c r="A45" s="297"/>
      <c r="B45" s="297" t="s">
        <v>126</v>
      </c>
      <c r="C45" s="289" t="s">
        <v>134</v>
      </c>
      <c r="D45" s="289" t="s">
        <v>161</v>
      </c>
      <c r="E45" s="289" t="s">
        <v>164</v>
      </c>
      <c r="F45" s="289" t="s">
        <v>159</v>
      </c>
      <c r="G45" s="289" t="s">
        <v>166</v>
      </c>
      <c r="H45" s="298" t="s">
        <v>170</v>
      </c>
      <c r="I45" s="298" t="s">
        <v>158</v>
      </c>
      <c r="J45" s="290" t="s">
        <v>158</v>
      </c>
      <c r="K45" s="289" t="s">
        <v>158</v>
      </c>
      <c r="L45" s="291" t="s">
        <v>158</v>
      </c>
      <c r="M45" s="291" t="s">
        <v>158</v>
      </c>
      <c r="N45" s="291" t="s">
        <v>158</v>
      </c>
      <c r="O45" s="291" t="s">
        <v>158</v>
      </c>
      <c r="P45" s="292">
        <f t="shared" si="0"/>
        <v>0</v>
      </c>
      <c r="Q45" s="292" t="s">
        <v>67</v>
      </c>
      <c r="R45" s="292" t="s">
        <v>124</v>
      </c>
      <c r="S45" s="288" t="s">
        <v>156</v>
      </c>
      <c r="T45" s="288" t="s">
        <v>91</v>
      </c>
      <c r="U45" s="293" t="s">
        <v>61</v>
      </c>
      <c r="V45" s="294"/>
      <c r="W45" s="295"/>
      <c r="X45" s="295"/>
      <c r="Y45" s="295"/>
      <c r="Z45" s="295"/>
      <c r="AA45" s="295" t="s">
        <v>1153</v>
      </c>
      <c r="AB45" s="295"/>
      <c r="AC45" s="295"/>
      <c r="AD45" s="295"/>
      <c r="AE45" s="295"/>
      <c r="AF45" s="295"/>
      <c r="AG45" s="295"/>
      <c r="AH45" s="288" t="s">
        <v>211</v>
      </c>
      <c r="AI45" s="292" t="s">
        <v>124</v>
      </c>
      <c r="AJ45" s="292" t="s">
        <v>124</v>
      </c>
      <c r="AK45" s="292" t="s">
        <v>124</v>
      </c>
      <c r="AL45" s="292" t="s">
        <v>124</v>
      </c>
      <c r="AM45" s="292" t="s">
        <v>124</v>
      </c>
      <c r="AN45" s="292" t="s">
        <v>124</v>
      </c>
      <c r="AO45" s="292" t="s">
        <v>124</v>
      </c>
      <c r="AP45" s="292" t="s">
        <v>124</v>
      </c>
      <c r="AQ45" s="292" t="s">
        <v>124</v>
      </c>
      <c r="AR45" s="292" t="s">
        <v>124</v>
      </c>
      <c r="AS45" s="292" t="s">
        <v>124</v>
      </c>
      <c r="AT45" s="292" t="s">
        <v>124</v>
      </c>
      <c r="AU45" s="292" t="s">
        <v>124</v>
      </c>
      <c r="AV45" s="292" t="s">
        <v>124</v>
      </c>
      <c r="AW45" s="292" t="s">
        <v>124</v>
      </c>
      <c r="AX45" s="292" t="s">
        <v>124</v>
      </c>
      <c r="AY45" s="292" t="s">
        <v>124</v>
      </c>
      <c r="AZ45" s="292" t="s">
        <v>124</v>
      </c>
      <c r="BA45" s="292" t="s">
        <v>124</v>
      </c>
      <c r="BB45" s="292" t="s">
        <v>124</v>
      </c>
      <c r="BC45" s="292" t="s">
        <v>124</v>
      </c>
      <c r="BD45" s="292" t="s">
        <v>124</v>
      </c>
      <c r="BE45" s="292" t="s">
        <v>124</v>
      </c>
      <c r="BF45" s="292" t="s">
        <v>124</v>
      </c>
      <c r="BG45" s="292" t="s">
        <v>124</v>
      </c>
      <c r="BH45" s="292" t="s">
        <v>67</v>
      </c>
      <c r="BI45" s="292" t="s">
        <v>67</v>
      </c>
      <c r="BJ45" s="292" t="s">
        <v>67</v>
      </c>
      <c r="BK45" s="292" t="s">
        <v>124</v>
      </c>
      <c r="BL45" s="292" t="s">
        <v>124</v>
      </c>
      <c r="BM45" s="292" t="s">
        <v>124</v>
      </c>
      <c r="BN45" s="292" t="s">
        <v>124</v>
      </c>
      <c r="BO45" s="292" t="s">
        <v>124</v>
      </c>
      <c r="BP45" s="292" t="s">
        <v>124</v>
      </c>
      <c r="BQ45" s="292" t="s">
        <v>124</v>
      </c>
      <c r="BR45" s="292" t="s">
        <v>124</v>
      </c>
      <c r="BS45" s="292" t="s">
        <v>124</v>
      </c>
      <c r="BT45" s="292" t="s">
        <v>124</v>
      </c>
      <c r="BU45" s="292" t="s">
        <v>124</v>
      </c>
      <c r="BV45" s="292" t="s">
        <v>124</v>
      </c>
      <c r="BW45" s="292" t="s">
        <v>124</v>
      </c>
      <c r="BX45" s="292" t="s">
        <v>124</v>
      </c>
      <c r="BY45" s="292" t="s">
        <v>124</v>
      </c>
      <c r="BZ45" s="292" t="s">
        <v>124</v>
      </c>
      <c r="CA45" s="292" t="s">
        <v>124</v>
      </c>
      <c r="CB45" s="292" t="s">
        <v>124</v>
      </c>
      <c r="CC45" s="292" t="s">
        <v>124</v>
      </c>
      <c r="CD45" s="292" t="s">
        <v>124</v>
      </c>
      <c r="CE45" s="292" t="s">
        <v>124</v>
      </c>
      <c r="CF45" s="292" t="s">
        <v>124</v>
      </c>
      <c r="CG45" s="292" t="s">
        <v>124</v>
      </c>
      <c r="CH45" s="292" t="s">
        <v>124</v>
      </c>
      <c r="CI45" s="292" t="s">
        <v>124</v>
      </c>
      <c r="CJ45" s="292" t="s">
        <v>124</v>
      </c>
      <c r="CK45" s="292" t="s">
        <v>124</v>
      </c>
      <c r="CL45" s="292" t="s">
        <v>124</v>
      </c>
      <c r="CM45" s="292" t="s">
        <v>124</v>
      </c>
      <c r="CN45" s="292" t="s">
        <v>124</v>
      </c>
      <c r="CO45" s="292" t="s">
        <v>124</v>
      </c>
      <c r="CP45" s="292" t="s">
        <v>124</v>
      </c>
      <c r="CQ45" s="292" t="s">
        <v>124</v>
      </c>
      <c r="CR45" s="292" t="s">
        <v>124</v>
      </c>
      <c r="CS45" s="292" t="s">
        <v>124</v>
      </c>
      <c r="CT45" s="292" t="s">
        <v>124</v>
      </c>
      <c r="CU45" s="292" t="s">
        <v>124</v>
      </c>
      <c r="CV45" s="292" t="s">
        <v>124</v>
      </c>
      <c r="CW45" s="292" t="s">
        <v>124</v>
      </c>
      <c r="CX45" s="292" t="s">
        <v>124</v>
      </c>
      <c r="CY45" s="292" t="s">
        <v>124</v>
      </c>
      <c r="CZ45" s="292" t="s">
        <v>124</v>
      </c>
      <c r="DA45" s="292" t="s">
        <v>124</v>
      </c>
      <c r="DB45" s="292" t="s">
        <v>124</v>
      </c>
      <c r="DC45" s="292" t="s">
        <v>124</v>
      </c>
      <c r="DD45" s="292" t="s">
        <v>124</v>
      </c>
      <c r="DE45" s="292" t="s">
        <v>124</v>
      </c>
      <c r="DF45" s="292" t="s">
        <v>124</v>
      </c>
      <c r="DG45" s="292" t="s">
        <v>124</v>
      </c>
      <c r="DH45" s="292" t="s">
        <v>124</v>
      </c>
      <c r="DI45" s="292" t="s">
        <v>124</v>
      </c>
      <c r="DJ45" s="292" t="s">
        <v>124</v>
      </c>
      <c r="DK45" s="292" t="s">
        <v>124</v>
      </c>
      <c r="DL45" s="292" t="s">
        <v>124</v>
      </c>
      <c r="DM45" s="292" t="s">
        <v>124</v>
      </c>
      <c r="DN45" s="292" t="s">
        <v>124</v>
      </c>
      <c r="DO45" s="292" t="s">
        <v>124</v>
      </c>
      <c r="DP45" s="292" t="s">
        <v>124</v>
      </c>
      <c r="DQ45" s="292" t="s">
        <v>124</v>
      </c>
      <c r="DR45" s="292" t="s">
        <v>124</v>
      </c>
      <c r="DS45" s="292" t="s">
        <v>124</v>
      </c>
      <c r="DT45" s="292" t="s">
        <v>124</v>
      </c>
      <c r="DU45" s="292" t="s">
        <v>124</v>
      </c>
      <c r="DV45" s="292" t="s">
        <v>124</v>
      </c>
      <c r="DW45" s="292" t="s">
        <v>124</v>
      </c>
      <c r="DX45" s="292" t="s">
        <v>124</v>
      </c>
      <c r="DY45" s="292" t="s">
        <v>124</v>
      </c>
      <c r="DZ45" s="292" t="s">
        <v>124</v>
      </c>
      <c r="EA45" s="292" t="s">
        <v>124</v>
      </c>
      <c r="EB45" s="292" t="s">
        <v>124</v>
      </c>
      <c r="EC45" s="292" t="s">
        <v>124</v>
      </c>
      <c r="ED45" s="292" t="s">
        <v>124</v>
      </c>
      <c r="EE45" s="292" t="s">
        <v>124</v>
      </c>
      <c r="EF45" s="292" t="s">
        <v>124</v>
      </c>
      <c r="EG45" s="292" t="s">
        <v>124</v>
      </c>
      <c r="EH45" s="292" t="s">
        <v>124</v>
      </c>
      <c r="EI45" s="292" t="s">
        <v>124</v>
      </c>
      <c r="EJ45" s="292" t="s">
        <v>124</v>
      </c>
      <c r="EK45" s="292" t="s">
        <v>124</v>
      </c>
      <c r="EL45" s="292" t="s">
        <v>124</v>
      </c>
      <c r="EM45" s="292" t="s">
        <v>124</v>
      </c>
      <c r="EN45" s="292" t="s">
        <v>124</v>
      </c>
      <c r="EO45" s="292" t="s">
        <v>124</v>
      </c>
      <c r="EP45" s="292" t="s">
        <v>124</v>
      </c>
      <c r="EQ45" s="292" t="s">
        <v>124</v>
      </c>
      <c r="ER45" s="292" t="s">
        <v>124</v>
      </c>
      <c r="ES45" s="292" t="s">
        <v>124</v>
      </c>
      <c r="ET45" s="292" t="s">
        <v>124</v>
      </c>
      <c r="EU45" s="296" t="s">
        <v>124</v>
      </c>
      <c r="EV45" s="288" t="s">
        <v>1114</v>
      </c>
      <c r="EW45" s="288" t="s">
        <v>1115</v>
      </c>
      <c r="EX45" s="288" t="s">
        <v>1116</v>
      </c>
      <c r="EY45" s="288" t="s">
        <v>1117</v>
      </c>
      <c r="EZ45" s="288" t="s">
        <v>68</v>
      </c>
      <c r="FA45" s="288" t="s">
        <v>68</v>
      </c>
      <c r="FB45" s="288" t="s">
        <v>68</v>
      </c>
      <c r="FC45" s="288" t="s">
        <v>68</v>
      </c>
      <c r="FD45" s="288" t="s">
        <v>1118</v>
      </c>
    </row>
    <row r="46" spans="1:160" s="6" customFormat="1" ht="13.5" customHeight="1" outlineLevel="4" x14ac:dyDescent="0.35">
      <c r="A46" s="297"/>
      <c r="B46" s="297" t="s">
        <v>126</v>
      </c>
      <c r="C46" s="289" t="s">
        <v>134</v>
      </c>
      <c r="D46" s="289" t="s">
        <v>161</v>
      </c>
      <c r="E46" s="289" t="s">
        <v>164</v>
      </c>
      <c r="F46" s="289" t="s">
        <v>159</v>
      </c>
      <c r="G46" s="289" t="s">
        <v>166</v>
      </c>
      <c r="H46" s="298" t="s">
        <v>171</v>
      </c>
      <c r="I46" s="298" t="s">
        <v>158</v>
      </c>
      <c r="J46" s="290" t="s">
        <v>158</v>
      </c>
      <c r="K46" s="289" t="s">
        <v>158</v>
      </c>
      <c r="L46" s="291" t="s">
        <v>158</v>
      </c>
      <c r="M46" s="291" t="s">
        <v>158</v>
      </c>
      <c r="N46" s="291" t="s">
        <v>158</v>
      </c>
      <c r="O46" s="291" t="s">
        <v>158</v>
      </c>
      <c r="P46" s="292">
        <f t="shared" si="0"/>
        <v>0</v>
      </c>
      <c r="Q46" s="292" t="s">
        <v>67</v>
      </c>
      <c r="R46" s="292" t="s">
        <v>124</v>
      </c>
      <c r="S46" s="288" t="s">
        <v>156</v>
      </c>
      <c r="T46" s="288" t="s">
        <v>91</v>
      </c>
      <c r="U46" s="293" t="s">
        <v>63</v>
      </c>
      <c r="V46" s="294"/>
      <c r="W46" s="295"/>
      <c r="X46" s="295"/>
      <c r="Y46" s="295"/>
      <c r="Z46" s="295"/>
      <c r="AA46" s="295" t="s">
        <v>1154</v>
      </c>
      <c r="AB46" s="295"/>
      <c r="AC46" s="295"/>
      <c r="AD46" s="295"/>
      <c r="AE46" s="295"/>
      <c r="AF46" s="295"/>
      <c r="AG46" s="295"/>
      <c r="AH46" s="288" t="s">
        <v>212</v>
      </c>
      <c r="AI46" s="292" t="s">
        <v>124</v>
      </c>
      <c r="AJ46" s="292" t="s">
        <v>124</v>
      </c>
      <c r="AK46" s="292" t="s">
        <v>124</v>
      </c>
      <c r="AL46" s="292" t="s">
        <v>124</v>
      </c>
      <c r="AM46" s="292" t="s">
        <v>124</v>
      </c>
      <c r="AN46" s="292" t="s">
        <v>124</v>
      </c>
      <c r="AO46" s="292" t="s">
        <v>124</v>
      </c>
      <c r="AP46" s="292" t="s">
        <v>124</v>
      </c>
      <c r="AQ46" s="292" t="s">
        <v>124</v>
      </c>
      <c r="AR46" s="292" t="s">
        <v>124</v>
      </c>
      <c r="AS46" s="292" t="s">
        <v>124</v>
      </c>
      <c r="AT46" s="292" t="s">
        <v>124</v>
      </c>
      <c r="AU46" s="292" t="s">
        <v>124</v>
      </c>
      <c r="AV46" s="292" t="s">
        <v>124</v>
      </c>
      <c r="AW46" s="292" t="s">
        <v>124</v>
      </c>
      <c r="AX46" s="292" t="s">
        <v>124</v>
      </c>
      <c r="AY46" s="292" t="s">
        <v>124</v>
      </c>
      <c r="AZ46" s="292" t="s">
        <v>124</v>
      </c>
      <c r="BA46" s="292" t="s">
        <v>124</v>
      </c>
      <c r="BB46" s="292" t="s">
        <v>124</v>
      </c>
      <c r="BC46" s="292" t="s">
        <v>124</v>
      </c>
      <c r="BD46" s="292" t="s">
        <v>124</v>
      </c>
      <c r="BE46" s="292" t="s">
        <v>124</v>
      </c>
      <c r="BF46" s="292" t="s">
        <v>124</v>
      </c>
      <c r="BG46" s="292" t="s">
        <v>124</v>
      </c>
      <c r="BH46" s="292" t="s">
        <v>67</v>
      </c>
      <c r="BI46" s="292" t="s">
        <v>67</v>
      </c>
      <c r="BJ46" s="292" t="s">
        <v>67</v>
      </c>
      <c r="BK46" s="292" t="s">
        <v>124</v>
      </c>
      <c r="BL46" s="292" t="s">
        <v>124</v>
      </c>
      <c r="BM46" s="292" t="s">
        <v>124</v>
      </c>
      <c r="BN46" s="292" t="s">
        <v>124</v>
      </c>
      <c r="BO46" s="292" t="s">
        <v>124</v>
      </c>
      <c r="BP46" s="292" t="s">
        <v>124</v>
      </c>
      <c r="BQ46" s="292" t="s">
        <v>124</v>
      </c>
      <c r="BR46" s="292" t="s">
        <v>124</v>
      </c>
      <c r="BS46" s="292" t="s">
        <v>124</v>
      </c>
      <c r="BT46" s="292" t="s">
        <v>124</v>
      </c>
      <c r="BU46" s="292" t="s">
        <v>124</v>
      </c>
      <c r="BV46" s="292" t="s">
        <v>124</v>
      </c>
      <c r="BW46" s="292" t="s">
        <v>124</v>
      </c>
      <c r="BX46" s="292" t="s">
        <v>124</v>
      </c>
      <c r="BY46" s="292" t="s">
        <v>124</v>
      </c>
      <c r="BZ46" s="292" t="s">
        <v>124</v>
      </c>
      <c r="CA46" s="292" t="s">
        <v>124</v>
      </c>
      <c r="CB46" s="292" t="s">
        <v>124</v>
      </c>
      <c r="CC46" s="292" t="s">
        <v>124</v>
      </c>
      <c r="CD46" s="292" t="s">
        <v>124</v>
      </c>
      <c r="CE46" s="292" t="s">
        <v>124</v>
      </c>
      <c r="CF46" s="292" t="s">
        <v>124</v>
      </c>
      <c r="CG46" s="292" t="s">
        <v>124</v>
      </c>
      <c r="CH46" s="292" t="s">
        <v>124</v>
      </c>
      <c r="CI46" s="292" t="s">
        <v>124</v>
      </c>
      <c r="CJ46" s="292" t="s">
        <v>124</v>
      </c>
      <c r="CK46" s="292" t="s">
        <v>124</v>
      </c>
      <c r="CL46" s="292" t="s">
        <v>124</v>
      </c>
      <c r="CM46" s="292" t="s">
        <v>124</v>
      </c>
      <c r="CN46" s="292" t="s">
        <v>124</v>
      </c>
      <c r="CO46" s="292" t="s">
        <v>124</v>
      </c>
      <c r="CP46" s="292" t="s">
        <v>124</v>
      </c>
      <c r="CQ46" s="292" t="s">
        <v>124</v>
      </c>
      <c r="CR46" s="292" t="s">
        <v>124</v>
      </c>
      <c r="CS46" s="292" t="s">
        <v>124</v>
      </c>
      <c r="CT46" s="292" t="s">
        <v>124</v>
      </c>
      <c r="CU46" s="292" t="s">
        <v>124</v>
      </c>
      <c r="CV46" s="292" t="s">
        <v>124</v>
      </c>
      <c r="CW46" s="292" t="s">
        <v>124</v>
      </c>
      <c r="CX46" s="292" t="s">
        <v>124</v>
      </c>
      <c r="CY46" s="292" t="s">
        <v>124</v>
      </c>
      <c r="CZ46" s="292" t="s">
        <v>124</v>
      </c>
      <c r="DA46" s="292" t="s">
        <v>124</v>
      </c>
      <c r="DB46" s="292" t="s">
        <v>124</v>
      </c>
      <c r="DC46" s="292" t="s">
        <v>124</v>
      </c>
      <c r="DD46" s="292" t="s">
        <v>124</v>
      </c>
      <c r="DE46" s="292" t="s">
        <v>124</v>
      </c>
      <c r="DF46" s="292" t="s">
        <v>124</v>
      </c>
      <c r="DG46" s="292" t="s">
        <v>124</v>
      </c>
      <c r="DH46" s="292" t="s">
        <v>124</v>
      </c>
      <c r="DI46" s="292" t="s">
        <v>124</v>
      </c>
      <c r="DJ46" s="292" t="s">
        <v>124</v>
      </c>
      <c r="DK46" s="292" t="s">
        <v>124</v>
      </c>
      <c r="DL46" s="292" t="s">
        <v>124</v>
      </c>
      <c r="DM46" s="292" t="s">
        <v>124</v>
      </c>
      <c r="DN46" s="292" t="s">
        <v>124</v>
      </c>
      <c r="DO46" s="292" t="s">
        <v>124</v>
      </c>
      <c r="DP46" s="292" t="s">
        <v>124</v>
      </c>
      <c r="DQ46" s="292" t="s">
        <v>124</v>
      </c>
      <c r="DR46" s="292" t="s">
        <v>124</v>
      </c>
      <c r="DS46" s="292" t="s">
        <v>124</v>
      </c>
      <c r="DT46" s="292" t="s">
        <v>124</v>
      </c>
      <c r="DU46" s="292" t="s">
        <v>124</v>
      </c>
      <c r="DV46" s="292" t="s">
        <v>124</v>
      </c>
      <c r="DW46" s="292" t="s">
        <v>124</v>
      </c>
      <c r="DX46" s="292" t="s">
        <v>124</v>
      </c>
      <c r="DY46" s="292" t="s">
        <v>124</v>
      </c>
      <c r="DZ46" s="292" t="s">
        <v>124</v>
      </c>
      <c r="EA46" s="292" t="s">
        <v>124</v>
      </c>
      <c r="EB46" s="292" t="s">
        <v>124</v>
      </c>
      <c r="EC46" s="292" t="s">
        <v>124</v>
      </c>
      <c r="ED46" s="292" t="s">
        <v>124</v>
      </c>
      <c r="EE46" s="292" t="s">
        <v>124</v>
      </c>
      <c r="EF46" s="292" t="s">
        <v>124</v>
      </c>
      <c r="EG46" s="292" t="s">
        <v>124</v>
      </c>
      <c r="EH46" s="292" t="s">
        <v>124</v>
      </c>
      <c r="EI46" s="292" t="s">
        <v>124</v>
      </c>
      <c r="EJ46" s="292" t="s">
        <v>124</v>
      </c>
      <c r="EK46" s="292" t="s">
        <v>124</v>
      </c>
      <c r="EL46" s="292" t="s">
        <v>124</v>
      </c>
      <c r="EM46" s="292" t="s">
        <v>124</v>
      </c>
      <c r="EN46" s="292" t="s">
        <v>124</v>
      </c>
      <c r="EO46" s="292" t="s">
        <v>124</v>
      </c>
      <c r="EP46" s="292" t="s">
        <v>124</v>
      </c>
      <c r="EQ46" s="292" t="s">
        <v>124</v>
      </c>
      <c r="ER46" s="292" t="s">
        <v>124</v>
      </c>
      <c r="ES46" s="292" t="s">
        <v>124</v>
      </c>
      <c r="ET46" s="292" t="s">
        <v>124</v>
      </c>
      <c r="EU46" s="296" t="s">
        <v>124</v>
      </c>
      <c r="EV46" s="288" t="s">
        <v>1114</v>
      </c>
      <c r="EW46" s="288" t="s">
        <v>1115</v>
      </c>
      <c r="EX46" s="288" t="s">
        <v>1116</v>
      </c>
      <c r="EY46" s="288" t="s">
        <v>1117</v>
      </c>
      <c r="EZ46" s="288" t="s">
        <v>68</v>
      </c>
      <c r="FA46" s="288" t="s">
        <v>68</v>
      </c>
      <c r="FB46" s="288" t="s">
        <v>68</v>
      </c>
      <c r="FC46" s="288" t="s">
        <v>68</v>
      </c>
      <c r="FD46" s="288" t="s">
        <v>1118</v>
      </c>
    </row>
    <row r="47" spans="1:160" s="6" customFormat="1" ht="13.5" customHeight="1" outlineLevel="4" x14ac:dyDescent="0.35">
      <c r="A47" s="297"/>
      <c r="B47" s="297" t="s">
        <v>126</v>
      </c>
      <c r="C47" s="289" t="s">
        <v>134</v>
      </c>
      <c r="D47" s="289" t="s">
        <v>161</v>
      </c>
      <c r="E47" s="289" t="s">
        <v>164</v>
      </c>
      <c r="F47" s="289" t="s">
        <v>159</v>
      </c>
      <c r="G47" s="289" t="s">
        <v>166</v>
      </c>
      <c r="H47" s="298" t="s">
        <v>172</v>
      </c>
      <c r="I47" s="298" t="s">
        <v>158</v>
      </c>
      <c r="J47" s="290" t="s">
        <v>158</v>
      </c>
      <c r="K47" s="289" t="s">
        <v>158</v>
      </c>
      <c r="L47" s="291" t="s">
        <v>158</v>
      </c>
      <c r="M47" s="291" t="s">
        <v>158</v>
      </c>
      <c r="N47" s="291" t="s">
        <v>158</v>
      </c>
      <c r="O47" s="291" t="s">
        <v>158</v>
      </c>
      <c r="P47" s="292">
        <f t="shared" si="0"/>
        <v>0</v>
      </c>
      <c r="Q47" s="292" t="s">
        <v>67</v>
      </c>
      <c r="R47" s="292" t="s">
        <v>124</v>
      </c>
      <c r="S47" s="288" t="s">
        <v>156</v>
      </c>
      <c r="T47" s="288" t="s">
        <v>91</v>
      </c>
      <c r="U47" s="293" t="s">
        <v>65</v>
      </c>
      <c r="V47" s="294"/>
      <c r="W47" s="295"/>
      <c r="X47" s="295"/>
      <c r="Y47" s="295"/>
      <c r="Z47" s="295"/>
      <c r="AA47" s="295" t="s">
        <v>1155</v>
      </c>
      <c r="AB47" s="295"/>
      <c r="AC47" s="295"/>
      <c r="AD47" s="295"/>
      <c r="AE47" s="295"/>
      <c r="AF47" s="295"/>
      <c r="AG47" s="295"/>
      <c r="AH47" s="288" t="s">
        <v>213</v>
      </c>
      <c r="AI47" s="292" t="s">
        <v>124</v>
      </c>
      <c r="AJ47" s="292" t="s">
        <v>124</v>
      </c>
      <c r="AK47" s="292" t="s">
        <v>124</v>
      </c>
      <c r="AL47" s="292" t="s">
        <v>124</v>
      </c>
      <c r="AM47" s="292" t="s">
        <v>124</v>
      </c>
      <c r="AN47" s="292" t="s">
        <v>124</v>
      </c>
      <c r="AO47" s="292" t="s">
        <v>124</v>
      </c>
      <c r="AP47" s="292" t="s">
        <v>124</v>
      </c>
      <c r="AQ47" s="292" t="s">
        <v>124</v>
      </c>
      <c r="AR47" s="292" t="s">
        <v>124</v>
      </c>
      <c r="AS47" s="292" t="s">
        <v>124</v>
      </c>
      <c r="AT47" s="292" t="s">
        <v>124</v>
      </c>
      <c r="AU47" s="292" t="s">
        <v>124</v>
      </c>
      <c r="AV47" s="292" t="s">
        <v>124</v>
      </c>
      <c r="AW47" s="292" t="s">
        <v>124</v>
      </c>
      <c r="AX47" s="292" t="s">
        <v>124</v>
      </c>
      <c r="AY47" s="292" t="s">
        <v>124</v>
      </c>
      <c r="AZ47" s="292" t="s">
        <v>124</v>
      </c>
      <c r="BA47" s="292" t="s">
        <v>124</v>
      </c>
      <c r="BB47" s="292" t="s">
        <v>124</v>
      </c>
      <c r="BC47" s="292" t="s">
        <v>124</v>
      </c>
      <c r="BD47" s="292" t="s">
        <v>124</v>
      </c>
      <c r="BE47" s="292" t="s">
        <v>124</v>
      </c>
      <c r="BF47" s="292" t="s">
        <v>124</v>
      </c>
      <c r="BG47" s="292" t="s">
        <v>124</v>
      </c>
      <c r="BH47" s="292" t="s">
        <v>67</v>
      </c>
      <c r="BI47" s="292" t="s">
        <v>67</v>
      </c>
      <c r="BJ47" s="292" t="s">
        <v>67</v>
      </c>
      <c r="BK47" s="292" t="s">
        <v>124</v>
      </c>
      <c r="BL47" s="292" t="s">
        <v>124</v>
      </c>
      <c r="BM47" s="292" t="s">
        <v>124</v>
      </c>
      <c r="BN47" s="292" t="s">
        <v>124</v>
      </c>
      <c r="BO47" s="292" t="s">
        <v>124</v>
      </c>
      <c r="BP47" s="292" t="s">
        <v>124</v>
      </c>
      <c r="BQ47" s="292" t="s">
        <v>124</v>
      </c>
      <c r="BR47" s="292" t="s">
        <v>124</v>
      </c>
      <c r="BS47" s="292" t="s">
        <v>124</v>
      </c>
      <c r="BT47" s="292" t="s">
        <v>124</v>
      </c>
      <c r="BU47" s="292" t="s">
        <v>124</v>
      </c>
      <c r="BV47" s="292" t="s">
        <v>124</v>
      </c>
      <c r="BW47" s="292" t="s">
        <v>124</v>
      </c>
      <c r="BX47" s="292" t="s">
        <v>124</v>
      </c>
      <c r="BY47" s="292" t="s">
        <v>124</v>
      </c>
      <c r="BZ47" s="292" t="s">
        <v>124</v>
      </c>
      <c r="CA47" s="292" t="s">
        <v>124</v>
      </c>
      <c r="CB47" s="292" t="s">
        <v>124</v>
      </c>
      <c r="CC47" s="292" t="s">
        <v>124</v>
      </c>
      <c r="CD47" s="292" t="s">
        <v>124</v>
      </c>
      <c r="CE47" s="292" t="s">
        <v>124</v>
      </c>
      <c r="CF47" s="292" t="s">
        <v>124</v>
      </c>
      <c r="CG47" s="292" t="s">
        <v>124</v>
      </c>
      <c r="CH47" s="292" t="s">
        <v>124</v>
      </c>
      <c r="CI47" s="292" t="s">
        <v>124</v>
      </c>
      <c r="CJ47" s="292" t="s">
        <v>124</v>
      </c>
      <c r="CK47" s="292" t="s">
        <v>124</v>
      </c>
      <c r="CL47" s="292" t="s">
        <v>124</v>
      </c>
      <c r="CM47" s="292" t="s">
        <v>124</v>
      </c>
      <c r="CN47" s="292" t="s">
        <v>124</v>
      </c>
      <c r="CO47" s="292" t="s">
        <v>124</v>
      </c>
      <c r="CP47" s="292" t="s">
        <v>124</v>
      </c>
      <c r="CQ47" s="292" t="s">
        <v>124</v>
      </c>
      <c r="CR47" s="292" t="s">
        <v>124</v>
      </c>
      <c r="CS47" s="292" t="s">
        <v>124</v>
      </c>
      <c r="CT47" s="292" t="s">
        <v>124</v>
      </c>
      <c r="CU47" s="292" t="s">
        <v>124</v>
      </c>
      <c r="CV47" s="292" t="s">
        <v>124</v>
      </c>
      <c r="CW47" s="292" t="s">
        <v>124</v>
      </c>
      <c r="CX47" s="292" t="s">
        <v>124</v>
      </c>
      <c r="CY47" s="292" t="s">
        <v>124</v>
      </c>
      <c r="CZ47" s="292" t="s">
        <v>124</v>
      </c>
      <c r="DA47" s="292" t="s">
        <v>124</v>
      </c>
      <c r="DB47" s="292" t="s">
        <v>124</v>
      </c>
      <c r="DC47" s="292" t="s">
        <v>124</v>
      </c>
      <c r="DD47" s="292" t="s">
        <v>124</v>
      </c>
      <c r="DE47" s="292" t="s">
        <v>124</v>
      </c>
      <c r="DF47" s="292" t="s">
        <v>124</v>
      </c>
      <c r="DG47" s="292" t="s">
        <v>124</v>
      </c>
      <c r="DH47" s="292" t="s">
        <v>124</v>
      </c>
      <c r="DI47" s="292" t="s">
        <v>124</v>
      </c>
      <c r="DJ47" s="292" t="s">
        <v>124</v>
      </c>
      <c r="DK47" s="292" t="s">
        <v>124</v>
      </c>
      <c r="DL47" s="292" t="s">
        <v>124</v>
      </c>
      <c r="DM47" s="292" t="s">
        <v>124</v>
      </c>
      <c r="DN47" s="292" t="s">
        <v>124</v>
      </c>
      <c r="DO47" s="292" t="s">
        <v>124</v>
      </c>
      <c r="DP47" s="292" t="s">
        <v>124</v>
      </c>
      <c r="DQ47" s="292" t="s">
        <v>124</v>
      </c>
      <c r="DR47" s="292" t="s">
        <v>124</v>
      </c>
      <c r="DS47" s="292" t="s">
        <v>124</v>
      </c>
      <c r="DT47" s="292" t="s">
        <v>124</v>
      </c>
      <c r="DU47" s="292" t="s">
        <v>124</v>
      </c>
      <c r="DV47" s="292" t="s">
        <v>124</v>
      </c>
      <c r="DW47" s="292" t="s">
        <v>124</v>
      </c>
      <c r="DX47" s="292" t="s">
        <v>124</v>
      </c>
      <c r="DY47" s="292" t="s">
        <v>124</v>
      </c>
      <c r="DZ47" s="292" t="s">
        <v>124</v>
      </c>
      <c r="EA47" s="292" t="s">
        <v>124</v>
      </c>
      <c r="EB47" s="292" t="s">
        <v>124</v>
      </c>
      <c r="EC47" s="292" t="s">
        <v>124</v>
      </c>
      <c r="ED47" s="292" t="s">
        <v>124</v>
      </c>
      <c r="EE47" s="292" t="s">
        <v>124</v>
      </c>
      <c r="EF47" s="292" t="s">
        <v>124</v>
      </c>
      <c r="EG47" s="292" t="s">
        <v>124</v>
      </c>
      <c r="EH47" s="292" t="s">
        <v>124</v>
      </c>
      <c r="EI47" s="292" t="s">
        <v>124</v>
      </c>
      <c r="EJ47" s="292" t="s">
        <v>124</v>
      </c>
      <c r="EK47" s="292" t="s">
        <v>124</v>
      </c>
      <c r="EL47" s="292" t="s">
        <v>124</v>
      </c>
      <c r="EM47" s="292" t="s">
        <v>124</v>
      </c>
      <c r="EN47" s="292" t="s">
        <v>124</v>
      </c>
      <c r="EO47" s="292" t="s">
        <v>124</v>
      </c>
      <c r="EP47" s="292" t="s">
        <v>124</v>
      </c>
      <c r="EQ47" s="292" t="s">
        <v>124</v>
      </c>
      <c r="ER47" s="292" t="s">
        <v>124</v>
      </c>
      <c r="ES47" s="292" t="s">
        <v>124</v>
      </c>
      <c r="ET47" s="292" t="s">
        <v>124</v>
      </c>
      <c r="EU47" s="296" t="s">
        <v>124</v>
      </c>
      <c r="EV47" s="288" t="s">
        <v>1114</v>
      </c>
      <c r="EW47" s="288" t="s">
        <v>1115</v>
      </c>
      <c r="EX47" s="288" t="s">
        <v>1116</v>
      </c>
      <c r="EY47" s="288" t="s">
        <v>1117</v>
      </c>
      <c r="EZ47" s="288" t="s">
        <v>68</v>
      </c>
      <c r="FA47" s="288" t="s">
        <v>68</v>
      </c>
      <c r="FB47" s="288" t="s">
        <v>68</v>
      </c>
      <c r="FC47" s="288" t="s">
        <v>68</v>
      </c>
      <c r="FD47" s="288" t="s">
        <v>1118</v>
      </c>
    </row>
    <row r="48" spans="1:160" s="6" customFormat="1" ht="13.5" customHeight="1" outlineLevel="3" x14ac:dyDescent="0.2">
      <c r="A48" s="297"/>
      <c r="B48" s="288" t="s">
        <v>68</v>
      </c>
      <c r="C48" s="289" t="s">
        <v>134</v>
      </c>
      <c r="D48" s="289" t="s">
        <v>161</v>
      </c>
      <c r="E48" s="289" t="s">
        <v>164</v>
      </c>
      <c r="F48" s="289" t="s">
        <v>159</v>
      </c>
      <c r="G48" s="289" t="s">
        <v>167</v>
      </c>
      <c r="H48" s="289" t="s">
        <v>158</v>
      </c>
      <c r="I48" s="298" t="s">
        <v>158</v>
      </c>
      <c r="J48" s="290" t="s">
        <v>158</v>
      </c>
      <c r="K48" s="289" t="s">
        <v>158</v>
      </c>
      <c r="L48" s="291" t="s">
        <v>158</v>
      </c>
      <c r="M48" s="291" t="s">
        <v>158</v>
      </c>
      <c r="N48" s="291" t="s">
        <v>158</v>
      </c>
      <c r="O48" s="291" t="s">
        <v>158</v>
      </c>
      <c r="P48" s="292">
        <f t="shared" si="0"/>
        <v>0</v>
      </c>
      <c r="Q48" s="292" t="s">
        <v>124</v>
      </c>
      <c r="R48" s="292" t="s">
        <v>124</v>
      </c>
      <c r="S48" s="292" t="s">
        <v>68</v>
      </c>
      <c r="T48" s="288" t="s">
        <v>91</v>
      </c>
      <c r="U48" s="293" t="s">
        <v>99</v>
      </c>
      <c r="V48" s="294"/>
      <c r="W48" s="295"/>
      <c r="X48" s="295"/>
      <c r="Y48" s="292"/>
      <c r="Z48" s="300" t="s">
        <v>1156</v>
      </c>
      <c r="AA48" s="300"/>
      <c r="AB48" s="300"/>
      <c r="AC48" s="300"/>
      <c r="AD48" s="300"/>
      <c r="AE48" s="300"/>
      <c r="AF48" s="300"/>
      <c r="AG48" s="300"/>
      <c r="AH48" s="288" t="s">
        <v>214</v>
      </c>
      <c r="AI48" s="292" t="s">
        <v>68</v>
      </c>
      <c r="AJ48" s="292" t="s">
        <v>68</v>
      </c>
      <c r="AK48" s="292" t="s">
        <v>68</v>
      </c>
      <c r="AL48" s="292" t="s">
        <v>68</v>
      </c>
      <c r="AM48" s="292" t="s">
        <v>68</v>
      </c>
      <c r="AN48" s="292" t="s">
        <v>68</v>
      </c>
      <c r="AO48" s="292" t="s">
        <v>68</v>
      </c>
      <c r="AP48" s="292" t="s">
        <v>68</v>
      </c>
      <c r="AQ48" s="292" t="s">
        <v>68</v>
      </c>
      <c r="AR48" s="292" t="s">
        <v>68</v>
      </c>
      <c r="AS48" s="292" t="s">
        <v>68</v>
      </c>
      <c r="AT48" s="292" t="s">
        <v>68</v>
      </c>
      <c r="AU48" s="292" t="s">
        <v>68</v>
      </c>
      <c r="AV48" s="292" t="s">
        <v>68</v>
      </c>
      <c r="AW48" s="292" t="s">
        <v>68</v>
      </c>
      <c r="AX48" s="292" t="s">
        <v>68</v>
      </c>
      <c r="AY48" s="292" t="s">
        <v>68</v>
      </c>
      <c r="AZ48" s="292" t="s">
        <v>68</v>
      </c>
      <c r="BA48" s="292" t="s">
        <v>68</v>
      </c>
      <c r="BB48" s="292" t="s">
        <v>68</v>
      </c>
      <c r="BC48" s="292" t="s">
        <v>68</v>
      </c>
      <c r="BD48" s="292" t="s">
        <v>68</v>
      </c>
      <c r="BE48" s="292" t="s">
        <v>68</v>
      </c>
      <c r="BF48" s="292" t="s">
        <v>68</v>
      </c>
      <c r="BG48" s="292" t="s">
        <v>68</v>
      </c>
      <c r="BH48" s="292" t="s">
        <v>68</v>
      </c>
      <c r="BI48" s="292" t="s">
        <v>68</v>
      </c>
      <c r="BJ48" s="292" t="s">
        <v>68</v>
      </c>
      <c r="BK48" s="292" t="s">
        <v>68</v>
      </c>
      <c r="BL48" s="292" t="s">
        <v>68</v>
      </c>
      <c r="BM48" s="292" t="s">
        <v>68</v>
      </c>
      <c r="BN48" s="292" t="s">
        <v>68</v>
      </c>
      <c r="BO48" s="292" t="s">
        <v>68</v>
      </c>
      <c r="BP48" s="292" t="s">
        <v>68</v>
      </c>
      <c r="BQ48" s="292" t="s">
        <v>68</v>
      </c>
      <c r="BR48" s="292" t="s">
        <v>68</v>
      </c>
      <c r="BS48" s="292" t="s">
        <v>68</v>
      </c>
      <c r="BT48" s="292" t="s">
        <v>68</v>
      </c>
      <c r="BU48" s="292" t="s">
        <v>68</v>
      </c>
      <c r="BV48" s="292" t="s">
        <v>68</v>
      </c>
      <c r="BW48" s="292" t="s">
        <v>68</v>
      </c>
      <c r="BX48" s="292" t="s">
        <v>68</v>
      </c>
      <c r="BY48" s="292" t="s">
        <v>68</v>
      </c>
      <c r="BZ48" s="292" t="s">
        <v>68</v>
      </c>
      <c r="CA48" s="292" t="s">
        <v>68</v>
      </c>
      <c r="CB48" s="292" t="s">
        <v>68</v>
      </c>
      <c r="CC48" s="292" t="s">
        <v>68</v>
      </c>
      <c r="CD48" s="292" t="s">
        <v>68</v>
      </c>
      <c r="CE48" s="292" t="s">
        <v>68</v>
      </c>
      <c r="CF48" s="292" t="s">
        <v>68</v>
      </c>
      <c r="CG48" s="292" t="s">
        <v>68</v>
      </c>
      <c r="CH48" s="292" t="s">
        <v>68</v>
      </c>
      <c r="CI48" s="292" t="s">
        <v>68</v>
      </c>
      <c r="CJ48" s="292" t="s">
        <v>68</v>
      </c>
      <c r="CK48" s="292" t="s">
        <v>68</v>
      </c>
      <c r="CL48" s="292" t="s">
        <v>68</v>
      </c>
      <c r="CM48" s="292" t="s">
        <v>68</v>
      </c>
      <c r="CN48" s="292" t="s">
        <v>68</v>
      </c>
      <c r="CO48" s="292" t="s">
        <v>68</v>
      </c>
      <c r="CP48" s="292" t="s">
        <v>68</v>
      </c>
      <c r="CQ48" s="292" t="s">
        <v>68</v>
      </c>
      <c r="CR48" s="292" t="s">
        <v>68</v>
      </c>
      <c r="CS48" s="292" t="s">
        <v>68</v>
      </c>
      <c r="CT48" s="292" t="s">
        <v>68</v>
      </c>
      <c r="CU48" s="292" t="s">
        <v>68</v>
      </c>
      <c r="CV48" s="292" t="s">
        <v>68</v>
      </c>
      <c r="CW48" s="292" t="s">
        <v>68</v>
      </c>
      <c r="CX48" s="292" t="s">
        <v>68</v>
      </c>
      <c r="CY48" s="292" t="s">
        <v>68</v>
      </c>
      <c r="CZ48" s="292" t="s">
        <v>68</v>
      </c>
      <c r="DA48" s="292" t="s">
        <v>68</v>
      </c>
      <c r="DB48" s="292" t="s">
        <v>68</v>
      </c>
      <c r="DC48" s="292" t="s">
        <v>68</v>
      </c>
      <c r="DD48" s="292" t="s">
        <v>68</v>
      </c>
      <c r="DE48" s="292" t="s">
        <v>68</v>
      </c>
      <c r="DF48" s="292" t="s">
        <v>68</v>
      </c>
      <c r="DG48" s="292" t="s">
        <v>68</v>
      </c>
      <c r="DH48" s="292" t="s">
        <v>68</v>
      </c>
      <c r="DI48" s="292" t="s">
        <v>68</v>
      </c>
      <c r="DJ48" s="292" t="s">
        <v>68</v>
      </c>
      <c r="DK48" s="292" t="s">
        <v>68</v>
      </c>
      <c r="DL48" s="292" t="s">
        <v>68</v>
      </c>
      <c r="DM48" s="292" t="s">
        <v>68</v>
      </c>
      <c r="DN48" s="292" t="s">
        <v>68</v>
      </c>
      <c r="DO48" s="292" t="s">
        <v>68</v>
      </c>
      <c r="DP48" s="292" t="s">
        <v>68</v>
      </c>
      <c r="DQ48" s="292" t="s">
        <v>68</v>
      </c>
      <c r="DR48" s="292" t="s">
        <v>68</v>
      </c>
      <c r="DS48" s="292" t="s">
        <v>68</v>
      </c>
      <c r="DT48" s="292" t="s">
        <v>68</v>
      </c>
      <c r="DU48" s="292" t="s">
        <v>68</v>
      </c>
      <c r="DV48" s="292" t="s">
        <v>68</v>
      </c>
      <c r="DW48" s="292" t="s">
        <v>68</v>
      </c>
      <c r="DX48" s="292" t="s">
        <v>68</v>
      </c>
      <c r="DY48" s="292" t="s">
        <v>68</v>
      </c>
      <c r="DZ48" s="292" t="s">
        <v>68</v>
      </c>
      <c r="EA48" s="292" t="s">
        <v>68</v>
      </c>
      <c r="EB48" s="292" t="s">
        <v>68</v>
      </c>
      <c r="EC48" s="292" t="s">
        <v>68</v>
      </c>
      <c r="ED48" s="292" t="s">
        <v>68</v>
      </c>
      <c r="EE48" s="292" t="s">
        <v>68</v>
      </c>
      <c r="EF48" s="292" t="s">
        <v>68</v>
      </c>
      <c r="EG48" s="292" t="s">
        <v>68</v>
      </c>
      <c r="EH48" s="292" t="s">
        <v>68</v>
      </c>
      <c r="EI48" s="292" t="s">
        <v>68</v>
      </c>
      <c r="EJ48" s="292" t="s">
        <v>68</v>
      </c>
      <c r="EK48" s="292" t="s">
        <v>68</v>
      </c>
      <c r="EL48" s="292" t="s">
        <v>68</v>
      </c>
      <c r="EM48" s="292" t="s">
        <v>68</v>
      </c>
      <c r="EN48" s="292" t="s">
        <v>68</v>
      </c>
      <c r="EO48" s="292" t="s">
        <v>68</v>
      </c>
      <c r="EP48" s="292" t="s">
        <v>68</v>
      </c>
      <c r="EQ48" s="292" t="s">
        <v>68</v>
      </c>
      <c r="ER48" s="292" t="s">
        <v>68</v>
      </c>
      <c r="ES48" s="292" t="s">
        <v>68</v>
      </c>
      <c r="ET48" s="292" t="s">
        <v>68</v>
      </c>
      <c r="EU48" s="296" t="s">
        <v>68</v>
      </c>
      <c r="EV48" s="288" t="s">
        <v>68</v>
      </c>
      <c r="EW48" s="288" t="s">
        <v>68</v>
      </c>
      <c r="EX48" s="288" t="s">
        <v>68</v>
      </c>
      <c r="EY48" s="288" t="s">
        <v>68</v>
      </c>
      <c r="EZ48" s="288" t="s">
        <v>68</v>
      </c>
      <c r="FA48" s="288" t="s">
        <v>68</v>
      </c>
      <c r="FB48" s="288" t="s">
        <v>68</v>
      </c>
      <c r="FC48" s="288" t="s">
        <v>68</v>
      </c>
      <c r="FD48" s="288" t="s">
        <v>68</v>
      </c>
    </row>
    <row r="49" spans="1:160" s="6" customFormat="1" ht="13.5" customHeight="1" outlineLevel="6" x14ac:dyDescent="0.35">
      <c r="A49" s="297"/>
      <c r="B49" s="297" t="s">
        <v>126</v>
      </c>
      <c r="C49" s="289" t="s">
        <v>134</v>
      </c>
      <c r="D49" s="289" t="s">
        <v>161</v>
      </c>
      <c r="E49" s="289" t="s">
        <v>164</v>
      </c>
      <c r="F49" s="289" t="s">
        <v>159</v>
      </c>
      <c r="G49" s="289" t="s">
        <v>167</v>
      </c>
      <c r="H49" s="298" t="s">
        <v>159</v>
      </c>
      <c r="I49" s="298" t="s">
        <v>158</v>
      </c>
      <c r="J49" s="290" t="s">
        <v>158</v>
      </c>
      <c r="K49" s="289" t="s">
        <v>158</v>
      </c>
      <c r="L49" s="291" t="s">
        <v>158</v>
      </c>
      <c r="M49" s="291" t="s">
        <v>158</v>
      </c>
      <c r="N49" s="291" t="s">
        <v>158</v>
      </c>
      <c r="O49" s="291" t="s">
        <v>158</v>
      </c>
      <c r="P49" s="292">
        <f t="shared" si="0"/>
        <v>0</v>
      </c>
      <c r="Q49" s="292" t="s">
        <v>67</v>
      </c>
      <c r="R49" s="292" t="s">
        <v>124</v>
      </c>
      <c r="S49" s="288" t="s">
        <v>156</v>
      </c>
      <c r="T49" s="288" t="s">
        <v>91</v>
      </c>
      <c r="U49" s="293" t="s">
        <v>98</v>
      </c>
      <c r="V49" s="294"/>
      <c r="W49" s="295"/>
      <c r="X49" s="295"/>
      <c r="Y49" s="295"/>
      <c r="Z49" s="292"/>
      <c r="AA49" s="295" t="s">
        <v>1157</v>
      </c>
      <c r="AB49" s="295"/>
      <c r="AC49" s="295"/>
      <c r="AD49" s="295"/>
      <c r="AE49" s="295"/>
      <c r="AF49" s="295"/>
      <c r="AG49" s="295"/>
      <c r="AH49" s="288" t="s">
        <v>215</v>
      </c>
      <c r="AI49" s="292" t="s">
        <v>124</v>
      </c>
      <c r="AJ49" s="292" t="s">
        <v>124</v>
      </c>
      <c r="AK49" s="292" t="s">
        <v>124</v>
      </c>
      <c r="AL49" s="292" t="s">
        <v>124</v>
      </c>
      <c r="AM49" s="292" t="s">
        <v>124</v>
      </c>
      <c r="AN49" s="292" t="s">
        <v>124</v>
      </c>
      <c r="AO49" s="292" t="s">
        <v>124</v>
      </c>
      <c r="AP49" s="292" t="s">
        <v>124</v>
      </c>
      <c r="AQ49" s="292" t="s">
        <v>124</v>
      </c>
      <c r="AR49" s="292" t="s">
        <v>124</v>
      </c>
      <c r="AS49" s="292" t="s">
        <v>124</v>
      </c>
      <c r="AT49" s="292" t="s">
        <v>124</v>
      </c>
      <c r="AU49" s="292" t="s">
        <v>124</v>
      </c>
      <c r="AV49" s="292" t="s">
        <v>124</v>
      </c>
      <c r="AW49" s="292" t="s">
        <v>124</v>
      </c>
      <c r="AX49" s="292" t="s">
        <v>124</v>
      </c>
      <c r="AY49" s="292" t="s">
        <v>124</v>
      </c>
      <c r="AZ49" s="292" t="s">
        <v>124</v>
      </c>
      <c r="BA49" s="292" t="s">
        <v>124</v>
      </c>
      <c r="BB49" s="292" t="s">
        <v>124</v>
      </c>
      <c r="BC49" s="292" t="s">
        <v>124</v>
      </c>
      <c r="BD49" s="292" t="s">
        <v>124</v>
      </c>
      <c r="BE49" s="292" t="s">
        <v>124</v>
      </c>
      <c r="BF49" s="292" t="s">
        <v>124</v>
      </c>
      <c r="BG49" s="292" t="s">
        <v>124</v>
      </c>
      <c r="BH49" s="292" t="s">
        <v>67</v>
      </c>
      <c r="BI49" s="292" t="s">
        <v>67</v>
      </c>
      <c r="BJ49" s="292" t="s">
        <v>67</v>
      </c>
      <c r="BK49" s="292" t="s">
        <v>124</v>
      </c>
      <c r="BL49" s="292" t="s">
        <v>124</v>
      </c>
      <c r="BM49" s="292" t="s">
        <v>124</v>
      </c>
      <c r="BN49" s="292" t="s">
        <v>124</v>
      </c>
      <c r="BO49" s="292" t="s">
        <v>124</v>
      </c>
      <c r="BP49" s="292" t="s">
        <v>124</v>
      </c>
      <c r="BQ49" s="292" t="s">
        <v>124</v>
      </c>
      <c r="BR49" s="292" t="s">
        <v>124</v>
      </c>
      <c r="BS49" s="292" t="s">
        <v>124</v>
      </c>
      <c r="BT49" s="292" t="s">
        <v>124</v>
      </c>
      <c r="BU49" s="292" t="s">
        <v>124</v>
      </c>
      <c r="BV49" s="292" t="s">
        <v>124</v>
      </c>
      <c r="BW49" s="292" t="s">
        <v>124</v>
      </c>
      <c r="BX49" s="292" t="s">
        <v>124</v>
      </c>
      <c r="BY49" s="292" t="s">
        <v>124</v>
      </c>
      <c r="BZ49" s="292" t="s">
        <v>124</v>
      </c>
      <c r="CA49" s="292" t="s">
        <v>124</v>
      </c>
      <c r="CB49" s="292" t="s">
        <v>124</v>
      </c>
      <c r="CC49" s="292" t="s">
        <v>124</v>
      </c>
      <c r="CD49" s="292" t="s">
        <v>124</v>
      </c>
      <c r="CE49" s="292" t="s">
        <v>124</v>
      </c>
      <c r="CF49" s="292" t="s">
        <v>124</v>
      </c>
      <c r="CG49" s="292" t="s">
        <v>124</v>
      </c>
      <c r="CH49" s="292" t="s">
        <v>124</v>
      </c>
      <c r="CI49" s="292" t="s">
        <v>124</v>
      </c>
      <c r="CJ49" s="292" t="s">
        <v>124</v>
      </c>
      <c r="CK49" s="292" t="s">
        <v>124</v>
      </c>
      <c r="CL49" s="292" t="s">
        <v>124</v>
      </c>
      <c r="CM49" s="292" t="s">
        <v>124</v>
      </c>
      <c r="CN49" s="292" t="s">
        <v>124</v>
      </c>
      <c r="CO49" s="292" t="s">
        <v>124</v>
      </c>
      <c r="CP49" s="292" t="s">
        <v>124</v>
      </c>
      <c r="CQ49" s="292" t="s">
        <v>124</v>
      </c>
      <c r="CR49" s="292" t="s">
        <v>124</v>
      </c>
      <c r="CS49" s="292" t="s">
        <v>124</v>
      </c>
      <c r="CT49" s="292" t="s">
        <v>124</v>
      </c>
      <c r="CU49" s="292" t="s">
        <v>124</v>
      </c>
      <c r="CV49" s="292" t="s">
        <v>124</v>
      </c>
      <c r="CW49" s="292" t="s">
        <v>124</v>
      </c>
      <c r="CX49" s="292" t="s">
        <v>124</v>
      </c>
      <c r="CY49" s="292" t="s">
        <v>124</v>
      </c>
      <c r="CZ49" s="292" t="s">
        <v>124</v>
      </c>
      <c r="DA49" s="292" t="s">
        <v>124</v>
      </c>
      <c r="DB49" s="292" t="s">
        <v>124</v>
      </c>
      <c r="DC49" s="292" t="s">
        <v>124</v>
      </c>
      <c r="DD49" s="292" t="s">
        <v>124</v>
      </c>
      <c r="DE49" s="292" t="s">
        <v>124</v>
      </c>
      <c r="DF49" s="292" t="s">
        <v>124</v>
      </c>
      <c r="DG49" s="292" t="s">
        <v>124</v>
      </c>
      <c r="DH49" s="292" t="s">
        <v>124</v>
      </c>
      <c r="DI49" s="292" t="s">
        <v>124</v>
      </c>
      <c r="DJ49" s="292" t="s">
        <v>124</v>
      </c>
      <c r="DK49" s="292" t="s">
        <v>124</v>
      </c>
      <c r="DL49" s="292" t="s">
        <v>124</v>
      </c>
      <c r="DM49" s="292" t="s">
        <v>124</v>
      </c>
      <c r="DN49" s="292" t="s">
        <v>124</v>
      </c>
      <c r="DO49" s="292" t="s">
        <v>124</v>
      </c>
      <c r="DP49" s="292" t="s">
        <v>124</v>
      </c>
      <c r="DQ49" s="292" t="s">
        <v>124</v>
      </c>
      <c r="DR49" s="292" t="s">
        <v>124</v>
      </c>
      <c r="DS49" s="292" t="s">
        <v>124</v>
      </c>
      <c r="DT49" s="292" t="s">
        <v>124</v>
      </c>
      <c r="DU49" s="292" t="s">
        <v>124</v>
      </c>
      <c r="DV49" s="292" t="s">
        <v>124</v>
      </c>
      <c r="DW49" s="292" t="s">
        <v>124</v>
      </c>
      <c r="DX49" s="292" t="s">
        <v>124</v>
      </c>
      <c r="DY49" s="292" t="s">
        <v>124</v>
      </c>
      <c r="DZ49" s="292" t="s">
        <v>124</v>
      </c>
      <c r="EA49" s="292" t="s">
        <v>124</v>
      </c>
      <c r="EB49" s="292" t="s">
        <v>124</v>
      </c>
      <c r="EC49" s="292" t="s">
        <v>124</v>
      </c>
      <c r="ED49" s="292" t="s">
        <v>124</v>
      </c>
      <c r="EE49" s="292" t="s">
        <v>124</v>
      </c>
      <c r="EF49" s="292" t="s">
        <v>124</v>
      </c>
      <c r="EG49" s="292" t="s">
        <v>124</v>
      </c>
      <c r="EH49" s="292" t="s">
        <v>124</v>
      </c>
      <c r="EI49" s="292" t="s">
        <v>124</v>
      </c>
      <c r="EJ49" s="292" t="s">
        <v>124</v>
      </c>
      <c r="EK49" s="292" t="s">
        <v>124</v>
      </c>
      <c r="EL49" s="292" t="s">
        <v>124</v>
      </c>
      <c r="EM49" s="292" t="s">
        <v>124</v>
      </c>
      <c r="EN49" s="292" t="s">
        <v>124</v>
      </c>
      <c r="EO49" s="292" t="s">
        <v>124</v>
      </c>
      <c r="EP49" s="292" t="s">
        <v>124</v>
      </c>
      <c r="EQ49" s="292" t="s">
        <v>124</v>
      </c>
      <c r="ER49" s="292" t="s">
        <v>124</v>
      </c>
      <c r="ES49" s="292" t="s">
        <v>124</v>
      </c>
      <c r="ET49" s="292" t="s">
        <v>124</v>
      </c>
      <c r="EU49" s="296" t="s">
        <v>124</v>
      </c>
      <c r="EV49" s="288" t="s">
        <v>1114</v>
      </c>
      <c r="EW49" s="288" t="s">
        <v>1115</v>
      </c>
      <c r="EX49" s="288" t="s">
        <v>1116</v>
      </c>
      <c r="EY49" s="288" t="s">
        <v>1117</v>
      </c>
      <c r="EZ49" s="288" t="s">
        <v>68</v>
      </c>
      <c r="FA49" s="288" t="s">
        <v>68</v>
      </c>
      <c r="FB49" s="288" t="s">
        <v>68</v>
      </c>
      <c r="FC49" s="288" t="s">
        <v>68</v>
      </c>
      <c r="FD49" s="288" t="s">
        <v>1118</v>
      </c>
    </row>
    <row r="50" spans="1:160" s="6" customFormat="1" ht="13.5" customHeight="1" outlineLevel="6" x14ac:dyDescent="0.35">
      <c r="A50" s="297"/>
      <c r="B50" s="297" t="s">
        <v>126</v>
      </c>
      <c r="C50" s="289" t="s">
        <v>134</v>
      </c>
      <c r="D50" s="289" t="s">
        <v>161</v>
      </c>
      <c r="E50" s="289" t="s">
        <v>164</v>
      </c>
      <c r="F50" s="289" t="s">
        <v>159</v>
      </c>
      <c r="G50" s="289" t="s">
        <v>167</v>
      </c>
      <c r="H50" s="298" t="s">
        <v>160</v>
      </c>
      <c r="I50" s="298" t="s">
        <v>158</v>
      </c>
      <c r="J50" s="290" t="s">
        <v>158</v>
      </c>
      <c r="K50" s="289" t="s">
        <v>158</v>
      </c>
      <c r="L50" s="291" t="s">
        <v>158</v>
      </c>
      <c r="M50" s="291" t="s">
        <v>158</v>
      </c>
      <c r="N50" s="291" t="s">
        <v>158</v>
      </c>
      <c r="O50" s="291" t="s">
        <v>158</v>
      </c>
      <c r="P50" s="292">
        <f t="shared" si="0"/>
        <v>0</v>
      </c>
      <c r="Q50" s="292" t="s">
        <v>67</v>
      </c>
      <c r="R50" s="292" t="s">
        <v>124</v>
      </c>
      <c r="S50" s="288" t="s">
        <v>156</v>
      </c>
      <c r="T50" s="288" t="s">
        <v>91</v>
      </c>
      <c r="U50" s="293" t="s">
        <v>117</v>
      </c>
      <c r="V50" s="294"/>
      <c r="W50" s="295"/>
      <c r="X50" s="295"/>
      <c r="Y50" s="295"/>
      <c r="Z50" s="292"/>
      <c r="AA50" s="295" t="s">
        <v>1158</v>
      </c>
      <c r="AB50" s="295"/>
      <c r="AC50" s="295"/>
      <c r="AD50" s="295"/>
      <c r="AE50" s="295"/>
      <c r="AF50" s="295"/>
      <c r="AG50" s="295"/>
      <c r="AH50" s="288" t="s">
        <v>216</v>
      </c>
      <c r="AI50" s="292" t="s">
        <v>124</v>
      </c>
      <c r="AJ50" s="292" t="s">
        <v>124</v>
      </c>
      <c r="AK50" s="292" t="s">
        <v>124</v>
      </c>
      <c r="AL50" s="292" t="s">
        <v>124</v>
      </c>
      <c r="AM50" s="292" t="s">
        <v>124</v>
      </c>
      <c r="AN50" s="292" t="s">
        <v>124</v>
      </c>
      <c r="AO50" s="292" t="s">
        <v>124</v>
      </c>
      <c r="AP50" s="292" t="s">
        <v>124</v>
      </c>
      <c r="AQ50" s="292" t="s">
        <v>124</v>
      </c>
      <c r="AR50" s="292" t="s">
        <v>124</v>
      </c>
      <c r="AS50" s="292" t="s">
        <v>124</v>
      </c>
      <c r="AT50" s="292" t="s">
        <v>124</v>
      </c>
      <c r="AU50" s="292" t="s">
        <v>124</v>
      </c>
      <c r="AV50" s="292" t="s">
        <v>124</v>
      </c>
      <c r="AW50" s="292" t="s">
        <v>124</v>
      </c>
      <c r="AX50" s="292" t="s">
        <v>124</v>
      </c>
      <c r="AY50" s="292" t="s">
        <v>124</v>
      </c>
      <c r="AZ50" s="292" t="s">
        <v>124</v>
      </c>
      <c r="BA50" s="292" t="s">
        <v>124</v>
      </c>
      <c r="BB50" s="292" t="s">
        <v>124</v>
      </c>
      <c r="BC50" s="292" t="s">
        <v>124</v>
      </c>
      <c r="BD50" s="292" t="s">
        <v>124</v>
      </c>
      <c r="BE50" s="292" t="s">
        <v>124</v>
      </c>
      <c r="BF50" s="292" t="s">
        <v>124</v>
      </c>
      <c r="BG50" s="292" t="s">
        <v>124</v>
      </c>
      <c r="BH50" s="292" t="s">
        <v>67</v>
      </c>
      <c r="BI50" s="292" t="s">
        <v>67</v>
      </c>
      <c r="BJ50" s="292" t="s">
        <v>67</v>
      </c>
      <c r="BK50" s="292" t="s">
        <v>124</v>
      </c>
      <c r="BL50" s="292" t="s">
        <v>124</v>
      </c>
      <c r="BM50" s="292" t="s">
        <v>124</v>
      </c>
      <c r="BN50" s="292" t="s">
        <v>124</v>
      </c>
      <c r="BO50" s="292" t="s">
        <v>124</v>
      </c>
      <c r="BP50" s="292" t="s">
        <v>124</v>
      </c>
      <c r="BQ50" s="292" t="s">
        <v>124</v>
      </c>
      <c r="BR50" s="292" t="s">
        <v>124</v>
      </c>
      <c r="BS50" s="292" t="s">
        <v>124</v>
      </c>
      <c r="BT50" s="292" t="s">
        <v>124</v>
      </c>
      <c r="BU50" s="292" t="s">
        <v>124</v>
      </c>
      <c r="BV50" s="292" t="s">
        <v>124</v>
      </c>
      <c r="BW50" s="292" t="s">
        <v>124</v>
      </c>
      <c r="BX50" s="292" t="s">
        <v>124</v>
      </c>
      <c r="BY50" s="292" t="s">
        <v>124</v>
      </c>
      <c r="BZ50" s="292" t="s">
        <v>124</v>
      </c>
      <c r="CA50" s="292" t="s">
        <v>124</v>
      </c>
      <c r="CB50" s="292" t="s">
        <v>124</v>
      </c>
      <c r="CC50" s="292" t="s">
        <v>124</v>
      </c>
      <c r="CD50" s="292" t="s">
        <v>124</v>
      </c>
      <c r="CE50" s="292" t="s">
        <v>124</v>
      </c>
      <c r="CF50" s="292" t="s">
        <v>124</v>
      </c>
      <c r="CG50" s="292" t="s">
        <v>124</v>
      </c>
      <c r="CH50" s="292" t="s">
        <v>124</v>
      </c>
      <c r="CI50" s="292" t="s">
        <v>124</v>
      </c>
      <c r="CJ50" s="292" t="s">
        <v>124</v>
      </c>
      <c r="CK50" s="292" t="s">
        <v>124</v>
      </c>
      <c r="CL50" s="292" t="s">
        <v>124</v>
      </c>
      <c r="CM50" s="292" t="s">
        <v>124</v>
      </c>
      <c r="CN50" s="292" t="s">
        <v>124</v>
      </c>
      <c r="CO50" s="292" t="s">
        <v>124</v>
      </c>
      <c r="CP50" s="292" t="s">
        <v>124</v>
      </c>
      <c r="CQ50" s="292" t="s">
        <v>124</v>
      </c>
      <c r="CR50" s="292" t="s">
        <v>124</v>
      </c>
      <c r="CS50" s="292" t="s">
        <v>124</v>
      </c>
      <c r="CT50" s="292" t="s">
        <v>124</v>
      </c>
      <c r="CU50" s="292" t="s">
        <v>124</v>
      </c>
      <c r="CV50" s="292" t="s">
        <v>124</v>
      </c>
      <c r="CW50" s="292" t="s">
        <v>124</v>
      </c>
      <c r="CX50" s="292" t="s">
        <v>124</v>
      </c>
      <c r="CY50" s="292" t="s">
        <v>124</v>
      </c>
      <c r="CZ50" s="292" t="s">
        <v>124</v>
      </c>
      <c r="DA50" s="292" t="s">
        <v>124</v>
      </c>
      <c r="DB50" s="292" t="s">
        <v>124</v>
      </c>
      <c r="DC50" s="292" t="s">
        <v>124</v>
      </c>
      <c r="DD50" s="292" t="s">
        <v>124</v>
      </c>
      <c r="DE50" s="292" t="s">
        <v>124</v>
      </c>
      <c r="DF50" s="292" t="s">
        <v>124</v>
      </c>
      <c r="DG50" s="292" t="s">
        <v>124</v>
      </c>
      <c r="DH50" s="292" t="s">
        <v>124</v>
      </c>
      <c r="DI50" s="292" t="s">
        <v>124</v>
      </c>
      <c r="DJ50" s="292" t="s">
        <v>124</v>
      </c>
      <c r="DK50" s="292" t="s">
        <v>124</v>
      </c>
      <c r="DL50" s="292" t="s">
        <v>124</v>
      </c>
      <c r="DM50" s="292" t="s">
        <v>124</v>
      </c>
      <c r="DN50" s="292" t="s">
        <v>124</v>
      </c>
      <c r="DO50" s="292" t="s">
        <v>124</v>
      </c>
      <c r="DP50" s="292" t="s">
        <v>124</v>
      </c>
      <c r="DQ50" s="292" t="s">
        <v>124</v>
      </c>
      <c r="DR50" s="292" t="s">
        <v>124</v>
      </c>
      <c r="DS50" s="292" t="s">
        <v>124</v>
      </c>
      <c r="DT50" s="292" t="s">
        <v>124</v>
      </c>
      <c r="DU50" s="292" t="s">
        <v>124</v>
      </c>
      <c r="DV50" s="292" t="s">
        <v>124</v>
      </c>
      <c r="DW50" s="292" t="s">
        <v>124</v>
      </c>
      <c r="DX50" s="292" t="s">
        <v>124</v>
      </c>
      <c r="DY50" s="292" t="s">
        <v>124</v>
      </c>
      <c r="DZ50" s="292" t="s">
        <v>124</v>
      </c>
      <c r="EA50" s="292" t="s">
        <v>124</v>
      </c>
      <c r="EB50" s="292" t="s">
        <v>124</v>
      </c>
      <c r="EC50" s="292" t="s">
        <v>124</v>
      </c>
      <c r="ED50" s="292" t="s">
        <v>124</v>
      </c>
      <c r="EE50" s="292" t="s">
        <v>124</v>
      </c>
      <c r="EF50" s="292" t="s">
        <v>124</v>
      </c>
      <c r="EG50" s="292" t="s">
        <v>124</v>
      </c>
      <c r="EH50" s="292" t="s">
        <v>124</v>
      </c>
      <c r="EI50" s="292" t="s">
        <v>124</v>
      </c>
      <c r="EJ50" s="292" t="s">
        <v>124</v>
      </c>
      <c r="EK50" s="292" t="s">
        <v>124</v>
      </c>
      <c r="EL50" s="292" t="s">
        <v>124</v>
      </c>
      <c r="EM50" s="292" t="s">
        <v>124</v>
      </c>
      <c r="EN50" s="292" t="s">
        <v>124</v>
      </c>
      <c r="EO50" s="292" t="s">
        <v>124</v>
      </c>
      <c r="EP50" s="292" t="s">
        <v>124</v>
      </c>
      <c r="EQ50" s="292" t="s">
        <v>124</v>
      </c>
      <c r="ER50" s="292" t="s">
        <v>124</v>
      </c>
      <c r="ES50" s="292" t="s">
        <v>124</v>
      </c>
      <c r="ET50" s="292" t="s">
        <v>124</v>
      </c>
      <c r="EU50" s="296" t="s">
        <v>124</v>
      </c>
      <c r="EV50" s="288" t="s">
        <v>1114</v>
      </c>
      <c r="EW50" s="288" t="s">
        <v>1115</v>
      </c>
      <c r="EX50" s="288" t="s">
        <v>1116</v>
      </c>
      <c r="EY50" s="288" t="s">
        <v>1117</v>
      </c>
      <c r="EZ50" s="288" t="s">
        <v>68</v>
      </c>
      <c r="FA50" s="288" t="s">
        <v>68</v>
      </c>
      <c r="FB50" s="288" t="s">
        <v>68</v>
      </c>
      <c r="FC50" s="288" t="s">
        <v>68</v>
      </c>
      <c r="FD50" s="288" t="s">
        <v>1118</v>
      </c>
    </row>
    <row r="51" spans="1:160" s="6" customFormat="1" ht="13.5" customHeight="1" outlineLevel="6" x14ac:dyDescent="0.35">
      <c r="A51" s="297"/>
      <c r="B51" s="297" t="s">
        <v>126</v>
      </c>
      <c r="C51" s="289" t="s">
        <v>134</v>
      </c>
      <c r="D51" s="289" t="s">
        <v>161</v>
      </c>
      <c r="E51" s="289" t="s">
        <v>164</v>
      </c>
      <c r="F51" s="289" t="s">
        <v>159</v>
      </c>
      <c r="G51" s="289" t="s">
        <v>167</v>
      </c>
      <c r="H51" s="298" t="s">
        <v>161</v>
      </c>
      <c r="I51" s="298" t="s">
        <v>158</v>
      </c>
      <c r="J51" s="290" t="s">
        <v>158</v>
      </c>
      <c r="K51" s="289" t="s">
        <v>158</v>
      </c>
      <c r="L51" s="291" t="s">
        <v>158</v>
      </c>
      <c r="M51" s="291" t="s">
        <v>158</v>
      </c>
      <c r="N51" s="291" t="s">
        <v>158</v>
      </c>
      <c r="O51" s="291" t="s">
        <v>158</v>
      </c>
      <c r="P51" s="292">
        <f t="shared" si="0"/>
        <v>0</v>
      </c>
      <c r="Q51" s="292" t="s">
        <v>67</v>
      </c>
      <c r="R51" s="292" t="s">
        <v>124</v>
      </c>
      <c r="S51" s="288" t="s">
        <v>156</v>
      </c>
      <c r="T51" s="288" t="s">
        <v>91</v>
      </c>
      <c r="U51" s="293" t="s">
        <v>97</v>
      </c>
      <c r="V51" s="294"/>
      <c r="W51" s="295"/>
      <c r="X51" s="295"/>
      <c r="Y51" s="295"/>
      <c r="Z51" s="292"/>
      <c r="AA51" s="295" t="s">
        <v>1159</v>
      </c>
      <c r="AB51" s="295"/>
      <c r="AC51" s="295"/>
      <c r="AD51" s="295"/>
      <c r="AE51" s="295"/>
      <c r="AF51" s="295"/>
      <c r="AG51" s="295"/>
      <c r="AH51" s="288" t="s">
        <v>217</v>
      </c>
      <c r="AI51" s="292" t="s">
        <v>124</v>
      </c>
      <c r="AJ51" s="292" t="s">
        <v>124</v>
      </c>
      <c r="AK51" s="292" t="s">
        <v>124</v>
      </c>
      <c r="AL51" s="292" t="s">
        <v>124</v>
      </c>
      <c r="AM51" s="292" t="s">
        <v>124</v>
      </c>
      <c r="AN51" s="292" t="s">
        <v>124</v>
      </c>
      <c r="AO51" s="292" t="s">
        <v>124</v>
      </c>
      <c r="AP51" s="292" t="s">
        <v>124</v>
      </c>
      <c r="AQ51" s="292" t="s">
        <v>124</v>
      </c>
      <c r="AR51" s="292" t="s">
        <v>124</v>
      </c>
      <c r="AS51" s="292" t="s">
        <v>124</v>
      </c>
      <c r="AT51" s="292" t="s">
        <v>124</v>
      </c>
      <c r="AU51" s="292" t="s">
        <v>124</v>
      </c>
      <c r="AV51" s="292" t="s">
        <v>124</v>
      </c>
      <c r="AW51" s="292" t="s">
        <v>124</v>
      </c>
      <c r="AX51" s="292" t="s">
        <v>124</v>
      </c>
      <c r="AY51" s="292" t="s">
        <v>124</v>
      </c>
      <c r="AZ51" s="292" t="s">
        <v>124</v>
      </c>
      <c r="BA51" s="292" t="s">
        <v>124</v>
      </c>
      <c r="BB51" s="292" t="s">
        <v>124</v>
      </c>
      <c r="BC51" s="292" t="s">
        <v>124</v>
      </c>
      <c r="BD51" s="292" t="s">
        <v>124</v>
      </c>
      <c r="BE51" s="292" t="s">
        <v>124</v>
      </c>
      <c r="BF51" s="292" t="s">
        <v>124</v>
      </c>
      <c r="BG51" s="292" t="s">
        <v>124</v>
      </c>
      <c r="BH51" s="292" t="s">
        <v>67</v>
      </c>
      <c r="BI51" s="292" t="s">
        <v>67</v>
      </c>
      <c r="BJ51" s="292" t="s">
        <v>67</v>
      </c>
      <c r="BK51" s="292" t="s">
        <v>124</v>
      </c>
      <c r="BL51" s="292" t="s">
        <v>124</v>
      </c>
      <c r="BM51" s="292" t="s">
        <v>124</v>
      </c>
      <c r="BN51" s="292" t="s">
        <v>124</v>
      </c>
      <c r="BO51" s="292" t="s">
        <v>124</v>
      </c>
      <c r="BP51" s="292" t="s">
        <v>124</v>
      </c>
      <c r="BQ51" s="292" t="s">
        <v>124</v>
      </c>
      <c r="BR51" s="292" t="s">
        <v>124</v>
      </c>
      <c r="BS51" s="292" t="s">
        <v>124</v>
      </c>
      <c r="BT51" s="292" t="s">
        <v>124</v>
      </c>
      <c r="BU51" s="292" t="s">
        <v>124</v>
      </c>
      <c r="BV51" s="292" t="s">
        <v>124</v>
      </c>
      <c r="BW51" s="292" t="s">
        <v>124</v>
      </c>
      <c r="BX51" s="292" t="s">
        <v>124</v>
      </c>
      <c r="BY51" s="292" t="s">
        <v>124</v>
      </c>
      <c r="BZ51" s="292" t="s">
        <v>124</v>
      </c>
      <c r="CA51" s="292" t="s">
        <v>124</v>
      </c>
      <c r="CB51" s="292" t="s">
        <v>124</v>
      </c>
      <c r="CC51" s="292" t="s">
        <v>124</v>
      </c>
      <c r="CD51" s="292" t="s">
        <v>124</v>
      </c>
      <c r="CE51" s="292" t="s">
        <v>124</v>
      </c>
      <c r="CF51" s="292" t="s">
        <v>124</v>
      </c>
      <c r="CG51" s="292" t="s">
        <v>124</v>
      </c>
      <c r="CH51" s="292" t="s">
        <v>124</v>
      </c>
      <c r="CI51" s="292" t="s">
        <v>124</v>
      </c>
      <c r="CJ51" s="292" t="s">
        <v>124</v>
      </c>
      <c r="CK51" s="292" t="s">
        <v>124</v>
      </c>
      <c r="CL51" s="292" t="s">
        <v>124</v>
      </c>
      <c r="CM51" s="292" t="s">
        <v>124</v>
      </c>
      <c r="CN51" s="292" t="s">
        <v>124</v>
      </c>
      <c r="CO51" s="292" t="s">
        <v>124</v>
      </c>
      <c r="CP51" s="292" t="s">
        <v>124</v>
      </c>
      <c r="CQ51" s="292" t="s">
        <v>124</v>
      </c>
      <c r="CR51" s="292" t="s">
        <v>124</v>
      </c>
      <c r="CS51" s="292" t="s">
        <v>124</v>
      </c>
      <c r="CT51" s="292" t="s">
        <v>124</v>
      </c>
      <c r="CU51" s="292" t="s">
        <v>124</v>
      </c>
      <c r="CV51" s="292" t="s">
        <v>124</v>
      </c>
      <c r="CW51" s="292" t="s">
        <v>124</v>
      </c>
      <c r="CX51" s="292" t="s">
        <v>124</v>
      </c>
      <c r="CY51" s="292" t="s">
        <v>124</v>
      </c>
      <c r="CZ51" s="292" t="s">
        <v>124</v>
      </c>
      <c r="DA51" s="292" t="s">
        <v>124</v>
      </c>
      <c r="DB51" s="292" t="s">
        <v>124</v>
      </c>
      <c r="DC51" s="292" t="s">
        <v>124</v>
      </c>
      <c r="DD51" s="292" t="s">
        <v>124</v>
      </c>
      <c r="DE51" s="292" t="s">
        <v>124</v>
      </c>
      <c r="DF51" s="292" t="s">
        <v>124</v>
      </c>
      <c r="DG51" s="292" t="s">
        <v>124</v>
      </c>
      <c r="DH51" s="292" t="s">
        <v>124</v>
      </c>
      <c r="DI51" s="292" t="s">
        <v>124</v>
      </c>
      <c r="DJ51" s="292" t="s">
        <v>124</v>
      </c>
      <c r="DK51" s="292" t="s">
        <v>124</v>
      </c>
      <c r="DL51" s="292" t="s">
        <v>124</v>
      </c>
      <c r="DM51" s="292" t="s">
        <v>124</v>
      </c>
      <c r="DN51" s="292" t="s">
        <v>124</v>
      </c>
      <c r="DO51" s="292" t="s">
        <v>124</v>
      </c>
      <c r="DP51" s="292" t="s">
        <v>124</v>
      </c>
      <c r="DQ51" s="292" t="s">
        <v>124</v>
      </c>
      <c r="DR51" s="292" t="s">
        <v>124</v>
      </c>
      <c r="DS51" s="292" t="s">
        <v>124</v>
      </c>
      <c r="DT51" s="292" t="s">
        <v>124</v>
      </c>
      <c r="DU51" s="292" t="s">
        <v>124</v>
      </c>
      <c r="DV51" s="292" t="s">
        <v>124</v>
      </c>
      <c r="DW51" s="292" t="s">
        <v>124</v>
      </c>
      <c r="DX51" s="292" t="s">
        <v>124</v>
      </c>
      <c r="DY51" s="292" t="s">
        <v>124</v>
      </c>
      <c r="DZ51" s="292" t="s">
        <v>124</v>
      </c>
      <c r="EA51" s="292" t="s">
        <v>124</v>
      </c>
      <c r="EB51" s="292" t="s">
        <v>124</v>
      </c>
      <c r="EC51" s="292" t="s">
        <v>124</v>
      </c>
      <c r="ED51" s="292" t="s">
        <v>124</v>
      </c>
      <c r="EE51" s="292" t="s">
        <v>124</v>
      </c>
      <c r="EF51" s="292" t="s">
        <v>124</v>
      </c>
      <c r="EG51" s="292" t="s">
        <v>124</v>
      </c>
      <c r="EH51" s="292" t="s">
        <v>124</v>
      </c>
      <c r="EI51" s="292" t="s">
        <v>124</v>
      </c>
      <c r="EJ51" s="292" t="s">
        <v>124</v>
      </c>
      <c r="EK51" s="292" t="s">
        <v>124</v>
      </c>
      <c r="EL51" s="292" t="s">
        <v>124</v>
      </c>
      <c r="EM51" s="292" t="s">
        <v>124</v>
      </c>
      <c r="EN51" s="292" t="s">
        <v>124</v>
      </c>
      <c r="EO51" s="292" t="s">
        <v>124</v>
      </c>
      <c r="EP51" s="292" t="s">
        <v>124</v>
      </c>
      <c r="EQ51" s="292" t="s">
        <v>124</v>
      </c>
      <c r="ER51" s="292" t="s">
        <v>124</v>
      </c>
      <c r="ES51" s="292" t="s">
        <v>124</v>
      </c>
      <c r="ET51" s="292" t="s">
        <v>124</v>
      </c>
      <c r="EU51" s="296" t="s">
        <v>124</v>
      </c>
      <c r="EV51" s="288" t="s">
        <v>1114</v>
      </c>
      <c r="EW51" s="288" t="s">
        <v>1115</v>
      </c>
      <c r="EX51" s="288" t="s">
        <v>1116</v>
      </c>
      <c r="EY51" s="288" t="s">
        <v>1117</v>
      </c>
      <c r="EZ51" s="288" t="s">
        <v>68</v>
      </c>
      <c r="FA51" s="288" t="s">
        <v>68</v>
      </c>
      <c r="FB51" s="288" t="s">
        <v>68</v>
      </c>
      <c r="FC51" s="288" t="s">
        <v>68</v>
      </c>
      <c r="FD51" s="288" t="s">
        <v>1118</v>
      </c>
    </row>
    <row r="52" spans="1:160" s="6" customFormat="1" ht="13.5" customHeight="1" outlineLevel="6" x14ac:dyDescent="0.35">
      <c r="A52" s="297"/>
      <c r="B52" s="297" t="s">
        <v>126</v>
      </c>
      <c r="C52" s="289" t="s">
        <v>134</v>
      </c>
      <c r="D52" s="289" t="s">
        <v>161</v>
      </c>
      <c r="E52" s="289" t="s">
        <v>164</v>
      </c>
      <c r="F52" s="289" t="s">
        <v>159</v>
      </c>
      <c r="G52" s="289" t="s">
        <v>167</v>
      </c>
      <c r="H52" s="298" t="s">
        <v>162</v>
      </c>
      <c r="I52" s="298" t="s">
        <v>158</v>
      </c>
      <c r="J52" s="290" t="s">
        <v>158</v>
      </c>
      <c r="K52" s="289" t="s">
        <v>158</v>
      </c>
      <c r="L52" s="291" t="s">
        <v>158</v>
      </c>
      <c r="M52" s="291" t="s">
        <v>158</v>
      </c>
      <c r="N52" s="291" t="s">
        <v>158</v>
      </c>
      <c r="O52" s="291" t="s">
        <v>158</v>
      </c>
      <c r="P52" s="292">
        <f t="shared" si="0"/>
        <v>0</v>
      </c>
      <c r="Q52" s="292" t="s">
        <v>67</v>
      </c>
      <c r="R52" s="292" t="s">
        <v>124</v>
      </c>
      <c r="S52" s="288" t="s">
        <v>156</v>
      </c>
      <c r="T52" s="288" t="s">
        <v>91</v>
      </c>
      <c r="U52" s="293" t="s">
        <v>97</v>
      </c>
      <c r="V52" s="294"/>
      <c r="W52" s="295"/>
      <c r="X52" s="295"/>
      <c r="Y52" s="295"/>
      <c r="Z52" s="292"/>
      <c r="AA52" s="295" t="s">
        <v>1160</v>
      </c>
      <c r="AB52" s="295"/>
      <c r="AC52" s="295"/>
      <c r="AD52" s="295"/>
      <c r="AE52" s="295"/>
      <c r="AF52" s="295"/>
      <c r="AG52" s="295"/>
      <c r="AH52" s="288" t="s">
        <v>218</v>
      </c>
      <c r="AI52" s="292" t="s">
        <v>124</v>
      </c>
      <c r="AJ52" s="292" t="s">
        <v>124</v>
      </c>
      <c r="AK52" s="292" t="s">
        <v>124</v>
      </c>
      <c r="AL52" s="292" t="s">
        <v>124</v>
      </c>
      <c r="AM52" s="292" t="s">
        <v>124</v>
      </c>
      <c r="AN52" s="292" t="s">
        <v>124</v>
      </c>
      <c r="AO52" s="292" t="s">
        <v>124</v>
      </c>
      <c r="AP52" s="292" t="s">
        <v>124</v>
      </c>
      <c r="AQ52" s="292" t="s">
        <v>124</v>
      </c>
      <c r="AR52" s="292" t="s">
        <v>124</v>
      </c>
      <c r="AS52" s="292" t="s">
        <v>124</v>
      </c>
      <c r="AT52" s="292" t="s">
        <v>124</v>
      </c>
      <c r="AU52" s="292" t="s">
        <v>124</v>
      </c>
      <c r="AV52" s="292" t="s">
        <v>124</v>
      </c>
      <c r="AW52" s="292" t="s">
        <v>124</v>
      </c>
      <c r="AX52" s="292" t="s">
        <v>124</v>
      </c>
      <c r="AY52" s="292" t="s">
        <v>124</v>
      </c>
      <c r="AZ52" s="292" t="s">
        <v>124</v>
      </c>
      <c r="BA52" s="292" t="s">
        <v>124</v>
      </c>
      <c r="BB52" s="292" t="s">
        <v>124</v>
      </c>
      <c r="BC52" s="292" t="s">
        <v>124</v>
      </c>
      <c r="BD52" s="292" t="s">
        <v>124</v>
      </c>
      <c r="BE52" s="292" t="s">
        <v>124</v>
      </c>
      <c r="BF52" s="292" t="s">
        <v>124</v>
      </c>
      <c r="BG52" s="292" t="s">
        <v>124</v>
      </c>
      <c r="BH52" s="292" t="s">
        <v>67</v>
      </c>
      <c r="BI52" s="292" t="s">
        <v>67</v>
      </c>
      <c r="BJ52" s="292" t="s">
        <v>67</v>
      </c>
      <c r="BK52" s="292" t="s">
        <v>124</v>
      </c>
      <c r="BL52" s="292" t="s">
        <v>124</v>
      </c>
      <c r="BM52" s="292" t="s">
        <v>124</v>
      </c>
      <c r="BN52" s="292" t="s">
        <v>124</v>
      </c>
      <c r="BO52" s="292" t="s">
        <v>124</v>
      </c>
      <c r="BP52" s="292" t="s">
        <v>124</v>
      </c>
      <c r="BQ52" s="292" t="s">
        <v>124</v>
      </c>
      <c r="BR52" s="292" t="s">
        <v>124</v>
      </c>
      <c r="BS52" s="292" t="s">
        <v>124</v>
      </c>
      <c r="BT52" s="292" t="s">
        <v>124</v>
      </c>
      <c r="BU52" s="292" t="s">
        <v>124</v>
      </c>
      <c r="BV52" s="292" t="s">
        <v>124</v>
      </c>
      <c r="BW52" s="292" t="s">
        <v>124</v>
      </c>
      <c r="BX52" s="292" t="s">
        <v>124</v>
      </c>
      <c r="BY52" s="292" t="s">
        <v>124</v>
      </c>
      <c r="BZ52" s="292" t="s">
        <v>124</v>
      </c>
      <c r="CA52" s="292" t="s">
        <v>124</v>
      </c>
      <c r="CB52" s="292" t="s">
        <v>124</v>
      </c>
      <c r="CC52" s="292" t="s">
        <v>124</v>
      </c>
      <c r="CD52" s="292" t="s">
        <v>124</v>
      </c>
      <c r="CE52" s="292" t="s">
        <v>124</v>
      </c>
      <c r="CF52" s="292" t="s">
        <v>124</v>
      </c>
      <c r="CG52" s="292" t="s">
        <v>124</v>
      </c>
      <c r="CH52" s="292" t="s">
        <v>124</v>
      </c>
      <c r="CI52" s="292" t="s">
        <v>124</v>
      </c>
      <c r="CJ52" s="292" t="s">
        <v>124</v>
      </c>
      <c r="CK52" s="292" t="s">
        <v>124</v>
      </c>
      <c r="CL52" s="292" t="s">
        <v>124</v>
      </c>
      <c r="CM52" s="292" t="s">
        <v>124</v>
      </c>
      <c r="CN52" s="292" t="s">
        <v>124</v>
      </c>
      <c r="CO52" s="292" t="s">
        <v>124</v>
      </c>
      <c r="CP52" s="292" t="s">
        <v>124</v>
      </c>
      <c r="CQ52" s="292" t="s">
        <v>124</v>
      </c>
      <c r="CR52" s="292" t="s">
        <v>124</v>
      </c>
      <c r="CS52" s="292" t="s">
        <v>124</v>
      </c>
      <c r="CT52" s="292" t="s">
        <v>124</v>
      </c>
      <c r="CU52" s="292" t="s">
        <v>124</v>
      </c>
      <c r="CV52" s="292" t="s">
        <v>124</v>
      </c>
      <c r="CW52" s="292" t="s">
        <v>124</v>
      </c>
      <c r="CX52" s="292" t="s">
        <v>124</v>
      </c>
      <c r="CY52" s="292" t="s">
        <v>124</v>
      </c>
      <c r="CZ52" s="292" t="s">
        <v>124</v>
      </c>
      <c r="DA52" s="292" t="s">
        <v>124</v>
      </c>
      <c r="DB52" s="292" t="s">
        <v>124</v>
      </c>
      <c r="DC52" s="292" t="s">
        <v>124</v>
      </c>
      <c r="DD52" s="292" t="s">
        <v>124</v>
      </c>
      <c r="DE52" s="292" t="s">
        <v>124</v>
      </c>
      <c r="DF52" s="292" t="s">
        <v>124</v>
      </c>
      <c r="DG52" s="292" t="s">
        <v>124</v>
      </c>
      <c r="DH52" s="292" t="s">
        <v>124</v>
      </c>
      <c r="DI52" s="292" t="s">
        <v>124</v>
      </c>
      <c r="DJ52" s="292" t="s">
        <v>124</v>
      </c>
      <c r="DK52" s="292" t="s">
        <v>124</v>
      </c>
      <c r="DL52" s="292" t="s">
        <v>124</v>
      </c>
      <c r="DM52" s="292" t="s">
        <v>124</v>
      </c>
      <c r="DN52" s="292" t="s">
        <v>124</v>
      </c>
      <c r="DO52" s="292" t="s">
        <v>124</v>
      </c>
      <c r="DP52" s="292" t="s">
        <v>124</v>
      </c>
      <c r="DQ52" s="292" t="s">
        <v>124</v>
      </c>
      <c r="DR52" s="292" t="s">
        <v>124</v>
      </c>
      <c r="DS52" s="292" t="s">
        <v>124</v>
      </c>
      <c r="DT52" s="292" t="s">
        <v>124</v>
      </c>
      <c r="DU52" s="292" t="s">
        <v>124</v>
      </c>
      <c r="DV52" s="292" t="s">
        <v>124</v>
      </c>
      <c r="DW52" s="292" t="s">
        <v>124</v>
      </c>
      <c r="DX52" s="292" t="s">
        <v>124</v>
      </c>
      <c r="DY52" s="292" t="s">
        <v>124</v>
      </c>
      <c r="DZ52" s="292" t="s">
        <v>124</v>
      </c>
      <c r="EA52" s="292" t="s">
        <v>124</v>
      </c>
      <c r="EB52" s="292" t="s">
        <v>124</v>
      </c>
      <c r="EC52" s="292" t="s">
        <v>124</v>
      </c>
      <c r="ED52" s="292" t="s">
        <v>124</v>
      </c>
      <c r="EE52" s="292" t="s">
        <v>124</v>
      </c>
      <c r="EF52" s="292" t="s">
        <v>124</v>
      </c>
      <c r="EG52" s="292" t="s">
        <v>124</v>
      </c>
      <c r="EH52" s="292" t="s">
        <v>124</v>
      </c>
      <c r="EI52" s="292" t="s">
        <v>124</v>
      </c>
      <c r="EJ52" s="292" t="s">
        <v>124</v>
      </c>
      <c r="EK52" s="292" t="s">
        <v>124</v>
      </c>
      <c r="EL52" s="292" t="s">
        <v>124</v>
      </c>
      <c r="EM52" s="292" t="s">
        <v>124</v>
      </c>
      <c r="EN52" s="292" t="s">
        <v>124</v>
      </c>
      <c r="EO52" s="292" t="s">
        <v>124</v>
      </c>
      <c r="EP52" s="292" t="s">
        <v>124</v>
      </c>
      <c r="EQ52" s="292" t="s">
        <v>124</v>
      </c>
      <c r="ER52" s="292" t="s">
        <v>124</v>
      </c>
      <c r="ES52" s="292" t="s">
        <v>124</v>
      </c>
      <c r="ET52" s="292" t="s">
        <v>124</v>
      </c>
      <c r="EU52" s="296" t="s">
        <v>124</v>
      </c>
      <c r="EV52" s="288" t="s">
        <v>1114</v>
      </c>
      <c r="EW52" s="288" t="s">
        <v>1115</v>
      </c>
      <c r="EX52" s="288" t="s">
        <v>1116</v>
      </c>
      <c r="EY52" s="288" t="s">
        <v>1117</v>
      </c>
      <c r="EZ52" s="288" t="s">
        <v>68</v>
      </c>
      <c r="FA52" s="288" t="s">
        <v>68</v>
      </c>
      <c r="FB52" s="288" t="s">
        <v>68</v>
      </c>
      <c r="FC52" s="288" t="s">
        <v>68</v>
      </c>
      <c r="FD52" s="288" t="s">
        <v>1118</v>
      </c>
    </row>
    <row r="56" spans="1:160" s="6" customFormat="1" ht="13.5" customHeight="1" outlineLevel="1" x14ac:dyDescent="0.35">
      <c r="A56" s="288"/>
      <c r="B56" s="288" t="s">
        <v>68</v>
      </c>
      <c r="C56" s="289" t="s">
        <v>134</v>
      </c>
      <c r="D56" s="289" t="s">
        <v>159</v>
      </c>
      <c r="E56" s="289" t="s">
        <v>159</v>
      </c>
      <c r="F56" s="289" t="s">
        <v>158</v>
      </c>
      <c r="G56" s="289" t="s">
        <v>158</v>
      </c>
      <c r="H56" s="289" t="s">
        <v>158</v>
      </c>
      <c r="I56" s="298" t="s">
        <v>158</v>
      </c>
      <c r="J56" s="290" t="s">
        <v>158</v>
      </c>
      <c r="K56" s="289" t="s">
        <v>158</v>
      </c>
      <c r="L56" s="291" t="s">
        <v>158</v>
      </c>
      <c r="M56" s="291" t="s">
        <v>158</v>
      </c>
      <c r="N56" s="291" t="s">
        <v>158</v>
      </c>
      <c r="O56" s="291" t="s">
        <v>158</v>
      </c>
      <c r="P56" s="292">
        <f t="shared" ref="P56:P67" si="1">LEN(A56)</f>
        <v>0</v>
      </c>
      <c r="Q56" s="292" t="s">
        <v>124</v>
      </c>
      <c r="R56" s="292" t="s">
        <v>124</v>
      </c>
      <c r="S56" s="292" t="s">
        <v>68</v>
      </c>
      <c r="T56" s="288" t="s">
        <v>133</v>
      </c>
      <c r="U56" s="297" t="s">
        <v>1293</v>
      </c>
      <c r="V56" s="294"/>
      <c r="W56" s="295"/>
      <c r="X56" s="295" t="s">
        <v>1294</v>
      </c>
      <c r="Y56" s="295"/>
      <c r="Z56" s="295"/>
      <c r="AA56" s="295"/>
      <c r="AB56" s="295"/>
      <c r="AC56" s="295"/>
      <c r="AD56" s="295"/>
      <c r="AE56" s="295"/>
      <c r="AF56" s="295"/>
      <c r="AG56" s="295"/>
      <c r="AH56" s="288" t="s">
        <v>1295</v>
      </c>
      <c r="AI56" s="292" t="s">
        <v>68</v>
      </c>
      <c r="AJ56" s="292" t="s">
        <v>68</v>
      </c>
      <c r="AK56" s="292" t="s">
        <v>68</v>
      </c>
      <c r="AL56" s="292" t="s">
        <v>68</v>
      </c>
      <c r="AM56" s="292" t="s">
        <v>68</v>
      </c>
      <c r="AN56" s="292" t="s">
        <v>68</v>
      </c>
      <c r="AO56" s="292" t="s">
        <v>68</v>
      </c>
      <c r="AP56" s="292" t="s">
        <v>68</v>
      </c>
      <c r="AQ56" s="292" t="s">
        <v>68</v>
      </c>
      <c r="AR56" s="292" t="s">
        <v>68</v>
      </c>
      <c r="AS56" s="292" t="s">
        <v>68</v>
      </c>
      <c r="AT56" s="292" t="s">
        <v>68</v>
      </c>
      <c r="AU56" s="292" t="s">
        <v>68</v>
      </c>
      <c r="AV56" s="292" t="s">
        <v>68</v>
      </c>
      <c r="AW56" s="292" t="s">
        <v>68</v>
      </c>
      <c r="AX56" s="292" t="s">
        <v>68</v>
      </c>
      <c r="AY56" s="292" t="s">
        <v>68</v>
      </c>
      <c r="AZ56" s="292" t="s">
        <v>68</v>
      </c>
      <c r="BA56" s="292" t="s">
        <v>68</v>
      </c>
      <c r="BB56" s="292" t="s">
        <v>68</v>
      </c>
      <c r="BC56" s="292" t="s">
        <v>68</v>
      </c>
      <c r="BD56" s="292" t="s">
        <v>68</v>
      </c>
      <c r="BE56" s="292" t="s">
        <v>68</v>
      </c>
      <c r="BF56" s="292" t="s">
        <v>68</v>
      </c>
      <c r="BG56" s="292" t="s">
        <v>68</v>
      </c>
      <c r="BH56" s="292" t="s">
        <v>68</v>
      </c>
      <c r="BI56" s="292" t="s">
        <v>68</v>
      </c>
      <c r="BJ56" s="292" t="s">
        <v>68</v>
      </c>
      <c r="BK56" s="292" t="s">
        <v>68</v>
      </c>
      <c r="BL56" s="292" t="s">
        <v>68</v>
      </c>
      <c r="BM56" s="292" t="s">
        <v>68</v>
      </c>
      <c r="BN56" s="292" t="s">
        <v>68</v>
      </c>
      <c r="BO56" s="292" t="s">
        <v>68</v>
      </c>
      <c r="BP56" s="292" t="s">
        <v>68</v>
      </c>
      <c r="BQ56" s="292" t="s">
        <v>68</v>
      </c>
      <c r="BR56" s="292" t="s">
        <v>68</v>
      </c>
      <c r="BS56" s="292" t="s">
        <v>68</v>
      </c>
      <c r="BT56" s="292" t="s">
        <v>68</v>
      </c>
      <c r="BU56" s="292" t="s">
        <v>68</v>
      </c>
      <c r="BV56" s="292" t="s">
        <v>68</v>
      </c>
      <c r="BW56" s="292" t="s">
        <v>68</v>
      </c>
      <c r="BX56" s="292" t="s">
        <v>68</v>
      </c>
      <c r="BY56" s="292" t="s">
        <v>68</v>
      </c>
      <c r="BZ56" s="292" t="s">
        <v>68</v>
      </c>
      <c r="CA56" s="292" t="s">
        <v>68</v>
      </c>
      <c r="CB56" s="292" t="s">
        <v>68</v>
      </c>
      <c r="CC56" s="292" t="s">
        <v>68</v>
      </c>
      <c r="CD56" s="292" t="s">
        <v>68</v>
      </c>
      <c r="CE56" s="292" t="s">
        <v>68</v>
      </c>
      <c r="CF56" s="292" t="s">
        <v>68</v>
      </c>
      <c r="CG56" s="292" t="s">
        <v>68</v>
      </c>
      <c r="CH56" s="292" t="s">
        <v>68</v>
      </c>
      <c r="CI56" s="292" t="s">
        <v>68</v>
      </c>
      <c r="CJ56" s="292" t="s">
        <v>68</v>
      </c>
      <c r="CK56" s="292" t="s">
        <v>68</v>
      </c>
      <c r="CL56" s="292" t="s">
        <v>68</v>
      </c>
      <c r="CM56" s="292" t="s">
        <v>68</v>
      </c>
      <c r="CN56" s="292" t="s">
        <v>68</v>
      </c>
      <c r="CO56" s="292" t="s">
        <v>68</v>
      </c>
      <c r="CP56" s="292" t="s">
        <v>68</v>
      </c>
      <c r="CQ56" s="292" t="s">
        <v>68</v>
      </c>
      <c r="CR56" s="292" t="s">
        <v>68</v>
      </c>
      <c r="CS56" s="292" t="s">
        <v>68</v>
      </c>
      <c r="CT56" s="292" t="s">
        <v>68</v>
      </c>
      <c r="CU56" s="292" t="s">
        <v>68</v>
      </c>
      <c r="CV56" s="292" t="s">
        <v>68</v>
      </c>
      <c r="CW56" s="292" t="s">
        <v>68</v>
      </c>
      <c r="CX56" s="292" t="s">
        <v>68</v>
      </c>
      <c r="CY56" s="292" t="s">
        <v>68</v>
      </c>
      <c r="CZ56" s="292" t="s">
        <v>68</v>
      </c>
      <c r="DA56" s="292" t="s">
        <v>68</v>
      </c>
      <c r="DB56" s="292" t="s">
        <v>68</v>
      </c>
      <c r="DC56" s="292" t="s">
        <v>68</v>
      </c>
      <c r="DD56" s="292" t="s">
        <v>68</v>
      </c>
      <c r="DE56" s="292" t="s">
        <v>68</v>
      </c>
      <c r="DF56" s="292" t="s">
        <v>68</v>
      </c>
      <c r="DG56" s="292" t="s">
        <v>68</v>
      </c>
      <c r="DH56" s="292" t="s">
        <v>68</v>
      </c>
      <c r="DI56" s="292" t="s">
        <v>68</v>
      </c>
      <c r="DJ56" s="292" t="s">
        <v>68</v>
      </c>
      <c r="DK56" s="292" t="s">
        <v>68</v>
      </c>
      <c r="DL56" s="292" t="s">
        <v>68</v>
      </c>
      <c r="DM56" s="292" t="s">
        <v>68</v>
      </c>
      <c r="DN56" s="292" t="s">
        <v>68</v>
      </c>
      <c r="DO56" s="292" t="s">
        <v>68</v>
      </c>
      <c r="DP56" s="292" t="s">
        <v>68</v>
      </c>
      <c r="DQ56" s="292" t="s">
        <v>68</v>
      </c>
      <c r="DR56" s="292" t="s">
        <v>68</v>
      </c>
      <c r="DS56" s="292" t="s">
        <v>68</v>
      </c>
      <c r="DT56" s="292" t="s">
        <v>68</v>
      </c>
      <c r="DU56" s="292" t="s">
        <v>68</v>
      </c>
      <c r="DV56" s="292" t="s">
        <v>68</v>
      </c>
      <c r="DW56" s="292" t="s">
        <v>68</v>
      </c>
      <c r="DX56" s="292" t="s">
        <v>68</v>
      </c>
      <c r="DY56" s="292" t="s">
        <v>68</v>
      </c>
      <c r="DZ56" s="292" t="s">
        <v>68</v>
      </c>
      <c r="EA56" s="292" t="s">
        <v>68</v>
      </c>
      <c r="EB56" s="292" t="s">
        <v>68</v>
      </c>
      <c r="EC56" s="292" t="s">
        <v>68</v>
      </c>
      <c r="ED56" s="292" t="s">
        <v>68</v>
      </c>
      <c r="EE56" s="292" t="s">
        <v>68</v>
      </c>
      <c r="EF56" s="292" t="s">
        <v>68</v>
      </c>
      <c r="EG56" s="292" t="s">
        <v>68</v>
      </c>
      <c r="EH56" s="292" t="s">
        <v>68</v>
      </c>
      <c r="EI56" s="292" t="s">
        <v>68</v>
      </c>
      <c r="EJ56" s="292" t="s">
        <v>68</v>
      </c>
      <c r="EK56" s="292" t="s">
        <v>68</v>
      </c>
      <c r="EL56" s="292" t="s">
        <v>68</v>
      </c>
      <c r="EM56" s="292" t="s">
        <v>68</v>
      </c>
      <c r="EN56" s="292" t="s">
        <v>68</v>
      </c>
      <c r="EO56" s="292" t="s">
        <v>68</v>
      </c>
      <c r="EP56" s="292" t="s">
        <v>68</v>
      </c>
      <c r="EQ56" s="292" t="s">
        <v>68</v>
      </c>
      <c r="ER56" s="292" t="s">
        <v>68</v>
      </c>
      <c r="ES56" s="292" t="s">
        <v>68</v>
      </c>
      <c r="ET56" s="292" t="s">
        <v>68</v>
      </c>
      <c r="EU56" s="296" t="s">
        <v>68</v>
      </c>
      <c r="EV56" s="288" t="s">
        <v>68</v>
      </c>
      <c r="EW56" s="288" t="s">
        <v>68</v>
      </c>
      <c r="EX56" s="288" t="s">
        <v>68</v>
      </c>
      <c r="EY56" s="288" t="s">
        <v>68</v>
      </c>
      <c r="EZ56" s="288" t="s">
        <v>68</v>
      </c>
      <c r="FA56" s="288" t="s">
        <v>68</v>
      </c>
      <c r="FB56" s="288" t="s">
        <v>68</v>
      </c>
      <c r="FC56" s="288" t="s">
        <v>68</v>
      </c>
      <c r="FD56" s="288" t="s">
        <v>68</v>
      </c>
    </row>
    <row r="57" spans="1:160" s="6" customFormat="1" ht="13.5" customHeight="1" outlineLevel="2" x14ac:dyDescent="0.35">
      <c r="A57" s="297"/>
      <c r="B57" s="297" t="s">
        <v>1296</v>
      </c>
      <c r="C57" s="289" t="s">
        <v>134</v>
      </c>
      <c r="D57" s="289" t="s">
        <v>159</v>
      </c>
      <c r="E57" s="289" t="s">
        <v>159</v>
      </c>
      <c r="F57" s="298" t="s">
        <v>159</v>
      </c>
      <c r="G57" s="289" t="s">
        <v>158</v>
      </c>
      <c r="H57" s="289" t="s">
        <v>158</v>
      </c>
      <c r="I57" s="298" t="s">
        <v>158</v>
      </c>
      <c r="J57" s="290" t="s">
        <v>158</v>
      </c>
      <c r="K57" s="289" t="s">
        <v>158</v>
      </c>
      <c r="L57" s="291" t="s">
        <v>158</v>
      </c>
      <c r="M57" s="291" t="s">
        <v>158</v>
      </c>
      <c r="N57" s="291" t="s">
        <v>158</v>
      </c>
      <c r="O57" s="291" t="s">
        <v>158</v>
      </c>
      <c r="P57" s="292">
        <f t="shared" si="1"/>
        <v>0</v>
      </c>
      <c r="Q57" s="292" t="s">
        <v>67</v>
      </c>
      <c r="R57" s="292" t="s">
        <v>124</v>
      </c>
      <c r="S57" s="292" t="s">
        <v>68</v>
      </c>
      <c r="T57" s="288" t="s">
        <v>133</v>
      </c>
      <c r="U57" s="297" t="s">
        <v>1297</v>
      </c>
      <c r="V57" s="294"/>
      <c r="W57" s="295"/>
      <c r="X57" s="295"/>
      <c r="Y57" s="295" t="s">
        <v>1298</v>
      </c>
      <c r="Z57" s="295"/>
      <c r="AA57" s="295"/>
      <c r="AB57" s="295"/>
      <c r="AC57" s="295"/>
      <c r="AD57" s="295"/>
      <c r="AE57" s="295"/>
      <c r="AF57" s="295"/>
      <c r="AG57" s="295"/>
      <c r="AH57" s="288" t="s">
        <v>1299</v>
      </c>
      <c r="AI57" s="292" t="s">
        <v>124</v>
      </c>
      <c r="AJ57" s="292" t="s">
        <v>124</v>
      </c>
      <c r="AK57" s="292" t="s">
        <v>124</v>
      </c>
      <c r="AL57" s="292" t="s">
        <v>124</v>
      </c>
      <c r="AM57" s="292" t="s">
        <v>124</v>
      </c>
      <c r="AN57" s="292" t="s">
        <v>124</v>
      </c>
      <c r="AO57" s="292" t="s">
        <v>124</v>
      </c>
      <c r="AP57" s="292" t="s">
        <v>124</v>
      </c>
      <c r="AQ57" s="292" t="s">
        <v>124</v>
      </c>
      <c r="AR57" s="292" t="s">
        <v>124</v>
      </c>
      <c r="AS57" s="292" t="s">
        <v>124</v>
      </c>
      <c r="AT57" s="292" t="s">
        <v>124</v>
      </c>
      <c r="AU57" s="292" t="s">
        <v>124</v>
      </c>
      <c r="AV57" s="292" t="s">
        <v>124</v>
      </c>
      <c r="AW57" s="292" t="s">
        <v>124</v>
      </c>
      <c r="AX57" s="292" t="s">
        <v>124</v>
      </c>
      <c r="AY57" s="292" t="s">
        <v>124</v>
      </c>
      <c r="AZ57" s="292" t="s">
        <v>124</v>
      </c>
      <c r="BA57" s="292" t="s">
        <v>124</v>
      </c>
      <c r="BB57" s="292" t="s">
        <v>124</v>
      </c>
      <c r="BC57" s="292" t="s">
        <v>124</v>
      </c>
      <c r="BD57" s="292" t="s">
        <v>124</v>
      </c>
      <c r="BE57" s="292" t="s">
        <v>124</v>
      </c>
      <c r="BF57" s="292" t="s">
        <v>124</v>
      </c>
      <c r="BG57" s="292" t="s">
        <v>124</v>
      </c>
      <c r="BH57" s="292" t="s">
        <v>67</v>
      </c>
      <c r="BI57" s="292" t="s">
        <v>67</v>
      </c>
      <c r="BJ57" s="292" t="s">
        <v>67</v>
      </c>
      <c r="BK57" s="292" t="s">
        <v>124</v>
      </c>
      <c r="BL57" s="292" t="s">
        <v>124</v>
      </c>
      <c r="BM57" s="292" t="s">
        <v>124</v>
      </c>
      <c r="BN57" s="292" t="s">
        <v>124</v>
      </c>
      <c r="BO57" s="292" t="s">
        <v>124</v>
      </c>
      <c r="BP57" s="292" t="s">
        <v>124</v>
      </c>
      <c r="BQ57" s="292" t="s">
        <v>124</v>
      </c>
      <c r="BR57" s="292" t="s">
        <v>124</v>
      </c>
      <c r="BS57" s="292" t="s">
        <v>124</v>
      </c>
      <c r="BT57" s="292" t="s">
        <v>124</v>
      </c>
      <c r="BU57" s="292" t="s">
        <v>124</v>
      </c>
      <c r="BV57" s="292" t="s">
        <v>124</v>
      </c>
      <c r="BW57" s="292" t="s">
        <v>124</v>
      </c>
      <c r="BX57" s="292" t="s">
        <v>124</v>
      </c>
      <c r="BY57" s="292" t="s">
        <v>124</v>
      </c>
      <c r="BZ57" s="292" t="s">
        <v>124</v>
      </c>
      <c r="CA57" s="292" t="s">
        <v>124</v>
      </c>
      <c r="CB57" s="292" t="s">
        <v>124</v>
      </c>
      <c r="CC57" s="292" t="s">
        <v>124</v>
      </c>
      <c r="CD57" s="292" t="s">
        <v>124</v>
      </c>
      <c r="CE57" s="292" t="s">
        <v>124</v>
      </c>
      <c r="CF57" s="292" t="s">
        <v>124</v>
      </c>
      <c r="CG57" s="292" t="s">
        <v>124</v>
      </c>
      <c r="CH57" s="292" t="s">
        <v>124</v>
      </c>
      <c r="CI57" s="292" t="s">
        <v>124</v>
      </c>
      <c r="CJ57" s="292" t="s">
        <v>68</v>
      </c>
      <c r="CK57" s="292" t="s">
        <v>68</v>
      </c>
      <c r="CL57" s="292" t="s">
        <v>124</v>
      </c>
      <c r="CM57" s="292" t="s">
        <v>124</v>
      </c>
      <c r="CN57" s="292" t="s">
        <v>124</v>
      </c>
      <c r="CO57" s="292" t="s">
        <v>124</v>
      </c>
      <c r="CP57" s="292" t="s">
        <v>124</v>
      </c>
      <c r="CQ57" s="292" t="s">
        <v>124</v>
      </c>
      <c r="CR57" s="292" t="s">
        <v>124</v>
      </c>
      <c r="CS57" s="292" t="s">
        <v>124</v>
      </c>
      <c r="CT57" s="292" t="s">
        <v>124</v>
      </c>
      <c r="CU57" s="292" t="s">
        <v>124</v>
      </c>
      <c r="CV57" s="292" t="s">
        <v>124</v>
      </c>
      <c r="CW57" s="292" t="s">
        <v>124</v>
      </c>
      <c r="CX57" s="292" t="s">
        <v>124</v>
      </c>
      <c r="CY57" s="292" t="s">
        <v>124</v>
      </c>
      <c r="CZ57" s="292" t="s">
        <v>124</v>
      </c>
      <c r="DA57" s="292" t="s">
        <v>124</v>
      </c>
      <c r="DB57" s="292" t="s">
        <v>124</v>
      </c>
      <c r="DC57" s="292" t="s">
        <v>124</v>
      </c>
      <c r="DD57" s="292" t="s">
        <v>124</v>
      </c>
      <c r="DE57" s="292" t="s">
        <v>124</v>
      </c>
      <c r="DF57" s="292" t="s">
        <v>124</v>
      </c>
      <c r="DG57" s="292" t="s">
        <v>124</v>
      </c>
      <c r="DH57" s="292" t="s">
        <v>124</v>
      </c>
      <c r="DI57" s="292" t="s">
        <v>124</v>
      </c>
      <c r="DJ57" s="292" t="s">
        <v>124</v>
      </c>
      <c r="DK57" s="292" t="s">
        <v>124</v>
      </c>
      <c r="DL57" s="292" t="s">
        <v>124</v>
      </c>
      <c r="DM57" s="292" t="s">
        <v>124</v>
      </c>
      <c r="DN57" s="292" t="s">
        <v>124</v>
      </c>
      <c r="DO57" s="292" t="s">
        <v>124</v>
      </c>
      <c r="DP57" s="292" t="s">
        <v>124</v>
      </c>
      <c r="DQ57" s="292" t="s">
        <v>124</v>
      </c>
      <c r="DR57" s="292" t="s">
        <v>124</v>
      </c>
      <c r="DS57" s="292" t="s">
        <v>124</v>
      </c>
      <c r="DT57" s="292" t="s">
        <v>124</v>
      </c>
      <c r="DU57" s="292" t="s">
        <v>124</v>
      </c>
      <c r="DV57" s="292" t="s">
        <v>124</v>
      </c>
      <c r="DW57" s="292" t="s">
        <v>124</v>
      </c>
      <c r="DX57" s="292" t="s">
        <v>124</v>
      </c>
      <c r="DY57" s="292" t="s">
        <v>124</v>
      </c>
      <c r="DZ57" s="292" t="s">
        <v>124</v>
      </c>
      <c r="EA57" s="292" t="s">
        <v>124</v>
      </c>
      <c r="EB57" s="292" t="s">
        <v>124</v>
      </c>
      <c r="EC57" s="292" t="s">
        <v>124</v>
      </c>
      <c r="ED57" s="292" t="s">
        <v>124</v>
      </c>
      <c r="EE57" s="292" t="s">
        <v>124</v>
      </c>
      <c r="EF57" s="292" t="s">
        <v>124</v>
      </c>
      <c r="EG57" s="292" t="s">
        <v>124</v>
      </c>
      <c r="EH57" s="292" t="s">
        <v>124</v>
      </c>
      <c r="EI57" s="292" t="s">
        <v>124</v>
      </c>
      <c r="EJ57" s="292" t="s">
        <v>124</v>
      </c>
      <c r="EK57" s="292" t="s">
        <v>124</v>
      </c>
      <c r="EL57" s="292" t="s">
        <v>124</v>
      </c>
      <c r="EM57" s="292" t="s">
        <v>124</v>
      </c>
      <c r="EN57" s="292" t="s">
        <v>124</v>
      </c>
      <c r="EO57" s="292" t="s">
        <v>124</v>
      </c>
      <c r="EP57" s="292" t="s">
        <v>124</v>
      </c>
      <c r="EQ57" s="292" t="s">
        <v>124</v>
      </c>
      <c r="ER57" s="292" t="s">
        <v>124</v>
      </c>
      <c r="ES57" s="292" t="s">
        <v>124</v>
      </c>
      <c r="ET57" s="292" t="s">
        <v>124</v>
      </c>
      <c r="EU57" s="296" t="s">
        <v>124</v>
      </c>
      <c r="EV57" s="288" t="s">
        <v>1300</v>
      </c>
      <c r="EW57" s="288" t="s">
        <v>68</v>
      </c>
      <c r="EX57" s="288" t="s">
        <v>68</v>
      </c>
      <c r="EY57" s="288" t="s">
        <v>68</v>
      </c>
      <c r="EZ57" s="288" t="s">
        <v>68</v>
      </c>
      <c r="FA57" s="288" t="s">
        <v>68</v>
      </c>
      <c r="FB57" s="288" t="s">
        <v>68</v>
      </c>
      <c r="FC57" s="288" t="s">
        <v>68</v>
      </c>
      <c r="FD57" s="288" t="s">
        <v>1301</v>
      </c>
    </row>
    <row r="58" spans="1:160" s="6" customFormat="1" ht="13.5" customHeight="1" outlineLevel="2" x14ac:dyDescent="0.35">
      <c r="A58" s="297"/>
      <c r="B58" s="297" t="s">
        <v>1296</v>
      </c>
      <c r="C58" s="289" t="s">
        <v>134</v>
      </c>
      <c r="D58" s="289" t="s">
        <v>159</v>
      </c>
      <c r="E58" s="289" t="s">
        <v>159</v>
      </c>
      <c r="F58" s="298" t="s">
        <v>160</v>
      </c>
      <c r="G58" s="289" t="s">
        <v>158</v>
      </c>
      <c r="H58" s="289" t="s">
        <v>158</v>
      </c>
      <c r="I58" s="298" t="s">
        <v>158</v>
      </c>
      <c r="J58" s="290" t="s">
        <v>158</v>
      </c>
      <c r="K58" s="289" t="s">
        <v>158</v>
      </c>
      <c r="L58" s="291" t="s">
        <v>158</v>
      </c>
      <c r="M58" s="291" t="s">
        <v>158</v>
      </c>
      <c r="N58" s="291" t="s">
        <v>158</v>
      </c>
      <c r="O58" s="291" t="s">
        <v>158</v>
      </c>
      <c r="P58" s="292">
        <f t="shared" si="1"/>
        <v>0</v>
      </c>
      <c r="Q58" s="292" t="s">
        <v>67</v>
      </c>
      <c r="R58" s="292" t="s">
        <v>124</v>
      </c>
      <c r="S58" s="292" t="s">
        <v>68</v>
      </c>
      <c r="T58" s="288" t="s">
        <v>133</v>
      </c>
      <c r="U58" s="297" t="s">
        <v>1302</v>
      </c>
      <c r="V58" s="294"/>
      <c r="W58" s="295"/>
      <c r="X58" s="295"/>
      <c r="Y58" s="295" t="s">
        <v>1303</v>
      </c>
      <c r="Z58" s="295"/>
      <c r="AA58" s="295"/>
      <c r="AB58" s="295"/>
      <c r="AC58" s="295"/>
      <c r="AD58" s="295"/>
      <c r="AE58" s="295"/>
      <c r="AF58" s="295"/>
      <c r="AG58" s="295"/>
      <c r="AH58" s="288" t="s">
        <v>1304</v>
      </c>
      <c r="AI58" s="292" t="s">
        <v>124</v>
      </c>
      <c r="AJ58" s="292" t="s">
        <v>124</v>
      </c>
      <c r="AK58" s="292" t="s">
        <v>124</v>
      </c>
      <c r="AL58" s="292" t="s">
        <v>124</v>
      </c>
      <c r="AM58" s="292" t="s">
        <v>124</v>
      </c>
      <c r="AN58" s="292" t="s">
        <v>124</v>
      </c>
      <c r="AO58" s="292" t="s">
        <v>124</v>
      </c>
      <c r="AP58" s="292" t="s">
        <v>124</v>
      </c>
      <c r="AQ58" s="292" t="s">
        <v>124</v>
      </c>
      <c r="AR58" s="292" t="s">
        <v>124</v>
      </c>
      <c r="AS58" s="292" t="s">
        <v>124</v>
      </c>
      <c r="AT58" s="292" t="s">
        <v>124</v>
      </c>
      <c r="AU58" s="292" t="s">
        <v>124</v>
      </c>
      <c r="AV58" s="292" t="s">
        <v>124</v>
      </c>
      <c r="AW58" s="292" t="s">
        <v>124</v>
      </c>
      <c r="AX58" s="292" t="s">
        <v>124</v>
      </c>
      <c r="AY58" s="292" t="s">
        <v>124</v>
      </c>
      <c r="AZ58" s="292" t="s">
        <v>124</v>
      </c>
      <c r="BA58" s="292" t="s">
        <v>124</v>
      </c>
      <c r="BB58" s="292" t="s">
        <v>124</v>
      </c>
      <c r="BC58" s="292" t="s">
        <v>124</v>
      </c>
      <c r="BD58" s="292" t="s">
        <v>124</v>
      </c>
      <c r="BE58" s="292" t="s">
        <v>124</v>
      </c>
      <c r="BF58" s="292" t="s">
        <v>124</v>
      </c>
      <c r="BG58" s="292" t="s">
        <v>124</v>
      </c>
      <c r="BH58" s="292" t="s">
        <v>124</v>
      </c>
      <c r="BI58" s="292" t="s">
        <v>124</v>
      </c>
      <c r="BJ58" s="292" t="s">
        <v>124</v>
      </c>
      <c r="BK58" s="292" t="s">
        <v>124</v>
      </c>
      <c r="BL58" s="292" t="s">
        <v>124</v>
      </c>
      <c r="BM58" s="292" t="s">
        <v>124</v>
      </c>
      <c r="BN58" s="292" t="s">
        <v>124</v>
      </c>
      <c r="BO58" s="292" t="s">
        <v>124</v>
      </c>
      <c r="BP58" s="292" t="s">
        <v>124</v>
      </c>
      <c r="BQ58" s="292" t="s">
        <v>124</v>
      </c>
      <c r="BR58" s="292" t="s">
        <v>124</v>
      </c>
      <c r="BS58" s="292" t="s">
        <v>124</v>
      </c>
      <c r="BT58" s="292" t="s">
        <v>124</v>
      </c>
      <c r="BU58" s="292" t="s">
        <v>124</v>
      </c>
      <c r="BV58" s="292" t="s">
        <v>124</v>
      </c>
      <c r="BW58" s="292" t="s">
        <v>124</v>
      </c>
      <c r="BX58" s="292" t="s">
        <v>124</v>
      </c>
      <c r="BY58" s="292" t="s">
        <v>124</v>
      </c>
      <c r="BZ58" s="292" t="s">
        <v>124</v>
      </c>
      <c r="CA58" s="292" t="s">
        <v>124</v>
      </c>
      <c r="CB58" s="292" t="s">
        <v>124</v>
      </c>
      <c r="CC58" s="292" t="s">
        <v>124</v>
      </c>
      <c r="CD58" s="292" t="s">
        <v>124</v>
      </c>
      <c r="CE58" s="292" t="s">
        <v>124</v>
      </c>
      <c r="CF58" s="292" t="s">
        <v>124</v>
      </c>
      <c r="CG58" s="292" t="s">
        <v>124</v>
      </c>
      <c r="CH58" s="292" t="s">
        <v>124</v>
      </c>
      <c r="CI58" s="292" t="s">
        <v>124</v>
      </c>
      <c r="CJ58" s="292" t="s">
        <v>68</v>
      </c>
      <c r="CK58" s="292" t="s">
        <v>68</v>
      </c>
      <c r="CL58" s="292" t="s">
        <v>124</v>
      </c>
      <c r="CM58" s="292" t="s">
        <v>124</v>
      </c>
      <c r="CN58" s="292" t="s">
        <v>124</v>
      </c>
      <c r="CO58" s="292" t="s">
        <v>124</v>
      </c>
      <c r="CP58" s="292" t="s">
        <v>124</v>
      </c>
      <c r="CQ58" s="292" t="s">
        <v>124</v>
      </c>
      <c r="CR58" s="292" t="s">
        <v>124</v>
      </c>
      <c r="CS58" s="292" t="s">
        <v>124</v>
      </c>
      <c r="CT58" s="292" t="s">
        <v>124</v>
      </c>
      <c r="CU58" s="292" t="s">
        <v>124</v>
      </c>
      <c r="CV58" s="292" t="s">
        <v>124</v>
      </c>
      <c r="CW58" s="292" t="s">
        <v>124</v>
      </c>
      <c r="CX58" s="292" t="s">
        <v>124</v>
      </c>
      <c r="CY58" s="292" t="s">
        <v>124</v>
      </c>
      <c r="CZ58" s="292" t="s">
        <v>124</v>
      </c>
      <c r="DA58" s="292" t="s">
        <v>124</v>
      </c>
      <c r="DB58" s="292" t="s">
        <v>124</v>
      </c>
      <c r="DC58" s="292" t="s">
        <v>124</v>
      </c>
      <c r="DD58" s="292" t="s">
        <v>124</v>
      </c>
      <c r="DE58" s="292" t="s">
        <v>124</v>
      </c>
      <c r="DF58" s="292" t="s">
        <v>124</v>
      </c>
      <c r="DG58" s="292" t="s">
        <v>124</v>
      </c>
      <c r="DH58" s="292" t="s">
        <v>124</v>
      </c>
      <c r="DI58" s="292" t="s">
        <v>124</v>
      </c>
      <c r="DJ58" s="292" t="s">
        <v>124</v>
      </c>
      <c r="DK58" s="292" t="s">
        <v>124</v>
      </c>
      <c r="DL58" s="292" t="s">
        <v>124</v>
      </c>
      <c r="DM58" s="292" t="s">
        <v>124</v>
      </c>
      <c r="DN58" s="292" t="s">
        <v>124</v>
      </c>
      <c r="DO58" s="292" t="s">
        <v>124</v>
      </c>
      <c r="DP58" s="292" t="s">
        <v>124</v>
      </c>
      <c r="DQ58" s="292" t="s">
        <v>124</v>
      </c>
      <c r="DR58" s="292" t="s">
        <v>124</v>
      </c>
      <c r="DS58" s="292" t="s">
        <v>124</v>
      </c>
      <c r="DT58" s="292" t="s">
        <v>124</v>
      </c>
      <c r="DU58" s="292" t="s">
        <v>124</v>
      </c>
      <c r="DV58" s="292" t="s">
        <v>124</v>
      </c>
      <c r="DW58" s="292" t="s">
        <v>124</v>
      </c>
      <c r="DX58" s="292" t="s">
        <v>124</v>
      </c>
      <c r="DY58" s="292" t="s">
        <v>124</v>
      </c>
      <c r="DZ58" s="292" t="s">
        <v>124</v>
      </c>
      <c r="EA58" s="292" t="s">
        <v>124</v>
      </c>
      <c r="EB58" s="292" t="s">
        <v>124</v>
      </c>
      <c r="EC58" s="292" t="s">
        <v>124</v>
      </c>
      <c r="ED58" s="292" t="s">
        <v>124</v>
      </c>
      <c r="EE58" s="292" t="s">
        <v>124</v>
      </c>
      <c r="EF58" s="292" t="s">
        <v>124</v>
      </c>
      <c r="EG58" s="292" t="s">
        <v>124</v>
      </c>
      <c r="EH58" s="292" t="s">
        <v>124</v>
      </c>
      <c r="EI58" s="292" t="s">
        <v>124</v>
      </c>
      <c r="EJ58" s="292" t="s">
        <v>124</v>
      </c>
      <c r="EK58" s="292" t="s">
        <v>124</v>
      </c>
      <c r="EL58" s="292" t="s">
        <v>124</v>
      </c>
      <c r="EM58" s="292" t="s">
        <v>67</v>
      </c>
      <c r="EN58" s="292" t="s">
        <v>67</v>
      </c>
      <c r="EO58" s="292" t="s">
        <v>67</v>
      </c>
      <c r="EP58" s="292" t="s">
        <v>67</v>
      </c>
      <c r="EQ58" s="292" t="s">
        <v>67</v>
      </c>
      <c r="ER58" s="292" t="s">
        <v>124</v>
      </c>
      <c r="ES58" s="292" t="s">
        <v>124</v>
      </c>
      <c r="ET58" s="292" t="s">
        <v>124</v>
      </c>
      <c r="EU58" s="296" t="s">
        <v>124</v>
      </c>
      <c r="EV58" s="288" t="s">
        <v>1300</v>
      </c>
      <c r="EW58" s="288" t="s">
        <v>68</v>
      </c>
      <c r="EX58" s="288" t="s">
        <v>68</v>
      </c>
      <c r="EY58" s="288" t="s">
        <v>68</v>
      </c>
      <c r="EZ58" s="288" t="s">
        <v>68</v>
      </c>
      <c r="FA58" s="288" t="s">
        <v>68</v>
      </c>
      <c r="FB58" s="288" t="s">
        <v>68</v>
      </c>
      <c r="FC58" s="288" t="s">
        <v>68</v>
      </c>
      <c r="FD58" s="288" t="s">
        <v>1301</v>
      </c>
    </row>
    <row r="59" spans="1:160" s="6" customFormat="1" ht="13.5" customHeight="1" outlineLevel="2" x14ac:dyDescent="0.35">
      <c r="A59" s="297"/>
      <c r="B59" s="297" t="s">
        <v>1296</v>
      </c>
      <c r="C59" s="289" t="s">
        <v>134</v>
      </c>
      <c r="D59" s="289" t="s">
        <v>159</v>
      </c>
      <c r="E59" s="289" t="s">
        <v>159</v>
      </c>
      <c r="F59" s="298" t="s">
        <v>161</v>
      </c>
      <c r="G59" s="289" t="s">
        <v>158</v>
      </c>
      <c r="H59" s="289" t="s">
        <v>158</v>
      </c>
      <c r="I59" s="298" t="s">
        <v>158</v>
      </c>
      <c r="J59" s="290" t="s">
        <v>158</v>
      </c>
      <c r="K59" s="289" t="s">
        <v>158</v>
      </c>
      <c r="L59" s="291" t="s">
        <v>158</v>
      </c>
      <c r="M59" s="291" t="s">
        <v>158</v>
      </c>
      <c r="N59" s="291" t="s">
        <v>158</v>
      </c>
      <c r="O59" s="291" t="s">
        <v>158</v>
      </c>
      <c r="P59" s="292">
        <f t="shared" si="1"/>
        <v>0</v>
      </c>
      <c r="Q59" s="292" t="s">
        <v>67</v>
      </c>
      <c r="R59" s="292" t="s">
        <v>124</v>
      </c>
      <c r="S59" s="292" t="s">
        <v>68</v>
      </c>
      <c r="T59" s="288" t="s">
        <v>133</v>
      </c>
      <c r="U59" s="297" t="s">
        <v>1305</v>
      </c>
      <c r="V59" s="294"/>
      <c r="W59" s="295"/>
      <c r="X59" s="295"/>
      <c r="Y59" s="295" t="s">
        <v>1306</v>
      </c>
      <c r="Z59" s="295"/>
      <c r="AA59" s="295"/>
      <c r="AB59" s="295"/>
      <c r="AC59" s="295"/>
      <c r="AD59" s="295"/>
      <c r="AE59" s="295"/>
      <c r="AF59" s="295"/>
      <c r="AG59" s="295"/>
      <c r="AH59" s="288" t="s">
        <v>1307</v>
      </c>
      <c r="AI59" s="292" t="s">
        <v>124</v>
      </c>
      <c r="AJ59" s="292" t="s">
        <v>124</v>
      </c>
      <c r="AK59" s="292" t="s">
        <v>124</v>
      </c>
      <c r="AL59" s="292" t="s">
        <v>124</v>
      </c>
      <c r="AM59" s="292" t="s">
        <v>124</v>
      </c>
      <c r="AN59" s="292" t="s">
        <v>124</v>
      </c>
      <c r="AO59" s="292" t="s">
        <v>124</v>
      </c>
      <c r="AP59" s="292" t="s">
        <v>124</v>
      </c>
      <c r="AQ59" s="292" t="s">
        <v>124</v>
      </c>
      <c r="AR59" s="292" t="s">
        <v>124</v>
      </c>
      <c r="AS59" s="292" t="s">
        <v>124</v>
      </c>
      <c r="AT59" s="292" t="s">
        <v>124</v>
      </c>
      <c r="AU59" s="292" t="s">
        <v>124</v>
      </c>
      <c r="AV59" s="292" t="s">
        <v>124</v>
      </c>
      <c r="AW59" s="292" t="s">
        <v>124</v>
      </c>
      <c r="AX59" s="292" t="s">
        <v>124</v>
      </c>
      <c r="AY59" s="292" t="s">
        <v>124</v>
      </c>
      <c r="AZ59" s="292" t="s">
        <v>124</v>
      </c>
      <c r="BA59" s="292" t="s">
        <v>124</v>
      </c>
      <c r="BB59" s="292" t="s">
        <v>124</v>
      </c>
      <c r="BC59" s="292" t="s">
        <v>124</v>
      </c>
      <c r="BD59" s="292" t="s">
        <v>124</v>
      </c>
      <c r="BE59" s="292" t="s">
        <v>124</v>
      </c>
      <c r="BF59" s="292" t="s">
        <v>124</v>
      </c>
      <c r="BG59" s="292" t="s">
        <v>124</v>
      </c>
      <c r="BH59" s="292" t="s">
        <v>124</v>
      </c>
      <c r="BI59" s="292" t="s">
        <v>124</v>
      </c>
      <c r="BJ59" s="292" t="s">
        <v>124</v>
      </c>
      <c r="BK59" s="292" t="s">
        <v>124</v>
      </c>
      <c r="BL59" s="292" t="s">
        <v>124</v>
      </c>
      <c r="BM59" s="292" t="s">
        <v>124</v>
      </c>
      <c r="BN59" s="292" t="s">
        <v>124</v>
      </c>
      <c r="BO59" s="292" t="s">
        <v>124</v>
      </c>
      <c r="BP59" s="292" t="s">
        <v>124</v>
      </c>
      <c r="BQ59" s="292" t="s">
        <v>124</v>
      </c>
      <c r="BR59" s="292" t="s">
        <v>124</v>
      </c>
      <c r="BS59" s="292" t="s">
        <v>124</v>
      </c>
      <c r="BT59" s="292" t="s">
        <v>124</v>
      </c>
      <c r="BU59" s="292" t="s">
        <v>124</v>
      </c>
      <c r="BV59" s="292" t="s">
        <v>124</v>
      </c>
      <c r="BW59" s="292" t="s">
        <v>124</v>
      </c>
      <c r="BX59" s="292" t="s">
        <v>124</v>
      </c>
      <c r="BY59" s="292" t="s">
        <v>124</v>
      </c>
      <c r="BZ59" s="292" t="s">
        <v>124</v>
      </c>
      <c r="CA59" s="292" t="s">
        <v>124</v>
      </c>
      <c r="CB59" s="292" t="s">
        <v>124</v>
      </c>
      <c r="CC59" s="292" t="s">
        <v>124</v>
      </c>
      <c r="CD59" s="292" t="s">
        <v>124</v>
      </c>
      <c r="CE59" s="292" t="s">
        <v>124</v>
      </c>
      <c r="CF59" s="292" t="s">
        <v>124</v>
      </c>
      <c r="CG59" s="292" t="s">
        <v>124</v>
      </c>
      <c r="CH59" s="292" t="s">
        <v>124</v>
      </c>
      <c r="CI59" s="292" t="s">
        <v>124</v>
      </c>
      <c r="CJ59" s="292" t="s">
        <v>68</v>
      </c>
      <c r="CK59" s="292" t="s">
        <v>68</v>
      </c>
      <c r="CL59" s="292" t="s">
        <v>124</v>
      </c>
      <c r="CM59" s="292" t="s">
        <v>124</v>
      </c>
      <c r="CN59" s="292" t="s">
        <v>124</v>
      </c>
      <c r="CO59" s="292" t="s">
        <v>124</v>
      </c>
      <c r="CP59" s="292" t="s">
        <v>124</v>
      </c>
      <c r="CQ59" s="292" t="s">
        <v>124</v>
      </c>
      <c r="CR59" s="292" t="s">
        <v>124</v>
      </c>
      <c r="CS59" s="292" t="s">
        <v>124</v>
      </c>
      <c r="CT59" s="292" t="s">
        <v>124</v>
      </c>
      <c r="CU59" s="292" t="s">
        <v>124</v>
      </c>
      <c r="CV59" s="292" t="s">
        <v>124</v>
      </c>
      <c r="CW59" s="292" t="s">
        <v>124</v>
      </c>
      <c r="CX59" s="292" t="s">
        <v>124</v>
      </c>
      <c r="CY59" s="292" t="s">
        <v>124</v>
      </c>
      <c r="CZ59" s="292" t="s">
        <v>124</v>
      </c>
      <c r="DA59" s="292" t="s">
        <v>124</v>
      </c>
      <c r="DB59" s="292" t="s">
        <v>124</v>
      </c>
      <c r="DC59" s="292" t="s">
        <v>124</v>
      </c>
      <c r="DD59" s="292" t="s">
        <v>124</v>
      </c>
      <c r="DE59" s="292" t="s">
        <v>124</v>
      </c>
      <c r="DF59" s="292" t="s">
        <v>124</v>
      </c>
      <c r="DG59" s="292" t="s">
        <v>124</v>
      </c>
      <c r="DH59" s="292" t="s">
        <v>124</v>
      </c>
      <c r="DI59" s="292" t="s">
        <v>124</v>
      </c>
      <c r="DJ59" s="292" t="s">
        <v>124</v>
      </c>
      <c r="DK59" s="292" t="s">
        <v>124</v>
      </c>
      <c r="DL59" s="292" t="s">
        <v>124</v>
      </c>
      <c r="DM59" s="292" t="s">
        <v>124</v>
      </c>
      <c r="DN59" s="292" t="s">
        <v>124</v>
      </c>
      <c r="DO59" s="292" t="s">
        <v>124</v>
      </c>
      <c r="DP59" s="292" t="s">
        <v>124</v>
      </c>
      <c r="DQ59" s="292" t="s">
        <v>124</v>
      </c>
      <c r="DR59" s="292" t="s">
        <v>124</v>
      </c>
      <c r="DS59" s="292" t="s">
        <v>124</v>
      </c>
      <c r="DT59" s="292" t="s">
        <v>124</v>
      </c>
      <c r="DU59" s="292" t="s">
        <v>124</v>
      </c>
      <c r="DV59" s="292" t="s">
        <v>124</v>
      </c>
      <c r="DW59" s="292" t="s">
        <v>124</v>
      </c>
      <c r="DX59" s="292" t="s">
        <v>124</v>
      </c>
      <c r="DY59" s="292" t="s">
        <v>124</v>
      </c>
      <c r="DZ59" s="292" t="s">
        <v>124</v>
      </c>
      <c r="EA59" s="292" t="s">
        <v>124</v>
      </c>
      <c r="EB59" s="292" t="s">
        <v>124</v>
      </c>
      <c r="EC59" s="292" t="s">
        <v>124</v>
      </c>
      <c r="ED59" s="292" t="s">
        <v>124</v>
      </c>
      <c r="EE59" s="292" t="s">
        <v>124</v>
      </c>
      <c r="EF59" s="292" t="s">
        <v>124</v>
      </c>
      <c r="EG59" s="292" t="s">
        <v>124</v>
      </c>
      <c r="EH59" s="292" t="s">
        <v>124</v>
      </c>
      <c r="EI59" s="292" t="s">
        <v>67</v>
      </c>
      <c r="EJ59" s="292" t="s">
        <v>67</v>
      </c>
      <c r="EK59" s="292" t="s">
        <v>67</v>
      </c>
      <c r="EL59" s="292" t="s">
        <v>67</v>
      </c>
      <c r="EM59" s="292" t="s">
        <v>124</v>
      </c>
      <c r="EN59" s="292" t="s">
        <v>124</v>
      </c>
      <c r="EO59" s="292" t="s">
        <v>124</v>
      </c>
      <c r="EP59" s="292" t="s">
        <v>124</v>
      </c>
      <c r="EQ59" s="292" t="s">
        <v>124</v>
      </c>
      <c r="ER59" s="292" t="s">
        <v>124</v>
      </c>
      <c r="ES59" s="292" t="s">
        <v>124</v>
      </c>
      <c r="ET59" s="292" t="s">
        <v>124</v>
      </c>
      <c r="EU59" s="296" t="s">
        <v>124</v>
      </c>
      <c r="EV59" s="288" t="s">
        <v>1300</v>
      </c>
      <c r="EW59" s="288" t="s">
        <v>68</v>
      </c>
      <c r="EX59" s="288" t="s">
        <v>68</v>
      </c>
      <c r="EY59" s="288" t="s">
        <v>68</v>
      </c>
      <c r="EZ59" s="288" t="s">
        <v>68</v>
      </c>
      <c r="FA59" s="288" t="s">
        <v>68</v>
      </c>
      <c r="FB59" s="288" t="s">
        <v>68</v>
      </c>
      <c r="FC59" s="288" t="s">
        <v>68</v>
      </c>
      <c r="FD59" s="288" t="s">
        <v>1301</v>
      </c>
    </row>
    <row r="60" spans="1:160" s="6" customFormat="1" ht="13.5" customHeight="1" outlineLevel="2" x14ac:dyDescent="0.35">
      <c r="A60" s="297"/>
      <c r="B60" s="297" t="s">
        <v>1296</v>
      </c>
      <c r="C60" s="289" t="s">
        <v>134</v>
      </c>
      <c r="D60" s="289" t="s">
        <v>159</v>
      </c>
      <c r="E60" s="289" t="s">
        <v>159</v>
      </c>
      <c r="F60" s="298" t="s">
        <v>162</v>
      </c>
      <c r="G60" s="289" t="s">
        <v>158</v>
      </c>
      <c r="H60" s="289" t="s">
        <v>158</v>
      </c>
      <c r="I60" s="298" t="s">
        <v>158</v>
      </c>
      <c r="J60" s="290" t="s">
        <v>158</v>
      </c>
      <c r="K60" s="289" t="s">
        <v>158</v>
      </c>
      <c r="L60" s="291" t="s">
        <v>158</v>
      </c>
      <c r="M60" s="291" t="s">
        <v>158</v>
      </c>
      <c r="N60" s="291" t="s">
        <v>158</v>
      </c>
      <c r="O60" s="291" t="s">
        <v>158</v>
      </c>
      <c r="P60" s="292">
        <f t="shared" si="1"/>
        <v>0</v>
      </c>
      <c r="Q60" s="292" t="s">
        <v>67</v>
      </c>
      <c r="R60" s="292" t="s">
        <v>124</v>
      </c>
      <c r="S60" s="292" t="s">
        <v>68</v>
      </c>
      <c r="T60" s="288" t="s">
        <v>133</v>
      </c>
      <c r="U60" s="297" t="s">
        <v>1308</v>
      </c>
      <c r="V60" s="294"/>
      <c r="W60" s="295"/>
      <c r="X60" s="295"/>
      <c r="Y60" s="295" t="s">
        <v>1309</v>
      </c>
      <c r="Z60" s="295"/>
      <c r="AA60" s="295"/>
      <c r="AB60" s="295"/>
      <c r="AC60" s="295"/>
      <c r="AD60" s="295"/>
      <c r="AE60" s="295"/>
      <c r="AF60" s="295"/>
      <c r="AG60" s="295"/>
      <c r="AH60" s="288" t="s">
        <v>1310</v>
      </c>
      <c r="AI60" s="292" t="s">
        <v>124</v>
      </c>
      <c r="AJ60" s="292" t="s">
        <v>124</v>
      </c>
      <c r="AK60" s="292" t="s">
        <v>124</v>
      </c>
      <c r="AL60" s="292" t="s">
        <v>124</v>
      </c>
      <c r="AM60" s="292" t="s">
        <v>124</v>
      </c>
      <c r="AN60" s="292" t="s">
        <v>124</v>
      </c>
      <c r="AO60" s="292" t="s">
        <v>124</v>
      </c>
      <c r="AP60" s="292" t="s">
        <v>124</v>
      </c>
      <c r="AQ60" s="292" t="s">
        <v>124</v>
      </c>
      <c r="AR60" s="292" t="s">
        <v>124</v>
      </c>
      <c r="AS60" s="292" t="s">
        <v>124</v>
      </c>
      <c r="AT60" s="292" t="s">
        <v>124</v>
      </c>
      <c r="AU60" s="292" t="s">
        <v>124</v>
      </c>
      <c r="AV60" s="292" t="s">
        <v>124</v>
      </c>
      <c r="AW60" s="292" t="s">
        <v>124</v>
      </c>
      <c r="AX60" s="292" t="s">
        <v>124</v>
      </c>
      <c r="AY60" s="292" t="s">
        <v>124</v>
      </c>
      <c r="AZ60" s="292" t="s">
        <v>124</v>
      </c>
      <c r="BA60" s="292" t="s">
        <v>124</v>
      </c>
      <c r="BB60" s="292" t="s">
        <v>124</v>
      </c>
      <c r="BC60" s="292" t="s">
        <v>124</v>
      </c>
      <c r="BD60" s="292" t="s">
        <v>124</v>
      </c>
      <c r="BE60" s="292" t="s">
        <v>124</v>
      </c>
      <c r="BF60" s="292" t="s">
        <v>124</v>
      </c>
      <c r="BG60" s="292" t="s">
        <v>124</v>
      </c>
      <c r="BH60" s="292" t="s">
        <v>124</v>
      </c>
      <c r="BI60" s="292" t="s">
        <v>124</v>
      </c>
      <c r="BJ60" s="292" t="s">
        <v>124</v>
      </c>
      <c r="BK60" s="292" t="s">
        <v>124</v>
      </c>
      <c r="BL60" s="292" t="s">
        <v>124</v>
      </c>
      <c r="BM60" s="292" t="s">
        <v>124</v>
      </c>
      <c r="BN60" s="292" t="s">
        <v>124</v>
      </c>
      <c r="BO60" s="292" t="s">
        <v>124</v>
      </c>
      <c r="BP60" s="292" t="s">
        <v>124</v>
      </c>
      <c r="BQ60" s="292" t="s">
        <v>124</v>
      </c>
      <c r="BR60" s="292" t="s">
        <v>124</v>
      </c>
      <c r="BS60" s="292" t="s">
        <v>124</v>
      </c>
      <c r="BT60" s="292" t="s">
        <v>124</v>
      </c>
      <c r="BU60" s="292" t="s">
        <v>124</v>
      </c>
      <c r="BV60" s="292" t="s">
        <v>124</v>
      </c>
      <c r="BW60" s="292" t="s">
        <v>124</v>
      </c>
      <c r="BX60" s="292" t="s">
        <v>124</v>
      </c>
      <c r="BY60" s="292" t="s">
        <v>124</v>
      </c>
      <c r="BZ60" s="292" t="s">
        <v>124</v>
      </c>
      <c r="CA60" s="292" t="s">
        <v>124</v>
      </c>
      <c r="CB60" s="292" t="s">
        <v>124</v>
      </c>
      <c r="CC60" s="292" t="s">
        <v>124</v>
      </c>
      <c r="CD60" s="292" t="s">
        <v>124</v>
      </c>
      <c r="CE60" s="292" t="s">
        <v>124</v>
      </c>
      <c r="CF60" s="292" t="s">
        <v>124</v>
      </c>
      <c r="CG60" s="292" t="s">
        <v>124</v>
      </c>
      <c r="CH60" s="292" t="s">
        <v>124</v>
      </c>
      <c r="CI60" s="292" t="s">
        <v>124</v>
      </c>
      <c r="CJ60" s="292" t="s">
        <v>68</v>
      </c>
      <c r="CK60" s="292" t="s">
        <v>68</v>
      </c>
      <c r="CL60" s="292" t="s">
        <v>124</v>
      </c>
      <c r="CM60" s="292" t="s">
        <v>124</v>
      </c>
      <c r="CN60" s="292" t="s">
        <v>124</v>
      </c>
      <c r="CO60" s="292" t="s">
        <v>124</v>
      </c>
      <c r="CP60" s="292" t="s">
        <v>124</v>
      </c>
      <c r="CQ60" s="292" t="s">
        <v>124</v>
      </c>
      <c r="CR60" s="292" t="s">
        <v>124</v>
      </c>
      <c r="CS60" s="292" t="s">
        <v>124</v>
      </c>
      <c r="CT60" s="292" t="s">
        <v>124</v>
      </c>
      <c r="CU60" s="292" t="s">
        <v>124</v>
      </c>
      <c r="CV60" s="292" t="s">
        <v>124</v>
      </c>
      <c r="CW60" s="292" t="s">
        <v>124</v>
      </c>
      <c r="CX60" s="292" t="s">
        <v>124</v>
      </c>
      <c r="CY60" s="292" t="s">
        <v>124</v>
      </c>
      <c r="CZ60" s="292" t="s">
        <v>124</v>
      </c>
      <c r="DA60" s="292" t="s">
        <v>124</v>
      </c>
      <c r="DB60" s="292" t="s">
        <v>124</v>
      </c>
      <c r="DC60" s="292" t="s">
        <v>124</v>
      </c>
      <c r="DD60" s="292" t="s">
        <v>124</v>
      </c>
      <c r="DE60" s="292" t="s">
        <v>124</v>
      </c>
      <c r="DF60" s="292" t="s">
        <v>124</v>
      </c>
      <c r="DG60" s="292" t="s">
        <v>124</v>
      </c>
      <c r="DH60" s="292" t="s">
        <v>124</v>
      </c>
      <c r="DI60" s="292" t="s">
        <v>124</v>
      </c>
      <c r="DJ60" s="292" t="s">
        <v>124</v>
      </c>
      <c r="DK60" s="292" t="s">
        <v>124</v>
      </c>
      <c r="DL60" s="292" t="s">
        <v>124</v>
      </c>
      <c r="DM60" s="292" t="s">
        <v>124</v>
      </c>
      <c r="DN60" s="292" t="s">
        <v>124</v>
      </c>
      <c r="DO60" s="292" t="s">
        <v>124</v>
      </c>
      <c r="DP60" s="292" t="s">
        <v>124</v>
      </c>
      <c r="DQ60" s="292" t="s">
        <v>124</v>
      </c>
      <c r="DR60" s="292" t="s">
        <v>124</v>
      </c>
      <c r="DS60" s="292" t="s">
        <v>124</v>
      </c>
      <c r="DT60" s="292" t="s">
        <v>124</v>
      </c>
      <c r="DU60" s="292" t="s">
        <v>124</v>
      </c>
      <c r="DV60" s="292" t="s">
        <v>124</v>
      </c>
      <c r="DW60" s="292" t="s">
        <v>124</v>
      </c>
      <c r="DX60" s="292" t="s">
        <v>124</v>
      </c>
      <c r="DY60" s="292" t="s">
        <v>124</v>
      </c>
      <c r="DZ60" s="292" t="s">
        <v>124</v>
      </c>
      <c r="EA60" s="292" t="s">
        <v>124</v>
      </c>
      <c r="EB60" s="292" t="s">
        <v>124</v>
      </c>
      <c r="EC60" s="292" t="s">
        <v>124</v>
      </c>
      <c r="ED60" s="292" t="s">
        <v>124</v>
      </c>
      <c r="EE60" s="292" t="s">
        <v>124</v>
      </c>
      <c r="EF60" s="292" t="s">
        <v>124</v>
      </c>
      <c r="EG60" s="292" t="s">
        <v>124</v>
      </c>
      <c r="EH60" s="292" t="s">
        <v>124</v>
      </c>
      <c r="EI60" s="292" t="s">
        <v>124</v>
      </c>
      <c r="EJ60" s="292" t="s">
        <v>124</v>
      </c>
      <c r="EK60" s="292" t="s">
        <v>124</v>
      </c>
      <c r="EL60" s="292" t="s">
        <v>124</v>
      </c>
      <c r="EM60" s="292" t="s">
        <v>124</v>
      </c>
      <c r="EN60" s="292" t="s">
        <v>124</v>
      </c>
      <c r="EO60" s="292" t="s">
        <v>124</v>
      </c>
      <c r="EP60" s="292" t="s">
        <v>124</v>
      </c>
      <c r="EQ60" s="292" t="s">
        <v>124</v>
      </c>
      <c r="ER60" s="292" t="s">
        <v>67</v>
      </c>
      <c r="ES60" s="292" t="s">
        <v>67</v>
      </c>
      <c r="ET60" s="292" t="s">
        <v>67</v>
      </c>
      <c r="EU60" s="296" t="s">
        <v>67</v>
      </c>
      <c r="EV60" s="288" t="s">
        <v>1300</v>
      </c>
      <c r="EW60" s="288" t="s">
        <v>68</v>
      </c>
      <c r="EX60" s="288" t="s">
        <v>68</v>
      </c>
      <c r="EY60" s="288" t="s">
        <v>68</v>
      </c>
      <c r="EZ60" s="288" t="s">
        <v>68</v>
      </c>
      <c r="FA60" s="288" t="s">
        <v>68</v>
      </c>
      <c r="FB60" s="288" t="s">
        <v>68</v>
      </c>
      <c r="FC60" s="288" t="s">
        <v>68</v>
      </c>
      <c r="FD60" s="288" t="s">
        <v>1301</v>
      </c>
    </row>
    <row r="61" spans="1:160" s="6" customFormat="1" ht="13.5" customHeight="1" outlineLevel="1" x14ac:dyDescent="0.35">
      <c r="A61" s="288"/>
      <c r="B61" s="288" t="s">
        <v>68</v>
      </c>
      <c r="C61" s="289" t="s">
        <v>134</v>
      </c>
      <c r="D61" s="289" t="s">
        <v>159</v>
      </c>
      <c r="E61" s="289" t="s">
        <v>160</v>
      </c>
      <c r="F61" s="289" t="s">
        <v>158</v>
      </c>
      <c r="G61" s="289" t="s">
        <v>158</v>
      </c>
      <c r="H61" s="289" t="s">
        <v>158</v>
      </c>
      <c r="I61" s="298" t="s">
        <v>158</v>
      </c>
      <c r="J61" s="290" t="s">
        <v>158</v>
      </c>
      <c r="K61" s="289" t="s">
        <v>158</v>
      </c>
      <c r="L61" s="291" t="s">
        <v>158</v>
      </c>
      <c r="M61" s="291" t="s">
        <v>158</v>
      </c>
      <c r="N61" s="291" t="s">
        <v>158</v>
      </c>
      <c r="O61" s="291" t="s">
        <v>158</v>
      </c>
      <c r="P61" s="292">
        <f t="shared" si="1"/>
        <v>0</v>
      </c>
      <c r="Q61" s="292" t="s">
        <v>124</v>
      </c>
      <c r="R61" s="292" t="s">
        <v>124</v>
      </c>
      <c r="S61" s="292" t="s">
        <v>68</v>
      </c>
      <c r="T61" s="288" t="s">
        <v>133</v>
      </c>
      <c r="U61" s="293" t="s">
        <v>1311</v>
      </c>
      <c r="V61" s="294"/>
      <c r="W61" s="295"/>
      <c r="X61" s="295" t="s">
        <v>1312</v>
      </c>
      <c r="Y61" s="295"/>
      <c r="Z61" s="295"/>
      <c r="AA61" s="295"/>
      <c r="AB61" s="295"/>
      <c r="AC61" s="295"/>
      <c r="AD61" s="295"/>
      <c r="AE61" s="295"/>
      <c r="AF61" s="295"/>
      <c r="AG61" s="295"/>
      <c r="AH61" s="288" t="s">
        <v>1313</v>
      </c>
      <c r="AI61" s="292" t="s">
        <v>68</v>
      </c>
      <c r="AJ61" s="292" t="s">
        <v>68</v>
      </c>
      <c r="AK61" s="292" t="s">
        <v>68</v>
      </c>
      <c r="AL61" s="292" t="s">
        <v>68</v>
      </c>
      <c r="AM61" s="292" t="s">
        <v>68</v>
      </c>
      <c r="AN61" s="292" t="s">
        <v>68</v>
      </c>
      <c r="AO61" s="292" t="s">
        <v>68</v>
      </c>
      <c r="AP61" s="292" t="s">
        <v>68</v>
      </c>
      <c r="AQ61" s="292" t="s">
        <v>68</v>
      </c>
      <c r="AR61" s="292" t="s">
        <v>68</v>
      </c>
      <c r="AS61" s="292" t="s">
        <v>68</v>
      </c>
      <c r="AT61" s="292" t="s">
        <v>68</v>
      </c>
      <c r="AU61" s="292" t="s">
        <v>68</v>
      </c>
      <c r="AV61" s="292" t="s">
        <v>68</v>
      </c>
      <c r="AW61" s="292" t="s">
        <v>68</v>
      </c>
      <c r="AX61" s="292" t="s">
        <v>68</v>
      </c>
      <c r="AY61" s="292" t="s">
        <v>68</v>
      </c>
      <c r="AZ61" s="292" t="s">
        <v>68</v>
      </c>
      <c r="BA61" s="292" t="s">
        <v>68</v>
      </c>
      <c r="BB61" s="292" t="s">
        <v>68</v>
      </c>
      <c r="BC61" s="292" t="s">
        <v>68</v>
      </c>
      <c r="BD61" s="292" t="s">
        <v>68</v>
      </c>
      <c r="BE61" s="292" t="s">
        <v>68</v>
      </c>
      <c r="BF61" s="292" t="s">
        <v>68</v>
      </c>
      <c r="BG61" s="292" t="s">
        <v>68</v>
      </c>
      <c r="BH61" s="292" t="s">
        <v>68</v>
      </c>
      <c r="BI61" s="292" t="s">
        <v>68</v>
      </c>
      <c r="BJ61" s="292" t="s">
        <v>68</v>
      </c>
      <c r="BK61" s="292" t="s">
        <v>68</v>
      </c>
      <c r="BL61" s="292" t="s">
        <v>68</v>
      </c>
      <c r="BM61" s="292" t="s">
        <v>68</v>
      </c>
      <c r="BN61" s="292" t="s">
        <v>68</v>
      </c>
      <c r="BO61" s="292" t="s">
        <v>68</v>
      </c>
      <c r="BP61" s="292" t="s">
        <v>68</v>
      </c>
      <c r="BQ61" s="292" t="s">
        <v>68</v>
      </c>
      <c r="BR61" s="292" t="s">
        <v>68</v>
      </c>
      <c r="BS61" s="292" t="s">
        <v>68</v>
      </c>
      <c r="BT61" s="292" t="s">
        <v>68</v>
      </c>
      <c r="BU61" s="292" t="s">
        <v>68</v>
      </c>
      <c r="BV61" s="292" t="s">
        <v>68</v>
      </c>
      <c r="BW61" s="292" t="s">
        <v>68</v>
      </c>
      <c r="BX61" s="292" t="s">
        <v>68</v>
      </c>
      <c r="BY61" s="292" t="s">
        <v>68</v>
      </c>
      <c r="BZ61" s="292" t="s">
        <v>68</v>
      </c>
      <c r="CA61" s="292" t="s">
        <v>68</v>
      </c>
      <c r="CB61" s="292" t="s">
        <v>68</v>
      </c>
      <c r="CC61" s="292" t="s">
        <v>68</v>
      </c>
      <c r="CD61" s="292" t="s">
        <v>68</v>
      </c>
      <c r="CE61" s="292" t="s">
        <v>68</v>
      </c>
      <c r="CF61" s="292" t="s">
        <v>68</v>
      </c>
      <c r="CG61" s="292" t="s">
        <v>68</v>
      </c>
      <c r="CH61" s="292" t="s">
        <v>68</v>
      </c>
      <c r="CI61" s="292" t="s">
        <v>68</v>
      </c>
      <c r="CJ61" s="292" t="s">
        <v>68</v>
      </c>
      <c r="CK61" s="292" t="s">
        <v>68</v>
      </c>
      <c r="CL61" s="292" t="s">
        <v>68</v>
      </c>
      <c r="CM61" s="292" t="s">
        <v>68</v>
      </c>
      <c r="CN61" s="292" t="s">
        <v>68</v>
      </c>
      <c r="CO61" s="292" t="s">
        <v>68</v>
      </c>
      <c r="CP61" s="292" t="s">
        <v>68</v>
      </c>
      <c r="CQ61" s="292" t="s">
        <v>68</v>
      </c>
      <c r="CR61" s="292" t="s">
        <v>68</v>
      </c>
      <c r="CS61" s="292" t="s">
        <v>68</v>
      </c>
      <c r="CT61" s="292" t="s">
        <v>68</v>
      </c>
      <c r="CU61" s="292" t="s">
        <v>68</v>
      </c>
      <c r="CV61" s="292" t="s">
        <v>68</v>
      </c>
      <c r="CW61" s="292" t="s">
        <v>68</v>
      </c>
      <c r="CX61" s="292" t="s">
        <v>68</v>
      </c>
      <c r="CY61" s="292" t="s">
        <v>68</v>
      </c>
      <c r="CZ61" s="292" t="s">
        <v>68</v>
      </c>
      <c r="DA61" s="292" t="s">
        <v>68</v>
      </c>
      <c r="DB61" s="292" t="s">
        <v>68</v>
      </c>
      <c r="DC61" s="292" t="s">
        <v>68</v>
      </c>
      <c r="DD61" s="292" t="s">
        <v>68</v>
      </c>
      <c r="DE61" s="292" t="s">
        <v>68</v>
      </c>
      <c r="DF61" s="292" t="s">
        <v>68</v>
      </c>
      <c r="DG61" s="292" t="s">
        <v>68</v>
      </c>
      <c r="DH61" s="292" t="s">
        <v>68</v>
      </c>
      <c r="DI61" s="292" t="s">
        <v>68</v>
      </c>
      <c r="DJ61" s="292" t="s">
        <v>68</v>
      </c>
      <c r="DK61" s="292" t="s">
        <v>68</v>
      </c>
      <c r="DL61" s="292" t="s">
        <v>68</v>
      </c>
      <c r="DM61" s="292" t="s">
        <v>68</v>
      </c>
      <c r="DN61" s="292" t="s">
        <v>68</v>
      </c>
      <c r="DO61" s="292" t="s">
        <v>68</v>
      </c>
      <c r="DP61" s="292" t="s">
        <v>68</v>
      </c>
      <c r="DQ61" s="292" t="s">
        <v>68</v>
      </c>
      <c r="DR61" s="292" t="s">
        <v>68</v>
      </c>
      <c r="DS61" s="292" t="s">
        <v>68</v>
      </c>
      <c r="DT61" s="292" t="s">
        <v>68</v>
      </c>
      <c r="DU61" s="292" t="s">
        <v>68</v>
      </c>
      <c r="DV61" s="292" t="s">
        <v>68</v>
      </c>
      <c r="DW61" s="292" t="s">
        <v>68</v>
      </c>
      <c r="DX61" s="292" t="s">
        <v>68</v>
      </c>
      <c r="DY61" s="292" t="s">
        <v>68</v>
      </c>
      <c r="DZ61" s="292" t="s">
        <v>68</v>
      </c>
      <c r="EA61" s="292" t="s">
        <v>68</v>
      </c>
      <c r="EB61" s="292" t="s">
        <v>68</v>
      </c>
      <c r="EC61" s="292" t="s">
        <v>68</v>
      </c>
      <c r="ED61" s="292" t="s">
        <v>68</v>
      </c>
      <c r="EE61" s="292" t="s">
        <v>68</v>
      </c>
      <c r="EF61" s="292" t="s">
        <v>68</v>
      </c>
      <c r="EG61" s="292" t="s">
        <v>68</v>
      </c>
      <c r="EH61" s="292" t="s">
        <v>68</v>
      </c>
      <c r="EI61" s="292" t="s">
        <v>68</v>
      </c>
      <c r="EJ61" s="292" t="s">
        <v>68</v>
      </c>
      <c r="EK61" s="292" t="s">
        <v>68</v>
      </c>
      <c r="EL61" s="292" t="s">
        <v>68</v>
      </c>
      <c r="EM61" s="292" t="s">
        <v>68</v>
      </c>
      <c r="EN61" s="292" t="s">
        <v>68</v>
      </c>
      <c r="EO61" s="292" t="s">
        <v>68</v>
      </c>
      <c r="EP61" s="292" t="s">
        <v>68</v>
      </c>
      <c r="EQ61" s="292" t="s">
        <v>68</v>
      </c>
      <c r="ER61" s="292" t="s">
        <v>68</v>
      </c>
      <c r="ES61" s="292" t="s">
        <v>68</v>
      </c>
      <c r="ET61" s="292" t="s">
        <v>68</v>
      </c>
      <c r="EU61" s="296" t="s">
        <v>68</v>
      </c>
      <c r="EV61" s="288" t="s">
        <v>68</v>
      </c>
      <c r="EW61" s="288" t="s">
        <v>68</v>
      </c>
      <c r="EX61" s="288" t="s">
        <v>68</v>
      </c>
      <c r="EY61" s="288" t="s">
        <v>68</v>
      </c>
      <c r="EZ61" s="288" t="s">
        <v>68</v>
      </c>
      <c r="FA61" s="288" t="s">
        <v>68</v>
      </c>
      <c r="FB61" s="288" t="s">
        <v>68</v>
      </c>
      <c r="FC61" s="288" t="s">
        <v>68</v>
      </c>
      <c r="FD61" s="288" t="s">
        <v>68</v>
      </c>
    </row>
    <row r="62" spans="1:160" s="6" customFormat="1" ht="13.5" customHeight="1" outlineLevel="2" x14ac:dyDescent="0.35">
      <c r="A62" s="297"/>
      <c r="B62" s="297" t="s">
        <v>1296</v>
      </c>
      <c r="C62" s="289" t="s">
        <v>134</v>
      </c>
      <c r="D62" s="289" t="s">
        <v>159</v>
      </c>
      <c r="E62" s="289" t="s">
        <v>160</v>
      </c>
      <c r="F62" s="298" t="s">
        <v>159</v>
      </c>
      <c r="G62" s="289" t="s">
        <v>158</v>
      </c>
      <c r="H62" s="289" t="s">
        <v>158</v>
      </c>
      <c r="I62" s="298" t="s">
        <v>158</v>
      </c>
      <c r="J62" s="290" t="s">
        <v>158</v>
      </c>
      <c r="K62" s="289" t="s">
        <v>158</v>
      </c>
      <c r="L62" s="291" t="s">
        <v>158</v>
      </c>
      <c r="M62" s="291" t="s">
        <v>158</v>
      </c>
      <c r="N62" s="291" t="s">
        <v>158</v>
      </c>
      <c r="O62" s="291" t="s">
        <v>158</v>
      </c>
      <c r="P62" s="292">
        <f t="shared" si="1"/>
        <v>0</v>
      </c>
      <c r="Q62" s="292" t="s">
        <v>67</v>
      </c>
      <c r="R62" s="292" t="s">
        <v>124</v>
      </c>
      <c r="S62" s="292" t="s">
        <v>68</v>
      </c>
      <c r="T62" s="288" t="s">
        <v>133</v>
      </c>
      <c r="U62" s="293" t="s">
        <v>1314</v>
      </c>
      <c r="V62" s="294"/>
      <c r="W62" s="295"/>
      <c r="X62" s="295"/>
      <c r="Y62" s="295" t="s">
        <v>1315</v>
      </c>
      <c r="Z62" s="295"/>
      <c r="AA62" s="295"/>
      <c r="AB62" s="295"/>
      <c r="AC62" s="295"/>
      <c r="AD62" s="295"/>
      <c r="AE62" s="295"/>
      <c r="AF62" s="295"/>
      <c r="AG62" s="295"/>
      <c r="AH62" s="288" t="s">
        <v>1316</v>
      </c>
      <c r="AI62" s="292" t="s">
        <v>124</v>
      </c>
      <c r="AJ62" s="292" t="s">
        <v>124</v>
      </c>
      <c r="AK62" s="292" t="s">
        <v>124</v>
      </c>
      <c r="AL62" s="292" t="s">
        <v>124</v>
      </c>
      <c r="AM62" s="292" t="s">
        <v>124</v>
      </c>
      <c r="AN62" s="292" t="s">
        <v>124</v>
      </c>
      <c r="AO62" s="292" t="s">
        <v>124</v>
      </c>
      <c r="AP62" s="292" t="s">
        <v>124</v>
      </c>
      <c r="AQ62" s="292" t="s">
        <v>124</v>
      </c>
      <c r="AR62" s="292" t="s">
        <v>124</v>
      </c>
      <c r="AS62" s="292" t="s">
        <v>124</v>
      </c>
      <c r="AT62" s="292" t="s">
        <v>124</v>
      </c>
      <c r="AU62" s="292" t="s">
        <v>124</v>
      </c>
      <c r="AV62" s="292" t="s">
        <v>124</v>
      </c>
      <c r="AW62" s="292" t="s">
        <v>124</v>
      </c>
      <c r="AX62" s="292" t="s">
        <v>124</v>
      </c>
      <c r="AY62" s="292" t="s">
        <v>124</v>
      </c>
      <c r="AZ62" s="292" t="s">
        <v>124</v>
      </c>
      <c r="BA62" s="292" t="s">
        <v>124</v>
      </c>
      <c r="BB62" s="292" t="s">
        <v>124</v>
      </c>
      <c r="BC62" s="292" t="s">
        <v>124</v>
      </c>
      <c r="BD62" s="292" t="s">
        <v>124</v>
      </c>
      <c r="BE62" s="292" t="s">
        <v>124</v>
      </c>
      <c r="BF62" s="292" t="s">
        <v>124</v>
      </c>
      <c r="BG62" s="292" t="s">
        <v>124</v>
      </c>
      <c r="BH62" s="292" t="s">
        <v>67</v>
      </c>
      <c r="BI62" s="292" t="s">
        <v>67</v>
      </c>
      <c r="BJ62" s="292" t="s">
        <v>67</v>
      </c>
      <c r="BK62" s="292" t="s">
        <v>124</v>
      </c>
      <c r="BL62" s="292" t="s">
        <v>124</v>
      </c>
      <c r="BM62" s="292" t="s">
        <v>124</v>
      </c>
      <c r="BN62" s="292" t="s">
        <v>124</v>
      </c>
      <c r="BO62" s="292" t="s">
        <v>124</v>
      </c>
      <c r="BP62" s="292" t="s">
        <v>124</v>
      </c>
      <c r="BQ62" s="292" t="s">
        <v>124</v>
      </c>
      <c r="BR62" s="292" t="s">
        <v>124</v>
      </c>
      <c r="BS62" s="292" t="s">
        <v>124</v>
      </c>
      <c r="BT62" s="292" t="s">
        <v>124</v>
      </c>
      <c r="BU62" s="292" t="s">
        <v>124</v>
      </c>
      <c r="BV62" s="292" t="s">
        <v>124</v>
      </c>
      <c r="BW62" s="292" t="s">
        <v>124</v>
      </c>
      <c r="BX62" s="292" t="s">
        <v>124</v>
      </c>
      <c r="BY62" s="292" t="s">
        <v>124</v>
      </c>
      <c r="BZ62" s="292" t="s">
        <v>124</v>
      </c>
      <c r="CA62" s="292" t="s">
        <v>124</v>
      </c>
      <c r="CB62" s="292" t="s">
        <v>124</v>
      </c>
      <c r="CC62" s="292" t="s">
        <v>124</v>
      </c>
      <c r="CD62" s="292" t="s">
        <v>124</v>
      </c>
      <c r="CE62" s="292" t="s">
        <v>124</v>
      </c>
      <c r="CF62" s="292" t="s">
        <v>124</v>
      </c>
      <c r="CG62" s="292" t="s">
        <v>124</v>
      </c>
      <c r="CH62" s="292" t="s">
        <v>124</v>
      </c>
      <c r="CI62" s="292" t="s">
        <v>124</v>
      </c>
      <c r="CJ62" s="292" t="s">
        <v>68</v>
      </c>
      <c r="CK62" s="292" t="s">
        <v>68</v>
      </c>
      <c r="CL62" s="292" t="s">
        <v>124</v>
      </c>
      <c r="CM62" s="292" t="s">
        <v>68</v>
      </c>
      <c r="CN62" s="292" t="s">
        <v>124</v>
      </c>
      <c r="CO62" s="292" t="s">
        <v>124</v>
      </c>
      <c r="CP62" s="292" t="s">
        <v>124</v>
      </c>
      <c r="CQ62" s="292" t="s">
        <v>124</v>
      </c>
      <c r="CR62" s="292" t="s">
        <v>124</v>
      </c>
      <c r="CS62" s="292" t="s">
        <v>124</v>
      </c>
      <c r="CT62" s="292" t="s">
        <v>124</v>
      </c>
      <c r="CU62" s="292" t="s">
        <v>124</v>
      </c>
      <c r="CV62" s="292" t="s">
        <v>124</v>
      </c>
      <c r="CW62" s="292" t="s">
        <v>124</v>
      </c>
      <c r="CX62" s="292" t="s">
        <v>124</v>
      </c>
      <c r="CY62" s="292" t="s">
        <v>124</v>
      </c>
      <c r="CZ62" s="292" t="s">
        <v>124</v>
      </c>
      <c r="DA62" s="292" t="s">
        <v>124</v>
      </c>
      <c r="DB62" s="292" t="s">
        <v>124</v>
      </c>
      <c r="DC62" s="292" t="s">
        <v>124</v>
      </c>
      <c r="DD62" s="292" t="s">
        <v>124</v>
      </c>
      <c r="DE62" s="292" t="s">
        <v>124</v>
      </c>
      <c r="DF62" s="292" t="s">
        <v>124</v>
      </c>
      <c r="DG62" s="292" t="s">
        <v>124</v>
      </c>
      <c r="DH62" s="292" t="s">
        <v>124</v>
      </c>
      <c r="DI62" s="292" t="s">
        <v>124</v>
      </c>
      <c r="DJ62" s="292" t="s">
        <v>124</v>
      </c>
      <c r="DK62" s="292" t="s">
        <v>124</v>
      </c>
      <c r="DL62" s="292" t="s">
        <v>124</v>
      </c>
      <c r="DM62" s="292" t="s">
        <v>124</v>
      </c>
      <c r="DN62" s="292" t="s">
        <v>124</v>
      </c>
      <c r="DO62" s="292" t="s">
        <v>124</v>
      </c>
      <c r="DP62" s="292" t="s">
        <v>124</v>
      </c>
      <c r="DQ62" s="292" t="s">
        <v>124</v>
      </c>
      <c r="DR62" s="292" t="s">
        <v>124</v>
      </c>
      <c r="DS62" s="292" t="s">
        <v>124</v>
      </c>
      <c r="DT62" s="292" t="s">
        <v>124</v>
      </c>
      <c r="DU62" s="292" t="s">
        <v>124</v>
      </c>
      <c r="DV62" s="292" t="s">
        <v>124</v>
      </c>
      <c r="DW62" s="292" t="s">
        <v>124</v>
      </c>
      <c r="DX62" s="292" t="s">
        <v>124</v>
      </c>
      <c r="DY62" s="292" t="s">
        <v>124</v>
      </c>
      <c r="DZ62" s="292" t="s">
        <v>124</v>
      </c>
      <c r="EA62" s="292" t="s">
        <v>124</v>
      </c>
      <c r="EB62" s="292" t="s">
        <v>124</v>
      </c>
      <c r="EC62" s="292" t="s">
        <v>124</v>
      </c>
      <c r="ED62" s="292" t="s">
        <v>124</v>
      </c>
      <c r="EE62" s="292" t="s">
        <v>124</v>
      </c>
      <c r="EF62" s="292" t="s">
        <v>124</v>
      </c>
      <c r="EG62" s="292" t="s">
        <v>124</v>
      </c>
      <c r="EH62" s="292" t="s">
        <v>124</v>
      </c>
      <c r="EI62" s="292" t="s">
        <v>124</v>
      </c>
      <c r="EJ62" s="292" t="s">
        <v>124</v>
      </c>
      <c r="EK62" s="292" t="s">
        <v>124</v>
      </c>
      <c r="EL62" s="292" t="s">
        <v>124</v>
      </c>
      <c r="EM62" s="292" t="s">
        <v>124</v>
      </c>
      <c r="EN62" s="292" t="s">
        <v>124</v>
      </c>
      <c r="EO62" s="292" t="s">
        <v>124</v>
      </c>
      <c r="EP62" s="292" t="s">
        <v>124</v>
      </c>
      <c r="EQ62" s="292" t="s">
        <v>124</v>
      </c>
      <c r="ER62" s="292" t="s">
        <v>124</v>
      </c>
      <c r="ES62" s="292" t="s">
        <v>124</v>
      </c>
      <c r="ET62" s="292" t="s">
        <v>124</v>
      </c>
      <c r="EU62" s="296" t="s">
        <v>124</v>
      </c>
      <c r="EV62" s="288" t="s">
        <v>1317</v>
      </c>
      <c r="EW62" s="288" t="s">
        <v>68</v>
      </c>
      <c r="EX62" s="288" t="s">
        <v>68</v>
      </c>
      <c r="EY62" s="288" t="s">
        <v>1318</v>
      </c>
      <c r="EZ62" s="288" t="s">
        <v>68</v>
      </c>
      <c r="FA62" s="288" t="s">
        <v>68</v>
      </c>
      <c r="FB62" s="288" t="s">
        <v>68</v>
      </c>
      <c r="FC62" s="288" t="s">
        <v>68</v>
      </c>
      <c r="FD62" s="288" t="s">
        <v>1301</v>
      </c>
    </row>
    <row r="63" spans="1:160" s="6" customFormat="1" ht="13.5" customHeight="1" outlineLevel="2" x14ac:dyDescent="0.35">
      <c r="A63" s="297"/>
      <c r="B63" s="297" t="s">
        <v>1296</v>
      </c>
      <c r="C63" s="289" t="s">
        <v>134</v>
      </c>
      <c r="D63" s="289" t="s">
        <v>159</v>
      </c>
      <c r="E63" s="289" t="s">
        <v>160</v>
      </c>
      <c r="F63" s="298" t="s">
        <v>160</v>
      </c>
      <c r="G63" s="289" t="s">
        <v>158</v>
      </c>
      <c r="H63" s="289" t="s">
        <v>158</v>
      </c>
      <c r="I63" s="298" t="s">
        <v>158</v>
      </c>
      <c r="J63" s="290" t="s">
        <v>158</v>
      </c>
      <c r="K63" s="289" t="s">
        <v>158</v>
      </c>
      <c r="L63" s="291" t="s">
        <v>158</v>
      </c>
      <c r="M63" s="291" t="s">
        <v>158</v>
      </c>
      <c r="N63" s="291" t="s">
        <v>158</v>
      </c>
      <c r="O63" s="291" t="s">
        <v>158</v>
      </c>
      <c r="P63" s="292">
        <f t="shared" si="1"/>
        <v>0</v>
      </c>
      <c r="Q63" s="292" t="s">
        <v>67</v>
      </c>
      <c r="R63" s="292" t="s">
        <v>124</v>
      </c>
      <c r="S63" s="292" t="s">
        <v>68</v>
      </c>
      <c r="T63" s="288" t="s">
        <v>133</v>
      </c>
      <c r="U63" s="293" t="s">
        <v>1319</v>
      </c>
      <c r="V63" s="294"/>
      <c r="W63" s="295"/>
      <c r="X63" s="295"/>
      <c r="Y63" s="295" t="s">
        <v>1320</v>
      </c>
      <c r="Z63" s="295"/>
      <c r="AA63" s="295"/>
      <c r="AB63" s="295"/>
      <c r="AC63" s="295"/>
      <c r="AD63" s="295"/>
      <c r="AE63" s="295"/>
      <c r="AF63" s="295"/>
      <c r="AG63" s="295"/>
      <c r="AH63" s="288" t="s">
        <v>1321</v>
      </c>
      <c r="AI63" s="292" t="s">
        <v>124</v>
      </c>
      <c r="AJ63" s="292" t="s">
        <v>124</v>
      </c>
      <c r="AK63" s="292" t="s">
        <v>124</v>
      </c>
      <c r="AL63" s="292" t="s">
        <v>124</v>
      </c>
      <c r="AM63" s="292" t="s">
        <v>124</v>
      </c>
      <c r="AN63" s="292" t="s">
        <v>124</v>
      </c>
      <c r="AO63" s="292" t="s">
        <v>124</v>
      </c>
      <c r="AP63" s="292" t="s">
        <v>124</v>
      </c>
      <c r="AQ63" s="292" t="s">
        <v>124</v>
      </c>
      <c r="AR63" s="292" t="s">
        <v>124</v>
      </c>
      <c r="AS63" s="292" t="s">
        <v>124</v>
      </c>
      <c r="AT63" s="292" t="s">
        <v>124</v>
      </c>
      <c r="AU63" s="292" t="s">
        <v>124</v>
      </c>
      <c r="AV63" s="292" t="s">
        <v>124</v>
      </c>
      <c r="AW63" s="292" t="s">
        <v>124</v>
      </c>
      <c r="AX63" s="292" t="s">
        <v>124</v>
      </c>
      <c r="AY63" s="292" t="s">
        <v>124</v>
      </c>
      <c r="AZ63" s="292" t="s">
        <v>124</v>
      </c>
      <c r="BA63" s="292" t="s">
        <v>124</v>
      </c>
      <c r="BB63" s="292" t="s">
        <v>124</v>
      </c>
      <c r="BC63" s="292" t="s">
        <v>124</v>
      </c>
      <c r="BD63" s="292" t="s">
        <v>124</v>
      </c>
      <c r="BE63" s="292" t="s">
        <v>124</v>
      </c>
      <c r="BF63" s="292" t="s">
        <v>124</v>
      </c>
      <c r="BG63" s="292" t="s">
        <v>124</v>
      </c>
      <c r="BH63" s="292" t="s">
        <v>124</v>
      </c>
      <c r="BI63" s="292" t="s">
        <v>124</v>
      </c>
      <c r="BJ63" s="292" t="s">
        <v>124</v>
      </c>
      <c r="BK63" s="292" t="s">
        <v>124</v>
      </c>
      <c r="BL63" s="292" t="s">
        <v>124</v>
      </c>
      <c r="BM63" s="292" t="s">
        <v>124</v>
      </c>
      <c r="BN63" s="292" t="s">
        <v>124</v>
      </c>
      <c r="BO63" s="292" t="s">
        <v>124</v>
      </c>
      <c r="BP63" s="292" t="s">
        <v>124</v>
      </c>
      <c r="BQ63" s="292" t="s">
        <v>124</v>
      </c>
      <c r="BR63" s="292" t="s">
        <v>124</v>
      </c>
      <c r="BS63" s="292" t="s">
        <v>124</v>
      </c>
      <c r="BT63" s="292" t="s">
        <v>124</v>
      </c>
      <c r="BU63" s="292" t="s">
        <v>124</v>
      </c>
      <c r="BV63" s="292" t="s">
        <v>124</v>
      </c>
      <c r="BW63" s="292" t="s">
        <v>124</v>
      </c>
      <c r="BX63" s="292" t="s">
        <v>124</v>
      </c>
      <c r="BY63" s="292" t="s">
        <v>124</v>
      </c>
      <c r="BZ63" s="292" t="s">
        <v>124</v>
      </c>
      <c r="CA63" s="292" t="s">
        <v>124</v>
      </c>
      <c r="CB63" s="292" t="s">
        <v>124</v>
      </c>
      <c r="CC63" s="292" t="s">
        <v>124</v>
      </c>
      <c r="CD63" s="292" t="s">
        <v>124</v>
      </c>
      <c r="CE63" s="292" t="s">
        <v>124</v>
      </c>
      <c r="CF63" s="292" t="s">
        <v>124</v>
      </c>
      <c r="CG63" s="292" t="s">
        <v>124</v>
      </c>
      <c r="CH63" s="292" t="s">
        <v>124</v>
      </c>
      <c r="CI63" s="292" t="s">
        <v>124</v>
      </c>
      <c r="CJ63" s="292" t="s">
        <v>68</v>
      </c>
      <c r="CK63" s="292" t="s">
        <v>68</v>
      </c>
      <c r="CL63" s="292" t="s">
        <v>124</v>
      </c>
      <c r="CM63" s="292" t="s">
        <v>68</v>
      </c>
      <c r="CN63" s="292" t="s">
        <v>124</v>
      </c>
      <c r="CO63" s="292" t="s">
        <v>124</v>
      </c>
      <c r="CP63" s="292" t="s">
        <v>124</v>
      </c>
      <c r="CQ63" s="292" t="s">
        <v>124</v>
      </c>
      <c r="CR63" s="292" t="s">
        <v>124</v>
      </c>
      <c r="CS63" s="292" t="s">
        <v>124</v>
      </c>
      <c r="CT63" s="292" t="s">
        <v>124</v>
      </c>
      <c r="CU63" s="292" t="s">
        <v>124</v>
      </c>
      <c r="CV63" s="292" t="s">
        <v>124</v>
      </c>
      <c r="CW63" s="292" t="s">
        <v>124</v>
      </c>
      <c r="CX63" s="292" t="s">
        <v>124</v>
      </c>
      <c r="CY63" s="292" t="s">
        <v>124</v>
      </c>
      <c r="CZ63" s="292" t="s">
        <v>124</v>
      </c>
      <c r="DA63" s="292" t="s">
        <v>124</v>
      </c>
      <c r="DB63" s="292" t="s">
        <v>124</v>
      </c>
      <c r="DC63" s="292" t="s">
        <v>124</v>
      </c>
      <c r="DD63" s="292" t="s">
        <v>124</v>
      </c>
      <c r="DE63" s="292" t="s">
        <v>124</v>
      </c>
      <c r="DF63" s="292" t="s">
        <v>124</v>
      </c>
      <c r="DG63" s="292" t="s">
        <v>124</v>
      </c>
      <c r="DH63" s="292" t="s">
        <v>124</v>
      </c>
      <c r="DI63" s="292" t="s">
        <v>124</v>
      </c>
      <c r="DJ63" s="292" t="s">
        <v>124</v>
      </c>
      <c r="DK63" s="292" t="s">
        <v>124</v>
      </c>
      <c r="DL63" s="292" t="s">
        <v>124</v>
      </c>
      <c r="DM63" s="292" t="s">
        <v>124</v>
      </c>
      <c r="DN63" s="292" t="s">
        <v>124</v>
      </c>
      <c r="DO63" s="292" t="s">
        <v>124</v>
      </c>
      <c r="DP63" s="292" t="s">
        <v>124</v>
      </c>
      <c r="DQ63" s="292" t="s">
        <v>124</v>
      </c>
      <c r="DR63" s="292" t="s">
        <v>124</v>
      </c>
      <c r="DS63" s="292" t="s">
        <v>124</v>
      </c>
      <c r="DT63" s="292" t="s">
        <v>124</v>
      </c>
      <c r="DU63" s="292" t="s">
        <v>124</v>
      </c>
      <c r="DV63" s="292" t="s">
        <v>124</v>
      </c>
      <c r="DW63" s="292" t="s">
        <v>124</v>
      </c>
      <c r="DX63" s="292" t="s">
        <v>124</v>
      </c>
      <c r="DY63" s="292" t="s">
        <v>124</v>
      </c>
      <c r="DZ63" s="292" t="s">
        <v>124</v>
      </c>
      <c r="EA63" s="292" t="s">
        <v>124</v>
      </c>
      <c r="EB63" s="292" t="s">
        <v>124</v>
      </c>
      <c r="EC63" s="292" t="s">
        <v>124</v>
      </c>
      <c r="ED63" s="292" t="s">
        <v>124</v>
      </c>
      <c r="EE63" s="292" t="s">
        <v>124</v>
      </c>
      <c r="EF63" s="292" t="s">
        <v>124</v>
      </c>
      <c r="EG63" s="292" t="s">
        <v>124</v>
      </c>
      <c r="EH63" s="292" t="s">
        <v>124</v>
      </c>
      <c r="EI63" s="292" t="s">
        <v>124</v>
      </c>
      <c r="EJ63" s="292" t="s">
        <v>124</v>
      </c>
      <c r="EK63" s="292" t="s">
        <v>124</v>
      </c>
      <c r="EL63" s="292" t="s">
        <v>124</v>
      </c>
      <c r="EM63" s="292" t="s">
        <v>124</v>
      </c>
      <c r="EN63" s="292" t="s">
        <v>124</v>
      </c>
      <c r="EO63" s="292" t="s">
        <v>124</v>
      </c>
      <c r="EP63" s="292" t="s">
        <v>124</v>
      </c>
      <c r="EQ63" s="292" t="s">
        <v>124</v>
      </c>
      <c r="ER63" s="292" t="s">
        <v>124</v>
      </c>
      <c r="ES63" s="292" t="s">
        <v>124</v>
      </c>
      <c r="ET63" s="292" t="s">
        <v>124</v>
      </c>
      <c r="EU63" s="296" t="s">
        <v>124</v>
      </c>
      <c r="EV63" s="288" t="s">
        <v>1317</v>
      </c>
      <c r="EW63" s="288" t="s">
        <v>68</v>
      </c>
      <c r="EX63" s="288" t="s">
        <v>68</v>
      </c>
      <c r="EY63" s="288"/>
      <c r="EZ63" s="288" t="s">
        <v>68</v>
      </c>
      <c r="FA63" s="288" t="s">
        <v>68</v>
      </c>
      <c r="FB63" s="288" t="s">
        <v>68</v>
      </c>
      <c r="FC63" s="288" t="s">
        <v>68</v>
      </c>
      <c r="FD63" s="288" t="s">
        <v>1301</v>
      </c>
    </row>
    <row r="64" spans="1:160" s="6" customFormat="1" ht="13.5" customHeight="1" outlineLevel="2" x14ac:dyDescent="0.35">
      <c r="A64" s="297"/>
      <c r="B64" s="297" t="s">
        <v>1296</v>
      </c>
      <c r="C64" s="289" t="s">
        <v>134</v>
      </c>
      <c r="D64" s="289" t="s">
        <v>159</v>
      </c>
      <c r="E64" s="289" t="s">
        <v>160</v>
      </c>
      <c r="F64" s="298" t="s">
        <v>161</v>
      </c>
      <c r="G64" s="289" t="s">
        <v>158</v>
      </c>
      <c r="H64" s="289" t="s">
        <v>158</v>
      </c>
      <c r="I64" s="298" t="s">
        <v>158</v>
      </c>
      <c r="J64" s="290" t="s">
        <v>158</v>
      </c>
      <c r="K64" s="289" t="s">
        <v>158</v>
      </c>
      <c r="L64" s="291" t="s">
        <v>158</v>
      </c>
      <c r="M64" s="291" t="s">
        <v>158</v>
      </c>
      <c r="N64" s="291" t="s">
        <v>158</v>
      </c>
      <c r="O64" s="291" t="s">
        <v>158</v>
      </c>
      <c r="P64" s="292">
        <f t="shared" si="1"/>
        <v>0</v>
      </c>
      <c r="Q64" s="292" t="s">
        <v>67</v>
      </c>
      <c r="R64" s="292" t="s">
        <v>124</v>
      </c>
      <c r="S64" s="292" t="s">
        <v>68</v>
      </c>
      <c r="T64" s="288" t="s">
        <v>133</v>
      </c>
      <c r="U64" s="293" t="s">
        <v>1322</v>
      </c>
      <c r="V64" s="294"/>
      <c r="W64" s="295"/>
      <c r="X64" s="295"/>
      <c r="Y64" s="295" t="s">
        <v>1323</v>
      </c>
      <c r="Z64" s="295"/>
      <c r="AA64" s="295"/>
      <c r="AB64" s="295"/>
      <c r="AC64" s="295"/>
      <c r="AD64" s="295"/>
      <c r="AE64" s="295"/>
      <c r="AF64" s="295"/>
      <c r="AG64" s="295"/>
      <c r="AH64" s="288" t="s">
        <v>1324</v>
      </c>
      <c r="AI64" s="292" t="s">
        <v>124</v>
      </c>
      <c r="AJ64" s="292" t="s">
        <v>124</v>
      </c>
      <c r="AK64" s="292" t="s">
        <v>124</v>
      </c>
      <c r="AL64" s="292" t="s">
        <v>124</v>
      </c>
      <c r="AM64" s="292" t="s">
        <v>124</v>
      </c>
      <c r="AN64" s="292" t="s">
        <v>124</v>
      </c>
      <c r="AO64" s="292" t="s">
        <v>124</v>
      </c>
      <c r="AP64" s="292" t="s">
        <v>124</v>
      </c>
      <c r="AQ64" s="292" t="s">
        <v>124</v>
      </c>
      <c r="AR64" s="292" t="s">
        <v>124</v>
      </c>
      <c r="AS64" s="292" t="s">
        <v>124</v>
      </c>
      <c r="AT64" s="292" t="s">
        <v>124</v>
      </c>
      <c r="AU64" s="292" t="s">
        <v>124</v>
      </c>
      <c r="AV64" s="292" t="s">
        <v>124</v>
      </c>
      <c r="AW64" s="292" t="s">
        <v>124</v>
      </c>
      <c r="AX64" s="292" t="s">
        <v>124</v>
      </c>
      <c r="AY64" s="292" t="s">
        <v>124</v>
      </c>
      <c r="AZ64" s="292" t="s">
        <v>124</v>
      </c>
      <c r="BA64" s="292" t="s">
        <v>124</v>
      </c>
      <c r="BB64" s="292" t="s">
        <v>124</v>
      </c>
      <c r="BC64" s="292" t="s">
        <v>124</v>
      </c>
      <c r="BD64" s="292" t="s">
        <v>124</v>
      </c>
      <c r="BE64" s="292" t="s">
        <v>124</v>
      </c>
      <c r="BF64" s="292" t="s">
        <v>124</v>
      </c>
      <c r="BG64" s="292" t="s">
        <v>124</v>
      </c>
      <c r="BH64" s="292" t="s">
        <v>124</v>
      </c>
      <c r="BI64" s="292" t="s">
        <v>124</v>
      </c>
      <c r="BJ64" s="292" t="s">
        <v>124</v>
      </c>
      <c r="BK64" s="292" t="s">
        <v>124</v>
      </c>
      <c r="BL64" s="292" t="s">
        <v>124</v>
      </c>
      <c r="BM64" s="292" t="s">
        <v>124</v>
      </c>
      <c r="BN64" s="292" t="s">
        <v>124</v>
      </c>
      <c r="BO64" s="292" t="s">
        <v>124</v>
      </c>
      <c r="BP64" s="292" t="s">
        <v>124</v>
      </c>
      <c r="BQ64" s="292" t="s">
        <v>124</v>
      </c>
      <c r="BR64" s="292" t="s">
        <v>124</v>
      </c>
      <c r="BS64" s="292" t="s">
        <v>124</v>
      </c>
      <c r="BT64" s="292" t="s">
        <v>124</v>
      </c>
      <c r="BU64" s="292" t="s">
        <v>124</v>
      </c>
      <c r="BV64" s="292" t="s">
        <v>124</v>
      </c>
      <c r="BW64" s="292" t="s">
        <v>124</v>
      </c>
      <c r="BX64" s="292" t="s">
        <v>124</v>
      </c>
      <c r="BY64" s="292" t="s">
        <v>124</v>
      </c>
      <c r="BZ64" s="292" t="s">
        <v>124</v>
      </c>
      <c r="CA64" s="292" t="s">
        <v>124</v>
      </c>
      <c r="CB64" s="292" t="s">
        <v>124</v>
      </c>
      <c r="CC64" s="292" t="s">
        <v>124</v>
      </c>
      <c r="CD64" s="292" t="s">
        <v>124</v>
      </c>
      <c r="CE64" s="292" t="s">
        <v>124</v>
      </c>
      <c r="CF64" s="292" t="s">
        <v>124</v>
      </c>
      <c r="CG64" s="292" t="s">
        <v>124</v>
      </c>
      <c r="CH64" s="292" t="s">
        <v>124</v>
      </c>
      <c r="CI64" s="292" t="s">
        <v>124</v>
      </c>
      <c r="CJ64" s="292" t="s">
        <v>68</v>
      </c>
      <c r="CK64" s="292" t="s">
        <v>68</v>
      </c>
      <c r="CL64" s="292" t="s">
        <v>124</v>
      </c>
      <c r="CM64" s="292" t="s">
        <v>68</v>
      </c>
      <c r="CN64" s="292" t="s">
        <v>124</v>
      </c>
      <c r="CO64" s="292" t="s">
        <v>124</v>
      </c>
      <c r="CP64" s="292" t="s">
        <v>124</v>
      </c>
      <c r="CQ64" s="292" t="s">
        <v>124</v>
      </c>
      <c r="CR64" s="292" t="s">
        <v>124</v>
      </c>
      <c r="CS64" s="292" t="s">
        <v>124</v>
      </c>
      <c r="CT64" s="292" t="s">
        <v>124</v>
      </c>
      <c r="CU64" s="292" t="s">
        <v>124</v>
      </c>
      <c r="CV64" s="292" t="s">
        <v>124</v>
      </c>
      <c r="CW64" s="292" t="s">
        <v>124</v>
      </c>
      <c r="CX64" s="292" t="s">
        <v>124</v>
      </c>
      <c r="CY64" s="292" t="s">
        <v>124</v>
      </c>
      <c r="CZ64" s="292" t="s">
        <v>124</v>
      </c>
      <c r="DA64" s="292" t="s">
        <v>124</v>
      </c>
      <c r="DB64" s="292" t="s">
        <v>124</v>
      </c>
      <c r="DC64" s="292" t="s">
        <v>124</v>
      </c>
      <c r="DD64" s="292" t="s">
        <v>124</v>
      </c>
      <c r="DE64" s="292" t="s">
        <v>124</v>
      </c>
      <c r="DF64" s="292" t="s">
        <v>124</v>
      </c>
      <c r="DG64" s="292" t="s">
        <v>124</v>
      </c>
      <c r="DH64" s="292" t="s">
        <v>124</v>
      </c>
      <c r="DI64" s="292" t="s">
        <v>124</v>
      </c>
      <c r="DJ64" s="292" t="s">
        <v>124</v>
      </c>
      <c r="DK64" s="292" t="s">
        <v>124</v>
      </c>
      <c r="DL64" s="292" t="s">
        <v>124</v>
      </c>
      <c r="DM64" s="292" t="s">
        <v>124</v>
      </c>
      <c r="DN64" s="292" t="s">
        <v>124</v>
      </c>
      <c r="DO64" s="292" t="s">
        <v>124</v>
      </c>
      <c r="DP64" s="292" t="s">
        <v>124</v>
      </c>
      <c r="DQ64" s="292" t="s">
        <v>124</v>
      </c>
      <c r="DR64" s="292" t="s">
        <v>124</v>
      </c>
      <c r="DS64" s="292" t="s">
        <v>124</v>
      </c>
      <c r="DT64" s="292" t="s">
        <v>124</v>
      </c>
      <c r="DU64" s="292" t="s">
        <v>124</v>
      </c>
      <c r="DV64" s="292" t="s">
        <v>124</v>
      </c>
      <c r="DW64" s="292" t="s">
        <v>124</v>
      </c>
      <c r="DX64" s="292" t="s">
        <v>124</v>
      </c>
      <c r="DY64" s="292" t="s">
        <v>124</v>
      </c>
      <c r="DZ64" s="292" t="s">
        <v>124</v>
      </c>
      <c r="EA64" s="292" t="s">
        <v>124</v>
      </c>
      <c r="EB64" s="292" t="s">
        <v>124</v>
      </c>
      <c r="EC64" s="292" t="s">
        <v>124</v>
      </c>
      <c r="ED64" s="292" t="s">
        <v>124</v>
      </c>
      <c r="EE64" s="292" t="s">
        <v>124</v>
      </c>
      <c r="EF64" s="292" t="s">
        <v>124</v>
      </c>
      <c r="EG64" s="292" t="s">
        <v>124</v>
      </c>
      <c r="EH64" s="292" t="s">
        <v>124</v>
      </c>
      <c r="EI64" s="292" t="s">
        <v>124</v>
      </c>
      <c r="EJ64" s="292" t="s">
        <v>124</v>
      </c>
      <c r="EK64" s="292" t="s">
        <v>124</v>
      </c>
      <c r="EL64" s="292" t="s">
        <v>124</v>
      </c>
      <c r="EM64" s="292" t="s">
        <v>124</v>
      </c>
      <c r="EN64" s="292" t="s">
        <v>124</v>
      </c>
      <c r="EO64" s="292" t="s">
        <v>124</v>
      </c>
      <c r="EP64" s="292" t="s">
        <v>124</v>
      </c>
      <c r="EQ64" s="292" t="s">
        <v>124</v>
      </c>
      <c r="ER64" s="292" t="s">
        <v>124</v>
      </c>
      <c r="ES64" s="292" t="s">
        <v>124</v>
      </c>
      <c r="ET64" s="292" t="s">
        <v>124</v>
      </c>
      <c r="EU64" s="296" t="s">
        <v>124</v>
      </c>
      <c r="EV64" s="288" t="s">
        <v>1317</v>
      </c>
      <c r="EW64" s="288" t="s">
        <v>68</v>
      </c>
      <c r="EX64" s="288" t="s">
        <v>68</v>
      </c>
      <c r="EY64" s="288"/>
      <c r="EZ64" s="288" t="s">
        <v>68</v>
      </c>
      <c r="FA64" s="288" t="s">
        <v>68</v>
      </c>
      <c r="FB64" s="288" t="s">
        <v>68</v>
      </c>
      <c r="FC64" s="288" t="s">
        <v>68</v>
      </c>
      <c r="FD64" s="288" t="s">
        <v>1301</v>
      </c>
    </row>
    <row r="65" spans="1:160" s="6" customFormat="1" ht="13.5" customHeight="1" outlineLevel="2" x14ac:dyDescent="0.35">
      <c r="A65" s="297"/>
      <c r="B65" s="297" t="s">
        <v>1296</v>
      </c>
      <c r="C65" s="289" t="s">
        <v>134</v>
      </c>
      <c r="D65" s="289" t="s">
        <v>159</v>
      </c>
      <c r="E65" s="289" t="s">
        <v>160</v>
      </c>
      <c r="F65" s="298" t="s">
        <v>162</v>
      </c>
      <c r="G65" s="289" t="s">
        <v>158</v>
      </c>
      <c r="H65" s="289" t="s">
        <v>158</v>
      </c>
      <c r="I65" s="298" t="s">
        <v>158</v>
      </c>
      <c r="J65" s="290" t="s">
        <v>158</v>
      </c>
      <c r="K65" s="289" t="s">
        <v>158</v>
      </c>
      <c r="L65" s="291" t="s">
        <v>158</v>
      </c>
      <c r="M65" s="291" t="s">
        <v>158</v>
      </c>
      <c r="N65" s="291" t="s">
        <v>158</v>
      </c>
      <c r="O65" s="291" t="s">
        <v>158</v>
      </c>
      <c r="P65" s="292">
        <f t="shared" si="1"/>
        <v>0</v>
      </c>
      <c r="Q65" s="292" t="s">
        <v>67</v>
      </c>
      <c r="R65" s="292" t="s">
        <v>124</v>
      </c>
      <c r="S65" s="292" t="s">
        <v>68</v>
      </c>
      <c r="T65" s="288" t="s">
        <v>133</v>
      </c>
      <c r="U65" s="293" t="s">
        <v>1325</v>
      </c>
      <c r="V65" s="294"/>
      <c r="W65" s="295"/>
      <c r="X65" s="295"/>
      <c r="Y65" s="295" t="s">
        <v>1177</v>
      </c>
      <c r="Z65" s="295"/>
      <c r="AA65" s="295"/>
      <c r="AB65" s="295"/>
      <c r="AC65" s="295"/>
      <c r="AD65" s="295"/>
      <c r="AE65" s="295"/>
      <c r="AF65" s="295"/>
      <c r="AG65" s="295"/>
      <c r="AH65" s="288" t="s">
        <v>1326</v>
      </c>
      <c r="AI65" s="292" t="s">
        <v>124</v>
      </c>
      <c r="AJ65" s="292" t="s">
        <v>124</v>
      </c>
      <c r="AK65" s="292" t="s">
        <v>124</v>
      </c>
      <c r="AL65" s="292" t="s">
        <v>124</v>
      </c>
      <c r="AM65" s="292" t="s">
        <v>124</v>
      </c>
      <c r="AN65" s="292" t="s">
        <v>124</v>
      </c>
      <c r="AO65" s="292" t="s">
        <v>124</v>
      </c>
      <c r="AP65" s="292" t="s">
        <v>124</v>
      </c>
      <c r="AQ65" s="292" t="s">
        <v>124</v>
      </c>
      <c r="AR65" s="292" t="s">
        <v>124</v>
      </c>
      <c r="AS65" s="292" t="s">
        <v>124</v>
      </c>
      <c r="AT65" s="292" t="s">
        <v>124</v>
      </c>
      <c r="AU65" s="292" t="s">
        <v>124</v>
      </c>
      <c r="AV65" s="292" t="s">
        <v>124</v>
      </c>
      <c r="AW65" s="292" t="s">
        <v>124</v>
      </c>
      <c r="AX65" s="292" t="s">
        <v>124</v>
      </c>
      <c r="AY65" s="292" t="s">
        <v>124</v>
      </c>
      <c r="AZ65" s="292" t="s">
        <v>124</v>
      </c>
      <c r="BA65" s="292" t="s">
        <v>124</v>
      </c>
      <c r="BB65" s="292" t="s">
        <v>124</v>
      </c>
      <c r="BC65" s="292" t="s">
        <v>124</v>
      </c>
      <c r="BD65" s="292" t="s">
        <v>124</v>
      </c>
      <c r="BE65" s="292" t="s">
        <v>124</v>
      </c>
      <c r="BF65" s="292" t="s">
        <v>124</v>
      </c>
      <c r="BG65" s="292" t="s">
        <v>124</v>
      </c>
      <c r="BH65" s="292" t="s">
        <v>124</v>
      </c>
      <c r="BI65" s="292" t="s">
        <v>124</v>
      </c>
      <c r="BJ65" s="292" t="s">
        <v>124</v>
      </c>
      <c r="BK65" s="292" t="s">
        <v>124</v>
      </c>
      <c r="BL65" s="292" t="s">
        <v>124</v>
      </c>
      <c r="BM65" s="292" t="s">
        <v>124</v>
      </c>
      <c r="BN65" s="292" t="s">
        <v>124</v>
      </c>
      <c r="BO65" s="292" t="s">
        <v>124</v>
      </c>
      <c r="BP65" s="292" t="s">
        <v>124</v>
      </c>
      <c r="BQ65" s="292" t="s">
        <v>124</v>
      </c>
      <c r="BR65" s="292" t="s">
        <v>124</v>
      </c>
      <c r="BS65" s="292" t="s">
        <v>124</v>
      </c>
      <c r="BT65" s="292" t="s">
        <v>124</v>
      </c>
      <c r="BU65" s="292" t="s">
        <v>124</v>
      </c>
      <c r="BV65" s="292" t="s">
        <v>124</v>
      </c>
      <c r="BW65" s="292" t="s">
        <v>124</v>
      </c>
      <c r="BX65" s="292" t="s">
        <v>124</v>
      </c>
      <c r="BY65" s="292" t="s">
        <v>124</v>
      </c>
      <c r="BZ65" s="292" t="s">
        <v>124</v>
      </c>
      <c r="CA65" s="292" t="s">
        <v>124</v>
      </c>
      <c r="CB65" s="292" t="s">
        <v>124</v>
      </c>
      <c r="CC65" s="292" t="s">
        <v>124</v>
      </c>
      <c r="CD65" s="292" t="s">
        <v>124</v>
      </c>
      <c r="CE65" s="292" t="s">
        <v>124</v>
      </c>
      <c r="CF65" s="292" t="s">
        <v>124</v>
      </c>
      <c r="CG65" s="292" t="s">
        <v>124</v>
      </c>
      <c r="CH65" s="292" t="s">
        <v>124</v>
      </c>
      <c r="CI65" s="292" t="s">
        <v>124</v>
      </c>
      <c r="CJ65" s="292" t="s">
        <v>68</v>
      </c>
      <c r="CK65" s="292" t="s">
        <v>68</v>
      </c>
      <c r="CL65" s="292" t="s">
        <v>124</v>
      </c>
      <c r="CM65" s="292" t="s">
        <v>68</v>
      </c>
      <c r="CN65" s="292" t="s">
        <v>124</v>
      </c>
      <c r="CO65" s="292" t="s">
        <v>124</v>
      </c>
      <c r="CP65" s="292" t="s">
        <v>124</v>
      </c>
      <c r="CQ65" s="292" t="s">
        <v>124</v>
      </c>
      <c r="CR65" s="292" t="s">
        <v>124</v>
      </c>
      <c r="CS65" s="292" t="s">
        <v>124</v>
      </c>
      <c r="CT65" s="292" t="s">
        <v>124</v>
      </c>
      <c r="CU65" s="292" t="s">
        <v>124</v>
      </c>
      <c r="CV65" s="292" t="s">
        <v>124</v>
      </c>
      <c r="CW65" s="292" t="s">
        <v>124</v>
      </c>
      <c r="CX65" s="292" t="s">
        <v>124</v>
      </c>
      <c r="CY65" s="292" t="s">
        <v>124</v>
      </c>
      <c r="CZ65" s="292" t="s">
        <v>124</v>
      </c>
      <c r="DA65" s="292" t="s">
        <v>124</v>
      </c>
      <c r="DB65" s="292" t="s">
        <v>124</v>
      </c>
      <c r="DC65" s="292" t="s">
        <v>124</v>
      </c>
      <c r="DD65" s="292" t="s">
        <v>124</v>
      </c>
      <c r="DE65" s="292" t="s">
        <v>124</v>
      </c>
      <c r="DF65" s="292" t="s">
        <v>124</v>
      </c>
      <c r="DG65" s="292" t="s">
        <v>124</v>
      </c>
      <c r="DH65" s="292" t="s">
        <v>124</v>
      </c>
      <c r="DI65" s="292" t="s">
        <v>124</v>
      </c>
      <c r="DJ65" s="292" t="s">
        <v>124</v>
      </c>
      <c r="DK65" s="292" t="s">
        <v>124</v>
      </c>
      <c r="DL65" s="292" t="s">
        <v>124</v>
      </c>
      <c r="DM65" s="292" t="s">
        <v>124</v>
      </c>
      <c r="DN65" s="292" t="s">
        <v>124</v>
      </c>
      <c r="DO65" s="292" t="s">
        <v>124</v>
      </c>
      <c r="DP65" s="292" t="s">
        <v>124</v>
      </c>
      <c r="DQ65" s="292" t="s">
        <v>124</v>
      </c>
      <c r="DR65" s="292" t="s">
        <v>124</v>
      </c>
      <c r="DS65" s="292" t="s">
        <v>124</v>
      </c>
      <c r="DT65" s="292" t="s">
        <v>124</v>
      </c>
      <c r="DU65" s="292" t="s">
        <v>124</v>
      </c>
      <c r="DV65" s="292" t="s">
        <v>124</v>
      </c>
      <c r="DW65" s="292" t="s">
        <v>124</v>
      </c>
      <c r="DX65" s="292" t="s">
        <v>124</v>
      </c>
      <c r="DY65" s="292" t="s">
        <v>124</v>
      </c>
      <c r="DZ65" s="292" t="s">
        <v>124</v>
      </c>
      <c r="EA65" s="292" t="s">
        <v>124</v>
      </c>
      <c r="EB65" s="292" t="s">
        <v>124</v>
      </c>
      <c r="EC65" s="292" t="s">
        <v>124</v>
      </c>
      <c r="ED65" s="292" t="s">
        <v>124</v>
      </c>
      <c r="EE65" s="292" t="s">
        <v>124</v>
      </c>
      <c r="EF65" s="292" t="s">
        <v>124</v>
      </c>
      <c r="EG65" s="292" t="s">
        <v>124</v>
      </c>
      <c r="EH65" s="292" t="s">
        <v>67</v>
      </c>
      <c r="EI65" s="292" t="s">
        <v>67</v>
      </c>
      <c r="EJ65" s="292" t="s">
        <v>67</v>
      </c>
      <c r="EK65" s="292" t="s">
        <v>67</v>
      </c>
      <c r="EL65" s="292" t="s">
        <v>67</v>
      </c>
      <c r="EM65" s="292" t="s">
        <v>124</v>
      </c>
      <c r="EN65" s="292" t="s">
        <v>124</v>
      </c>
      <c r="EO65" s="292" t="s">
        <v>124</v>
      </c>
      <c r="EP65" s="292" t="s">
        <v>124</v>
      </c>
      <c r="EQ65" s="292" t="s">
        <v>124</v>
      </c>
      <c r="ER65" s="292" t="s">
        <v>124</v>
      </c>
      <c r="ES65" s="292" t="s">
        <v>124</v>
      </c>
      <c r="ET65" s="292" t="s">
        <v>124</v>
      </c>
      <c r="EU65" s="296" t="s">
        <v>124</v>
      </c>
      <c r="EV65" s="288" t="s">
        <v>1317</v>
      </c>
      <c r="EW65" s="288" t="s">
        <v>68</v>
      </c>
      <c r="EX65" s="288" t="s">
        <v>68</v>
      </c>
      <c r="EY65" s="288" t="s">
        <v>1327</v>
      </c>
      <c r="EZ65" s="288" t="s">
        <v>68</v>
      </c>
      <c r="FA65" s="288" t="s">
        <v>68</v>
      </c>
      <c r="FB65" s="288" t="s">
        <v>68</v>
      </c>
      <c r="FC65" s="288" t="s">
        <v>68</v>
      </c>
      <c r="FD65" s="288" t="s">
        <v>1301</v>
      </c>
    </row>
    <row r="66" spans="1:160" s="6" customFormat="1" ht="13.5" customHeight="1" outlineLevel="2" x14ac:dyDescent="0.35">
      <c r="A66" s="297"/>
      <c r="B66" s="297" t="s">
        <v>1296</v>
      </c>
      <c r="C66" s="289" t="s">
        <v>134</v>
      </c>
      <c r="D66" s="289" t="s">
        <v>159</v>
      </c>
      <c r="E66" s="289" t="s">
        <v>160</v>
      </c>
      <c r="F66" s="298" t="s">
        <v>163</v>
      </c>
      <c r="G66" s="289" t="s">
        <v>158</v>
      </c>
      <c r="H66" s="289" t="s">
        <v>158</v>
      </c>
      <c r="I66" s="298" t="s">
        <v>158</v>
      </c>
      <c r="J66" s="290" t="s">
        <v>158</v>
      </c>
      <c r="K66" s="289" t="s">
        <v>158</v>
      </c>
      <c r="L66" s="291" t="s">
        <v>158</v>
      </c>
      <c r="M66" s="291" t="s">
        <v>158</v>
      </c>
      <c r="N66" s="291" t="s">
        <v>158</v>
      </c>
      <c r="O66" s="291" t="s">
        <v>158</v>
      </c>
      <c r="P66" s="292">
        <f t="shared" si="1"/>
        <v>0</v>
      </c>
      <c r="Q66" s="292" t="s">
        <v>67</v>
      </c>
      <c r="R66" s="292" t="s">
        <v>124</v>
      </c>
      <c r="S66" s="292" t="s">
        <v>68</v>
      </c>
      <c r="T66" s="288" t="s">
        <v>133</v>
      </c>
      <c r="U66" s="293" t="s">
        <v>1328</v>
      </c>
      <c r="V66" s="294"/>
      <c r="W66" s="295"/>
      <c r="X66" s="295"/>
      <c r="Y66" s="295" t="s">
        <v>1178</v>
      </c>
      <c r="Z66" s="295"/>
      <c r="AA66" s="295"/>
      <c r="AB66" s="295"/>
      <c r="AC66" s="295"/>
      <c r="AD66" s="295"/>
      <c r="AE66" s="295"/>
      <c r="AF66" s="295"/>
      <c r="AG66" s="295"/>
      <c r="AH66" s="288" t="s">
        <v>1329</v>
      </c>
      <c r="AI66" s="292" t="s">
        <v>124</v>
      </c>
      <c r="AJ66" s="292" t="s">
        <v>124</v>
      </c>
      <c r="AK66" s="292" t="s">
        <v>124</v>
      </c>
      <c r="AL66" s="292" t="s">
        <v>124</v>
      </c>
      <c r="AM66" s="292" t="s">
        <v>124</v>
      </c>
      <c r="AN66" s="292" t="s">
        <v>124</v>
      </c>
      <c r="AO66" s="292" t="s">
        <v>124</v>
      </c>
      <c r="AP66" s="292" t="s">
        <v>124</v>
      </c>
      <c r="AQ66" s="292" t="s">
        <v>124</v>
      </c>
      <c r="AR66" s="292" t="s">
        <v>124</v>
      </c>
      <c r="AS66" s="292" t="s">
        <v>124</v>
      </c>
      <c r="AT66" s="292" t="s">
        <v>124</v>
      </c>
      <c r="AU66" s="292" t="s">
        <v>124</v>
      </c>
      <c r="AV66" s="292" t="s">
        <v>124</v>
      </c>
      <c r="AW66" s="292" t="s">
        <v>124</v>
      </c>
      <c r="AX66" s="292" t="s">
        <v>124</v>
      </c>
      <c r="AY66" s="292" t="s">
        <v>124</v>
      </c>
      <c r="AZ66" s="292" t="s">
        <v>124</v>
      </c>
      <c r="BA66" s="292" t="s">
        <v>124</v>
      </c>
      <c r="BB66" s="292" t="s">
        <v>124</v>
      </c>
      <c r="BC66" s="292" t="s">
        <v>124</v>
      </c>
      <c r="BD66" s="292" t="s">
        <v>124</v>
      </c>
      <c r="BE66" s="292" t="s">
        <v>124</v>
      </c>
      <c r="BF66" s="292" t="s">
        <v>124</v>
      </c>
      <c r="BG66" s="292" t="s">
        <v>124</v>
      </c>
      <c r="BH66" s="292" t="s">
        <v>124</v>
      </c>
      <c r="BI66" s="292" t="s">
        <v>124</v>
      </c>
      <c r="BJ66" s="292" t="s">
        <v>124</v>
      </c>
      <c r="BK66" s="292" t="s">
        <v>124</v>
      </c>
      <c r="BL66" s="292" t="s">
        <v>124</v>
      </c>
      <c r="BM66" s="292" t="s">
        <v>124</v>
      </c>
      <c r="BN66" s="292" t="s">
        <v>124</v>
      </c>
      <c r="BO66" s="292" t="s">
        <v>124</v>
      </c>
      <c r="BP66" s="292" t="s">
        <v>124</v>
      </c>
      <c r="BQ66" s="292" t="s">
        <v>124</v>
      </c>
      <c r="BR66" s="292" t="s">
        <v>124</v>
      </c>
      <c r="BS66" s="292" t="s">
        <v>124</v>
      </c>
      <c r="BT66" s="292" t="s">
        <v>124</v>
      </c>
      <c r="BU66" s="292" t="s">
        <v>124</v>
      </c>
      <c r="BV66" s="292" t="s">
        <v>124</v>
      </c>
      <c r="BW66" s="292" t="s">
        <v>124</v>
      </c>
      <c r="BX66" s="292" t="s">
        <v>124</v>
      </c>
      <c r="BY66" s="292" t="s">
        <v>124</v>
      </c>
      <c r="BZ66" s="292" t="s">
        <v>124</v>
      </c>
      <c r="CA66" s="292" t="s">
        <v>124</v>
      </c>
      <c r="CB66" s="292" t="s">
        <v>124</v>
      </c>
      <c r="CC66" s="292" t="s">
        <v>124</v>
      </c>
      <c r="CD66" s="292" t="s">
        <v>124</v>
      </c>
      <c r="CE66" s="292" t="s">
        <v>124</v>
      </c>
      <c r="CF66" s="292" t="s">
        <v>124</v>
      </c>
      <c r="CG66" s="292" t="s">
        <v>124</v>
      </c>
      <c r="CH66" s="292" t="s">
        <v>124</v>
      </c>
      <c r="CI66" s="292" t="s">
        <v>124</v>
      </c>
      <c r="CJ66" s="292" t="s">
        <v>68</v>
      </c>
      <c r="CK66" s="292" t="s">
        <v>68</v>
      </c>
      <c r="CL66" s="292" t="s">
        <v>124</v>
      </c>
      <c r="CM66" s="292" t="s">
        <v>68</v>
      </c>
      <c r="CN66" s="292" t="s">
        <v>124</v>
      </c>
      <c r="CO66" s="292" t="s">
        <v>124</v>
      </c>
      <c r="CP66" s="292" t="s">
        <v>124</v>
      </c>
      <c r="CQ66" s="292" t="s">
        <v>124</v>
      </c>
      <c r="CR66" s="292" t="s">
        <v>124</v>
      </c>
      <c r="CS66" s="292" t="s">
        <v>124</v>
      </c>
      <c r="CT66" s="292" t="s">
        <v>124</v>
      </c>
      <c r="CU66" s="292" t="s">
        <v>124</v>
      </c>
      <c r="CV66" s="292" t="s">
        <v>124</v>
      </c>
      <c r="CW66" s="292" t="s">
        <v>124</v>
      </c>
      <c r="CX66" s="292" t="s">
        <v>124</v>
      </c>
      <c r="CY66" s="292" t="s">
        <v>124</v>
      </c>
      <c r="CZ66" s="292" t="s">
        <v>124</v>
      </c>
      <c r="DA66" s="292" t="s">
        <v>124</v>
      </c>
      <c r="DB66" s="292" t="s">
        <v>124</v>
      </c>
      <c r="DC66" s="292" t="s">
        <v>124</v>
      </c>
      <c r="DD66" s="292" t="s">
        <v>124</v>
      </c>
      <c r="DE66" s="292" t="s">
        <v>124</v>
      </c>
      <c r="DF66" s="292" t="s">
        <v>124</v>
      </c>
      <c r="DG66" s="292" t="s">
        <v>124</v>
      </c>
      <c r="DH66" s="292" t="s">
        <v>124</v>
      </c>
      <c r="DI66" s="292" t="s">
        <v>124</v>
      </c>
      <c r="DJ66" s="292" t="s">
        <v>124</v>
      </c>
      <c r="DK66" s="292" t="s">
        <v>124</v>
      </c>
      <c r="DL66" s="292" t="s">
        <v>124</v>
      </c>
      <c r="DM66" s="292" t="s">
        <v>124</v>
      </c>
      <c r="DN66" s="292" t="s">
        <v>124</v>
      </c>
      <c r="DO66" s="292" t="s">
        <v>124</v>
      </c>
      <c r="DP66" s="292" t="s">
        <v>124</v>
      </c>
      <c r="DQ66" s="292" t="s">
        <v>124</v>
      </c>
      <c r="DR66" s="292" t="s">
        <v>124</v>
      </c>
      <c r="DS66" s="292" t="s">
        <v>124</v>
      </c>
      <c r="DT66" s="292" t="s">
        <v>124</v>
      </c>
      <c r="DU66" s="292" t="s">
        <v>124</v>
      </c>
      <c r="DV66" s="292" t="s">
        <v>124</v>
      </c>
      <c r="DW66" s="292" t="s">
        <v>124</v>
      </c>
      <c r="DX66" s="292" t="s">
        <v>124</v>
      </c>
      <c r="DY66" s="292" t="s">
        <v>124</v>
      </c>
      <c r="DZ66" s="292" t="s">
        <v>124</v>
      </c>
      <c r="EA66" s="292" t="s">
        <v>124</v>
      </c>
      <c r="EB66" s="292" t="s">
        <v>124</v>
      </c>
      <c r="EC66" s="292" t="s">
        <v>124</v>
      </c>
      <c r="ED66" s="292" t="s">
        <v>124</v>
      </c>
      <c r="EE66" s="292" t="s">
        <v>124</v>
      </c>
      <c r="EF66" s="292" t="s">
        <v>124</v>
      </c>
      <c r="EG66" s="292" t="s">
        <v>124</v>
      </c>
      <c r="EH66" s="292" t="s">
        <v>124</v>
      </c>
      <c r="EI66" s="292" t="s">
        <v>124</v>
      </c>
      <c r="EJ66" s="292" t="s">
        <v>124</v>
      </c>
      <c r="EK66" s="292" t="s">
        <v>124</v>
      </c>
      <c r="EL66" s="292" t="s">
        <v>124</v>
      </c>
      <c r="EM66" s="292" t="s">
        <v>67</v>
      </c>
      <c r="EN66" s="292" t="s">
        <v>67</v>
      </c>
      <c r="EO66" s="292" t="s">
        <v>67</v>
      </c>
      <c r="EP66" s="292" t="s">
        <v>67</v>
      </c>
      <c r="EQ66" s="292" t="s">
        <v>67</v>
      </c>
      <c r="ER66" s="292" t="s">
        <v>124</v>
      </c>
      <c r="ES66" s="292" t="s">
        <v>124</v>
      </c>
      <c r="ET66" s="292" t="s">
        <v>124</v>
      </c>
      <c r="EU66" s="296" t="s">
        <v>124</v>
      </c>
      <c r="EV66" s="288" t="s">
        <v>1317</v>
      </c>
      <c r="EW66" s="288" t="s">
        <v>68</v>
      </c>
      <c r="EX66" s="288" t="s">
        <v>68</v>
      </c>
      <c r="EY66" s="288" t="s">
        <v>1330</v>
      </c>
      <c r="EZ66" s="288" t="s">
        <v>68</v>
      </c>
      <c r="FA66" s="288" t="s">
        <v>68</v>
      </c>
      <c r="FB66" s="288" t="s">
        <v>68</v>
      </c>
      <c r="FC66" s="288" t="s">
        <v>68</v>
      </c>
      <c r="FD66" s="288" t="s">
        <v>1301</v>
      </c>
    </row>
    <row r="67" spans="1:160" s="6" customFormat="1" ht="13.5" customHeight="1" outlineLevel="2" x14ac:dyDescent="0.35">
      <c r="A67" s="297"/>
      <c r="B67" s="297" t="s">
        <v>1296</v>
      </c>
      <c r="C67" s="289" t="s">
        <v>134</v>
      </c>
      <c r="D67" s="289" t="s">
        <v>159</v>
      </c>
      <c r="E67" s="289" t="s">
        <v>160</v>
      </c>
      <c r="F67" s="298" t="s">
        <v>164</v>
      </c>
      <c r="G67" s="289" t="s">
        <v>158</v>
      </c>
      <c r="H67" s="289" t="s">
        <v>158</v>
      </c>
      <c r="I67" s="298" t="s">
        <v>158</v>
      </c>
      <c r="J67" s="290" t="s">
        <v>158</v>
      </c>
      <c r="K67" s="289" t="s">
        <v>158</v>
      </c>
      <c r="L67" s="291" t="s">
        <v>158</v>
      </c>
      <c r="M67" s="291" t="s">
        <v>158</v>
      </c>
      <c r="N67" s="291" t="s">
        <v>158</v>
      </c>
      <c r="O67" s="291" t="s">
        <v>158</v>
      </c>
      <c r="P67" s="292">
        <f t="shared" si="1"/>
        <v>0</v>
      </c>
      <c r="Q67" s="292" t="s">
        <v>67</v>
      </c>
      <c r="R67" s="292" t="s">
        <v>124</v>
      </c>
      <c r="S67" s="292" t="s">
        <v>68</v>
      </c>
      <c r="T67" s="288" t="s">
        <v>133</v>
      </c>
      <c r="U67" s="293" t="s">
        <v>1331</v>
      </c>
      <c r="V67" s="294"/>
      <c r="W67" s="295"/>
      <c r="X67" s="295"/>
      <c r="Y67" s="295" t="s">
        <v>1179</v>
      </c>
      <c r="Z67" s="295"/>
      <c r="AA67" s="295"/>
      <c r="AB67" s="295"/>
      <c r="AC67" s="295"/>
      <c r="AD67" s="295"/>
      <c r="AE67" s="295"/>
      <c r="AF67" s="295"/>
      <c r="AG67" s="295"/>
      <c r="AH67" s="288" t="s">
        <v>1332</v>
      </c>
      <c r="AI67" s="292" t="s">
        <v>124</v>
      </c>
      <c r="AJ67" s="292" t="s">
        <v>124</v>
      </c>
      <c r="AK67" s="292" t="s">
        <v>124</v>
      </c>
      <c r="AL67" s="292" t="s">
        <v>124</v>
      </c>
      <c r="AM67" s="292" t="s">
        <v>124</v>
      </c>
      <c r="AN67" s="292" t="s">
        <v>124</v>
      </c>
      <c r="AO67" s="292" t="s">
        <v>124</v>
      </c>
      <c r="AP67" s="292" t="s">
        <v>124</v>
      </c>
      <c r="AQ67" s="292" t="s">
        <v>124</v>
      </c>
      <c r="AR67" s="292" t="s">
        <v>124</v>
      </c>
      <c r="AS67" s="292" t="s">
        <v>124</v>
      </c>
      <c r="AT67" s="292" t="s">
        <v>124</v>
      </c>
      <c r="AU67" s="292" t="s">
        <v>124</v>
      </c>
      <c r="AV67" s="292" t="s">
        <v>124</v>
      </c>
      <c r="AW67" s="292" t="s">
        <v>124</v>
      </c>
      <c r="AX67" s="292" t="s">
        <v>124</v>
      </c>
      <c r="AY67" s="292" t="s">
        <v>124</v>
      </c>
      <c r="AZ67" s="292" t="s">
        <v>124</v>
      </c>
      <c r="BA67" s="292" t="s">
        <v>124</v>
      </c>
      <c r="BB67" s="292" t="s">
        <v>124</v>
      </c>
      <c r="BC67" s="292" t="s">
        <v>124</v>
      </c>
      <c r="BD67" s="292" t="s">
        <v>124</v>
      </c>
      <c r="BE67" s="292" t="s">
        <v>124</v>
      </c>
      <c r="BF67" s="292" t="s">
        <v>124</v>
      </c>
      <c r="BG67" s="292" t="s">
        <v>124</v>
      </c>
      <c r="BH67" s="292" t="s">
        <v>124</v>
      </c>
      <c r="BI67" s="292" t="s">
        <v>124</v>
      </c>
      <c r="BJ67" s="292" t="s">
        <v>124</v>
      </c>
      <c r="BK67" s="292" t="s">
        <v>124</v>
      </c>
      <c r="BL67" s="292" t="s">
        <v>124</v>
      </c>
      <c r="BM67" s="292" t="s">
        <v>124</v>
      </c>
      <c r="BN67" s="292" t="s">
        <v>124</v>
      </c>
      <c r="BO67" s="292" t="s">
        <v>124</v>
      </c>
      <c r="BP67" s="292" t="s">
        <v>124</v>
      </c>
      <c r="BQ67" s="292" t="s">
        <v>124</v>
      </c>
      <c r="BR67" s="292" t="s">
        <v>124</v>
      </c>
      <c r="BS67" s="292" t="s">
        <v>124</v>
      </c>
      <c r="BT67" s="292" t="s">
        <v>124</v>
      </c>
      <c r="BU67" s="292" t="s">
        <v>124</v>
      </c>
      <c r="BV67" s="292" t="s">
        <v>124</v>
      </c>
      <c r="BW67" s="292" t="s">
        <v>124</v>
      </c>
      <c r="BX67" s="292" t="s">
        <v>124</v>
      </c>
      <c r="BY67" s="292" t="s">
        <v>124</v>
      </c>
      <c r="BZ67" s="292" t="s">
        <v>124</v>
      </c>
      <c r="CA67" s="292" t="s">
        <v>124</v>
      </c>
      <c r="CB67" s="292" t="s">
        <v>124</v>
      </c>
      <c r="CC67" s="292" t="s">
        <v>124</v>
      </c>
      <c r="CD67" s="292" t="s">
        <v>124</v>
      </c>
      <c r="CE67" s="292" t="s">
        <v>124</v>
      </c>
      <c r="CF67" s="292" t="s">
        <v>124</v>
      </c>
      <c r="CG67" s="292" t="s">
        <v>124</v>
      </c>
      <c r="CH67" s="292" t="s">
        <v>124</v>
      </c>
      <c r="CI67" s="292" t="s">
        <v>124</v>
      </c>
      <c r="CJ67" s="292" t="s">
        <v>68</v>
      </c>
      <c r="CK67" s="292" t="s">
        <v>68</v>
      </c>
      <c r="CL67" s="292" t="s">
        <v>124</v>
      </c>
      <c r="CM67" s="292" t="s">
        <v>68</v>
      </c>
      <c r="CN67" s="292" t="s">
        <v>124</v>
      </c>
      <c r="CO67" s="292" t="s">
        <v>124</v>
      </c>
      <c r="CP67" s="292" t="s">
        <v>124</v>
      </c>
      <c r="CQ67" s="292" t="s">
        <v>124</v>
      </c>
      <c r="CR67" s="292" t="s">
        <v>124</v>
      </c>
      <c r="CS67" s="292" t="s">
        <v>124</v>
      </c>
      <c r="CT67" s="292" t="s">
        <v>124</v>
      </c>
      <c r="CU67" s="292" t="s">
        <v>124</v>
      </c>
      <c r="CV67" s="292" t="s">
        <v>124</v>
      </c>
      <c r="CW67" s="292" t="s">
        <v>124</v>
      </c>
      <c r="CX67" s="292" t="s">
        <v>124</v>
      </c>
      <c r="CY67" s="292" t="s">
        <v>124</v>
      </c>
      <c r="CZ67" s="292" t="s">
        <v>124</v>
      </c>
      <c r="DA67" s="292" t="s">
        <v>124</v>
      </c>
      <c r="DB67" s="292" t="s">
        <v>124</v>
      </c>
      <c r="DC67" s="292" t="s">
        <v>124</v>
      </c>
      <c r="DD67" s="292" t="s">
        <v>124</v>
      </c>
      <c r="DE67" s="292" t="s">
        <v>124</v>
      </c>
      <c r="DF67" s="292" t="s">
        <v>124</v>
      </c>
      <c r="DG67" s="292" t="s">
        <v>124</v>
      </c>
      <c r="DH67" s="292" t="s">
        <v>124</v>
      </c>
      <c r="DI67" s="292" t="s">
        <v>124</v>
      </c>
      <c r="DJ67" s="292" t="s">
        <v>124</v>
      </c>
      <c r="DK67" s="292" t="s">
        <v>124</v>
      </c>
      <c r="DL67" s="292" t="s">
        <v>124</v>
      </c>
      <c r="DM67" s="292" t="s">
        <v>124</v>
      </c>
      <c r="DN67" s="292" t="s">
        <v>124</v>
      </c>
      <c r="DO67" s="292" t="s">
        <v>124</v>
      </c>
      <c r="DP67" s="292" t="s">
        <v>124</v>
      </c>
      <c r="DQ67" s="292" t="s">
        <v>124</v>
      </c>
      <c r="DR67" s="292" t="s">
        <v>124</v>
      </c>
      <c r="DS67" s="292" t="s">
        <v>124</v>
      </c>
      <c r="DT67" s="292" t="s">
        <v>124</v>
      </c>
      <c r="DU67" s="292" t="s">
        <v>124</v>
      </c>
      <c r="DV67" s="292" t="s">
        <v>124</v>
      </c>
      <c r="DW67" s="292" t="s">
        <v>124</v>
      </c>
      <c r="DX67" s="292" t="s">
        <v>124</v>
      </c>
      <c r="DY67" s="292" t="s">
        <v>124</v>
      </c>
      <c r="DZ67" s="292" t="s">
        <v>124</v>
      </c>
      <c r="EA67" s="292" t="s">
        <v>124</v>
      </c>
      <c r="EB67" s="292" t="s">
        <v>124</v>
      </c>
      <c r="EC67" s="292" t="s">
        <v>124</v>
      </c>
      <c r="ED67" s="292" t="s">
        <v>124</v>
      </c>
      <c r="EE67" s="292" t="s">
        <v>124</v>
      </c>
      <c r="EF67" s="292" t="s">
        <v>124</v>
      </c>
      <c r="EG67" s="292" t="s">
        <v>124</v>
      </c>
      <c r="EH67" s="292" t="s">
        <v>124</v>
      </c>
      <c r="EI67" s="292" t="s">
        <v>124</v>
      </c>
      <c r="EJ67" s="292" t="s">
        <v>124</v>
      </c>
      <c r="EK67" s="292" t="s">
        <v>124</v>
      </c>
      <c r="EL67" s="292" t="s">
        <v>124</v>
      </c>
      <c r="EM67" s="292" t="s">
        <v>124</v>
      </c>
      <c r="EN67" s="292" t="s">
        <v>124</v>
      </c>
      <c r="EO67" s="292" t="s">
        <v>124</v>
      </c>
      <c r="EP67" s="292" t="s">
        <v>124</v>
      </c>
      <c r="EQ67" s="292" t="s">
        <v>124</v>
      </c>
      <c r="ER67" s="292" t="s">
        <v>67</v>
      </c>
      <c r="ES67" s="292" t="s">
        <v>67</v>
      </c>
      <c r="ET67" s="292" t="s">
        <v>67</v>
      </c>
      <c r="EU67" s="296" t="s">
        <v>67</v>
      </c>
      <c r="EV67" s="288" t="s">
        <v>1317</v>
      </c>
      <c r="EW67" s="288" t="s">
        <v>68</v>
      </c>
      <c r="EX67" s="288" t="s">
        <v>68</v>
      </c>
      <c r="EY67" s="288" t="s">
        <v>1333</v>
      </c>
      <c r="EZ67" s="288" t="s">
        <v>68</v>
      </c>
      <c r="FA67" s="288" t="s">
        <v>68</v>
      </c>
      <c r="FB67" s="288" t="s">
        <v>68</v>
      </c>
      <c r="FC67" s="288" t="s">
        <v>68</v>
      </c>
      <c r="FD67" s="288" t="s">
        <v>1301</v>
      </c>
    </row>
  </sheetData>
  <mergeCells count="54">
    <mergeCell ref="A1:BN1"/>
    <mergeCell ref="A2:BN2"/>
    <mergeCell ref="A3:T4"/>
    <mergeCell ref="U3:U6"/>
    <mergeCell ref="V3:AG4"/>
    <mergeCell ref="AH3:AH6"/>
    <mergeCell ref="AI3:EU3"/>
    <mergeCell ref="CN4:CY4"/>
    <mergeCell ref="CZ4:DE4"/>
    <mergeCell ref="DF4:DN4"/>
    <mergeCell ref="A5:A6"/>
    <mergeCell ref="B5:B6"/>
    <mergeCell ref="C5:O5"/>
    <mergeCell ref="P5:P6"/>
    <mergeCell ref="Q5:Q6"/>
    <mergeCell ref="AD5:AD6"/>
    <mergeCell ref="EV3:FC4"/>
    <mergeCell ref="FD3:FD4"/>
    <mergeCell ref="AI4:BG4"/>
    <mergeCell ref="BH4:BJ4"/>
    <mergeCell ref="BK4:BQ4"/>
    <mergeCell ref="BR4:BS4"/>
    <mergeCell ref="BT4:CF4"/>
    <mergeCell ref="CG4:CI4"/>
    <mergeCell ref="CJ4:CK4"/>
    <mergeCell ref="CL4:CM4"/>
    <mergeCell ref="DO4:DW4"/>
    <mergeCell ref="DX4:EG4"/>
    <mergeCell ref="EH4:EL4"/>
    <mergeCell ref="EM4:EQ4"/>
    <mergeCell ref="ER4:EU4"/>
    <mergeCell ref="R5:R6"/>
    <mergeCell ref="S5:S6"/>
    <mergeCell ref="T5:T6"/>
    <mergeCell ref="V5:V6"/>
    <mergeCell ref="W5:W6"/>
    <mergeCell ref="X5:X6"/>
    <mergeCell ref="Y5:Y6"/>
    <mergeCell ref="Z5:Z6"/>
    <mergeCell ref="AA5:AA6"/>
    <mergeCell ref="AB5:AB6"/>
    <mergeCell ref="AC5:AC6"/>
    <mergeCell ref="FD5:FD6"/>
    <mergeCell ref="AE5:AE6"/>
    <mergeCell ref="AF5:AF6"/>
    <mergeCell ref="AG5:AG6"/>
    <mergeCell ref="EV5:EV6"/>
    <mergeCell ref="EW5:EW6"/>
    <mergeCell ref="EX5:EX6"/>
    <mergeCell ref="EY5:EY6"/>
    <mergeCell ref="EZ5:EZ6"/>
    <mergeCell ref="FA5:FA6"/>
    <mergeCell ref="FB5:FB6"/>
    <mergeCell ref="FC5:F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Tariff SUMMARY</vt:lpstr>
      <vt:lpstr>FBE</vt:lpstr>
      <vt:lpstr>Summary</vt:lpstr>
      <vt:lpstr>Tariff Structure to complete</vt:lpstr>
      <vt:lpstr>MSCOA - Tariff Structure</vt:lpstr>
      <vt:lpstr>Annexure A</vt:lpstr>
      <vt:lpstr>Tariff Rand Values </vt:lpstr>
      <vt:lpstr>SOLAR BUDGET </vt:lpstr>
      <vt:lpstr>SCOA 5.3</vt:lpstr>
      <vt:lpstr>BP091-TARIFF-CENTLE-EL</vt:lpstr>
      <vt:lpstr>BUDGET FIGURES - APPROVED</vt:lpstr>
      <vt:lpstr>Lenka - mSCOA MAPPING</vt:lpstr>
      <vt:lpstr>Tariff - RAND VALUES</vt:lpstr>
      <vt:lpstr>V5.1 (SCOA FRAMWORK)</vt:lpstr>
      <vt:lpstr>R-Value</vt:lpstr>
      <vt:lpstr>CFO - 1</vt:lpstr>
      <vt:lpstr>CFO - 2 Presentation</vt:lpstr>
      <vt:lpstr>'Annexure A'!Print_Area</vt:lpstr>
      <vt:lpstr>'CFO - 2 Presentation'!Print_Area</vt:lpstr>
      <vt:lpstr>Summary!Print_Area</vt:lpstr>
      <vt:lpstr>'Tariff Rand Values '!Print_Area</vt:lpstr>
      <vt:lpstr>'Tariff SUMMARY'!Print_Area</vt:lpstr>
      <vt:lpstr>'V5.1 (SCOA FRAMWORK)'!Print_Area</vt:lpstr>
      <vt:lpstr>'V5.1 (SCOA FRAMWORK)'!Print_Titles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Steyn</dc:creator>
  <cp:lastModifiedBy>Moipone Mokanyane</cp:lastModifiedBy>
  <cp:lastPrinted>2019-05-13T15:58:29Z</cp:lastPrinted>
  <dcterms:created xsi:type="dcterms:W3CDTF">2012-07-12T17:53:06Z</dcterms:created>
  <dcterms:modified xsi:type="dcterms:W3CDTF">2023-05-01T07:18:25Z</dcterms:modified>
</cp:coreProperties>
</file>